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45" windowWidth="27795" windowHeight="11970" activeTab="6"/>
  </bookViews>
  <sheets>
    <sheet name="당사단가" sheetId="5" r:id="rId1"/>
    <sheet name="에듀빌단가" sheetId="4" r:id="rId2"/>
    <sheet name="중부지사용" sheetId="3" r:id="rId3"/>
    <sheet name="수금내역" sheetId="7" r:id="rId4"/>
    <sheet name="에듀미수DB" sheetId="6" r:id="rId5"/>
    <sheet name="더존미수DB" sheetId="2" r:id="rId6"/>
    <sheet name="에듀빌수금" sheetId="1" r:id="rId7"/>
    <sheet name="미수통제" sheetId="8" r:id="rId8"/>
    <sheet name="입금DB" sheetId="9" r:id="rId9"/>
  </sheets>
  <definedNames>
    <definedName name="_xlnm._FilterDatabase" localSheetId="7" hidden="1">미수통제!$A$1:$D$1</definedName>
    <definedName name="_xlnm._FilterDatabase" localSheetId="8" hidden="1">입금DB!$A$1:$G$287</definedName>
  </definedNames>
  <calcPr calcId="145621"/>
</workbook>
</file>

<file path=xl/calcChain.xml><?xml version="1.0" encoding="utf-8"?>
<calcChain xmlns="http://schemas.openxmlformats.org/spreadsheetml/2006/main">
  <c r="R142" i="1" l="1"/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1" i="1"/>
  <c r="P81" i="1"/>
  <c r="P82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G41" i="1"/>
  <c r="G81" i="1"/>
  <c r="G82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9" i="1"/>
  <c r="G30" i="1"/>
  <c r="G31" i="1"/>
  <c r="G32" i="1"/>
  <c r="G33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J119" i="1" l="1"/>
  <c r="Q119" i="1"/>
  <c r="S119" i="1"/>
  <c r="T119" i="1"/>
  <c r="W119" i="1"/>
  <c r="X119" i="1" s="1"/>
  <c r="G119" i="1" l="1"/>
  <c r="P119" i="1"/>
  <c r="N119" i="1"/>
  <c r="J121" i="1"/>
  <c r="Q121" i="1"/>
  <c r="S121" i="1"/>
  <c r="T121" i="1"/>
  <c r="W121" i="1"/>
  <c r="X121" i="1" s="1"/>
  <c r="J122" i="1"/>
  <c r="Q122" i="1"/>
  <c r="S122" i="1"/>
  <c r="T122" i="1"/>
  <c r="W122" i="1"/>
  <c r="X122" i="1" s="1"/>
  <c r="J127" i="1"/>
  <c r="Q127" i="1"/>
  <c r="S127" i="1"/>
  <c r="T127" i="1"/>
  <c r="W127" i="1"/>
  <c r="X127" i="1" s="1"/>
  <c r="J128" i="1"/>
  <c r="Q128" i="1"/>
  <c r="S128" i="1"/>
  <c r="T128" i="1"/>
  <c r="W128" i="1"/>
  <c r="X128" i="1" s="1"/>
  <c r="J123" i="1"/>
  <c r="Q123" i="1"/>
  <c r="S123" i="1"/>
  <c r="T123" i="1"/>
  <c r="W123" i="1"/>
  <c r="X123" i="1" s="1"/>
  <c r="J124" i="1"/>
  <c r="Q124" i="1"/>
  <c r="S124" i="1"/>
  <c r="T124" i="1"/>
  <c r="W124" i="1"/>
  <c r="X124" i="1" s="1"/>
  <c r="J126" i="1"/>
  <c r="Q126" i="1"/>
  <c r="S126" i="1"/>
  <c r="T126" i="1"/>
  <c r="W126" i="1"/>
  <c r="X126" i="1" s="1"/>
  <c r="J125" i="1"/>
  <c r="Q125" i="1"/>
  <c r="S125" i="1"/>
  <c r="T125" i="1"/>
  <c r="W125" i="1"/>
  <c r="X125" i="1" s="1"/>
  <c r="J129" i="1"/>
  <c r="Q129" i="1"/>
  <c r="S129" i="1"/>
  <c r="T129" i="1"/>
  <c r="W129" i="1"/>
  <c r="X129" i="1" s="1"/>
  <c r="G125" i="1" l="1"/>
  <c r="P125" i="1"/>
  <c r="G124" i="1"/>
  <c r="P124" i="1"/>
  <c r="G122" i="1"/>
  <c r="P122" i="1"/>
  <c r="G123" i="1"/>
  <c r="P123" i="1"/>
  <c r="G121" i="1"/>
  <c r="P121" i="1"/>
  <c r="N128" i="1"/>
  <c r="N125" i="1"/>
  <c r="N123" i="1"/>
  <c r="N129" i="1"/>
  <c r="N124" i="1"/>
  <c r="N126" i="1"/>
  <c r="N127" i="1"/>
  <c r="N122" i="1"/>
  <c r="N121" i="1"/>
  <c r="Q104" i="1"/>
  <c r="S104" i="1"/>
  <c r="T104" i="1"/>
  <c r="W104" i="1"/>
  <c r="X104" i="1" s="1"/>
  <c r="G104" i="1" l="1"/>
  <c r="P104" i="1"/>
  <c r="N104" i="1"/>
  <c r="J104" i="1"/>
  <c r="D22" i="8"/>
  <c r="D10" i="8"/>
  <c r="D16" i="8"/>
  <c r="D14" i="8"/>
  <c r="D5" i="8"/>
  <c r="D13" i="8"/>
  <c r="D8" i="8"/>
  <c r="D19" i="8"/>
  <c r="D11" i="8"/>
  <c r="D7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21" i="8"/>
  <c r="D15" i="8"/>
  <c r="D20" i="8"/>
  <c r="D2" i="8"/>
  <c r="D18" i="8"/>
  <c r="D23" i="8"/>
  <c r="D12" i="8"/>
  <c r="D6" i="8"/>
  <c r="D3" i="8"/>
  <c r="D4" i="8"/>
  <c r="D17" i="8"/>
  <c r="D9" i="8"/>
  <c r="D24" i="8"/>
  <c r="H1" i="6" l="1"/>
  <c r="S120" i="1"/>
  <c r="S131" i="1"/>
  <c r="S132" i="1"/>
  <c r="S133" i="1"/>
  <c r="S134" i="1"/>
  <c r="S135" i="1"/>
  <c r="S136" i="1"/>
  <c r="S137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71" i="1"/>
  <c r="S72" i="1"/>
  <c r="S73" i="1"/>
  <c r="S74" i="1"/>
  <c r="S75" i="1"/>
  <c r="S76" i="1"/>
  <c r="S77" i="1"/>
  <c r="S78" i="1"/>
  <c r="S79" i="1"/>
  <c r="S80" i="1"/>
  <c r="S83" i="1"/>
  <c r="S100" i="1"/>
  <c r="S101" i="1"/>
  <c r="S102" i="1"/>
  <c r="S103" i="1"/>
  <c r="S50" i="1"/>
  <c r="S35" i="1"/>
  <c r="S51" i="1"/>
  <c r="S64" i="1"/>
  <c r="S65" i="1"/>
  <c r="S66" i="1"/>
  <c r="S67" i="1"/>
  <c r="S68" i="1"/>
  <c r="S69" i="1"/>
  <c r="S70" i="1"/>
  <c r="S16" i="1"/>
  <c r="S47" i="1"/>
  <c r="S48" i="1"/>
  <c r="S63" i="1"/>
  <c r="S53" i="1"/>
  <c r="S49" i="1"/>
  <c r="S99" i="1"/>
  <c r="S17" i="1"/>
  <c r="S18" i="1"/>
  <c r="S19" i="1"/>
  <c r="S20" i="1"/>
  <c r="S21" i="1"/>
  <c r="S22" i="1"/>
  <c r="S23" i="1"/>
  <c r="S24" i="1"/>
  <c r="S130" i="1"/>
  <c r="S25" i="1"/>
  <c r="S26" i="1"/>
  <c r="S27" i="1"/>
  <c r="S28" i="1"/>
  <c r="S29" i="1"/>
  <c r="S30" i="1"/>
  <c r="S31" i="1"/>
  <c r="S32" i="1"/>
  <c r="S33" i="1"/>
  <c r="S34" i="1"/>
  <c r="S54" i="1"/>
  <c r="S88" i="1"/>
  <c r="S44" i="1"/>
  <c r="S86" i="1"/>
  <c r="S61" i="1"/>
  <c r="S45" i="1"/>
  <c r="S11" i="1"/>
  <c r="S96" i="1"/>
  <c r="S12" i="1"/>
  <c r="S13" i="1"/>
  <c r="S62" i="1"/>
  <c r="S46" i="1"/>
  <c r="S14" i="1"/>
  <c r="S97" i="1"/>
  <c r="S15" i="1"/>
  <c r="S98" i="1"/>
  <c r="S37" i="1"/>
  <c r="S38" i="1"/>
  <c r="S87" i="1"/>
  <c r="S39" i="1"/>
  <c r="S93" i="1"/>
  <c r="S57" i="1"/>
  <c r="S58" i="1"/>
  <c r="S40" i="1"/>
  <c r="S84" i="1"/>
  <c r="S41" i="1"/>
  <c r="S7" i="1"/>
  <c r="S82" i="1"/>
  <c r="S94" i="1"/>
  <c r="S8" i="1"/>
  <c r="S9" i="1"/>
  <c r="S52" i="1"/>
  <c r="S42" i="1"/>
  <c r="S95" i="1"/>
  <c r="S59" i="1"/>
  <c r="S85" i="1"/>
  <c r="S10" i="1"/>
  <c r="S43" i="1"/>
  <c r="S60" i="1"/>
  <c r="S3" i="1"/>
  <c r="S89" i="1"/>
  <c r="S90" i="1"/>
  <c r="S55" i="1"/>
  <c r="S91" i="1"/>
  <c r="S92" i="1"/>
  <c r="S56" i="1"/>
  <c r="S4" i="1"/>
  <c r="S5" i="1"/>
  <c r="S6" i="1"/>
  <c r="S81" i="1"/>
  <c r="S36" i="1"/>
  <c r="S2" i="1"/>
  <c r="J68" i="1" l="1"/>
  <c r="Q68" i="1"/>
  <c r="T68" i="1"/>
  <c r="W68" i="1"/>
  <c r="X68" i="1" s="1"/>
  <c r="J54" i="1"/>
  <c r="Q54" i="1"/>
  <c r="T54" i="1"/>
  <c r="W54" i="1"/>
  <c r="X54" i="1" s="1"/>
  <c r="G54" i="1" l="1"/>
  <c r="P54" i="1"/>
  <c r="G68" i="1"/>
  <c r="P68" i="1"/>
  <c r="N68" i="1"/>
  <c r="N54" i="1"/>
  <c r="J88" i="1"/>
  <c r="W99" i="1" l="1"/>
  <c r="X99" i="1" s="1"/>
  <c r="T99" i="1"/>
  <c r="Q99" i="1"/>
  <c r="J99" i="1"/>
  <c r="G99" i="1" l="1"/>
  <c r="P99" i="1"/>
  <c r="N99" i="1"/>
  <c r="Q103" i="1"/>
  <c r="T103" i="1"/>
  <c r="W103" i="1"/>
  <c r="X103" i="1" s="1"/>
  <c r="G103" i="1" l="1"/>
  <c r="P103" i="1"/>
  <c r="N103" i="1"/>
  <c r="J103" i="1"/>
  <c r="J49" i="1" l="1"/>
  <c r="Q49" i="1"/>
  <c r="T49" i="1"/>
  <c r="W49" i="1"/>
  <c r="X49" i="1" s="1"/>
  <c r="G49" i="1" l="1"/>
  <c r="P49" i="1"/>
  <c r="N49" i="1"/>
  <c r="Q120" i="1"/>
  <c r="T120" i="1"/>
  <c r="W120" i="1"/>
  <c r="X120" i="1" s="1"/>
  <c r="G120" i="1" l="1"/>
  <c r="P120" i="1"/>
  <c r="J120" i="1"/>
  <c r="N120" i="1"/>
  <c r="J136" i="1"/>
  <c r="Q136" i="1"/>
  <c r="T136" i="1"/>
  <c r="W136" i="1"/>
  <c r="X136" i="1" s="1"/>
  <c r="N136" i="1" l="1"/>
  <c r="J135" i="1"/>
  <c r="Q135" i="1"/>
  <c r="T135" i="1"/>
  <c r="W135" i="1"/>
  <c r="X135" i="1" s="1"/>
  <c r="N135" i="1" l="1"/>
  <c r="J53" i="1"/>
  <c r="Q53" i="1"/>
  <c r="T53" i="1"/>
  <c r="W53" i="1"/>
  <c r="X53" i="1" s="1"/>
  <c r="G53" i="1" l="1"/>
  <c r="P53" i="1"/>
  <c r="N53" i="1"/>
  <c r="J63" i="1"/>
  <c r="Q63" i="1"/>
  <c r="T63" i="1"/>
  <c r="W63" i="1"/>
  <c r="X63" i="1" s="1"/>
  <c r="G63" i="1" l="1"/>
  <c r="P63" i="1"/>
  <c r="N63" i="1"/>
  <c r="J134" i="1"/>
  <c r="Q134" i="1"/>
  <c r="T134" i="1"/>
  <c r="W134" i="1"/>
  <c r="X134" i="1" s="1"/>
  <c r="N134" i="1" l="1"/>
  <c r="J133" i="1"/>
  <c r="Q133" i="1"/>
  <c r="T133" i="1"/>
  <c r="W133" i="1"/>
  <c r="X133" i="1" s="1"/>
  <c r="N133" i="1" l="1"/>
  <c r="J117" i="1"/>
  <c r="Q117" i="1"/>
  <c r="T117" i="1"/>
  <c r="W117" i="1"/>
  <c r="X117" i="1" s="1"/>
  <c r="G117" i="1" l="1"/>
  <c r="P117" i="1"/>
  <c r="N117" i="1"/>
  <c r="J34" i="1"/>
  <c r="Q34" i="1"/>
  <c r="T34" i="1"/>
  <c r="W34" i="1"/>
  <c r="X34" i="1" s="1"/>
  <c r="N34" i="1" l="1"/>
  <c r="Q100" i="1"/>
  <c r="T100" i="1"/>
  <c r="W100" i="1"/>
  <c r="X100" i="1" s="1"/>
  <c r="G100" i="1" l="1"/>
  <c r="P100" i="1"/>
  <c r="N100" i="1"/>
  <c r="J100" i="1"/>
  <c r="Q18" i="1" l="1"/>
  <c r="T18" i="1"/>
  <c r="W18" i="1"/>
  <c r="X18" i="1" s="1"/>
  <c r="J18" i="1"/>
  <c r="N18" i="1" l="1"/>
  <c r="W116" i="1"/>
  <c r="X116" i="1" s="1"/>
  <c r="T116" i="1"/>
  <c r="Q116" i="1"/>
  <c r="J116" i="1"/>
  <c r="G116" i="1" l="1"/>
  <c r="P116" i="1"/>
  <c r="N116" i="1"/>
  <c r="J3" i="1"/>
  <c r="J89" i="1"/>
  <c r="J90" i="1"/>
  <c r="J64" i="1"/>
  <c r="J55" i="1"/>
  <c r="J91" i="1"/>
  <c r="J92" i="1"/>
  <c r="J56" i="1"/>
  <c r="J80" i="1"/>
  <c r="J66" i="1"/>
  <c r="J4" i="1"/>
  <c r="J5" i="1"/>
  <c r="J6" i="1"/>
  <c r="J73" i="1"/>
  <c r="J69" i="1"/>
  <c r="J81" i="1"/>
  <c r="J36" i="1"/>
  <c r="J37" i="1"/>
  <c r="J79" i="1"/>
  <c r="J38" i="1"/>
  <c r="J87" i="1"/>
  <c r="J39" i="1"/>
  <c r="J93" i="1"/>
  <c r="J67" i="1"/>
  <c r="J57" i="1"/>
  <c r="J65" i="1"/>
  <c r="J58" i="1"/>
  <c r="J78" i="1"/>
  <c r="J40" i="1"/>
  <c r="J84" i="1"/>
  <c r="J41" i="1"/>
  <c r="J7" i="1"/>
  <c r="J70" i="1"/>
  <c r="J82" i="1"/>
  <c r="J94" i="1"/>
  <c r="J8" i="1"/>
  <c r="J9" i="1"/>
  <c r="J52" i="1"/>
  <c r="J42" i="1"/>
  <c r="J95" i="1"/>
  <c r="J59" i="1"/>
  <c r="J85" i="1"/>
  <c r="J10" i="1"/>
  <c r="J43" i="1"/>
  <c r="J72" i="1"/>
  <c r="J77" i="1"/>
  <c r="J60" i="1"/>
  <c r="J44" i="1"/>
  <c r="J86" i="1"/>
  <c r="J71" i="1"/>
  <c r="J61" i="1"/>
  <c r="J45" i="1"/>
  <c r="J11" i="1"/>
  <c r="J96" i="1"/>
  <c r="J12" i="1"/>
  <c r="J13" i="1"/>
  <c r="J62" i="1"/>
  <c r="J46" i="1"/>
  <c r="J14" i="1"/>
  <c r="J74" i="1"/>
  <c r="J97" i="1"/>
  <c r="J76" i="1"/>
  <c r="J15" i="1"/>
  <c r="J98" i="1"/>
  <c r="J16" i="1"/>
  <c r="J17" i="1"/>
  <c r="J47" i="1"/>
  <c r="J75" i="1"/>
  <c r="J51" i="1"/>
  <c r="J48" i="1"/>
  <c r="J19" i="1"/>
  <c r="J20" i="1"/>
  <c r="J21" i="1"/>
  <c r="J22" i="1"/>
  <c r="J23" i="1"/>
  <c r="J24" i="1"/>
  <c r="J130" i="1"/>
  <c r="J25" i="1"/>
  <c r="J26" i="1"/>
  <c r="J27" i="1"/>
  <c r="J28" i="1"/>
  <c r="J29" i="1"/>
  <c r="J30" i="1"/>
  <c r="J31" i="1"/>
  <c r="J32" i="1"/>
  <c r="J33" i="1"/>
  <c r="J105" i="1"/>
  <c r="J106" i="1"/>
  <c r="J109" i="1"/>
  <c r="J110" i="1"/>
  <c r="J111" i="1"/>
  <c r="J112" i="1"/>
  <c r="J113" i="1"/>
  <c r="J115" i="1"/>
  <c r="J118" i="1"/>
  <c r="J131" i="1"/>
  <c r="J132" i="1"/>
  <c r="J137" i="1"/>
  <c r="J2" i="1"/>
  <c r="Q132" i="1" l="1"/>
  <c r="T132" i="1"/>
  <c r="W132" i="1"/>
  <c r="X132" i="1" s="1"/>
  <c r="N132" i="1" l="1"/>
  <c r="Q2" i="1"/>
  <c r="Q3" i="1"/>
  <c r="Q89" i="1"/>
  <c r="Q90" i="1"/>
  <c r="Q64" i="1"/>
  <c r="Q55" i="1"/>
  <c r="Q91" i="1"/>
  <c r="Q92" i="1"/>
  <c r="Q56" i="1"/>
  <c r="Q80" i="1"/>
  <c r="Q66" i="1"/>
  <c r="Q4" i="1"/>
  <c r="Q5" i="1"/>
  <c r="Q6" i="1"/>
  <c r="Q73" i="1"/>
  <c r="Q69" i="1"/>
  <c r="Q81" i="1"/>
  <c r="Q36" i="1"/>
  <c r="Q37" i="1"/>
  <c r="Q79" i="1"/>
  <c r="Q38" i="1"/>
  <c r="Q87" i="1"/>
  <c r="Q39" i="1"/>
  <c r="Q93" i="1"/>
  <c r="Q67" i="1"/>
  <c r="Q101" i="1"/>
  <c r="P101" i="1" s="1"/>
  <c r="Q102" i="1"/>
  <c r="Q57" i="1"/>
  <c r="Q65" i="1"/>
  <c r="Q58" i="1"/>
  <c r="Q78" i="1"/>
  <c r="Q40" i="1"/>
  <c r="Q84" i="1"/>
  <c r="Q88" i="1"/>
  <c r="Q41" i="1"/>
  <c r="Q7" i="1"/>
  <c r="Q83" i="1"/>
  <c r="P83" i="1" s="1"/>
  <c r="Q70" i="1"/>
  <c r="Q35" i="1"/>
  <c r="P35" i="1" s="1"/>
  <c r="Q82" i="1"/>
  <c r="Q94" i="1"/>
  <c r="Q8" i="1"/>
  <c r="Q9" i="1"/>
  <c r="Q52" i="1"/>
  <c r="Q42" i="1"/>
  <c r="Q95" i="1"/>
  <c r="Q59" i="1"/>
  <c r="Q85" i="1"/>
  <c r="Q10" i="1"/>
  <c r="Q43" i="1"/>
  <c r="Q72" i="1"/>
  <c r="Q77" i="1"/>
  <c r="Q60" i="1"/>
  <c r="Q44" i="1"/>
  <c r="Q86" i="1"/>
  <c r="Q71" i="1"/>
  <c r="Q61" i="1"/>
  <c r="Q45" i="1"/>
  <c r="Q11" i="1"/>
  <c r="Q96" i="1"/>
  <c r="Q12" i="1"/>
  <c r="Q13" i="1"/>
  <c r="Q62" i="1"/>
  <c r="Q46" i="1"/>
  <c r="Q14" i="1"/>
  <c r="Q74" i="1"/>
  <c r="Q97" i="1"/>
  <c r="Q76" i="1"/>
  <c r="Q15" i="1"/>
  <c r="Q98" i="1"/>
  <c r="Q16" i="1"/>
  <c r="Q50" i="1"/>
  <c r="P50" i="1" s="1"/>
  <c r="Q17" i="1"/>
  <c r="Q47" i="1"/>
  <c r="Q75" i="1"/>
  <c r="Q51" i="1"/>
  <c r="Q48" i="1"/>
  <c r="Q19" i="1"/>
  <c r="Q20" i="1"/>
  <c r="Q21" i="1"/>
  <c r="Q22" i="1"/>
  <c r="Q23" i="1"/>
  <c r="Q24" i="1"/>
  <c r="Q130" i="1"/>
  <c r="Q25" i="1"/>
  <c r="Q26" i="1"/>
  <c r="Q27" i="1"/>
  <c r="Q28" i="1"/>
  <c r="Q29" i="1"/>
  <c r="Q30" i="1"/>
  <c r="Q31" i="1"/>
  <c r="Q32" i="1"/>
  <c r="Q33" i="1"/>
  <c r="Q105" i="1"/>
  <c r="Q106" i="1"/>
  <c r="Q107" i="1"/>
  <c r="P107" i="1" s="1"/>
  <c r="Q108" i="1"/>
  <c r="P108" i="1" s="1"/>
  <c r="Q109" i="1"/>
  <c r="Q110" i="1"/>
  <c r="Q111" i="1"/>
  <c r="Q112" i="1"/>
  <c r="Q113" i="1"/>
  <c r="Q114" i="1"/>
  <c r="P114" i="1" s="1"/>
  <c r="Q115" i="1"/>
  <c r="Q118" i="1"/>
  <c r="Q131" i="1"/>
  <c r="W3" i="1"/>
  <c r="X3" i="1" s="1"/>
  <c r="W89" i="1"/>
  <c r="X89" i="1" s="1"/>
  <c r="W90" i="1"/>
  <c r="X90" i="1" s="1"/>
  <c r="W64" i="1"/>
  <c r="X64" i="1" s="1"/>
  <c r="W55" i="1"/>
  <c r="X55" i="1" s="1"/>
  <c r="W91" i="1"/>
  <c r="X91" i="1" s="1"/>
  <c r="W92" i="1"/>
  <c r="X92" i="1" s="1"/>
  <c r="W56" i="1"/>
  <c r="X56" i="1" s="1"/>
  <c r="W80" i="1"/>
  <c r="X80" i="1" s="1"/>
  <c r="W66" i="1"/>
  <c r="X66" i="1" s="1"/>
  <c r="W4" i="1"/>
  <c r="X4" i="1" s="1"/>
  <c r="W5" i="1"/>
  <c r="X5" i="1" s="1"/>
  <c r="W6" i="1"/>
  <c r="X6" i="1" s="1"/>
  <c r="W73" i="1"/>
  <c r="X73" i="1" s="1"/>
  <c r="W69" i="1"/>
  <c r="X69" i="1" s="1"/>
  <c r="W81" i="1"/>
  <c r="X81" i="1" s="1"/>
  <c r="W36" i="1"/>
  <c r="X36" i="1" s="1"/>
  <c r="W37" i="1"/>
  <c r="X37" i="1" s="1"/>
  <c r="W79" i="1"/>
  <c r="X79" i="1" s="1"/>
  <c r="W38" i="1"/>
  <c r="X38" i="1" s="1"/>
  <c r="W87" i="1"/>
  <c r="X87" i="1" s="1"/>
  <c r="W39" i="1"/>
  <c r="X39" i="1" s="1"/>
  <c r="W93" i="1"/>
  <c r="X93" i="1" s="1"/>
  <c r="W67" i="1"/>
  <c r="X67" i="1" s="1"/>
  <c r="W101" i="1"/>
  <c r="X101" i="1" s="1"/>
  <c r="W102" i="1"/>
  <c r="X102" i="1" s="1"/>
  <c r="W57" i="1"/>
  <c r="X57" i="1" s="1"/>
  <c r="W65" i="1"/>
  <c r="X65" i="1" s="1"/>
  <c r="W58" i="1"/>
  <c r="X58" i="1" s="1"/>
  <c r="W78" i="1"/>
  <c r="X78" i="1" s="1"/>
  <c r="W40" i="1"/>
  <c r="X40" i="1" s="1"/>
  <c r="W84" i="1"/>
  <c r="X84" i="1" s="1"/>
  <c r="W88" i="1"/>
  <c r="X88" i="1" s="1"/>
  <c r="W41" i="1"/>
  <c r="X41" i="1" s="1"/>
  <c r="W7" i="1"/>
  <c r="X7" i="1" s="1"/>
  <c r="W83" i="1"/>
  <c r="X83" i="1" s="1"/>
  <c r="W70" i="1"/>
  <c r="X70" i="1" s="1"/>
  <c r="W35" i="1"/>
  <c r="X35" i="1" s="1"/>
  <c r="W82" i="1"/>
  <c r="X82" i="1" s="1"/>
  <c r="W94" i="1"/>
  <c r="X94" i="1" s="1"/>
  <c r="W8" i="1"/>
  <c r="X8" i="1" s="1"/>
  <c r="W9" i="1"/>
  <c r="X9" i="1" s="1"/>
  <c r="W52" i="1"/>
  <c r="X52" i="1" s="1"/>
  <c r="W42" i="1"/>
  <c r="X42" i="1" s="1"/>
  <c r="W95" i="1"/>
  <c r="X95" i="1" s="1"/>
  <c r="W59" i="1"/>
  <c r="X59" i="1" s="1"/>
  <c r="W85" i="1"/>
  <c r="X85" i="1" s="1"/>
  <c r="W10" i="1"/>
  <c r="X10" i="1" s="1"/>
  <c r="W43" i="1"/>
  <c r="X43" i="1" s="1"/>
  <c r="W72" i="1"/>
  <c r="X72" i="1" s="1"/>
  <c r="W77" i="1"/>
  <c r="X77" i="1" s="1"/>
  <c r="W60" i="1"/>
  <c r="X60" i="1" s="1"/>
  <c r="W44" i="1"/>
  <c r="X44" i="1" s="1"/>
  <c r="W86" i="1"/>
  <c r="X86" i="1" s="1"/>
  <c r="W71" i="1"/>
  <c r="X71" i="1" s="1"/>
  <c r="W61" i="1"/>
  <c r="X61" i="1" s="1"/>
  <c r="W45" i="1"/>
  <c r="X45" i="1" s="1"/>
  <c r="W11" i="1"/>
  <c r="X11" i="1" s="1"/>
  <c r="W96" i="1"/>
  <c r="X96" i="1" s="1"/>
  <c r="W12" i="1"/>
  <c r="X12" i="1" s="1"/>
  <c r="W13" i="1"/>
  <c r="X13" i="1" s="1"/>
  <c r="W62" i="1"/>
  <c r="X62" i="1" s="1"/>
  <c r="W46" i="1"/>
  <c r="X46" i="1" s="1"/>
  <c r="W14" i="1"/>
  <c r="X14" i="1" s="1"/>
  <c r="W74" i="1"/>
  <c r="X74" i="1" s="1"/>
  <c r="W97" i="1"/>
  <c r="X97" i="1" s="1"/>
  <c r="W76" i="1"/>
  <c r="X76" i="1" s="1"/>
  <c r="W15" i="1"/>
  <c r="X15" i="1" s="1"/>
  <c r="W98" i="1"/>
  <c r="X98" i="1" s="1"/>
  <c r="W16" i="1"/>
  <c r="X16" i="1" s="1"/>
  <c r="W50" i="1"/>
  <c r="X50" i="1" s="1"/>
  <c r="W17" i="1"/>
  <c r="X17" i="1" s="1"/>
  <c r="W47" i="1"/>
  <c r="X47" i="1" s="1"/>
  <c r="W75" i="1"/>
  <c r="X75" i="1" s="1"/>
  <c r="W51" i="1"/>
  <c r="X51" i="1" s="1"/>
  <c r="W48" i="1"/>
  <c r="X4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130" i="1"/>
  <c r="X130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8" i="1"/>
  <c r="X118" i="1" s="1"/>
  <c r="W131" i="1"/>
  <c r="X131" i="1" s="1"/>
  <c r="W2" i="1"/>
  <c r="X2" i="1" s="1"/>
  <c r="T131" i="1"/>
  <c r="T3" i="1"/>
  <c r="T89" i="1"/>
  <c r="T90" i="1"/>
  <c r="T64" i="1"/>
  <c r="T55" i="1"/>
  <c r="T91" i="1"/>
  <c r="T92" i="1"/>
  <c r="T56" i="1"/>
  <c r="T80" i="1"/>
  <c r="T66" i="1"/>
  <c r="T4" i="1"/>
  <c r="T5" i="1"/>
  <c r="T6" i="1"/>
  <c r="T73" i="1"/>
  <c r="T69" i="1"/>
  <c r="T81" i="1"/>
  <c r="T36" i="1"/>
  <c r="T37" i="1"/>
  <c r="T79" i="1"/>
  <c r="T38" i="1"/>
  <c r="T87" i="1"/>
  <c r="T39" i="1"/>
  <c r="T93" i="1"/>
  <c r="T67" i="1"/>
  <c r="T101" i="1"/>
  <c r="T102" i="1"/>
  <c r="T57" i="1"/>
  <c r="T65" i="1"/>
  <c r="T58" i="1"/>
  <c r="T78" i="1"/>
  <c r="T40" i="1"/>
  <c r="T84" i="1"/>
  <c r="T88" i="1"/>
  <c r="T41" i="1"/>
  <c r="T7" i="1"/>
  <c r="T83" i="1"/>
  <c r="T70" i="1"/>
  <c r="T35" i="1"/>
  <c r="T82" i="1"/>
  <c r="T94" i="1"/>
  <c r="T8" i="1"/>
  <c r="T9" i="1"/>
  <c r="T52" i="1"/>
  <c r="T42" i="1"/>
  <c r="T95" i="1"/>
  <c r="T59" i="1"/>
  <c r="T85" i="1"/>
  <c r="T10" i="1"/>
  <c r="T43" i="1"/>
  <c r="T72" i="1"/>
  <c r="T77" i="1"/>
  <c r="T60" i="1"/>
  <c r="T44" i="1"/>
  <c r="T86" i="1"/>
  <c r="T71" i="1"/>
  <c r="T61" i="1"/>
  <c r="T45" i="1"/>
  <c r="T11" i="1"/>
  <c r="T96" i="1"/>
  <c r="T12" i="1"/>
  <c r="T13" i="1"/>
  <c r="T62" i="1"/>
  <c r="T46" i="1"/>
  <c r="T14" i="1"/>
  <c r="T74" i="1"/>
  <c r="T97" i="1"/>
  <c r="T76" i="1"/>
  <c r="T15" i="1"/>
  <c r="T98" i="1"/>
  <c r="T16" i="1"/>
  <c r="T50" i="1"/>
  <c r="T17" i="1"/>
  <c r="T47" i="1"/>
  <c r="T75" i="1"/>
  <c r="T51" i="1"/>
  <c r="T48" i="1"/>
  <c r="T19" i="1"/>
  <c r="T20" i="1"/>
  <c r="T21" i="1"/>
  <c r="T22" i="1"/>
  <c r="T23" i="1"/>
  <c r="T24" i="1"/>
  <c r="T130" i="1"/>
  <c r="T25" i="1"/>
  <c r="T26" i="1"/>
  <c r="T27" i="1"/>
  <c r="T28" i="1"/>
  <c r="T29" i="1"/>
  <c r="T30" i="1"/>
  <c r="T31" i="1"/>
  <c r="T32" i="1"/>
  <c r="T33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2" i="1"/>
  <c r="G109" i="1" l="1"/>
  <c r="P109" i="1"/>
  <c r="G47" i="1"/>
  <c r="P47" i="1"/>
  <c r="G43" i="1"/>
  <c r="P43" i="1"/>
  <c r="G118" i="1"/>
  <c r="P118" i="1"/>
  <c r="G110" i="1"/>
  <c r="P110" i="1"/>
  <c r="G106" i="1"/>
  <c r="P106" i="1"/>
  <c r="G75" i="1"/>
  <c r="P75" i="1"/>
  <c r="G97" i="1"/>
  <c r="P97" i="1"/>
  <c r="G62" i="1"/>
  <c r="P62" i="1"/>
  <c r="G86" i="1"/>
  <c r="P86" i="1"/>
  <c r="G72" i="1"/>
  <c r="P72" i="1"/>
  <c r="G59" i="1"/>
  <c r="P59" i="1"/>
  <c r="G78" i="1"/>
  <c r="P78" i="1"/>
  <c r="G102" i="1"/>
  <c r="P102" i="1"/>
  <c r="G39" i="1"/>
  <c r="P39" i="1"/>
  <c r="G37" i="1"/>
  <c r="P37" i="1"/>
  <c r="G73" i="1"/>
  <c r="P73" i="1"/>
  <c r="G66" i="1"/>
  <c r="P66" i="1"/>
  <c r="G91" i="1"/>
  <c r="P91" i="1"/>
  <c r="G89" i="1"/>
  <c r="P89" i="1"/>
  <c r="G98" i="1"/>
  <c r="P98" i="1"/>
  <c r="G45" i="1"/>
  <c r="P45" i="1"/>
  <c r="G44" i="1"/>
  <c r="P44" i="1"/>
  <c r="G95" i="1"/>
  <c r="P95" i="1"/>
  <c r="G70" i="1"/>
  <c r="P70" i="1"/>
  <c r="G55" i="1"/>
  <c r="P55" i="1"/>
  <c r="G113" i="1"/>
  <c r="P113" i="1"/>
  <c r="G105" i="1"/>
  <c r="P105" i="1"/>
  <c r="G74" i="1"/>
  <c r="P74" i="1"/>
  <c r="G88" i="1"/>
  <c r="P88" i="1"/>
  <c r="G58" i="1"/>
  <c r="P58" i="1"/>
  <c r="G87" i="1"/>
  <c r="P87" i="1"/>
  <c r="G36" i="1"/>
  <c r="P36" i="1"/>
  <c r="G80" i="1"/>
  <c r="P80" i="1"/>
  <c r="G112" i="1"/>
  <c r="P112" i="1"/>
  <c r="G48" i="1"/>
  <c r="P48" i="1"/>
  <c r="G61" i="1"/>
  <c r="P61" i="1"/>
  <c r="G60" i="1"/>
  <c r="P60" i="1"/>
  <c r="G42" i="1"/>
  <c r="P42" i="1"/>
  <c r="G94" i="1"/>
  <c r="P94" i="1"/>
  <c r="G84" i="1"/>
  <c r="P84" i="1"/>
  <c r="G65" i="1"/>
  <c r="P65" i="1"/>
  <c r="G67" i="1"/>
  <c r="P67" i="1"/>
  <c r="G38" i="1"/>
  <c r="P38" i="1"/>
  <c r="G56" i="1"/>
  <c r="P56" i="1"/>
  <c r="G64" i="1"/>
  <c r="P64" i="1"/>
  <c r="G115" i="1"/>
  <c r="P115" i="1"/>
  <c r="G111" i="1"/>
  <c r="P111" i="1"/>
  <c r="G51" i="1"/>
  <c r="P51" i="1"/>
  <c r="G76" i="1"/>
  <c r="P76" i="1"/>
  <c r="G46" i="1"/>
  <c r="P46" i="1"/>
  <c r="G96" i="1"/>
  <c r="P96" i="1"/>
  <c r="G71" i="1"/>
  <c r="P71" i="1"/>
  <c r="G77" i="1"/>
  <c r="P77" i="1"/>
  <c r="G85" i="1"/>
  <c r="P85" i="1"/>
  <c r="G52" i="1"/>
  <c r="P52" i="1"/>
  <c r="G40" i="1"/>
  <c r="P40" i="1"/>
  <c r="G57" i="1"/>
  <c r="P57" i="1"/>
  <c r="G93" i="1"/>
  <c r="P93" i="1"/>
  <c r="G79" i="1"/>
  <c r="P79" i="1"/>
  <c r="G69" i="1"/>
  <c r="P69" i="1"/>
  <c r="G92" i="1"/>
  <c r="P92" i="1"/>
  <c r="G90" i="1"/>
  <c r="P90" i="1"/>
  <c r="J114" i="1"/>
  <c r="G114" i="1"/>
  <c r="J35" i="1"/>
  <c r="G35" i="1"/>
  <c r="J101" i="1"/>
  <c r="G101" i="1"/>
  <c r="J108" i="1"/>
  <c r="G108" i="1"/>
  <c r="J83" i="1"/>
  <c r="G83" i="1"/>
  <c r="J107" i="1"/>
  <c r="G107" i="1"/>
  <c r="J50" i="1"/>
  <c r="G50" i="1"/>
  <c r="J102" i="1"/>
  <c r="N131" i="1"/>
  <c r="N3" i="1"/>
  <c r="N89" i="1"/>
  <c r="N90" i="1"/>
  <c r="N64" i="1"/>
  <c r="N55" i="1"/>
  <c r="N91" i="1"/>
  <c r="N92" i="1"/>
  <c r="N56" i="1"/>
  <c r="N80" i="1"/>
  <c r="N66" i="1"/>
  <c r="N4" i="1"/>
  <c r="N5" i="1"/>
  <c r="N6" i="1"/>
  <c r="N73" i="1"/>
  <c r="N69" i="1"/>
  <c r="N81" i="1"/>
  <c r="N36" i="1"/>
  <c r="N37" i="1"/>
  <c r="N79" i="1"/>
  <c r="N38" i="1"/>
  <c r="N87" i="1"/>
  <c r="N39" i="1"/>
  <c r="N93" i="1"/>
  <c r="N67" i="1"/>
  <c r="N101" i="1"/>
  <c r="N102" i="1"/>
  <c r="N57" i="1"/>
  <c r="N65" i="1"/>
  <c r="N58" i="1"/>
  <c r="N78" i="1"/>
  <c r="N40" i="1"/>
  <c r="N84" i="1"/>
  <c r="N88" i="1"/>
  <c r="N41" i="1"/>
  <c r="N7" i="1"/>
  <c r="N83" i="1"/>
  <c r="N70" i="1"/>
  <c r="N35" i="1"/>
  <c r="N82" i="1"/>
  <c r="N94" i="1"/>
  <c r="N8" i="1"/>
  <c r="N9" i="1"/>
  <c r="N52" i="1"/>
  <c r="N42" i="1"/>
  <c r="N95" i="1"/>
  <c r="N59" i="1"/>
  <c r="N85" i="1"/>
  <c r="N10" i="1"/>
  <c r="N43" i="1"/>
  <c r="N72" i="1"/>
  <c r="N77" i="1"/>
  <c r="N60" i="1"/>
  <c r="N44" i="1"/>
  <c r="N86" i="1"/>
  <c r="N71" i="1"/>
  <c r="N61" i="1"/>
  <c r="N45" i="1"/>
  <c r="N11" i="1"/>
  <c r="N96" i="1"/>
  <c r="N12" i="1"/>
  <c r="N13" i="1"/>
  <c r="N62" i="1"/>
  <c r="N46" i="1"/>
  <c r="N14" i="1"/>
  <c r="N74" i="1"/>
  <c r="N97" i="1"/>
  <c r="N76" i="1"/>
  <c r="N15" i="1"/>
  <c r="N98" i="1"/>
  <c r="N16" i="1"/>
  <c r="N50" i="1"/>
  <c r="N17" i="1"/>
  <c r="N47" i="1"/>
  <c r="N75" i="1"/>
  <c r="N51" i="1"/>
  <c r="N48" i="1"/>
  <c r="N19" i="1"/>
  <c r="N20" i="1"/>
  <c r="N21" i="1"/>
  <c r="N22" i="1"/>
  <c r="N23" i="1"/>
  <c r="N24" i="1"/>
  <c r="N130" i="1"/>
  <c r="N25" i="1"/>
  <c r="N26" i="1"/>
  <c r="N27" i="1"/>
  <c r="N28" i="1"/>
  <c r="N29" i="1"/>
  <c r="N30" i="1"/>
  <c r="N31" i="1"/>
  <c r="N32" i="1"/>
  <c r="N33" i="1"/>
  <c r="N2" i="1"/>
  <c r="K3" i="4"/>
  <c r="L3" i="4"/>
  <c r="M3" i="4" s="1"/>
  <c r="K4" i="4"/>
  <c r="L4" i="4"/>
  <c r="M4" i="4" s="1"/>
  <c r="K5" i="4"/>
  <c r="L5" i="4"/>
  <c r="M5" i="4" s="1"/>
  <c r="K6" i="4"/>
  <c r="L6" i="4"/>
  <c r="M6" i="4" s="1"/>
  <c r="K7" i="4"/>
  <c r="L7" i="4"/>
  <c r="M7" i="4" s="1"/>
  <c r="K8" i="4"/>
  <c r="L8" i="4"/>
  <c r="M8" i="4" s="1"/>
  <c r="K10" i="4"/>
  <c r="L10" i="4"/>
  <c r="M10" i="4" s="1"/>
  <c r="K11" i="4"/>
  <c r="L11" i="4"/>
  <c r="M11" i="4" s="1"/>
  <c r="K12" i="4"/>
  <c r="L12" i="4"/>
  <c r="M12" i="4"/>
  <c r="K13" i="4"/>
  <c r="L13" i="4"/>
  <c r="M13" i="4" s="1"/>
  <c r="K14" i="4"/>
  <c r="L14" i="4"/>
  <c r="M14" i="4" s="1"/>
  <c r="K15" i="4"/>
  <c r="L15" i="4"/>
  <c r="M15" i="4" s="1"/>
  <c r="K16" i="4"/>
  <c r="L16" i="4"/>
  <c r="M16" i="4" s="1"/>
  <c r="K17" i="4"/>
  <c r="L17" i="4"/>
  <c r="M17" i="4" s="1"/>
  <c r="K18" i="4"/>
  <c r="L18" i="4"/>
  <c r="M18" i="4" s="1"/>
  <c r="K20" i="4"/>
  <c r="L20" i="4"/>
  <c r="M20" i="4"/>
  <c r="K21" i="4"/>
  <c r="L21" i="4"/>
  <c r="M21" i="4" s="1"/>
  <c r="K22" i="4"/>
  <c r="L22" i="4"/>
  <c r="M22" i="4" s="1"/>
  <c r="K23" i="4"/>
  <c r="L23" i="4"/>
  <c r="M23" i="4" s="1"/>
  <c r="K24" i="4"/>
  <c r="L24" i="4"/>
  <c r="M24" i="4" s="1"/>
  <c r="K25" i="4"/>
  <c r="L25" i="4"/>
  <c r="M25" i="4" s="1"/>
  <c r="K27" i="4"/>
  <c r="L27" i="4"/>
  <c r="M27" i="4" s="1"/>
  <c r="K28" i="4"/>
  <c r="L28" i="4"/>
  <c r="M28" i="4" s="1"/>
  <c r="K29" i="4"/>
  <c r="L29" i="4"/>
  <c r="M29" i="4" s="1"/>
  <c r="K30" i="4"/>
  <c r="L30" i="4"/>
  <c r="M30" i="4" s="1"/>
  <c r="K31" i="4"/>
  <c r="L31" i="4"/>
  <c r="M31" i="4" s="1"/>
  <c r="K32" i="4"/>
  <c r="L32" i="4"/>
  <c r="M32" i="4" s="1"/>
  <c r="K33" i="4"/>
  <c r="L33" i="4"/>
  <c r="M33" i="4" s="1"/>
  <c r="K34" i="4"/>
  <c r="L34" i="4"/>
  <c r="M34" i="4" s="1"/>
  <c r="K35" i="4"/>
  <c r="L35" i="4"/>
  <c r="M35" i="4" s="1"/>
  <c r="K36" i="4"/>
  <c r="L36" i="4"/>
  <c r="M36" i="4" s="1"/>
  <c r="K37" i="4"/>
  <c r="L37" i="4"/>
  <c r="M37" i="4" s="1"/>
  <c r="K38" i="4"/>
  <c r="L38" i="4"/>
  <c r="M38" i="4" s="1"/>
  <c r="K39" i="4"/>
  <c r="L39" i="4"/>
  <c r="M39" i="4" s="1"/>
  <c r="K40" i="4"/>
  <c r="L40" i="4"/>
  <c r="M40" i="4"/>
  <c r="K42" i="4"/>
  <c r="L42" i="4"/>
  <c r="M42" i="4" s="1"/>
  <c r="K43" i="4"/>
  <c r="L43" i="4"/>
  <c r="M43" i="4" s="1"/>
  <c r="K60" i="4"/>
  <c r="L60" i="4"/>
  <c r="M60" i="4" s="1"/>
  <c r="K61" i="4"/>
  <c r="L61" i="4"/>
  <c r="M61" i="4" s="1"/>
  <c r="K62" i="4"/>
  <c r="L62" i="4"/>
  <c r="M62" i="4" s="1"/>
  <c r="K63" i="4"/>
  <c r="L63" i="4"/>
  <c r="M63" i="4" s="1"/>
  <c r="K64" i="4"/>
  <c r="L64" i="4"/>
  <c r="M64" i="4"/>
  <c r="K67" i="4"/>
  <c r="L67" i="4"/>
  <c r="M67" i="4" s="1"/>
  <c r="K68" i="4"/>
  <c r="L68" i="4"/>
  <c r="M68" i="4" s="1"/>
  <c r="K72" i="4"/>
  <c r="L72" i="4"/>
  <c r="M72" i="4"/>
  <c r="K73" i="4"/>
  <c r="L73" i="4"/>
  <c r="M73" i="4" s="1"/>
  <c r="K74" i="4"/>
  <c r="L74" i="4"/>
  <c r="M74" i="4" s="1"/>
  <c r="K75" i="4"/>
  <c r="L75" i="4"/>
  <c r="M75" i="4" s="1"/>
  <c r="K76" i="4"/>
  <c r="L76" i="4"/>
  <c r="M76" i="4" s="1"/>
  <c r="K77" i="4"/>
  <c r="L77" i="4"/>
  <c r="M77" i="4" s="1"/>
  <c r="K78" i="4"/>
  <c r="L78" i="4"/>
  <c r="M78" i="4" s="1"/>
  <c r="K79" i="4"/>
  <c r="L79" i="4"/>
  <c r="M79" i="4" s="1"/>
  <c r="K81" i="4"/>
  <c r="L81" i="4"/>
  <c r="M81" i="4" s="1"/>
  <c r="K82" i="4"/>
  <c r="L82" i="4"/>
  <c r="M82" i="4" s="1"/>
  <c r="K84" i="4"/>
  <c r="L84" i="4"/>
  <c r="M84" i="4" s="1"/>
  <c r="K85" i="4"/>
  <c r="L85" i="4"/>
  <c r="M85" i="4" s="1"/>
  <c r="K86" i="4"/>
  <c r="L86" i="4"/>
  <c r="M86" i="4" s="1"/>
  <c r="K87" i="4"/>
  <c r="L87" i="4"/>
  <c r="M87" i="4" s="1"/>
  <c r="K90" i="4"/>
  <c r="L90" i="4"/>
  <c r="M90" i="4" s="1"/>
  <c r="K93" i="4"/>
  <c r="L93" i="4"/>
  <c r="M93" i="4" s="1"/>
  <c r="K94" i="4"/>
  <c r="L94" i="4"/>
  <c r="M94" i="4" s="1"/>
  <c r="K95" i="4"/>
  <c r="L95" i="4"/>
  <c r="M95" i="4" s="1"/>
  <c r="K96" i="4"/>
  <c r="L96" i="4"/>
  <c r="M96" i="4" s="1"/>
  <c r="K103" i="4"/>
  <c r="L103" i="4"/>
  <c r="M103" i="4" s="1"/>
  <c r="K104" i="4"/>
  <c r="L104" i="4"/>
  <c r="M104" i="4"/>
  <c r="K105" i="4"/>
  <c r="L105" i="4"/>
  <c r="M105" i="4" s="1"/>
  <c r="K107" i="4"/>
  <c r="L107" i="4"/>
  <c r="M107" i="4" s="1"/>
  <c r="K108" i="4"/>
  <c r="L108" i="4"/>
  <c r="M108" i="4" s="1"/>
  <c r="K109" i="4"/>
  <c r="L109" i="4"/>
  <c r="M109" i="4" s="1"/>
  <c r="K110" i="4"/>
  <c r="L110" i="4"/>
  <c r="M110" i="4" s="1"/>
  <c r="K111" i="4"/>
  <c r="L111" i="4"/>
  <c r="M111" i="4" s="1"/>
  <c r="K113" i="4"/>
  <c r="L113" i="4"/>
  <c r="M113" i="4" s="1"/>
  <c r="K114" i="4"/>
  <c r="L114" i="4"/>
  <c r="M114" i="4" s="1"/>
  <c r="M2" i="4"/>
  <c r="L2" i="4"/>
  <c r="K2" i="4"/>
  <c r="O145" i="1" l="1"/>
  <c r="O142" i="1"/>
  <c r="N115" i="1"/>
  <c r="N108" i="1"/>
  <c r="N114" i="1"/>
  <c r="N111" i="1"/>
  <c r="N107" i="1"/>
  <c r="N110" i="1"/>
  <c r="N106" i="1"/>
  <c r="N118" i="1"/>
  <c r="N109" i="1"/>
  <c r="N105" i="1"/>
  <c r="N113" i="1"/>
  <c r="N112" i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4" i="3"/>
  <c r="N148" i="1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</calcChain>
</file>

<file path=xl/sharedStrings.xml><?xml version="1.0" encoding="utf-8"?>
<sst xmlns="http://schemas.openxmlformats.org/spreadsheetml/2006/main" count="4169" uniqueCount="1657">
  <si>
    <t>체인점코드</t>
  </si>
  <si>
    <t>체인점명</t>
  </si>
  <si>
    <t>여신금액</t>
  </si>
  <si>
    <t>미수금액</t>
  </si>
  <si>
    <t>0003</t>
  </si>
  <si>
    <t>모란점</t>
  </si>
  <si>
    <t>2,000,000</t>
  </si>
  <si>
    <t>0011</t>
  </si>
  <si>
    <t>이천점</t>
  </si>
  <si>
    <t>5,000,000</t>
  </si>
  <si>
    <t>0020</t>
  </si>
  <si>
    <t>미금1호점</t>
  </si>
  <si>
    <t>0027</t>
  </si>
  <si>
    <t>상대원1호</t>
  </si>
  <si>
    <t>0032</t>
  </si>
  <si>
    <t>영통점</t>
  </si>
  <si>
    <t>0033</t>
  </si>
  <si>
    <t>수원천천점</t>
  </si>
  <si>
    <t>0038</t>
  </si>
  <si>
    <t>효자촌점</t>
  </si>
  <si>
    <t>0041</t>
  </si>
  <si>
    <t>단대점</t>
  </si>
  <si>
    <t>0048</t>
  </si>
  <si>
    <t>병점점</t>
  </si>
  <si>
    <t>0057</t>
  </si>
  <si>
    <t>목동점</t>
  </si>
  <si>
    <t>0062</t>
  </si>
  <si>
    <t>여의도점</t>
  </si>
  <si>
    <t>0063</t>
  </si>
  <si>
    <t>복정점</t>
  </si>
  <si>
    <t>0066</t>
  </si>
  <si>
    <t>시청점</t>
  </si>
  <si>
    <t>0067</t>
  </si>
  <si>
    <t>광주점</t>
  </si>
  <si>
    <t>0072</t>
  </si>
  <si>
    <t>문정점</t>
  </si>
  <si>
    <t>0076</t>
  </si>
  <si>
    <t>까치산점</t>
  </si>
  <si>
    <t>0077</t>
  </si>
  <si>
    <t>강남1호점</t>
  </si>
  <si>
    <t>0079</t>
  </si>
  <si>
    <t>지행점</t>
  </si>
  <si>
    <t>0082</t>
  </si>
  <si>
    <t>인천작전점</t>
  </si>
  <si>
    <t>0087</t>
  </si>
  <si>
    <t>서울대점</t>
  </si>
  <si>
    <t>0089</t>
  </si>
  <si>
    <t>부평역점</t>
  </si>
  <si>
    <t>0093</t>
  </si>
  <si>
    <t>강남터미널 1호점</t>
  </si>
  <si>
    <t>0095</t>
  </si>
  <si>
    <t>호평점</t>
  </si>
  <si>
    <t>0098</t>
  </si>
  <si>
    <t>평택 로데오점</t>
  </si>
  <si>
    <t>0107</t>
  </si>
  <si>
    <t>하계점</t>
  </si>
  <si>
    <t>0108</t>
  </si>
  <si>
    <t>남부터미널점</t>
  </si>
  <si>
    <t>0114</t>
  </si>
  <si>
    <t>숙대역점</t>
  </si>
  <si>
    <t>0125</t>
  </si>
  <si>
    <t>가산SJ테크노빌점</t>
  </si>
  <si>
    <t>0130</t>
  </si>
  <si>
    <t>장한평점</t>
  </si>
  <si>
    <t>0131</t>
  </si>
  <si>
    <t>곡반정점</t>
  </si>
  <si>
    <t>0133</t>
  </si>
  <si>
    <t>퇴계원점</t>
  </si>
  <si>
    <t>0144</t>
  </si>
  <si>
    <t>강남구청1호점</t>
  </si>
  <si>
    <t>0156</t>
  </si>
  <si>
    <t>분당야탑점</t>
  </si>
  <si>
    <t>0157</t>
  </si>
  <si>
    <t>춘천한림점</t>
  </si>
  <si>
    <t>0159</t>
  </si>
  <si>
    <t>신갈오거리점</t>
  </si>
  <si>
    <t>0161</t>
  </si>
  <si>
    <t>역삼1호점</t>
  </si>
  <si>
    <t>0169</t>
  </si>
  <si>
    <t>강동구청점</t>
  </si>
  <si>
    <t>0176</t>
  </si>
  <si>
    <t>용인흥덕점</t>
  </si>
  <si>
    <t>0178</t>
  </si>
  <si>
    <t>도촌점</t>
  </si>
  <si>
    <t>0189</t>
  </si>
  <si>
    <t>안성공도점</t>
  </si>
  <si>
    <t>0193</t>
  </si>
  <si>
    <t>군포당동점</t>
  </si>
  <si>
    <t>0195</t>
  </si>
  <si>
    <t>광명소하점</t>
  </si>
  <si>
    <t>0198</t>
  </si>
  <si>
    <t>하남점</t>
  </si>
  <si>
    <t>0200</t>
  </si>
  <si>
    <t>인천주안역점</t>
  </si>
  <si>
    <t>0201</t>
  </si>
  <si>
    <t>오산시청점</t>
  </si>
  <si>
    <t>0207</t>
  </si>
  <si>
    <t>목동이대병원점</t>
  </si>
  <si>
    <t>0213</t>
  </si>
  <si>
    <t>경복사거리점</t>
  </si>
  <si>
    <t>0221</t>
  </si>
  <si>
    <t>의왕점</t>
  </si>
  <si>
    <t>0223</t>
  </si>
  <si>
    <t>인천송도센트럴파크점</t>
  </si>
  <si>
    <t>0224</t>
  </si>
  <si>
    <t>신영통점</t>
  </si>
  <si>
    <t>0227</t>
  </si>
  <si>
    <t>수원권선점</t>
  </si>
  <si>
    <t>0229</t>
  </si>
  <si>
    <t>서수원점</t>
  </si>
  <si>
    <t>0230</t>
  </si>
  <si>
    <t>원주단구점</t>
  </si>
  <si>
    <t>0232</t>
  </si>
  <si>
    <t>도곡1호점</t>
  </si>
  <si>
    <t>0234</t>
  </si>
  <si>
    <t>고양행신점</t>
  </si>
  <si>
    <t>압구정점</t>
  </si>
  <si>
    <t>0237</t>
  </si>
  <si>
    <t>원천점</t>
  </si>
  <si>
    <t>0239</t>
  </si>
  <si>
    <t>부평청천점</t>
  </si>
  <si>
    <t>0241</t>
  </si>
  <si>
    <t>시흥장곡점</t>
  </si>
  <si>
    <t>0246</t>
  </si>
  <si>
    <t>반포지하상가점</t>
  </si>
  <si>
    <t>0247</t>
  </si>
  <si>
    <t>이천갈산점(미니)</t>
  </si>
  <si>
    <t>0248</t>
  </si>
  <si>
    <t>아주대병원점(미니)</t>
  </si>
  <si>
    <t>0251</t>
  </si>
  <si>
    <t>대방점(미니)</t>
  </si>
  <si>
    <t>0255</t>
  </si>
  <si>
    <t>인천학익점</t>
  </si>
  <si>
    <t>0257</t>
  </si>
  <si>
    <t>광주탄벌점</t>
  </si>
  <si>
    <t>0258</t>
  </si>
  <si>
    <t>장안배봉점</t>
  </si>
  <si>
    <t>0261</t>
  </si>
  <si>
    <t>서초점</t>
  </si>
  <si>
    <t>0266</t>
  </si>
  <si>
    <t>수원호매실점</t>
  </si>
  <si>
    <t>0268</t>
  </si>
  <si>
    <t>고양하나로마트점</t>
  </si>
  <si>
    <t>0269</t>
  </si>
  <si>
    <t>내방역점</t>
  </si>
  <si>
    <t>0271</t>
  </si>
  <si>
    <t>세이브존성남점</t>
  </si>
  <si>
    <t>0272</t>
  </si>
  <si>
    <t>화성사강점</t>
  </si>
  <si>
    <t>0274</t>
  </si>
  <si>
    <t>롯데마트구리점</t>
  </si>
  <si>
    <t>0276</t>
  </si>
  <si>
    <t>원주혁신도시점</t>
  </si>
  <si>
    <t>0277</t>
  </si>
  <si>
    <t>방학점</t>
  </si>
  <si>
    <t>0278</t>
  </si>
  <si>
    <t>수원정자점</t>
  </si>
  <si>
    <t>7995</t>
  </si>
  <si>
    <t>남강통상(문경휴게소점[외부])</t>
  </si>
  <si>
    <t>7996</t>
  </si>
  <si>
    <t>이도(문경휴게소점[내부])</t>
  </si>
  <si>
    <t>7997</t>
  </si>
  <si>
    <t>칠곡휴게소점</t>
  </si>
  <si>
    <t>7998</t>
  </si>
  <si>
    <t>롯데마트김해점</t>
  </si>
  <si>
    <t>8000</t>
  </si>
  <si>
    <t>영남지사</t>
  </si>
  <si>
    <t>10,000,000</t>
  </si>
  <si>
    <t>8002</t>
  </si>
  <si>
    <t>롯데마트홍성점</t>
  </si>
  <si>
    <t>8003</t>
  </si>
  <si>
    <t>롯데마트동대전점</t>
  </si>
  <si>
    <t>8004</t>
  </si>
  <si>
    <t>청원휴게소점</t>
  </si>
  <si>
    <t>8005</t>
  </si>
  <si>
    <t>덕유산휴게소점</t>
  </si>
  <si>
    <t>8006</t>
  </si>
  <si>
    <t>망향휴게소점</t>
  </si>
  <si>
    <t>8008</t>
  </si>
  <si>
    <t>입장휴게소점</t>
  </si>
  <si>
    <t>8009</t>
  </si>
  <si>
    <t>행담도휴게소점</t>
  </si>
  <si>
    <t>8010</t>
  </si>
  <si>
    <t>인삼랜드휴게소점</t>
  </si>
  <si>
    <t>8011</t>
  </si>
  <si>
    <t>신탄진휴게소점</t>
  </si>
  <si>
    <t>8012</t>
  </si>
  <si>
    <t>대전시청점</t>
  </si>
  <si>
    <t>8013</t>
  </si>
  <si>
    <t>청주서문점</t>
  </si>
  <si>
    <t>8014</t>
  </si>
  <si>
    <t>대전타임월드점</t>
  </si>
  <si>
    <t>8015</t>
  </si>
  <si>
    <t>청주사창사거리점</t>
  </si>
  <si>
    <t>8016</t>
  </si>
  <si>
    <t>대전중앙로역점</t>
  </si>
  <si>
    <t>8017</t>
  </si>
  <si>
    <t>대전용문점</t>
  </si>
  <si>
    <t>8018</t>
  </si>
  <si>
    <t>대전도안목원대점</t>
  </si>
  <si>
    <t>8019</t>
  </si>
  <si>
    <t>오창과학단지점</t>
  </si>
  <si>
    <t>8020</t>
  </si>
  <si>
    <t>충주칠금점</t>
  </si>
  <si>
    <t>8021</t>
  </si>
  <si>
    <t>청원오송점</t>
  </si>
  <si>
    <t>8022</t>
  </si>
  <si>
    <t>세종청사점</t>
  </si>
  <si>
    <t>8023</t>
  </si>
  <si>
    <t>음성혁신도시점</t>
  </si>
  <si>
    <t>8024</t>
  </si>
  <si>
    <t>진천읍내점</t>
  </si>
  <si>
    <t>8025</t>
  </si>
  <si>
    <t>청주성화점</t>
  </si>
  <si>
    <t>9999</t>
  </si>
  <si>
    <t>테스트</t>
  </si>
  <si>
    <t>500,000</t>
  </si>
  <si>
    <t>고객코드</t>
  </si>
  <si>
    <t>고객명</t>
  </si>
  <si>
    <t>전기(월)이월</t>
  </si>
  <si>
    <t>당기발생</t>
  </si>
  <si>
    <t>당기수금</t>
  </si>
  <si>
    <t>잔액</t>
  </si>
  <si>
    <t>어음잔액</t>
  </si>
  <si>
    <t>10078</t>
  </si>
  <si>
    <t>농업회사법인(유)굿푸드</t>
  </si>
  <si>
    <t>30002</t>
  </si>
  <si>
    <t>30008</t>
  </si>
  <si>
    <t>용산점(폐업110709)</t>
  </si>
  <si>
    <t>30010</t>
  </si>
  <si>
    <t>30014</t>
  </si>
  <si>
    <t>30016</t>
  </si>
  <si>
    <t>산성점(폐업130131)</t>
  </si>
  <si>
    <t>30025</t>
  </si>
  <si>
    <t>30029</t>
  </si>
  <si>
    <t>30034</t>
  </si>
  <si>
    <t>30038</t>
  </si>
  <si>
    <t>30039</t>
  </si>
  <si>
    <t>30042</t>
  </si>
  <si>
    <t>30043</t>
  </si>
  <si>
    <t>30044</t>
  </si>
  <si>
    <t>30050</t>
  </si>
  <si>
    <t>서울대점(폐업160109-양도)</t>
  </si>
  <si>
    <t>30051</t>
  </si>
  <si>
    <t>30053</t>
  </si>
  <si>
    <t>30054</t>
  </si>
  <si>
    <t>30062</t>
  </si>
  <si>
    <t>30063</t>
  </si>
  <si>
    <t>남부 터미널점(폐업141031)</t>
  </si>
  <si>
    <t>30064</t>
  </si>
  <si>
    <t>30067</t>
  </si>
  <si>
    <t>30079</t>
  </si>
  <si>
    <t>30080</t>
  </si>
  <si>
    <t>30082</t>
  </si>
  <si>
    <t>30085</t>
  </si>
  <si>
    <t>청주 산남점(폐업120531)</t>
  </si>
  <si>
    <t>30094</t>
  </si>
  <si>
    <t>보정점(폐업)</t>
  </si>
  <si>
    <t>30096</t>
  </si>
  <si>
    <t>30097</t>
  </si>
  <si>
    <t>30100</t>
  </si>
  <si>
    <t>30103</t>
  </si>
  <si>
    <t>한티역점(폐업)</t>
  </si>
  <si>
    <t>30108</t>
  </si>
  <si>
    <t>30120</t>
  </si>
  <si>
    <t>과천중앙점(폐업150810)</t>
  </si>
  <si>
    <t>30122</t>
  </si>
  <si>
    <t>원주무실점(폐업120317)</t>
  </si>
  <si>
    <t>30131</t>
  </si>
  <si>
    <t>30136</t>
  </si>
  <si>
    <t>30138</t>
  </si>
  <si>
    <t>30141</t>
  </si>
  <si>
    <t>뱅뱅사거리점(폐업140530)</t>
  </si>
  <si>
    <t>30154</t>
  </si>
  <si>
    <t>판교테크노밸리점(이월120331)</t>
  </si>
  <si>
    <t>30165</t>
  </si>
  <si>
    <t>만두골(암사점)</t>
  </si>
  <si>
    <t>30167</t>
  </si>
  <si>
    <t>30171</t>
  </si>
  <si>
    <t>뼈신감자탕(보정점)</t>
  </si>
  <si>
    <t>30176</t>
  </si>
  <si>
    <t>30177</t>
  </si>
  <si>
    <t>30183</t>
  </si>
  <si>
    <t>30186</t>
  </si>
  <si>
    <t>30187</t>
  </si>
  <si>
    <t>30194</t>
  </si>
  <si>
    <t>30199</t>
  </si>
  <si>
    <t>30204</t>
  </si>
  <si>
    <t>30206</t>
  </si>
  <si>
    <t>30208</t>
  </si>
  <si>
    <t>30209</t>
  </si>
  <si>
    <t>방배역점(폐업151208)</t>
  </si>
  <si>
    <t>30216</t>
  </si>
  <si>
    <t>30217</t>
  </si>
  <si>
    <t>30224</t>
  </si>
  <si>
    <t>30225</t>
  </si>
  <si>
    <t>30226</t>
  </si>
  <si>
    <t>남대문점(폐업150708-종료)</t>
  </si>
  <si>
    <t>30227</t>
  </si>
  <si>
    <t>30230</t>
  </si>
  <si>
    <t>30236</t>
  </si>
  <si>
    <t>30238</t>
  </si>
  <si>
    <t>30239</t>
  </si>
  <si>
    <t>30240</t>
  </si>
  <si>
    <t>30243</t>
  </si>
  <si>
    <t>30244</t>
  </si>
  <si>
    <t>30245</t>
  </si>
  <si>
    <t>30246</t>
  </si>
  <si>
    <t>30247</t>
  </si>
  <si>
    <t>30248</t>
  </si>
  <si>
    <t>30249</t>
  </si>
  <si>
    <t>30250</t>
  </si>
  <si>
    <t>30251</t>
  </si>
  <si>
    <t>30252</t>
  </si>
  <si>
    <t>30255</t>
  </si>
  <si>
    <t>30256</t>
  </si>
  <si>
    <t>30257</t>
  </si>
  <si>
    <t>30259</t>
  </si>
  <si>
    <t>롯데쇼핑(주)롯데마트구리점</t>
  </si>
  <si>
    <t>30260</t>
  </si>
  <si>
    <t>30262</t>
  </si>
  <si>
    <t>30263</t>
  </si>
  <si>
    <t>롯데쇼핑(주)롯데마트안성점</t>
  </si>
  <si>
    <t>30265</t>
  </si>
  <si>
    <t>30266</t>
  </si>
  <si>
    <t>롯데쇼핑(주)롯데마트홍성점</t>
  </si>
  <si>
    <t>30267</t>
  </si>
  <si>
    <t>롯데쇼핑(주)롯데마트김해점</t>
  </si>
  <si>
    <t>30269</t>
  </si>
  <si>
    <t>롯데쇼핑(주)롯데마트동대전점</t>
  </si>
  <si>
    <t>30271</t>
  </si>
  <si>
    <t>30272</t>
  </si>
  <si>
    <t>광주유스퀘어점</t>
  </si>
  <si>
    <t>30273</t>
  </si>
  <si>
    <t>황용유통[죽전휴게소점]</t>
  </si>
  <si>
    <t>30275</t>
  </si>
  <si>
    <t>롯데쇼핑(주)롯데마트군산점</t>
  </si>
  <si>
    <t>30276</t>
  </si>
  <si>
    <t>30278</t>
  </si>
  <si>
    <t>롯데슈퍼격포점</t>
  </si>
  <si>
    <t>30282</t>
  </si>
  <si>
    <t>원일유통[덕유산휴게소점]</t>
  </si>
  <si>
    <t>30283</t>
  </si>
  <si>
    <t>30286</t>
  </si>
  <si>
    <t>일미유통[망향휴게소점]</t>
  </si>
  <si>
    <t>30287</t>
  </si>
  <si>
    <t>이도(문경휴게소점[푸드코트])</t>
  </si>
  <si>
    <t>30288</t>
  </si>
  <si>
    <t>남강통상(문경휴게소점[카오스크])</t>
  </si>
  <si>
    <t>30289</t>
  </si>
  <si>
    <t>30290</t>
  </si>
  <si>
    <t>30293</t>
  </si>
  <si>
    <t>30295</t>
  </si>
  <si>
    <t>30299</t>
  </si>
  <si>
    <t>30301</t>
  </si>
  <si>
    <t>30303</t>
  </si>
  <si>
    <t>30304</t>
  </si>
  <si>
    <t>30305</t>
  </si>
  <si>
    <t>30308</t>
  </si>
  <si>
    <t>시래복[신탄진휴게소점]</t>
  </si>
  <si>
    <t>39998</t>
  </si>
  <si>
    <t>(주)명인에프앤비영남</t>
  </si>
  <si>
    <t>40004</t>
  </si>
  <si>
    <t>네이처브리지(주)</t>
  </si>
  <si>
    <t>40005</t>
  </si>
  <si>
    <t>SC에프엔비</t>
  </si>
  <si>
    <t>순번</t>
    <phoneticPr fontId="5" type="noConversion"/>
  </si>
  <si>
    <t>30309</t>
  </si>
  <si>
    <t>(주)와이엔케이글로벌[문막휴게소점]</t>
  </si>
  <si>
    <t>30310</t>
  </si>
  <si>
    <t>순천법원점</t>
  </si>
  <si>
    <t>30311</t>
  </si>
  <si>
    <t>태아산업 (주) 음성상휴게소[음성휴게소점-상행]</t>
  </si>
  <si>
    <t>30312</t>
  </si>
  <si>
    <t>원주단계점</t>
  </si>
  <si>
    <t>30313</t>
  </si>
  <si>
    <t>가천대점</t>
  </si>
  <si>
    <t>30315</t>
  </si>
  <si>
    <t>태아산업 (주) [음성휴게소점-하행]</t>
  </si>
  <si>
    <t>30316</t>
  </si>
  <si>
    <t>포보울[여주휴게소점-하행]</t>
  </si>
  <si>
    <t>30317</t>
  </si>
  <si>
    <t>(주)보림로지스틱스 자유로[자유로휴게소점]</t>
  </si>
  <si>
    <t>0279</t>
  </si>
  <si>
    <t>미수통제</t>
    <phoneticPr fontId="5" type="noConversion"/>
  </si>
  <si>
    <t>안양1번가점</t>
  </si>
  <si>
    <t>1,000,000</t>
  </si>
  <si>
    <t>주문가능금액</t>
    <phoneticPr fontId="11" type="noConversion"/>
  </si>
  <si>
    <t>금일
주문 금액</t>
    <phoneticPr fontId="11" type="noConversion"/>
  </si>
  <si>
    <t>30133</t>
  </si>
  <si>
    <t>7993</t>
  </si>
  <si>
    <t>영천휴게소점-하행</t>
  </si>
  <si>
    <t>7994</t>
  </si>
  <si>
    <t>영천휴게소점-상행</t>
  </si>
  <si>
    <t>미수통제</t>
    <phoneticPr fontId="5" type="noConversion"/>
  </si>
  <si>
    <t>1,000,000</t>
    <phoneticPr fontId="10" type="noConversion"/>
  </si>
  <si>
    <t>2016년 07월 12일 13시 까지 입금 기준</t>
    <phoneticPr fontId="10" type="noConversion"/>
  </si>
  <si>
    <t>30320</t>
  </si>
  <si>
    <t>30321</t>
  </si>
  <si>
    <t>1,200,000</t>
    <phoneticPr fontId="5" type="noConversion"/>
  </si>
  <si>
    <t>30322</t>
  </si>
  <si>
    <t>30048</t>
  </si>
  <si>
    <t>30056</t>
  </si>
  <si>
    <t>30191</t>
  </si>
  <si>
    <t>30202</t>
  </si>
  <si>
    <t>30323</t>
  </si>
  <si>
    <t>(주) 건영식품[평창휴게소점-하행]</t>
  </si>
  <si>
    <t>30284</t>
  </si>
  <si>
    <t>30294</t>
  </si>
  <si>
    <t>30297</t>
  </si>
  <si>
    <t>30298</t>
  </si>
  <si>
    <t>30300</t>
  </si>
  <si>
    <t>30324</t>
  </si>
  <si>
    <t>(주)드림팩토리 서산제2영업소[서산휴게소점-하행]</t>
  </si>
  <si>
    <t>8026</t>
  </si>
  <si>
    <t>서산휴게소점</t>
  </si>
  <si>
    <t>5,000,000</t>
    <phoneticPr fontId="5" type="noConversion"/>
  </si>
  <si>
    <t>1,000,000</t>
    <phoneticPr fontId="5" type="noConversion"/>
  </si>
  <si>
    <t>상품코드</t>
  </si>
  <si>
    <t>상품명</t>
  </si>
  <si>
    <t>규격</t>
  </si>
  <si>
    <t>단가</t>
  </si>
  <si>
    <t>구분</t>
  </si>
  <si>
    <t>비고</t>
  </si>
  <si>
    <t>파일생성코드</t>
  </si>
  <si>
    <t>서브매뉴</t>
  </si>
  <si>
    <t>상품사진명</t>
  </si>
  <si>
    <t>0002</t>
  </si>
  <si>
    <t>야채기름</t>
  </si>
  <si>
    <t>1.8 L</t>
  </si>
  <si>
    <t>과세</t>
  </si>
  <si>
    <t>고기소</t>
  </si>
  <si>
    <t>5kg</t>
  </si>
  <si>
    <t>0004</t>
  </si>
  <si>
    <t>김치소</t>
  </si>
  <si>
    <t>0006</t>
  </si>
  <si>
    <t>명인납작군만두</t>
  </si>
  <si>
    <t>1.3kg</t>
  </si>
  <si>
    <t>0007</t>
  </si>
  <si>
    <t>명인갈비만두</t>
  </si>
  <si>
    <t>1.4kg</t>
  </si>
  <si>
    <t>0008</t>
  </si>
  <si>
    <t>소룡포고기만두</t>
  </si>
  <si>
    <t>1봉(3kg)</t>
  </si>
  <si>
    <t>0010</t>
  </si>
  <si>
    <t>명인만두피</t>
  </si>
  <si>
    <t>1팩(258장)</t>
  </si>
  <si>
    <t>불고기군만두</t>
  </si>
  <si>
    <t>2kg</t>
  </si>
  <si>
    <t>0013</t>
  </si>
  <si>
    <t>명인왕만두</t>
  </si>
  <si>
    <t>봉/15개</t>
  </si>
  <si>
    <t>떡볶이 소스</t>
  </si>
  <si>
    <t>0021</t>
  </si>
  <si>
    <t>돈가스 소스</t>
  </si>
  <si>
    <t>0022</t>
  </si>
  <si>
    <t>덮밥 소스</t>
  </si>
  <si>
    <t>0023</t>
  </si>
  <si>
    <t>순두부 소스</t>
  </si>
  <si>
    <t>0024</t>
  </si>
  <si>
    <t>냉쫄 소스</t>
  </si>
  <si>
    <t>0025</t>
  </si>
  <si>
    <t>된장 소스</t>
  </si>
  <si>
    <t>0028</t>
  </si>
  <si>
    <t>판떡볶이소스</t>
  </si>
  <si>
    <t>0030</t>
  </si>
  <si>
    <t>명인볶음용소스</t>
  </si>
  <si>
    <t>군만두용불고기데리소스</t>
  </si>
  <si>
    <t>0040</t>
  </si>
  <si>
    <t>도시락</t>
  </si>
  <si>
    <t>1box</t>
  </si>
  <si>
    <t>0042</t>
  </si>
  <si>
    <t>우동기</t>
  </si>
  <si>
    <t>1줄(35ea)</t>
  </si>
  <si>
    <t>0043</t>
  </si>
  <si>
    <t>봉투(중)</t>
  </si>
  <si>
    <t>0044</t>
  </si>
  <si>
    <t>봉투(소)</t>
  </si>
  <si>
    <t>0045</t>
  </si>
  <si>
    <t>젓가락</t>
  </si>
  <si>
    <t>0046</t>
  </si>
  <si>
    <t>[신]앞치마-밤색</t>
  </si>
  <si>
    <t>1장</t>
  </si>
  <si>
    <t>헬로모-적색</t>
  </si>
  <si>
    <t>1장/FREE</t>
  </si>
  <si>
    <t>0049</t>
  </si>
  <si>
    <t>채반깔판</t>
  </si>
  <si>
    <t>0050</t>
  </si>
  <si>
    <t>채반손잡이</t>
  </si>
  <si>
    <t>1개</t>
  </si>
  <si>
    <t>0051</t>
  </si>
  <si>
    <t>오뎅바킹</t>
  </si>
  <si>
    <t>1봉(600ea)</t>
  </si>
  <si>
    <t>0053</t>
  </si>
  <si>
    <t>타이머</t>
  </si>
  <si>
    <t>0054</t>
  </si>
  <si>
    <t>저울</t>
  </si>
  <si>
    <t>0055</t>
  </si>
  <si>
    <t>솥뚜껑손잡이</t>
  </si>
  <si>
    <t>고추만두</t>
  </si>
  <si>
    <t>3.2kg</t>
  </si>
  <si>
    <t>0058</t>
  </si>
  <si>
    <t>신]김밥용도시락(1인용)</t>
  </si>
  <si>
    <t>1box(200장)</t>
  </si>
  <si>
    <t>0059</t>
  </si>
  <si>
    <t>김밥용도시락(2인용)</t>
  </si>
  <si>
    <t>0060</t>
  </si>
  <si>
    <t>크린콜</t>
  </si>
  <si>
    <t>1Ltr</t>
  </si>
  <si>
    <t>명인다시다</t>
  </si>
  <si>
    <t>2KG</t>
  </si>
  <si>
    <t>0064</t>
  </si>
  <si>
    <t>시식용도시락</t>
  </si>
  <si>
    <t>1박스(800장)</t>
  </si>
  <si>
    <t>명인우동다시</t>
  </si>
  <si>
    <t>1.8Ltr</t>
  </si>
  <si>
    <t>0073</t>
  </si>
  <si>
    <t>명인간장소스(만두용)</t>
  </si>
  <si>
    <t>1박스</t>
  </si>
  <si>
    <t>0074</t>
  </si>
  <si>
    <t>육수-BOX</t>
  </si>
  <si>
    <t>1박스(1.5kg*8개)</t>
  </si>
  <si>
    <t>0075</t>
  </si>
  <si>
    <t>명인간장-1L</t>
  </si>
  <si>
    <t>명인사골스프</t>
  </si>
  <si>
    <t>1kg</t>
  </si>
  <si>
    <t>0081</t>
  </si>
  <si>
    <t>비닐봉투(프리미엄)</t>
  </si>
  <si>
    <t>1박스(1,000장)</t>
  </si>
  <si>
    <t>0100</t>
  </si>
  <si>
    <t>명인T(S)-하복</t>
  </si>
  <si>
    <t>0101</t>
  </si>
  <si>
    <t>명인T(M)-하복</t>
  </si>
  <si>
    <t>0102</t>
  </si>
  <si>
    <t>명인T(L)-하복</t>
  </si>
  <si>
    <t>0103</t>
  </si>
  <si>
    <t>명인T(XL)-하복</t>
  </si>
  <si>
    <t>0104</t>
  </si>
  <si>
    <t>명인T(XXL)-하복</t>
  </si>
  <si>
    <t>0110</t>
  </si>
  <si>
    <t>명인T(S)-동복</t>
  </si>
  <si>
    <t>0111</t>
  </si>
  <si>
    <t>명인T(M)-동복</t>
  </si>
  <si>
    <t>0112</t>
  </si>
  <si>
    <t>명인T(L)-동복</t>
  </si>
  <si>
    <t>0113</t>
  </si>
  <si>
    <t>명인T(XL)-동복</t>
  </si>
  <si>
    <t>명인T(XXL)-동복</t>
  </si>
  <si>
    <t>0120</t>
  </si>
  <si>
    <t>명인T하복보라(S)</t>
  </si>
  <si>
    <t>장</t>
  </si>
  <si>
    <t>0121</t>
  </si>
  <si>
    <t>명인T하복보라(M)</t>
  </si>
  <si>
    <t>0122</t>
  </si>
  <si>
    <t>명인T하복보라(L)</t>
  </si>
  <si>
    <t>0123</t>
  </si>
  <si>
    <t>명인T하복보라(XL)</t>
  </si>
  <si>
    <t>0124</t>
  </si>
  <si>
    <t>명인T하복보라(XXL)</t>
  </si>
  <si>
    <t>0135</t>
  </si>
  <si>
    <t>[신]헬로모-밤색</t>
  </si>
  <si>
    <t>0501</t>
  </si>
  <si>
    <t>고추치킨까스</t>
  </si>
  <si>
    <t>180g*10장</t>
  </si>
  <si>
    <t>0502</t>
  </si>
  <si>
    <t>등심돈가스</t>
  </si>
  <si>
    <t>0503</t>
  </si>
  <si>
    <t>정통우동면</t>
  </si>
  <si>
    <t>230g*5개</t>
  </si>
  <si>
    <t>0504</t>
  </si>
  <si>
    <t>쫄면[사리]</t>
  </si>
  <si>
    <t>봉(2kg)</t>
  </si>
  <si>
    <t>0505</t>
  </si>
  <si>
    <t>평양냉면면</t>
  </si>
  <si>
    <t>0506</t>
  </si>
  <si>
    <t>명인냉면육수</t>
  </si>
  <si>
    <t>봉(350g)</t>
  </si>
  <si>
    <t>0507</t>
  </si>
  <si>
    <t>모밀육수</t>
  </si>
  <si>
    <t>0508</t>
  </si>
  <si>
    <t>얼큰우동소스</t>
  </si>
  <si>
    <t>봉(1kg)</t>
  </si>
  <si>
    <t>0509</t>
  </si>
  <si>
    <t>자작비빔소스</t>
  </si>
  <si>
    <t>봉(1.5kg)</t>
  </si>
  <si>
    <t>0510</t>
  </si>
  <si>
    <t>칠리소스</t>
  </si>
  <si>
    <t>0511</t>
  </si>
  <si>
    <t>허브조미식초</t>
  </si>
  <si>
    <t>0512</t>
  </si>
  <si>
    <t>계란지단</t>
  </si>
  <si>
    <t>팩(900g)</t>
  </si>
  <si>
    <t>0513</t>
  </si>
  <si>
    <t>모밀면</t>
  </si>
  <si>
    <t>팩(1kg)</t>
  </si>
  <si>
    <t>0514</t>
  </si>
  <si>
    <t>생칼국수</t>
  </si>
  <si>
    <t>봉(1.4kg)</t>
  </si>
  <si>
    <t>0515</t>
  </si>
  <si>
    <t>쌀떡국떡</t>
  </si>
  <si>
    <t>0516</t>
  </si>
  <si>
    <t>쌀떡볶이[절단]</t>
  </si>
  <si>
    <t>0517</t>
  </si>
  <si>
    <t>쌀떡볶이[중]</t>
  </si>
  <si>
    <t>0520</t>
  </si>
  <si>
    <t>김밥우엉</t>
  </si>
  <si>
    <t>0521</t>
  </si>
  <si>
    <t>사각꼬치오뎅(34g)</t>
  </si>
  <si>
    <t>1박스(25ea*10봉)</t>
  </si>
  <si>
    <t>1205</t>
  </si>
  <si>
    <t>피자만두</t>
  </si>
  <si>
    <t>4001</t>
  </si>
  <si>
    <t>청수소면</t>
  </si>
  <si>
    <t>1박스(2.5kg*6봉)</t>
  </si>
  <si>
    <t>4002</t>
  </si>
  <si>
    <t>비빔국수장</t>
  </si>
  <si>
    <t>4010</t>
  </si>
  <si>
    <t>짬뽕육수[농축액]</t>
  </si>
  <si>
    <t>4011</t>
  </si>
  <si>
    <t>냉동새우</t>
  </si>
  <si>
    <t>봉(300g[10미])</t>
  </si>
  <si>
    <t>4012</t>
  </si>
  <si>
    <t>신메뉴용데리야끼소스</t>
  </si>
  <si>
    <t>4013</t>
  </si>
  <si>
    <t>밀감드레싱</t>
  </si>
  <si>
    <t>4014</t>
  </si>
  <si>
    <t>[2kg]명인멸치장국</t>
  </si>
  <si>
    <t>4015</t>
  </si>
  <si>
    <t>짜장소스</t>
  </si>
  <si>
    <t>봉(3kg)</t>
  </si>
  <si>
    <t>4016</t>
  </si>
  <si>
    <t>반죽</t>
  </si>
  <si>
    <t>4017</t>
  </si>
  <si>
    <t>탕수육소스-M</t>
  </si>
  <si>
    <t>4018</t>
  </si>
  <si>
    <t>냉동중화면</t>
  </si>
  <si>
    <t>봉(230*5)</t>
  </si>
  <si>
    <t>4019</t>
  </si>
  <si>
    <t>신]냉면육수(농축)</t>
  </si>
  <si>
    <t>4020</t>
  </si>
  <si>
    <t>비빔냉면다데기</t>
  </si>
  <si>
    <t>4021</t>
  </si>
  <si>
    <t>칡냉면</t>
  </si>
  <si>
    <t>4022</t>
  </si>
  <si>
    <t>물냉면다데기</t>
  </si>
  <si>
    <t>4039</t>
  </si>
  <si>
    <t>신)명인자장소스</t>
  </si>
  <si>
    <t>4040</t>
  </si>
  <si>
    <t>해물된장용해물원팩</t>
  </si>
  <si>
    <t>묶음(111g*10봉)</t>
  </si>
  <si>
    <t>4041</t>
  </si>
  <si>
    <t>해물오믈렛용해물원팩</t>
  </si>
  <si>
    <t>묶음(68g*10봉)</t>
  </si>
  <si>
    <t>4042</t>
  </si>
  <si>
    <t>얼큰누들용해물원팩</t>
  </si>
  <si>
    <t>묶음(143g*10봉)</t>
  </si>
  <si>
    <t>4043</t>
  </si>
  <si>
    <t>해물볶음우동용해물원팩</t>
  </si>
  <si>
    <t>묶음(90g*10봉)</t>
  </si>
  <si>
    <t>4050</t>
  </si>
  <si>
    <t>해장국</t>
  </si>
  <si>
    <t>봉</t>
  </si>
  <si>
    <t>4051</t>
  </si>
  <si>
    <t>순살해장국</t>
  </si>
  <si>
    <t>4052</t>
  </si>
  <si>
    <t>소우거지해장국</t>
  </si>
  <si>
    <t>4053</t>
  </si>
  <si>
    <t>육개장</t>
  </si>
  <si>
    <t>4055</t>
  </si>
  <si>
    <t>왕사발냉면육수</t>
  </si>
  <si>
    <t>500g</t>
  </si>
  <si>
    <t>4060</t>
  </si>
  <si>
    <t>명인만두국용스프</t>
  </si>
  <si>
    <t>박스</t>
  </si>
  <si>
    <t>8001</t>
  </si>
  <si>
    <t>반찬단무지(반달)</t>
  </si>
  <si>
    <t>2.8kg(팩)</t>
  </si>
  <si>
    <t>김밥용단무지</t>
  </si>
  <si>
    <t>참기름</t>
  </si>
  <si>
    <t>1.8L(병)</t>
  </si>
  <si>
    <t>볶음참깨</t>
  </si>
  <si>
    <t>1kg(봉)</t>
  </si>
  <si>
    <t>8500</t>
  </si>
  <si>
    <t>명인왕만두피 B(85Ø)</t>
  </si>
  <si>
    <t>900g</t>
  </si>
  <si>
    <t>8888</t>
  </si>
  <si>
    <t>수제튀김패키지(1+2)</t>
  </si>
  <si>
    <t>1팩+2봉</t>
  </si>
  <si>
    <t>9901</t>
  </si>
  <si>
    <t>테스트용-고</t>
  </si>
  <si>
    <t>9902</t>
  </si>
  <si>
    <t>테스트용-김</t>
  </si>
  <si>
    <t>품번</t>
  </si>
  <si>
    <t>품명</t>
  </si>
  <si>
    <t>재고단위</t>
  </si>
  <si>
    <t>관리단위</t>
  </si>
  <si>
    <t>환산계수</t>
  </si>
  <si>
    <t>환산표준원가</t>
  </si>
  <si>
    <t>구매단가</t>
  </si>
  <si>
    <t>최저판매가</t>
  </si>
  <si>
    <t>판매단가</t>
  </si>
  <si>
    <t>판매부가세단가</t>
  </si>
  <si>
    <t>품명</t>
    <phoneticPr fontId="10" type="noConversion"/>
  </si>
  <si>
    <t>단가</t>
    <phoneticPr fontId="10" type="noConversion"/>
  </si>
  <si>
    <t>에듀빌미수</t>
    <phoneticPr fontId="5" type="noConversion"/>
  </si>
  <si>
    <t>거래일자</t>
  </si>
  <si>
    <t>거래시간</t>
  </si>
  <si>
    <t>은행</t>
  </si>
  <si>
    <t>계좌번호</t>
  </si>
  <si>
    <t>적요1</t>
  </si>
  <si>
    <t>입금</t>
  </si>
  <si>
    <t>출금</t>
  </si>
  <si>
    <t>수기</t>
  </si>
  <si>
    <t>취급지점</t>
  </si>
  <si>
    <t>취급점</t>
  </si>
  <si>
    <t>적요2</t>
  </si>
  <si>
    <t>더존코드</t>
    <phoneticPr fontId="5" type="noConversion"/>
  </si>
  <si>
    <t>30288</t>
    <phoneticPr fontId="5" type="noConversion"/>
  </si>
  <si>
    <t>30287</t>
    <phoneticPr fontId="5" type="noConversion"/>
  </si>
  <si>
    <t>30281</t>
    <phoneticPr fontId="5" type="noConversion"/>
  </si>
  <si>
    <t>30267</t>
    <phoneticPr fontId="5" type="noConversion"/>
  </si>
  <si>
    <t>39998</t>
    <phoneticPr fontId="5" type="noConversion"/>
  </si>
  <si>
    <t>30266</t>
    <phoneticPr fontId="5" type="noConversion"/>
  </si>
  <si>
    <t>30269</t>
    <phoneticPr fontId="5" type="noConversion"/>
  </si>
  <si>
    <t>30271</t>
    <phoneticPr fontId="5" type="noConversion"/>
  </si>
  <si>
    <t>30282</t>
    <phoneticPr fontId="5" type="noConversion"/>
  </si>
  <si>
    <t>30286</t>
    <phoneticPr fontId="5" type="noConversion"/>
  </si>
  <si>
    <t>30306</t>
    <phoneticPr fontId="5" type="noConversion"/>
  </si>
  <si>
    <t>30307</t>
    <phoneticPr fontId="5" type="noConversion"/>
  </si>
  <si>
    <t>30308</t>
    <phoneticPr fontId="5" type="noConversion"/>
  </si>
  <si>
    <t>입금금액</t>
    <phoneticPr fontId="5" type="noConversion"/>
  </si>
  <si>
    <t>매장명</t>
    <phoneticPr fontId="5" type="noConversion"/>
  </si>
  <si>
    <t>더존미수</t>
    <phoneticPr fontId="5" type="noConversion"/>
  </si>
  <si>
    <t>수시</t>
    <phoneticPr fontId="5" type="noConversion"/>
  </si>
  <si>
    <t>8027</t>
  </si>
  <si>
    <t>죽암휴게소점-상행</t>
  </si>
  <si>
    <t>수동미수</t>
    <phoneticPr fontId="5" type="noConversion"/>
  </si>
  <si>
    <t>은광산업[죽암휴게소점-하행]</t>
  </si>
  <si>
    <t>미수통제</t>
    <phoneticPr fontId="5" type="noConversion"/>
  </si>
  <si>
    <t>미수통제</t>
    <phoneticPr fontId="5" type="noConversion"/>
  </si>
  <si>
    <t>0</t>
  </si>
  <si>
    <t>처음</t>
    <phoneticPr fontId="5" type="noConversion"/>
  </si>
  <si>
    <t>청주율량사천점</t>
  </si>
  <si>
    <t>청주율량사천점</t>
    <phoneticPr fontId="5" type="noConversion"/>
  </si>
  <si>
    <t>30326</t>
    <phoneticPr fontId="5" type="noConversion"/>
  </si>
  <si>
    <t>8028</t>
  </si>
  <si>
    <t>8028</t>
    <phoneticPr fontId="5" type="noConversion"/>
  </si>
  <si>
    <t>30327</t>
  </si>
  <si>
    <t>(주) 삼건사 정읍 (상) 휴게소[정읍휴게소점-상행]</t>
  </si>
  <si>
    <t>참조은유통[영산휴게소점-하행]</t>
  </si>
  <si>
    <t>7992</t>
  </si>
  <si>
    <t>30328</t>
    <phoneticPr fontId="5" type="noConversion"/>
  </si>
  <si>
    <t>30329</t>
  </si>
  <si>
    <t>(주) 이씨엠디[성균관대학교법학관점]</t>
  </si>
  <si>
    <t>0281</t>
  </si>
  <si>
    <t>뱅뱅사거리점</t>
  </si>
  <si>
    <t>30331</t>
  </si>
  <si>
    <t>광주신창점</t>
  </si>
  <si>
    <t>30333</t>
  </si>
  <si>
    <t>30332</t>
  </si>
  <si>
    <t>군산나운점</t>
  </si>
  <si>
    <t>30334</t>
  </si>
  <si>
    <t>30334</t>
    <phoneticPr fontId="5" type="noConversion"/>
  </si>
  <si>
    <t>1,000,000</t>
    <phoneticPr fontId="5" type="noConversion"/>
  </si>
  <si>
    <t>30336</t>
  </si>
  <si>
    <t>씨앤에스에너지(주)영천(포항방향)휴게소-하행</t>
  </si>
  <si>
    <t>(주) 케이알산업[청주휴게소점]</t>
  </si>
  <si>
    <t>(주) 케이알산업[횡성휴게소점-하행]</t>
  </si>
  <si>
    <t>30337</t>
  </si>
  <si>
    <t>뱅뱅사거리점</t>
    <phoneticPr fontId="5" type="noConversion"/>
  </si>
  <si>
    <t>0281</t>
    <phoneticPr fontId="5" type="noConversion"/>
  </si>
  <si>
    <t>30333</t>
    <phoneticPr fontId="5" type="noConversion"/>
  </si>
  <si>
    <t>1,000,000</t>
    <phoneticPr fontId="5" type="noConversion"/>
  </si>
  <si>
    <t>1,000,000</t>
    <phoneticPr fontId="5" type="noConversion"/>
  </si>
  <si>
    <t>1,000,000</t>
    <phoneticPr fontId="5" type="noConversion"/>
  </si>
  <si>
    <t>30337</t>
    <phoneticPr fontId="5" type="noConversion"/>
  </si>
  <si>
    <t>8029</t>
    <phoneticPr fontId="5" type="noConversion"/>
  </si>
  <si>
    <t>씨앤씨 푸드[연무하나로마트점]</t>
    <phoneticPr fontId="5" type="noConversion"/>
  </si>
  <si>
    <t>5,000,000</t>
    <phoneticPr fontId="5" type="noConversion"/>
  </si>
  <si>
    <t>30339</t>
    <phoneticPr fontId="5" type="noConversion"/>
  </si>
  <si>
    <t>30339</t>
  </si>
  <si>
    <t>씨앤씨 푸드[연무하나로마트점]</t>
  </si>
  <si>
    <t>21588</t>
  </si>
  <si>
    <t>(주)명인에프엔비(뼈신)</t>
  </si>
  <si>
    <t>30340</t>
    <phoneticPr fontId="5" type="noConversion"/>
  </si>
  <si>
    <t>30340</t>
  </si>
  <si>
    <t>8029</t>
  </si>
  <si>
    <t>연무하나로마트점</t>
  </si>
  <si>
    <t>30341</t>
  </si>
  <si>
    <t>금호상사[죽암휴게소점-상행]</t>
  </si>
  <si>
    <t>30343</t>
  </si>
  <si>
    <t>주식회사 바이오시스금왕 (평택) 휴게소[금왕휴게소점-상행]</t>
  </si>
  <si>
    <t>천안불당점</t>
  </si>
  <si>
    <t>8030</t>
    <phoneticPr fontId="5" type="noConversion"/>
  </si>
  <si>
    <t>천안불당점</t>
    <phoneticPr fontId="5" type="noConversion"/>
  </si>
  <si>
    <t>30345</t>
    <phoneticPr fontId="5" type="noConversion"/>
  </si>
  <si>
    <t>8030</t>
  </si>
  <si>
    <t>30342</t>
    <phoneticPr fontId="5" type="noConversion"/>
  </si>
  <si>
    <t>30335</t>
    <phoneticPr fontId="5" type="noConversion"/>
  </si>
  <si>
    <t>30336</t>
    <phoneticPr fontId="5" type="noConversion"/>
  </si>
  <si>
    <t>30346</t>
  </si>
  <si>
    <t>다인유통[천안휴게소점-하행]</t>
  </si>
  <si>
    <t>천안휴게소점-하행</t>
    <phoneticPr fontId="5" type="noConversion"/>
  </si>
  <si>
    <t>30346</t>
    <phoneticPr fontId="5" type="noConversion"/>
  </si>
  <si>
    <t>8031</t>
  </si>
  <si>
    <t>8032</t>
  </si>
  <si>
    <t>30349</t>
    <phoneticPr fontId="5" type="noConversion"/>
  </si>
  <si>
    <t>30348</t>
    <phoneticPr fontId="5" type="noConversion"/>
  </si>
  <si>
    <t>영동하나로마트점</t>
    <phoneticPr fontId="5" type="noConversion"/>
  </si>
  <si>
    <t>천안휴게소점-하행</t>
  </si>
  <si>
    <t>영동하나로마트점</t>
  </si>
  <si>
    <t>30347</t>
  </si>
  <si>
    <t>미츠호[안성휴게소점]</t>
  </si>
  <si>
    <t>30349</t>
  </si>
  <si>
    <t>네오치킨 영동점[영동하나로마트점]</t>
  </si>
  <si>
    <t>30350</t>
  </si>
  <si>
    <t>월곡두산위브점(미니)</t>
  </si>
  <si>
    <t>8033</t>
  </si>
  <si>
    <t>0282</t>
  </si>
  <si>
    <t>하남미사점(미니)</t>
  </si>
  <si>
    <t>월곡두산위브점</t>
    <phoneticPr fontId="5" type="noConversion"/>
  </si>
  <si>
    <t>2,000,000</t>
    <phoneticPr fontId="5" type="noConversion"/>
  </si>
  <si>
    <t>30351</t>
  </si>
  <si>
    <t>0282</t>
    <phoneticPr fontId="5" type="noConversion"/>
  </si>
  <si>
    <t>하남미사점</t>
    <phoneticPr fontId="5" type="noConversion"/>
  </si>
  <si>
    <t>30353</t>
  </si>
  <si>
    <t>(주)이씨엠디[정부과천청사후생동점]</t>
  </si>
  <si>
    <t>30352</t>
  </si>
  <si>
    <t>간석오거리역점(미니)</t>
  </si>
  <si>
    <t>5001</t>
    <phoneticPr fontId="5" type="noConversion"/>
  </si>
  <si>
    <t>0</t>
    <phoneticPr fontId="5" type="noConversion"/>
  </si>
  <si>
    <t>30354</t>
    <phoneticPr fontId="5" type="noConversion"/>
  </si>
  <si>
    <t>30341</t>
    <phoneticPr fontId="5" type="noConversion"/>
  </si>
  <si>
    <t>0283</t>
  </si>
  <si>
    <t>5001</t>
  </si>
  <si>
    <t>8034</t>
    <phoneticPr fontId="5" type="noConversion"/>
  </si>
  <si>
    <t>선우유통[금강휴게소점-하행]</t>
    <phoneticPr fontId="5" type="noConversion"/>
  </si>
  <si>
    <t>5,000,000</t>
    <phoneticPr fontId="5" type="noConversion"/>
  </si>
  <si>
    <t>30355</t>
    <phoneticPr fontId="5" type="noConversion"/>
  </si>
  <si>
    <t>30345</t>
  </si>
  <si>
    <t>30354</t>
  </si>
  <si>
    <t>만두골[시흥점]</t>
  </si>
  <si>
    <t>30355</t>
  </si>
  <si>
    <t>선우유통[금강휴게소점-하행]</t>
  </si>
  <si>
    <t>8035</t>
  </si>
  <si>
    <t>30356</t>
  </si>
  <si>
    <t>5,000,000</t>
    <phoneticPr fontId="5" type="noConversion"/>
  </si>
  <si>
    <t>주식회사 민중[부여백제휴게소(서천방향)점-하행]</t>
    <phoneticPr fontId="5" type="noConversion"/>
  </si>
  <si>
    <t>주말통제</t>
    <phoneticPr fontId="5" type="noConversion"/>
  </si>
  <si>
    <t>주식회사 민중[부여백제휴게소(서천방향)점-하행</t>
  </si>
  <si>
    <t>8034</t>
  </si>
  <si>
    <t>금강휴게소점-하행</t>
  </si>
  <si>
    <t>부여백제휴게소점-하행</t>
  </si>
  <si>
    <t>30357</t>
    <phoneticPr fontId="5" type="noConversion"/>
  </si>
  <si>
    <t>8036</t>
    <phoneticPr fontId="5" type="noConversion"/>
  </si>
  <si>
    <t>대전복합터미널점</t>
    <phoneticPr fontId="5" type="noConversion"/>
  </si>
  <si>
    <t>30344</t>
  </si>
  <si>
    <t>주식회사 바이오시스 금왕 (제천) 휴게소[금왕휴게소점-하행]</t>
  </si>
  <si>
    <t>30357</t>
  </si>
  <si>
    <t>대전복합터미널점</t>
  </si>
  <si>
    <t>8036</t>
  </si>
  <si>
    <t>30335</t>
  </si>
  <si>
    <t>씨앤에스에너지(주)영천(대구방향)휴게소-상행</t>
  </si>
  <si>
    <t>1,000,000</t>
    <phoneticPr fontId="5" type="noConversion"/>
  </si>
  <si>
    <t>간석오거리역점(미니)</t>
    <phoneticPr fontId="5" type="noConversion"/>
  </si>
  <si>
    <t>30338</t>
  </si>
  <si>
    <t>(주) 케이알산업[입장휴게소점]</t>
  </si>
  <si>
    <t>30342</t>
  </si>
  <si>
    <t>미수통제</t>
    <phoneticPr fontId="5" type="noConversion"/>
  </si>
  <si>
    <t>일산 장항점(폐업161010)</t>
  </si>
  <si>
    <t>주식회사 미츠호[안성휴게소점](폐업20161031)</t>
  </si>
  <si>
    <t>1,500,000</t>
  </si>
  <si>
    <t>30306</t>
  </si>
  <si>
    <t>코리아씨비인프라 행담도지점[행담도휴게소점]</t>
  </si>
  <si>
    <t>30307</t>
  </si>
  <si>
    <t>(주) 케이알산업[인삼랜드휴게소점]</t>
  </si>
  <si>
    <t>30358</t>
  </si>
  <si>
    <t>(주) 이씨엠디[유한대학교학생회관점]</t>
  </si>
  <si>
    <t>30326</t>
  </si>
  <si>
    <t>30328</t>
  </si>
  <si>
    <t>5002</t>
  </si>
  <si>
    <t>만두골[시흥점]</t>
    <phoneticPr fontId="5" type="noConversion"/>
  </si>
  <si>
    <t>만두골[대전선사점]</t>
    <phoneticPr fontId="5" type="noConversion"/>
  </si>
  <si>
    <t>0</t>
    <phoneticPr fontId="5" type="noConversion"/>
  </si>
  <si>
    <t>30359</t>
    <phoneticPr fontId="5" type="noConversion"/>
  </si>
  <si>
    <t>30360</t>
  </si>
  <si>
    <t>만두골[대전선사점]</t>
  </si>
  <si>
    <t>21527</t>
  </si>
  <si>
    <t>불티나김밥</t>
  </si>
  <si>
    <t>30359</t>
  </si>
  <si>
    <t>만두골 명인만두[대전선사점]</t>
  </si>
  <si>
    <t>30102</t>
  </si>
  <si>
    <t>역삼2호점(폐업170112)</t>
  </si>
  <si>
    <t>30211</t>
  </si>
  <si>
    <t>학여울역점(폐업170213)</t>
  </si>
  <si>
    <t>30231</t>
  </si>
  <si>
    <t>성남금광점(폐업170110)</t>
  </si>
  <si>
    <t>30268</t>
  </si>
  <si>
    <t>주은식품[여주휴게소점-상행](폐업161231)</t>
  </si>
  <si>
    <t>30281</t>
  </si>
  <si>
    <t>태원물류[칠곡휴게소점](폐업170131)</t>
  </si>
  <si>
    <t>30348</t>
  </si>
  <si>
    <t>케이알개발 주식회사[입장휴게소점]</t>
  </si>
  <si>
    <t>30361</t>
  </si>
  <si>
    <t>판교유스페이스점</t>
  </si>
  <si>
    <t>0285</t>
  </si>
  <si>
    <t>판교유스페이스점</t>
    <phoneticPr fontId="5" type="noConversion"/>
  </si>
  <si>
    <t>30361</t>
    <phoneticPr fontId="5" type="noConversion"/>
  </si>
  <si>
    <t>1,000,000</t>
    <phoneticPr fontId="5" type="noConversion"/>
  </si>
  <si>
    <t>1,000,000</t>
    <phoneticPr fontId="5" type="noConversion"/>
  </si>
  <si>
    <t>아모제푸드 (주)[잠실야구장 1루점]</t>
  </si>
  <si>
    <t>주말통제</t>
    <phoneticPr fontId="5" type="noConversion"/>
  </si>
  <si>
    <t>30362</t>
  </si>
  <si>
    <t>피앤피[사천(순천방향)휴게소점-상행]</t>
  </si>
  <si>
    <t>30363</t>
  </si>
  <si>
    <t>웰빙하우스[사천(부산방향)휴게소점-하행]</t>
  </si>
  <si>
    <t>미수통제</t>
    <phoneticPr fontId="5" type="noConversion"/>
  </si>
  <si>
    <t>주말통제</t>
    <phoneticPr fontId="5" type="noConversion"/>
  </si>
  <si>
    <t>0286</t>
    <phoneticPr fontId="5" type="noConversion"/>
  </si>
  <si>
    <t>0287</t>
    <phoneticPr fontId="5" type="noConversion"/>
  </si>
  <si>
    <t>불광점</t>
    <phoneticPr fontId="5" type="noConversion"/>
  </si>
  <si>
    <t>마곡역점</t>
    <phoneticPr fontId="5" type="noConversion"/>
  </si>
  <si>
    <t>30364</t>
    <phoneticPr fontId="5" type="noConversion"/>
  </si>
  <si>
    <t>30365</t>
    <phoneticPr fontId="5" type="noConversion"/>
  </si>
  <si>
    <t>30364</t>
  </si>
  <si>
    <t>불광점</t>
  </si>
  <si>
    <t>30365</t>
  </si>
  <si>
    <t>마곡역점</t>
  </si>
  <si>
    <t>1,500,000</t>
    <phoneticPr fontId="5" type="noConversion"/>
  </si>
  <si>
    <t>30366</t>
    <phoneticPr fontId="5" type="noConversion"/>
  </si>
  <si>
    <t>30366</t>
  </si>
  <si>
    <t>30367</t>
  </si>
  <si>
    <t>(주) 케이알산업[평창휴게소점]</t>
  </si>
  <si>
    <t>3,000,000</t>
  </si>
  <si>
    <t>7,000,000</t>
    <phoneticPr fontId="5" type="noConversion"/>
  </si>
  <si>
    <t>10,000,000</t>
    <phoneticPr fontId="5" type="noConversion"/>
  </si>
  <si>
    <t>7,000,000</t>
  </si>
  <si>
    <t>4,000,000</t>
  </si>
  <si>
    <t>500,000</t>
    <phoneticPr fontId="5" type="noConversion"/>
  </si>
  <si>
    <t>-230,380</t>
  </si>
  <si>
    <t>2,882,045</t>
  </si>
  <si>
    <t>810,740</t>
  </si>
  <si>
    <t>-801,880</t>
  </si>
  <si>
    <t>-502,030</t>
  </si>
  <si>
    <t>700,420</t>
  </si>
  <si>
    <t>2,887,299</t>
  </si>
  <si>
    <t>-954,093</t>
  </si>
  <si>
    <t>9,192,280</t>
  </si>
  <si>
    <t>619,740</t>
  </si>
  <si>
    <t>7,134,600</t>
  </si>
  <si>
    <t>531,740</t>
  </si>
  <si>
    <t>74,800</t>
  </si>
  <si>
    <t>596,200</t>
  </si>
  <si>
    <t>265,650</t>
  </si>
  <si>
    <t>185,140</t>
  </si>
  <si>
    <t>3,114,420</t>
  </si>
  <si>
    <t>247,370</t>
  </si>
  <si>
    <t>385,550</t>
  </si>
  <si>
    <t>993,060</t>
  </si>
  <si>
    <t>0286</t>
  </si>
  <si>
    <t>722,700</t>
  </si>
  <si>
    <t>0287</t>
  </si>
  <si>
    <t>-3,600</t>
  </si>
  <si>
    <t>-813,190</t>
  </si>
  <si>
    <t>337,770</t>
  </si>
  <si>
    <t>466,500</t>
  </si>
  <si>
    <t>395,840</t>
  </si>
  <si>
    <t>165,000</t>
  </si>
  <si>
    <t>279,400</t>
  </si>
  <si>
    <t>208,010</t>
  </si>
  <si>
    <t>225,610</t>
  </si>
  <si>
    <t>931,580</t>
  </si>
  <si>
    <t>184,910</t>
  </si>
  <si>
    <t>365,750</t>
  </si>
  <si>
    <t>1,668,300</t>
  </si>
  <si>
    <t>입금자명</t>
    <phoneticPr fontId="10" type="noConversion"/>
  </si>
  <si>
    <t>입금자</t>
    <phoneticPr fontId="45" type="noConversion"/>
  </si>
  <si>
    <t>매장명</t>
    <phoneticPr fontId="45" type="noConversion"/>
  </si>
  <si>
    <t>코드표</t>
    <phoneticPr fontId="5" type="noConversion"/>
  </si>
  <si>
    <t>우리</t>
  </si>
  <si>
    <t>국민</t>
    <phoneticPr fontId="5" type="noConversion"/>
  </si>
  <si>
    <t>신도림테크노마트점(미니)</t>
    <phoneticPr fontId="5" type="noConversion"/>
  </si>
  <si>
    <t>박종수/폰뱅킹</t>
    <phoneticPr fontId="5" type="noConversion"/>
  </si>
  <si>
    <t>신한</t>
    <phoneticPr fontId="5" type="noConversion"/>
  </si>
  <si>
    <t>강남구청1호점</t>
    <phoneticPr fontId="5" type="noConversion"/>
  </si>
  <si>
    <t>박종수(명인만/폰뱅킹</t>
    <phoneticPr fontId="5" type="noConversion"/>
  </si>
  <si>
    <t>박종수(명인만두강남</t>
    <phoneticPr fontId="5" type="noConversion"/>
  </si>
  <si>
    <t>강명희</t>
    <phoneticPr fontId="5" type="noConversion"/>
  </si>
  <si>
    <t>강남터미널 1호점</t>
    <phoneticPr fontId="45" type="noConversion"/>
  </si>
  <si>
    <t>국민</t>
  </si>
  <si>
    <t>황덕순/CD이체</t>
    <phoneticPr fontId="5" type="noConversion"/>
  </si>
  <si>
    <t>신한</t>
  </si>
  <si>
    <t>남양주장현점</t>
    <phoneticPr fontId="5" type="noConversion"/>
  </si>
  <si>
    <t>황덕순/타행폰</t>
    <phoneticPr fontId="5" type="noConversion"/>
  </si>
  <si>
    <t>황덕순</t>
    <phoneticPr fontId="5" type="noConversion"/>
  </si>
  <si>
    <t>이종식(명인만두강동구청점)</t>
  </si>
  <si>
    <t>강동구청점</t>
    <phoneticPr fontId="5" type="noConversion"/>
  </si>
  <si>
    <t>이종식(명인만두강동</t>
    <phoneticPr fontId="5" type="noConversion"/>
  </si>
  <si>
    <t>농협</t>
    <phoneticPr fontId="5" type="noConversion"/>
  </si>
  <si>
    <t>이종식</t>
    <phoneticPr fontId="5" type="noConversion"/>
  </si>
  <si>
    <t>손희경</t>
  </si>
  <si>
    <t>강동역점</t>
    <phoneticPr fontId="45" type="noConversion"/>
  </si>
  <si>
    <r>
      <rPr>
        <sz val="10"/>
        <color indexed="64"/>
        <rFont val="돋움"/>
        <family val="3"/>
        <charset val="129"/>
      </rPr>
      <t>박광규</t>
    </r>
    <r>
      <rPr>
        <sz val="10"/>
        <color indexed="64"/>
        <rFont val="Arial"/>
        <family val="2"/>
      </rPr>
      <t>(</t>
    </r>
    <r>
      <rPr>
        <sz val="10"/>
        <color indexed="64"/>
        <rFont val="돋움"/>
        <family val="3"/>
        <charset val="129"/>
      </rPr>
      <t>명인만두개포역점</t>
    </r>
    <r>
      <rPr>
        <sz val="10"/>
        <color indexed="64"/>
        <rFont val="Arial"/>
        <family val="2"/>
      </rPr>
      <t>)</t>
    </r>
    <phoneticPr fontId="5" type="noConversion"/>
  </si>
  <si>
    <t>개포역점</t>
    <phoneticPr fontId="5" type="noConversion"/>
  </si>
  <si>
    <t>박광규</t>
    <phoneticPr fontId="5" type="noConversion"/>
  </si>
  <si>
    <t>경복사거리점</t>
    <phoneticPr fontId="5" type="noConversion"/>
  </si>
  <si>
    <t>장영란</t>
    <phoneticPr fontId="5" type="noConversion"/>
  </si>
  <si>
    <t>경복</t>
    <phoneticPr fontId="5" type="noConversion"/>
  </si>
  <si>
    <t>이경희/스마트당행</t>
    <phoneticPr fontId="5" type="noConversion"/>
  </si>
  <si>
    <t>이경희/CD이체</t>
  </si>
  <si>
    <t>이경희/휴대폰당행</t>
  </si>
  <si>
    <t>권복순</t>
  </si>
  <si>
    <t>기업</t>
  </si>
  <si>
    <t>공릉점</t>
  </si>
  <si>
    <t>권복순/전화이체</t>
    <phoneticPr fontId="5" type="noConversion"/>
  </si>
  <si>
    <t>하준원</t>
    <phoneticPr fontId="5" type="noConversion"/>
  </si>
  <si>
    <t>원영옥(명인만두과천</t>
    <phoneticPr fontId="5" type="noConversion"/>
  </si>
  <si>
    <t>과천중앙점</t>
  </si>
  <si>
    <t>원영옥(명인만두)</t>
    <phoneticPr fontId="5" type="noConversion"/>
  </si>
  <si>
    <t>원영옥</t>
    <phoneticPr fontId="5" type="noConversion"/>
  </si>
  <si>
    <t>허홍남</t>
    <phoneticPr fontId="45" type="noConversion"/>
  </si>
  <si>
    <t>광명소하점</t>
    <phoneticPr fontId="45" type="noConversion"/>
  </si>
  <si>
    <t>허홍남/E-신한은행</t>
  </si>
  <si>
    <t>허홍남/폰신한은행</t>
  </si>
  <si>
    <t>농협</t>
  </si>
  <si>
    <t>허홍남(명인/인터넷당행</t>
    <phoneticPr fontId="5" type="noConversion"/>
  </si>
  <si>
    <t>광명소하/E-신한은행</t>
  </si>
  <si>
    <t>광명소하점</t>
    <phoneticPr fontId="5" type="noConversion"/>
  </si>
  <si>
    <t>허홍남/인터넷당행</t>
    <phoneticPr fontId="5" type="noConversion"/>
  </si>
  <si>
    <t>허윤정</t>
    <phoneticPr fontId="5" type="noConversion"/>
  </si>
  <si>
    <t>허홍남(명인만두 광</t>
    <phoneticPr fontId="5" type="noConversion"/>
  </si>
  <si>
    <t>허윤정(명인만두 광</t>
  </si>
  <si>
    <t>허윤정(명인만</t>
    <phoneticPr fontId="5" type="noConversion"/>
  </si>
  <si>
    <t>교대점</t>
  </si>
  <si>
    <t>교대점</t>
    <phoneticPr fontId="45" type="noConversion"/>
  </si>
  <si>
    <t>성창진(명인만두교대점)</t>
    <phoneticPr fontId="5" type="noConversion"/>
  </si>
  <si>
    <t>교대점</t>
    <phoneticPr fontId="5" type="noConversion"/>
  </si>
  <si>
    <t>박진수</t>
  </si>
  <si>
    <t>외환</t>
  </si>
  <si>
    <t>구성점</t>
  </si>
  <si>
    <t>수원권선점</t>
    <phoneticPr fontId="5" type="noConversion"/>
  </si>
  <si>
    <t>(명인만두군포당동점</t>
  </si>
  <si>
    <t>군포당동점</t>
    <phoneticPr fontId="45" type="noConversion"/>
  </si>
  <si>
    <t>구영옥(명인만두군포</t>
    <phoneticPr fontId="5" type="noConversion"/>
  </si>
  <si>
    <t>이승숙</t>
  </si>
  <si>
    <t>김포 사우점</t>
    <phoneticPr fontId="5" type="noConversion"/>
  </si>
  <si>
    <t>명인만두(사우점)</t>
    <phoneticPr fontId="5" type="noConversion"/>
  </si>
  <si>
    <t>이명옥(명인만두)</t>
    <phoneticPr fontId="5" type="noConversion"/>
  </si>
  <si>
    <t>까치산점</t>
    <phoneticPr fontId="5" type="noConversion"/>
  </si>
  <si>
    <t>이명옥</t>
    <phoneticPr fontId="5" type="noConversion"/>
  </si>
  <si>
    <t>압구정점</t>
    <phoneticPr fontId="5" type="noConversion"/>
  </si>
  <si>
    <t>방이시장점</t>
    <phoneticPr fontId="5" type="noConversion"/>
  </si>
  <si>
    <t>심정희</t>
    <phoneticPr fontId="5" type="noConversion"/>
  </si>
  <si>
    <t>오산시청점</t>
    <phoneticPr fontId="5" type="noConversion"/>
  </si>
  <si>
    <t>명인만두 장현</t>
    <phoneticPr fontId="5" type="noConversion"/>
  </si>
  <si>
    <t>고순자/CD이체</t>
  </si>
  <si>
    <t>노량진점</t>
    <phoneticPr fontId="5" type="noConversion"/>
  </si>
  <si>
    <t>진선희(명인만두단대점)</t>
  </si>
  <si>
    <t>진선희</t>
    <phoneticPr fontId="5" type="noConversion"/>
  </si>
  <si>
    <t>우리</t>
    <phoneticPr fontId="5" type="noConversion"/>
  </si>
  <si>
    <t>효자촌점</t>
    <phoneticPr fontId="5" type="noConversion"/>
  </si>
  <si>
    <t>이경호</t>
    <phoneticPr fontId="5" type="noConversion"/>
  </si>
  <si>
    <t>박상미/입금</t>
    <phoneticPr fontId="5" type="noConversion"/>
  </si>
  <si>
    <t>동백1호점</t>
  </si>
  <si>
    <t>박상미</t>
    <phoneticPr fontId="5" type="noConversion"/>
  </si>
  <si>
    <t>박상미동백1호점</t>
    <phoneticPr fontId="5" type="noConversion"/>
  </si>
  <si>
    <t>박상미/CD</t>
    <phoneticPr fontId="5" type="noConversion"/>
  </si>
  <si>
    <t>영통점</t>
    <phoneticPr fontId="5" type="noConversion"/>
  </si>
  <si>
    <t>최기호(명인만두동탄</t>
    <phoneticPr fontId="5" type="noConversion"/>
  </si>
  <si>
    <t>동탄1호점</t>
    <phoneticPr fontId="5" type="noConversion"/>
  </si>
  <si>
    <t>최기호</t>
    <phoneticPr fontId="5" type="noConversion"/>
  </si>
  <si>
    <t>안효철(명인만두모란점)</t>
  </si>
  <si>
    <t>모란점</t>
    <phoneticPr fontId="5" type="noConversion"/>
  </si>
  <si>
    <t>목동점/대체</t>
  </si>
  <si>
    <t>하나</t>
    <phoneticPr fontId="5" type="noConversion"/>
  </si>
  <si>
    <t>명인만두김경진/대체</t>
  </si>
  <si>
    <t>목동점</t>
    <phoneticPr fontId="5" type="noConversion"/>
  </si>
  <si>
    <t>명인만두(김경진)/대체</t>
    <phoneticPr fontId="5" type="noConversion"/>
  </si>
  <si>
    <t>김상용/ATM</t>
  </si>
  <si>
    <t>제일</t>
  </si>
  <si>
    <t>문정점</t>
    <phoneticPr fontId="45" type="noConversion"/>
  </si>
  <si>
    <t>미금1호</t>
  </si>
  <si>
    <t>미금1호점</t>
    <phoneticPr fontId="5" type="noConversion"/>
  </si>
  <si>
    <t>미금1</t>
    <phoneticPr fontId="5" type="noConversion"/>
  </si>
  <si>
    <t>노경원</t>
  </si>
  <si>
    <t>노경원(명인만두미금</t>
    <phoneticPr fontId="5" type="noConversion"/>
  </si>
  <si>
    <t>방이시장점</t>
  </si>
  <si>
    <t>방이시장</t>
    <phoneticPr fontId="5" type="noConversion"/>
  </si>
  <si>
    <t>정상준(명인만두)</t>
  </si>
  <si>
    <t>정상준</t>
    <phoneticPr fontId="5" type="noConversion"/>
  </si>
  <si>
    <t>성창호(명인만두복정</t>
  </si>
  <si>
    <t>이승렬(부평역/모바일</t>
    <phoneticPr fontId="5" type="noConversion"/>
  </si>
  <si>
    <t>이승렬(부평역/CD이체</t>
    <phoneticPr fontId="5" type="noConversion"/>
  </si>
  <si>
    <t>부평역점명인만/CD이체</t>
  </si>
  <si>
    <t>장경순/타행환</t>
  </si>
  <si>
    <t>산성점</t>
    <phoneticPr fontId="45" type="noConversion"/>
  </si>
  <si>
    <t>장경순/정정</t>
  </si>
  <si>
    <t>백경현</t>
    <phoneticPr fontId="5" type="noConversion"/>
  </si>
  <si>
    <t>새절역점(미니)</t>
    <phoneticPr fontId="5" type="noConversion"/>
  </si>
  <si>
    <t>(명인만두새절역점)</t>
    <phoneticPr fontId="5" type="noConversion"/>
  </si>
  <si>
    <t>백승재(명인만두새절</t>
    <phoneticPr fontId="5" type="noConversion"/>
  </si>
  <si>
    <t>020-조순희/CD우리은행</t>
    <phoneticPr fontId="5" type="noConversion"/>
  </si>
  <si>
    <t>상대원1호</t>
    <phoneticPr fontId="5" type="noConversion"/>
  </si>
  <si>
    <t>조순희(명인/CD이체</t>
  </si>
  <si>
    <t>조순희(명인만두)/CD이체</t>
    <phoneticPr fontId="5" type="noConversion"/>
  </si>
  <si>
    <t>정금란/휴대폰당행</t>
  </si>
  <si>
    <t>수내1호점</t>
    <phoneticPr fontId="5" type="noConversion"/>
  </si>
  <si>
    <t>정금란(명인/CD이체</t>
  </si>
  <si>
    <t>정금란/CD이체</t>
  </si>
  <si>
    <r>
      <rPr>
        <sz val="10"/>
        <color indexed="64"/>
        <rFont val="돋움"/>
        <family val="3"/>
        <charset val="129"/>
      </rPr>
      <t>정금란</t>
    </r>
    <r>
      <rPr>
        <sz val="10"/>
        <color indexed="64"/>
        <rFont val="Arial"/>
        <family val="2"/>
      </rPr>
      <t>/</t>
    </r>
    <r>
      <rPr>
        <sz val="10"/>
        <color indexed="64"/>
        <rFont val="돋움"/>
        <family val="3"/>
        <charset val="129"/>
      </rPr>
      <t>스마트당행</t>
    </r>
    <phoneticPr fontId="5" type="noConversion"/>
  </si>
  <si>
    <t>양창엽</t>
    <phoneticPr fontId="5" type="noConversion"/>
  </si>
  <si>
    <t>김현진/타행이체</t>
    <phoneticPr fontId="5" type="noConversion"/>
  </si>
  <si>
    <t>남부터미널점</t>
    <phoneticPr fontId="5" type="noConversion"/>
  </si>
  <si>
    <t>김현진/대체</t>
    <phoneticPr fontId="5" type="noConversion"/>
  </si>
  <si>
    <t>김현진명인만두/대체</t>
    <phoneticPr fontId="5" type="noConversion"/>
  </si>
  <si>
    <t>김현진(명인만두)/대체</t>
    <phoneticPr fontId="5" type="noConversion"/>
  </si>
  <si>
    <t>최봉상(명인만두수원</t>
    <phoneticPr fontId="5" type="noConversion"/>
  </si>
  <si>
    <t>김정옥</t>
  </si>
  <si>
    <t>수원한일타운점</t>
  </si>
  <si>
    <t>윤영주</t>
    <phoneticPr fontId="5" type="noConversion"/>
  </si>
  <si>
    <t>김은주/스마트뱅킹</t>
    <phoneticPr fontId="5" type="noConversion"/>
  </si>
  <si>
    <t>김은주/입금</t>
    <phoneticPr fontId="45" type="noConversion"/>
  </si>
  <si>
    <t>김은주</t>
    <phoneticPr fontId="45" type="noConversion"/>
  </si>
  <si>
    <t>기업</t>
    <phoneticPr fontId="5" type="noConversion"/>
  </si>
  <si>
    <t>김은주/CD</t>
    <phoneticPr fontId="5" type="noConversion"/>
  </si>
  <si>
    <t>김은주(명인만두)/타CD</t>
    <phoneticPr fontId="5" type="noConversion"/>
  </si>
  <si>
    <t>김은주/스마트뱅</t>
    <phoneticPr fontId="5" type="noConversion"/>
  </si>
  <si>
    <t>김은주/타CD</t>
    <phoneticPr fontId="5" type="noConversion"/>
  </si>
  <si>
    <t>김은주(명인만두)/타행이체</t>
    <phoneticPr fontId="5" type="noConversion"/>
  </si>
  <si>
    <t>성미경</t>
  </si>
  <si>
    <t>외환</t>
    <phoneticPr fontId="5" type="noConversion"/>
  </si>
  <si>
    <t>유홍상</t>
    <phoneticPr fontId="5" type="noConversion"/>
  </si>
  <si>
    <t>성미경/타행이체</t>
    <phoneticPr fontId="5" type="noConversion"/>
  </si>
  <si>
    <t>송윤진(명인만두)</t>
  </si>
  <si>
    <t>신갈오거리점</t>
    <phoneticPr fontId="45" type="noConversion"/>
  </si>
  <si>
    <t>송민정</t>
    <phoneticPr fontId="5" type="noConversion"/>
  </si>
  <si>
    <t>송민(명인만두)</t>
    <phoneticPr fontId="5" type="noConversion"/>
  </si>
  <si>
    <t>송민(명인만두)/대체</t>
    <phoneticPr fontId="5" type="noConversion"/>
  </si>
  <si>
    <t>김수현(명인만두)</t>
    <phoneticPr fontId="5" type="noConversion"/>
  </si>
  <si>
    <t>김수현</t>
    <phoneticPr fontId="5" type="noConversion"/>
  </si>
  <si>
    <t>신사점</t>
  </si>
  <si>
    <t>신사역점</t>
    <phoneticPr fontId="5" type="noConversion"/>
  </si>
  <si>
    <t>명인신사역점</t>
    <phoneticPr fontId="5" type="noConversion"/>
  </si>
  <si>
    <t>목동이대병원점</t>
    <phoneticPr fontId="5" type="noConversion"/>
  </si>
  <si>
    <t>김옥희</t>
    <phoneticPr fontId="5" type="noConversion"/>
  </si>
  <si>
    <t>최정아</t>
    <phoneticPr fontId="5" type="noConversion"/>
  </si>
  <si>
    <t>명인만두신영통점</t>
    <phoneticPr fontId="5" type="noConversion"/>
  </si>
  <si>
    <t>신영통점</t>
    <phoneticPr fontId="5" type="noConversion"/>
  </si>
  <si>
    <t>서미향</t>
    <phoneticPr fontId="5" type="noConversion"/>
  </si>
  <si>
    <t>최영순(명인만두신영</t>
    <phoneticPr fontId="5" type="noConversion"/>
  </si>
  <si>
    <t>홍석예(명인만두신영</t>
    <phoneticPr fontId="5" type="noConversion"/>
  </si>
  <si>
    <t>서영섭</t>
    <phoneticPr fontId="45" type="noConversion"/>
  </si>
  <si>
    <t>안양1번가점</t>
    <phoneticPr fontId="45" type="noConversion"/>
  </si>
  <si>
    <t>양재점</t>
  </si>
  <si>
    <t>양재 1호점</t>
    <phoneticPr fontId="5" type="noConversion"/>
  </si>
  <si>
    <t>송호성(명인만두양재점)</t>
  </si>
  <si>
    <t>송호성(명인만두양재</t>
    <phoneticPr fontId="5" type="noConversion"/>
  </si>
  <si>
    <t>이천점</t>
    <phoneticPr fontId="5" type="noConversion"/>
  </si>
  <si>
    <t>외환:안영신(/CD이체</t>
    <phoneticPr fontId="5" type="noConversion"/>
  </si>
  <si>
    <t>안영신/폰뱅킹</t>
  </si>
  <si>
    <t>안영신/CD이체</t>
    <phoneticPr fontId="5" type="noConversion"/>
  </si>
  <si>
    <t>역삼1호점</t>
    <phoneticPr fontId="5" type="noConversion"/>
  </si>
  <si>
    <t>안영신/모바일</t>
    <phoneticPr fontId="5" type="noConversion"/>
  </si>
  <si>
    <t>안영신(명인만/타행폰</t>
    <phoneticPr fontId="5" type="noConversion"/>
  </si>
  <si>
    <t>안영신(명인만/타행CD</t>
    <phoneticPr fontId="5" type="noConversion"/>
  </si>
  <si>
    <t>안영신/타행폰</t>
    <phoneticPr fontId="5" type="noConversion"/>
  </si>
  <si>
    <t>양인수(명인만두역삼2호점)</t>
  </si>
  <si>
    <t>역삼2호점</t>
    <phoneticPr fontId="5" type="noConversion"/>
  </si>
  <si>
    <t>황의월</t>
    <phoneticPr fontId="5" type="noConversion"/>
  </si>
  <si>
    <t>황의월(명인만두오산시청점)</t>
    <phoneticPr fontId="5" type="noConversion"/>
  </si>
  <si>
    <t>배윤숙(명인만두원주단구점)</t>
    <phoneticPr fontId="5" type="noConversion"/>
  </si>
  <si>
    <t>원주단구점</t>
    <phoneticPr fontId="45" type="noConversion"/>
  </si>
  <si>
    <t>배윤숙</t>
    <phoneticPr fontId="5" type="noConversion"/>
  </si>
  <si>
    <t>원주단구</t>
    <phoneticPr fontId="5" type="noConversion"/>
  </si>
  <si>
    <t>이영임</t>
  </si>
  <si>
    <t>의왕점</t>
    <phoneticPr fontId="45" type="noConversion"/>
  </si>
  <si>
    <t>강민아(명인만두)</t>
    <phoneticPr fontId="5" type="noConversion"/>
  </si>
  <si>
    <t>명인만두검단점</t>
  </si>
  <si>
    <t>인천검단점</t>
  </si>
  <si>
    <t>송상훈</t>
    <phoneticPr fontId="5" type="noConversion"/>
  </si>
  <si>
    <t>홍종순</t>
    <phoneticPr fontId="5" type="noConversion"/>
  </si>
  <si>
    <t>인천만수점(미니)</t>
    <phoneticPr fontId="5" type="noConversion"/>
  </si>
  <si>
    <t>홍종순/CD이체</t>
    <phoneticPr fontId="5" type="noConversion"/>
  </si>
  <si>
    <t>홍종순(명</t>
  </si>
  <si>
    <t>홍종순(명인/CD이체</t>
    <phoneticPr fontId="5" type="noConversion"/>
  </si>
  <si>
    <t>홍종순(명인/대금결제</t>
    <phoneticPr fontId="5" type="noConversion"/>
  </si>
  <si>
    <t>홍종순(명/CD이체</t>
    <phoneticPr fontId="5" type="noConversion"/>
  </si>
  <si>
    <t>088-홍종순(/CD신한은행</t>
    <phoneticPr fontId="5" type="noConversion"/>
  </si>
  <si>
    <t>전영찬</t>
  </si>
  <si>
    <t>인천작전점</t>
    <phoneticPr fontId="45" type="noConversion"/>
  </si>
  <si>
    <t>전영찬(명인만두)</t>
  </si>
  <si>
    <t>인천작전점</t>
    <phoneticPr fontId="5" type="noConversion"/>
  </si>
  <si>
    <t>주진영(명인만두주안역점)</t>
  </si>
  <si>
    <t>인천주안역점</t>
    <phoneticPr fontId="5" type="noConversion"/>
  </si>
  <si>
    <t>강삼여</t>
    <phoneticPr fontId="45" type="noConversion"/>
  </si>
  <si>
    <t>인천주안역점</t>
    <phoneticPr fontId="45" type="noConversion"/>
  </si>
  <si>
    <t>양종례/CD이체</t>
    <phoneticPr fontId="5" type="noConversion"/>
  </si>
  <si>
    <t>일산 장항점</t>
    <phoneticPr fontId="5" type="noConversion"/>
  </si>
  <si>
    <t>양종례/대금결제</t>
  </si>
  <si>
    <t>안성공도점</t>
    <phoneticPr fontId="5" type="noConversion"/>
  </si>
  <si>
    <t>양종례/물품대금</t>
    <phoneticPr fontId="5" type="noConversion"/>
  </si>
  <si>
    <t>양종례/폰당행</t>
    <phoneticPr fontId="5" type="noConversion"/>
  </si>
  <si>
    <t>명인만두안성공도점</t>
  </si>
  <si>
    <t>한영미</t>
  </si>
  <si>
    <t>명인만두장한평</t>
  </si>
  <si>
    <t>인천송도센트럴파크점</t>
    <phoneticPr fontId="5" type="noConversion"/>
  </si>
  <si>
    <t>김진호</t>
    <phoneticPr fontId="5" type="noConversion"/>
  </si>
  <si>
    <t>중앙시장점</t>
  </si>
  <si>
    <t>최순임(명인만두)</t>
  </si>
  <si>
    <t>최순임</t>
    <phoneticPr fontId="5" type="noConversion"/>
  </si>
  <si>
    <t>명인만두지행점</t>
  </si>
  <si>
    <t>송순옥/폰당행</t>
  </si>
  <si>
    <t>천호점</t>
  </si>
  <si>
    <t>최광준-021</t>
  </si>
  <si>
    <t>최광준</t>
    <phoneticPr fontId="5" type="noConversion"/>
  </si>
  <si>
    <t>최준희</t>
    <phoneticPr fontId="5" type="noConversion"/>
  </si>
  <si>
    <t>명인만두신영통점</t>
  </si>
  <si>
    <t>퇴계원양순비</t>
  </si>
  <si>
    <t>안효철(명인만두봇뜰점)</t>
  </si>
  <si>
    <t>판교봇들점</t>
  </si>
  <si>
    <t>안영일</t>
    <phoneticPr fontId="5" type="noConversion"/>
  </si>
  <si>
    <t>판교테크노밸리점</t>
    <phoneticPr fontId="5" type="noConversion"/>
  </si>
  <si>
    <t>안미경</t>
    <phoneticPr fontId="5" type="noConversion"/>
  </si>
  <si>
    <t>평내점</t>
  </si>
  <si>
    <t>권일선</t>
    <phoneticPr fontId="5" type="noConversion"/>
  </si>
  <si>
    <t>김진아</t>
  </si>
  <si>
    <t>평택대점</t>
    <phoneticPr fontId="45" type="noConversion"/>
  </si>
  <si>
    <t>평택대</t>
    <phoneticPr fontId="5" type="noConversion"/>
  </si>
  <si>
    <t>평택로데오점</t>
    <phoneticPr fontId="5" type="noConversion"/>
  </si>
  <si>
    <t>평택 로데오점</t>
    <phoneticPr fontId="5" type="noConversion"/>
  </si>
  <si>
    <t>평택로데오</t>
  </si>
  <si>
    <t>원주연</t>
    <phoneticPr fontId="5" type="noConversion"/>
  </si>
  <si>
    <t>권명례</t>
    <phoneticPr fontId="5" type="noConversion"/>
  </si>
  <si>
    <t>원다솜</t>
    <phoneticPr fontId="5" type="noConversion"/>
  </si>
  <si>
    <t>전상용</t>
  </si>
  <si>
    <t>김두숙</t>
    <phoneticPr fontId="5" type="noConversion"/>
  </si>
  <si>
    <t>임택건B통장/대체</t>
  </si>
  <si>
    <t>임택건/대체</t>
  </si>
  <si>
    <t>임택건두/대체</t>
    <phoneticPr fontId="5" type="noConversion"/>
  </si>
  <si>
    <t>김경은(명인만두학동역점)</t>
  </si>
  <si>
    <t>학동역점</t>
  </si>
  <si>
    <t>명인만두호평점</t>
  </si>
  <si>
    <t>채은숙</t>
    <phoneticPr fontId="5" type="noConversion"/>
  </si>
  <si>
    <t>호평점</t>
    <phoneticPr fontId="5" type="noConversion"/>
  </si>
  <si>
    <t>채은숙/스마트뱅</t>
    <phoneticPr fontId="5" type="noConversion"/>
  </si>
  <si>
    <t>채은숙/스마트뱅킹</t>
  </si>
  <si>
    <t>명인만두호평점/스마트뱅킹</t>
    <phoneticPr fontId="5" type="noConversion"/>
  </si>
  <si>
    <t>강남역점</t>
    <phoneticPr fontId="5" type="noConversion"/>
  </si>
  <si>
    <t>강남1호점</t>
    <phoneticPr fontId="5" type="noConversion"/>
  </si>
  <si>
    <t>명동점</t>
    <phoneticPr fontId="5" type="noConversion"/>
  </si>
  <si>
    <t>명인만두 간석/CD이체</t>
  </si>
  <si>
    <t>간석래미안자이점</t>
    <phoneticPr fontId="5" type="noConversion"/>
  </si>
  <si>
    <t>명인만두 간석</t>
  </si>
  <si>
    <t>김영호</t>
    <phoneticPr fontId="5" type="noConversion"/>
  </si>
  <si>
    <t>서수원점</t>
    <phoneticPr fontId="5" type="noConversion"/>
  </si>
  <si>
    <t>김은진</t>
    <phoneticPr fontId="5" type="noConversion"/>
  </si>
  <si>
    <t>김대진</t>
    <phoneticPr fontId="5" type="noConversion"/>
  </si>
  <si>
    <t>도곡1호점</t>
    <phoneticPr fontId="5" type="noConversion"/>
  </si>
  <si>
    <t>김대진(명인만두도곡1호점)</t>
    <phoneticPr fontId="5" type="noConversion"/>
  </si>
  <si>
    <t>논현어반하이브</t>
    <phoneticPr fontId="5" type="noConversion"/>
  </si>
  <si>
    <t>논현어반하이브점</t>
    <phoneticPr fontId="5" type="noConversion"/>
  </si>
  <si>
    <t>고양행신점</t>
    <phoneticPr fontId="5" type="noConversion"/>
  </si>
  <si>
    <t>명인논현어반하이브점</t>
    <phoneticPr fontId="5" type="noConversion"/>
  </si>
  <si>
    <t>어반하이브점</t>
    <phoneticPr fontId="5" type="noConversion"/>
  </si>
  <si>
    <t>원주무실점</t>
    <phoneticPr fontId="5" type="noConversion"/>
  </si>
  <si>
    <t>이인성(명인만두무실</t>
    <phoneticPr fontId="5" type="noConversion"/>
  </si>
  <si>
    <t>원호진</t>
    <phoneticPr fontId="5" type="noConversion"/>
  </si>
  <si>
    <t>압구정이상수</t>
    <phoneticPr fontId="5" type="noConversion"/>
  </si>
  <si>
    <t>박덕성(명인만두)</t>
    <phoneticPr fontId="5" type="noConversion"/>
  </si>
  <si>
    <t>중앙대점</t>
    <phoneticPr fontId="5" type="noConversion"/>
  </si>
  <si>
    <t>박덕성</t>
    <phoneticPr fontId="5" type="noConversion"/>
  </si>
  <si>
    <t>박현종부평청천</t>
    <phoneticPr fontId="5" type="noConversion"/>
  </si>
  <si>
    <t>부평청천점</t>
    <phoneticPr fontId="5" type="noConversion"/>
  </si>
  <si>
    <t>명인만두부평청천점</t>
    <phoneticPr fontId="5" type="noConversion"/>
  </si>
  <si>
    <t>박현종(부평청천점)</t>
    <phoneticPr fontId="5" type="noConversion"/>
  </si>
  <si>
    <t>인천청라점</t>
    <phoneticPr fontId="5" type="noConversion"/>
  </si>
  <si>
    <t>박현종(명인만두부평</t>
    <phoneticPr fontId="5" type="noConversion"/>
  </si>
  <si>
    <t>박현종(부평청천)</t>
    <phoneticPr fontId="5" type="noConversion"/>
  </si>
  <si>
    <t>김경남</t>
    <phoneticPr fontId="5" type="noConversion"/>
  </si>
  <si>
    <t>시흥장곡점</t>
    <phoneticPr fontId="5" type="noConversion"/>
  </si>
  <si>
    <t>박혜경</t>
    <phoneticPr fontId="5" type="noConversion"/>
  </si>
  <si>
    <t>박혜경(명인만두 (</t>
    <phoneticPr fontId="5" type="noConversion"/>
  </si>
  <si>
    <t>김미경-084</t>
    <phoneticPr fontId="5" type="noConversion"/>
  </si>
  <si>
    <t>수내2호점(미니)</t>
    <phoneticPr fontId="5" type="noConversion"/>
  </si>
  <si>
    <t>김미경</t>
    <phoneticPr fontId="5" type="noConversion"/>
  </si>
  <si>
    <t>수내2호/CD이체</t>
    <phoneticPr fontId="5" type="noConversion"/>
  </si>
  <si>
    <t>수내2/CD이체</t>
    <phoneticPr fontId="5" type="noConversion"/>
  </si>
  <si>
    <t>이경호/폰당행</t>
    <phoneticPr fontId="5" type="noConversion"/>
  </si>
  <si>
    <t>이경호/스마트당행</t>
    <phoneticPr fontId="5" type="noConversion"/>
  </si>
  <si>
    <t>이경호/CD이체</t>
    <phoneticPr fontId="5" type="noConversion"/>
  </si>
  <si>
    <t>이경호(명인만두(효</t>
    <phoneticPr fontId="5" type="noConversion"/>
  </si>
  <si>
    <t>고양화정점(미니)</t>
    <phoneticPr fontId="5" type="noConversion"/>
  </si>
  <si>
    <t>최현성(명인만두)/대체</t>
    <phoneticPr fontId="5" type="noConversion"/>
  </si>
  <si>
    <t>뱅뱅사거리점</t>
    <phoneticPr fontId="5" type="noConversion"/>
  </si>
  <si>
    <t>최양식/타행이체</t>
    <phoneticPr fontId="5" type="noConversion"/>
  </si>
  <si>
    <t>(놀부부대찌개)</t>
    <phoneticPr fontId="5" type="noConversion"/>
  </si>
  <si>
    <t>반포지하상가점</t>
    <phoneticPr fontId="5" type="noConversion"/>
  </si>
  <si>
    <t>(놀부부대찌개)유미</t>
    <phoneticPr fontId="5" type="noConversion"/>
  </si>
  <si>
    <t>유미숙</t>
    <phoneticPr fontId="5" type="noConversion"/>
  </si>
  <si>
    <t>고석현</t>
    <phoneticPr fontId="5" type="noConversion"/>
  </si>
  <si>
    <t>김대원</t>
    <phoneticPr fontId="5" type="noConversion"/>
  </si>
  <si>
    <t>원천점</t>
    <phoneticPr fontId="5" type="noConversion"/>
  </si>
  <si>
    <t>이정옥</t>
    <phoneticPr fontId="5" type="noConversion"/>
  </si>
  <si>
    <t>아주대병원점(미니)</t>
    <phoneticPr fontId="5" type="noConversion"/>
  </si>
  <si>
    <t>이영수</t>
    <phoneticPr fontId="5" type="noConversion"/>
  </si>
  <si>
    <t>이선영</t>
    <phoneticPr fontId="5" type="noConversion"/>
  </si>
  <si>
    <t>동수원점</t>
    <phoneticPr fontId="5" type="noConversion"/>
  </si>
  <si>
    <t>이선영(명인만두)</t>
  </si>
  <si>
    <t>이선영(명인만두동수</t>
    <phoneticPr fontId="5" type="noConversion"/>
  </si>
  <si>
    <t>김종기</t>
    <phoneticPr fontId="5" type="noConversion"/>
  </si>
  <si>
    <t>채정숙(명인만두대방</t>
  </si>
  <si>
    <t>대방점(미니)</t>
    <phoneticPr fontId="5" type="noConversion"/>
  </si>
  <si>
    <t>채정숙(명인만두대방점)</t>
  </si>
  <si>
    <t>채정숙</t>
    <phoneticPr fontId="5" type="noConversion"/>
  </si>
  <si>
    <t>구한우(명인만두방배역점)</t>
    <phoneticPr fontId="5" type="noConversion"/>
  </si>
  <si>
    <t>방배역점</t>
    <phoneticPr fontId="5" type="noConversion"/>
  </si>
  <si>
    <t>이기향</t>
    <phoneticPr fontId="5" type="noConversion"/>
  </si>
  <si>
    <t>학여울역점</t>
    <phoneticPr fontId="5" type="noConversion"/>
  </si>
  <si>
    <t>송인호</t>
    <phoneticPr fontId="5" type="noConversion"/>
  </si>
  <si>
    <t>송인호명인만두학여울</t>
    <phoneticPr fontId="5" type="noConversion"/>
  </si>
  <si>
    <t>송창호</t>
    <phoneticPr fontId="5" type="noConversion"/>
  </si>
  <si>
    <t>송인호(명인만두학여</t>
    <phoneticPr fontId="5" type="noConversion"/>
  </si>
  <si>
    <t>이윤정</t>
    <phoneticPr fontId="5" type="noConversion"/>
  </si>
  <si>
    <t>명인만두목동이대점</t>
  </si>
  <si>
    <t>이윤정(명인만두목동</t>
  </si>
  <si>
    <t>대전타임월드점</t>
    <phoneticPr fontId="5" type="noConversion"/>
  </si>
  <si>
    <t>정유진</t>
    <phoneticPr fontId="5" type="noConversion"/>
  </si>
  <si>
    <t>신림점</t>
    <phoneticPr fontId="5" type="noConversion"/>
  </si>
  <si>
    <t>대전용문점</t>
    <phoneticPr fontId="5" type="noConversion"/>
  </si>
  <si>
    <t>정유진(명인만두)</t>
    <phoneticPr fontId="5" type="noConversion"/>
  </si>
  <si>
    <t>추형욱</t>
    <phoneticPr fontId="5" type="noConversion"/>
  </si>
  <si>
    <t>인천관교점</t>
    <phoneticPr fontId="5" type="noConversion"/>
  </si>
  <si>
    <t>추형욱인천관교</t>
    <phoneticPr fontId="5" type="noConversion"/>
  </si>
  <si>
    <t>추형욱(명인만두인천</t>
    <phoneticPr fontId="5" type="noConversion"/>
  </si>
  <si>
    <t>최상덕</t>
    <phoneticPr fontId="5" type="noConversion"/>
  </si>
  <si>
    <t>동탄센트럴파크점</t>
    <phoneticPr fontId="5" type="noConversion"/>
  </si>
  <si>
    <t>청주서문점</t>
    <phoneticPr fontId="5" type="noConversion"/>
  </si>
  <si>
    <t>최한별</t>
    <phoneticPr fontId="5" type="noConversion"/>
  </si>
  <si>
    <t>명인만두센트럴파크</t>
    <phoneticPr fontId="5" type="noConversion"/>
  </si>
  <si>
    <t>대전중앙로역점</t>
    <phoneticPr fontId="5" type="noConversion"/>
  </si>
  <si>
    <t>한정미</t>
    <phoneticPr fontId="5" type="noConversion"/>
  </si>
  <si>
    <t>한정미(명인만두안성</t>
    <phoneticPr fontId="5" type="noConversion"/>
  </si>
  <si>
    <t>명인만두안성공도</t>
    <phoneticPr fontId="5" type="noConversion"/>
  </si>
  <si>
    <t>김홍일(명인만두장안</t>
  </si>
  <si>
    <t>장안배봉점</t>
    <phoneticPr fontId="5" type="noConversion"/>
  </si>
  <si>
    <t>김홍일</t>
    <phoneticPr fontId="5" type="noConversion"/>
  </si>
  <si>
    <t>윤유라</t>
    <phoneticPr fontId="5" type="noConversion"/>
  </si>
  <si>
    <t>이윤희</t>
    <phoneticPr fontId="5" type="noConversion"/>
  </si>
  <si>
    <t>남대문점</t>
    <phoneticPr fontId="5" type="noConversion"/>
  </si>
  <si>
    <t>이윤희(명인만두남대문점))</t>
    <phoneticPr fontId="5" type="noConversion"/>
  </si>
  <si>
    <t>청주사창사거리점</t>
    <phoneticPr fontId="5" type="noConversion"/>
  </si>
  <si>
    <t>명인만두가산SJ</t>
    <phoneticPr fontId="5" type="noConversion"/>
  </si>
  <si>
    <t>명인만두(가산SJ</t>
    <phoneticPr fontId="5" type="noConversion"/>
  </si>
  <si>
    <t>가산SJ테크노</t>
    <phoneticPr fontId="5" type="noConversion"/>
  </si>
  <si>
    <t>가산SJ</t>
    <phoneticPr fontId="5" type="noConversion"/>
  </si>
  <si>
    <t>조정례</t>
    <phoneticPr fontId="5" type="noConversion"/>
  </si>
  <si>
    <t>서초점</t>
    <phoneticPr fontId="5" type="noConversion"/>
  </si>
  <si>
    <t>정은순(명인만두내손점)</t>
    <phoneticPr fontId="5" type="noConversion"/>
  </si>
  <si>
    <t>의왕내손점</t>
    <phoneticPr fontId="5" type="noConversion"/>
  </si>
  <si>
    <t>명일역점</t>
    <phoneticPr fontId="5" type="noConversion"/>
  </si>
  <si>
    <t>장문용(명인만두(안</t>
  </si>
  <si>
    <t>안산고잔점</t>
    <phoneticPr fontId="5" type="noConversion"/>
  </si>
  <si>
    <t>김공숙</t>
    <phoneticPr fontId="5" type="noConversion"/>
  </si>
  <si>
    <t>성낙현</t>
    <phoneticPr fontId="5" type="noConversion"/>
  </si>
  <si>
    <t>성남금광점</t>
    <phoneticPr fontId="5" type="noConversion"/>
  </si>
  <si>
    <t>성세영</t>
    <phoneticPr fontId="5" type="noConversion"/>
  </si>
  <si>
    <t>성락현</t>
    <phoneticPr fontId="5" type="noConversion"/>
  </si>
  <si>
    <t>성낙현(명인</t>
    <phoneticPr fontId="5" type="noConversion"/>
  </si>
  <si>
    <t>우종윤/CD이체</t>
    <phoneticPr fontId="5" type="noConversion"/>
  </si>
  <si>
    <t>인천길병원점</t>
    <phoneticPr fontId="5" type="noConversion"/>
  </si>
  <si>
    <t>우종윤</t>
    <phoneticPr fontId="5" type="noConversion"/>
  </si>
  <si>
    <t>이천점/대체</t>
    <phoneticPr fontId="5" type="noConversion"/>
  </si>
  <si>
    <t>이천점/타행이체</t>
    <phoneticPr fontId="5" type="noConversion"/>
  </si>
  <si>
    <t>박선영/타행이체</t>
    <phoneticPr fontId="5" type="noConversion"/>
  </si>
  <si>
    <t>박선영/대체</t>
    <phoneticPr fontId="5" type="noConversion"/>
  </si>
  <si>
    <t>김철</t>
    <phoneticPr fontId="5" type="noConversion"/>
  </si>
  <si>
    <t>인천학익점</t>
    <phoneticPr fontId="5" type="noConversion"/>
  </si>
  <si>
    <t>김철(명인만두 인천</t>
    <phoneticPr fontId="5" type="noConversion"/>
  </si>
  <si>
    <t>수원호매실점</t>
    <phoneticPr fontId="5" type="noConversion"/>
  </si>
  <si>
    <t>도촌점</t>
    <phoneticPr fontId="5" type="noConversion"/>
  </si>
  <si>
    <t>윤선영/CD이체</t>
    <phoneticPr fontId="5" type="noConversion"/>
  </si>
  <si>
    <t>광주점</t>
    <phoneticPr fontId="45" type="noConversion"/>
  </si>
  <si>
    <t>윤선영</t>
    <phoneticPr fontId="5" type="noConversion"/>
  </si>
  <si>
    <t>윤선영/자재대금</t>
    <phoneticPr fontId="5" type="noConversion"/>
  </si>
  <si>
    <t>하월곡점</t>
    <phoneticPr fontId="5" type="noConversion"/>
  </si>
  <si>
    <t>김혜경</t>
    <phoneticPr fontId="5" type="noConversion"/>
  </si>
  <si>
    <t>수원천천점</t>
    <phoneticPr fontId="5" type="noConversion"/>
  </si>
  <si>
    <t>김혜경천천점</t>
    <phoneticPr fontId="5" type="noConversion"/>
  </si>
  <si>
    <t>박시철</t>
    <phoneticPr fontId="5" type="noConversion"/>
  </si>
  <si>
    <t>고양하나로마트점</t>
    <phoneticPr fontId="5" type="noConversion"/>
  </si>
  <si>
    <t>김현선(명인만두갈산</t>
    <phoneticPr fontId="5" type="noConversion"/>
  </si>
  <si>
    <t>김현선</t>
    <phoneticPr fontId="5" type="noConversion"/>
  </si>
  <si>
    <t>내방역점</t>
    <phoneticPr fontId="5" type="noConversion"/>
  </si>
  <si>
    <t>김진환(명인만두(도</t>
    <phoneticPr fontId="5" type="noConversion"/>
  </si>
  <si>
    <t>김진환(명인만</t>
    <phoneticPr fontId="5" type="noConversion"/>
  </si>
  <si>
    <t>장재현</t>
    <phoneticPr fontId="5" type="noConversion"/>
  </si>
  <si>
    <t>용인흥덕점</t>
    <phoneticPr fontId="5" type="noConversion"/>
  </si>
  <si>
    <t>박옥신</t>
    <phoneticPr fontId="5" type="noConversion"/>
  </si>
  <si>
    <t>박옥신(명인만두(흥</t>
    <phoneticPr fontId="5" type="noConversion"/>
  </si>
  <si>
    <t>이명규(명인/물품대금</t>
    <phoneticPr fontId="5" type="noConversion"/>
  </si>
  <si>
    <t>광주탄벌점</t>
    <phoneticPr fontId="5" type="noConversion"/>
  </si>
  <si>
    <t>박옥신(명인만두(흥덕점))</t>
    <phoneticPr fontId="5" type="noConversion"/>
  </si>
  <si>
    <t>명대용(명인만두신도림점)</t>
  </si>
  <si>
    <t>신도림점</t>
    <phoneticPr fontId="5" type="noConversion"/>
  </si>
  <si>
    <t>송창욱</t>
  </si>
  <si>
    <t>세이브존성남점</t>
    <phoneticPr fontId="5" type="noConversion"/>
  </si>
  <si>
    <t>송창욱(명인만두)</t>
    <phoneticPr fontId="5" type="noConversion"/>
  </si>
  <si>
    <t>표미화(명인만두(화</t>
    <phoneticPr fontId="5" type="noConversion"/>
  </si>
  <si>
    <t>화성사강점</t>
    <phoneticPr fontId="5" type="noConversion"/>
  </si>
  <si>
    <t>표미화</t>
    <phoneticPr fontId="5" type="noConversion"/>
  </si>
  <si>
    <t>김미정</t>
    <phoneticPr fontId="5" type="noConversion"/>
  </si>
  <si>
    <t>원주혁신</t>
    <phoneticPr fontId="5" type="noConversion"/>
  </si>
  <si>
    <t>원주혁신도시점</t>
    <phoneticPr fontId="5" type="noConversion"/>
  </si>
  <si>
    <t>원주혁신점</t>
  </si>
  <si>
    <t>정미순</t>
    <phoneticPr fontId="5" type="noConversion"/>
  </si>
  <si>
    <t>광주유스퀘어점</t>
    <phoneticPr fontId="5" type="noConversion"/>
  </si>
  <si>
    <t>최우연</t>
    <phoneticPr fontId="5" type="noConversion"/>
  </si>
  <si>
    <t>롯데슈퍼격포점</t>
    <phoneticPr fontId="5" type="noConversion"/>
  </si>
  <si>
    <t>최우연(명인만두롯데</t>
    <phoneticPr fontId="5" type="noConversion"/>
  </si>
  <si>
    <t>이혜영(명인만두하월</t>
    <phoneticPr fontId="5" type="noConversion"/>
  </si>
  <si>
    <t>이혜영(명인만두하월곡점)</t>
    <phoneticPr fontId="5" type="noConversion"/>
  </si>
  <si>
    <t>김성진(명인만두방학</t>
    <phoneticPr fontId="5" type="noConversion"/>
  </si>
  <si>
    <t>방학점</t>
    <phoneticPr fontId="5" type="noConversion"/>
  </si>
  <si>
    <t>김성진</t>
    <phoneticPr fontId="5" type="noConversion"/>
  </si>
  <si>
    <t>(주)명인에프앤비영남</t>
    <phoneticPr fontId="5" type="noConversion"/>
  </si>
  <si>
    <t>영남지사</t>
    <phoneticPr fontId="5" type="noConversion"/>
  </si>
  <si>
    <t>명인만두청라</t>
    <phoneticPr fontId="5" type="noConversion"/>
  </si>
  <si>
    <t>명인인천청라</t>
  </si>
  <si>
    <t>명인만두인천청라</t>
    <phoneticPr fontId="5" type="noConversion"/>
  </si>
  <si>
    <t>김미연(명인만두인천</t>
    <phoneticPr fontId="5" type="noConversion"/>
  </si>
  <si>
    <t>김미연</t>
    <phoneticPr fontId="5" type="noConversion"/>
  </si>
  <si>
    <t>김양오</t>
    <phoneticPr fontId="5" type="noConversion"/>
  </si>
  <si>
    <t>서울대점</t>
    <phoneticPr fontId="5" type="noConversion"/>
  </si>
  <si>
    <t>유정임</t>
    <phoneticPr fontId="5" type="noConversion"/>
  </si>
  <si>
    <t>덕유산휴게소점</t>
    <phoneticPr fontId="5" type="noConversion"/>
  </si>
  <si>
    <t>이문자/CD이체</t>
  </si>
  <si>
    <t>수원정자점</t>
    <phoneticPr fontId="5" type="noConversion"/>
  </si>
  <si>
    <t>이문자</t>
    <phoneticPr fontId="5" type="noConversion"/>
  </si>
  <si>
    <t>한혜선/대체</t>
    <phoneticPr fontId="5" type="noConversion"/>
  </si>
  <si>
    <t>박옥순(명인만</t>
    <phoneticPr fontId="5" type="noConversion"/>
  </si>
  <si>
    <t>진천읍내점</t>
    <phoneticPr fontId="5" type="noConversion"/>
  </si>
  <si>
    <t>한상미(명인만두도안</t>
    <phoneticPr fontId="5" type="noConversion"/>
  </si>
  <si>
    <t>대전도안목원대점</t>
    <phoneticPr fontId="5" type="noConversion"/>
  </si>
  <si>
    <t>안진용/대체</t>
  </si>
  <si>
    <t>충주칠금점</t>
    <phoneticPr fontId="5" type="noConversion"/>
  </si>
  <si>
    <t>안진용</t>
    <phoneticPr fontId="5" type="noConversion"/>
  </si>
  <si>
    <t>김성환/타행이체</t>
  </si>
  <si>
    <t>오창과학단지점</t>
    <phoneticPr fontId="5" type="noConversion"/>
  </si>
  <si>
    <t>청주성화점/타행이체</t>
  </si>
  <si>
    <t>청주성화점</t>
    <phoneticPr fontId="5" type="noConversion"/>
  </si>
  <si>
    <t>김정숙</t>
    <phoneticPr fontId="5" type="noConversion"/>
  </si>
  <si>
    <t>김정숙/대체</t>
    <phoneticPr fontId="5" type="noConversion"/>
  </si>
  <si>
    <t>최진호명인만두대전타임월드점/대체</t>
  </si>
  <si>
    <t>최진호(명인만두대전타임월드점)/대체</t>
    <phoneticPr fontId="5" type="noConversion"/>
  </si>
  <si>
    <t>강은주(명인만두세종</t>
    <phoneticPr fontId="5" type="noConversion"/>
  </si>
  <si>
    <t>세종청사점</t>
    <phoneticPr fontId="5" type="noConversion"/>
  </si>
  <si>
    <t>대전시청점</t>
    <phoneticPr fontId="5" type="noConversion"/>
  </si>
  <si>
    <t>최성근/타행이체</t>
    <phoneticPr fontId="5" type="noConversion"/>
  </si>
  <si>
    <t>음성혁신도시점</t>
    <phoneticPr fontId="5" type="noConversion"/>
  </si>
  <si>
    <t>최성근</t>
    <phoneticPr fontId="5" type="noConversion"/>
  </si>
  <si>
    <t>권영주 율량사천</t>
    <phoneticPr fontId="5" type="noConversion"/>
  </si>
  <si>
    <t>청주율량사천점</t>
    <phoneticPr fontId="5" type="noConversion"/>
  </si>
  <si>
    <t>권영주명인만두</t>
    <phoneticPr fontId="5" type="noConversion"/>
  </si>
  <si>
    <t>권영주(명인만</t>
    <phoneticPr fontId="5" type="noConversion"/>
  </si>
  <si>
    <t>율량사천 권영주</t>
    <phoneticPr fontId="5" type="noConversion"/>
  </si>
  <si>
    <t>권영주율량사천점</t>
    <phoneticPr fontId="5" type="noConversion"/>
  </si>
  <si>
    <t>대전중앙로역점/대체</t>
  </si>
  <si>
    <t>강준영/대체</t>
    <phoneticPr fontId="5" type="noConversion"/>
  </si>
  <si>
    <t>황경종(명인만두오송</t>
    <phoneticPr fontId="5" type="noConversion"/>
  </si>
  <si>
    <t>청원오송점</t>
    <phoneticPr fontId="5" type="noConversion"/>
  </si>
  <si>
    <t>황경종</t>
    <phoneticPr fontId="5" type="noConversion"/>
  </si>
  <si>
    <t>청주사창사거리점/대체</t>
    <phoneticPr fontId="5" type="noConversion"/>
  </si>
  <si>
    <t>청주사창사거리/대체</t>
    <phoneticPr fontId="5" type="noConversion"/>
  </si>
  <si>
    <t>김경옥(명인만두사창사거리점)/대체</t>
    <phoneticPr fontId="5" type="noConversion"/>
  </si>
  <si>
    <t>김경옥명인만두사창사거리점/대체</t>
    <phoneticPr fontId="5" type="noConversion"/>
  </si>
  <si>
    <t>김경옥/타행이체</t>
    <phoneticPr fontId="5" type="noConversion"/>
  </si>
  <si>
    <t>김경옥(명인만두사창/대체</t>
    <phoneticPr fontId="5" type="noConversion"/>
  </si>
  <si>
    <t>김경옥(명인만두사창사거리점)</t>
    <phoneticPr fontId="5" type="noConversion"/>
  </si>
  <si>
    <t>김경옥(명인만두사창사거리점</t>
    <phoneticPr fontId="5" type="noConversion"/>
  </si>
  <si>
    <t>김경옥(명인만두사창</t>
    <phoneticPr fontId="5" type="noConversion"/>
  </si>
  <si>
    <t>이한솔</t>
    <phoneticPr fontId="5" type="noConversion"/>
  </si>
  <si>
    <t>김경옥</t>
    <phoneticPr fontId="5" type="noConversion"/>
  </si>
  <si>
    <t>이은재/대체</t>
    <phoneticPr fontId="5" type="noConversion"/>
  </si>
  <si>
    <t>이은재(명인만두대전/대체</t>
  </si>
  <si>
    <t>김은주(은광산업)</t>
    <phoneticPr fontId="5" type="noConversion"/>
  </si>
  <si>
    <t>은광산업[죽암휴게소점]</t>
    <phoneticPr fontId="5" type="noConversion"/>
  </si>
  <si>
    <t>강현숙</t>
    <phoneticPr fontId="5" type="noConversion"/>
  </si>
  <si>
    <t>남강통상(문경휴게소점[카오스크])</t>
    <phoneticPr fontId="5" type="noConversion"/>
  </si>
  <si>
    <t>최상주(시래복)</t>
    <phoneticPr fontId="5" type="noConversion"/>
  </si>
  <si>
    <t>시래복[신탄진휴게소점]</t>
    <phoneticPr fontId="5" type="noConversion"/>
  </si>
  <si>
    <t>태원물류</t>
    <phoneticPr fontId="5" type="noConversion"/>
  </si>
  <si>
    <t>태원물류[칠곡휴게소점]</t>
    <phoneticPr fontId="5" type="noConversion"/>
  </si>
  <si>
    <t>(주)경인에프</t>
    <phoneticPr fontId="5" type="noConversion"/>
  </si>
  <si>
    <t>(주)경인에프앤비[입장휴게소점]</t>
    <phoneticPr fontId="5" type="noConversion"/>
  </si>
  <si>
    <t>김종경</t>
    <phoneticPr fontId="5" type="noConversion"/>
  </si>
  <si>
    <t>웰빙하우스[사천(부산)휴게소점-하행]</t>
    <phoneticPr fontId="5" type="noConversion"/>
  </si>
  <si>
    <t>매민영</t>
    <phoneticPr fontId="5" type="noConversion"/>
  </si>
  <si>
    <t>일미유통[망향휴게소점]</t>
    <phoneticPr fontId="5" type="noConversion"/>
  </si>
  <si>
    <t>매민영(일미유통)</t>
    <phoneticPr fontId="5" type="noConversion"/>
  </si>
  <si>
    <t>이도(조일준)</t>
    <phoneticPr fontId="5" type="noConversion"/>
  </si>
  <si>
    <t>이도(문경휴게소점[푸드코트])</t>
    <phoneticPr fontId="5" type="noConversion"/>
  </si>
  <si>
    <t>조일준(이도)</t>
  </si>
  <si>
    <t>(주)와이엔케이글로</t>
    <phoneticPr fontId="5" type="noConversion"/>
  </si>
  <si>
    <t>(주)와이엔케이글로벌[문막휴게소점]</t>
    <phoneticPr fontId="5" type="noConversion"/>
  </si>
  <si>
    <t>(주)와이엔케이</t>
  </si>
  <si>
    <t>이규훈(주은식품)</t>
    <phoneticPr fontId="5" type="noConversion"/>
  </si>
  <si>
    <t>주은식품[여주휴게소점]</t>
    <phoneticPr fontId="5" type="noConversion"/>
  </si>
  <si>
    <t>황용유통</t>
    <phoneticPr fontId="5" type="noConversion"/>
  </si>
  <si>
    <t>황용유통[죽전휴게소점]</t>
    <phoneticPr fontId="5" type="noConversion"/>
  </si>
  <si>
    <t>유정임(원일유통)</t>
    <phoneticPr fontId="5" type="noConversion"/>
  </si>
  <si>
    <t>김원중</t>
    <phoneticPr fontId="5" type="noConversion"/>
  </si>
  <si>
    <t>포보울[여주휴게소점-하행]</t>
    <phoneticPr fontId="5" type="noConversion"/>
  </si>
  <si>
    <t>코리아씨비인프라주</t>
    <phoneticPr fontId="5" type="noConversion"/>
  </si>
  <si>
    <t>코리아씨비인프라 행담도지점[행담도휴게소점]</t>
    <phoneticPr fontId="5" type="noConversion"/>
  </si>
  <si>
    <t>(주)건영식품</t>
    <phoneticPr fontId="5" type="noConversion"/>
  </si>
  <si>
    <t>(주) 건영식품[평창휴게소점-하행]</t>
    <phoneticPr fontId="5" type="noConversion"/>
  </si>
  <si>
    <t>김진숙</t>
    <phoneticPr fontId="5" type="noConversion"/>
  </si>
  <si>
    <t>참조은유통[영산휴게소점-하행]</t>
    <phoneticPr fontId="5" type="noConversion"/>
  </si>
  <si>
    <t>(주)드림팩토리</t>
    <phoneticPr fontId="5" type="noConversion"/>
  </si>
  <si>
    <t>(주)드림팩토리 서산제2영업소[서산휴게소점-하행]</t>
    <phoneticPr fontId="5" type="noConversion"/>
  </si>
  <si>
    <t>원주단계점</t>
    <phoneticPr fontId="5" type="noConversion"/>
  </si>
  <si>
    <t>임지훈(명인만두 순</t>
    <phoneticPr fontId="5" type="noConversion"/>
  </si>
  <si>
    <t>순천법원점</t>
    <phoneticPr fontId="5" type="noConversion"/>
  </si>
  <si>
    <t>임지훈(순천법원점)</t>
  </si>
  <si>
    <t>불티나김밥</t>
    <phoneticPr fontId="5" type="noConversion"/>
  </si>
  <si>
    <t>가천대점</t>
    <phoneticPr fontId="5" type="noConversion"/>
  </si>
  <si>
    <t>함재화</t>
    <phoneticPr fontId="5" type="noConversion"/>
  </si>
  <si>
    <t>최상주((시래복))</t>
    <phoneticPr fontId="5" type="noConversion"/>
  </si>
  <si>
    <t>신탄진휴게소점</t>
    <phoneticPr fontId="5" type="noConversion"/>
  </si>
  <si>
    <t>최원현</t>
    <phoneticPr fontId="5" type="noConversion"/>
  </si>
  <si>
    <t>성연수(명인만두광주신창점)</t>
    <phoneticPr fontId="5" type="noConversion"/>
  </si>
  <si>
    <t>광주신창점</t>
    <phoneticPr fontId="5" type="noConversion"/>
  </si>
  <si>
    <t>성락연</t>
  </si>
  <si>
    <t>김가영(명인만</t>
    <phoneticPr fontId="5" type="noConversion"/>
  </si>
  <si>
    <t>군산나운점</t>
    <phoneticPr fontId="5" type="noConversion"/>
  </si>
  <si>
    <t>정읍(상)휴게소</t>
    <phoneticPr fontId="5" type="noConversion"/>
  </si>
  <si>
    <t>(주) 삼건사 정읍 (상) 휴게소[정읍휴게소점-상행]</t>
    <phoneticPr fontId="5" type="noConversion"/>
  </si>
  <si>
    <t>홍성은</t>
  </si>
  <si>
    <t>천안불당점</t>
    <phoneticPr fontId="5" type="noConversion"/>
  </si>
  <si>
    <t>임옥경</t>
    <phoneticPr fontId="5" type="noConversion"/>
  </si>
  <si>
    <t>씨앤씨 푸드[연무하나로마트점]</t>
    <phoneticPr fontId="5" type="noConversion"/>
  </si>
  <si>
    <t>강순호/대체</t>
  </si>
  <si>
    <t>명인만두월곡두산위</t>
    <phoneticPr fontId="5" type="noConversion"/>
  </si>
  <si>
    <t>월곡두산위브점(미니)</t>
    <phoneticPr fontId="5" type="noConversion"/>
  </si>
  <si>
    <t>명인만두 월곡두산위</t>
  </si>
  <si>
    <t>빈정순(명인만두미사</t>
  </si>
  <si>
    <t>하남미사점(미니)</t>
    <phoneticPr fontId="5" type="noConversion"/>
  </si>
  <si>
    <t>이원재</t>
    <phoneticPr fontId="5" type="noConversion"/>
  </si>
  <si>
    <t>네오치킨 영동점[영동하나로마트점]</t>
    <phoneticPr fontId="5" type="noConversion"/>
  </si>
  <si>
    <t>간석오거리역점</t>
    <phoneticPr fontId="5" type="noConversion"/>
  </si>
  <si>
    <t>간석오거리역점(미니)</t>
    <phoneticPr fontId="5" type="noConversion"/>
  </si>
  <si>
    <t>정순옥</t>
    <phoneticPr fontId="5" type="noConversion"/>
  </si>
  <si>
    <t>만두골[시흥점]</t>
    <phoneticPr fontId="5" type="noConversion"/>
  </si>
  <si>
    <t>김성한</t>
    <phoneticPr fontId="5" type="noConversion"/>
  </si>
  <si>
    <t>최희덕/타행이체</t>
    <phoneticPr fontId="5" type="noConversion"/>
  </si>
  <si>
    <t>만두골 명인만두[대전선사점]</t>
    <phoneticPr fontId="5" type="noConversion"/>
  </si>
  <si>
    <t>최희덕(만두골명인만두(대전선사점))/대체</t>
    <phoneticPr fontId="5" type="noConversion"/>
  </si>
  <si>
    <t>명인만두(판교유스</t>
    <phoneticPr fontId="5" type="noConversion"/>
  </si>
  <si>
    <t>판교유스페이스점</t>
    <phoneticPr fontId="5" type="noConversion"/>
  </si>
  <si>
    <t>박지민(염창한맥프라</t>
    <phoneticPr fontId="5" type="noConversion"/>
  </si>
  <si>
    <t>마곡역점</t>
    <phoneticPr fontId="5" type="noConversion"/>
  </si>
  <si>
    <t>송지훈(명인만두불광점)</t>
    <phoneticPr fontId="5" type="noConversion"/>
  </si>
  <si>
    <t>불광점</t>
    <phoneticPr fontId="5" type="noConversion"/>
  </si>
  <si>
    <t>분당야탑점</t>
    <phoneticPr fontId="5" type="noConversion"/>
  </si>
  <si>
    <t>신혜린</t>
  </si>
  <si>
    <t>1,982,430</t>
    <phoneticPr fontId="10" type="noConversion"/>
  </si>
  <si>
    <t>2,000,000</t>
    <phoneticPr fontId="10" type="noConversion"/>
  </si>
  <si>
    <t>30368</t>
  </si>
  <si>
    <t>현대에스에이치</t>
  </si>
  <si>
    <t>30369</t>
  </si>
  <si>
    <t>삼우유통[함안휴게소점-상행]</t>
  </si>
  <si>
    <t>30370</t>
  </si>
  <si>
    <t>(주)송천가든[서산휴게소점-하행]</t>
  </si>
  <si>
    <t>30371</t>
  </si>
  <si>
    <t>5003</t>
  </si>
  <si>
    <t>30371</t>
    <phoneticPr fontId="5" type="noConversion"/>
  </si>
  <si>
    <t>0</t>
    <phoneticPr fontId="5" type="noConversion"/>
  </si>
  <si>
    <t>대박섞어동태탕[만두골][뼈신족발]-신흥점</t>
    <phoneticPr fontId="5" type="noConversion"/>
  </si>
  <si>
    <t>대박섞어동태탕[만두골][뼈신족발]-신흥점</t>
  </si>
  <si>
    <t>7808</t>
    <phoneticPr fontId="5" type="noConversion"/>
  </si>
  <si>
    <t>7807</t>
  </si>
  <si>
    <t>7800</t>
  </si>
  <si>
    <t>7801</t>
  </si>
  <si>
    <t>7802</t>
  </si>
  <si>
    <t>7803</t>
  </si>
  <si>
    <t>7804</t>
  </si>
  <si>
    <t>7805</t>
  </si>
  <si>
    <t>7806</t>
  </si>
  <si>
    <t>부산시청점</t>
    <phoneticPr fontId="5" type="noConversion"/>
  </si>
  <si>
    <t>경산신대점</t>
    <phoneticPr fontId="5" type="noConversion"/>
  </si>
  <si>
    <t>메가마트 김해점</t>
    <phoneticPr fontId="5" type="noConversion"/>
  </si>
  <si>
    <t>메가마트 동래점</t>
    <phoneticPr fontId="5" type="noConversion"/>
  </si>
  <si>
    <t>창원중앙점</t>
    <phoneticPr fontId="5" type="noConversion"/>
  </si>
  <si>
    <t>롯데마트 울산진장점</t>
    <phoneticPr fontId="5" type="noConversion"/>
  </si>
  <si>
    <t>개금백병원점</t>
    <phoneticPr fontId="5" type="noConversion"/>
  </si>
  <si>
    <t>부암점</t>
    <phoneticPr fontId="5" type="noConversion"/>
  </si>
  <si>
    <t>청도휴게소점[2개점]</t>
    <phoneticPr fontId="5" type="noConversion"/>
  </si>
  <si>
    <t>30372</t>
    <phoneticPr fontId="5" type="noConversion"/>
  </si>
  <si>
    <t>30373</t>
    <phoneticPr fontId="5" type="noConversion"/>
  </si>
  <si>
    <t>30374</t>
  </si>
  <si>
    <t>30375</t>
  </si>
  <si>
    <t>30376</t>
  </si>
  <si>
    <t>30377</t>
  </si>
  <si>
    <t>30378</t>
  </si>
  <si>
    <t>30379</t>
  </si>
  <si>
    <t>30380</t>
  </si>
  <si>
    <t>30370</t>
    <phoneticPr fontId="5" type="noConversion"/>
  </si>
  <si>
    <t>30372</t>
  </si>
  <si>
    <t>부산시청점</t>
  </si>
  <si>
    <t>30373</t>
  </si>
  <si>
    <t>경산신대점</t>
  </si>
  <si>
    <t>메가마트 김해점</t>
  </si>
  <si>
    <t>메가마트 동래점</t>
  </si>
  <si>
    <t>개금백병원점</t>
  </si>
  <si>
    <t>부암점</t>
  </si>
  <si>
    <t>창원중앙점</t>
  </si>
  <si>
    <t>롯데마트 울산진장점</t>
  </si>
  <si>
    <t>7808</t>
  </si>
  <si>
    <t>청도휴게소점[2개점]</t>
  </si>
  <si>
    <r>
      <t>1,000,00</t>
    </r>
    <r>
      <rPr>
        <sz val="11"/>
        <color theme="1"/>
        <rFont val="맑은 고딕"/>
        <family val="2"/>
        <charset val="129"/>
        <scheme val="minor"/>
      </rPr>
      <t>0</t>
    </r>
    <phoneticPr fontId="10" type="noConversion"/>
  </si>
  <si>
    <t>0</t>
    <phoneticPr fontId="10" type="noConversion"/>
  </si>
  <si>
    <t>2,000,000</t>
    <phoneticPr fontId="5" type="noConversion"/>
  </si>
  <si>
    <t>71004</t>
  </si>
  <si>
    <t>이재인</t>
  </si>
  <si>
    <t>1,500,000</t>
    <phoneticPr fontId="5" type="noConversion"/>
  </si>
  <si>
    <t>1,500,000</t>
    <phoneticPr fontId="5" type="noConversion"/>
  </si>
  <si>
    <t>주식회사 에이치에스피리테일 청도휴게소지점[청도휴게소점]</t>
  </si>
  <si>
    <t>30382</t>
  </si>
  <si>
    <t>0</t>
    <phoneticPr fontId="5" type="noConversion"/>
  </si>
  <si>
    <t>1,000,000</t>
    <phoneticPr fontId="5" type="noConversion"/>
  </si>
  <si>
    <t>1,000,000</t>
    <phoneticPr fontId="5" type="noConversion"/>
  </si>
  <si>
    <t>미수통제</t>
    <phoneticPr fontId="5" type="noConversion"/>
  </si>
  <si>
    <t>1,500,000</t>
    <phoneticPr fontId="5" type="noConversion"/>
  </si>
  <si>
    <t>1,500,000</t>
    <phoneticPr fontId="5" type="noConversion"/>
  </si>
  <si>
    <t>1,000,000</t>
    <phoneticPr fontId="5" type="noConversion"/>
  </si>
  <si>
    <t>1,500,000</t>
    <phoneticPr fontId="5" type="noConversion"/>
  </si>
  <si>
    <t>30381</t>
  </si>
  <si>
    <t>세종청사점</t>
    <phoneticPr fontId="5" type="noConversion"/>
  </si>
  <si>
    <t>8037</t>
    <phoneticPr fontId="5" type="noConversion"/>
  </si>
  <si>
    <t>1,000,000</t>
    <phoneticPr fontId="5" type="noConversion"/>
  </si>
  <si>
    <t>30381</t>
    <phoneticPr fontId="5" type="noConversion"/>
  </si>
  <si>
    <t>1,000,000</t>
    <phoneticPr fontId="5" type="noConversion"/>
  </si>
  <si>
    <t>1,000,000</t>
    <phoneticPr fontId="5" type="noConversion"/>
  </si>
  <si>
    <t>1,000,000</t>
    <phoneticPr fontId="5" type="noConversion"/>
  </si>
  <si>
    <t>미수통제</t>
    <phoneticPr fontId="5" type="noConversion"/>
  </si>
  <si>
    <t>2,000,000</t>
    <phoneticPr fontId="5" type="noConversion"/>
  </si>
  <si>
    <t>1,000,000</t>
    <phoneticPr fontId="5" type="noConversion"/>
  </si>
  <si>
    <t>1,000,000</t>
    <phoneticPr fontId="5" type="noConversion"/>
  </si>
  <si>
    <t>미수통제</t>
    <phoneticPr fontId="5" type="noConversion"/>
  </si>
  <si>
    <t>1,000,000</t>
    <phoneticPr fontId="5" type="noConversion"/>
  </si>
  <si>
    <t>1,500,000</t>
    <phoneticPr fontId="5" type="noConversion"/>
  </si>
  <si>
    <t>1,500,000</t>
    <phoneticPr fontId="5" type="noConversion"/>
  </si>
  <si>
    <t>더존미수 총합</t>
    <phoneticPr fontId="5" type="noConversion"/>
  </si>
  <si>
    <t>더존용</t>
    <phoneticPr fontId="5" type="noConversion"/>
  </si>
  <si>
    <t>업로드용</t>
    <phoneticPr fontId="5" type="noConversion"/>
  </si>
  <si>
    <t>30383</t>
  </si>
  <si>
    <t>올리기 총합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</si>
</sst>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##,##0"/>
    <numFmt numFmtId="177" formatCode="###,##0.000000"/>
    <numFmt numFmtId="178" formatCode="###,##0.00"/>
    <numFmt numFmtId="179" formatCode="0_);[Red]\(0\)"/>
  </numFmts>
  <fonts count="5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indexed="8"/>
      <name val="굴림체"/>
      <family val="3"/>
      <charset val="129"/>
    </font>
    <font>
      <sz val="9"/>
      <color indexed="9"/>
      <name val="굴림체"/>
      <family val="3"/>
      <charset val="129"/>
    </font>
    <font>
      <sz val="9"/>
      <color indexed="63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rgb="FF808080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rgb="FFFF0000"/>
      <name val="굴림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7030A0"/>
      <name val="맑은 고딕"/>
      <family val="3"/>
      <charset val="129"/>
      <scheme val="minor"/>
    </font>
    <font>
      <b/>
      <sz val="10"/>
      <color indexed="64"/>
      <name val="굴림체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64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64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64"/>
      <name val="맑은 고딕"/>
      <family val="3"/>
      <charset val="129"/>
      <scheme val="minor"/>
    </font>
    <font>
      <b/>
      <sz val="9"/>
      <color indexed="64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double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/>
      <right/>
      <top/>
      <bottom style="thick">
        <color rgb="FF000000"/>
      </bottom>
      <diagonal/>
    </border>
    <border>
      <left style="hair">
        <color rgb="FF000000"/>
      </left>
      <right/>
      <top style="thick">
        <color rgb="FF000000"/>
      </top>
      <bottom style="double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double">
        <color rgb="FF000000"/>
      </bottom>
      <diagonal/>
    </border>
    <border>
      <left style="thick">
        <color rgb="FFFF0000"/>
      </left>
      <right style="thick">
        <color rgb="FFFF0000"/>
      </right>
      <top/>
      <bottom style="hair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 style="thin">
        <color theme="1"/>
      </left>
      <right style="thick">
        <color rgb="FFC00000"/>
      </right>
      <top style="thick">
        <color rgb="FFC00000"/>
      </top>
      <bottom/>
      <diagonal/>
    </border>
    <border>
      <left style="thin">
        <color theme="1"/>
      </left>
      <right style="thick">
        <color rgb="FFC00000"/>
      </right>
      <top/>
      <bottom/>
      <diagonal/>
    </border>
    <border>
      <left style="thick">
        <color rgb="FFC00000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ck">
        <color rgb="FFC00000"/>
      </left>
      <right style="thin">
        <color theme="1"/>
      </right>
      <top style="hair">
        <color theme="1"/>
      </top>
      <bottom style="thick">
        <color rgb="FFC00000"/>
      </bottom>
      <diagonal/>
    </border>
    <border>
      <left style="thick">
        <color rgb="FFC00000"/>
      </left>
      <right style="thin">
        <color theme="1"/>
      </right>
      <top/>
      <bottom style="hair">
        <color theme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C00000"/>
      </left>
      <right style="thin">
        <color theme="1"/>
      </right>
      <top style="hair">
        <color theme="1"/>
      </top>
      <bottom/>
      <diagonal/>
    </border>
    <border>
      <left style="thick">
        <color rgb="FFFF0000"/>
      </left>
      <right style="thick">
        <color rgb="FFFF0000"/>
      </right>
      <top style="thick">
        <color rgb="FF000000"/>
      </top>
      <bottom/>
      <diagonal/>
    </border>
    <border>
      <left style="thick">
        <color rgb="FF7030A0"/>
      </left>
      <right/>
      <top style="thick">
        <color rgb="FF000000"/>
      </top>
      <bottom/>
      <diagonal/>
    </border>
    <border>
      <left/>
      <right style="thick">
        <color rgb="FF7030A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auto="1"/>
      </left>
      <right/>
      <top/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000000"/>
      </bottom>
      <diagonal/>
    </border>
    <border>
      <left style="thick">
        <color rgb="FF7030A0"/>
      </left>
      <right/>
      <top/>
      <bottom style="thick">
        <color rgb="FF000000"/>
      </bottom>
      <diagonal/>
    </border>
    <border>
      <left/>
      <right style="thick">
        <color rgb="FF7030A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thick">
        <color rgb="FFFF0000"/>
      </right>
      <top/>
      <bottom/>
      <diagonal/>
    </border>
    <border>
      <left style="thick">
        <color theme="1"/>
      </left>
      <right style="thick">
        <color rgb="FFFF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auto="1"/>
      </right>
      <top/>
      <bottom style="thick">
        <color rgb="FF000000"/>
      </bottom>
      <diagonal/>
    </border>
    <border>
      <left style="thick">
        <color rgb="FFC00000"/>
      </left>
      <right style="thin">
        <color theme="1"/>
      </right>
      <top/>
      <bottom style="thick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C00000"/>
      </left>
      <right style="thin">
        <color theme="1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FF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FF0000"/>
      </right>
      <top style="hair">
        <color rgb="FF000000"/>
      </top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 style="hair">
        <color rgb="FF000000"/>
      </top>
      <bottom style="thick">
        <color rgb="FF000000"/>
      </bottom>
      <diagonal/>
    </border>
    <border>
      <left style="thick">
        <color rgb="FF7030A0"/>
      </left>
      <right/>
      <top style="hair">
        <color rgb="FF000000"/>
      </top>
      <bottom style="thick">
        <color rgb="FF000000"/>
      </bottom>
      <diagonal/>
    </border>
    <border>
      <left style="thick">
        <color rgb="FFC00000"/>
      </left>
      <right style="thin">
        <color theme="1"/>
      </right>
      <top style="hair">
        <color rgb="FF000000"/>
      </top>
      <bottom style="thick">
        <color rgb="FF000000"/>
      </bottom>
      <diagonal/>
    </border>
    <border>
      <left/>
      <right style="thick">
        <color rgb="FF7030A0"/>
      </right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ck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ck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ck">
        <color rgb="FF000000"/>
      </left>
      <right style="thick">
        <color rgb="FFFF0000"/>
      </right>
      <top style="hair">
        <color rgb="FF000000"/>
      </top>
      <bottom/>
      <diagonal/>
    </border>
    <border>
      <left style="thick">
        <color rgb="FFFF0000"/>
      </left>
      <right style="thick">
        <color rgb="FFFF0000"/>
      </right>
      <top style="hair">
        <color rgb="FF000000"/>
      </top>
      <bottom/>
      <diagonal/>
    </border>
    <border>
      <left style="thick">
        <color rgb="FF7030A0"/>
      </left>
      <right/>
      <top style="hair">
        <color rgb="FF000000"/>
      </top>
      <bottom/>
      <diagonal/>
    </border>
    <border>
      <left style="thick">
        <color rgb="FFC00000"/>
      </left>
      <right style="thin">
        <color theme="1"/>
      </right>
      <top style="hair">
        <color rgb="FF000000"/>
      </top>
      <bottom/>
      <diagonal/>
    </border>
    <border>
      <left/>
      <right style="thick">
        <color rgb="FF7030A0"/>
      </right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ck">
        <color rgb="FFC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C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C00000"/>
      </left>
      <right style="thin">
        <color theme="1"/>
      </right>
      <top style="thick">
        <color rgb="FF000000"/>
      </top>
      <bottom style="hair">
        <color theme="1"/>
      </bottom>
      <diagonal/>
    </border>
    <border>
      <left style="thin">
        <color theme="1"/>
      </left>
      <right style="thick">
        <color rgb="FFC00000"/>
      </right>
      <top style="thick">
        <color rgb="FF000000"/>
      </top>
      <bottom/>
      <diagonal/>
    </border>
    <border>
      <left style="thick">
        <color rgb="FFC00000"/>
      </left>
      <right style="thin">
        <color theme="1"/>
      </right>
      <top style="hair">
        <color theme="1"/>
      </top>
      <bottom style="thick">
        <color rgb="FF000000"/>
      </bottom>
      <diagonal/>
    </border>
    <border>
      <left style="thin">
        <color theme="1"/>
      </left>
      <right style="thick">
        <color rgb="FFC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FF0000"/>
      </right>
      <top/>
      <bottom/>
      <diagonal/>
    </border>
    <border>
      <left style="thick">
        <color rgb="FF000000"/>
      </left>
      <right style="thick">
        <color rgb="FFFF0000"/>
      </right>
      <top/>
      <bottom style="thick">
        <color rgb="FF000000"/>
      </bottom>
      <diagonal/>
    </border>
  </borders>
  <cellStyleXfs count="134">
    <xf numFmtId="0" fontId="0" fillId="0" borderId="0">
      <alignment vertical="center"/>
    </xf>
    <xf numFmtId="0" fontId="6" fillId="0" borderId="0"/>
    <xf numFmtId="41" fontId="9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41" fontId="22" fillId="0" borderId="0" applyFont="0" applyFill="0" applyBorder="0" applyAlignment="0" applyProtection="0"/>
    <xf numFmtId="0" fontId="21" fillId="0" borderId="0"/>
    <xf numFmtId="0" fontId="28" fillId="0" borderId="0" applyNumberFormat="0" applyFill="0" applyBorder="0" applyAlignment="0" applyProtection="0">
      <alignment vertical="center"/>
    </xf>
    <xf numFmtId="0" fontId="29" fillId="0" borderId="87" applyNumberFormat="0" applyFill="0" applyAlignment="0" applyProtection="0">
      <alignment vertical="center"/>
    </xf>
    <xf numFmtId="0" fontId="30" fillId="0" borderId="88" applyNumberFormat="0" applyFill="0" applyAlignment="0" applyProtection="0">
      <alignment vertical="center"/>
    </xf>
    <xf numFmtId="0" fontId="31" fillId="0" borderId="8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90" applyNumberFormat="0" applyAlignment="0" applyProtection="0">
      <alignment vertical="center"/>
    </xf>
    <xf numFmtId="0" fontId="36" fillId="13" borderId="91" applyNumberFormat="0" applyAlignment="0" applyProtection="0">
      <alignment vertical="center"/>
    </xf>
    <xf numFmtId="0" fontId="37" fillId="13" borderId="90" applyNumberFormat="0" applyAlignment="0" applyProtection="0">
      <alignment vertical="center"/>
    </xf>
    <xf numFmtId="0" fontId="38" fillId="0" borderId="92" applyNumberFormat="0" applyFill="0" applyAlignment="0" applyProtection="0">
      <alignment vertical="center"/>
    </xf>
    <xf numFmtId="0" fontId="39" fillId="14" borderId="93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95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94" applyNumberFormat="0" applyFont="0" applyAlignment="0" applyProtection="0">
      <alignment vertical="center"/>
    </xf>
    <xf numFmtId="0" fontId="21" fillId="0" borderId="0"/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411">
    <xf numFmtId="0" fontId="0" fillId="0" borderId="0" xfId="0">
      <alignment vertical="center"/>
    </xf>
    <xf numFmtId="0" fontId="0" fillId="0" borderId="3" xfId="0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41" fontId="0" fillId="0" borderId="0" xfId="2" applyFont="1" applyAlignment="1">
      <alignment horizontal="right" vertical="center"/>
    </xf>
    <xf numFmtId="0" fontId="0" fillId="3" borderId="0" xfId="0" applyFill="1">
      <alignment vertical="center"/>
    </xf>
    <xf numFmtId="41" fontId="0" fillId="3" borderId="0" xfId="2" applyFont="1" applyFill="1" applyAlignment="1">
      <alignment horizontal="right" vertical="center"/>
    </xf>
    <xf numFmtId="0" fontId="0" fillId="3" borderId="0" xfId="0" applyNumberFormat="1" applyFill="1">
      <alignment vertical="center"/>
    </xf>
    <xf numFmtId="49" fontId="0" fillId="0" borderId="5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41" fontId="0" fillId="0" borderId="9" xfId="2" applyFont="1" applyBorder="1">
      <alignment vertical="center"/>
    </xf>
    <xf numFmtId="49" fontId="0" fillId="0" borderId="10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41" fontId="0" fillId="0" borderId="12" xfId="2" applyFont="1" applyBorder="1">
      <alignment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0" fontId="12" fillId="0" borderId="21" xfId="0" applyNumberFormat="1" applyFont="1" applyBorder="1" applyAlignment="1">
      <alignment horizontal="center" vertical="center" wrapText="1"/>
    </xf>
    <xf numFmtId="41" fontId="0" fillId="0" borderId="22" xfId="2" applyFont="1" applyBorder="1">
      <alignment vertical="center"/>
    </xf>
    <xf numFmtId="41" fontId="0" fillId="0" borderId="23" xfId="2" applyFont="1" applyBorder="1">
      <alignment vertical="center"/>
    </xf>
    <xf numFmtId="41" fontId="0" fillId="0" borderId="24" xfId="2" applyFont="1" applyBorder="1">
      <alignment vertical="center"/>
    </xf>
    <xf numFmtId="41" fontId="12" fillId="0" borderId="25" xfId="2" applyFont="1" applyBorder="1" applyAlignment="1">
      <alignment horizontal="center" vertical="center" wrapText="1"/>
    </xf>
    <xf numFmtId="41" fontId="0" fillId="0" borderId="26" xfId="2" applyFont="1" applyBorder="1">
      <alignment vertical="center"/>
    </xf>
    <xf numFmtId="41" fontId="0" fillId="0" borderId="27" xfId="2" applyFont="1" applyBorder="1">
      <alignment vertical="center"/>
    </xf>
    <xf numFmtId="0" fontId="0" fillId="0" borderId="0" xfId="0" applyNumberFormat="1" applyFont="1" applyFill="1" applyBorder="1" applyAlignment="1" applyProtection="1"/>
    <xf numFmtId="49" fontId="0" fillId="5" borderId="0" xfId="0" applyNumberForma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49" fontId="0" fillId="5" borderId="38" xfId="0" applyNumberFormat="1" applyFill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0" fontId="0" fillId="0" borderId="42" xfId="0" applyBorder="1" applyAlignment="1">
      <alignment vertical="center" wrapText="1"/>
    </xf>
    <xf numFmtId="49" fontId="0" fillId="5" borderId="16" xfId="0" applyNumberFormat="1" applyFill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8" fillId="4" borderId="3" xfId="0" applyNumberFormat="1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9" fillId="4" borderId="0" xfId="0" applyFont="1" applyFill="1">
      <alignment vertical="center"/>
    </xf>
    <xf numFmtId="0" fontId="0" fillId="4" borderId="0" xfId="0" applyFill="1">
      <alignment vertical="center"/>
    </xf>
    <xf numFmtId="0" fontId="16" fillId="0" borderId="4" xfId="0" applyFont="1" applyFill="1" applyBorder="1" applyAlignment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horizontal="left" vertical="center"/>
    </xf>
    <xf numFmtId="177" fontId="8" fillId="0" borderId="1" xfId="1" applyNumberFormat="1" applyFont="1" applyBorder="1" applyAlignment="1" applyProtection="1">
      <alignment horizontal="right" vertical="center" wrapText="1"/>
    </xf>
    <xf numFmtId="178" fontId="8" fillId="0" borderId="1" xfId="1" applyNumberFormat="1" applyFont="1" applyBorder="1" applyAlignment="1" applyProtection="1">
      <alignment horizontal="right" vertical="center" wrapText="1"/>
    </xf>
    <xf numFmtId="0" fontId="8" fillId="0" borderId="1" xfId="1" applyNumberFormat="1" applyFont="1" applyBorder="1" applyAlignment="1" applyProtection="1">
      <alignment horizontal="left" vertical="center"/>
    </xf>
    <xf numFmtId="0" fontId="20" fillId="0" borderId="0" xfId="0" applyFont="1" applyAlignment="1"/>
    <xf numFmtId="49" fontId="0" fillId="0" borderId="0" xfId="0" applyNumberFormat="1" applyAlignment="1">
      <alignment horizontal="center" vertical="center"/>
    </xf>
    <xf numFmtId="41" fontId="0" fillId="4" borderId="0" xfId="2" applyFont="1" applyFill="1">
      <alignment vertical="center"/>
    </xf>
    <xf numFmtId="0" fontId="0" fillId="0" borderId="44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1" fontId="0" fillId="0" borderId="4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>
      <alignment vertical="center"/>
    </xf>
    <xf numFmtId="49" fontId="0" fillId="8" borderId="3" xfId="0" applyNumberFormat="1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41" fontId="0" fillId="8" borderId="47" xfId="0" applyNumberFormat="1" applyFill="1" applyBorder="1" applyAlignment="1">
      <alignment horizontal="center" vertical="center"/>
    </xf>
    <xf numFmtId="49" fontId="0" fillId="8" borderId="0" xfId="0" applyNumberFormat="1" applyFill="1">
      <alignment vertical="center"/>
    </xf>
    <xf numFmtId="49" fontId="0" fillId="8" borderId="36" xfId="0" applyNumberFormat="1" applyFill="1" applyBorder="1" applyAlignment="1">
      <alignment vertical="center" wrapText="1"/>
    </xf>
    <xf numFmtId="0" fontId="0" fillId="8" borderId="36" xfId="0" applyFill="1" applyBorder="1" applyAlignment="1">
      <alignment vertical="center" wrapText="1"/>
    </xf>
    <xf numFmtId="49" fontId="0" fillId="8" borderId="37" xfId="0" applyNumberFormat="1" applyFill="1" applyBorder="1" applyAlignment="1">
      <alignment vertical="center" wrapText="1"/>
    </xf>
    <xf numFmtId="0" fontId="23" fillId="0" borderId="4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5" borderId="49" xfId="0" applyFill="1" applyBorder="1" applyAlignment="1">
      <alignment vertical="center" wrapText="1"/>
    </xf>
    <xf numFmtId="49" fontId="0" fillId="5" borderId="50" xfId="0" applyNumberFormat="1" applyFill="1" applyBorder="1" applyAlignment="1">
      <alignment vertical="center" wrapText="1"/>
    </xf>
    <xf numFmtId="49" fontId="0" fillId="5" borderId="51" xfId="0" applyNumberFormat="1" applyFill="1" applyBorder="1" applyAlignment="1">
      <alignment vertical="center" wrapText="1"/>
    </xf>
    <xf numFmtId="0" fontId="0" fillId="5" borderId="50" xfId="0" applyFill="1" applyBorder="1">
      <alignment vertical="center"/>
    </xf>
    <xf numFmtId="0" fontId="0" fillId="5" borderId="52" xfId="0" applyFill="1" applyBorder="1">
      <alignment vertical="center"/>
    </xf>
    <xf numFmtId="41" fontId="0" fillId="0" borderId="54" xfId="2" applyFont="1" applyBorder="1" applyAlignment="1">
      <alignment horizontal="center" vertical="center"/>
    </xf>
    <xf numFmtId="41" fontId="0" fillId="8" borderId="54" xfId="2" applyFont="1" applyFill="1" applyBorder="1" applyAlignment="1">
      <alignment horizontal="center" vertical="center"/>
    </xf>
    <xf numFmtId="0" fontId="23" fillId="7" borderId="56" xfId="0" applyFont="1" applyFill="1" applyBorder="1" applyAlignment="1">
      <alignment horizontal="center" vertical="center"/>
    </xf>
    <xf numFmtId="0" fontId="0" fillId="5" borderId="57" xfId="0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0" fillId="5" borderId="16" xfId="0" applyFill="1" applyBorder="1">
      <alignment vertical="center"/>
    </xf>
    <xf numFmtId="41" fontId="0" fillId="0" borderId="59" xfId="2" applyFont="1" applyBorder="1" applyAlignment="1">
      <alignment horizontal="center" vertical="center"/>
    </xf>
    <xf numFmtId="41" fontId="0" fillId="8" borderId="59" xfId="2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5" xfId="0" applyBorder="1">
      <alignment vertical="center"/>
    </xf>
    <xf numFmtId="0" fontId="9" fillId="8" borderId="61" xfId="1" applyFont="1" applyFill="1" applyBorder="1" applyAlignment="1" applyProtection="1">
      <alignment horizontal="left" vertical="center"/>
    </xf>
    <xf numFmtId="49" fontId="0" fillId="8" borderId="0" xfId="0" applyNumberFormat="1" applyFill="1" applyBorder="1">
      <alignment vertical="center"/>
    </xf>
    <xf numFmtId="0" fontId="25" fillId="0" borderId="58" xfId="0" applyFont="1" applyFill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1" fontId="0" fillId="0" borderId="64" xfId="2" applyFont="1" applyBorder="1" applyAlignment="1">
      <alignment horizontal="center" vertical="center"/>
    </xf>
    <xf numFmtId="0" fontId="24" fillId="4" borderId="62" xfId="0" applyFont="1" applyFill="1" applyBorder="1" applyAlignment="1">
      <alignment horizontal="center" vertical="center" wrapText="1"/>
    </xf>
    <xf numFmtId="0" fontId="24" fillId="4" borderId="63" xfId="0" applyFont="1" applyFill="1" applyBorder="1" applyAlignment="1">
      <alignment horizontal="center" vertical="center"/>
    </xf>
    <xf numFmtId="41" fontId="0" fillId="0" borderId="65" xfId="2" applyFont="1" applyBorder="1" applyAlignment="1">
      <alignment horizontal="center" vertical="center"/>
    </xf>
    <xf numFmtId="41" fontId="0" fillId="8" borderId="65" xfId="2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41" fontId="0" fillId="0" borderId="67" xfId="2" applyFont="1" applyBorder="1" applyAlignment="1">
      <alignment horizontal="center" vertical="center"/>
    </xf>
    <xf numFmtId="49" fontId="0" fillId="7" borderId="3" xfId="0" applyNumberFormat="1" applyFill="1" applyBorder="1" applyAlignment="1">
      <alignment vertical="center" wrapText="1"/>
    </xf>
    <xf numFmtId="41" fontId="0" fillId="0" borderId="40" xfId="2" applyFont="1" applyBorder="1">
      <alignment vertical="center"/>
    </xf>
    <xf numFmtId="41" fontId="0" fillId="8" borderId="40" xfId="2" applyFont="1" applyFill="1" applyBorder="1">
      <alignment vertical="center"/>
    </xf>
    <xf numFmtId="41" fontId="0" fillId="8" borderId="68" xfId="2" applyFont="1" applyFill="1" applyBorder="1">
      <alignment vertical="center"/>
    </xf>
    <xf numFmtId="41" fontId="0" fillId="8" borderId="69" xfId="2" applyFont="1" applyFill="1" applyBorder="1">
      <alignment vertical="center"/>
    </xf>
    <xf numFmtId="41" fontId="0" fillId="0" borderId="43" xfId="2" applyFont="1" applyBorder="1">
      <alignment vertical="center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41" fontId="0" fillId="0" borderId="69" xfId="2" applyFont="1" applyBorder="1">
      <alignment vertical="center"/>
    </xf>
    <xf numFmtId="49" fontId="0" fillId="0" borderId="45" xfId="0" applyNumberFormat="1" applyFill="1" applyBorder="1" applyAlignment="1">
      <alignment horizontal="center" vertical="center" wrapText="1"/>
    </xf>
    <xf numFmtId="49" fontId="0" fillId="8" borderId="0" xfId="0" applyNumberFormat="1" applyFill="1" applyBorder="1" applyAlignment="1">
      <alignment horizontal="center" vertical="center" wrapText="1"/>
    </xf>
    <xf numFmtId="0" fontId="22" fillId="0" borderId="0" xfId="0" applyNumberFormat="1" applyFont="1" applyAlignment="1"/>
    <xf numFmtId="41" fontId="0" fillId="0" borderId="40" xfId="2" applyFont="1" applyFill="1" applyBorder="1">
      <alignment vertical="center"/>
    </xf>
    <xf numFmtId="49" fontId="0" fillId="0" borderId="39" xfId="0" applyNumberFormat="1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center" vertical="center"/>
    </xf>
    <xf numFmtId="41" fontId="0" fillId="0" borderId="47" xfId="0" applyNumberFormat="1" applyFont="1" applyFill="1" applyBorder="1" applyAlignment="1">
      <alignment horizontal="center" vertical="center"/>
    </xf>
    <xf numFmtId="41" fontId="0" fillId="0" borderId="59" xfId="2" applyFont="1" applyFill="1" applyBorder="1" applyAlignment="1">
      <alignment horizontal="center" vertical="center"/>
    </xf>
    <xf numFmtId="41" fontId="0" fillId="0" borderId="65" xfId="2" applyFont="1" applyFill="1" applyBorder="1" applyAlignment="1">
      <alignment horizontal="center" vertical="center"/>
    </xf>
    <xf numFmtId="41" fontId="0" fillId="0" borderId="54" xfId="2" applyFont="1" applyFill="1" applyBorder="1" applyAlignment="1">
      <alignment horizontal="center"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27" fillId="0" borderId="0" xfId="0" applyNumberFormat="1" applyFont="1" applyAlignment="1"/>
    <xf numFmtId="0" fontId="20" fillId="0" borderId="0" xfId="0" applyFont="1">
      <alignment vertical="center"/>
    </xf>
    <xf numFmtId="41" fontId="0" fillId="8" borderId="70" xfId="2" applyFont="1" applyFill="1" applyBorder="1" applyAlignment="1">
      <alignment horizontal="center" vertical="center"/>
    </xf>
    <xf numFmtId="41" fontId="0" fillId="8" borderId="67" xfId="2" applyFont="1" applyFill="1" applyBorder="1" applyAlignment="1">
      <alignment horizontal="center" vertical="center"/>
    </xf>
    <xf numFmtId="41" fontId="0" fillId="0" borderId="71" xfId="0" applyNumberFormat="1" applyBorder="1" applyAlignment="1">
      <alignment horizontal="center" vertical="center"/>
    </xf>
    <xf numFmtId="41" fontId="0" fillId="0" borderId="72" xfId="2" applyFont="1" applyBorder="1" applyAlignment="1">
      <alignment horizontal="center" vertical="center"/>
    </xf>
    <xf numFmtId="41" fontId="0" fillId="0" borderId="73" xfId="2" applyFont="1" applyBorder="1" applyAlignment="1">
      <alignment horizontal="center" vertical="center"/>
    </xf>
    <xf numFmtId="49" fontId="0" fillId="0" borderId="38" xfId="0" applyNumberFormat="1" applyBorder="1">
      <alignment vertical="center"/>
    </xf>
    <xf numFmtId="0" fontId="0" fillId="0" borderId="38" xfId="0" applyBorder="1">
      <alignment vertical="center"/>
    </xf>
    <xf numFmtId="41" fontId="0" fillId="0" borderId="74" xfId="2" applyFont="1" applyBorder="1">
      <alignment vertical="center"/>
    </xf>
    <xf numFmtId="41" fontId="0" fillId="0" borderId="75" xfId="2" applyFont="1" applyBorder="1">
      <alignment vertical="center"/>
    </xf>
    <xf numFmtId="41" fontId="0" fillId="0" borderId="75" xfId="2" applyFont="1" applyFill="1" applyBorder="1">
      <alignment vertical="center"/>
    </xf>
    <xf numFmtId="0" fontId="0" fillId="0" borderId="76" xfId="0" applyBorder="1" applyAlignment="1">
      <alignment horizontal="center" vertical="center"/>
    </xf>
    <xf numFmtId="41" fontId="0" fillId="0" borderId="77" xfId="0" applyNumberFormat="1" applyBorder="1" applyAlignment="1">
      <alignment horizontal="center" vertical="center"/>
    </xf>
    <xf numFmtId="41" fontId="0" fillId="0" borderId="78" xfId="2" applyFont="1" applyBorder="1" applyAlignment="1">
      <alignment horizontal="center" vertical="center"/>
    </xf>
    <xf numFmtId="41" fontId="0" fillId="0" borderId="79" xfId="2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0" fontId="0" fillId="0" borderId="16" xfId="0" applyBorder="1">
      <alignment vertical="center"/>
    </xf>
    <xf numFmtId="41" fontId="0" fillId="0" borderId="80" xfId="2" applyFont="1" applyBorder="1">
      <alignment vertical="center"/>
    </xf>
    <xf numFmtId="0" fontId="0" fillId="8" borderId="0" xfId="0" applyFill="1">
      <alignment vertical="center"/>
    </xf>
    <xf numFmtId="41" fontId="0" fillId="8" borderId="0" xfId="2" applyFont="1" applyFill="1">
      <alignment vertical="center"/>
    </xf>
    <xf numFmtId="49" fontId="0" fillId="0" borderId="3" xfId="0" applyNumberForma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41" fontId="0" fillId="0" borderId="47" xfId="0" applyNumberFormat="1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1" fontId="0" fillId="0" borderId="0" xfId="2" applyFont="1" applyFill="1">
      <alignment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49" fontId="0" fillId="0" borderId="3" xfId="0" applyNumberFormat="1" applyFill="1" applyBorder="1">
      <alignment vertical="center"/>
    </xf>
    <xf numFmtId="0" fontId="0" fillId="0" borderId="3" xfId="0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36" xfId="0" applyNumberForma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49" fontId="0" fillId="7" borderId="36" xfId="0" applyNumberFormat="1" applyFill="1" applyBorder="1" applyAlignment="1">
      <alignment vertical="center" wrapText="1"/>
    </xf>
    <xf numFmtId="41" fontId="0" fillId="0" borderId="68" xfId="2" applyFont="1" applyBorder="1">
      <alignment vertical="center"/>
    </xf>
    <xf numFmtId="41" fontId="0" fillId="0" borderId="70" xfId="2" applyFont="1" applyBorder="1" applyAlignment="1">
      <alignment horizontal="center" vertical="center"/>
    </xf>
    <xf numFmtId="49" fontId="0" fillId="5" borderId="83" xfId="0" applyNumberFormat="1" applyFill="1" applyBorder="1" applyAlignment="1">
      <alignment vertical="center" wrapText="1"/>
    </xf>
    <xf numFmtId="49" fontId="0" fillId="5" borderId="84" xfId="0" applyNumberFormat="1" applyFill="1" applyBorder="1" applyAlignment="1">
      <alignment vertical="center" wrapText="1"/>
    </xf>
    <xf numFmtId="49" fontId="0" fillId="0" borderId="85" xfId="0" applyNumberFormat="1" applyFill="1" applyBorder="1" applyAlignment="1">
      <alignment horizontal="center" vertical="center" wrapText="1"/>
    </xf>
    <xf numFmtId="41" fontId="0" fillId="0" borderId="86" xfId="2" applyFont="1" applyBorder="1" applyAlignment="1">
      <alignment horizontal="center" vertical="center"/>
    </xf>
    <xf numFmtId="0" fontId="15" fillId="4" borderId="3" xfId="0" applyFont="1" applyFill="1" applyBorder="1" applyAlignment="1">
      <alignment vertical="center" wrapText="1"/>
    </xf>
    <xf numFmtId="0" fontId="4" fillId="0" borderId="3" xfId="47" applyBorder="1" applyAlignment="1">
      <alignment vertical="center" wrapText="1"/>
    </xf>
    <xf numFmtId="49" fontId="4" fillId="0" borderId="3" xfId="47" applyNumberFormat="1" applyBorder="1" applyAlignment="1">
      <alignment vertical="center" wrapText="1"/>
    </xf>
    <xf numFmtId="49" fontId="0" fillId="0" borderId="96" xfId="0" applyNumberFormat="1" applyBorder="1" applyAlignment="1">
      <alignment vertical="center" wrapText="1"/>
    </xf>
    <xf numFmtId="0" fontId="15" fillId="4" borderId="97" xfId="0" applyFont="1" applyFill="1" applyBorder="1" applyAlignment="1">
      <alignment vertical="center" wrapText="1"/>
    </xf>
    <xf numFmtId="49" fontId="0" fillId="7" borderId="97" xfId="0" applyNumberFormat="1" applyFill="1" applyBorder="1" applyAlignment="1">
      <alignment vertical="center" wrapText="1"/>
    </xf>
    <xf numFmtId="41" fontId="0" fillId="0" borderId="98" xfId="2" applyFont="1" applyBorder="1">
      <alignment vertical="center"/>
    </xf>
    <xf numFmtId="49" fontId="0" fillId="0" borderId="38" xfId="0" applyNumberFormat="1" applyFill="1" applyBorder="1" applyAlignment="1">
      <alignment horizontal="center" vertical="center" wrapText="1"/>
    </xf>
    <xf numFmtId="41" fontId="0" fillId="0" borderId="99" xfId="2" applyFont="1" applyBorder="1" applyAlignment="1">
      <alignment horizontal="center" vertical="center"/>
    </xf>
    <xf numFmtId="49" fontId="0" fillId="0" borderId="97" xfId="0" applyNumberFormat="1" applyBorder="1" applyAlignment="1">
      <alignment vertical="center" wrapText="1"/>
    </xf>
    <xf numFmtId="0" fontId="0" fillId="0" borderId="101" xfId="0" applyBorder="1" applyAlignment="1">
      <alignment horizontal="center" vertical="center"/>
    </xf>
    <xf numFmtId="49" fontId="0" fillId="0" borderId="102" xfId="0" applyNumberFormat="1" applyBorder="1" applyAlignment="1">
      <alignment vertical="center" wrapText="1"/>
    </xf>
    <xf numFmtId="0" fontId="15" fillId="4" borderId="103" xfId="0" applyFont="1" applyFill="1" applyBorder="1" applyAlignment="1">
      <alignment vertical="center" wrapText="1"/>
    </xf>
    <xf numFmtId="49" fontId="0" fillId="7" borderId="103" xfId="0" applyNumberFormat="1" applyFill="1" applyBorder="1" applyAlignment="1">
      <alignment vertical="center" wrapText="1"/>
    </xf>
    <xf numFmtId="49" fontId="0" fillId="5" borderId="100" xfId="0" applyNumberFormat="1" applyFill="1" applyBorder="1" applyAlignment="1">
      <alignment vertical="center" wrapText="1"/>
    </xf>
    <xf numFmtId="41" fontId="0" fillId="0" borderId="104" xfId="2" applyFont="1" applyBorder="1">
      <alignment vertical="center"/>
    </xf>
    <xf numFmtId="49" fontId="0" fillId="0" borderId="103" xfId="0" applyNumberFormat="1" applyBorder="1" applyAlignment="1">
      <alignment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0" fontId="0" fillId="0" borderId="105" xfId="0" applyBorder="1" applyAlignment="1">
      <alignment horizontal="center" vertical="center"/>
    </xf>
    <xf numFmtId="41" fontId="0" fillId="0" borderId="106" xfId="0" applyNumberFormat="1" applyBorder="1" applyAlignment="1">
      <alignment horizontal="center" vertical="center"/>
    </xf>
    <xf numFmtId="49" fontId="0" fillId="5" borderId="24" xfId="0" applyNumberFormat="1" applyFill="1" applyBorder="1" applyAlignment="1">
      <alignment vertical="center" wrapText="1"/>
    </xf>
    <xf numFmtId="41" fontId="0" fillId="0" borderId="107" xfId="2" applyFont="1" applyBorder="1" applyAlignment="1">
      <alignment horizontal="center" vertical="center"/>
    </xf>
    <xf numFmtId="41" fontId="0" fillId="0" borderId="108" xfId="2" applyFont="1" applyBorder="1" applyAlignment="1">
      <alignment horizontal="center" vertical="center"/>
    </xf>
    <xf numFmtId="41" fontId="0" fillId="0" borderId="109" xfId="2" applyFont="1" applyBorder="1" applyAlignment="1">
      <alignment horizontal="center" vertical="center"/>
    </xf>
    <xf numFmtId="49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41" fontId="0" fillId="0" borderId="110" xfId="2" applyFont="1" applyBorder="1">
      <alignment vertical="center"/>
    </xf>
    <xf numFmtId="0" fontId="0" fillId="0" borderId="0" xfId="2" applyNumberFormat="1" applyFont="1">
      <alignment vertical="center"/>
    </xf>
    <xf numFmtId="3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179" fontId="0" fillId="0" borderId="0" xfId="2" applyNumberFormat="1" applyFont="1">
      <alignment vertical="center"/>
    </xf>
    <xf numFmtId="0" fontId="0" fillId="0" borderId="64" xfId="2" applyNumberFormat="1" applyFont="1" applyBorder="1" applyAlignment="1">
      <alignment horizontal="center" vertical="center"/>
    </xf>
    <xf numFmtId="3" fontId="0" fillId="0" borderId="64" xfId="2" applyNumberFormat="1" applyFont="1" applyBorder="1" applyAlignment="1">
      <alignment horizontal="center" vertical="center"/>
    </xf>
    <xf numFmtId="49" fontId="44" fillId="0" borderId="0" xfId="49" applyNumberFormat="1" applyFont="1" applyAlignment="1">
      <alignment horizontal="center" vertical="center"/>
    </xf>
    <xf numFmtId="49" fontId="44" fillId="0" borderId="0" xfId="49" applyNumberFormat="1" applyFont="1" applyAlignment="1">
      <alignment horizontal="center"/>
    </xf>
    <xf numFmtId="0" fontId="44" fillId="0" borderId="0" xfId="49" applyNumberFormat="1" applyFont="1" applyFill="1" applyBorder="1" applyAlignment="1">
      <alignment vertical="center"/>
    </xf>
    <xf numFmtId="0" fontId="44" fillId="0" borderId="0" xfId="49" applyFont="1" applyAlignment="1">
      <alignment horizontal="center"/>
    </xf>
    <xf numFmtId="0" fontId="44" fillId="0" borderId="0" xfId="49" applyFont="1"/>
    <xf numFmtId="0" fontId="44" fillId="0" borderId="0" xfId="49" applyFont="1" applyAlignment="1">
      <alignment horizontal="center" vertical="center"/>
    </xf>
    <xf numFmtId="0" fontId="9" fillId="0" borderId="0" xfId="50">
      <alignment vertical="center"/>
    </xf>
    <xf numFmtId="0" fontId="44" fillId="4" borderId="0" xfId="49" applyNumberFormat="1" applyFont="1" applyFill="1" applyBorder="1" applyAlignment="1">
      <alignment vertical="center"/>
    </xf>
    <xf numFmtId="0" fontId="44" fillId="4" borderId="0" xfId="49" applyFont="1" applyFill="1" applyAlignment="1">
      <alignment horizontal="center"/>
    </xf>
    <xf numFmtId="0" fontId="44" fillId="0" borderId="0" xfId="49" applyFont="1" applyAlignment="1">
      <alignment vertical="center"/>
    </xf>
    <xf numFmtId="0" fontId="44" fillId="0" borderId="0" xfId="49" applyFont="1" applyFill="1" applyAlignment="1">
      <alignment horizontal="center"/>
    </xf>
    <xf numFmtId="0" fontId="44" fillId="0" borderId="0" xfId="49" applyNumberFormat="1" applyFont="1" applyFill="1" applyBorder="1"/>
    <xf numFmtId="0" fontId="21" fillId="0" borderId="0" xfId="51" applyNumberFormat="1" applyFont="1" applyAlignment="1">
      <alignment vertical="center"/>
    </xf>
    <xf numFmtId="0" fontId="44" fillId="0" borderId="0" xfId="49" applyFont="1" applyFill="1" applyBorder="1" applyAlignment="1">
      <alignment vertical="center"/>
    </xf>
    <xf numFmtId="0" fontId="46" fillId="0" borderId="0" xfId="52" applyNumberFormat="1" applyFont="1" applyFill="1" applyBorder="1" applyAlignment="1">
      <alignment vertical="center"/>
    </xf>
    <xf numFmtId="0" fontId="46" fillId="0" borderId="0" xfId="51" applyNumberFormat="1" applyFont="1" applyAlignment="1">
      <alignment vertical="center"/>
    </xf>
    <xf numFmtId="0" fontId="47" fillId="0" borderId="0" xfId="50" applyNumberFormat="1" applyFont="1" applyFill="1" applyBorder="1" applyAlignment="1">
      <alignment vertical="center"/>
    </xf>
    <xf numFmtId="0" fontId="44" fillId="4" borderId="0" xfId="49" applyFont="1" applyFill="1" applyBorder="1" applyAlignment="1">
      <alignment vertical="center"/>
    </xf>
    <xf numFmtId="0" fontId="44" fillId="4" borderId="0" xfId="49" applyFont="1" applyFill="1"/>
    <xf numFmtId="0" fontId="44" fillId="4" borderId="0" xfId="49" applyFont="1" applyFill="1" applyAlignment="1">
      <alignment horizontal="center" vertical="center"/>
    </xf>
    <xf numFmtId="0" fontId="49" fillId="0" borderId="0" xfId="56" applyNumberFormat="1" applyFont="1" applyFill="1" applyBorder="1" applyAlignment="1">
      <alignment vertical="center"/>
    </xf>
    <xf numFmtId="0" fontId="49" fillId="0" borderId="0" xfId="49" applyNumberFormat="1" applyFont="1" applyFill="1" applyBorder="1" applyAlignment="1">
      <alignment vertical="center"/>
    </xf>
    <xf numFmtId="0" fontId="9" fillId="0" borderId="0" xfId="50" applyFont="1">
      <alignment vertical="center"/>
    </xf>
    <xf numFmtId="0" fontId="21" fillId="0" borderId="0" xfId="49" applyNumberFormat="1" applyFill="1" applyBorder="1" applyAlignment="1">
      <alignment vertical="center"/>
    </xf>
    <xf numFmtId="0" fontId="21" fillId="0" borderId="0" xfId="54" applyNumberFormat="1" applyFill="1" applyBorder="1" applyAlignment="1">
      <alignment vertical="center"/>
    </xf>
    <xf numFmtId="0" fontId="46" fillId="4" borderId="0" xfId="54" applyNumberFormat="1" applyFont="1" applyFill="1" applyBorder="1" applyAlignment="1">
      <alignment vertical="center"/>
    </xf>
    <xf numFmtId="0" fontId="48" fillId="0" borderId="0" xfId="0" applyNumberFormat="1" applyFont="1" applyAlignment="1"/>
    <xf numFmtId="0" fontId="48" fillId="0" borderId="0" xfId="50" applyNumberFormat="1" applyFont="1" applyAlignment="1">
      <alignment vertical="center"/>
    </xf>
    <xf numFmtId="0" fontId="48" fillId="0" borderId="0" xfId="50" applyNumberFormat="1" applyFont="1" applyFill="1" applyBorder="1" applyAlignment="1">
      <alignment vertical="center"/>
    </xf>
    <xf numFmtId="0" fontId="44" fillId="4" borderId="0" xfId="49" applyFont="1" applyFill="1" applyAlignment="1">
      <alignment vertical="center"/>
    </xf>
    <xf numFmtId="0" fontId="21" fillId="0" borderId="0" xfId="3" applyNumberFormat="1" applyFill="1" applyBorder="1" applyAlignment="1">
      <alignment vertical="center"/>
    </xf>
    <xf numFmtId="0" fontId="46" fillId="4" borderId="0" xfId="3" applyNumberFormat="1" applyFont="1" applyFill="1" applyBorder="1" applyAlignment="1">
      <alignment vertical="center"/>
    </xf>
    <xf numFmtId="0" fontId="46" fillId="0" borderId="0" xfId="3" applyNumberFormat="1" applyFont="1" applyFill="1" applyBorder="1" applyAlignment="1">
      <alignment vertical="center"/>
    </xf>
    <xf numFmtId="0" fontId="9" fillId="4" borderId="0" xfId="50" applyFill="1">
      <alignment vertical="center"/>
    </xf>
    <xf numFmtId="0" fontId="50" fillId="0" borderId="0" xfId="49" applyFont="1" applyAlignment="1">
      <alignment horizontal="center"/>
    </xf>
    <xf numFmtId="0" fontId="21" fillId="0" borderId="0" xfId="57" applyNumberFormat="1"/>
    <xf numFmtId="0" fontId="50" fillId="0" borderId="0" xfId="49" applyFont="1" applyAlignment="1">
      <alignment vertical="center"/>
    </xf>
    <xf numFmtId="0" fontId="48" fillId="4" borderId="0" xfId="0" applyNumberFormat="1" applyFont="1" applyFill="1" applyAlignment="1"/>
    <xf numFmtId="0" fontId="0" fillId="0" borderId="113" xfId="0" applyBorder="1">
      <alignment vertical="center"/>
    </xf>
    <xf numFmtId="49" fontId="0" fillId="0" borderId="114" xfId="0" applyNumberFormat="1" applyBorder="1" applyAlignment="1">
      <alignment vertical="center" wrapText="1"/>
    </xf>
    <xf numFmtId="0" fontId="15" fillId="4" borderId="115" xfId="0" applyFont="1" applyFill="1" applyBorder="1" applyAlignment="1">
      <alignment vertical="center" wrapText="1"/>
    </xf>
    <xf numFmtId="49" fontId="0" fillId="0" borderId="115" xfId="0" applyNumberFormat="1" applyBorder="1" applyAlignment="1">
      <alignment vertical="center" wrapText="1"/>
    </xf>
    <xf numFmtId="0" fontId="0" fillId="0" borderId="116" xfId="0" applyBorder="1">
      <alignment vertical="center"/>
    </xf>
    <xf numFmtId="0" fontId="0" fillId="0" borderId="115" xfId="0" applyBorder="1" applyAlignment="1">
      <alignment vertical="center" wrapText="1"/>
    </xf>
    <xf numFmtId="49" fontId="0" fillId="7" borderId="115" xfId="0" applyNumberFormat="1" applyFill="1" applyBorder="1" applyAlignment="1">
      <alignment vertical="center" wrapText="1"/>
    </xf>
    <xf numFmtId="49" fontId="0" fillId="0" borderId="114" xfId="0" applyNumberFormat="1" applyFill="1" applyBorder="1" applyAlignment="1">
      <alignment vertical="center" wrapText="1"/>
    </xf>
    <xf numFmtId="0" fontId="0" fillId="0" borderId="115" xfId="0" applyFill="1" applyBorder="1" applyAlignment="1">
      <alignment vertical="center" wrapText="1"/>
    </xf>
    <xf numFmtId="49" fontId="0" fillId="0" borderId="114" xfId="0" applyNumberFormat="1" applyFill="1" applyBorder="1">
      <alignment vertical="center"/>
    </xf>
    <xf numFmtId="0" fontId="0" fillId="0" borderId="115" xfId="0" applyFill="1" applyBorder="1">
      <alignment vertical="center"/>
    </xf>
    <xf numFmtId="0" fontId="12" fillId="0" borderId="115" xfId="0" applyFont="1" applyBorder="1" applyAlignment="1">
      <alignment vertical="center" wrapText="1"/>
    </xf>
    <xf numFmtId="49" fontId="0" fillId="0" borderId="114" xfId="0" applyNumberFormat="1" applyFont="1" applyFill="1" applyBorder="1" applyAlignment="1">
      <alignment vertical="center" wrapText="1"/>
    </xf>
    <xf numFmtId="0" fontId="0" fillId="0" borderId="115" xfId="0" applyFont="1" applyFill="1" applyBorder="1" applyAlignment="1">
      <alignment vertical="center" wrapText="1"/>
    </xf>
    <xf numFmtId="49" fontId="0" fillId="0" borderId="115" xfId="0" applyNumberFormat="1" applyFont="1" applyFill="1" applyBorder="1" applyAlignment="1">
      <alignment vertical="center" wrapText="1"/>
    </xf>
    <xf numFmtId="49" fontId="0" fillId="0" borderId="117" xfId="0" applyNumberFormat="1" applyBorder="1" applyAlignment="1">
      <alignment vertical="center" wrapText="1"/>
    </xf>
    <xf numFmtId="0" fontId="0" fillId="0" borderId="118" xfId="0" applyBorder="1" applyAlignment="1">
      <alignment vertical="center" wrapText="1"/>
    </xf>
    <xf numFmtId="49" fontId="0" fillId="0" borderId="118" xfId="0" applyNumberFormat="1" applyBorder="1" applyAlignment="1">
      <alignment vertical="center" wrapText="1"/>
    </xf>
    <xf numFmtId="0" fontId="0" fillId="0" borderId="119" xfId="0" applyBorder="1">
      <alignment vertical="center"/>
    </xf>
    <xf numFmtId="0" fontId="51" fillId="5" borderId="111" xfId="0" applyFont="1" applyFill="1" applyBorder="1" applyAlignment="1">
      <alignment horizontal="center" vertical="center" wrapText="1"/>
    </xf>
    <xf numFmtId="0" fontId="51" fillId="5" borderId="112" xfId="0" applyFont="1" applyFill="1" applyBorder="1" applyAlignment="1">
      <alignment horizontal="center" vertical="center" wrapText="1"/>
    </xf>
    <xf numFmtId="49" fontId="51" fillId="5" borderId="112" xfId="0" applyNumberFormat="1" applyFont="1" applyFill="1" applyBorder="1" applyAlignment="1">
      <alignment horizontal="center" vertical="center" wrapText="1"/>
    </xf>
    <xf numFmtId="0" fontId="51" fillId="5" borderId="113" xfId="0" applyFont="1" applyFill="1" applyBorder="1" applyAlignment="1">
      <alignment horizontal="center" vertical="center"/>
    </xf>
    <xf numFmtId="49" fontId="0" fillId="0" borderId="120" xfId="0" applyNumberFormat="1" applyBorder="1" applyAlignment="1">
      <alignment vertical="center" wrapText="1"/>
    </xf>
    <xf numFmtId="0" fontId="15" fillId="4" borderId="121" xfId="0" applyFont="1" applyFill="1" applyBorder="1" applyAlignment="1">
      <alignment vertical="center" wrapText="1"/>
    </xf>
    <xf numFmtId="49" fontId="0" fillId="7" borderId="121" xfId="0" applyNumberFormat="1" applyFill="1" applyBorder="1" applyAlignment="1">
      <alignment vertical="center" wrapText="1"/>
    </xf>
    <xf numFmtId="0" fontId="0" fillId="0" borderId="122" xfId="0" applyBorder="1">
      <alignment vertical="center"/>
    </xf>
    <xf numFmtId="49" fontId="0" fillId="0" borderId="111" xfId="0" applyNumberFormat="1" applyBorder="1" applyAlignment="1">
      <alignment vertical="center" wrapText="1"/>
    </xf>
    <xf numFmtId="0" fontId="15" fillId="4" borderId="112" xfId="0" applyFont="1" applyFill="1" applyBorder="1" applyAlignment="1">
      <alignment vertical="center" wrapText="1"/>
    </xf>
    <xf numFmtId="49" fontId="0" fillId="7" borderId="112" xfId="0" applyNumberFormat="1" applyFill="1" applyBorder="1" applyAlignment="1">
      <alignment vertical="center" wrapText="1"/>
    </xf>
    <xf numFmtId="0" fontId="12" fillId="0" borderId="121" xfId="0" applyFont="1" applyBorder="1" applyAlignment="1">
      <alignment vertical="center" wrapText="1"/>
    </xf>
    <xf numFmtId="49" fontId="3" fillId="0" borderId="3" xfId="47" applyNumberFormat="1" applyFont="1" applyBorder="1" applyAlignment="1">
      <alignment vertical="center" wrapText="1"/>
    </xf>
    <xf numFmtId="49" fontId="0" fillId="0" borderId="123" xfId="0" applyNumberFormat="1" applyBorder="1" applyAlignment="1">
      <alignment vertical="center" wrapText="1"/>
    </xf>
    <xf numFmtId="0" fontId="15" fillId="4" borderId="124" xfId="0" applyFont="1" applyFill="1" applyBorder="1" applyAlignment="1">
      <alignment vertical="center" wrapText="1"/>
    </xf>
    <xf numFmtId="49" fontId="0" fillId="7" borderId="124" xfId="0" applyNumberFormat="1" applyFill="1" applyBorder="1" applyAlignment="1">
      <alignment vertical="center" wrapText="1"/>
    </xf>
    <xf numFmtId="49" fontId="0" fillId="5" borderId="125" xfId="0" applyNumberFormat="1" applyFill="1" applyBorder="1" applyAlignment="1">
      <alignment vertical="center" wrapText="1"/>
    </xf>
    <xf numFmtId="41" fontId="0" fillId="0" borderId="126" xfId="2" applyFont="1" applyBorder="1">
      <alignment vertical="center"/>
    </xf>
    <xf numFmtId="49" fontId="0" fillId="0" borderId="124" xfId="0" applyNumberFormat="1" applyBorder="1" applyAlignment="1">
      <alignment vertical="center" wrapText="1"/>
    </xf>
    <xf numFmtId="49" fontId="0" fillId="0" borderId="127" xfId="0" applyNumberFormat="1" applyFill="1" applyBorder="1" applyAlignment="1">
      <alignment horizontal="center" vertical="center" wrapText="1"/>
    </xf>
    <xf numFmtId="0" fontId="0" fillId="0" borderId="128" xfId="0" applyBorder="1" applyAlignment="1">
      <alignment horizontal="center" vertical="center"/>
    </xf>
    <xf numFmtId="41" fontId="0" fillId="0" borderId="129" xfId="0" applyNumberFormat="1" applyBorder="1" applyAlignment="1">
      <alignment horizontal="center" vertical="center"/>
    </xf>
    <xf numFmtId="49" fontId="0" fillId="5" borderId="127" xfId="0" applyNumberFormat="1" applyFill="1" applyBorder="1" applyAlignment="1">
      <alignment vertical="center" wrapText="1"/>
    </xf>
    <xf numFmtId="41" fontId="0" fillId="0" borderId="130" xfId="2" applyFont="1" applyBorder="1" applyAlignment="1">
      <alignment horizontal="center" vertical="center"/>
    </xf>
    <xf numFmtId="41" fontId="0" fillId="0" borderId="131" xfId="2" applyFont="1" applyBorder="1" applyAlignment="1">
      <alignment horizontal="center" vertical="center"/>
    </xf>
    <xf numFmtId="41" fontId="0" fillId="0" borderId="132" xfId="2" applyFont="1" applyBorder="1" applyAlignment="1">
      <alignment horizontal="center" vertical="center"/>
    </xf>
    <xf numFmtId="49" fontId="0" fillId="0" borderId="127" xfId="0" applyNumberFormat="1" applyBorder="1">
      <alignment vertical="center"/>
    </xf>
    <xf numFmtId="0" fontId="0" fillId="0" borderId="127" xfId="0" applyBorder="1">
      <alignment vertical="center"/>
    </xf>
    <xf numFmtId="41" fontId="0" fillId="0" borderId="133" xfId="2" applyFont="1" applyBorder="1">
      <alignment vertical="center"/>
    </xf>
    <xf numFmtId="49" fontId="0" fillId="0" borderId="134" xfId="0" applyNumberForma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49" fontId="0" fillId="7" borderId="37" xfId="0" applyNumberFormat="1" applyFill="1" applyBorder="1" applyAlignment="1">
      <alignment vertical="center" wrapText="1"/>
    </xf>
    <xf numFmtId="41" fontId="0" fillId="0" borderId="135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1" fontId="0" fillId="0" borderId="137" xfId="2" applyFont="1" applyBorder="1">
      <alignment vertical="center"/>
    </xf>
    <xf numFmtId="0" fontId="0" fillId="0" borderId="0" xfId="0" applyBorder="1" applyAlignment="1">
      <alignment horizontal="center" vertical="center"/>
    </xf>
    <xf numFmtId="41" fontId="0" fillId="0" borderId="0" xfId="2" applyFont="1" applyBorder="1">
      <alignment vertical="center"/>
    </xf>
    <xf numFmtId="0" fontId="0" fillId="0" borderId="37" xfId="0" applyFill="1" applyBorder="1" applyAlignment="1">
      <alignment vertical="center" wrapText="1"/>
    </xf>
    <xf numFmtId="49" fontId="0" fillId="8" borderId="136" xfId="0" applyNumberFormat="1" applyFill="1" applyBorder="1" applyAlignment="1">
      <alignment vertical="center" wrapText="1"/>
    </xf>
    <xf numFmtId="0" fontId="0" fillId="0" borderId="136" xfId="0" applyFill="1" applyBorder="1" applyAlignment="1">
      <alignment vertical="center" wrapText="1"/>
    </xf>
    <xf numFmtId="41" fontId="0" fillId="8" borderId="137" xfId="2" applyFont="1" applyFill="1" applyBorder="1">
      <alignment vertical="center"/>
    </xf>
    <xf numFmtId="41" fontId="0" fillId="8" borderId="138" xfId="2" applyFont="1" applyFill="1" applyBorder="1" applyAlignment="1">
      <alignment horizontal="center" vertical="center"/>
    </xf>
    <xf numFmtId="49" fontId="0" fillId="8" borderId="139" xfId="0" applyNumberFormat="1" applyFill="1" applyBorder="1" applyAlignment="1">
      <alignment vertical="center" wrapText="1"/>
    </xf>
    <xf numFmtId="0" fontId="0" fillId="8" borderId="139" xfId="0" applyFill="1" applyBorder="1" applyAlignment="1">
      <alignment vertical="center" wrapText="1"/>
    </xf>
    <xf numFmtId="0" fontId="0" fillId="5" borderId="51" xfId="0" applyFill="1" applyBorder="1">
      <alignment vertical="center"/>
    </xf>
    <xf numFmtId="41" fontId="0" fillId="8" borderId="140" xfId="2" applyFont="1" applyFill="1" applyBorder="1">
      <alignment vertical="center"/>
    </xf>
    <xf numFmtId="41" fontId="0" fillId="0" borderId="140" xfId="2" applyFont="1" applyBorder="1">
      <alignment vertical="center"/>
    </xf>
    <xf numFmtId="0" fontId="0" fillId="0" borderId="38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41" fontId="0" fillId="8" borderId="71" xfId="0" applyNumberFormat="1" applyFill="1" applyBorder="1" applyAlignment="1">
      <alignment horizontal="center" vertical="center"/>
    </xf>
    <xf numFmtId="0" fontId="0" fillId="5" borderId="38" xfId="0" applyFill="1" applyBorder="1">
      <alignment vertical="center"/>
    </xf>
    <xf numFmtId="41" fontId="0" fillId="8" borderId="72" xfId="2" applyFont="1" applyFill="1" applyBorder="1" applyAlignment="1">
      <alignment horizontal="center" vertical="center"/>
    </xf>
    <xf numFmtId="41" fontId="0" fillId="8" borderId="141" xfId="2" applyFont="1" applyFill="1" applyBorder="1" applyAlignment="1">
      <alignment horizontal="center" vertical="center"/>
    </xf>
    <xf numFmtId="41" fontId="0" fillId="0" borderId="142" xfId="2" applyFont="1" applyBorder="1" applyAlignment="1">
      <alignment horizontal="center" vertical="center"/>
    </xf>
    <xf numFmtId="41" fontId="0" fillId="8" borderId="73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9" fontId="0" fillId="8" borderId="38" xfId="0" applyNumberFormat="1" applyFill="1" applyBorder="1">
      <alignment vertical="center"/>
    </xf>
    <xf numFmtId="41" fontId="0" fillId="0" borderId="38" xfId="2" applyFont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0" fillId="0" borderId="139" xfId="0" applyFill="1" applyBorder="1" applyAlignment="1">
      <alignment vertical="center" wrapText="1"/>
    </xf>
    <xf numFmtId="49" fontId="0" fillId="8" borderId="42" xfId="0" applyNumberFormat="1" applyFill="1" applyBorder="1" applyAlignment="1">
      <alignment vertical="center" wrapText="1"/>
    </xf>
    <xf numFmtId="0" fontId="0" fillId="8" borderId="42" xfId="0" applyFill="1" applyBorder="1" applyAlignment="1">
      <alignment vertical="center" wrapText="1"/>
    </xf>
    <xf numFmtId="49" fontId="0" fillId="5" borderId="52" xfId="0" applyNumberFormat="1" applyFill="1" applyBorder="1" applyAlignment="1">
      <alignment vertical="center" wrapText="1"/>
    </xf>
    <xf numFmtId="41" fontId="0" fillId="8" borderId="43" xfId="2" applyFont="1" applyFill="1" applyBorder="1">
      <alignment vertical="center"/>
    </xf>
    <xf numFmtId="0" fontId="0" fillId="8" borderId="16" xfId="0" applyFill="1" applyBorder="1" applyAlignment="1">
      <alignment horizontal="center" vertical="center"/>
    </xf>
    <xf numFmtId="41" fontId="0" fillId="8" borderId="77" xfId="0" applyNumberFormat="1" applyFill="1" applyBorder="1" applyAlignment="1">
      <alignment horizontal="center" vertical="center"/>
    </xf>
    <xf numFmtId="41" fontId="0" fillId="8" borderId="78" xfId="2" applyFont="1" applyFill="1" applyBorder="1" applyAlignment="1">
      <alignment horizontal="center" vertical="center"/>
    </xf>
    <xf numFmtId="41" fontId="0" fillId="8" borderId="143" xfId="2" applyFont="1" applyFill="1" applyBorder="1" applyAlignment="1">
      <alignment horizontal="center" vertical="center"/>
    </xf>
    <xf numFmtId="41" fontId="0" fillId="0" borderId="144" xfId="2" applyFont="1" applyBorder="1" applyAlignment="1">
      <alignment horizontal="center" vertical="center"/>
    </xf>
    <xf numFmtId="41" fontId="0" fillId="8" borderId="79" xfId="2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8" borderId="16" xfId="0" applyNumberFormat="1" applyFill="1" applyBorder="1">
      <alignment vertical="center"/>
    </xf>
    <xf numFmtId="41" fontId="0" fillId="0" borderId="16" xfId="2" applyFont="1" applyBorder="1">
      <alignment vertical="center"/>
    </xf>
    <xf numFmtId="41" fontId="0" fillId="0" borderId="43" xfId="2" applyFont="1" applyFill="1" applyBorder="1">
      <alignment vertical="center"/>
    </xf>
    <xf numFmtId="49" fontId="0" fillId="0" borderId="145" xfId="0" applyNumberFormat="1" applyBorder="1" applyAlignment="1">
      <alignment vertical="center" wrapText="1"/>
    </xf>
    <xf numFmtId="49" fontId="0" fillId="0" borderId="139" xfId="0" applyNumberFormat="1" applyFill="1" applyBorder="1">
      <alignment vertical="center"/>
    </xf>
    <xf numFmtId="49" fontId="0" fillId="0" borderId="139" xfId="0" applyNumberFormat="1" applyFill="1" applyBorder="1" applyAlignment="1">
      <alignment vertical="center" wrapText="1"/>
    </xf>
    <xf numFmtId="49" fontId="0" fillId="0" borderId="42" xfId="0" applyNumberFormat="1" applyFill="1" applyBorder="1">
      <alignment vertical="center"/>
    </xf>
    <xf numFmtId="49" fontId="0" fillId="0" borderId="42" xfId="0" applyNumberFormat="1" applyFill="1" applyBorder="1" applyAlignment="1">
      <alignment vertical="center" wrapText="1"/>
    </xf>
    <xf numFmtId="0" fontId="0" fillId="0" borderId="16" xfId="0" applyFill="1" applyBorder="1" applyAlignment="1">
      <alignment horizontal="center" vertical="center"/>
    </xf>
    <xf numFmtId="49" fontId="2" fillId="0" borderId="3" xfId="47" applyNumberFormat="1" applyFont="1" applyBorder="1" applyAlignment="1">
      <alignment vertical="center" wrapText="1"/>
    </xf>
    <xf numFmtId="49" fontId="0" fillId="40" borderId="0" xfId="0" applyNumberFormat="1" applyFill="1" applyBorder="1" applyAlignment="1">
      <alignment vertical="center" wrapText="1"/>
    </xf>
    <xf numFmtId="49" fontId="0" fillId="41" borderId="3" xfId="0" applyNumberFormat="1" applyFill="1" applyBorder="1" applyAlignment="1">
      <alignment vertical="center" wrapText="1"/>
    </xf>
    <xf numFmtId="49" fontId="0" fillId="41" borderId="3" xfId="0" applyNumberFormat="1" applyFill="1" applyBorder="1">
      <alignment vertical="center"/>
    </xf>
    <xf numFmtId="0" fontId="15" fillId="4" borderId="36" xfId="0" applyFont="1" applyFill="1" applyBorder="1" applyAlignment="1">
      <alignment vertical="center" wrapText="1"/>
    </xf>
    <xf numFmtId="49" fontId="0" fillId="0" borderId="37" xfId="0" applyNumberFormat="1" applyBorder="1" applyAlignment="1">
      <alignment vertical="center" wrapText="1"/>
    </xf>
    <xf numFmtId="49" fontId="0" fillId="0" borderId="146" xfId="0" applyNumberFormat="1" applyBorder="1" applyAlignment="1">
      <alignment vertical="center" wrapText="1"/>
    </xf>
    <xf numFmtId="0" fontId="15" fillId="4" borderId="139" xfId="0" applyFont="1" applyFill="1" applyBorder="1" applyAlignment="1">
      <alignment vertical="center" wrapText="1"/>
    </xf>
    <xf numFmtId="49" fontId="0" fillId="41" borderId="139" xfId="0" applyNumberFormat="1" applyFill="1" applyBorder="1" applyAlignment="1">
      <alignment vertical="center" wrapText="1"/>
    </xf>
    <xf numFmtId="49" fontId="0" fillId="0" borderId="139" xfId="0" applyNumberFormat="1" applyBorder="1" applyAlignment="1">
      <alignment vertical="center" wrapText="1"/>
    </xf>
    <xf numFmtId="49" fontId="0" fillId="0" borderId="39" xfId="0" applyNumberFormat="1" applyFill="1" applyBorder="1">
      <alignment vertical="center"/>
    </xf>
    <xf numFmtId="49" fontId="0" fillId="0" borderId="39" xfId="0" applyNumberFormat="1" applyFill="1" applyBorder="1" applyAlignment="1">
      <alignment vertical="center" wrapText="1"/>
    </xf>
    <xf numFmtId="49" fontId="0" fillId="41" borderId="42" xfId="0" applyNumberFormat="1" applyFill="1" applyBorder="1" applyAlignment="1">
      <alignment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47" xfId="0" applyBorder="1" applyAlignment="1">
      <alignment horizontal="center" vertical="center"/>
    </xf>
    <xf numFmtId="0" fontId="0" fillId="0" borderId="147" xfId="0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49" fontId="0" fillId="42" borderId="37" xfId="0" applyNumberFormat="1" applyFill="1" applyBorder="1" applyAlignment="1">
      <alignment vertical="center" wrapText="1"/>
    </xf>
    <xf numFmtId="49" fontId="0" fillId="42" borderId="3" xfId="0" applyNumberFormat="1" applyFill="1" applyBorder="1" applyAlignment="1">
      <alignment vertical="center" wrapText="1"/>
    </xf>
    <xf numFmtId="49" fontId="0" fillId="42" borderId="39" xfId="0" applyNumberFormat="1" applyFill="1" applyBorder="1" applyAlignment="1">
      <alignment vertical="center" wrapText="1"/>
    </xf>
    <xf numFmtId="49" fontId="0" fillId="43" borderId="3" xfId="0" applyNumberFormat="1" applyFill="1" applyBorder="1" applyAlignment="1">
      <alignment vertical="center" wrapText="1"/>
    </xf>
    <xf numFmtId="0" fontId="0" fillId="0" borderId="148" xfId="0" applyFill="1" applyBorder="1" applyAlignment="1">
      <alignment horizontal="center" vertical="center"/>
    </xf>
    <xf numFmtId="0" fontId="0" fillId="0" borderId="139" xfId="0" applyBorder="1" applyAlignment="1">
      <alignment vertical="center" wrapText="1"/>
    </xf>
    <xf numFmtId="49" fontId="0" fillId="43" borderId="139" xfId="0" applyNumberFormat="1" applyFill="1" applyBorder="1" applyAlignment="1">
      <alignment vertical="center" wrapText="1"/>
    </xf>
    <xf numFmtId="49" fontId="0" fillId="0" borderId="74" xfId="0" applyNumberFormat="1" applyFill="1" applyBorder="1" applyAlignment="1">
      <alignment horizontal="center" vertical="center" wrapText="1"/>
    </xf>
    <xf numFmtId="49" fontId="0" fillId="0" borderId="75" xfId="0" applyNumberFormat="1" applyFill="1" applyBorder="1" applyAlignment="1">
      <alignment horizontal="center" vertical="center" wrapText="1"/>
    </xf>
    <xf numFmtId="49" fontId="0" fillId="0" borderId="41" xfId="0" applyNumberFormat="1" applyFill="1" applyBorder="1">
      <alignment vertical="center"/>
    </xf>
    <xf numFmtId="0" fontId="0" fillId="0" borderId="42" xfId="0" applyFill="1" applyBorder="1">
      <alignment vertical="center"/>
    </xf>
    <xf numFmtId="49" fontId="0" fillId="43" borderId="42" xfId="0" applyNumberFormat="1" applyFill="1" applyBorder="1">
      <alignment vertical="center"/>
    </xf>
    <xf numFmtId="0" fontId="0" fillId="0" borderId="80" xfId="0" applyFill="1" applyBorder="1" applyAlignment="1">
      <alignment horizontal="center" vertical="center"/>
    </xf>
    <xf numFmtId="49" fontId="0" fillId="44" borderId="3" xfId="0" applyNumberFormat="1" applyFill="1" applyBorder="1" applyAlignment="1">
      <alignment vertical="center" wrapText="1"/>
    </xf>
    <xf numFmtId="49" fontId="0" fillId="44" borderId="36" xfId="0" applyNumberFormat="1" applyFill="1" applyBorder="1" applyAlignment="1">
      <alignment vertical="center" wrapText="1"/>
    </xf>
    <xf numFmtId="49" fontId="0" fillId="44" borderId="3" xfId="0" applyNumberFormat="1" applyFill="1" applyBorder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vertical="center"/>
    </xf>
    <xf numFmtId="176" fontId="8" fillId="0" borderId="1" xfId="0" applyNumberFormat="1" applyFont="1" applyBorder="1" applyAlignment="1" applyProtection="1">
      <alignment horizontal="right" vertical="center" wrapText="1"/>
    </xf>
    <xf numFmtId="0" fontId="7" fillId="2" borderId="2" xfId="0" applyFont="1" applyFill="1" applyBorder="1" applyAlignment="1" applyProtection="1">
      <alignment horizontal="left" vertical="center"/>
    </xf>
    <xf numFmtId="176" fontId="7" fillId="2" borderId="2" xfId="0" applyNumberFormat="1" applyFont="1" applyFill="1" applyBorder="1" applyAlignment="1" applyProtection="1">
      <alignment horizontal="right"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>
      <alignment vertical="center"/>
    </xf>
    <xf numFmtId="0" fontId="14" fillId="0" borderId="29" xfId="0" applyFont="1" applyFill="1" applyBorder="1" applyAlignment="1">
      <alignment vertical="center"/>
    </xf>
    <xf numFmtId="0" fontId="14" fillId="0" borderId="3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0" fontId="14" fillId="0" borderId="34" xfId="0" applyFont="1" applyFill="1" applyBorder="1" applyAlignment="1">
      <alignment vertical="center"/>
    </xf>
    <xf numFmtId="0" fontId="14" fillId="0" borderId="35" xfId="0" applyFont="1" applyFill="1" applyBorder="1" applyAlignment="1">
      <alignment vertical="center"/>
    </xf>
    <xf numFmtId="0" fontId="15" fillId="0" borderId="29" xfId="0" applyFont="1" applyFill="1" applyBorder="1" applyAlignment="1">
      <alignment vertical="center"/>
    </xf>
    <xf numFmtId="0" fontId="15" fillId="0" borderId="30" xfId="0" applyFont="1" applyFill="1" applyBorder="1" applyAlignment="1">
      <alignment vertical="center"/>
    </xf>
    <xf numFmtId="0" fontId="15" fillId="0" borderId="34" xfId="0" applyFont="1" applyFill="1" applyBorder="1" applyAlignment="1">
      <alignment vertical="center"/>
    </xf>
    <xf numFmtId="0" fontId="15" fillId="0" borderId="35" xfId="0" applyFont="1" applyFill="1" applyBorder="1" applyAlignment="1">
      <alignment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53" fillId="4" borderId="28" xfId="0" applyFont="1" applyFill="1" applyBorder="1" applyAlignment="1">
      <alignment horizontal="center" vertical="center" wrapText="1"/>
    </xf>
    <xf numFmtId="0" fontId="53" fillId="4" borderId="29" xfId="0" applyFont="1" applyFill="1" applyBorder="1" applyAlignment="1">
      <alignment horizontal="center" vertical="center" wrapText="1"/>
    </xf>
    <xf numFmtId="0" fontId="53" fillId="4" borderId="30" xfId="0" applyFont="1" applyFill="1" applyBorder="1" applyAlignment="1">
      <alignment horizontal="center" vertical="center" wrapText="1"/>
    </xf>
    <xf numFmtId="0" fontId="53" fillId="4" borderId="33" xfId="0" applyFont="1" applyFill="1" applyBorder="1" applyAlignment="1">
      <alignment horizontal="center" vertical="center" wrapText="1"/>
    </xf>
    <xf numFmtId="0" fontId="53" fillId="4" borderId="34" xfId="0" applyFont="1" applyFill="1" applyBorder="1" applyAlignment="1">
      <alignment horizontal="center" vertical="center" wrapText="1"/>
    </xf>
    <xf numFmtId="0" fontId="53" fillId="4" borderId="35" xfId="0" applyFont="1" applyFill="1" applyBorder="1" applyAlignment="1">
      <alignment horizontal="center" vertical="center" wrapText="1"/>
    </xf>
    <xf numFmtId="0" fontId="52" fillId="0" borderId="46" xfId="0" applyFont="1" applyBorder="1" applyAlignment="1">
      <alignment horizontal="center" vertical="center"/>
    </xf>
    <xf numFmtId="0" fontId="52" fillId="0" borderId="27" xfId="0" applyFont="1" applyBorder="1" applyAlignment="1">
      <alignment horizontal="center" vertical="center"/>
    </xf>
    <xf numFmtId="41" fontId="14" fillId="0" borderId="46" xfId="0" applyNumberFormat="1" applyFont="1" applyFill="1" applyBorder="1" applyAlignment="1">
      <alignment horizontal="center" vertical="center" wrapText="1"/>
    </xf>
    <xf numFmtId="41" fontId="14" fillId="0" borderId="47" xfId="0" applyNumberFormat="1" applyFont="1" applyFill="1" applyBorder="1" applyAlignment="1">
      <alignment horizontal="center" vertical="center" wrapText="1"/>
    </xf>
    <xf numFmtId="41" fontId="14" fillId="0" borderId="27" xfId="0" applyNumberFormat="1" applyFont="1" applyFill="1" applyBorder="1" applyAlignment="1">
      <alignment horizontal="center" vertical="center" wrapText="1"/>
    </xf>
    <xf numFmtId="41" fontId="14" fillId="0" borderId="28" xfId="0" applyNumberFormat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</cellXfs>
  <cellStyles count="134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메모 2" xfId="48"/>
    <cellStyle name="보통" xfId="14" builtinId="28" customBuiltin="1"/>
    <cellStyle name="설명 텍스트" xfId="21" builtinId="53" customBuiltin="1"/>
    <cellStyle name="셀 확인" xfId="19" builtinId="23" customBuiltin="1"/>
    <cellStyle name="쉼표 [0]" xfId="2" builtinId="6"/>
    <cellStyle name="쉼표 [0] 2" xfId="5"/>
    <cellStyle name="연결된 셀" xfId="18" builtinId="24" customBuiltin="1"/>
    <cellStyle name="요약" xfId="22" builtinId="25" customBuiltin="1"/>
    <cellStyle name="입력" xfId="15" builtinId="20" customBuiltin="1"/>
    <cellStyle name="제목" xfId="7" builtinId="15" customBuiltin="1"/>
    <cellStyle name="제목 1" xfId="8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표준" xfId="0" builtinId="0"/>
    <cellStyle name="표준 10" xfId="3"/>
    <cellStyle name="표준 11" xfId="59"/>
    <cellStyle name="표준 12" xfId="58"/>
    <cellStyle name="표준 13" xfId="52"/>
    <cellStyle name="표준 14" xfId="55"/>
    <cellStyle name="표준 15" xfId="60"/>
    <cellStyle name="표준 16" xfId="54"/>
    <cellStyle name="표준 17" xfId="53"/>
    <cellStyle name="표준 18" xfId="51"/>
    <cellStyle name="표준 19" xfId="61"/>
    <cellStyle name="표준 2" xfId="1"/>
    <cellStyle name="표준 2 2" xfId="49"/>
    <cellStyle name="표준 20" xfId="62"/>
    <cellStyle name="표준 21" xfId="63"/>
    <cellStyle name="표준 22" xfId="64"/>
    <cellStyle name="표준 23" xfId="65"/>
    <cellStyle name="표준 24" xfId="66"/>
    <cellStyle name="표준 25" xfId="67"/>
    <cellStyle name="표준 26" xfId="68"/>
    <cellStyle name="표준 27" xfId="69"/>
    <cellStyle name="표준 28" xfId="70"/>
    <cellStyle name="표준 29" xfId="71"/>
    <cellStyle name="표준 3" xfId="47"/>
    <cellStyle name="표준 3 2" xfId="50"/>
    <cellStyle name="표준 30" xfId="72"/>
    <cellStyle name="표준 31" xfId="73"/>
    <cellStyle name="표준 32" xfId="74"/>
    <cellStyle name="표준 33" xfId="75"/>
    <cellStyle name="표준 34" xfId="76"/>
    <cellStyle name="표준 35" xfId="77"/>
    <cellStyle name="표준 36" xfId="78"/>
    <cellStyle name="표준 37" xfId="79"/>
    <cellStyle name="표준 38" xfId="80"/>
    <cellStyle name="표준 39" xfId="81"/>
    <cellStyle name="표준 4" xfId="56"/>
    <cellStyle name="표준 40" xfId="82"/>
    <cellStyle name="표준 41" xfId="83"/>
    <cellStyle name="표준 42" xfId="84"/>
    <cellStyle name="표준 43" xfId="85"/>
    <cellStyle name="표준 44" xfId="86"/>
    <cellStyle name="표준 45" xfId="87"/>
    <cellStyle name="표준 46" xfId="88"/>
    <cellStyle name="표준 47" xfId="89"/>
    <cellStyle name="표준 48" xfId="90"/>
    <cellStyle name="표준 49" xfId="91"/>
    <cellStyle name="표준 5" xfId="4"/>
    <cellStyle name="표준 50" xfId="92"/>
    <cellStyle name="표준 51" xfId="93"/>
    <cellStyle name="표준 52" xfId="94"/>
    <cellStyle name="표준 53" xfId="95"/>
    <cellStyle name="표준 54" xfId="96"/>
    <cellStyle name="표준 55" xfId="97"/>
    <cellStyle name="표준 56" xfId="98"/>
    <cellStyle name="표준 57" xfId="99"/>
    <cellStyle name="표준 58" xfId="100"/>
    <cellStyle name="표준 59" xfId="57"/>
    <cellStyle name="표준 6" xfId="101"/>
    <cellStyle name="표준 60" xfId="102"/>
    <cellStyle name="표준 61" xfId="103"/>
    <cellStyle name="표준 62" xfId="104"/>
    <cellStyle name="표준 63" xfId="105"/>
    <cellStyle name="표준 64" xfId="106"/>
    <cellStyle name="표준 65" xfId="107"/>
    <cellStyle name="표준 66" xfId="108"/>
    <cellStyle name="표준 67" xfId="109"/>
    <cellStyle name="표준 68" xfId="110"/>
    <cellStyle name="표준 69" xfId="111"/>
    <cellStyle name="표준 7" xfId="112"/>
    <cellStyle name="표준 70" xfId="6"/>
    <cellStyle name="표준 71" xfId="113"/>
    <cellStyle name="표준 72" xfId="114"/>
    <cellStyle name="표준 73" xfId="115"/>
    <cellStyle name="표준 74" xfId="116"/>
    <cellStyle name="표준 75" xfId="117"/>
    <cellStyle name="표준 76" xfId="118"/>
    <cellStyle name="표준 77" xfId="119"/>
    <cellStyle name="표준 78" xfId="120"/>
    <cellStyle name="표준 79" xfId="121"/>
    <cellStyle name="표준 8" xfId="122"/>
    <cellStyle name="표준 80" xfId="123"/>
    <cellStyle name="표준 81" xfId="124"/>
    <cellStyle name="표준 82" xfId="125"/>
    <cellStyle name="표준 83" xfId="126"/>
    <cellStyle name="표준 84" xfId="127"/>
    <cellStyle name="표준 85" xfId="128"/>
    <cellStyle name="표준 86" xfId="129"/>
    <cellStyle name="표준 87" xfId="130"/>
    <cellStyle name="표준 88" xfId="131"/>
    <cellStyle name="표준 89" xfId="132"/>
    <cellStyle name="표준 9" xfId="133"/>
  </cellStyles>
  <dxfs count="25"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321845</xdr:colOff>
      <xdr:row>134</xdr:row>
      <xdr:rowOff>41881</xdr:rowOff>
    </xdr:from>
    <xdr:to>
      <xdr:col>13</xdr:col>
      <xdr:colOff>895915</xdr:colOff>
      <xdr:row>135</xdr:row>
      <xdr:rowOff>175025</xdr:rowOff>
    </xdr:to>
    <xdr:sp macro="" textlink="">
      <xdr:nvSpPr>
        <xdr:cNvPr id="2" name="아래쪽 화살표 1"/>
        <xdr:cNvSpPr/>
      </xdr:nvSpPr>
      <xdr:spPr>
        <a:xfrm rot="7776098">
          <a:off x="10465117" y="27561579"/>
          <a:ext cx="346056" cy="3196247"/>
        </a:xfrm>
        <a:prstGeom prst="downArrow">
          <a:avLst>
            <a:gd name="adj1" fmla="val 50000"/>
            <a:gd name="adj2" fmla="val 139122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selection activeCell="B19" sqref="B19"/>
    </sheetView>
  </sheetViews>
  <sheetFormatPr defaultRowHeight="16.5" x14ac:dyDescent="0.3"/>
  <cols>
    <col min="2" max="2" width="42.125" bestFit="1" customWidth="1"/>
  </cols>
  <sheetData>
    <row r="1" spans="1:11" x14ac:dyDescent="0.3">
      <c r="A1" s="51" t="s">
        <v>692</v>
      </c>
      <c r="B1" s="51" t="s">
        <v>693</v>
      </c>
      <c r="C1" s="51" t="s">
        <v>420</v>
      </c>
      <c r="D1" s="51" t="s">
        <v>694</v>
      </c>
      <c r="E1" s="51" t="s">
        <v>695</v>
      </c>
      <c r="F1" s="51" t="s">
        <v>696</v>
      </c>
      <c r="G1" s="51" t="s">
        <v>697</v>
      </c>
      <c r="H1" s="51" t="s">
        <v>698</v>
      </c>
      <c r="I1" s="51" t="s">
        <v>699</v>
      </c>
      <c r="J1" s="51" t="s">
        <v>700</v>
      </c>
      <c r="K1" s="51" t="s">
        <v>701</v>
      </c>
    </row>
    <row r="2" spans="1:11" x14ac:dyDescent="0.3">
      <c r="A2" s="55"/>
      <c r="B2" s="52"/>
      <c r="C2" s="52"/>
      <c r="D2" s="52"/>
      <c r="E2" s="52"/>
      <c r="F2" s="53"/>
      <c r="G2" s="54"/>
      <c r="H2" s="54"/>
      <c r="I2" s="54"/>
      <c r="J2" s="54"/>
      <c r="K2" s="54"/>
    </row>
    <row r="3" spans="1:11" x14ac:dyDescent="0.3">
      <c r="A3" s="55"/>
      <c r="B3" s="52"/>
      <c r="C3" s="52"/>
      <c r="D3" s="52"/>
      <c r="E3" s="52"/>
      <c r="F3" s="53"/>
      <c r="G3" s="54"/>
      <c r="H3" s="54"/>
      <c r="I3" s="54"/>
      <c r="J3" s="54"/>
      <c r="K3" s="54"/>
    </row>
    <row r="4" spans="1:11" x14ac:dyDescent="0.3">
      <c r="A4" s="55"/>
      <c r="B4" s="52"/>
      <c r="C4" s="52"/>
      <c r="D4" s="52"/>
      <c r="E4" s="52"/>
      <c r="F4" s="53"/>
      <c r="G4" s="54"/>
      <c r="H4" s="54"/>
      <c r="I4" s="54"/>
      <c r="J4" s="54"/>
      <c r="K4" s="54"/>
    </row>
    <row r="5" spans="1:11" x14ac:dyDescent="0.3">
      <c r="A5" s="55"/>
      <c r="B5" s="52"/>
      <c r="C5" s="52"/>
      <c r="D5" s="52"/>
      <c r="E5" s="52"/>
      <c r="F5" s="53"/>
      <c r="G5" s="54"/>
      <c r="H5" s="54"/>
      <c r="I5" s="54"/>
      <c r="J5" s="54"/>
      <c r="K5" s="54"/>
    </row>
    <row r="6" spans="1:11" x14ac:dyDescent="0.3">
      <c r="A6" s="55"/>
      <c r="B6" s="52"/>
      <c r="C6" s="52"/>
      <c r="D6" s="52"/>
      <c r="E6" s="52"/>
      <c r="F6" s="53"/>
      <c r="G6" s="54"/>
      <c r="H6" s="54"/>
      <c r="I6" s="54"/>
      <c r="J6" s="54"/>
      <c r="K6" s="54"/>
    </row>
    <row r="7" spans="1:11" x14ac:dyDescent="0.3">
      <c r="A7" s="55"/>
      <c r="B7" s="52"/>
      <c r="C7" s="52"/>
      <c r="D7" s="52"/>
      <c r="E7" s="52"/>
      <c r="F7" s="53"/>
      <c r="G7" s="54"/>
      <c r="H7" s="54"/>
      <c r="I7" s="54"/>
      <c r="J7" s="54"/>
      <c r="K7" s="54"/>
    </row>
    <row r="8" spans="1:11" x14ac:dyDescent="0.3">
      <c r="A8" s="55"/>
      <c r="B8" s="52"/>
      <c r="C8" s="52"/>
      <c r="D8" s="52"/>
      <c r="E8" s="52"/>
      <c r="F8" s="53"/>
      <c r="G8" s="54"/>
      <c r="H8" s="54"/>
      <c r="I8" s="54"/>
      <c r="J8" s="54"/>
      <c r="K8" s="54"/>
    </row>
    <row r="9" spans="1:11" x14ac:dyDescent="0.3">
      <c r="A9" s="55"/>
      <c r="B9" s="52"/>
      <c r="C9" s="52"/>
      <c r="D9" s="52"/>
      <c r="E9" s="52"/>
      <c r="F9" s="53"/>
      <c r="G9" s="54"/>
      <c r="H9" s="54"/>
      <c r="I9" s="54"/>
      <c r="J9" s="54"/>
      <c r="K9" s="54"/>
    </row>
    <row r="10" spans="1:11" x14ac:dyDescent="0.3">
      <c r="A10" s="55"/>
      <c r="B10" s="52"/>
      <c r="C10" s="52"/>
      <c r="D10" s="52"/>
      <c r="E10" s="52"/>
      <c r="F10" s="53"/>
      <c r="G10" s="54"/>
      <c r="H10" s="54"/>
      <c r="I10" s="54"/>
      <c r="J10" s="54"/>
      <c r="K10" s="54"/>
    </row>
    <row r="11" spans="1:11" x14ac:dyDescent="0.3">
      <c r="A11" s="55"/>
      <c r="B11" s="52"/>
      <c r="C11" s="52"/>
      <c r="D11" s="52"/>
      <c r="E11" s="52"/>
      <c r="F11" s="53"/>
      <c r="G11" s="54"/>
      <c r="H11" s="54"/>
      <c r="I11" s="54"/>
      <c r="J11" s="54"/>
      <c r="K11" s="54"/>
    </row>
    <row r="12" spans="1:11" x14ac:dyDescent="0.3">
      <c r="A12" s="55"/>
      <c r="B12" s="52"/>
      <c r="C12" s="52"/>
      <c r="D12" s="52"/>
      <c r="E12" s="52"/>
      <c r="F12" s="53"/>
      <c r="G12" s="54"/>
      <c r="H12" s="54"/>
      <c r="I12" s="54"/>
      <c r="J12" s="54"/>
      <c r="K12" s="54"/>
    </row>
    <row r="13" spans="1:11" x14ac:dyDescent="0.3">
      <c r="A13" s="55"/>
      <c r="B13" s="52"/>
      <c r="C13" s="52"/>
      <c r="D13" s="52"/>
      <c r="E13" s="52"/>
      <c r="F13" s="53"/>
      <c r="G13" s="54"/>
      <c r="H13" s="54"/>
      <c r="I13" s="54"/>
      <c r="J13" s="54"/>
      <c r="K13" s="54"/>
    </row>
    <row r="14" spans="1:11" x14ac:dyDescent="0.3">
      <c r="A14" s="55"/>
      <c r="B14" s="52"/>
      <c r="C14" s="52"/>
      <c r="D14" s="52"/>
      <c r="E14" s="52"/>
      <c r="F14" s="53"/>
      <c r="G14" s="54"/>
      <c r="H14" s="54"/>
      <c r="I14" s="54"/>
      <c r="J14" s="54"/>
      <c r="K14" s="54"/>
    </row>
    <row r="15" spans="1:11" x14ac:dyDescent="0.3">
      <c r="A15" s="55"/>
      <c r="B15" s="52"/>
      <c r="C15" s="52"/>
      <c r="D15" s="52"/>
      <c r="E15" s="52"/>
      <c r="F15" s="53"/>
      <c r="G15" s="54"/>
      <c r="H15" s="54"/>
      <c r="I15" s="54"/>
      <c r="J15" s="54"/>
      <c r="K15" s="54"/>
    </row>
    <row r="16" spans="1:11" x14ac:dyDescent="0.3">
      <c r="A16" s="55"/>
      <c r="B16" s="52"/>
      <c r="C16" s="52"/>
      <c r="D16" s="52"/>
      <c r="E16" s="52"/>
      <c r="F16" s="53"/>
      <c r="G16" s="54"/>
      <c r="H16" s="54"/>
      <c r="I16" s="54"/>
      <c r="J16" s="54"/>
      <c r="K16" s="54"/>
    </row>
    <row r="17" spans="1:11" x14ac:dyDescent="0.3">
      <c r="A17" s="55"/>
      <c r="B17" s="52"/>
      <c r="C17" s="52"/>
      <c r="D17" s="52"/>
      <c r="E17" s="52"/>
      <c r="F17" s="53"/>
      <c r="G17" s="54"/>
      <c r="H17" s="54"/>
      <c r="I17" s="54"/>
      <c r="J17" s="54"/>
      <c r="K17" s="54"/>
    </row>
    <row r="18" spans="1:11" x14ac:dyDescent="0.3">
      <c r="A18" s="55"/>
      <c r="B18" s="52"/>
      <c r="C18" s="52"/>
      <c r="D18" s="52"/>
      <c r="E18" s="52"/>
      <c r="F18" s="53"/>
      <c r="G18" s="54"/>
      <c r="H18" s="54"/>
      <c r="I18" s="54"/>
      <c r="J18" s="54"/>
      <c r="K18" s="54"/>
    </row>
    <row r="19" spans="1:11" x14ac:dyDescent="0.3">
      <c r="A19" s="55"/>
      <c r="B19" s="52"/>
      <c r="C19" s="52"/>
      <c r="D19" s="52"/>
      <c r="E19" s="52"/>
      <c r="F19" s="53"/>
      <c r="G19" s="54"/>
      <c r="H19" s="54"/>
      <c r="I19" s="54"/>
      <c r="J19" s="54"/>
      <c r="K19" s="54"/>
    </row>
    <row r="20" spans="1:11" x14ac:dyDescent="0.3">
      <c r="A20" s="55"/>
      <c r="B20" s="52"/>
      <c r="C20" s="52"/>
      <c r="D20" s="52"/>
      <c r="E20" s="52"/>
      <c r="F20" s="53"/>
      <c r="G20" s="54"/>
      <c r="H20" s="54"/>
      <c r="I20" s="54"/>
      <c r="J20" s="54"/>
      <c r="K20" s="54"/>
    </row>
    <row r="21" spans="1:11" x14ac:dyDescent="0.3">
      <c r="A21" s="55"/>
      <c r="B21" s="52"/>
      <c r="C21" s="52"/>
      <c r="D21" s="52"/>
      <c r="E21" s="52"/>
      <c r="F21" s="53"/>
      <c r="G21" s="54"/>
      <c r="H21" s="54"/>
      <c r="I21" s="54"/>
      <c r="J21" s="54"/>
      <c r="K21" s="54"/>
    </row>
    <row r="22" spans="1:11" x14ac:dyDescent="0.3">
      <c r="A22" s="55"/>
      <c r="B22" s="52"/>
      <c r="C22" s="52"/>
      <c r="D22" s="52"/>
      <c r="E22" s="52"/>
      <c r="F22" s="53"/>
      <c r="G22" s="54"/>
      <c r="H22" s="54"/>
      <c r="I22" s="54"/>
      <c r="J22" s="54"/>
      <c r="K22" s="54"/>
    </row>
    <row r="23" spans="1:11" x14ac:dyDescent="0.3">
      <c r="A23" s="55"/>
      <c r="B23" s="52"/>
      <c r="C23" s="52"/>
      <c r="D23" s="52"/>
      <c r="E23" s="52"/>
      <c r="F23" s="53"/>
      <c r="G23" s="54"/>
      <c r="H23" s="54"/>
      <c r="I23" s="54"/>
      <c r="J23" s="54"/>
      <c r="K23" s="54"/>
    </row>
    <row r="24" spans="1:11" x14ac:dyDescent="0.3">
      <c r="A24" s="55"/>
      <c r="B24" s="52"/>
      <c r="C24" s="52"/>
      <c r="D24" s="52"/>
      <c r="E24" s="52"/>
      <c r="F24" s="53"/>
      <c r="G24" s="54"/>
      <c r="H24" s="54"/>
      <c r="I24" s="54"/>
      <c r="J24" s="54"/>
      <c r="K24" s="54"/>
    </row>
    <row r="25" spans="1:11" x14ac:dyDescent="0.3">
      <c r="A25" s="55"/>
      <c r="B25" s="52"/>
      <c r="C25" s="52"/>
      <c r="D25" s="52"/>
      <c r="E25" s="52"/>
      <c r="F25" s="53"/>
      <c r="G25" s="54"/>
      <c r="H25" s="54"/>
      <c r="I25" s="54"/>
      <c r="J25" s="54"/>
      <c r="K25" s="54"/>
    </row>
    <row r="26" spans="1:11" x14ac:dyDescent="0.3">
      <c r="A26" s="55"/>
      <c r="B26" s="52"/>
      <c r="C26" s="52"/>
      <c r="D26" s="52"/>
      <c r="E26" s="52"/>
      <c r="F26" s="53"/>
      <c r="G26" s="54"/>
      <c r="H26" s="54"/>
      <c r="I26" s="54"/>
      <c r="J26" s="54"/>
      <c r="K26" s="54"/>
    </row>
    <row r="27" spans="1:11" x14ac:dyDescent="0.3">
      <c r="A27" s="55"/>
      <c r="B27" s="52"/>
      <c r="C27" s="52"/>
      <c r="D27" s="52"/>
      <c r="E27" s="52"/>
      <c r="F27" s="53"/>
      <c r="G27" s="54"/>
      <c r="H27" s="54"/>
      <c r="I27" s="54"/>
      <c r="J27" s="54"/>
      <c r="K27" s="54"/>
    </row>
    <row r="28" spans="1:11" x14ac:dyDescent="0.3">
      <c r="A28" s="55"/>
      <c r="B28" s="52"/>
      <c r="C28" s="52"/>
      <c r="D28" s="52"/>
      <c r="E28" s="52"/>
      <c r="F28" s="53"/>
      <c r="G28" s="54"/>
      <c r="H28" s="54"/>
      <c r="I28" s="54"/>
      <c r="J28" s="54"/>
      <c r="K28" s="54"/>
    </row>
    <row r="29" spans="1:11" x14ac:dyDescent="0.3">
      <c r="A29" s="55"/>
      <c r="B29" s="52"/>
      <c r="C29" s="52"/>
      <c r="D29" s="52"/>
      <c r="E29" s="52"/>
      <c r="F29" s="53"/>
      <c r="G29" s="54"/>
      <c r="H29" s="54"/>
      <c r="I29" s="54"/>
      <c r="J29" s="54"/>
      <c r="K29" s="54"/>
    </row>
    <row r="30" spans="1:11" x14ac:dyDescent="0.3">
      <c r="A30" s="55"/>
      <c r="B30" s="52"/>
      <c r="C30" s="52"/>
      <c r="D30" s="52"/>
      <c r="E30" s="52"/>
      <c r="F30" s="53"/>
      <c r="G30" s="54"/>
      <c r="H30" s="54"/>
      <c r="I30" s="54"/>
      <c r="J30" s="54"/>
      <c r="K30" s="54"/>
    </row>
    <row r="31" spans="1:11" x14ac:dyDescent="0.3">
      <c r="A31" s="55"/>
      <c r="B31" s="52"/>
      <c r="C31" s="52"/>
      <c r="D31" s="52"/>
      <c r="E31" s="52"/>
      <c r="F31" s="53"/>
      <c r="G31" s="54"/>
      <c r="H31" s="54"/>
      <c r="I31" s="54"/>
      <c r="J31" s="54"/>
      <c r="K31" s="54"/>
    </row>
    <row r="32" spans="1:11" x14ac:dyDescent="0.3">
      <c r="A32" s="55"/>
      <c r="B32" s="52"/>
      <c r="C32" s="52"/>
      <c r="D32" s="52"/>
      <c r="E32" s="52"/>
      <c r="F32" s="53"/>
      <c r="G32" s="54"/>
      <c r="H32" s="54"/>
      <c r="I32" s="54"/>
      <c r="J32" s="54"/>
      <c r="K32" s="54"/>
    </row>
    <row r="33" spans="1:11" x14ac:dyDescent="0.3">
      <c r="A33" s="55"/>
      <c r="B33" s="52"/>
      <c r="C33" s="52"/>
      <c r="D33" s="52"/>
      <c r="E33" s="52"/>
      <c r="F33" s="53"/>
      <c r="G33" s="54"/>
      <c r="H33" s="54"/>
      <c r="I33" s="54"/>
      <c r="J33" s="54"/>
      <c r="K33" s="54"/>
    </row>
    <row r="34" spans="1:11" x14ac:dyDescent="0.3">
      <c r="A34" s="55"/>
      <c r="B34" s="52"/>
      <c r="C34" s="52"/>
      <c r="D34" s="52"/>
      <c r="E34" s="52"/>
      <c r="F34" s="53"/>
      <c r="G34" s="54"/>
      <c r="H34" s="54"/>
      <c r="I34" s="54"/>
      <c r="J34" s="54"/>
      <c r="K34" s="54"/>
    </row>
    <row r="35" spans="1:11" x14ac:dyDescent="0.3">
      <c r="A35" s="55"/>
      <c r="B35" s="52"/>
      <c r="C35" s="52"/>
      <c r="D35" s="52"/>
      <c r="E35" s="52"/>
      <c r="F35" s="53"/>
      <c r="G35" s="54"/>
      <c r="H35" s="54"/>
      <c r="I35" s="54"/>
      <c r="J35" s="54"/>
      <c r="K35" s="54"/>
    </row>
    <row r="36" spans="1:11" x14ac:dyDescent="0.3">
      <c r="A36" s="55"/>
      <c r="B36" s="52"/>
      <c r="C36" s="52"/>
      <c r="D36" s="52"/>
      <c r="E36" s="52"/>
      <c r="F36" s="53"/>
      <c r="G36" s="54"/>
      <c r="H36" s="54"/>
      <c r="I36" s="54"/>
      <c r="J36" s="54"/>
      <c r="K36" s="54"/>
    </row>
    <row r="37" spans="1:11" x14ac:dyDescent="0.3">
      <c r="A37" s="55"/>
      <c r="B37" s="52"/>
      <c r="C37" s="52"/>
      <c r="D37" s="52"/>
      <c r="E37" s="52"/>
      <c r="F37" s="53"/>
      <c r="G37" s="54"/>
      <c r="H37" s="54"/>
      <c r="I37" s="54"/>
      <c r="J37" s="54"/>
      <c r="K37" s="54"/>
    </row>
    <row r="38" spans="1:11" x14ac:dyDescent="0.3">
      <c r="A38" s="55"/>
      <c r="B38" s="52"/>
      <c r="C38" s="52"/>
      <c r="D38" s="52"/>
      <c r="E38" s="52"/>
      <c r="F38" s="53"/>
      <c r="G38" s="54"/>
      <c r="H38" s="54"/>
      <c r="I38" s="54"/>
      <c r="J38" s="54"/>
      <c r="K38" s="54"/>
    </row>
    <row r="39" spans="1:11" x14ac:dyDescent="0.3">
      <c r="A39" s="55"/>
      <c r="B39" s="52"/>
      <c r="C39" s="52"/>
      <c r="D39" s="52"/>
      <c r="E39" s="52"/>
      <c r="F39" s="53"/>
      <c r="G39" s="54"/>
      <c r="H39" s="54"/>
      <c r="I39" s="54"/>
      <c r="J39" s="54"/>
      <c r="K39" s="54"/>
    </row>
    <row r="40" spans="1:11" x14ac:dyDescent="0.3">
      <c r="A40" s="55"/>
      <c r="B40" s="52"/>
      <c r="C40" s="52"/>
      <c r="D40" s="52"/>
      <c r="E40" s="52"/>
      <c r="F40" s="53"/>
      <c r="G40" s="54"/>
      <c r="H40" s="54"/>
      <c r="I40" s="54"/>
      <c r="J40" s="54"/>
      <c r="K40" s="54"/>
    </row>
    <row r="41" spans="1:11" x14ac:dyDescent="0.3">
      <c r="A41" s="55"/>
      <c r="B41" s="52"/>
      <c r="C41" s="52"/>
      <c r="D41" s="52"/>
      <c r="E41" s="52"/>
      <c r="F41" s="53"/>
      <c r="G41" s="54"/>
      <c r="H41" s="54"/>
      <c r="I41" s="54"/>
      <c r="J41" s="54"/>
      <c r="K41" s="54"/>
    </row>
    <row r="42" spans="1:11" x14ac:dyDescent="0.3">
      <c r="A42" s="55"/>
      <c r="B42" s="52"/>
      <c r="C42" s="52"/>
      <c r="D42" s="52"/>
      <c r="E42" s="52"/>
      <c r="F42" s="53"/>
      <c r="G42" s="54"/>
      <c r="H42" s="54"/>
      <c r="I42" s="54"/>
      <c r="J42" s="54"/>
      <c r="K42" s="54"/>
    </row>
    <row r="43" spans="1:11" x14ac:dyDescent="0.3">
      <c r="A43" s="55"/>
      <c r="B43" s="52"/>
      <c r="C43" s="52"/>
      <c r="D43" s="52"/>
      <c r="E43" s="52"/>
      <c r="F43" s="53"/>
      <c r="G43" s="54"/>
      <c r="H43" s="54"/>
      <c r="I43" s="54"/>
      <c r="J43" s="54"/>
      <c r="K43" s="54"/>
    </row>
    <row r="44" spans="1:11" x14ac:dyDescent="0.3">
      <c r="A44" s="55"/>
      <c r="B44" s="52"/>
      <c r="C44" s="52"/>
      <c r="D44" s="52"/>
      <c r="E44" s="52"/>
      <c r="F44" s="53"/>
      <c r="G44" s="54"/>
      <c r="H44" s="54"/>
      <c r="I44" s="54"/>
      <c r="J44" s="54"/>
      <c r="K44" s="54"/>
    </row>
    <row r="45" spans="1:11" x14ac:dyDescent="0.3">
      <c r="A45" s="55"/>
      <c r="B45" s="52"/>
      <c r="C45" s="52"/>
      <c r="D45" s="52"/>
      <c r="E45" s="52"/>
      <c r="F45" s="53"/>
      <c r="G45" s="54"/>
      <c r="H45" s="54"/>
      <c r="I45" s="54"/>
      <c r="J45" s="54"/>
      <c r="K45" s="54"/>
    </row>
    <row r="46" spans="1:11" x14ac:dyDescent="0.3">
      <c r="A46" s="55"/>
      <c r="B46" s="52"/>
      <c r="C46" s="52"/>
      <c r="D46" s="52"/>
      <c r="E46" s="52"/>
      <c r="F46" s="53"/>
      <c r="G46" s="54"/>
      <c r="H46" s="54"/>
      <c r="I46" s="54"/>
      <c r="J46" s="54"/>
      <c r="K46" s="54"/>
    </row>
    <row r="47" spans="1:11" x14ac:dyDescent="0.3">
      <c r="A47" s="55"/>
      <c r="B47" s="52"/>
      <c r="C47" s="52"/>
      <c r="D47" s="52"/>
      <c r="E47" s="52"/>
      <c r="F47" s="53"/>
      <c r="G47" s="54"/>
      <c r="H47" s="54"/>
      <c r="I47" s="54"/>
      <c r="J47" s="54"/>
      <c r="K47" s="54"/>
    </row>
    <row r="48" spans="1:11" x14ac:dyDescent="0.3">
      <c r="A48" s="55"/>
      <c r="B48" s="52"/>
      <c r="C48" s="52"/>
      <c r="D48" s="52"/>
      <c r="E48" s="52"/>
      <c r="F48" s="53"/>
      <c r="G48" s="54"/>
      <c r="H48" s="54"/>
      <c r="I48" s="54"/>
      <c r="J48" s="54"/>
      <c r="K48" s="54"/>
    </row>
    <row r="49" spans="1:11" x14ac:dyDescent="0.3">
      <c r="A49" s="55"/>
      <c r="B49" s="52"/>
      <c r="C49" s="52"/>
      <c r="D49" s="52"/>
      <c r="E49" s="52"/>
      <c r="F49" s="53"/>
      <c r="G49" s="54"/>
      <c r="H49" s="54"/>
      <c r="I49" s="54"/>
      <c r="J49" s="54"/>
      <c r="K49" s="54"/>
    </row>
    <row r="50" spans="1:11" x14ac:dyDescent="0.3">
      <c r="A50" s="55"/>
      <c r="B50" s="52"/>
      <c r="C50" s="52"/>
      <c r="D50" s="52"/>
      <c r="E50" s="52"/>
      <c r="F50" s="53"/>
      <c r="G50" s="54"/>
      <c r="H50" s="54"/>
      <c r="I50" s="54"/>
      <c r="J50" s="54"/>
      <c r="K50" s="54"/>
    </row>
    <row r="51" spans="1:11" x14ac:dyDescent="0.3">
      <c r="A51" s="55"/>
      <c r="B51" s="52"/>
      <c r="C51" s="52"/>
      <c r="D51" s="52"/>
      <c r="E51" s="52"/>
      <c r="F51" s="53"/>
      <c r="G51" s="54"/>
      <c r="H51" s="54"/>
      <c r="I51" s="54"/>
      <c r="J51" s="54"/>
      <c r="K51" s="54"/>
    </row>
    <row r="52" spans="1:11" x14ac:dyDescent="0.3">
      <c r="A52" s="55"/>
      <c r="B52" s="52"/>
      <c r="C52" s="52"/>
      <c r="D52" s="52"/>
      <c r="E52" s="52"/>
      <c r="F52" s="53"/>
      <c r="G52" s="54"/>
      <c r="H52" s="54"/>
      <c r="I52" s="54"/>
      <c r="J52" s="54"/>
      <c r="K52" s="54"/>
    </row>
    <row r="53" spans="1:11" x14ac:dyDescent="0.3">
      <c r="A53" s="55"/>
      <c r="B53" s="52"/>
      <c r="C53" s="52"/>
      <c r="D53" s="52"/>
      <c r="E53" s="52"/>
      <c r="F53" s="53"/>
      <c r="G53" s="54"/>
      <c r="H53" s="54"/>
      <c r="I53" s="54"/>
      <c r="J53" s="54"/>
      <c r="K53" s="54"/>
    </row>
    <row r="54" spans="1:11" x14ac:dyDescent="0.3">
      <c r="A54" s="55"/>
      <c r="B54" s="52"/>
      <c r="C54" s="52"/>
      <c r="D54" s="52"/>
      <c r="E54" s="52"/>
      <c r="F54" s="53"/>
      <c r="G54" s="54"/>
      <c r="H54" s="54"/>
      <c r="I54" s="54"/>
      <c r="J54" s="54"/>
      <c r="K54" s="54"/>
    </row>
    <row r="55" spans="1:11" x14ac:dyDescent="0.3">
      <c r="A55" s="55"/>
      <c r="B55" s="52"/>
      <c r="C55" s="52"/>
      <c r="D55" s="52"/>
      <c r="E55" s="52"/>
      <c r="F55" s="53"/>
      <c r="G55" s="54"/>
      <c r="H55" s="54"/>
      <c r="I55" s="54"/>
      <c r="J55" s="54"/>
      <c r="K55" s="54"/>
    </row>
    <row r="56" spans="1:11" x14ac:dyDescent="0.3">
      <c r="A56" s="55"/>
      <c r="B56" s="52"/>
      <c r="C56" s="52"/>
      <c r="D56" s="52"/>
      <c r="E56" s="52"/>
      <c r="F56" s="53"/>
      <c r="G56" s="54"/>
      <c r="H56" s="54"/>
      <c r="I56" s="54"/>
      <c r="J56" s="54"/>
      <c r="K56" s="54"/>
    </row>
    <row r="57" spans="1:11" x14ac:dyDescent="0.3">
      <c r="A57" s="55"/>
      <c r="B57" s="52"/>
      <c r="C57" s="52"/>
      <c r="D57" s="52"/>
      <c r="E57" s="52"/>
      <c r="F57" s="53"/>
      <c r="G57" s="54"/>
      <c r="H57" s="54"/>
      <c r="I57" s="54"/>
      <c r="J57" s="54"/>
      <c r="K57" s="54"/>
    </row>
    <row r="58" spans="1:11" x14ac:dyDescent="0.3">
      <c r="A58" s="55"/>
      <c r="B58" s="52"/>
      <c r="C58" s="52"/>
      <c r="D58" s="52"/>
      <c r="E58" s="52"/>
      <c r="F58" s="53"/>
      <c r="G58" s="54"/>
      <c r="H58" s="54"/>
      <c r="I58" s="54"/>
      <c r="J58" s="54"/>
      <c r="K58" s="54"/>
    </row>
    <row r="59" spans="1:11" x14ac:dyDescent="0.3">
      <c r="A59" s="55"/>
      <c r="B59" s="52"/>
      <c r="C59" s="52"/>
      <c r="D59" s="52"/>
      <c r="E59" s="52"/>
      <c r="F59" s="53"/>
      <c r="G59" s="54"/>
      <c r="H59" s="54"/>
      <c r="I59" s="54"/>
      <c r="J59" s="54"/>
      <c r="K59" s="54"/>
    </row>
    <row r="60" spans="1:11" x14ac:dyDescent="0.3">
      <c r="A60" s="55"/>
      <c r="B60" s="52"/>
      <c r="C60" s="52"/>
      <c r="D60" s="52"/>
      <c r="E60" s="52"/>
      <c r="F60" s="53"/>
      <c r="G60" s="54"/>
      <c r="H60" s="54"/>
      <c r="I60" s="54"/>
      <c r="J60" s="54"/>
      <c r="K60" s="54"/>
    </row>
    <row r="61" spans="1:11" x14ac:dyDescent="0.3">
      <c r="A61" s="55"/>
      <c r="B61" s="52"/>
      <c r="C61" s="52"/>
      <c r="D61" s="52"/>
      <c r="E61" s="52"/>
      <c r="F61" s="53"/>
      <c r="G61" s="54"/>
      <c r="H61" s="54"/>
      <c r="I61" s="54"/>
      <c r="J61" s="54"/>
      <c r="K61" s="54"/>
    </row>
    <row r="62" spans="1:11" x14ac:dyDescent="0.3">
      <c r="A62" s="55"/>
      <c r="B62" s="52"/>
      <c r="C62" s="52"/>
      <c r="D62" s="52"/>
      <c r="E62" s="52"/>
      <c r="F62" s="53"/>
      <c r="G62" s="54"/>
      <c r="H62" s="54"/>
      <c r="I62" s="54"/>
      <c r="J62" s="54"/>
      <c r="K62" s="54"/>
    </row>
    <row r="63" spans="1:11" x14ac:dyDescent="0.3">
      <c r="A63" s="55"/>
      <c r="B63" s="52"/>
      <c r="C63" s="52"/>
      <c r="D63" s="52"/>
      <c r="E63" s="52"/>
      <c r="F63" s="53"/>
      <c r="G63" s="54"/>
      <c r="H63" s="54"/>
      <c r="I63" s="54"/>
      <c r="J63" s="54"/>
      <c r="K63" s="54"/>
    </row>
    <row r="64" spans="1:11" x14ac:dyDescent="0.3">
      <c r="A64" s="55"/>
      <c r="B64" s="52"/>
      <c r="C64" s="52"/>
      <c r="D64" s="52"/>
      <c r="E64" s="52"/>
      <c r="F64" s="53"/>
      <c r="G64" s="54"/>
      <c r="H64" s="54"/>
      <c r="I64" s="54"/>
      <c r="J64" s="54"/>
      <c r="K64" s="54"/>
    </row>
    <row r="65" spans="1:11" x14ac:dyDescent="0.3">
      <c r="A65" s="55"/>
      <c r="B65" s="52"/>
      <c r="C65" s="52"/>
      <c r="D65" s="52"/>
      <c r="E65" s="52"/>
      <c r="F65" s="53"/>
      <c r="G65" s="54"/>
      <c r="H65" s="54"/>
      <c r="I65" s="54"/>
      <c r="J65" s="54"/>
      <c r="K65" s="54"/>
    </row>
    <row r="66" spans="1:11" x14ac:dyDescent="0.3">
      <c r="A66" s="55"/>
      <c r="B66" s="52"/>
      <c r="C66" s="52"/>
      <c r="D66" s="52"/>
      <c r="E66" s="52"/>
      <c r="F66" s="53"/>
      <c r="G66" s="54"/>
      <c r="H66" s="54"/>
      <c r="I66" s="54"/>
      <c r="J66" s="54"/>
      <c r="K66" s="54"/>
    </row>
    <row r="67" spans="1:11" x14ac:dyDescent="0.3">
      <c r="A67" s="55"/>
      <c r="B67" s="52"/>
      <c r="C67" s="52"/>
      <c r="D67" s="52"/>
      <c r="E67" s="52"/>
      <c r="F67" s="53"/>
      <c r="G67" s="54"/>
      <c r="H67" s="54"/>
      <c r="I67" s="54"/>
      <c r="J67" s="54"/>
      <c r="K67" s="54"/>
    </row>
    <row r="68" spans="1:11" x14ac:dyDescent="0.3">
      <c r="A68" s="55"/>
      <c r="B68" s="52"/>
      <c r="C68" s="52"/>
      <c r="D68" s="52"/>
      <c r="E68" s="52"/>
      <c r="F68" s="53"/>
      <c r="G68" s="54"/>
      <c r="H68" s="54"/>
      <c r="I68" s="54"/>
      <c r="J68" s="54"/>
      <c r="K68" s="54"/>
    </row>
    <row r="69" spans="1:11" x14ac:dyDescent="0.3">
      <c r="A69" s="55"/>
      <c r="B69" s="52"/>
      <c r="C69" s="52"/>
      <c r="D69" s="52"/>
      <c r="E69" s="52"/>
      <c r="F69" s="53"/>
      <c r="G69" s="54"/>
      <c r="H69" s="54"/>
      <c r="I69" s="54"/>
      <c r="J69" s="54"/>
      <c r="K69" s="54"/>
    </row>
    <row r="70" spans="1:11" x14ac:dyDescent="0.3">
      <c r="A70" s="55"/>
      <c r="B70" s="52"/>
      <c r="C70" s="52"/>
      <c r="D70" s="52"/>
      <c r="E70" s="52"/>
      <c r="F70" s="53"/>
      <c r="G70" s="54"/>
      <c r="H70" s="54"/>
      <c r="I70" s="54"/>
      <c r="J70" s="54"/>
      <c r="K70" s="54"/>
    </row>
    <row r="71" spans="1:11" x14ac:dyDescent="0.3">
      <c r="A71" s="55"/>
      <c r="B71" s="52"/>
      <c r="C71" s="52"/>
      <c r="D71" s="52"/>
      <c r="E71" s="52"/>
      <c r="F71" s="53"/>
      <c r="G71" s="54"/>
      <c r="H71" s="54"/>
      <c r="I71" s="54"/>
      <c r="J71" s="54"/>
      <c r="K71" s="54"/>
    </row>
    <row r="72" spans="1:11" x14ac:dyDescent="0.3">
      <c r="A72" s="55"/>
      <c r="B72" s="52"/>
      <c r="C72" s="52"/>
      <c r="D72" s="52"/>
      <c r="E72" s="52"/>
      <c r="F72" s="53"/>
      <c r="G72" s="54"/>
      <c r="H72" s="54"/>
      <c r="I72" s="54"/>
      <c r="J72" s="54"/>
      <c r="K72" s="54"/>
    </row>
    <row r="73" spans="1:11" x14ac:dyDescent="0.3">
      <c r="A73" s="55"/>
      <c r="B73" s="52"/>
      <c r="C73" s="52"/>
      <c r="D73" s="52"/>
      <c r="E73" s="52"/>
      <c r="F73" s="53"/>
      <c r="G73" s="54"/>
      <c r="H73" s="54"/>
      <c r="I73" s="54"/>
      <c r="J73" s="54"/>
      <c r="K73" s="54"/>
    </row>
    <row r="74" spans="1:11" x14ac:dyDescent="0.3">
      <c r="A74" s="55"/>
      <c r="B74" s="52"/>
      <c r="C74" s="52"/>
      <c r="D74" s="52"/>
      <c r="E74" s="52"/>
      <c r="F74" s="53"/>
      <c r="G74" s="54"/>
      <c r="H74" s="54"/>
      <c r="I74" s="54"/>
      <c r="J74" s="54"/>
      <c r="K74" s="54"/>
    </row>
    <row r="75" spans="1:11" x14ac:dyDescent="0.3">
      <c r="A75" s="55"/>
      <c r="B75" s="52"/>
      <c r="C75" s="52"/>
      <c r="D75" s="52"/>
      <c r="E75" s="52"/>
      <c r="F75" s="53"/>
      <c r="G75" s="54"/>
      <c r="H75" s="54"/>
      <c r="I75" s="54"/>
      <c r="J75" s="54"/>
      <c r="K75" s="54"/>
    </row>
    <row r="76" spans="1:11" x14ac:dyDescent="0.3">
      <c r="A76" s="55"/>
      <c r="B76" s="52"/>
      <c r="C76" s="52"/>
      <c r="D76" s="52"/>
      <c r="E76" s="52"/>
      <c r="F76" s="53"/>
      <c r="G76" s="54"/>
      <c r="H76" s="54"/>
      <c r="I76" s="54"/>
      <c r="J76" s="54"/>
      <c r="K76" s="54"/>
    </row>
    <row r="77" spans="1:11" x14ac:dyDescent="0.3">
      <c r="A77" s="55"/>
      <c r="B77" s="52"/>
      <c r="C77" s="52"/>
      <c r="D77" s="52"/>
      <c r="E77" s="52"/>
      <c r="F77" s="53"/>
      <c r="G77" s="54"/>
      <c r="H77" s="54"/>
      <c r="I77" s="54"/>
      <c r="J77" s="54"/>
      <c r="K77" s="54"/>
    </row>
    <row r="78" spans="1:11" x14ac:dyDescent="0.3">
      <c r="A78" s="55"/>
      <c r="B78" s="52"/>
      <c r="C78" s="52"/>
      <c r="D78" s="52"/>
      <c r="E78" s="52"/>
      <c r="F78" s="53"/>
      <c r="G78" s="54"/>
      <c r="H78" s="54"/>
      <c r="I78" s="54"/>
      <c r="J78" s="54"/>
      <c r="K78" s="54"/>
    </row>
    <row r="79" spans="1:11" x14ac:dyDescent="0.3">
      <c r="A79" s="55"/>
      <c r="B79" s="52"/>
      <c r="C79" s="52"/>
      <c r="D79" s="52"/>
      <c r="E79" s="52"/>
      <c r="F79" s="53"/>
      <c r="G79" s="54"/>
      <c r="H79" s="54"/>
      <c r="I79" s="54"/>
      <c r="J79" s="54"/>
      <c r="K79" s="54"/>
    </row>
    <row r="80" spans="1:11" x14ac:dyDescent="0.3">
      <c r="A80" s="55"/>
      <c r="B80" s="52"/>
      <c r="C80" s="52"/>
      <c r="D80" s="52"/>
      <c r="E80" s="52"/>
      <c r="F80" s="53"/>
      <c r="G80" s="54"/>
      <c r="H80" s="54"/>
      <c r="I80" s="54"/>
      <c r="J80" s="54"/>
      <c r="K80" s="54"/>
    </row>
    <row r="81" spans="1:11" x14ac:dyDescent="0.3">
      <c r="A81" s="55"/>
      <c r="B81" s="52"/>
      <c r="C81" s="52"/>
      <c r="D81" s="52"/>
      <c r="E81" s="52"/>
      <c r="F81" s="53"/>
      <c r="G81" s="54"/>
      <c r="H81" s="54"/>
      <c r="I81" s="54"/>
      <c r="J81" s="54"/>
      <c r="K81" s="54"/>
    </row>
    <row r="82" spans="1:11" x14ac:dyDescent="0.3">
      <c r="A82" s="55"/>
      <c r="B82" s="52"/>
      <c r="C82" s="52"/>
      <c r="D82" s="52"/>
      <c r="E82" s="52"/>
      <c r="F82" s="53"/>
      <c r="G82" s="54"/>
      <c r="H82" s="54"/>
      <c r="I82" s="54"/>
      <c r="J82" s="54"/>
      <c r="K82" s="54"/>
    </row>
    <row r="83" spans="1:11" x14ac:dyDescent="0.3">
      <c r="A83" s="55"/>
      <c r="B83" s="52"/>
      <c r="C83" s="52"/>
      <c r="D83" s="52"/>
      <c r="E83" s="52"/>
      <c r="F83" s="53"/>
      <c r="G83" s="54"/>
      <c r="H83" s="54"/>
      <c r="I83" s="54"/>
      <c r="J83" s="54"/>
      <c r="K83" s="54"/>
    </row>
    <row r="84" spans="1:11" x14ac:dyDescent="0.3">
      <c r="A84" s="55"/>
      <c r="B84" s="52"/>
      <c r="C84" s="52"/>
      <c r="D84" s="52"/>
      <c r="E84" s="52"/>
      <c r="F84" s="53"/>
      <c r="G84" s="54"/>
      <c r="H84" s="54"/>
      <c r="I84" s="54"/>
      <c r="J84" s="54"/>
      <c r="K84" s="54"/>
    </row>
    <row r="85" spans="1:11" x14ac:dyDescent="0.3">
      <c r="A85" s="55"/>
      <c r="B85" s="52"/>
      <c r="C85" s="52"/>
      <c r="D85" s="52"/>
      <c r="E85" s="52"/>
      <c r="F85" s="53"/>
      <c r="G85" s="54"/>
      <c r="H85" s="54"/>
      <c r="I85" s="54"/>
      <c r="J85" s="54"/>
      <c r="K85" s="54"/>
    </row>
    <row r="86" spans="1:11" x14ac:dyDescent="0.3">
      <c r="A86" s="55"/>
      <c r="B86" s="52"/>
      <c r="C86" s="52"/>
      <c r="D86" s="52"/>
      <c r="E86" s="52"/>
      <c r="F86" s="53"/>
      <c r="G86" s="54"/>
      <c r="H86" s="54"/>
      <c r="I86" s="54"/>
      <c r="J86" s="54"/>
      <c r="K86" s="54"/>
    </row>
    <row r="87" spans="1:11" x14ac:dyDescent="0.3">
      <c r="A87" s="55"/>
      <c r="B87" s="52"/>
      <c r="C87" s="52"/>
      <c r="D87" s="52"/>
      <c r="E87" s="52"/>
      <c r="F87" s="53"/>
      <c r="G87" s="54"/>
      <c r="H87" s="54"/>
      <c r="I87" s="54"/>
      <c r="J87" s="54"/>
      <c r="K87" s="54"/>
    </row>
    <row r="88" spans="1:11" x14ac:dyDescent="0.3">
      <c r="A88" s="55"/>
      <c r="B88" s="52"/>
      <c r="C88" s="52"/>
      <c r="D88" s="52"/>
      <c r="E88" s="52"/>
      <c r="F88" s="53"/>
      <c r="G88" s="54"/>
      <c r="H88" s="54"/>
      <c r="I88" s="54"/>
      <c r="J88" s="54"/>
      <c r="K88" s="54"/>
    </row>
    <row r="89" spans="1:11" x14ac:dyDescent="0.3">
      <c r="A89" s="55"/>
      <c r="B89" s="52"/>
      <c r="C89" s="52"/>
      <c r="D89" s="52"/>
      <c r="E89" s="52"/>
      <c r="F89" s="53"/>
      <c r="G89" s="54"/>
      <c r="H89" s="54"/>
      <c r="I89" s="54"/>
      <c r="J89" s="54"/>
      <c r="K89" s="54"/>
    </row>
    <row r="90" spans="1:11" x14ac:dyDescent="0.3">
      <c r="A90" s="55"/>
      <c r="B90" s="52"/>
      <c r="C90" s="52"/>
      <c r="D90" s="52"/>
      <c r="E90" s="52"/>
      <c r="F90" s="53"/>
      <c r="G90" s="54"/>
      <c r="H90" s="54"/>
      <c r="I90" s="54"/>
      <c r="J90" s="54"/>
      <c r="K90" s="54"/>
    </row>
    <row r="91" spans="1:11" x14ac:dyDescent="0.3">
      <c r="A91" s="55"/>
      <c r="B91" s="52"/>
      <c r="C91" s="52"/>
      <c r="D91" s="52"/>
      <c r="E91" s="52"/>
      <c r="F91" s="53"/>
      <c r="G91" s="54"/>
      <c r="H91" s="54"/>
      <c r="I91" s="54"/>
      <c r="J91" s="54"/>
      <c r="K91" s="54"/>
    </row>
    <row r="92" spans="1:11" x14ac:dyDescent="0.3">
      <c r="A92" s="55"/>
      <c r="B92" s="52"/>
      <c r="C92" s="52"/>
      <c r="D92" s="52"/>
      <c r="E92" s="52"/>
      <c r="F92" s="53"/>
      <c r="G92" s="54"/>
      <c r="H92" s="54"/>
      <c r="I92" s="54"/>
      <c r="J92" s="54"/>
      <c r="K92" s="54"/>
    </row>
    <row r="93" spans="1:11" x14ac:dyDescent="0.3">
      <c r="A93" s="55"/>
      <c r="B93" s="52"/>
      <c r="C93" s="52"/>
      <c r="D93" s="52"/>
      <c r="E93" s="52"/>
      <c r="F93" s="53"/>
      <c r="G93" s="54"/>
      <c r="H93" s="54"/>
      <c r="I93" s="54"/>
      <c r="J93" s="54"/>
      <c r="K93" s="54"/>
    </row>
    <row r="94" spans="1:11" x14ac:dyDescent="0.3">
      <c r="A94" s="55"/>
      <c r="B94" s="52"/>
      <c r="C94" s="52"/>
      <c r="D94" s="52"/>
      <c r="E94" s="52"/>
      <c r="F94" s="53"/>
      <c r="G94" s="54"/>
      <c r="H94" s="54"/>
      <c r="I94" s="54"/>
      <c r="J94" s="54"/>
      <c r="K94" s="54"/>
    </row>
    <row r="95" spans="1:11" x14ac:dyDescent="0.3">
      <c r="A95" s="55"/>
      <c r="B95" s="52"/>
      <c r="C95" s="52"/>
      <c r="D95" s="52"/>
      <c r="E95" s="52"/>
      <c r="F95" s="53"/>
      <c r="G95" s="54"/>
      <c r="H95" s="54"/>
      <c r="I95" s="54"/>
      <c r="J95" s="54"/>
      <c r="K95" s="54"/>
    </row>
    <row r="96" spans="1:11" x14ac:dyDescent="0.3">
      <c r="A96" s="55"/>
      <c r="B96" s="52"/>
      <c r="C96" s="52"/>
      <c r="D96" s="52"/>
      <c r="E96" s="52"/>
      <c r="F96" s="53"/>
      <c r="G96" s="54"/>
      <c r="H96" s="54"/>
      <c r="I96" s="54"/>
      <c r="J96" s="54"/>
      <c r="K96" s="54"/>
    </row>
    <row r="97" spans="1:11" x14ac:dyDescent="0.3">
      <c r="A97" s="55"/>
      <c r="B97" s="52"/>
      <c r="C97" s="52"/>
      <c r="D97" s="52"/>
      <c r="E97" s="52"/>
      <c r="F97" s="53"/>
      <c r="G97" s="54"/>
      <c r="H97" s="54"/>
      <c r="I97" s="54"/>
      <c r="J97" s="54"/>
      <c r="K97" s="54"/>
    </row>
    <row r="98" spans="1:11" x14ac:dyDescent="0.3">
      <c r="A98" s="55"/>
      <c r="B98" s="52"/>
      <c r="C98" s="52"/>
      <c r="D98" s="52"/>
      <c r="E98" s="52"/>
      <c r="F98" s="53"/>
      <c r="G98" s="54"/>
      <c r="H98" s="54"/>
      <c r="I98" s="54"/>
      <c r="J98" s="54"/>
      <c r="K98" s="54"/>
    </row>
    <row r="99" spans="1:11" x14ac:dyDescent="0.3">
      <c r="A99" s="55"/>
      <c r="B99" s="52"/>
      <c r="C99" s="52"/>
      <c r="D99" s="52"/>
      <c r="E99" s="52"/>
      <c r="F99" s="53"/>
      <c r="G99" s="54"/>
      <c r="H99" s="54"/>
      <c r="I99" s="54"/>
      <c r="J99" s="54"/>
      <c r="K99" s="54"/>
    </row>
    <row r="100" spans="1:11" x14ac:dyDescent="0.3">
      <c r="A100" s="55"/>
      <c r="B100" s="52"/>
      <c r="C100" s="52"/>
      <c r="D100" s="52"/>
      <c r="E100" s="52"/>
      <c r="F100" s="53"/>
      <c r="G100" s="54"/>
      <c r="H100" s="54"/>
      <c r="I100" s="54"/>
      <c r="J100" s="54"/>
      <c r="K100" s="54"/>
    </row>
    <row r="101" spans="1:11" x14ac:dyDescent="0.3">
      <c r="A101" s="55"/>
      <c r="B101" s="52"/>
      <c r="C101" s="52"/>
      <c r="D101" s="52"/>
      <c r="E101" s="52"/>
      <c r="F101" s="53"/>
      <c r="G101" s="54"/>
      <c r="H101" s="54"/>
      <c r="I101" s="54"/>
      <c r="J101" s="54"/>
      <c r="K101" s="54"/>
    </row>
    <row r="102" spans="1:11" x14ac:dyDescent="0.3">
      <c r="A102" s="55"/>
      <c r="B102" s="52"/>
      <c r="C102" s="52"/>
      <c r="D102" s="52"/>
      <c r="E102" s="52"/>
      <c r="F102" s="53"/>
      <c r="G102" s="54"/>
      <c r="H102" s="54"/>
      <c r="I102" s="54"/>
      <c r="J102" s="54"/>
      <c r="K102" s="54"/>
    </row>
    <row r="103" spans="1:11" x14ac:dyDescent="0.3">
      <c r="A103" s="55"/>
      <c r="B103" s="52"/>
      <c r="C103" s="52"/>
      <c r="D103" s="52"/>
      <c r="E103" s="52"/>
      <c r="F103" s="53"/>
      <c r="G103" s="54"/>
      <c r="H103" s="54"/>
      <c r="I103" s="54"/>
      <c r="J103" s="54"/>
      <c r="K103" s="54"/>
    </row>
    <row r="104" spans="1:11" x14ac:dyDescent="0.3">
      <c r="A104" s="55"/>
      <c r="B104" s="52"/>
      <c r="C104" s="52"/>
      <c r="D104" s="52"/>
      <c r="E104" s="52"/>
      <c r="F104" s="53"/>
      <c r="G104" s="54"/>
      <c r="H104" s="54"/>
      <c r="I104" s="54"/>
      <c r="J104" s="54"/>
      <c r="K104" s="54"/>
    </row>
    <row r="105" spans="1:11" x14ac:dyDescent="0.3">
      <c r="A105" s="55"/>
      <c r="B105" s="52"/>
      <c r="C105" s="52"/>
      <c r="D105" s="52"/>
      <c r="E105" s="52"/>
      <c r="F105" s="53"/>
      <c r="G105" s="54"/>
      <c r="H105" s="54"/>
      <c r="I105" s="54"/>
      <c r="J105" s="54"/>
      <c r="K105" s="54"/>
    </row>
    <row r="106" spans="1:11" x14ac:dyDescent="0.3">
      <c r="A106" s="55"/>
      <c r="B106" s="52"/>
      <c r="C106" s="52"/>
      <c r="D106" s="52"/>
      <c r="E106" s="52"/>
      <c r="F106" s="53"/>
      <c r="G106" s="54"/>
      <c r="H106" s="54"/>
      <c r="I106" s="54"/>
      <c r="J106" s="54"/>
      <c r="K106" s="54"/>
    </row>
    <row r="107" spans="1:11" x14ac:dyDescent="0.3">
      <c r="A107" s="55"/>
      <c r="B107" s="52"/>
      <c r="C107" s="52"/>
      <c r="D107" s="52"/>
      <c r="E107" s="52"/>
      <c r="F107" s="53"/>
      <c r="G107" s="54"/>
      <c r="H107" s="54"/>
      <c r="I107" s="54"/>
      <c r="J107" s="54"/>
      <c r="K107" s="54"/>
    </row>
    <row r="108" spans="1:11" x14ac:dyDescent="0.3">
      <c r="A108" s="55"/>
      <c r="B108" s="52"/>
      <c r="C108" s="52"/>
      <c r="D108" s="52"/>
      <c r="E108" s="52"/>
      <c r="F108" s="53"/>
      <c r="G108" s="54"/>
      <c r="H108" s="54"/>
      <c r="I108" s="54"/>
      <c r="J108" s="54"/>
      <c r="K108" s="54"/>
    </row>
    <row r="109" spans="1:11" x14ac:dyDescent="0.3">
      <c r="A109" s="55"/>
      <c r="B109" s="52"/>
      <c r="C109" s="52"/>
      <c r="D109" s="52"/>
      <c r="E109" s="52"/>
      <c r="F109" s="53"/>
      <c r="G109" s="54"/>
      <c r="H109" s="54"/>
      <c r="I109" s="54"/>
      <c r="J109" s="54"/>
      <c r="K109" s="54"/>
    </row>
    <row r="110" spans="1:11" x14ac:dyDescent="0.3">
      <c r="A110" s="55"/>
      <c r="B110" s="52"/>
      <c r="C110" s="52"/>
      <c r="D110" s="52"/>
      <c r="E110" s="52"/>
      <c r="F110" s="53"/>
      <c r="G110" s="54"/>
      <c r="H110" s="54"/>
      <c r="I110" s="54"/>
      <c r="J110" s="54"/>
      <c r="K110" s="54"/>
    </row>
    <row r="111" spans="1:11" x14ac:dyDescent="0.3">
      <c r="A111" s="55"/>
      <c r="B111" s="52"/>
      <c r="C111" s="52"/>
      <c r="D111" s="52"/>
      <c r="E111" s="52"/>
      <c r="F111" s="53"/>
      <c r="G111" s="54"/>
      <c r="H111" s="54"/>
      <c r="I111" s="54"/>
      <c r="J111" s="54"/>
      <c r="K111" s="54"/>
    </row>
    <row r="112" spans="1:11" x14ac:dyDescent="0.3">
      <c r="A112" s="55"/>
      <c r="B112" s="52"/>
      <c r="C112" s="52"/>
      <c r="D112" s="52"/>
      <c r="E112" s="52"/>
      <c r="F112" s="53"/>
      <c r="G112" s="54"/>
      <c r="H112" s="54"/>
      <c r="I112" s="54"/>
      <c r="J112" s="54"/>
      <c r="K112" s="54"/>
    </row>
    <row r="113" spans="1:11" x14ac:dyDescent="0.3">
      <c r="A113" s="55"/>
      <c r="B113" s="52"/>
      <c r="C113" s="52"/>
      <c r="D113" s="52"/>
      <c r="E113" s="52"/>
      <c r="F113" s="53"/>
      <c r="G113" s="54"/>
      <c r="H113" s="54"/>
      <c r="I113" s="54"/>
      <c r="J113" s="54"/>
      <c r="K113" s="54"/>
    </row>
    <row r="114" spans="1:11" x14ac:dyDescent="0.3">
      <c r="A114" s="55"/>
      <c r="B114" s="52"/>
      <c r="C114" s="52"/>
      <c r="D114" s="52"/>
      <c r="E114" s="52"/>
      <c r="F114" s="53"/>
      <c r="G114" s="54"/>
      <c r="H114" s="54"/>
      <c r="I114" s="54"/>
      <c r="J114" s="54"/>
      <c r="K114" s="54"/>
    </row>
    <row r="115" spans="1:11" x14ac:dyDescent="0.3">
      <c r="A115" s="55"/>
      <c r="B115" s="52"/>
      <c r="C115" s="52"/>
      <c r="D115" s="52"/>
      <c r="E115" s="52"/>
      <c r="F115" s="53"/>
      <c r="G115" s="54"/>
      <c r="H115" s="54"/>
      <c r="I115" s="54"/>
      <c r="J115" s="54"/>
      <c r="K115" s="54"/>
    </row>
    <row r="116" spans="1:11" x14ac:dyDescent="0.3">
      <c r="A116" s="55"/>
      <c r="B116" s="52"/>
      <c r="C116" s="52"/>
      <c r="D116" s="52"/>
      <c r="E116" s="52"/>
      <c r="F116" s="53"/>
      <c r="G116" s="54"/>
      <c r="H116" s="54"/>
      <c r="I116" s="54"/>
      <c r="J116" s="54"/>
      <c r="K116" s="54"/>
    </row>
    <row r="117" spans="1:11" x14ac:dyDescent="0.3">
      <c r="A117" s="55"/>
      <c r="B117" s="52"/>
      <c r="C117" s="52"/>
      <c r="D117" s="52"/>
      <c r="E117" s="52"/>
      <c r="F117" s="53"/>
      <c r="G117" s="54"/>
      <c r="H117" s="54"/>
      <c r="I117" s="54"/>
      <c r="J117" s="54"/>
      <c r="K117" s="54"/>
    </row>
    <row r="118" spans="1:11" x14ac:dyDescent="0.3">
      <c r="A118" s="55"/>
      <c r="B118" s="52"/>
      <c r="C118" s="52"/>
      <c r="D118" s="52"/>
      <c r="E118" s="52"/>
      <c r="F118" s="53"/>
      <c r="G118" s="54"/>
      <c r="H118" s="54"/>
      <c r="I118" s="54"/>
      <c r="J118" s="54"/>
      <c r="K118" s="54"/>
    </row>
    <row r="119" spans="1:11" x14ac:dyDescent="0.3">
      <c r="A119" s="55"/>
      <c r="B119" s="52"/>
      <c r="C119" s="52"/>
      <c r="D119" s="52"/>
      <c r="E119" s="52"/>
      <c r="F119" s="53"/>
      <c r="G119" s="54"/>
      <c r="H119" s="54"/>
      <c r="I119" s="54"/>
      <c r="J119" s="54"/>
      <c r="K119" s="54"/>
    </row>
    <row r="120" spans="1:11" x14ac:dyDescent="0.3">
      <c r="A120" s="55"/>
      <c r="B120" s="52"/>
      <c r="C120" s="52"/>
      <c r="D120" s="52"/>
      <c r="E120" s="52"/>
      <c r="F120" s="53"/>
      <c r="G120" s="54"/>
      <c r="H120" s="54"/>
      <c r="I120" s="54"/>
      <c r="J120" s="54"/>
      <c r="K120" s="54"/>
    </row>
    <row r="121" spans="1:11" x14ac:dyDescent="0.3">
      <c r="A121" s="55"/>
      <c r="B121" s="52"/>
      <c r="C121" s="52"/>
      <c r="D121" s="52"/>
      <c r="E121" s="52"/>
      <c r="F121" s="53"/>
      <c r="G121" s="54"/>
      <c r="H121" s="54"/>
      <c r="I121" s="54"/>
      <c r="J121" s="54"/>
      <c r="K121" s="54"/>
    </row>
    <row r="122" spans="1:11" x14ac:dyDescent="0.3">
      <c r="A122" s="55"/>
      <c r="B122" s="52"/>
      <c r="C122" s="52"/>
      <c r="D122" s="52"/>
      <c r="E122" s="52"/>
      <c r="F122" s="53"/>
      <c r="G122" s="54"/>
      <c r="H122" s="54"/>
      <c r="I122" s="54"/>
      <c r="J122" s="54"/>
      <c r="K122" s="54"/>
    </row>
    <row r="123" spans="1:11" x14ac:dyDescent="0.3">
      <c r="A123" s="55"/>
      <c r="B123" s="52"/>
      <c r="C123" s="52"/>
      <c r="D123" s="52"/>
      <c r="E123" s="52"/>
      <c r="F123" s="53"/>
      <c r="G123" s="54"/>
      <c r="H123" s="54"/>
      <c r="I123" s="54"/>
      <c r="J123" s="54"/>
      <c r="K123" s="54"/>
    </row>
    <row r="124" spans="1:11" x14ac:dyDescent="0.3">
      <c r="A124" s="55"/>
      <c r="B124" s="52"/>
      <c r="C124" s="52"/>
      <c r="D124" s="52"/>
      <c r="E124" s="52"/>
      <c r="F124" s="53"/>
      <c r="G124" s="54"/>
      <c r="H124" s="54"/>
      <c r="I124" s="54"/>
      <c r="J124" s="54"/>
      <c r="K124" s="54"/>
    </row>
    <row r="125" spans="1:11" x14ac:dyDescent="0.3">
      <c r="A125" s="55"/>
      <c r="B125" s="52"/>
      <c r="C125" s="52"/>
      <c r="D125" s="52"/>
      <c r="E125" s="52"/>
      <c r="F125" s="53"/>
      <c r="G125" s="54"/>
      <c r="H125" s="54"/>
      <c r="I125" s="54"/>
      <c r="J125" s="54"/>
      <c r="K125" s="54"/>
    </row>
    <row r="126" spans="1:11" x14ac:dyDescent="0.3">
      <c r="A126" s="55"/>
      <c r="B126" s="52"/>
      <c r="C126" s="52"/>
      <c r="D126" s="52"/>
      <c r="E126" s="52"/>
      <c r="F126" s="53"/>
      <c r="G126" s="54"/>
      <c r="H126" s="54"/>
      <c r="I126" s="54"/>
      <c r="J126" s="54"/>
      <c r="K126" s="54"/>
    </row>
    <row r="127" spans="1:11" x14ac:dyDescent="0.3">
      <c r="A127" s="55"/>
      <c r="B127" s="52"/>
      <c r="C127" s="52"/>
      <c r="D127" s="52"/>
      <c r="E127" s="52"/>
      <c r="F127" s="53"/>
      <c r="G127" s="54"/>
      <c r="H127" s="54"/>
      <c r="I127" s="54"/>
      <c r="J127" s="54"/>
      <c r="K127" s="54"/>
    </row>
    <row r="128" spans="1:11" x14ac:dyDescent="0.3">
      <c r="A128" s="55"/>
      <c r="B128" s="52"/>
      <c r="C128" s="52"/>
      <c r="D128" s="52"/>
      <c r="E128" s="52"/>
      <c r="F128" s="53"/>
      <c r="G128" s="54"/>
      <c r="H128" s="54"/>
      <c r="I128" s="54"/>
      <c r="J128" s="54"/>
      <c r="K128" s="54"/>
    </row>
    <row r="129" spans="1:11" x14ac:dyDescent="0.3">
      <c r="A129" s="55"/>
      <c r="B129" s="52"/>
      <c r="C129" s="52"/>
      <c r="D129" s="52"/>
      <c r="E129" s="52"/>
      <c r="F129" s="53"/>
      <c r="G129" s="54"/>
      <c r="H129" s="54"/>
      <c r="I129" s="54"/>
      <c r="J129" s="54"/>
      <c r="K129" s="54"/>
    </row>
    <row r="130" spans="1:11" x14ac:dyDescent="0.3">
      <c r="A130" s="55"/>
      <c r="B130" s="52"/>
      <c r="C130" s="52"/>
      <c r="D130" s="52"/>
      <c r="E130" s="52"/>
      <c r="F130" s="53"/>
      <c r="G130" s="54"/>
      <c r="H130" s="54"/>
      <c r="I130" s="54"/>
      <c r="J130" s="54"/>
      <c r="K130" s="54"/>
    </row>
    <row r="131" spans="1:11" x14ac:dyDescent="0.3">
      <c r="A131" s="55"/>
      <c r="B131" s="52"/>
      <c r="C131" s="52"/>
      <c r="D131" s="52"/>
      <c r="E131" s="52"/>
      <c r="F131" s="53"/>
      <c r="G131" s="54"/>
      <c r="H131" s="54"/>
      <c r="I131" s="54"/>
      <c r="J131" s="54"/>
      <c r="K131" s="54"/>
    </row>
    <row r="132" spans="1:11" x14ac:dyDescent="0.3">
      <c r="A132" s="55"/>
      <c r="B132" s="52"/>
      <c r="C132" s="52"/>
      <c r="D132" s="52"/>
      <c r="E132" s="52"/>
      <c r="F132" s="53"/>
      <c r="G132" s="54"/>
      <c r="H132" s="54"/>
      <c r="I132" s="54"/>
      <c r="J132" s="54"/>
      <c r="K132" s="54"/>
    </row>
    <row r="133" spans="1:11" x14ac:dyDescent="0.3">
      <c r="A133" s="55"/>
      <c r="B133" s="52"/>
      <c r="C133" s="52"/>
      <c r="D133" s="52"/>
      <c r="E133" s="52"/>
      <c r="F133" s="53"/>
      <c r="G133" s="54"/>
      <c r="H133" s="54"/>
      <c r="I133" s="54"/>
      <c r="J133" s="54"/>
      <c r="K133" s="54"/>
    </row>
    <row r="134" spans="1:11" x14ac:dyDescent="0.3">
      <c r="A134" s="55"/>
      <c r="B134" s="52"/>
      <c r="C134" s="52"/>
      <c r="D134" s="52"/>
      <c r="E134" s="52"/>
      <c r="F134" s="53"/>
      <c r="G134" s="54"/>
      <c r="H134" s="54"/>
      <c r="I134" s="54"/>
      <c r="J134" s="54"/>
      <c r="K134" s="54"/>
    </row>
    <row r="135" spans="1:11" x14ac:dyDescent="0.3">
      <c r="A135" s="55"/>
      <c r="B135" s="52"/>
      <c r="C135" s="52"/>
      <c r="D135" s="52"/>
      <c r="E135" s="52"/>
      <c r="F135" s="53"/>
      <c r="G135" s="54"/>
      <c r="H135" s="54"/>
      <c r="I135" s="54"/>
      <c r="J135" s="54"/>
      <c r="K135" s="54"/>
    </row>
    <row r="136" spans="1:11" x14ac:dyDescent="0.3">
      <c r="A136" s="55"/>
      <c r="B136" s="52"/>
      <c r="C136" s="52"/>
      <c r="D136" s="52"/>
      <c r="E136" s="52"/>
      <c r="F136" s="53"/>
      <c r="G136" s="54"/>
      <c r="H136" s="54"/>
      <c r="I136" s="54"/>
      <c r="J136" s="54"/>
      <c r="K136" s="54"/>
    </row>
    <row r="137" spans="1:11" x14ac:dyDescent="0.3">
      <c r="A137" s="55"/>
      <c r="B137" s="52"/>
      <c r="C137" s="52"/>
      <c r="D137" s="52"/>
      <c r="E137" s="52"/>
      <c r="F137" s="53"/>
      <c r="G137" s="54"/>
      <c r="H137" s="54"/>
      <c r="I137" s="54"/>
      <c r="J137" s="54"/>
      <c r="K137" s="54"/>
    </row>
    <row r="138" spans="1:11" x14ac:dyDescent="0.3">
      <c r="A138" s="55"/>
      <c r="B138" s="52"/>
      <c r="C138" s="52"/>
      <c r="D138" s="52"/>
      <c r="E138" s="52"/>
      <c r="F138" s="53"/>
      <c r="G138" s="54"/>
      <c r="H138" s="54"/>
      <c r="I138" s="54"/>
      <c r="J138" s="54"/>
      <c r="K138" s="54"/>
    </row>
    <row r="139" spans="1:11" x14ac:dyDescent="0.3">
      <c r="A139" s="55"/>
      <c r="B139" s="52"/>
      <c r="C139" s="52"/>
      <c r="D139" s="52"/>
      <c r="E139" s="52"/>
      <c r="F139" s="53"/>
      <c r="G139" s="54"/>
      <c r="H139" s="54"/>
      <c r="I139" s="54"/>
      <c r="J139" s="54"/>
      <c r="K139" s="54"/>
    </row>
    <row r="140" spans="1:11" x14ac:dyDescent="0.3">
      <c r="A140" s="55"/>
      <c r="B140" s="52"/>
      <c r="C140" s="52"/>
      <c r="D140" s="52"/>
      <c r="E140" s="52"/>
      <c r="F140" s="53"/>
      <c r="G140" s="54"/>
      <c r="H140" s="54"/>
      <c r="I140" s="54"/>
      <c r="J140" s="54"/>
      <c r="K140" s="54"/>
    </row>
    <row r="141" spans="1:11" x14ac:dyDescent="0.3">
      <c r="A141" s="55"/>
      <c r="B141" s="52"/>
      <c r="C141" s="52"/>
      <c r="D141" s="52"/>
      <c r="E141" s="52"/>
      <c r="F141" s="53"/>
      <c r="G141" s="54"/>
      <c r="H141" s="54"/>
      <c r="I141" s="54"/>
      <c r="J141" s="54"/>
      <c r="K141" s="54"/>
    </row>
    <row r="142" spans="1:11" x14ac:dyDescent="0.3">
      <c r="A142" s="55"/>
      <c r="B142" s="52"/>
      <c r="C142" s="52"/>
      <c r="D142" s="52"/>
      <c r="E142" s="52"/>
      <c r="F142" s="53"/>
      <c r="G142" s="54"/>
      <c r="H142" s="54"/>
      <c r="I142" s="54"/>
      <c r="J142" s="54"/>
      <c r="K142" s="54"/>
    </row>
    <row r="143" spans="1:11" x14ac:dyDescent="0.3">
      <c r="A143" s="55"/>
      <c r="B143" s="52"/>
      <c r="C143" s="52"/>
      <c r="D143" s="52"/>
      <c r="E143" s="52"/>
      <c r="F143" s="53"/>
      <c r="G143" s="54"/>
      <c r="H143" s="54"/>
      <c r="I143" s="54"/>
      <c r="J143" s="54"/>
      <c r="K143" s="54"/>
    </row>
    <row r="144" spans="1:11" x14ac:dyDescent="0.3">
      <c r="A144" s="55"/>
      <c r="B144" s="52"/>
      <c r="C144" s="52"/>
      <c r="D144" s="52"/>
      <c r="E144" s="52"/>
      <c r="F144" s="53"/>
      <c r="G144" s="54"/>
      <c r="H144" s="54"/>
      <c r="I144" s="54"/>
      <c r="J144" s="54"/>
      <c r="K144" s="54"/>
    </row>
    <row r="145" spans="1:11" x14ac:dyDescent="0.3">
      <c r="A145" s="55"/>
      <c r="B145" s="52"/>
      <c r="C145" s="52"/>
      <c r="D145" s="52"/>
      <c r="E145" s="52"/>
      <c r="F145" s="53"/>
      <c r="G145" s="54"/>
      <c r="H145" s="54"/>
      <c r="I145" s="54"/>
      <c r="J145" s="54"/>
      <c r="K145" s="54"/>
    </row>
    <row r="146" spans="1:11" x14ac:dyDescent="0.3">
      <c r="A146" s="55"/>
      <c r="B146" s="52"/>
      <c r="C146" s="52"/>
      <c r="D146" s="52"/>
      <c r="E146" s="52"/>
      <c r="F146" s="53"/>
      <c r="G146" s="54"/>
      <c r="H146" s="54"/>
      <c r="I146" s="54"/>
      <c r="J146" s="54"/>
      <c r="K146" s="54"/>
    </row>
    <row r="147" spans="1:11" x14ac:dyDescent="0.3">
      <c r="A147" s="55"/>
      <c r="B147" s="52"/>
      <c r="C147" s="52"/>
      <c r="D147" s="52"/>
      <c r="E147" s="52"/>
      <c r="F147" s="53"/>
      <c r="G147" s="54"/>
      <c r="H147" s="54"/>
      <c r="I147" s="54"/>
      <c r="J147" s="54"/>
      <c r="K147" s="54"/>
    </row>
    <row r="148" spans="1:11" x14ac:dyDescent="0.3">
      <c r="A148" s="55"/>
      <c r="B148" s="52"/>
      <c r="C148" s="52"/>
      <c r="D148" s="52"/>
      <c r="E148" s="52"/>
      <c r="F148" s="53"/>
      <c r="G148" s="54"/>
      <c r="H148" s="54"/>
      <c r="I148" s="54"/>
      <c r="J148" s="54"/>
      <c r="K148" s="54"/>
    </row>
    <row r="149" spans="1:11" x14ac:dyDescent="0.3">
      <c r="A149" s="55"/>
      <c r="B149" s="52"/>
      <c r="C149" s="52"/>
      <c r="D149" s="52"/>
      <c r="E149" s="52"/>
      <c r="F149" s="53"/>
      <c r="G149" s="54"/>
      <c r="H149" s="54"/>
      <c r="I149" s="54"/>
      <c r="J149" s="54"/>
      <c r="K149" s="54"/>
    </row>
    <row r="150" spans="1:11" x14ac:dyDescent="0.3">
      <c r="A150" s="55"/>
      <c r="B150" s="52"/>
      <c r="C150" s="52"/>
      <c r="D150" s="52"/>
      <c r="E150" s="52"/>
      <c r="F150" s="53"/>
      <c r="G150" s="54"/>
      <c r="H150" s="54"/>
      <c r="I150" s="54"/>
      <c r="J150" s="54"/>
      <c r="K150" s="54"/>
    </row>
    <row r="151" spans="1:11" x14ac:dyDescent="0.3">
      <c r="A151" s="55"/>
      <c r="B151" s="52"/>
      <c r="C151" s="52"/>
      <c r="D151" s="52"/>
      <c r="E151" s="52"/>
      <c r="F151" s="53"/>
      <c r="G151" s="54"/>
      <c r="H151" s="54"/>
      <c r="I151" s="54"/>
      <c r="J151" s="54"/>
      <c r="K151" s="54"/>
    </row>
    <row r="152" spans="1:11" x14ac:dyDescent="0.3">
      <c r="A152" s="55"/>
      <c r="B152" s="52"/>
      <c r="C152" s="52"/>
      <c r="D152" s="52"/>
      <c r="E152" s="52"/>
      <c r="F152" s="53"/>
      <c r="G152" s="54"/>
      <c r="H152" s="54"/>
      <c r="I152" s="54"/>
      <c r="J152" s="54"/>
      <c r="K152" s="54"/>
    </row>
    <row r="153" spans="1:11" x14ac:dyDescent="0.3">
      <c r="A153" s="55"/>
      <c r="B153" s="52"/>
      <c r="C153" s="52"/>
      <c r="D153" s="52"/>
      <c r="E153" s="52"/>
      <c r="F153" s="53"/>
      <c r="G153" s="54"/>
      <c r="H153" s="54"/>
      <c r="I153" s="54"/>
      <c r="J153" s="54"/>
      <c r="K153" s="54"/>
    </row>
    <row r="154" spans="1:11" x14ac:dyDescent="0.3">
      <c r="A154" s="55"/>
      <c r="B154" s="52"/>
      <c r="C154" s="52"/>
      <c r="D154" s="52"/>
      <c r="E154" s="52"/>
      <c r="F154" s="53"/>
      <c r="G154" s="54"/>
      <c r="H154" s="54"/>
      <c r="I154" s="54"/>
      <c r="J154" s="54"/>
      <c r="K154" s="54"/>
    </row>
    <row r="155" spans="1:11" x14ac:dyDescent="0.3">
      <c r="A155" s="55"/>
      <c r="B155" s="52"/>
      <c r="C155" s="52"/>
      <c r="D155" s="52"/>
      <c r="E155" s="52"/>
      <c r="F155" s="53"/>
      <c r="G155" s="54"/>
      <c r="H155" s="54"/>
      <c r="I155" s="54"/>
      <c r="J155" s="54"/>
      <c r="K155" s="54"/>
    </row>
    <row r="156" spans="1:11" x14ac:dyDescent="0.3">
      <c r="A156" s="55"/>
      <c r="B156" s="52"/>
      <c r="C156" s="52"/>
      <c r="D156" s="52"/>
      <c r="E156" s="52"/>
      <c r="F156" s="53"/>
      <c r="G156" s="54"/>
      <c r="H156" s="54"/>
      <c r="I156" s="54"/>
      <c r="J156" s="54"/>
      <c r="K156" s="54"/>
    </row>
    <row r="157" spans="1:11" x14ac:dyDescent="0.3">
      <c r="A157" s="55"/>
      <c r="B157" s="52"/>
      <c r="C157" s="52"/>
      <c r="D157" s="52"/>
      <c r="E157" s="52"/>
      <c r="F157" s="53"/>
      <c r="G157" s="54"/>
      <c r="H157" s="54"/>
      <c r="I157" s="54"/>
      <c r="J157" s="54"/>
      <c r="K157" s="54"/>
    </row>
    <row r="158" spans="1:11" x14ac:dyDescent="0.3">
      <c r="A158" s="55"/>
      <c r="B158" s="52"/>
      <c r="C158" s="52"/>
      <c r="D158" s="52"/>
      <c r="E158" s="52"/>
      <c r="F158" s="53"/>
      <c r="G158" s="54"/>
      <c r="H158" s="54"/>
      <c r="I158" s="54"/>
      <c r="J158" s="54"/>
      <c r="K158" s="54"/>
    </row>
    <row r="159" spans="1:11" x14ac:dyDescent="0.3">
      <c r="A159" s="55"/>
      <c r="B159" s="52"/>
      <c r="C159" s="52"/>
      <c r="D159" s="52"/>
      <c r="E159" s="52"/>
      <c r="F159" s="53"/>
      <c r="G159" s="54"/>
      <c r="H159" s="54"/>
      <c r="I159" s="54"/>
      <c r="J159" s="54"/>
      <c r="K159" s="54"/>
    </row>
    <row r="160" spans="1:11" x14ac:dyDescent="0.3">
      <c r="A160" s="55"/>
      <c r="B160" s="52"/>
      <c r="C160" s="52"/>
      <c r="D160" s="52"/>
      <c r="E160" s="52"/>
      <c r="F160" s="53"/>
      <c r="G160" s="54"/>
      <c r="H160" s="54"/>
      <c r="I160" s="54"/>
      <c r="J160" s="54"/>
      <c r="K160" s="54"/>
    </row>
    <row r="161" spans="1:11" x14ac:dyDescent="0.3">
      <c r="A161" s="55"/>
      <c r="B161" s="52"/>
      <c r="C161" s="52"/>
      <c r="D161" s="52"/>
      <c r="E161" s="52"/>
      <c r="F161" s="53"/>
      <c r="G161" s="54"/>
      <c r="H161" s="54"/>
      <c r="I161" s="54"/>
      <c r="J161" s="54"/>
      <c r="K161" s="54"/>
    </row>
    <row r="162" spans="1:11" x14ac:dyDescent="0.3">
      <c r="A162" s="55"/>
      <c r="B162" s="52"/>
      <c r="C162" s="52"/>
      <c r="D162" s="52"/>
      <c r="E162" s="52"/>
      <c r="F162" s="53"/>
      <c r="G162" s="54"/>
      <c r="H162" s="54"/>
      <c r="I162" s="54"/>
      <c r="J162" s="54"/>
      <c r="K162" s="54"/>
    </row>
    <row r="163" spans="1:11" x14ac:dyDescent="0.3">
      <c r="A163" s="55"/>
      <c r="B163" s="52"/>
      <c r="C163" s="52"/>
      <c r="D163" s="52"/>
      <c r="E163" s="52"/>
      <c r="F163" s="53"/>
      <c r="G163" s="54"/>
      <c r="H163" s="54"/>
      <c r="I163" s="54"/>
      <c r="J163" s="54"/>
      <c r="K163" s="54"/>
    </row>
    <row r="164" spans="1:11" x14ac:dyDescent="0.3">
      <c r="A164" s="55"/>
      <c r="B164" s="52"/>
      <c r="C164" s="52"/>
      <c r="D164" s="52"/>
      <c r="E164" s="52"/>
      <c r="F164" s="53"/>
      <c r="G164" s="54"/>
      <c r="H164" s="54"/>
      <c r="I164" s="54"/>
      <c r="J164" s="54"/>
      <c r="K164" s="54"/>
    </row>
    <row r="165" spans="1:11" x14ac:dyDescent="0.3">
      <c r="A165" s="55"/>
      <c r="B165" s="52"/>
      <c r="C165" s="52"/>
      <c r="D165" s="52"/>
      <c r="E165" s="52"/>
      <c r="F165" s="53"/>
      <c r="G165" s="54"/>
      <c r="H165" s="54"/>
      <c r="I165" s="54"/>
      <c r="J165" s="54"/>
      <c r="K165" s="54"/>
    </row>
    <row r="166" spans="1:11" x14ac:dyDescent="0.3">
      <c r="A166" s="55"/>
      <c r="B166" s="52"/>
      <c r="C166" s="52"/>
      <c r="D166" s="52"/>
      <c r="E166" s="52"/>
      <c r="F166" s="53"/>
      <c r="G166" s="54"/>
      <c r="H166" s="54"/>
      <c r="I166" s="54"/>
      <c r="J166" s="54"/>
      <c r="K166" s="54"/>
    </row>
    <row r="167" spans="1:11" x14ac:dyDescent="0.3">
      <c r="A167" s="55"/>
      <c r="B167" s="52"/>
      <c r="C167" s="52"/>
      <c r="D167" s="52"/>
      <c r="E167" s="52"/>
      <c r="F167" s="53"/>
      <c r="G167" s="54"/>
      <c r="H167" s="54"/>
      <c r="I167" s="54"/>
      <c r="J167" s="54"/>
      <c r="K167" s="54"/>
    </row>
    <row r="168" spans="1:11" x14ac:dyDescent="0.3">
      <c r="A168" s="55"/>
      <c r="B168" s="52"/>
      <c r="C168" s="52"/>
      <c r="D168" s="52"/>
      <c r="E168" s="52"/>
      <c r="F168" s="53"/>
      <c r="G168" s="54"/>
      <c r="H168" s="54"/>
      <c r="I168" s="54"/>
      <c r="J168" s="54"/>
      <c r="K168" s="54"/>
    </row>
    <row r="169" spans="1:11" x14ac:dyDescent="0.3">
      <c r="A169" s="55"/>
      <c r="B169" s="52"/>
      <c r="C169" s="52"/>
      <c r="D169" s="52"/>
      <c r="E169" s="52"/>
      <c r="F169" s="53"/>
      <c r="G169" s="54"/>
      <c r="H169" s="54"/>
      <c r="I169" s="54"/>
      <c r="J169" s="54"/>
      <c r="K169" s="54"/>
    </row>
    <row r="170" spans="1:11" x14ac:dyDescent="0.3">
      <c r="A170" s="55"/>
      <c r="B170" s="52"/>
      <c r="C170" s="52"/>
      <c r="D170" s="52"/>
      <c r="E170" s="52"/>
      <c r="F170" s="53"/>
      <c r="G170" s="54"/>
      <c r="H170" s="54"/>
      <c r="I170" s="54"/>
      <c r="J170" s="54"/>
      <c r="K170" s="54"/>
    </row>
    <row r="171" spans="1:11" x14ac:dyDescent="0.3">
      <c r="A171" s="55"/>
      <c r="B171" s="52"/>
      <c r="C171" s="52"/>
      <c r="D171" s="52"/>
      <c r="E171" s="52"/>
      <c r="F171" s="53"/>
      <c r="G171" s="54"/>
      <c r="H171" s="54"/>
      <c r="I171" s="54"/>
      <c r="J171" s="54"/>
      <c r="K171" s="54"/>
    </row>
    <row r="172" spans="1:11" x14ac:dyDescent="0.3">
      <c r="A172" s="55"/>
      <c r="B172" s="52"/>
      <c r="C172" s="52"/>
      <c r="D172" s="52"/>
      <c r="E172" s="52"/>
      <c r="F172" s="53"/>
      <c r="G172" s="54"/>
      <c r="H172" s="54"/>
      <c r="I172" s="54"/>
      <c r="J172" s="54"/>
      <c r="K172" s="54"/>
    </row>
    <row r="173" spans="1:11" x14ac:dyDescent="0.3">
      <c r="A173" s="55"/>
      <c r="B173" s="52"/>
      <c r="C173" s="52"/>
      <c r="D173" s="52"/>
      <c r="E173" s="52"/>
      <c r="F173" s="53"/>
      <c r="G173" s="54"/>
      <c r="H173" s="54"/>
      <c r="I173" s="54"/>
      <c r="J173" s="54"/>
      <c r="K173" s="54"/>
    </row>
    <row r="174" spans="1:11" x14ac:dyDescent="0.3">
      <c r="A174" s="55"/>
      <c r="B174" s="52"/>
      <c r="C174" s="52"/>
      <c r="D174" s="52"/>
      <c r="E174" s="52"/>
      <c r="F174" s="53"/>
      <c r="G174" s="54"/>
      <c r="H174" s="54"/>
      <c r="I174" s="54"/>
      <c r="J174" s="54"/>
      <c r="K174" s="54"/>
    </row>
    <row r="175" spans="1:11" x14ac:dyDescent="0.3">
      <c r="A175" s="55"/>
      <c r="B175" s="52"/>
      <c r="C175" s="52"/>
      <c r="D175" s="52"/>
      <c r="E175" s="52"/>
      <c r="F175" s="53"/>
      <c r="G175" s="54"/>
      <c r="H175" s="54"/>
      <c r="I175" s="54"/>
      <c r="J175" s="54"/>
      <c r="K175" s="54"/>
    </row>
    <row r="176" spans="1:11" x14ac:dyDescent="0.3">
      <c r="A176" s="55"/>
      <c r="B176" s="52"/>
      <c r="C176" s="52"/>
      <c r="D176" s="52"/>
      <c r="E176" s="52"/>
      <c r="F176" s="53"/>
      <c r="G176" s="54"/>
      <c r="H176" s="54"/>
      <c r="I176" s="54"/>
      <c r="J176" s="54"/>
      <c r="K176" s="54"/>
    </row>
    <row r="177" spans="1:11" x14ac:dyDescent="0.3">
      <c r="A177" s="55"/>
      <c r="B177" s="52"/>
      <c r="C177" s="52"/>
      <c r="D177" s="52"/>
      <c r="E177" s="52"/>
      <c r="F177" s="53"/>
      <c r="G177" s="54"/>
      <c r="H177" s="54"/>
      <c r="I177" s="54"/>
      <c r="J177" s="54"/>
      <c r="K177" s="54"/>
    </row>
    <row r="178" spans="1:11" x14ac:dyDescent="0.3">
      <c r="A178" s="55"/>
      <c r="B178" s="52"/>
      <c r="C178" s="52"/>
      <c r="D178" s="52"/>
      <c r="E178" s="52"/>
      <c r="F178" s="53"/>
      <c r="G178" s="54"/>
      <c r="H178" s="54"/>
      <c r="I178" s="54"/>
      <c r="J178" s="54"/>
      <c r="K178" s="54"/>
    </row>
    <row r="179" spans="1:11" x14ac:dyDescent="0.3">
      <c r="A179" s="55"/>
      <c r="B179" s="52"/>
      <c r="C179" s="52"/>
      <c r="D179" s="52"/>
      <c r="E179" s="52"/>
      <c r="F179" s="53"/>
      <c r="G179" s="54"/>
      <c r="H179" s="54"/>
      <c r="I179" s="54"/>
      <c r="J179" s="54"/>
      <c r="K179" s="54"/>
    </row>
    <row r="180" spans="1:11" x14ac:dyDescent="0.3">
      <c r="A180" s="55"/>
      <c r="B180" s="52"/>
      <c r="C180" s="52"/>
      <c r="D180" s="52"/>
      <c r="E180" s="52"/>
      <c r="F180" s="53"/>
      <c r="G180" s="54"/>
      <c r="H180" s="54"/>
      <c r="I180" s="54"/>
      <c r="J180" s="54"/>
      <c r="K180" s="54"/>
    </row>
    <row r="181" spans="1:11" x14ac:dyDescent="0.3">
      <c r="A181" s="55"/>
      <c r="B181" s="52"/>
      <c r="C181" s="52"/>
      <c r="D181" s="52"/>
      <c r="E181" s="52"/>
      <c r="F181" s="53"/>
      <c r="G181" s="54"/>
      <c r="H181" s="54"/>
      <c r="I181" s="54"/>
      <c r="J181" s="54"/>
      <c r="K181" s="54"/>
    </row>
    <row r="182" spans="1:11" x14ac:dyDescent="0.3">
      <c r="A182" s="55"/>
      <c r="B182" s="52"/>
      <c r="C182" s="52"/>
      <c r="D182" s="52"/>
      <c r="E182" s="52"/>
      <c r="F182" s="53"/>
      <c r="G182" s="54"/>
      <c r="H182" s="54"/>
      <c r="I182" s="54"/>
      <c r="J182" s="54"/>
      <c r="K182" s="54"/>
    </row>
    <row r="183" spans="1:11" x14ac:dyDescent="0.3">
      <c r="A183" s="55"/>
      <c r="B183" s="52"/>
      <c r="C183" s="52"/>
      <c r="D183" s="52"/>
      <c r="E183" s="52"/>
      <c r="F183" s="53"/>
      <c r="G183" s="54"/>
      <c r="H183" s="54"/>
      <c r="I183" s="54"/>
      <c r="J183" s="54"/>
      <c r="K183" s="54"/>
    </row>
    <row r="184" spans="1:11" x14ac:dyDescent="0.3">
      <c r="A184" s="55"/>
      <c r="B184" s="52"/>
      <c r="C184" s="52"/>
      <c r="D184" s="52"/>
      <c r="E184" s="52"/>
      <c r="F184" s="53"/>
      <c r="G184" s="54"/>
      <c r="H184" s="54"/>
      <c r="I184" s="54"/>
      <c r="J184" s="54"/>
      <c r="K184" s="54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C36" sqref="C36"/>
    </sheetView>
  </sheetViews>
  <sheetFormatPr defaultRowHeight="16.5" x14ac:dyDescent="0.3"/>
  <cols>
    <col min="1" max="1" width="7.5" style="45" bestFit="1" customWidth="1"/>
    <col min="2" max="2" width="18.875" style="45" bestFit="1" customWidth="1"/>
    <col min="3" max="3" width="13.875" style="45" bestFit="1" customWidth="1"/>
    <col min="4" max="4" width="5.25" style="45" bestFit="1" customWidth="1"/>
    <col min="5" max="6" width="4.5" style="45" bestFit="1" customWidth="1"/>
    <col min="7" max="7" width="10.5" style="45" bestFit="1" customWidth="1"/>
    <col min="8" max="8" width="7.5" style="45" bestFit="1" customWidth="1"/>
    <col min="9" max="9" width="9" style="45"/>
    <col min="10" max="10" width="9.5" bestFit="1" customWidth="1"/>
    <col min="11" max="11" width="18.625" customWidth="1"/>
  </cols>
  <sheetData>
    <row r="1" spans="1:13" x14ac:dyDescent="0.3">
      <c r="A1" s="42" t="s">
        <v>418</v>
      </c>
      <c r="B1" s="42" t="s">
        <v>419</v>
      </c>
      <c r="C1" s="42" t="s">
        <v>420</v>
      </c>
      <c r="D1" s="42" t="s">
        <v>421</v>
      </c>
      <c r="E1" s="42" t="s">
        <v>422</v>
      </c>
      <c r="F1" s="42" t="s">
        <v>423</v>
      </c>
      <c r="G1" s="42" t="s">
        <v>424</v>
      </c>
      <c r="H1" s="42" t="s">
        <v>425</v>
      </c>
      <c r="I1" s="42" t="s">
        <v>426</v>
      </c>
      <c r="K1" s="50" t="s">
        <v>702</v>
      </c>
      <c r="L1" s="50" t="s">
        <v>703</v>
      </c>
    </row>
    <row r="2" spans="1:13" x14ac:dyDescent="0.3">
      <c r="A2" s="43" t="s">
        <v>427</v>
      </c>
      <c r="B2" s="44" t="s">
        <v>428</v>
      </c>
      <c r="C2" s="44" t="s">
        <v>429</v>
      </c>
      <c r="D2" s="44">
        <v>13200</v>
      </c>
      <c r="E2" s="44" t="s">
        <v>430</v>
      </c>
      <c r="F2" s="44"/>
      <c r="G2" s="43"/>
      <c r="H2" s="44"/>
      <c r="I2" s="44"/>
      <c r="J2">
        <v>10001301</v>
      </c>
      <c r="K2" t="e">
        <f>VLOOKUP($J2,당사단가!$A:$K,2,FALSE)</f>
        <v>#N/A</v>
      </c>
      <c r="L2" t="e">
        <f>VLOOKUP($J2,당사단가!$A:$K,11,FALSE)</f>
        <v>#N/A</v>
      </c>
      <c r="M2" t="e">
        <f>L2-D2</f>
        <v>#N/A</v>
      </c>
    </row>
    <row r="3" spans="1:13" x14ac:dyDescent="0.3">
      <c r="A3" s="43" t="s">
        <v>4</v>
      </c>
      <c r="B3" s="44" t="s">
        <v>431</v>
      </c>
      <c r="C3" s="44" t="s">
        <v>432</v>
      </c>
      <c r="D3" s="44">
        <v>30800</v>
      </c>
      <c r="E3" s="44" t="s">
        <v>430</v>
      </c>
      <c r="F3" s="44"/>
      <c r="G3" s="43"/>
      <c r="H3" s="44"/>
      <c r="I3" s="44"/>
      <c r="J3">
        <v>10001101</v>
      </c>
      <c r="K3" t="e">
        <f>VLOOKUP($J3,당사단가!$A:$K,2,FALSE)</f>
        <v>#N/A</v>
      </c>
      <c r="L3" t="e">
        <f>VLOOKUP($J3,당사단가!$A:$K,11,FALSE)</f>
        <v>#N/A</v>
      </c>
      <c r="M3" t="e">
        <f t="shared" ref="M3:M64" si="0">L3-D3</f>
        <v>#N/A</v>
      </c>
    </row>
    <row r="4" spans="1:13" x14ac:dyDescent="0.3">
      <c r="A4" s="43" t="s">
        <v>433</v>
      </c>
      <c r="B4" s="44" t="s">
        <v>434</v>
      </c>
      <c r="C4" s="44" t="s">
        <v>432</v>
      </c>
      <c r="D4" s="44">
        <v>30800</v>
      </c>
      <c r="E4" s="44" t="s">
        <v>430</v>
      </c>
      <c r="F4" s="44"/>
      <c r="G4" s="43"/>
      <c r="H4" s="44"/>
      <c r="I4" s="44"/>
      <c r="J4">
        <v>10001102</v>
      </c>
      <c r="K4" t="e">
        <f>VLOOKUP($J4,당사단가!$A:$K,2,FALSE)</f>
        <v>#N/A</v>
      </c>
      <c r="L4" t="e">
        <f>VLOOKUP($J4,당사단가!$A:$K,11,FALSE)</f>
        <v>#N/A</v>
      </c>
      <c r="M4" t="e">
        <f t="shared" si="0"/>
        <v>#N/A</v>
      </c>
    </row>
    <row r="5" spans="1:13" x14ac:dyDescent="0.3">
      <c r="A5" s="43" t="s">
        <v>435</v>
      </c>
      <c r="B5" s="44" t="s">
        <v>436</v>
      </c>
      <c r="C5" s="44" t="s">
        <v>437</v>
      </c>
      <c r="D5" s="44">
        <v>7700</v>
      </c>
      <c r="E5" s="44" t="s">
        <v>430</v>
      </c>
      <c r="F5" s="44"/>
      <c r="G5" s="43"/>
      <c r="H5" s="44"/>
      <c r="I5" s="44"/>
      <c r="J5">
        <v>10001211</v>
      </c>
      <c r="K5" t="e">
        <f>VLOOKUP($J5,당사단가!$A:$K,2,FALSE)</f>
        <v>#N/A</v>
      </c>
      <c r="L5" t="e">
        <f>VLOOKUP($J5,당사단가!$A:$K,11,FALSE)</f>
        <v>#N/A</v>
      </c>
      <c r="M5" t="e">
        <f t="shared" si="0"/>
        <v>#N/A</v>
      </c>
    </row>
    <row r="6" spans="1:13" x14ac:dyDescent="0.3">
      <c r="A6" s="43" t="s">
        <v>438</v>
      </c>
      <c r="B6" s="44" t="s">
        <v>439</v>
      </c>
      <c r="C6" s="44" t="s">
        <v>440</v>
      </c>
      <c r="D6" s="44">
        <v>11000</v>
      </c>
      <c r="E6" s="44" t="s">
        <v>430</v>
      </c>
      <c r="F6" s="44"/>
      <c r="G6" s="43"/>
      <c r="H6" s="44"/>
      <c r="I6" s="44"/>
      <c r="J6">
        <v>10001210</v>
      </c>
      <c r="K6" t="e">
        <f>VLOOKUP($J6,당사단가!$A:$K,2,FALSE)</f>
        <v>#N/A</v>
      </c>
      <c r="L6" t="e">
        <f>VLOOKUP($J6,당사단가!$A:$K,11,FALSE)</f>
        <v>#N/A</v>
      </c>
      <c r="M6" t="e">
        <f t="shared" si="0"/>
        <v>#N/A</v>
      </c>
    </row>
    <row r="7" spans="1:13" x14ac:dyDescent="0.3">
      <c r="A7" s="43" t="s">
        <v>441</v>
      </c>
      <c r="B7" s="44" t="s">
        <v>442</v>
      </c>
      <c r="C7" s="44" t="s">
        <v>443</v>
      </c>
      <c r="D7" s="44">
        <v>20900</v>
      </c>
      <c r="E7" s="44" t="s">
        <v>430</v>
      </c>
      <c r="F7" s="44"/>
      <c r="G7" s="43"/>
      <c r="H7" s="44"/>
      <c r="I7" s="44"/>
      <c r="J7">
        <v>10001201</v>
      </c>
      <c r="K7" t="e">
        <f>VLOOKUP($J7,당사단가!$A:$K,2,FALSE)</f>
        <v>#N/A</v>
      </c>
      <c r="L7" t="e">
        <f>VLOOKUP($J7,당사단가!$A:$K,11,FALSE)</f>
        <v>#N/A</v>
      </c>
      <c r="M7" t="e">
        <f t="shared" si="0"/>
        <v>#N/A</v>
      </c>
    </row>
    <row r="8" spans="1:13" x14ac:dyDescent="0.3">
      <c r="A8" s="43" t="s">
        <v>444</v>
      </c>
      <c r="B8" s="44" t="s">
        <v>445</v>
      </c>
      <c r="C8" s="44" t="s">
        <v>446</v>
      </c>
      <c r="D8" s="44">
        <v>4400</v>
      </c>
      <c r="E8" s="44" t="s">
        <v>430</v>
      </c>
      <c r="F8" s="44"/>
      <c r="G8" s="43"/>
      <c r="H8" s="44"/>
      <c r="I8" s="44"/>
      <c r="J8">
        <v>10001103</v>
      </c>
      <c r="K8" t="e">
        <f>VLOOKUP($J8,당사단가!$A:$K,2,FALSE)</f>
        <v>#N/A</v>
      </c>
      <c r="L8" t="e">
        <f>VLOOKUP($J8,당사단가!$A:$K,11,FALSE)</f>
        <v>#N/A</v>
      </c>
      <c r="M8" t="e">
        <f t="shared" si="0"/>
        <v>#N/A</v>
      </c>
    </row>
    <row r="9" spans="1:13" x14ac:dyDescent="0.3">
      <c r="A9" s="46" t="s">
        <v>7</v>
      </c>
      <c r="B9" s="47" t="s">
        <v>447</v>
      </c>
      <c r="C9" s="47" t="s">
        <v>448</v>
      </c>
      <c r="D9" s="47">
        <v>13750</v>
      </c>
      <c r="E9" s="47" t="s">
        <v>430</v>
      </c>
      <c r="F9" s="47"/>
      <c r="G9" s="46"/>
      <c r="H9" s="47"/>
      <c r="I9" s="47"/>
      <c r="J9" s="48"/>
      <c r="K9" s="48"/>
      <c r="L9" s="48"/>
      <c r="M9" s="48"/>
    </row>
    <row r="10" spans="1:13" x14ac:dyDescent="0.3">
      <c r="A10" s="43" t="s">
        <v>449</v>
      </c>
      <c r="B10" s="44" t="s">
        <v>450</v>
      </c>
      <c r="C10" s="44" t="s">
        <v>451</v>
      </c>
      <c r="D10" s="44">
        <v>9900</v>
      </c>
      <c r="E10" s="44" t="s">
        <v>430</v>
      </c>
      <c r="F10" s="44"/>
      <c r="G10" s="43"/>
      <c r="H10" s="44"/>
      <c r="I10" s="44"/>
      <c r="J10">
        <v>10001209</v>
      </c>
      <c r="K10" t="e">
        <f>VLOOKUP($J10,당사단가!$A:$K,2,FALSE)</f>
        <v>#N/A</v>
      </c>
      <c r="L10" t="e">
        <f>VLOOKUP($J10,당사단가!$A:$K,11,FALSE)</f>
        <v>#N/A</v>
      </c>
      <c r="M10" t="e">
        <f t="shared" si="0"/>
        <v>#N/A</v>
      </c>
    </row>
    <row r="11" spans="1:13" x14ac:dyDescent="0.3">
      <c r="A11" s="43" t="s">
        <v>10</v>
      </c>
      <c r="B11" s="44" t="s">
        <v>452</v>
      </c>
      <c r="C11" s="44" t="s">
        <v>448</v>
      </c>
      <c r="D11" s="44">
        <v>9790</v>
      </c>
      <c r="E11" s="44" t="s">
        <v>430</v>
      </c>
      <c r="F11" s="44"/>
      <c r="G11" s="43"/>
      <c r="H11" s="44"/>
      <c r="I11" s="44"/>
      <c r="J11">
        <v>10001302</v>
      </c>
      <c r="K11" t="e">
        <f>VLOOKUP($J11,당사단가!$A:$K,2,FALSE)</f>
        <v>#N/A</v>
      </c>
      <c r="L11" t="e">
        <f>VLOOKUP($J11,당사단가!$A:$K,11,FALSE)</f>
        <v>#N/A</v>
      </c>
      <c r="M11" t="e">
        <f t="shared" si="0"/>
        <v>#N/A</v>
      </c>
    </row>
    <row r="12" spans="1:13" x14ac:dyDescent="0.3">
      <c r="A12" s="43" t="s">
        <v>453</v>
      </c>
      <c r="B12" s="44" t="s">
        <v>454</v>
      </c>
      <c r="C12" s="44" t="s">
        <v>448</v>
      </c>
      <c r="D12" s="44">
        <v>7590</v>
      </c>
      <c r="E12" s="44" t="s">
        <v>430</v>
      </c>
      <c r="F12" s="44"/>
      <c r="G12" s="43"/>
      <c r="H12" s="44"/>
      <c r="I12" s="44"/>
      <c r="J12">
        <v>10001303</v>
      </c>
      <c r="K12" t="e">
        <f>VLOOKUP($J12,당사단가!$A:$K,2,FALSE)</f>
        <v>#N/A</v>
      </c>
      <c r="L12" t="e">
        <f>VLOOKUP($J12,당사단가!$A:$K,11,FALSE)</f>
        <v>#N/A</v>
      </c>
      <c r="M12" t="e">
        <f t="shared" si="0"/>
        <v>#N/A</v>
      </c>
    </row>
    <row r="13" spans="1:13" x14ac:dyDescent="0.3">
      <c r="A13" s="43" t="s">
        <v>455</v>
      </c>
      <c r="B13" s="44" t="s">
        <v>456</v>
      </c>
      <c r="C13" s="44" t="s">
        <v>448</v>
      </c>
      <c r="D13" s="44">
        <v>11440</v>
      </c>
      <c r="E13" s="44" t="s">
        <v>430</v>
      </c>
      <c r="F13" s="44"/>
      <c r="G13" s="43"/>
      <c r="H13" s="44"/>
      <c r="I13" s="44"/>
      <c r="J13">
        <v>10001304</v>
      </c>
      <c r="K13" t="e">
        <f>VLOOKUP($J13,당사단가!$A:$K,2,FALSE)</f>
        <v>#N/A</v>
      </c>
      <c r="L13" t="e">
        <f>VLOOKUP($J13,당사단가!$A:$K,11,FALSE)</f>
        <v>#N/A</v>
      </c>
      <c r="M13" t="e">
        <f t="shared" si="0"/>
        <v>#N/A</v>
      </c>
    </row>
    <row r="14" spans="1:13" x14ac:dyDescent="0.3">
      <c r="A14" s="43" t="s">
        <v>457</v>
      </c>
      <c r="B14" s="44" t="s">
        <v>458</v>
      </c>
      <c r="C14" s="44" t="s">
        <v>448</v>
      </c>
      <c r="D14" s="44">
        <v>11330</v>
      </c>
      <c r="E14" s="44" t="s">
        <v>430</v>
      </c>
      <c r="F14" s="44"/>
      <c r="G14" s="43"/>
      <c r="H14" s="44"/>
      <c r="I14" s="44"/>
      <c r="J14">
        <v>10001305</v>
      </c>
      <c r="K14" t="e">
        <f>VLOOKUP($J14,당사단가!$A:$K,2,FALSE)</f>
        <v>#N/A</v>
      </c>
      <c r="L14" t="e">
        <f>VLOOKUP($J14,당사단가!$A:$K,11,FALSE)</f>
        <v>#N/A</v>
      </c>
      <c r="M14" t="e">
        <f t="shared" si="0"/>
        <v>#N/A</v>
      </c>
    </row>
    <row r="15" spans="1:13" x14ac:dyDescent="0.3">
      <c r="A15" s="43" t="s">
        <v>459</v>
      </c>
      <c r="B15" s="44" t="s">
        <v>460</v>
      </c>
      <c r="C15" s="44" t="s">
        <v>448</v>
      </c>
      <c r="D15" s="44">
        <v>10890</v>
      </c>
      <c r="E15" s="44" t="s">
        <v>430</v>
      </c>
      <c r="F15" s="44"/>
      <c r="G15" s="43"/>
      <c r="H15" s="44"/>
      <c r="I15" s="44"/>
      <c r="J15">
        <v>10001306</v>
      </c>
      <c r="K15" t="e">
        <f>VLOOKUP($J15,당사단가!$A:$K,2,FALSE)</f>
        <v>#N/A</v>
      </c>
      <c r="L15" t="e">
        <f>VLOOKUP($J15,당사단가!$A:$K,11,FALSE)</f>
        <v>#N/A</v>
      </c>
      <c r="M15" t="e">
        <f t="shared" si="0"/>
        <v>#N/A</v>
      </c>
    </row>
    <row r="16" spans="1:13" x14ac:dyDescent="0.3">
      <c r="A16" s="43" t="s">
        <v>461</v>
      </c>
      <c r="B16" s="44" t="s">
        <v>462</v>
      </c>
      <c r="C16" s="44" t="s">
        <v>448</v>
      </c>
      <c r="D16" s="44">
        <v>8250</v>
      </c>
      <c r="E16" s="44" t="s">
        <v>430</v>
      </c>
      <c r="F16" s="44"/>
      <c r="G16" s="43"/>
      <c r="H16" s="44"/>
      <c r="I16" s="44"/>
      <c r="J16">
        <v>10001307</v>
      </c>
      <c r="K16" t="e">
        <f>VLOOKUP($J16,당사단가!$A:$K,2,FALSE)</f>
        <v>#N/A</v>
      </c>
      <c r="L16" t="e">
        <f>VLOOKUP($J16,당사단가!$A:$K,11,FALSE)</f>
        <v>#N/A</v>
      </c>
      <c r="M16" t="e">
        <f t="shared" si="0"/>
        <v>#N/A</v>
      </c>
    </row>
    <row r="17" spans="1:13" x14ac:dyDescent="0.3">
      <c r="A17" s="43" t="s">
        <v>463</v>
      </c>
      <c r="B17" s="44" t="s">
        <v>464</v>
      </c>
      <c r="C17" s="44" t="s">
        <v>448</v>
      </c>
      <c r="D17" s="44">
        <v>9460</v>
      </c>
      <c r="E17" s="44" t="s">
        <v>430</v>
      </c>
      <c r="F17" s="44"/>
      <c r="G17" s="43"/>
      <c r="H17" s="44"/>
      <c r="I17" s="44"/>
      <c r="J17">
        <v>10001308</v>
      </c>
      <c r="K17" t="e">
        <f>VLOOKUP($J17,당사단가!$A:$K,2,FALSE)</f>
        <v>#N/A</v>
      </c>
      <c r="L17" t="e">
        <f>VLOOKUP($J17,당사단가!$A:$K,11,FALSE)</f>
        <v>#N/A</v>
      </c>
      <c r="M17" t="e">
        <f t="shared" si="0"/>
        <v>#N/A</v>
      </c>
    </row>
    <row r="18" spans="1:13" x14ac:dyDescent="0.3">
      <c r="A18" s="43" t="s">
        <v>465</v>
      </c>
      <c r="B18" s="44" t="s">
        <v>466</v>
      </c>
      <c r="C18" s="44" t="s">
        <v>448</v>
      </c>
      <c r="D18" s="44">
        <v>11000</v>
      </c>
      <c r="E18" s="44" t="s">
        <v>430</v>
      </c>
      <c r="F18" s="44"/>
      <c r="G18" s="43"/>
      <c r="H18" s="44"/>
      <c r="I18" s="44"/>
      <c r="J18">
        <v>10001309</v>
      </c>
      <c r="K18" t="e">
        <f>VLOOKUP($J18,당사단가!$A:$K,2,FALSE)</f>
        <v>#N/A</v>
      </c>
      <c r="L18" t="e">
        <f>VLOOKUP($J18,당사단가!$A:$K,11,FALSE)</f>
        <v>#N/A</v>
      </c>
      <c r="M18" t="e">
        <f t="shared" si="0"/>
        <v>#N/A</v>
      </c>
    </row>
    <row r="19" spans="1:13" x14ac:dyDescent="0.3">
      <c r="A19" s="46" t="s">
        <v>14</v>
      </c>
      <c r="B19" s="47" t="s">
        <v>467</v>
      </c>
      <c r="C19" s="47" t="s">
        <v>448</v>
      </c>
      <c r="D19" s="47">
        <v>8360</v>
      </c>
      <c r="E19" s="47" t="s">
        <v>430</v>
      </c>
      <c r="F19" s="47"/>
      <c r="G19" s="46"/>
      <c r="H19" s="47"/>
      <c r="I19" s="47"/>
      <c r="J19" s="48"/>
      <c r="K19" s="48"/>
      <c r="L19" s="48"/>
      <c r="M19" s="48"/>
    </row>
    <row r="20" spans="1:13" x14ac:dyDescent="0.3">
      <c r="A20" s="43" t="s">
        <v>468</v>
      </c>
      <c r="B20" s="44" t="s">
        <v>469</v>
      </c>
      <c r="C20" s="44" t="s">
        <v>470</v>
      </c>
      <c r="D20" s="44">
        <v>72600</v>
      </c>
      <c r="E20" s="44" t="s">
        <v>430</v>
      </c>
      <c r="F20" s="44"/>
      <c r="G20" s="43"/>
      <c r="H20" s="44"/>
      <c r="I20" s="44"/>
      <c r="J20">
        <v>10001401</v>
      </c>
      <c r="K20" t="e">
        <f>VLOOKUP($J20,당사단가!$A:$K,2,FALSE)</f>
        <v>#N/A</v>
      </c>
      <c r="L20" t="e">
        <f>VLOOKUP($J20,당사단가!$A:$K,11,FALSE)</f>
        <v>#N/A</v>
      </c>
      <c r="M20" t="e">
        <f t="shared" si="0"/>
        <v>#N/A</v>
      </c>
    </row>
    <row r="21" spans="1:13" x14ac:dyDescent="0.3">
      <c r="A21" s="43" t="s">
        <v>471</v>
      </c>
      <c r="B21" s="44" t="s">
        <v>472</v>
      </c>
      <c r="C21" s="44" t="s">
        <v>473</v>
      </c>
      <c r="D21" s="44">
        <v>5170</v>
      </c>
      <c r="E21" s="44" t="s">
        <v>430</v>
      </c>
      <c r="F21" s="44"/>
      <c r="G21" s="43"/>
      <c r="H21" s="44"/>
      <c r="I21" s="44"/>
      <c r="J21">
        <v>10001402</v>
      </c>
      <c r="K21" t="e">
        <f>VLOOKUP($J21,당사단가!$A:$K,2,FALSE)</f>
        <v>#N/A</v>
      </c>
      <c r="L21" t="e">
        <f>VLOOKUP($J21,당사단가!$A:$K,11,FALSE)</f>
        <v>#N/A</v>
      </c>
      <c r="M21" t="e">
        <f t="shared" si="0"/>
        <v>#N/A</v>
      </c>
    </row>
    <row r="22" spans="1:13" x14ac:dyDescent="0.3">
      <c r="A22" s="43" t="s">
        <v>474</v>
      </c>
      <c r="B22" s="44" t="s">
        <v>475</v>
      </c>
      <c r="C22" s="44" t="s">
        <v>470</v>
      </c>
      <c r="D22" s="44">
        <v>84700</v>
      </c>
      <c r="E22" s="44" t="s">
        <v>430</v>
      </c>
      <c r="F22" s="44"/>
      <c r="G22" s="43"/>
      <c r="H22" s="44"/>
      <c r="I22" s="44"/>
      <c r="J22">
        <v>10001403</v>
      </c>
      <c r="K22" t="e">
        <f>VLOOKUP($J22,당사단가!$A:$K,2,FALSE)</f>
        <v>#N/A</v>
      </c>
      <c r="L22" t="e">
        <f>VLOOKUP($J22,당사단가!$A:$K,11,FALSE)</f>
        <v>#N/A</v>
      </c>
      <c r="M22" t="e">
        <f t="shared" si="0"/>
        <v>#N/A</v>
      </c>
    </row>
    <row r="23" spans="1:13" x14ac:dyDescent="0.3">
      <c r="A23" s="43" t="s">
        <v>476</v>
      </c>
      <c r="B23" s="44" t="s">
        <v>477</v>
      </c>
      <c r="C23" s="44" t="s">
        <v>470</v>
      </c>
      <c r="D23" s="44">
        <v>68200</v>
      </c>
      <c r="E23" s="44" t="s">
        <v>430</v>
      </c>
      <c r="F23" s="44"/>
      <c r="G23" s="43"/>
      <c r="H23" s="44"/>
      <c r="I23" s="44"/>
      <c r="J23">
        <v>10001404</v>
      </c>
      <c r="K23" t="e">
        <f>VLOOKUP($J23,당사단가!$A:$K,2,FALSE)</f>
        <v>#N/A</v>
      </c>
      <c r="L23" t="e">
        <f>VLOOKUP($J23,당사단가!$A:$K,11,FALSE)</f>
        <v>#N/A</v>
      </c>
      <c r="M23" t="e">
        <f t="shared" si="0"/>
        <v>#N/A</v>
      </c>
    </row>
    <row r="24" spans="1:13" x14ac:dyDescent="0.3">
      <c r="A24" s="43" t="s">
        <v>478</v>
      </c>
      <c r="B24" s="44" t="s">
        <v>479</v>
      </c>
      <c r="C24" s="44" t="s">
        <v>470</v>
      </c>
      <c r="D24" s="44">
        <v>53900</v>
      </c>
      <c r="E24" s="44" t="s">
        <v>430</v>
      </c>
      <c r="F24" s="44"/>
      <c r="G24" s="43"/>
      <c r="H24" s="44"/>
      <c r="I24" s="44"/>
      <c r="J24">
        <v>10001405</v>
      </c>
      <c r="K24" t="e">
        <f>VLOOKUP($J24,당사단가!$A:$K,2,FALSE)</f>
        <v>#N/A</v>
      </c>
      <c r="L24" t="e">
        <f>VLOOKUP($J24,당사단가!$A:$K,11,FALSE)</f>
        <v>#N/A</v>
      </c>
      <c r="M24" t="e">
        <f t="shared" si="0"/>
        <v>#N/A</v>
      </c>
    </row>
    <row r="25" spans="1:13" x14ac:dyDescent="0.3">
      <c r="A25" s="43" t="s">
        <v>480</v>
      </c>
      <c r="B25" s="44" t="s">
        <v>481</v>
      </c>
      <c r="C25" s="44" t="s">
        <v>482</v>
      </c>
      <c r="D25" s="44">
        <v>19800</v>
      </c>
      <c r="E25" s="44" t="s">
        <v>430</v>
      </c>
      <c r="F25" s="44"/>
      <c r="G25" s="43"/>
      <c r="H25" s="44"/>
      <c r="I25" s="44"/>
      <c r="J25">
        <v>10001828</v>
      </c>
      <c r="K25" t="e">
        <f>VLOOKUP($J25,당사단가!$A:$K,2,FALSE)</f>
        <v>#N/A</v>
      </c>
      <c r="L25" t="e">
        <f>VLOOKUP($J25,당사단가!$A:$K,11,FALSE)</f>
        <v>#N/A</v>
      </c>
      <c r="M25" t="e">
        <f t="shared" si="0"/>
        <v>#N/A</v>
      </c>
    </row>
    <row r="26" spans="1:13" x14ac:dyDescent="0.3">
      <c r="A26" s="46" t="s">
        <v>22</v>
      </c>
      <c r="B26" s="47" t="s">
        <v>483</v>
      </c>
      <c r="C26" s="47" t="s">
        <v>484</v>
      </c>
      <c r="D26" s="47">
        <v>6050</v>
      </c>
      <c r="E26" s="47" t="s">
        <v>430</v>
      </c>
      <c r="F26" s="47"/>
      <c r="G26" s="46"/>
      <c r="H26" s="47"/>
      <c r="I26" s="47"/>
      <c r="J26" s="48"/>
      <c r="K26" s="48"/>
      <c r="L26" s="48"/>
      <c r="M26" s="48"/>
    </row>
    <row r="27" spans="1:13" x14ac:dyDescent="0.3">
      <c r="A27" s="43" t="s">
        <v>485</v>
      </c>
      <c r="B27" s="44" t="s">
        <v>486</v>
      </c>
      <c r="C27" s="44" t="s">
        <v>482</v>
      </c>
      <c r="D27" s="44">
        <v>7700</v>
      </c>
      <c r="E27" s="44" t="s">
        <v>430</v>
      </c>
      <c r="F27" s="44"/>
      <c r="G27" s="43"/>
      <c r="H27" s="44"/>
      <c r="I27" s="44"/>
      <c r="J27">
        <v>10001901</v>
      </c>
      <c r="K27" t="e">
        <f>VLOOKUP($J27,당사단가!$A:$K,2,FALSE)</f>
        <v>#N/A</v>
      </c>
      <c r="L27" t="e">
        <f>VLOOKUP($J27,당사단가!$A:$K,11,FALSE)</f>
        <v>#N/A</v>
      </c>
      <c r="M27" t="e">
        <f t="shared" si="0"/>
        <v>#N/A</v>
      </c>
    </row>
    <row r="28" spans="1:13" x14ac:dyDescent="0.3">
      <c r="A28" s="43" t="s">
        <v>487</v>
      </c>
      <c r="B28" s="44" t="s">
        <v>488</v>
      </c>
      <c r="C28" s="44" t="s">
        <v>489</v>
      </c>
      <c r="D28" s="44">
        <v>550</v>
      </c>
      <c r="E28" s="44" t="s">
        <v>430</v>
      </c>
      <c r="F28" s="44"/>
      <c r="G28" s="43"/>
      <c r="H28" s="44"/>
      <c r="I28" s="44"/>
      <c r="J28">
        <v>10001902</v>
      </c>
      <c r="K28" t="e">
        <f>VLOOKUP($J28,당사단가!$A:$K,2,FALSE)</f>
        <v>#N/A</v>
      </c>
      <c r="L28" t="e">
        <f>VLOOKUP($J28,당사단가!$A:$K,11,FALSE)</f>
        <v>#N/A</v>
      </c>
      <c r="M28" t="e">
        <f t="shared" si="0"/>
        <v>#N/A</v>
      </c>
    </row>
    <row r="29" spans="1:13" x14ac:dyDescent="0.3">
      <c r="A29" s="43" t="s">
        <v>490</v>
      </c>
      <c r="B29" s="44" t="s">
        <v>491</v>
      </c>
      <c r="C29" s="44" t="s">
        <v>492</v>
      </c>
      <c r="D29" s="44">
        <v>33000</v>
      </c>
      <c r="E29" s="44" t="s">
        <v>430</v>
      </c>
      <c r="F29" s="44"/>
      <c r="G29" s="43"/>
      <c r="H29" s="44"/>
      <c r="I29" s="44"/>
      <c r="J29">
        <v>10001903</v>
      </c>
      <c r="K29" t="e">
        <f>VLOOKUP($J29,당사단가!$A:$K,2,FALSE)</f>
        <v>#N/A</v>
      </c>
      <c r="L29" t="e">
        <f>VLOOKUP($J29,당사단가!$A:$K,11,FALSE)</f>
        <v>#N/A</v>
      </c>
      <c r="M29" t="e">
        <f t="shared" si="0"/>
        <v>#N/A</v>
      </c>
    </row>
    <row r="30" spans="1:13" x14ac:dyDescent="0.3">
      <c r="A30" s="43" t="s">
        <v>493</v>
      </c>
      <c r="B30" s="44" t="s">
        <v>494</v>
      </c>
      <c r="C30" s="44" t="s">
        <v>489</v>
      </c>
      <c r="D30" s="44">
        <v>24200</v>
      </c>
      <c r="E30" s="44" t="s">
        <v>430</v>
      </c>
      <c r="F30" s="44"/>
      <c r="G30" s="43"/>
      <c r="H30" s="44"/>
      <c r="I30" s="44"/>
      <c r="J30">
        <v>10001905</v>
      </c>
      <c r="K30" t="e">
        <f>VLOOKUP($J30,당사단가!$A:$K,2,FALSE)</f>
        <v>#N/A</v>
      </c>
      <c r="L30" t="e">
        <f>VLOOKUP($J30,당사단가!$A:$K,11,FALSE)</f>
        <v>#N/A</v>
      </c>
      <c r="M30" t="e">
        <f t="shared" si="0"/>
        <v>#N/A</v>
      </c>
    </row>
    <row r="31" spans="1:13" x14ac:dyDescent="0.3">
      <c r="A31" s="43" t="s">
        <v>495</v>
      </c>
      <c r="B31" s="44" t="s">
        <v>496</v>
      </c>
      <c r="C31" s="44" t="s">
        <v>489</v>
      </c>
      <c r="D31" s="44">
        <v>55000</v>
      </c>
      <c r="E31" s="44" t="s">
        <v>430</v>
      </c>
      <c r="F31" s="44"/>
      <c r="G31" s="43"/>
      <c r="H31" s="44"/>
      <c r="I31" s="44"/>
      <c r="J31">
        <v>10001906</v>
      </c>
      <c r="K31" t="e">
        <f>VLOOKUP($J31,당사단가!$A:$K,2,FALSE)</f>
        <v>#N/A</v>
      </c>
      <c r="L31" t="e">
        <f>VLOOKUP($J31,당사단가!$A:$K,11,FALSE)</f>
        <v>#N/A</v>
      </c>
      <c r="M31" t="e">
        <f t="shared" si="0"/>
        <v>#N/A</v>
      </c>
    </row>
    <row r="32" spans="1:13" x14ac:dyDescent="0.3">
      <c r="A32" s="43" t="s">
        <v>497</v>
      </c>
      <c r="B32" s="44" t="s">
        <v>498</v>
      </c>
      <c r="C32" s="44" t="s">
        <v>489</v>
      </c>
      <c r="D32" s="44">
        <v>1100</v>
      </c>
      <c r="E32" s="44" t="s">
        <v>430</v>
      </c>
      <c r="F32" s="44"/>
      <c r="G32" s="43"/>
      <c r="H32" s="44"/>
      <c r="I32" s="44"/>
      <c r="J32">
        <v>10001907</v>
      </c>
      <c r="K32" t="e">
        <f>VLOOKUP($J32,당사단가!$A:$K,2,FALSE)</f>
        <v>#N/A</v>
      </c>
      <c r="L32" t="e">
        <f>VLOOKUP($J32,당사단가!$A:$K,11,FALSE)</f>
        <v>#N/A</v>
      </c>
      <c r="M32" t="e">
        <f t="shared" si="0"/>
        <v>#N/A</v>
      </c>
    </row>
    <row r="33" spans="1:13" x14ac:dyDescent="0.3">
      <c r="A33" s="43" t="s">
        <v>24</v>
      </c>
      <c r="B33" s="44" t="s">
        <v>499</v>
      </c>
      <c r="C33" s="44" t="s">
        <v>500</v>
      </c>
      <c r="D33" s="44">
        <v>30800</v>
      </c>
      <c r="E33" s="44" t="s">
        <v>430</v>
      </c>
      <c r="F33" s="44"/>
      <c r="G33" s="43"/>
      <c r="H33" s="44"/>
      <c r="I33" s="44"/>
      <c r="J33">
        <v>10001204</v>
      </c>
      <c r="K33" t="e">
        <f>VLOOKUP($J33,당사단가!$A:$K,2,FALSE)</f>
        <v>#N/A</v>
      </c>
      <c r="L33" t="e">
        <f>VLOOKUP($J33,당사단가!$A:$K,11,FALSE)</f>
        <v>#N/A</v>
      </c>
      <c r="M33" t="e">
        <f t="shared" si="0"/>
        <v>#N/A</v>
      </c>
    </row>
    <row r="34" spans="1:13" x14ac:dyDescent="0.3">
      <c r="A34" s="43" t="s">
        <v>501</v>
      </c>
      <c r="B34" s="44" t="s">
        <v>502</v>
      </c>
      <c r="C34" s="44" t="s">
        <v>503</v>
      </c>
      <c r="D34" s="44">
        <v>20900</v>
      </c>
      <c r="E34" s="44" t="s">
        <v>430</v>
      </c>
      <c r="F34" s="44"/>
      <c r="G34" s="43"/>
      <c r="H34" s="44"/>
      <c r="I34" s="44"/>
      <c r="J34">
        <v>10001417</v>
      </c>
      <c r="K34" t="e">
        <f>VLOOKUP($J34,당사단가!$A:$K,2,FALSE)</f>
        <v>#N/A</v>
      </c>
      <c r="L34" t="e">
        <f>VLOOKUP($J34,당사단가!$A:$K,11,FALSE)</f>
        <v>#N/A</v>
      </c>
      <c r="M34" t="e">
        <f t="shared" si="0"/>
        <v>#N/A</v>
      </c>
    </row>
    <row r="35" spans="1:13" x14ac:dyDescent="0.3">
      <c r="A35" s="43" t="s">
        <v>504</v>
      </c>
      <c r="B35" s="44" t="s">
        <v>505</v>
      </c>
      <c r="C35" s="44" t="s">
        <v>503</v>
      </c>
      <c r="D35" s="44">
        <v>27500</v>
      </c>
      <c r="E35" s="44" t="s">
        <v>430</v>
      </c>
      <c r="F35" s="44"/>
      <c r="G35" s="43"/>
      <c r="H35" s="44"/>
      <c r="I35" s="44"/>
      <c r="J35">
        <v>10001407</v>
      </c>
      <c r="K35" t="e">
        <f>VLOOKUP($J35,당사단가!$A:$K,2,FALSE)</f>
        <v>#N/A</v>
      </c>
      <c r="L35" t="e">
        <f>VLOOKUP($J35,당사단가!$A:$K,11,FALSE)</f>
        <v>#N/A</v>
      </c>
      <c r="M35" t="e">
        <f t="shared" si="0"/>
        <v>#N/A</v>
      </c>
    </row>
    <row r="36" spans="1:13" x14ac:dyDescent="0.3">
      <c r="A36" s="43" t="s">
        <v>506</v>
      </c>
      <c r="B36" s="44" t="s">
        <v>507</v>
      </c>
      <c r="C36" s="44" t="s">
        <v>508</v>
      </c>
      <c r="D36" s="44">
        <v>4950</v>
      </c>
      <c r="E36" s="44" t="s">
        <v>430</v>
      </c>
      <c r="F36" s="44"/>
      <c r="G36" s="43"/>
      <c r="H36" s="44"/>
      <c r="I36" s="44"/>
      <c r="J36">
        <v>10001927</v>
      </c>
      <c r="K36" t="e">
        <f>VLOOKUP($J36,당사단가!$A:$K,2,FALSE)</f>
        <v>#N/A</v>
      </c>
      <c r="L36" t="e">
        <f>VLOOKUP($J36,당사단가!$A:$K,11,FALSE)</f>
        <v>#N/A</v>
      </c>
      <c r="M36" t="e">
        <f t="shared" si="0"/>
        <v>#N/A</v>
      </c>
    </row>
    <row r="37" spans="1:13" x14ac:dyDescent="0.3">
      <c r="A37" s="43" t="s">
        <v>28</v>
      </c>
      <c r="B37" s="44" t="s">
        <v>509</v>
      </c>
      <c r="C37" s="44" t="s">
        <v>510</v>
      </c>
      <c r="D37" s="44">
        <v>12100</v>
      </c>
      <c r="E37" s="44" t="s">
        <v>430</v>
      </c>
      <c r="F37" s="44"/>
      <c r="G37" s="43"/>
      <c r="H37" s="44"/>
      <c r="I37" s="44"/>
      <c r="J37">
        <v>10001312</v>
      </c>
      <c r="K37" t="e">
        <f>VLOOKUP($J37,당사단가!$A:$K,2,FALSE)</f>
        <v>#N/A</v>
      </c>
      <c r="L37" t="e">
        <f>VLOOKUP($J37,당사단가!$A:$K,11,FALSE)</f>
        <v>#N/A</v>
      </c>
      <c r="M37" t="e">
        <f t="shared" si="0"/>
        <v>#N/A</v>
      </c>
    </row>
    <row r="38" spans="1:13" x14ac:dyDescent="0.3">
      <c r="A38" s="43" t="s">
        <v>511</v>
      </c>
      <c r="B38" s="44" t="s">
        <v>512</v>
      </c>
      <c r="C38" s="44" t="s">
        <v>513</v>
      </c>
      <c r="D38" s="44">
        <v>67100</v>
      </c>
      <c r="E38" s="44" t="s">
        <v>430</v>
      </c>
      <c r="F38" s="44"/>
      <c r="G38" s="43"/>
      <c r="H38" s="44"/>
      <c r="I38" s="44"/>
      <c r="J38">
        <v>10001409</v>
      </c>
      <c r="K38" t="e">
        <f>VLOOKUP($J38,당사단가!$A:$K,2,FALSE)</f>
        <v>#N/A</v>
      </c>
      <c r="L38" t="e">
        <f>VLOOKUP($J38,당사단가!$A:$K,11,FALSE)</f>
        <v>#N/A</v>
      </c>
      <c r="M38" t="e">
        <f t="shared" si="0"/>
        <v>#N/A</v>
      </c>
    </row>
    <row r="39" spans="1:13" x14ac:dyDescent="0.3">
      <c r="A39" s="43" t="s">
        <v>34</v>
      </c>
      <c r="B39" s="44" t="s">
        <v>514</v>
      </c>
      <c r="C39" s="44" t="s">
        <v>515</v>
      </c>
      <c r="D39" s="44">
        <v>10450</v>
      </c>
      <c r="E39" s="44" t="s">
        <v>430</v>
      </c>
      <c r="F39" s="44"/>
      <c r="G39" s="43"/>
      <c r="H39" s="44"/>
      <c r="I39" s="44"/>
      <c r="J39">
        <v>10001313</v>
      </c>
      <c r="K39" t="e">
        <f>VLOOKUP($J39,당사단가!$A:$K,2,FALSE)</f>
        <v>#N/A</v>
      </c>
      <c r="L39" t="e">
        <f>VLOOKUP($J39,당사단가!$A:$K,11,FALSE)</f>
        <v>#N/A</v>
      </c>
      <c r="M39" t="e">
        <f t="shared" si="0"/>
        <v>#N/A</v>
      </c>
    </row>
    <row r="40" spans="1:13" x14ac:dyDescent="0.3">
      <c r="A40" s="43" t="s">
        <v>516</v>
      </c>
      <c r="B40" s="44" t="s">
        <v>517</v>
      </c>
      <c r="C40" s="44" t="s">
        <v>518</v>
      </c>
      <c r="D40" s="44">
        <v>25300</v>
      </c>
      <c r="E40" s="44" t="s">
        <v>430</v>
      </c>
      <c r="F40" s="44"/>
      <c r="G40" s="43"/>
      <c r="H40" s="44"/>
      <c r="I40" s="44"/>
      <c r="J40">
        <v>10001318</v>
      </c>
      <c r="K40" t="e">
        <f>VLOOKUP($J40,당사단가!$A:$K,2,FALSE)</f>
        <v>#N/A</v>
      </c>
      <c r="L40" t="e">
        <f>VLOOKUP($J40,당사단가!$A:$K,11,FALSE)</f>
        <v>#N/A</v>
      </c>
      <c r="M40" t="e">
        <f t="shared" si="0"/>
        <v>#N/A</v>
      </c>
    </row>
    <row r="41" spans="1:13" x14ac:dyDescent="0.3">
      <c r="A41" s="46" t="s">
        <v>519</v>
      </c>
      <c r="B41" s="47" t="s">
        <v>520</v>
      </c>
      <c r="C41" s="47" t="s">
        <v>521</v>
      </c>
      <c r="D41" s="47">
        <v>52800</v>
      </c>
      <c r="E41" s="47" t="s">
        <v>430</v>
      </c>
      <c r="F41" s="47"/>
      <c r="G41" s="46"/>
      <c r="H41" s="47"/>
      <c r="I41" s="47"/>
      <c r="J41" s="48"/>
      <c r="K41" s="48"/>
      <c r="L41" s="48"/>
      <c r="M41" s="48"/>
    </row>
    <row r="42" spans="1:13" x14ac:dyDescent="0.3">
      <c r="A42" s="43" t="s">
        <v>522</v>
      </c>
      <c r="B42" s="44" t="s">
        <v>523</v>
      </c>
      <c r="C42" s="44" t="s">
        <v>508</v>
      </c>
      <c r="D42" s="44">
        <v>3630</v>
      </c>
      <c r="E42" s="44" t="s">
        <v>430</v>
      </c>
      <c r="F42" s="44"/>
      <c r="G42" s="43"/>
      <c r="H42" s="44"/>
      <c r="I42" s="44"/>
      <c r="J42">
        <v>10001315</v>
      </c>
      <c r="K42" t="e">
        <f>VLOOKUP($J42,당사단가!$A:$K,2,FALSE)</f>
        <v>#N/A</v>
      </c>
      <c r="L42" t="e">
        <f>VLOOKUP($J42,당사단가!$A:$K,11,FALSE)</f>
        <v>#N/A</v>
      </c>
      <c r="M42" t="e">
        <f t="shared" si="0"/>
        <v>#N/A</v>
      </c>
    </row>
    <row r="43" spans="1:13" x14ac:dyDescent="0.3">
      <c r="A43" s="43" t="s">
        <v>38</v>
      </c>
      <c r="B43" s="44" t="s">
        <v>524</v>
      </c>
      <c r="C43" s="44" t="s">
        <v>525</v>
      </c>
      <c r="D43" s="44">
        <v>13200</v>
      </c>
      <c r="E43" s="44" t="s">
        <v>430</v>
      </c>
      <c r="F43" s="44"/>
      <c r="G43" s="43"/>
      <c r="H43" s="44"/>
      <c r="I43" s="44"/>
      <c r="J43">
        <v>10001320</v>
      </c>
      <c r="K43" t="e">
        <f>VLOOKUP($J43,당사단가!$A:$K,2,FALSE)</f>
        <v>#N/A</v>
      </c>
      <c r="L43" t="e">
        <f>VLOOKUP($J43,당사단가!$A:$K,11,FALSE)</f>
        <v>#N/A</v>
      </c>
      <c r="M43" t="e">
        <f t="shared" si="0"/>
        <v>#N/A</v>
      </c>
    </row>
    <row r="44" spans="1:13" x14ac:dyDescent="0.3">
      <c r="A44" s="46" t="s">
        <v>526</v>
      </c>
      <c r="B44" s="47" t="s">
        <v>527</v>
      </c>
      <c r="C44" s="47" t="s">
        <v>528</v>
      </c>
      <c r="D44" s="47">
        <v>38500</v>
      </c>
      <c r="E44" s="47" t="s">
        <v>430</v>
      </c>
      <c r="F44" s="47"/>
      <c r="G44" s="46"/>
      <c r="H44" s="47"/>
      <c r="I44" s="47"/>
      <c r="J44" s="48"/>
      <c r="K44" s="48"/>
      <c r="L44" s="48"/>
      <c r="M44" s="48"/>
    </row>
    <row r="45" spans="1:13" x14ac:dyDescent="0.3">
      <c r="A45" s="46" t="s">
        <v>529</v>
      </c>
      <c r="B45" s="47" t="s">
        <v>530</v>
      </c>
      <c r="C45" s="47" t="s">
        <v>482</v>
      </c>
      <c r="D45" s="47">
        <v>19800</v>
      </c>
      <c r="E45" s="47" t="s">
        <v>430</v>
      </c>
      <c r="F45" s="47"/>
      <c r="G45" s="46"/>
      <c r="H45" s="47"/>
      <c r="I45" s="47"/>
      <c r="J45" s="48"/>
      <c r="K45" s="48"/>
      <c r="L45" s="48"/>
      <c r="M45" s="48"/>
    </row>
    <row r="46" spans="1:13" x14ac:dyDescent="0.3">
      <c r="A46" s="46" t="s">
        <v>531</v>
      </c>
      <c r="B46" s="47" t="s">
        <v>532</v>
      </c>
      <c r="C46" s="47" t="s">
        <v>482</v>
      </c>
      <c r="D46" s="47">
        <v>19800</v>
      </c>
      <c r="E46" s="47" t="s">
        <v>430</v>
      </c>
      <c r="F46" s="47"/>
      <c r="G46" s="46"/>
      <c r="H46" s="47"/>
      <c r="I46" s="47"/>
      <c r="J46" s="48"/>
      <c r="K46" s="48"/>
      <c r="L46" s="48"/>
      <c r="M46" s="48"/>
    </row>
    <row r="47" spans="1:13" x14ac:dyDescent="0.3">
      <c r="A47" s="46" t="s">
        <v>533</v>
      </c>
      <c r="B47" s="47" t="s">
        <v>534</v>
      </c>
      <c r="C47" s="47" t="s">
        <v>482</v>
      </c>
      <c r="D47" s="47">
        <v>19800</v>
      </c>
      <c r="E47" s="47" t="s">
        <v>430</v>
      </c>
      <c r="F47" s="47"/>
      <c r="G47" s="46"/>
      <c r="H47" s="47"/>
      <c r="I47" s="47"/>
      <c r="J47" s="48"/>
      <c r="K47" s="48"/>
      <c r="L47" s="48"/>
      <c r="M47" s="48"/>
    </row>
    <row r="48" spans="1:13" x14ac:dyDescent="0.3">
      <c r="A48" s="46" t="s">
        <v>535</v>
      </c>
      <c r="B48" s="47" t="s">
        <v>536</v>
      </c>
      <c r="C48" s="47" t="s">
        <v>482</v>
      </c>
      <c r="D48" s="47">
        <v>19800</v>
      </c>
      <c r="E48" s="47" t="s">
        <v>430</v>
      </c>
      <c r="F48" s="47"/>
      <c r="G48" s="46"/>
      <c r="H48" s="47"/>
      <c r="I48" s="47"/>
      <c r="J48" s="48"/>
      <c r="K48" s="48"/>
      <c r="L48" s="48"/>
      <c r="M48" s="48"/>
    </row>
    <row r="49" spans="1:13" x14ac:dyDescent="0.3">
      <c r="A49" s="46" t="s">
        <v>537</v>
      </c>
      <c r="B49" s="47" t="s">
        <v>538</v>
      </c>
      <c r="C49" s="47" t="s">
        <v>482</v>
      </c>
      <c r="D49" s="47">
        <v>19800</v>
      </c>
      <c r="E49" s="47" t="s">
        <v>430</v>
      </c>
      <c r="F49" s="47"/>
      <c r="G49" s="46"/>
      <c r="H49" s="47"/>
      <c r="I49" s="47"/>
      <c r="J49" s="48"/>
      <c r="K49" s="48"/>
      <c r="L49" s="48"/>
      <c r="M49" s="48"/>
    </row>
    <row r="50" spans="1:13" x14ac:dyDescent="0.3">
      <c r="A50" s="46" t="s">
        <v>539</v>
      </c>
      <c r="B50" s="47" t="s">
        <v>540</v>
      </c>
      <c r="C50" s="47" t="s">
        <v>482</v>
      </c>
      <c r="D50" s="47">
        <v>20900</v>
      </c>
      <c r="E50" s="47" t="s">
        <v>430</v>
      </c>
      <c r="F50" s="47"/>
      <c r="G50" s="46"/>
      <c r="H50" s="47"/>
      <c r="I50" s="47"/>
      <c r="J50" s="48"/>
      <c r="K50" s="48"/>
      <c r="L50" s="48"/>
      <c r="M50" s="48"/>
    </row>
    <row r="51" spans="1:13" x14ac:dyDescent="0.3">
      <c r="A51" s="46" t="s">
        <v>541</v>
      </c>
      <c r="B51" s="47" t="s">
        <v>542</v>
      </c>
      <c r="C51" s="47" t="s">
        <v>482</v>
      </c>
      <c r="D51" s="47">
        <v>20900</v>
      </c>
      <c r="E51" s="47" t="s">
        <v>430</v>
      </c>
      <c r="F51" s="47"/>
      <c r="G51" s="46"/>
      <c r="H51" s="47"/>
      <c r="I51" s="47"/>
      <c r="J51" s="48"/>
      <c r="K51" s="48"/>
      <c r="L51" s="48"/>
      <c r="M51" s="48"/>
    </row>
    <row r="52" spans="1:13" x14ac:dyDescent="0.3">
      <c r="A52" s="46" t="s">
        <v>543</v>
      </c>
      <c r="B52" s="47" t="s">
        <v>544</v>
      </c>
      <c r="C52" s="47" t="s">
        <v>482</v>
      </c>
      <c r="D52" s="47">
        <v>20900</v>
      </c>
      <c r="E52" s="47" t="s">
        <v>430</v>
      </c>
      <c r="F52" s="47"/>
      <c r="G52" s="46"/>
      <c r="H52" s="47"/>
      <c r="I52" s="47"/>
      <c r="J52" s="48"/>
      <c r="K52" s="48"/>
      <c r="L52" s="48"/>
      <c r="M52" s="48"/>
    </row>
    <row r="53" spans="1:13" x14ac:dyDescent="0.3">
      <c r="A53" s="46" t="s">
        <v>545</v>
      </c>
      <c r="B53" s="47" t="s">
        <v>546</v>
      </c>
      <c r="C53" s="47" t="s">
        <v>482</v>
      </c>
      <c r="D53" s="47">
        <v>20900</v>
      </c>
      <c r="E53" s="47" t="s">
        <v>430</v>
      </c>
      <c r="F53" s="47"/>
      <c r="G53" s="46"/>
      <c r="H53" s="47"/>
      <c r="I53" s="47"/>
      <c r="J53" s="48"/>
      <c r="K53" s="48"/>
      <c r="L53" s="48"/>
      <c r="M53" s="48"/>
    </row>
    <row r="54" spans="1:13" x14ac:dyDescent="0.3">
      <c r="A54" s="46" t="s">
        <v>58</v>
      </c>
      <c r="B54" s="47" t="s">
        <v>547</v>
      </c>
      <c r="C54" s="47" t="s">
        <v>482</v>
      </c>
      <c r="D54" s="47">
        <v>20900</v>
      </c>
      <c r="E54" s="47" t="s">
        <v>430</v>
      </c>
      <c r="F54" s="47"/>
      <c r="G54" s="46"/>
      <c r="H54" s="47"/>
      <c r="I54" s="47"/>
      <c r="J54" s="48"/>
      <c r="K54" s="48"/>
      <c r="L54" s="48"/>
      <c r="M54" s="48"/>
    </row>
    <row r="55" spans="1:13" x14ac:dyDescent="0.3">
      <c r="A55" s="46" t="s">
        <v>548</v>
      </c>
      <c r="B55" s="47" t="s">
        <v>549</v>
      </c>
      <c r="C55" s="47" t="s">
        <v>550</v>
      </c>
      <c r="D55" s="47">
        <v>25300</v>
      </c>
      <c r="E55" s="47" t="s">
        <v>430</v>
      </c>
      <c r="F55" s="47"/>
      <c r="G55" s="46"/>
      <c r="H55" s="47"/>
      <c r="I55" s="47"/>
      <c r="J55" s="48"/>
      <c r="K55" s="48"/>
      <c r="L55" s="48"/>
      <c r="M55" s="48"/>
    </row>
    <row r="56" spans="1:13" x14ac:dyDescent="0.3">
      <c r="A56" s="46" t="s">
        <v>551</v>
      </c>
      <c r="B56" s="47" t="s">
        <v>552</v>
      </c>
      <c r="C56" s="47" t="s">
        <v>550</v>
      </c>
      <c r="D56" s="47">
        <v>25300</v>
      </c>
      <c r="E56" s="47" t="s">
        <v>430</v>
      </c>
      <c r="F56" s="47"/>
      <c r="G56" s="46"/>
      <c r="H56" s="47"/>
      <c r="I56" s="47"/>
      <c r="J56" s="48"/>
      <c r="K56" s="48"/>
      <c r="L56" s="48"/>
      <c r="M56" s="48"/>
    </row>
    <row r="57" spans="1:13" x14ac:dyDescent="0.3">
      <c r="A57" s="46" t="s">
        <v>553</v>
      </c>
      <c r="B57" s="47" t="s">
        <v>554</v>
      </c>
      <c r="C57" s="47" t="s">
        <v>550</v>
      </c>
      <c r="D57" s="47">
        <v>25300</v>
      </c>
      <c r="E57" s="47" t="s">
        <v>430</v>
      </c>
      <c r="F57" s="47"/>
      <c r="G57" s="46"/>
      <c r="H57" s="47"/>
      <c r="I57" s="47"/>
      <c r="J57" s="48"/>
      <c r="K57" s="48"/>
      <c r="L57" s="48"/>
      <c r="M57" s="48"/>
    </row>
    <row r="58" spans="1:13" x14ac:dyDescent="0.3">
      <c r="A58" s="46" t="s">
        <v>555</v>
      </c>
      <c r="B58" s="47" t="s">
        <v>556</v>
      </c>
      <c r="C58" s="47" t="s">
        <v>550</v>
      </c>
      <c r="D58" s="47">
        <v>25300</v>
      </c>
      <c r="E58" s="47" t="s">
        <v>430</v>
      </c>
      <c r="F58" s="47"/>
      <c r="G58" s="46"/>
      <c r="H58" s="47"/>
      <c r="I58" s="47"/>
      <c r="J58" s="48"/>
      <c r="K58" s="48"/>
      <c r="L58" s="48"/>
      <c r="M58" s="48"/>
    </row>
    <row r="59" spans="1:13" x14ac:dyDescent="0.3">
      <c r="A59" s="46" t="s">
        <v>557</v>
      </c>
      <c r="B59" s="47" t="s">
        <v>558</v>
      </c>
      <c r="C59" s="47" t="s">
        <v>550</v>
      </c>
      <c r="D59" s="47">
        <v>25300</v>
      </c>
      <c r="E59" s="47" t="s">
        <v>430</v>
      </c>
      <c r="F59" s="47"/>
      <c r="G59" s="46"/>
      <c r="H59" s="47"/>
      <c r="I59" s="47"/>
      <c r="J59" s="48"/>
      <c r="K59" s="48"/>
      <c r="L59" s="48"/>
      <c r="M59" s="48"/>
    </row>
    <row r="60" spans="1:13" x14ac:dyDescent="0.3">
      <c r="A60" s="43" t="s">
        <v>559</v>
      </c>
      <c r="B60" s="44" t="s">
        <v>560</v>
      </c>
      <c r="C60" s="44" t="s">
        <v>550</v>
      </c>
      <c r="D60" s="44">
        <v>7150</v>
      </c>
      <c r="E60" s="44" t="s">
        <v>430</v>
      </c>
      <c r="F60" s="44"/>
      <c r="G60" s="43"/>
      <c r="H60" s="44"/>
      <c r="I60" s="44"/>
      <c r="J60">
        <v>10001829</v>
      </c>
      <c r="K60" t="e">
        <f>VLOOKUP($J60,당사단가!$A:$K,2,FALSE)</f>
        <v>#N/A</v>
      </c>
      <c r="L60" t="e">
        <f>VLOOKUP($J60,당사단가!$A:$K,11,FALSE)</f>
        <v>#N/A</v>
      </c>
      <c r="M60" t="e">
        <f t="shared" si="0"/>
        <v>#N/A</v>
      </c>
    </row>
    <row r="61" spans="1:13" x14ac:dyDescent="0.3">
      <c r="A61" s="43" t="s">
        <v>561</v>
      </c>
      <c r="B61" s="44" t="s">
        <v>562</v>
      </c>
      <c r="C61" s="44" t="s">
        <v>563</v>
      </c>
      <c r="D61" s="44">
        <v>14520</v>
      </c>
      <c r="E61" s="44" t="s">
        <v>430</v>
      </c>
      <c r="F61" s="44"/>
      <c r="G61" s="43"/>
      <c r="H61" s="44"/>
      <c r="I61" s="44"/>
      <c r="J61">
        <v>10001501</v>
      </c>
      <c r="K61" t="e">
        <f>VLOOKUP($J61,당사단가!$A:$K,2,FALSE)</f>
        <v>#N/A</v>
      </c>
      <c r="L61" t="e">
        <f>VLOOKUP($J61,당사단가!$A:$K,11,FALSE)</f>
        <v>#N/A</v>
      </c>
      <c r="M61" t="e">
        <f t="shared" si="0"/>
        <v>#N/A</v>
      </c>
    </row>
    <row r="62" spans="1:13" x14ac:dyDescent="0.3">
      <c r="A62" s="43" t="s">
        <v>564</v>
      </c>
      <c r="B62" s="44" t="s">
        <v>565</v>
      </c>
      <c r="C62" s="44" t="s">
        <v>563</v>
      </c>
      <c r="D62" s="44">
        <v>14630</v>
      </c>
      <c r="E62" s="44" t="s">
        <v>430</v>
      </c>
      <c r="F62" s="44"/>
      <c r="G62" s="43"/>
      <c r="H62" s="44"/>
      <c r="I62" s="44"/>
      <c r="J62">
        <v>10001502</v>
      </c>
      <c r="K62" t="e">
        <f>VLOOKUP($J62,당사단가!$A:$K,2,FALSE)</f>
        <v>#N/A</v>
      </c>
      <c r="L62" t="e">
        <f>VLOOKUP($J62,당사단가!$A:$K,11,FALSE)</f>
        <v>#N/A</v>
      </c>
      <c r="M62" t="e">
        <f t="shared" si="0"/>
        <v>#N/A</v>
      </c>
    </row>
    <row r="63" spans="1:13" x14ac:dyDescent="0.3">
      <c r="A63" s="43" t="s">
        <v>566</v>
      </c>
      <c r="B63" s="44" t="s">
        <v>567</v>
      </c>
      <c r="C63" s="44" t="s">
        <v>568</v>
      </c>
      <c r="D63" s="44">
        <v>1980</v>
      </c>
      <c r="E63" s="44" t="s">
        <v>430</v>
      </c>
      <c r="F63" s="44"/>
      <c r="G63" s="43"/>
      <c r="H63" s="44"/>
      <c r="I63" s="44"/>
      <c r="J63">
        <v>10001503</v>
      </c>
      <c r="K63" t="e">
        <f>VLOOKUP($J63,당사단가!$A:$K,2,FALSE)</f>
        <v>#N/A</v>
      </c>
      <c r="L63" t="e">
        <f>VLOOKUP($J63,당사단가!$A:$K,11,FALSE)</f>
        <v>#N/A</v>
      </c>
      <c r="M63" t="e">
        <f t="shared" si="0"/>
        <v>#N/A</v>
      </c>
    </row>
    <row r="64" spans="1:13" x14ac:dyDescent="0.3">
      <c r="A64" s="43" t="s">
        <v>569</v>
      </c>
      <c r="B64" s="44" t="s">
        <v>570</v>
      </c>
      <c r="C64" s="44" t="s">
        <v>571</v>
      </c>
      <c r="D64" s="44">
        <v>2970</v>
      </c>
      <c r="E64" s="44" t="s">
        <v>430</v>
      </c>
      <c r="F64" s="44"/>
      <c r="G64" s="43"/>
      <c r="H64" s="44"/>
      <c r="I64" s="44"/>
      <c r="J64">
        <v>10001504</v>
      </c>
      <c r="K64" t="e">
        <f>VLOOKUP($J64,당사단가!$A:$K,2,FALSE)</f>
        <v>#N/A</v>
      </c>
      <c r="L64" t="e">
        <f>VLOOKUP($J64,당사단가!$A:$K,11,FALSE)</f>
        <v>#N/A</v>
      </c>
      <c r="M64" t="e">
        <f t="shared" si="0"/>
        <v>#N/A</v>
      </c>
    </row>
    <row r="65" spans="1:13" x14ac:dyDescent="0.3">
      <c r="A65" s="46" t="s">
        <v>572</v>
      </c>
      <c r="B65" s="47" t="s">
        <v>573</v>
      </c>
      <c r="C65" s="47" t="s">
        <v>571</v>
      </c>
      <c r="D65" s="47">
        <v>2970</v>
      </c>
      <c r="E65" s="47" t="s">
        <v>430</v>
      </c>
      <c r="F65" s="47"/>
      <c r="G65" s="46"/>
      <c r="H65" s="47"/>
      <c r="I65" s="47"/>
      <c r="J65" s="48"/>
      <c r="K65" s="48"/>
      <c r="L65" s="48"/>
      <c r="M65" s="48"/>
    </row>
    <row r="66" spans="1:13" x14ac:dyDescent="0.3">
      <c r="A66" s="46" t="s">
        <v>574</v>
      </c>
      <c r="B66" s="47" t="s">
        <v>575</v>
      </c>
      <c r="C66" s="47" t="s">
        <v>576</v>
      </c>
      <c r="D66" s="47">
        <v>495</v>
      </c>
      <c r="E66" s="47" t="s">
        <v>430</v>
      </c>
      <c r="F66" s="47"/>
      <c r="G66" s="46"/>
      <c r="H66" s="47"/>
      <c r="I66" s="47"/>
      <c r="J66" s="48"/>
      <c r="K66" s="48"/>
      <c r="L66" s="48"/>
      <c r="M66" s="48"/>
    </row>
    <row r="67" spans="1:13" x14ac:dyDescent="0.3">
      <c r="A67" s="43" t="s">
        <v>577</v>
      </c>
      <c r="B67" s="44" t="s">
        <v>578</v>
      </c>
      <c r="C67" s="44" t="s">
        <v>576</v>
      </c>
      <c r="D67" s="44">
        <v>440</v>
      </c>
      <c r="E67" s="44" t="s">
        <v>430</v>
      </c>
      <c r="F67" s="44"/>
      <c r="G67" s="43"/>
      <c r="H67" s="44"/>
      <c r="I67" s="44"/>
      <c r="J67">
        <v>10001507</v>
      </c>
      <c r="K67" t="e">
        <f>VLOOKUP($J67,당사단가!$A:$K,2,FALSE)</f>
        <v>#N/A</v>
      </c>
      <c r="L67" t="e">
        <f>VLOOKUP($J67,당사단가!$A:$K,11,FALSE)</f>
        <v>#N/A</v>
      </c>
      <c r="M67" t="e">
        <f t="shared" ref="M67:M114" si="1">L67-D67</f>
        <v>#N/A</v>
      </c>
    </row>
    <row r="68" spans="1:13" x14ac:dyDescent="0.3">
      <c r="A68" s="43" t="s">
        <v>579</v>
      </c>
      <c r="B68" s="44" t="s">
        <v>580</v>
      </c>
      <c r="C68" s="44" t="s">
        <v>581</v>
      </c>
      <c r="D68" s="44">
        <v>6600</v>
      </c>
      <c r="E68" s="44" t="s">
        <v>430</v>
      </c>
      <c r="F68" s="44"/>
      <c r="G68" s="43"/>
      <c r="H68" s="44"/>
      <c r="I68" s="44"/>
      <c r="J68">
        <v>10001508</v>
      </c>
      <c r="K68" t="e">
        <f>VLOOKUP($J68,당사단가!$A:$K,2,FALSE)</f>
        <v>#N/A</v>
      </c>
      <c r="L68" t="e">
        <f>VLOOKUP($J68,당사단가!$A:$K,11,FALSE)</f>
        <v>#N/A</v>
      </c>
      <c r="M68" t="e">
        <f t="shared" si="1"/>
        <v>#N/A</v>
      </c>
    </row>
    <row r="69" spans="1:13" x14ac:dyDescent="0.3">
      <c r="A69" s="46" t="s">
        <v>582</v>
      </c>
      <c r="B69" s="47" t="s">
        <v>583</v>
      </c>
      <c r="C69" s="47" t="s">
        <v>584</v>
      </c>
      <c r="D69" s="47">
        <v>8250</v>
      </c>
      <c r="E69" s="47" t="s">
        <v>430</v>
      </c>
      <c r="F69" s="47"/>
      <c r="G69" s="46"/>
      <c r="H69" s="47"/>
      <c r="I69" s="47"/>
      <c r="J69" s="48"/>
      <c r="K69" s="48"/>
      <c r="L69" s="48"/>
      <c r="M69" s="48"/>
    </row>
    <row r="70" spans="1:13" x14ac:dyDescent="0.3">
      <c r="A70" s="46" t="s">
        <v>585</v>
      </c>
      <c r="B70" s="47" t="s">
        <v>586</v>
      </c>
      <c r="C70" s="47" t="s">
        <v>571</v>
      </c>
      <c r="D70" s="47">
        <v>8580</v>
      </c>
      <c r="E70" s="47" t="s">
        <v>430</v>
      </c>
      <c r="F70" s="47"/>
      <c r="G70" s="46"/>
      <c r="H70" s="47"/>
      <c r="I70" s="47"/>
      <c r="J70" s="48"/>
      <c r="K70" s="48"/>
      <c r="L70" s="48"/>
      <c r="M70" s="48"/>
    </row>
    <row r="71" spans="1:13" x14ac:dyDescent="0.3">
      <c r="A71" s="46" t="s">
        <v>587</v>
      </c>
      <c r="B71" s="47" t="s">
        <v>588</v>
      </c>
      <c r="C71" s="47" t="s">
        <v>571</v>
      </c>
      <c r="D71" s="47">
        <v>7370</v>
      </c>
      <c r="E71" s="47" t="s">
        <v>430</v>
      </c>
      <c r="F71" s="47"/>
      <c r="G71" s="46"/>
      <c r="H71" s="47"/>
      <c r="I71" s="47"/>
      <c r="J71" s="48"/>
      <c r="K71" s="48"/>
      <c r="L71" s="48"/>
      <c r="M71" s="48"/>
    </row>
    <row r="72" spans="1:13" x14ac:dyDescent="0.3">
      <c r="A72" s="43" t="s">
        <v>589</v>
      </c>
      <c r="B72" s="44" t="s">
        <v>590</v>
      </c>
      <c r="C72" s="44" t="s">
        <v>591</v>
      </c>
      <c r="D72" s="44">
        <v>4400</v>
      </c>
      <c r="E72" s="44" t="s">
        <v>430</v>
      </c>
      <c r="F72" s="44"/>
      <c r="G72" s="43"/>
      <c r="H72" s="44"/>
      <c r="I72" s="44"/>
      <c r="J72">
        <v>10001512</v>
      </c>
      <c r="K72" t="e">
        <f>VLOOKUP($J72,당사단가!$A:$K,2,FALSE)</f>
        <v>#N/A</v>
      </c>
      <c r="L72" t="e">
        <f>VLOOKUP($J72,당사단가!$A:$K,11,FALSE)</f>
        <v>#N/A</v>
      </c>
      <c r="M72" t="e">
        <f t="shared" si="1"/>
        <v>#N/A</v>
      </c>
    </row>
    <row r="73" spans="1:13" x14ac:dyDescent="0.3">
      <c r="A73" s="43" t="s">
        <v>592</v>
      </c>
      <c r="B73" s="44" t="s">
        <v>593</v>
      </c>
      <c r="C73" s="44" t="s">
        <v>594</v>
      </c>
      <c r="D73" s="44">
        <v>3740</v>
      </c>
      <c r="E73" s="44" t="s">
        <v>430</v>
      </c>
      <c r="F73" s="44"/>
      <c r="G73" s="43"/>
      <c r="H73" s="44"/>
      <c r="I73" s="44"/>
      <c r="J73">
        <v>10001513</v>
      </c>
      <c r="K73" t="e">
        <f>VLOOKUP($J73,당사단가!$A:$K,2,FALSE)</f>
        <v>#N/A</v>
      </c>
      <c r="L73" t="e">
        <f>VLOOKUP($J73,당사단가!$A:$K,11,FALSE)</f>
        <v>#N/A</v>
      </c>
      <c r="M73" t="e">
        <f t="shared" si="1"/>
        <v>#N/A</v>
      </c>
    </row>
    <row r="74" spans="1:13" x14ac:dyDescent="0.3">
      <c r="A74" s="43" t="s">
        <v>595</v>
      </c>
      <c r="B74" s="44" t="s">
        <v>596</v>
      </c>
      <c r="C74" s="44" t="s">
        <v>597</v>
      </c>
      <c r="D74" s="44">
        <v>3410</v>
      </c>
      <c r="E74" s="44" t="s">
        <v>430</v>
      </c>
      <c r="F74" s="44"/>
      <c r="G74" s="43"/>
      <c r="H74" s="44"/>
      <c r="I74" s="44"/>
      <c r="J74">
        <v>10001552</v>
      </c>
      <c r="K74" t="e">
        <f>VLOOKUP($J74,당사단가!$A:$K,2,FALSE)</f>
        <v>#N/A</v>
      </c>
      <c r="L74" t="e">
        <f>VLOOKUP($J74,당사단가!$A:$K,11,FALSE)</f>
        <v>#N/A</v>
      </c>
      <c r="M74" t="e">
        <f t="shared" si="1"/>
        <v>#N/A</v>
      </c>
    </row>
    <row r="75" spans="1:13" x14ac:dyDescent="0.3">
      <c r="A75" s="43" t="s">
        <v>598</v>
      </c>
      <c r="B75" s="44" t="s">
        <v>599</v>
      </c>
      <c r="C75" s="44" t="s">
        <v>597</v>
      </c>
      <c r="D75" s="44">
        <v>2420</v>
      </c>
      <c r="E75" s="44" t="s">
        <v>430</v>
      </c>
      <c r="F75" s="44"/>
      <c r="G75" s="43"/>
      <c r="H75" s="44"/>
      <c r="I75" s="44"/>
      <c r="J75">
        <v>10001515</v>
      </c>
      <c r="K75" t="e">
        <f>VLOOKUP($J75,당사단가!$A:$K,2,FALSE)</f>
        <v>#N/A</v>
      </c>
      <c r="L75" t="e">
        <f>VLOOKUP($J75,당사단가!$A:$K,11,FALSE)</f>
        <v>#N/A</v>
      </c>
      <c r="M75" t="e">
        <f t="shared" si="1"/>
        <v>#N/A</v>
      </c>
    </row>
    <row r="76" spans="1:13" x14ac:dyDescent="0.3">
      <c r="A76" s="43" t="s">
        <v>600</v>
      </c>
      <c r="B76" s="44" t="s">
        <v>601</v>
      </c>
      <c r="C76" s="44" t="s">
        <v>584</v>
      </c>
      <c r="D76" s="44">
        <v>2420</v>
      </c>
      <c r="E76" s="44" t="s">
        <v>430</v>
      </c>
      <c r="F76" s="44"/>
      <c r="G76" s="43"/>
      <c r="H76" s="44"/>
      <c r="I76" s="44"/>
      <c r="J76">
        <v>10001516</v>
      </c>
      <c r="K76" t="e">
        <f>VLOOKUP($J76,당사단가!$A:$K,2,FALSE)</f>
        <v>#N/A</v>
      </c>
      <c r="L76" t="e">
        <f>VLOOKUP($J76,당사단가!$A:$K,11,FALSE)</f>
        <v>#N/A</v>
      </c>
      <c r="M76" t="e">
        <f t="shared" si="1"/>
        <v>#N/A</v>
      </c>
    </row>
    <row r="77" spans="1:13" x14ac:dyDescent="0.3">
      <c r="A77" s="43" t="s">
        <v>602</v>
      </c>
      <c r="B77" s="44" t="s">
        <v>603</v>
      </c>
      <c r="C77" s="44" t="s">
        <v>584</v>
      </c>
      <c r="D77" s="44">
        <v>2420</v>
      </c>
      <c r="E77" s="44" t="s">
        <v>430</v>
      </c>
      <c r="F77" s="44"/>
      <c r="G77" s="43"/>
      <c r="H77" s="44"/>
      <c r="I77" s="44"/>
      <c r="J77">
        <v>10001517</v>
      </c>
      <c r="K77" t="e">
        <f>VLOOKUP($J77,당사단가!$A:$K,2,FALSE)</f>
        <v>#N/A</v>
      </c>
      <c r="L77" t="e">
        <f>VLOOKUP($J77,당사단가!$A:$K,11,FALSE)</f>
        <v>#N/A</v>
      </c>
      <c r="M77" t="e">
        <f t="shared" si="1"/>
        <v>#N/A</v>
      </c>
    </row>
    <row r="78" spans="1:13" x14ac:dyDescent="0.3">
      <c r="A78" s="43" t="s">
        <v>604</v>
      </c>
      <c r="B78" s="44" t="s">
        <v>605</v>
      </c>
      <c r="C78" s="44" t="s">
        <v>525</v>
      </c>
      <c r="D78" s="44">
        <v>5940</v>
      </c>
      <c r="E78" s="44" t="s">
        <v>430</v>
      </c>
      <c r="F78" s="44"/>
      <c r="G78" s="43"/>
      <c r="H78" s="44"/>
      <c r="I78" s="44"/>
      <c r="J78">
        <v>10001600</v>
      </c>
      <c r="K78" t="e">
        <f>VLOOKUP($J78,당사단가!$A:$K,2,FALSE)</f>
        <v>#N/A</v>
      </c>
      <c r="L78" t="e">
        <f>VLOOKUP($J78,당사단가!$A:$K,11,FALSE)</f>
        <v>#N/A</v>
      </c>
      <c r="M78" t="e">
        <f t="shared" si="1"/>
        <v>#N/A</v>
      </c>
    </row>
    <row r="79" spans="1:13" x14ac:dyDescent="0.3">
      <c r="A79" s="43" t="s">
        <v>606</v>
      </c>
      <c r="B79" s="44" t="s">
        <v>607</v>
      </c>
      <c r="C79" s="44" t="s">
        <v>608</v>
      </c>
      <c r="D79" s="44">
        <v>48180</v>
      </c>
      <c r="E79" s="44" t="s">
        <v>430</v>
      </c>
      <c r="F79" s="44"/>
      <c r="G79" s="43"/>
      <c r="H79" s="44"/>
      <c r="I79" s="44"/>
      <c r="J79">
        <v>10001602</v>
      </c>
      <c r="K79" t="e">
        <f>VLOOKUP($J79,당사단가!$A:$K,2,FALSE)</f>
        <v>#N/A</v>
      </c>
      <c r="L79" t="e">
        <f>VLOOKUP($J79,당사단가!$A:$K,11,FALSE)</f>
        <v>#N/A</v>
      </c>
      <c r="M79" t="e">
        <f t="shared" si="1"/>
        <v>#N/A</v>
      </c>
    </row>
    <row r="80" spans="1:13" x14ac:dyDescent="0.3">
      <c r="A80" s="46" t="s">
        <v>609</v>
      </c>
      <c r="B80" s="47" t="s">
        <v>610</v>
      </c>
      <c r="C80" s="47" t="s">
        <v>571</v>
      </c>
      <c r="D80" s="47">
        <v>17600</v>
      </c>
      <c r="E80" s="47" t="s">
        <v>430</v>
      </c>
      <c r="F80" s="47"/>
      <c r="G80" s="46"/>
      <c r="H80" s="47"/>
      <c r="I80" s="47"/>
      <c r="J80" s="48"/>
      <c r="K80" s="48"/>
      <c r="L80" s="48"/>
      <c r="M80" s="48"/>
    </row>
    <row r="81" spans="1:13" x14ac:dyDescent="0.3">
      <c r="A81" s="43" t="s">
        <v>611</v>
      </c>
      <c r="B81" s="44" t="s">
        <v>612</v>
      </c>
      <c r="C81" s="44" t="s">
        <v>613</v>
      </c>
      <c r="D81" s="44">
        <v>39600</v>
      </c>
      <c r="E81" s="44" t="s">
        <v>430</v>
      </c>
      <c r="F81" s="44"/>
      <c r="G81" s="43"/>
      <c r="H81" s="44"/>
      <c r="I81" s="44"/>
      <c r="J81">
        <v>10001520</v>
      </c>
      <c r="K81" t="e">
        <f>VLOOKUP($J81,당사단가!$A:$K,2,FALSE)</f>
        <v>#N/A</v>
      </c>
      <c r="L81" t="e">
        <f>VLOOKUP($J81,당사단가!$A:$K,11,FALSE)</f>
        <v>#N/A</v>
      </c>
      <c r="M81" t="e">
        <f t="shared" si="1"/>
        <v>#N/A</v>
      </c>
    </row>
    <row r="82" spans="1:13" x14ac:dyDescent="0.3">
      <c r="A82" s="43" t="s">
        <v>614</v>
      </c>
      <c r="B82" s="44" t="s">
        <v>615</v>
      </c>
      <c r="C82" s="44" t="s">
        <v>571</v>
      </c>
      <c r="D82" s="44">
        <v>8470</v>
      </c>
      <c r="E82" s="44" t="s">
        <v>430</v>
      </c>
      <c r="F82" s="44"/>
      <c r="G82" s="43"/>
      <c r="H82" s="44"/>
      <c r="I82" s="44"/>
      <c r="J82">
        <v>10001521</v>
      </c>
      <c r="K82" t="e">
        <f>VLOOKUP($J82,당사단가!$A:$K,2,FALSE)</f>
        <v>#N/A</v>
      </c>
      <c r="L82" t="e">
        <f>VLOOKUP($J82,당사단가!$A:$K,11,FALSE)</f>
        <v>#N/A</v>
      </c>
      <c r="M82" t="e">
        <f t="shared" si="1"/>
        <v>#N/A</v>
      </c>
    </row>
    <row r="83" spans="1:13" x14ac:dyDescent="0.3">
      <c r="A83" s="46" t="s">
        <v>616</v>
      </c>
      <c r="B83" s="47" t="s">
        <v>617</v>
      </c>
      <c r="C83" s="47" t="s">
        <v>571</v>
      </c>
      <c r="D83" s="47">
        <v>17600</v>
      </c>
      <c r="E83" s="47" t="s">
        <v>430</v>
      </c>
      <c r="F83" s="47"/>
      <c r="G83" s="46"/>
      <c r="H83" s="47"/>
      <c r="I83" s="47"/>
      <c r="J83" s="48"/>
      <c r="K83" s="48"/>
      <c r="L83" s="48"/>
      <c r="M83" s="48"/>
    </row>
    <row r="84" spans="1:13" x14ac:dyDescent="0.3">
      <c r="A84" s="43" t="s">
        <v>618</v>
      </c>
      <c r="B84" s="44" t="s">
        <v>619</v>
      </c>
      <c r="C84" s="44" t="s">
        <v>620</v>
      </c>
      <c r="D84" s="44">
        <v>4290</v>
      </c>
      <c r="E84" s="44" t="s">
        <v>430</v>
      </c>
      <c r="F84" s="44"/>
      <c r="G84" s="43"/>
      <c r="H84" s="44"/>
      <c r="I84" s="44"/>
      <c r="J84">
        <v>10001527</v>
      </c>
      <c r="K84" t="e">
        <f>VLOOKUP($J84,당사단가!$A:$K,2,FALSE)</f>
        <v>#N/A</v>
      </c>
      <c r="L84" t="e">
        <f>VLOOKUP($J84,당사단가!$A:$K,11,FALSE)</f>
        <v>#N/A</v>
      </c>
      <c r="M84" t="e">
        <f t="shared" si="1"/>
        <v>#N/A</v>
      </c>
    </row>
    <row r="85" spans="1:13" x14ac:dyDescent="0.3">
      <c r="A85" s="43" t="s">
        <v>621</v>
      </c>
      <c r="B85" s="44" t="s">
        <v>622</v>
      </c>
      <c r="C85" s="44" t="s">
        <v>448</v>
      </c>
      <c r="D85" s="44">
        <v>9460</v>
      </c>
      <c r="E85" s="44" t="s">
        <v>430</v>
      </c>
      <c r="F85" s="44"/>
      <c r="G85" s="43"/>
      <c r="H85" s="44"/>
      <c r="I85" s="44"/>
      <c r="J85">
        <v>10001523</v>
      </c>
      <c r="K85" t="e">
        <f>VLOOKUP($J85,당사단가!$A:$K,2,FALSE)</f>
        <v>#N/A</v>
      </c>
      <c r="L85" t="e">
        <f>VLOOKUP($J85,당사단가!$A:$K,11,FALSE)</f>
        <v>#N/A</v>
      </c>
      <c r="M85" t="e">
        <f t="shared" si="1"/>
        <v>#N/A</v>
      </c>
    </row>
    <row r="86" spans="1:13" x14ac:dyDescent="0.3">
      <c r="A86" s="43" t="s">
        <v>623</v>
      </c>
      <c r="B86" s="44" t="s">
        <v>624</v>
      </c>
      <c r="C86" s="44" t="s">
        <v>571</v>
      </c>
      <c r="D86" s="44">
        <v>11550</v>
      </c>
      <c r="E86" s="44" t="s">
        <v>430</v>
      </c>
      <c r="F86" s="44"/>
      <c r="G86" s="43"/>
      <c r="H86" s="44"/>
      <c r="I86" s="44"/>
      <c r="J86">
        <v>10001524</v>
      </c>
      <c r="K86" t="e">
        <f>VLOOKUP($J86,당사단가!$A:$K,2,FALSE)</f>
        <v>#N/A</v>
      </c>
      <c r="L86" t="e">
        <f>VLOOKUP($J86,당사단가!$A:$K,11,FALSE)</f>
        <v>#N/A</v>
      </c>
      <c r="M86" t="e">
        <f t="shared" si="1"/>
        <v>#N/A</v>
      </c>
    </row>
    <row r="87" spans="1:13" x14ac:dyDescent="0.3">
      <c r="A87" s="43" t="s">
        <v>625</v>
      </c>
      <c r="B87" s="44" t="s">
        <v>626</v>
      </c>
      <c r="C87" s="44" t="s">
        <v>571</v>
      </c>
      <c r="D87" s="44">
        <v>12100</v>
      </c>
      <c r="E87" s="44" t="s">
        <v>430</v>
      </c>
      <c r="F87" s="44"/>
      <c r="G87" s="43"/>
      <c r="H87" s="44"/>
      <c r="I87" s="44"/>
      <c r="J87">
        <v>10001533</v>
      </c>
      <c r="K87" t="e">
        <f>VLOOKUP($J87,당사단가!$A:$K,2,FALSE)</f>
        <v>#N/A</v>
      </c>
      <c r="L87" t="e">
        <f>VLOOKUP($J87,당사단가!$A:$K,11,FALSE)</f>
        <v>#N/A</v>
      </c>
      <c r="M87" t="e">
        <f t="shared" si="1"/>
        <v>#N/A</v>
      </c>
    </row>
    <row r="88" spans="1:13" x14ac:dyDescent="0.3">
      <c r="A88" s="46" t="s">
        <v>627</v>
      </c>
      <c r="B88" s="47" t="s">
        <v>628</v>
      </c>
      <c r="C88" s="47" t="s">
        <v>629</v>
      </c>
      <c r="D88" s="47">
        <v>13750</v>
      </c>
      <c r="E88" s="47" t="s">
        <v>430</v>
      </c>
      <c r="F88" s="47"/>
      <c r="G88" s="46"/>
      <c r="H88" s="47"/>
      <c r="I88" s="47"/>
      <c r="J88" s="48"/>
      <c r="K88" s="48"/>
      <c r="L88" s="48"/>
      <c r="M88" s="48"/>
    </row>
    <row r="89" spans="1:13" x14ac:dyDescent="0.3">
      <c r="A89" s="46" t="s">
        <v>630</v>
      </c>
      <c r="B89" s="47" t="s">
        <v>631</v>
      </c>
      <c r="C89" s="47" t="s">
        <v>525</v>
      </c>
      <c r="D89" s="47">
        <v>2750</v>
      </c>
      <c r="E89" s="47" t="s">
        <v>430</v>
      </c>
      <c r="F89" s="47"/>
      <c r="G89" s="46"/>
      <c r="H89" s="47"/>
      <c r="I89" s="47"/>
      <c r="J89" s="48"/>
      <c r="K89" s="48"/>
      <c r="L89" s="48"/>
      <c r="M89" s="48"/>
    </row>
    <row r="90" spans="1:13" x14ac:dyDescent="0.3">
      <c r="A90" s="43" t="s">
        <v>632</v>
      </c>
      <c r="B90" s="44" t="s">
        <v>633</v>
      </c>
      <c r="C90" s="44" t="s">
        <v>448</v>
      </c>
      <c r="D90" s="44">
        <v>9240</v>
      </c>
      <c r="E90" s="44" t="s">
        <v>430</v>
      </c>
      <c r="F90" s="44"/>
      <c r="G90" s="43"/>
      <c r="H90" s="44"/>
      <c r="I90" s="44"/>
      <c r="J90">
        <v>10001530</v>
      </c>
      <c r="K90" t="e">
        <f>VLOOKUP($J90,당사단가!$A:$K,2,FALSE)</f>
        <v>#N/A</v>
      </c>
      <c r="L90" t="e">
        <f>VLOOKUP($J90,당사단가!$A:$K,11,FALSE)</f>
        <v>#N/A</v>
      </c>
      <c r="M90" t="e">
        <f t="shared" si="1"/>
        <v>#N/A</v>
      </c>
    </row>
    <row r="91" spans="1:13" x14ac:dyDescent="0.3">
      <c r="A91" s="46" t="s">
        <v>634</v>
      </c>
      <c r="B91" s="47" t="s">
        <v>635</v>
      </c>
      <c r="C91" s="47" t="s">
        <v>636</v>
      </c>
      <c r="D91" s="47">
        <v>2530</v>
      </c>
      <c r="E91" s="47" t="s">
        <v>430</v>
      </c>
      <c r="F91" s="47"/>
      <c r="G91" s="46"/>
      <c r="H91" s="47"/>
      <c r="I91" s="47"/>
      <c r="J91" s="48"/>
      <c r="K91" s="48"/>
      <c r="L91" s="48"/>
      <c r="M91" s="48"/>
    </row>
    <row r="92" spans="1:13" x14ac:dyDescent="0.3">
      <c r="A92" s="46" t="s">
        <v>637</v>
      </c>
      <c r="B92" s="47" t="s">
        <v>638</v>
      </c>
      <c r="C92" s="47" t="s">
        <v>448</v>
      </c>
      <c r="D92" s="47">
        <v>11000</v>
      </c>
      <c r="E92" s="47" t="s">
        <v>430</v>
      </c>
      <c r="F92" s="47"/>
      <c r="G92" s="46"/>
      <c r="H92" s="47"/>
      <c r="I92" s="47"/>
      <c r="J92" s="48"/>
      <c r="K92" s="48"/>
      <c r="L92" s="48"/>
      <c r="M92" s="48"/>
    </row>
    <row r="93" spans="1:13" x14ac:dyDescent="0.3">
      <c r="A93" s="43" t="s">
        <v>639</v>
      </c>
      <c r="B93" s="44" t="s">
        <v>640</v>
      </c>
      <c r="C93" s="44" t="s">
        <v>448</v>
      </c>
      <c r="D93" s="44">
        <v>14850</v>
      </c>
      <c r="E93" s="44" t="s">
        <v>430</v>
      </c>
      <c r="F93" s="44"/>
      <c r="G93" s="43"/>
      <c r="H93" s="44"/>
      <c r="I93" s="44"/>
      <c r="J93">
        <v>10001535</v>
      </c>
      <c r="K93" t="e">
        <f>VLOOKUP($J93,당사단가!$A:$K,2,FALSE)</f>
        <v>#N/A</v>
      </c>
      <c r="L93" t="e">
        <f>VLOOKUP($J93,당사단가!$A:$K,11,FALSE)</f>
        <v>#N/A</v>
      </c>
      <c r="M93" t="e">
        <f t="shared" si="1"/>
        <v>#N/A</v>
      </c>
    </row>
    <row r="94" spans="1:13" x14ac:dyDescent="0.3">
      <c r="A94" s="43" t="s">
        <v>641</v>
      </c>
      <c r="B94" s="44" t="s">
        <v>642</v>
      </c>
      <c r="C94" s="44" t="s">
        <v>448</v>
      </c>
      <c r="D94" s="44">
        <v>3190</v>
      </c>
      <c r="E94" s="44" t="s">
        <v>430</v>
      </c>
      <c r="F94" s="44"/>
      <c r="G94" s="43"/>
      <c r="H94" s="44"/>
      <c r="I94" s="44"/>
      <c r="J94">
        <v>10001534</v>
      </c>
      <c r="K94" t="e">
        <f>VLOOKUP($J94,당사단가!$A:$K,2,FALSE)</f>
        <v>#N/A</v>
      </c>
      <c r="L94" t="e">
        <f>VLOOKUP($J94,당사단가!$A:$K,11,FALSE)</f>
        <v>#N/A</v>
      </c>
      <c r="M94" t="e">
        <f t="shared" si="1"/>
        <v>#N/A</v>
      </c>
    </row>
    <row r="95" spans="1:13" x14ac:dyDescent="0.3">
      <c r="A95" s="43" t="s">
        <v>643</v>
      </c>
      <c r="B95" s="44" t="s">
        <v>644</v>
      </c>
      <c r="C95" s="44" t="s">
        <v>448</v>
      </c>
      <c r="D95" s="44">
        <v>14850</v>
      </c>
      <c r="E95" s="44" t="s">
        <v>430</v>
      </c>
      <c r="F95" s="44"/>
      <c r="G95" s="43"/>
      <c r="H95" s="44"/>
      <c r="I95" s="44"/>
      <c r="J95">
        <v>10001536</v>
      </c>
      <c r="K95" t="e">
        <f>VLOOKUP($J95,당사단가!$A:$K,2,FALSE)</f>
        <v>#N/A</v>
      </c>
      <c r="L95" t="e">
        <f>VLOOKUP($J95,당사단가!$A:$K,11,FALSE)</f>
        <v>#N/A</v>
      </c>
      <c r="M95" t="e">
        <f t="shared" si="1"/>
        <v>#N/A</v>
      </c>
    </row>
    <row r="96" spans="1:13" x14ac:dyDescent="0.3">
      <c r="A96" s="43" t="s">
        <v>645</v>
      </c>
      <c r="B96" s="44" t="s">
        <v>646</v>
      </c>
      <c r="C96" s="44" t="s">
        <v>448</v>
      </c>
      <c r="D96" s="44">
        <v>9680</v>
      </c>
      <c r="E96" s="44" t="s">
        <v>430</v>
      </c>
      <c r="F96" s="44"/>
      <c r="G96" s="43"/>
      <c r="H96" s="44"/>
      <c r="I96" s="44"/>
      <c r="J96">
        <v>10001539</v>
      </c>
      <c r="K96" t="e">
        <f>VLOOKUP($J96,당사단가!$A:$K,2,FALSE)</f>
        <v>#N/A</v>
      </c>
      <c r="L96" t="e">
        <f>VLOOKUP($J96,당사단가!$A:$K,11,FALSE)</f>
        <v>#N/A</v>
      </c>
      <c r="M96" t="e">
        <f t="shared" si="1"/>
        <v>#N/A</v>
      </c>
    </row>
    <row r="97" spans="1:13" x14ac:dyDescent="0.3">
      <c r="A97" s="46" t="s">
        <v>647</v>
      </c>
      <c r="B97" s="47" t="s">
        <v>648</v>
      </c>
      <c r="C97" s="47" t="s">
        <v>649</v>
      </c>
      <c r="D97" s="47">
        <v>12100</v>
      </c>
      <c r="E97" s="47" t="s">
        <v>430</v>
      </c>
      <c r="F97" s="47"/>
      <c r="G97" s="46"/>
      <c r="H97" s="47"/>
      <c r="I97" s="47"/>
      <c r="J97" s="48"/>
      <c r="K97" s="48"/>
      <c r="L97" s="48"/>
      <c r="M97" s="48"/>
    </row>
    <row r="98" spans="1:13" x14ac:dyDescent="0.3">
      <c r="A98" s="46" t="s">
        <v>650</v>
      </c>
      <c r="B98" s="47" t="s">
        <v>651</v>
      </c>
      <c r="C98" s="47" t="s">
        <v>652</v>
      </c>
      <c r="D98" s="47">
        <v>8250</v>
      </c>
      <c r="E98" s="47" t="s">
        <v>430</v>
      </c>
      <c r="F98" s="47"/>
      <c r="G98" s="46"/>
      <c r="H98" s="47"/>
      <c r="I98" s="47"/>
      <c r="J98" s="48"/>
      <c r="K98" s="48"/>
      <c r="L98" s="48"/>
      <c r="M98" s="48"/>
    </row>
    <row r="99" spans="1:13" x14ac:dyDescent="0.3">
      <c r="A99" s="46" t="s">
        <v>653</v>
      </c>
      <c r="B99" s="47" t="s">
        <v>654</v>
      </c>
      <c r="C99" s="47" t="s">
        <v>655</v>
      </c>
      <c r="D99" s="47">
        <v>14850</v>
      </c>
      <c r="E99" s="47" t="s">
        <v>430</v>
      </c>
      <c r="F99" s="47"/>
      <c r="G99" s="46"/>
      <c r="H99" s="47"/>
      <c r="I99" s="47"/>
      <c r="J99" s="48"/>
      <c r="K99" s="48"/>
      <c r="L99" s="48"/>
      <c r="M99" s="48"/>
    </row>
    <row r="100" spans="1:13" x14ac:dyDescent="0.3">
      <c r="A100" s="46" t="s">
        <v>656</v>
      </c>
      <c r="B100" s="47" t="s">
        <v>657</v>
      </c>
      <c r="C100" s="47" t="s">
        <v>658</v>
      </c>
      <c r="D100" s="47">
        <v>8910</v>
      </c>
      <c r="E100" s="47" t="s">
        <v>430</v>
      </c>
      <c r="F100" s="47"/>
      <c r="G100" s="46"/>
      <c r="H100" s="47"/>
      <c r="I100" s="47"/>
      <c r="J100" s="48"/>
      <c r="K100" s="48"/>
      <c r="L100" s="48"/>
      <c r="M100" s="48"/>
    </row>
    <row r="101" spans="1:13" x14ac:dyDescent="0.3">
      <c r="A101" s="46" t="s">
        <v>659</v>
      </c>
      <c r="B101" s="47" t="s">
        <v>660</v>
      </c>
      <c r="C101" s="47" t="s">
        <v>661</v>
      </c>
      <c r="D101" s="47">
        <v>2420</v>
      </c>
      <c r="E101" s="47" t="s">
        <v>430</v>
      </c>
      <c r="F101" s="47"/>
      <c r="G101" s="46"/>
      <c r="H101" s="47"/>
      <c r="I101" s="47"/>
      <c r="J101" s="48"/>
      <c r="K101" s="48"/>
      <c r="L101" s="48"/>
      <c r="M101" s="48"/>
    </row>
    <row r="102" spans="1:13" x14ac:dyDescent="0.3">
      <c r="A102" s="46" t="s">
        <v>662</v>
      </c>
      <c r="B102" s="47" t="s">
        <v>663</v>
      </c>
      <c r="C102" s="47" t="s">
        <v>661</v>
      </c>
      <c r="D102" s="47">
        <v>2420</v>
      </c>
      <c r="E102" s="47" t="s">
        <v>430</v>
      </c>
      <c r="F102" s="47"/>
      <c r="G102" s="46"/>
      <c r="H102" s="47"/>
      <c r="I102" s="47"/>
      <c r="J102" s="48"/>
      <c r="K102" s="48"/>
      <c r="L102" s="48"/>
      <c r="M102" s="48"/>
    </row>
    <row r="103" spans="1:13" x14ac:dyDescent="0.3">
      <c r="A103" s="43" t="s">
        <v>664</v>
      </c>
      <c r="B103" s="44" t="s">
        <v>665</v>
      </c>
      <c r="C103" s="44" t="s">
        <v>661</v>
      </c>
      <c r="D103" s="44">
        <v>2420</v>
      </c>
      <c r="E103" s="44" t="s">
        <v>430</v>
      </c>
      <c r="F103" s="44"/>
      <c r="G103" s="43"/>
      <c r="H103" s="44"/>
      <c r="I103" s="44"/>
      <c r="J103">
        <v>10001542</v>
      </c>
      <c r="K103" t="e">
        <f>VLOOKUP($J103,당사단가!$A:$K,2,FALSE)</f>
        <v>#N/A</v>
      </c>
      <c r="L103" t="e">
        <f>VLOOKUP($J103,당사단가!$A:$K,11,FALSE)</f>
        <v>#N/A</v>
      </c>
      <c r="M103" t="e">
        <f t="shared" si="1"/>
        <v>#N/A</v>
      </c>
    </row>
    <row r="104" spans="1:13" x14ac:dyDescent="0.3">
      <c r="A104" s="43" t="s">
        <v>666</v>
      </c>
      <c r="B104" s="44" t="s">
        <v>667</v>
      </c>
      <c r="C104" s="44" t="s">
        <v>661</v>
      </c>
      <c r="D104" s="44">
        <v>2640</v>
      </c>
      <c r="E104" s="44" t="s">
        <v>430</v>
      </c>
      <c r="F104" s="44"/>
      <c r="G104" s="43"/>
      <c r="H104" s="44"/>
      <c r="I104" s="44"/>
      <c r="J104">
        <v>10001543</v>
      </c>
      <c r="K104" t="e">
        <f>VLOOKUP($J104,당사단가!$A:$K,2,FALSE)</f>
        <v>#N/A</v>
      </c>
      <c r="L104" t="e">
        <f>VLOOKUP($J104,당사단가!$A:$K,11,FALSE)</f>
        <v>#N/A</v>
      </c>
      <c r="M104" t="e">
        <f t="shared" si="1"/>
        <v>#N/A</v>
      </c>
    </row>
    <row r="105" spans="1:13" x14ac:dyDescent="0.3">
      <c r="A105" s="43" t="s">
        <v>668</v>
      </c>
      <c r="B105" s="44" t="s">
        <v>669</v>
      </c>
      <c r="C105" s="44" t="s">
        <v>670</v>
      </c>
      <c r="D105" s="44">
        <v>660</v>
      </c>
      <c r="E105" s="44" t="s">
        <v>430</v>
      </c>
      <c r="F105" s="44"/>
      <c r="G105" s="43"/>
      <c r="H105" s="44"/>
      <c r="I105" s="44"/>
      <c r="J105">
        <v>10001549</v>
      </c>
      <c r="K105" t="e">
        <f>VLOOKUP($J105,당사단가!$A:$K,2,FALSE)</f>
        <v>#N/A</v>
      </c>
      <c r="L105" t="e">
        <f>VLOOKUP($J105,당사단가!$A:$K,11,FALSE)</f>
        <v>#N/A</v>
      </c>
      <c r="M105" t="e">
        <f t="shared" si="1"/>
        <v>#N/A</v>
      </c>
    </row>
    <row r="106" spans="1:13" x14ac:dyDescent="0.3">
      <c r="A106" s="46" t="s">
        <v>671</v>
      </c>
      <c r="B106" s="47" t="s">
        <v>672</v>
      </c>
      <c r="C106" s="47" t="s">
        <v>673</v>
      </c>
      <c r="D106" s="47">
        <v>66000</v>
      </c>
      <c r="E106" s="47" t="s">
        <v>430</v>
      </c>
      <c r="F106" s="47"/>
      <c r="G106" s="46"/>
      <c r="H106" s="47"/>
      <c r="I106" s="47"/>
      <c r="J106" s="48"/>
      <c r="K106" s="48"/>
      <c r="L106" s="48"/>
      <c r="M106" s="48"/>
    </row>
    <row r="107" spans="1:13" x14ac:dyDescent="0.3">
      <c r="A107" s="43" t="s">
        <v>674</v>
      </c>
      <c r="B107" s="44" t="s">
        <v>675</v>
      </c>
      <c r="C107" s="44" t="s">
        <v>676</v>
      </c>
      <c r="D107" s="44">
        <v>3080</v>
      </c>
      <c r="E107" s="44" t="s">
        <v>430</v>
      </c>
      <c r="F107" s="44"/>
      <c r="G107" s="43"/>
      <c r="H107" s="44"/>
      <c r="I107" s="44"/>
      <c r="J107">
        <v>10001701</v>
      </c>
      <c r="K107" t="e">
        <f>VLOOKUP($J107,당사단가!$A:$K,2,FALSE)</f>
        <v>#N/A</v>
      </c>
      <c r="L107" t="e">
        <f>VLOOKUP($J107,당사단가!$A:$K,11,FALSE)</f>
        <v>#N/A</v>
      </c>
      <c r="M107" t="e">
        <f t="shared" si="1"/>
        <v>#N/A</v>
      </c>
    </row>
    <row r="108" spans="1:13" x14ac:dyDescent="0.3">
      <c r="A108" s="43" t="s">
        <v>168</v>
      </c>
      <c r="B108" s="44" t="s">
        <v>677</v>
      </c>
      <c r="C108" s="44" t="s">
        <v>676</v>
      </c>
      <c r="D108" s="44">
        <v>3300</v>
      </c>
      <c r="E108" s="44" t="s">
        <v>430</v>
      </c>
      <c r="F108" s="44"/>
      <c r="G108" s="43"/>
      <c r="H108" s="44"/>
      <c r="I108" s="44"/>
      <c r="J108">
        <v>10001702</v>
      </c>
      <c r="K108" t="e">
        <f>VLOOKUP($J108,당사단가!$A:$K,2,FALSE)</f>
        <v>#N/A</v>
      </c>
      <c r="L108" t="e">
        <f>VLOOKUP($J108,당사단가!$A:$K,11,FALSE)</f>
        <v>#N/A</v>
      </c>
      <c r="M108" t="e">
        <f t="shared" si="1"/>
        <v>#N/A</v>
      </c>
    </row>
    <row r="109" spans="1:13" x14ac:dyDescent="0.3">
      <c r="A109" s="43" t="s">
        <v>170</v>
      </c>
      <c r="B109" s="44" t="s">
        <v>678</v>
      </c>
      <c r="C109" s="44" t="s">
        <v>679</v>
      </c>
      <c r="D109" s="44">
        <v>16940</v>
      </c>
      <c r="E109" s="44" t="s">
        <v>430</v>
      </c>
      <c r="F109" s="44"/>
      <c r="G109" s="43"/>
      <c r="H109" s="44"/>
      <c r="I109" s="44"/>
      <c r="J109">
        <v>10001703</v>
      </c>
      <c r="K109" t="e">
        <f>VLOOKUP($J109,당사단가!$A:$K,2,FALSE)</f>
        <v>#N/A</v>
      </c>
      <c r="L109" t="e">
        <f>VLOOKUP($J109,당사단가!$A:$K,11,FALSE)</f>
        <v>#N/A</v>
      </c>
      <c r="M109" t="e">
        <f t="shared" si="1"/>
        <v>#N/A</v>
      </c>
    </row>
    <row r="110" spans="1:13" x14ac:dyDescent="0.3">
      <c r="A110" s="43" t="s">
        <v>172</v>
      </c>
      <c r="B110" s="44" t="s">
        <v>680</v>
      </c>
      <c r="C110" s="44" t="s">
        <v>681</v>
      </c>
      <c r="D110" s="44">
        <v>6380</v>
      </c>
      <c r="E110" s="44" t="s">
        <v>430</v>
      </c>
      <c r="F110" s="44"/>
      <c r="G110" s="43"/>
      <c r="H110" s="44"/>
      <c r="I110" s="44"/>
      <c r="J110">
        <v>10001704</v>
      </c>
      <c r="K110" t="e">
        <f>VLOOKUP($J110,당사단가!$A:$K,2,FALSE)</f>
        <v>#N/A</v>
      </c>
      <c r="L110" t="e">
        <f>VLOOKUP($J110,당사단가!$A:$K,11,FALSE)</f>
        <v>#N/A</v>
      </c>
      <c r="M110" t="e">
        <f t="shared" si="1"/>
        <v>#N/A</v>
      </c>
    </row>
    <row r="111" spans="1:13" x14ac:dyDescent="0.3">
      <c r="A111" s="43" t="s">
        <v>682</v>
      </c>
      <c r="B111" s="44" t="s">
        <v>683</v>
      </c>
      <c r="C111" s="44" t="s">
        <v>684</v>
      </c>
      <c r="D111" s="44">
        <v>3300</v>
      </c>
      <c r="E111" s="44" t="s">
        <v>430</v>
      </c>
      <c r="F111" s="44"/>
      <c r="G111" s="43"/>
      <c r="H111" s="44"/>
      <c r="I111" s="44"/>
      <c r="J111">
        <v>10001115</v>
      </c>
      <c r="K111" t="e">
        <f>VLOOKUP($J111,당사단가!$A:$K,2,FALSE)</f>
        <v>#N/A</v>
      </c>
      <c r="L111" t="e">
        <f>VLOOKUP($J111,당사단가!$A:$K,11,FALSE)</f>
        <v>#N/A</v>
      </c>
      <c r="M111" t="e">
        <f t="shared" si="1"/>
        <v>#N/A</v>
      </c>
    </row>
    <row r="112" spans="1:13" x14ac:dyDescent="0.3">
      <c r="A112" s="46" t="s">
        <v>685</v>
      </c>
      <c r="B112" s="47" t="s">
        <v>686</v>
      </c>
      <c r="C112" s="47" t="s">
        <v>687</v>
      </c>
      <c r="D112" s="47">
        <v>19800</v>
      </c>
      <c r="E112" s="47" t="s">
        <v>430</v>
      </c>
      <c r="F112" s="47"/>
      <c r="G112" s="46"/>
      <c r="H112" s="47"/>
      <c r="I112" s="47"/>
      <c r="J112" s="48"/>
      <c r="K112" s="48"/>
      <c r="L112" s="48"/>
      <c r="M112" s="48"/>
    </row>
    <row r="113" spans="1:13" x14ac:dyDescent="0.3">
      <c r="A113" s="43" t="s">
        <v>688</v>
      </c>
      <c r="B113" s="44" t="s">
        <v>689</v>
      </c>
      <c r="C113" s="44" t="s">
        <v>440</v>
      </c>
      <c r="D113" s="44">
        <v>0</v>
      </c>
      <c r="E113" s="44" t="s">
        <v>430</v>
      </c>
      <c r="F113" s="44"/>
      <c r="G113" s="43"/>
      <c r="H113" s="44"/>
      <c r="I113" s="44"/>
      <c r="J113">
        <v>10001207</v>
      </c>
      <c r="K113" t="e">
        <f>VLOOKUP($J113,당사단가!$A:$K,2,FALSE)</f>
        <v>#N/A</v>
      </c>
      <c r="L113" t="e">
        <f>VLOOKUP($J113,당사단가!$A:$K,11,FALSE)</f>
        <v>#N/A</v>
      </c>
      <c r="M113" t="e">
        <f t="shared" si="1"/>
        <v>#N/A</v>
      </c>
    </row>
    <row r="114" spans="1:13" x14ac:dyDescent="0.3">
      <c r="A114" s="43" t="s">
        <v>690</v>
      </c>
      <c r="B114" s="44" t="s">
        <v>691</v>
      </c>
      <c r="C114" s="44" t="s">
        <v>440</v>
      </c>
      <c r="D114" s="44">
        <v>0</v>
      </c>
      <c r="E114" s="44" t="s">
        <v>430</v>
      </c>
      <c r="F114" s="44"/>
      <c r="G114" s="43"/>
      <c r="H114" s="44"/>
      <c r="I114" s="44"/>
      <c r="J114">
        <v>10001208</v>
      </c>
      <c r="K114" t="e">
        <f>VLOOKUP($J114,당사단가!$A:$K,2,FALSE)</f>
        <v>#N/A</v>
      </c>
      <c r="L114" t="e">
        <f>VLOOKUP($J114,당사단가!$A:$K,11,FALSE)</f>
        <v>#N/A</v>
      </c>
      <c r="M114" t="e">
        <f t="shared" si="1"/>
        <v>#N/A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8"/>
  <sheetViews>
    <sheetView workbookViewId="0">
      <selection activeCell="H27" sqref="H27"/>
    </sheetView>
  </sheetViews>
  <sheetFormatPr defaultRowHeight="16.5" x14ac:dyDescent="0.3"/>
  <cols>
    <col min="1" max="1" width="4" customWidth="1"/>
    <col min="2" max="2" width="11" bestFit="1" customWidth="1"/>
    <col min="3" max="3" width="18.5" customWidth="1"/>
    <col min="4" max="4" width="9.75" customWidth="1"/>
    <col min="5" max="5" width="13.75" style="6" customWidth="1"/>
    <col min="6" max="6" width="13" style="5" bestFit="1" customWidth="1"/>
    <col min="7" max="7" width="12.375" style="5" bestFit="1" customWidth="1"/>
  </cols>
  <sheetData>
    <row r="1" spans="1:8" x14ac:dyDescent="0.3">
      <c r="A1" s="7"/>
      <c r="B1" s="7"/>
      <c r="C1" s="7"/>
      <c r="D1" s="7"/>
      <c r="E1" s="8"/>
      <c r="F1" s="9"/>
      <c r="G1" s="9"/>
      <c r="H1" s="7"/>
    </row>
    <row r="2" spans="1:8" ht="34.5" customHeight="1" thickBot="1" x14ac:dyDescent="0.35">
      <c r="A2" s="7"/>
      <c r="B2" s="391" t="s">
        <v>396</v>
      </c>
      <c r="C2" s="391"/>
      <c r="D2" s="391"/>
      <c r="E2" s="392"/>
      <c r="F2" s="391"/>
      <c r="G2" s="391"/>
      <c r="H2" s="7"/>
    </row>
    <row r="3" spans="1:8" ht="44.25" customHeight="1" thickTop="1" thickBot="1" x14ac:dyDescent="0.35">
      <c r="A3" s="7"/>
      <c r="B3" s="18" t="s">
        <v>0</v>
      </c>
      <c r="C3" s="19" t="s">
        <v>1</v>
      </c>
      <c r="D3" s="21" t="s">
        <v>2</v>
      </c>
      <c r="E3" s="29" t="s">
        <v>3</v>
      </c>
      <c r="F3" s="25" t="s">
        <v>387</v>
      </c>
      <c r="G3" s="20" t="s">
        <v>388</v>
      </c>
      <c r="H3" s="7"/>
    </row>
    <row r="4" spans="1:8" ht="16.5" customHeight="1" thickTop="1" x14ac:dyDescent="0.3">
      <c r="A4" s="7"/>
      <c r="B4" s="15" t="s">
        <v>186</v>
      </c>
      <c r="C4" s="16" t="s">
        <v>187</v>
      </c>
      <c r="D4" s="22" t="s">
        <v>386</v>
      </c>
      <c r="E4" s="30" t="e">
        <f>VLOOKUP($C4,더존미수DB!$B:$G,5,FALSE)</f>
        <v>#N/A</v>
      </c>
      <c r="F4" s="26" t="e">
        <f t="shared" ref="F4:F17" si="0">SUM(D4-E4)</f>
        <v>#N/A</v>
      </c>
      <c r="G4" s="17" t="e">
        <f>VLOOKUP($C4,더존미수DB!$B:$G,3,FALSE)</f>
        <v>#N/A</v>
      </c>
      <c r="H4" s="7"/>
    </row>
    <row r="5" spans="1:8" ht="16.5" customHeight="1" x14ac:dyDescent="0.3">
      <c r="A5" s="7"/>
      <c r="B5" s="10" t="s">
        <v>188</v>
      </c>
      <c r="C5" s="11" t="s">
        <v>189</v>
      </c>
      <c r="D5" s="23" t="s">
        <v>395</v>
      </c>
      <c r="E5" s="30">
        <f>VLOOKUP($C5,더존미수DB!$B:$G,5,FALSE)</f>
        <v>-688950</v>
      </c>
      <c r="F5" s="27">
        <f t="shared" si="0"/>
        <v>1688950</v>
      </c>
      <c r="G5" s="17">
        <f>VLOOKUP($C5,더존미수DB!$B:$G,3,FALSE)</f>
        <v>91683680</v>
      </c>
      <c r="H5" s="7"/>
    </row>
    <row r="6" spans="1:8" ht="16.5" customHeight="1" x14ac:dyDescent="0.3">
      <c r="A6" s="7"/>
      <c r="B6" s="10" t="s">
        <v>190</v>
      </c>
      <c r="C6" s="11" t="s">
        <v>191</v>
      </c>
      <c r="D6" s="23" t="s">
        <v>386</v>
      </c>
      <c r="E6" s="30">
        <f>VLOOKUP($C6,더존미수DB!$B:$G,5,FALSE)</f>
        <v>271480</v>
      </c>
      <c r="F6" s="27">
        <f t="shared" si="0"/>
        <v>728520</v>
      </c>
      <c r="G6" s="17">
        <f>VLOOKUP($C6,더존미수DB!$B:$G,3,FALSE)</f>
        <v>31762390</v>
      </c>
      <c r="H6" s="7"/>
    </row>
    <row r="7" spans="1:8" ht="16.5" customHeight="1" x14ac:dyDescent="0.3">
      <c r="A7" s="7"/>
      <c r="B7" s="10" t="s">
        <v>192</v>
      </c>
      <c r="C7" s="11" t="s">
        <v>193</v>
      </c>
      <c r="D7" s="23" t="s">
        <v>386</v>
      </c>
      <c r="E7" s="30">
        <f>VLOOKUP($C7,더존미수DB!$B:$G,5,FALSE)</f>
        <v>1410760</v>
      </c>
      <c r="F7" s="27">
        <f t="shared" si="0"/>
        <v>-410760</v>
      </c>
      <c r="G7" s="17">
        <f>VLOOKUP($C7,더존미수DB!$B:$G,3,FALSE)</f>
        <v>50692070</v>
      </c>
      <c r="H7" s="7"/>
    </row>
    <row r="8" spans="1:8" ht="16.5" customHeight="1" x14ac:dyDescent="0.3">
      <c r="A8" s="7"/>
      <c r="B8" s="10" t="s">
        <v>194</v>
      </c>
      <c r="C8" s="11" t="s">
        <v>195</v>
      </c>
      <c r="D8" s="23" t="s">
        <v>386</v>
      </c>
      <c r="E8" s="30">
        <f>VLOOKUP($C8,더존미수DB!$B:$G,5,FALSE)</f>
        <v>1612950</v>
      </c>
      <c r="F8" s="27">
        <f t="shared" si="0"/>
        <v>-612950</v>
      </c>
      <c r="G8" s="17">
        <f>VLOOKUP($C8,더존미수DB!$B:$G,3,FALSE)</f>
        <v>45014310</v>
      </c>
      <c r="H8" s="7"/>
    </row>
    <row r="9" spans="1:8" ht="16.5" customHeight="1" x14ac:dyDescent="0.3">
      <c r="A9" s="7"/>
      <c r="B9" s="10" t="s">
        <v>196</v>
      </c>
      <c r="C9" s="11" t="s">
        <v>197</v>
      </c>
      <c r="D9" s="23" t="s">
        <v>386</v>
      </c>
      <c r="E9" s="30">
        <f>VLOOKUP($C9,더존미수DB!$B:$G,5,FALSE)</f>
        <v>0</v>
      </c>
      <c r="F9" s="27">
        <f t="shared" si="0"/>
        <v>1000000</v>
      </c>
      <c r="G9" s="17">
        <f>VLOOKUP($C9,더존미수DB!$B:$G,3,FALSE)</f>
        <v>50623650</v>
      </c>
      <c r="H9" s="7"/>
    </row>
    <row r="10" spans="1:8" ht="16.5" customHeight="1" x14ac:dyDescent="0.3">
      <c r="A10" s="7"/>
      <c r="B10" s="10" t="s">
        <v>198</v>
      </c>
      <c r="C10" s="11" t="s">
        <v>199</v>
      </c>
      <c r="D10" s="23" t="s">
        <v>386</v>
      </c>
      <c r="E10" s="30">
        <f>VLOOKUP($C10,더존미수DB!$B:$G,5,FALSE)</f>
        <v>0</v>
      </c>
      <c r="F10" s="27">
        <f t="shared" si="0"/>
        <v>1000000</v>
      </c>
      <c r="G10" s="17">
        <f>VLOOKUP($C10,더존미수DB!$B:$G,3,FALSE)</f>
        <v>19623230</v>
      </c>
      <c r="H10" s="7"/>
    </row>
    <row r="11" spans="1:8" ht="16.5" customHeight="1" x14ac:dyDescent="0.3">
      <c r="A11" s="7"/>
      <c r="B11" s="10" t="s">
        <v>200</v>
      </c>
      <c r="C11" s="11" t="s">
        <v>201</v>
      </c>
      <c r="D11" s="23" t="s">
        <v>386</v>
      </c>
      <c r="E11" s="30">
        <f>VLOOKUP($C11,더존미수DB!$B:$G,5,FALSE)</f>
        <v>1070960</v>
      </c>
      <c r="F11" s="27">
        <f t="shared" si="0"/>
        <v>-70960</v>
      </c>
      <c r="G11" s="17">
        <f>VLOOKUP($C11,더존미수DB!$B:$G,3,FALSE)</f>
        <v>41726300</v>
      </c>
      <c r="H11" s="7"/>
    </row>
    <row r="12" spans="1:8" ht="16.5" customHeight="1" x14ac:dyDescent="0.3">
      <c r="A12" s="7"/>
      <c r="B12" s="10" t="s">
        <v>202</v>
      </c>
      <c r="C12" s="11" t="s">
        <v>203</v>
      </c>
      <c r="D12" s="23" t="s">
        <v>386</v>
      </c>
      <c r="E12" s="30">
        <f>VLOOKUP($C12,더존미수DB!$B:$G,5,FALSE)</f>
        <v>0</v>
      </c>
      <c r="F12" s="27">
        <f t="shared" si="0"/>
        <v>1000000</v>
      </c>
      <c r="G12" s="17">
        <f>VLOOKUP($C12,더존미수DB!$B:$G,3,FALSE)</f>
        <v>34579270</v>
      </c>
      <c r="H12" s="7"/>
    </row>
    <row r="13" spans="1:8" ht="16.5" customHeight="1" x14ac:dyDescent="0.3">
      <c r="A13" s="7"/>
      <c r="B13" s="10" t="s">
        <v>204</v>
      </c>
      <c r="C13" s="11" t="s">
        <v>205</v>
      </c>
      <c r="D13" s="23" t="s">
        <v>386</v>
      </c>
      <c r="E13" s="30">
        <f>VLOOKUP($C13,더존미수DB!$B:$G,5,FALSE)</f>
        <v>0</v>
      </c>
      <c r="F13" s="27">
        <f t="shared" si="0"/>
        <v>1000000</v>
      </c>
      <c r="G13" s="17">
        <f>VLOOKUP($C13,더존미수DB!$B:$G,3,FALSE)</f>
        <v>19214580</v>
      </c>
      <c r="H13" s="7"/>
    </row>
    <row r="14" spans="1:8" ht="16.5" customHeight="1" x14ac:dyDescent="0.3">
      <c r="A14" s="7"/>
      <c r="B14" s="10" t="s">
        <v>206</v>
      </c>
      <c r="C14" s="11" t="s">
        <v>207</v>
      </c>
      <c r="D14" s="23" t="s">
        <v>386</v>
      </c>
      <c r="E14" s="30">
        <f>VLOOKUP($C14,더존미수DB!$B:$G,5,FALSE)</f>
        <v>939450</v>
      </c>
      <c r="F14" s="27">
        <f t="shared" si="0"/>
        <v>60550</v>
      </c>
      <c r="G14" s="17">
        <f>VLOOKUP($C14,더존미수DB!$B:$G,3,FALSE)</f>
        <v>1319450</v>
      </c>
      <c r="H14" s="7"/>
    </row>
    <row r="15" spans="1:8" ht="16.5" customHeight="1" x14ac:dyDescent="0.3">
      <c r="A15" s="7"/>
      <c r="B15" s="10" t="s">
        <v>208</v>
      </c>
      <c r="C15" s="11" t="s">
        <v>209</v>
      </c>
      <c r="D15" s="23" t="s">
        <v>386</v>
      </c>
      <c r="E15" s="30">
        <f>VLOOKUP($C15,더존미수DB!$B:$G,5,FALSE)</f>
        <v>1633450</v>
      </c>
      <c r="F15" s="27">
        <f t="shared" si="0"/>
        <v>-633450</v>
      </c>
      <c r="G15" s="17">
        <f>VLOOKUP($C15,더존미수DB!$B:$G,3,FALSE)</f>
        <v>38781600</v>
      </c>
      <c r="H15" s="7"/>
    </row>
    <row r="16" spans="1:8" ht="16.5" customHeight="1" x14ac:dyDescent="0.3">
      <c r="A16" s="7"/>
      <c r="B16" s="10" t="s">
        <v>210</v>
      </c>
      <c r="C16" s="11" t="s">
        <v>211</v>
      </c>
      <c r="D16" s="23" t="s">
        <v>386</v>
      </c>
      <c r="E16" s="30">
        <f>VLOOKUP($C16,더존미수DB!$B:$G,5,FALSE)</f>
        <v>753620</v>
      </c>
      <c r="F16" s="27">
        <f t="shared" si="0"/>
        <v>246380</v>
      </c>
      <c r="G16" s="17">
        <f>VLOOKUP($C16,더존미수DB!$B:$G,3,FALSE)</f>
        <v>25575770</v>
      </c>
      <c r="H16" s="7"/>
    </row>
    <row r="17" spans="1:8" ht="16.5" customHeight="1" thickBot="1" x14ac:dyDescent="0.35">
      <c r="A17" s="7"/>
      <c r="B17" s="12" t="s">
        <v>212</v>
      </c>
      <c r="C17" s="13" t="s">
        <v>213</v>
      </c>
      <c r="D17" s="24" t="s">
        <v>386</v>
      </c>
      <c r="E17" s="31">
        <f>VLOOKUP($C17,더존미수DB!$B:$G,5,FALSE)</f>
        <v>200860</v>
      </c>
      <c r="F17" s="28">
        <f t="shared" si="0"/>
        <v>799140</v>
      </c>
      <c r="G17" s="14">
        <f>VLOOKUP($C17,더존미수DB!$B:$G,3,FALSE)</f>
        <v>21483550</v>
      </c>
      <c r="H17" s="7"/>
    </row>
    <row r="18" spans="1:8" ht="17.25" thickTop="1" x14ac:dyDescent="0.3">
      <c r="A18" s="7"/>
      <c r="B18" s="7"/>
      <c r="C18" s="7"/>
      <c r="D18" s="7"/>
      <c r="E18" s="8"/>
      <c r="F18" s="9"/>
      <c r="G18" s="9"/>
      <c r="H18" s="7"/>
    </row>
  </sheetData>
  <mergeCells count="1">
    <mergeCell ref="B2:G2"/>
  </mergeCells>
  <phoneticPr fontId="10" type="noConversion"/>
  <conditionalFormatting sqref="B3:G3">
    <cfRule type="expression" dxfId="24" priority="3">
      <formula>H3="미수통제"</formula>
    </cfRule>
  </conditionalFormatting>
  <conditionalFormatting sqref="B4:E17">
    <cfRule type="expression" dxfId="23" priority="2">
      <formula>H4="미수통제"</formula>
    </cfRule>
  </conditionalFormatting>
  <conditionalFormatting sqref="B4:G17">
    <cfRule type="expression" dxfId="22" priority="1">
      <formula>$F4&lt;0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"/>
  <sheetViews>
    <sheetView workbookViewId="0">
      <selection activeCell="J1" sqref="J1:J1048576"/>
    </sheetView>
  </sheetViews>
  <sheetFormatPr defaultRowHeight="16.5" x14ac:dyDescent="0.3"/>
  <cols>
    <col min="1" max="1" width="11.625" style="129" bestFit="1" customWidth="1"/>
    <col min="2" max="2" width="9.5" style="129" bestFit="1" customWidth="1"/>
    <col min="3" max="3" width="5.5" style="129" bestFit="1" customWidth="1"/>
    <col min="4" max="4" width="14.75" style="129" customWidth="1"/>
    <col min="5" max="5" width="25.625" style="129" customWidth="1"/>
    <col min="6" max="6" width="11.125" style="129" customWidth="1"/>
    <col min="7" max="7" width="5.25" style="129" bestFit="1" customWidth="1"/>
    <col min="8" max="8" width="12.75" style="129" bestFit="1" customWidth="1"/>
    <col min="9" max="9" width="5.25" style="129" bestFit="1" customWidth="1"/>
    <col min="10" max="10" width="6.5" style="129" bestFit="1" customWidth="1"/>
    <col min="11" max="11" width="11.625" style="129" customWidth="1"/>
  </cols>
  <sheetData>
    <row r="1" spans="1:13" s="56" customFormat="1" ht="18" customHeight="1" x14ac:dyDescent="0.2">
      <c r="A1" s="128" t="s">
        <v>705</v>
      </c>
      <c r="B1" s="128" t="s">
        <v>706</v>
      </c>
      <c r="C1" s="128" t="s">
        <v>707</v>
      </c>
      <c r="D1" s="128" t="s">
        <v>708</v>
      </c>
      <c r="E1" s="128" t="s">
        <v>709</v>
      </c>
      <c r="F1" s="128" t="s">
        <v>710</v>
      </c>
      <c r="G1" s="128" t="s">
        <v>711</v>
      </c>
      <c r="H1" s="128" t="s">
        <v>222</v>
      </c>
      <c r="I1" s="128" t="s">
        <v>423</v>
      </c>
      <c r="J1" s="128" t="s">
        <v>712</v>
      </c>
      <c r="K1" s="128" t="s">
        <v>713</v>
      </c>
      <c r="L1" s="116" t="s">
        <v>714</v>
      </c>
      <c r="M1" s="116" t="s">
        <v>715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16"/>
  <sheetViews>
    <sheetView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G131" sqref="G131"/>
    </sheetView>
  </sheetViews>
  <sheetFormatPr defaultRowHeight="16.5" x14ac:dyDescent="0.3"/>
  <cols>
    <col min="1" max="1" width="11" bestFit="1" customWidth="1"/>
    <col min="2" max="2" width="29.875" bestFit="1" customWidth="1"/>
    <col min="3" max="3" width="10.25" bestFit="1" customWidth="1"/>
    <col min="7" max="7" width="9" style="197"/>
  </cols>
  <sheetData>
    <row r="1" spans="1:13" x14ac:dyDescent="0.3">
      <c r="A1" s="169" t="s">
        <v>0</v>
      </c>
      <c r="B1" s="169" t="s">
        <v>1</v>
      </c>
      <c r="C1" s="169" t="s">
        <v>2</v>
      </c>
      <c r="D1" s="169" t="s">
        <v>3</v>
      </c>
      <c r="G1" s="197" t="s">
        <v>3</v>
      </c>
      <c r="H1" s="393">
        <f>SUM(G2:G500)</f>
        <v>35249681</v>
      </c>
      <c r="I1" s="393"/>
      <c r="J1" s="393"/>
    </row>
    <row r="2" spans="1:13" x14ac:dyDescent="0.3">
      <c r="A2" s="170" t="s">
        <v>4</v>
      </c>
      <c r="B2" s="169" t="s">
        <v>5</v>
      </c>
      <c r="C2" s="270" t="s">
        <v>1566</v>
      </c>
      <c r="D2" s="170" t="s">
        <v>740</v>
      </c>
      <c r="G2" s="198">
        <v>0</v>
      </c>
    </row>
    <row r="3" spans="1:13" x14ac:dyDescent="0.3">
      <c r="A3" s="170" t="s">
        <v>7</v>
      </c>
      <c r="B3" s="169" t="s">
        <v>8</v>
      </c>
      <c r="C3" s="170" t="s">
        <v>9</v>
      </c>
      <c r="D3" s="170" t="s">
        <v>740</v>
      </c>
      <c r="G3" s="198">
        <v>0</v>
      </c>
      <c r="M3" s="200">
        <v>3114420</v>
      </c>
    </row>
    <row r="4" spans="1:13" x14ac:dyDescent="0.3">
      <c r="A4" s="170" t="s">
        <v>10</v>
      </c>
      <c r="B4" s="169" t="s">
        <v>11</v>
      </c>
      <c r="C4" s="170" t="s">
        <v>6</v>
      </c>
      <c r="D4" s="170" t="s">
        <v>740</v>
      </c>
      <c r="G4" s="198">
        <v>0</v>
      </c>
      <c r="M4" s="200">
        <v>7134600</v>
      </c>
    </row>
    <row r="5" spans="1:13" x14ac:dyDescent="0.3">
      <c r="A5" s="170" t="s">
        <v>12</v>
      </c>
      <c r="B5" s="169" t="s">
        <v>13</v>
      </c>
      <c r="C5" s="170" t="s">
        <v>6</v>
      </c>
      <c r="D5" s="170" t="s">
        <v>740</v>
      </c>
      <c r="G5" s="198">
        <v>0</v>
      </c>
      <c r="M5" s="200">
        <v>385550</v>
      </c>
    </row>
    <row r="6" spans="1:13" x14ac:dyDescent="0.3">
      <c r="A6" s="170" t="s">
        <v>14</v>
      </c>
      <c r="B6" s="169" t="s">
        <v>15</v>
      </c>
      <c r="C6" s="170" t="s">
        <v>937</v>
      </c>
      <c r="D6" s="270" t="s">
        <v>1565</v>
      </c>
      <c r="G6" s="198">
        <v>1982430</v>
      </c>
      <c r="M6" s="200">
        <v>1982430</v>
      </c>
    </row>
    <row r="7" spans="1:13" x14ac:dyDescent="0.3">
      <c r="A7" s="170" t="s">
        <v>16</v>
      </c>
      <c r="B7" s="169" t="s">
        <v>17</v>
      </c>
      <c r="C7" s="170" t="s">
        <v>6</v>
      </c>
      <c r="D7" s="170" t="s">
        <v>740</v>
      </c>
      <c r="G7" s="198">
        <v>0</v>
      </c>
      <c r="M7" s="200">
        <v>2887299</v>
      </c>
    </row>
    <row r="8" spans="1:13" x14ac:dyDescent="0.3">
      <c r="A8" s="170" t="s">
        <v>18</v>
      </c>
      <c r="B8" s="169" t="s">
        <v>19</v>
      </c>
      <c r="C8" s="170" t="s">
        <v>6</v>
      </c>
      <c r="D8" s="170" t="s">
        <v>740</v>
      </c>
      <c r="G8" s="198">
        <v>0</v>
      </c>
      <c r="M8" s="200">
        <v>2882045</v>
      </c>
    </row>
    <row r="9" spans="1:13" x14ac:dyDescent="0.3">
      <c r="A9" s="170" t="s">
        <v>20</v>
      </c>
      <c r="B9" s="169" t="s">
        <v>21</v>
      </c>
      <c r="C9" s="170" t="s">
        <v>6</v>
      </c>
      <c r="D9" s="170" t="s">
        <v>740</v>
      </c>
      <c r="G9" s="198">
        <v>0</v>
      </c>
      <c r="M9" s="200">
        <v>-502030</v>
      </c>
    </row>
    <row r="10" spans="1:13" x14ac:dyDescent="0.3">
      <c r="A10" s="170" t="s">
        <v>22</v>
      </c>
      <c r="B10" s="169" t="s">
        <v>23</v>
      </c>
      <c r="C10" s="170" t="s">
        <v>6</v>
      </c>
      <c r="D10" s="170" t="s">
        <v>740</v>
      </c>
      <c r="G10" s="198">
        <v>0</v>
      </c>
      <c r="M10" s="200">
        <v>722700</v>
      </c>
    </row>
    <row r="11" spans="1:13" x14ac:dyDescent="0.3">
      <c r="A11" s="170" t="s">
        <v>24</v>
      </c>
      <c r="B11" s="169" t="s">
        <v>25</v>
      </c>
      <c r="C11" s="170" t="s">
        <v>386</v>
      </c>
      <c r="D11" s="170" t="s">
        <v>939</v>
      </c>
      <c r="G11" s="198">
        <v>-230380</v>
      </c>
      <c r="M11" s="200">
        <v>810740</v>
      </c>
    </row>
    <row r="12" spans="1:13" x14ac:dyDescent="0.3">
      <c r="A12" s="170" t="s">
        <v>26</v>
      </c>
      <c r="B12" s="169" t="s">
        <v>27</v>
      </c>
      <c r="C12" s="170" t="s">
        <v>937</v>
      </c>
      <c r="D12" s="170" t="s">
        <v>940</v>
      </c>
      <c r="G12" s="198">
        <v>2882045</v>
      </c>
      <c r="M12" s="200">
        <v>619740</v>
      </c>
    </row>
    <row r="13" spans="1:13" x14ac:dyDescent="0.3">
      <c r="A13" s="170" t="s">
        <v>28</v>
      </c>
      <c r="B13" s="169" t="s">
        <v>29</v>
      </c>
      <c r="C13" s="170" t="s">
        <v>9</v>
      </c>
      <c r="D13" s="170" t="s">
        <v>740</v>
      </c>
      <c r="G13" s="198">
        <v>0</v>
      </c>
      <c r="M13" s="200">
        <v>596200</v>
      </c>
    </row>
    <row r="14" spans="1:13" x14ac:dyDescent="0.3">
      <c r="A14" s="170" t="s">
        <v>30</v>
      </c>
      <c r="B14" s="169" t="s">
        <v>31</v>
      </c>
      <c r="C14" s="170" t="s">
        <v>6</v>
      </c>
      <c r="D14" s="170" t="s">
        <v>740</v>
      </c>
      <c r="G14" s="198">
        <v>0</v>
      </c>
      <c r="M14" s="200">
        <v>531740</v>
      </c>
    </row>
    <row r="15" spans="1:13" x14ac:dyDescent="0.3">
      <c r="A15" s="170" t="s">
        <v>32</v>
      </c>
      <c r="B15" s="169" t="s">
        <v>33</v>
      </c>
      <c r="C15" s="170" t="s">
        <v>6</v>
      </c>
      <c r="D15" s="170" t="s">
        <v>740</v>
      </c>
      <c r="G15" s="195">
        <v>0</v>
      </c>
      <c r="M15" s="199">
        <v>0</v>
      </c>
    </row>
    <row r="16" spans="1:13" x14ac:dyDescent="0.3">
      <c r="A16" s="170" t="s">
        <v>34</v>
      </c>
      <c r="B16" s="169" t="s">
        <v>35</v>
      </c>
      <c r="C16" s="170" t="s">
        <v>386</v>
      </c>
      <c r="D16" s="170" t="s">
        <v>740</v>
      </c>
      <c r="G16" s="195">
        <v>0</v>
      </c>
      <c r="M16" s="200">
        <v>265650</v>
      </c>
    </row>
    <row r="17" spans="1:13" x14ac:dyDescent="0.3">
      <c r="A17" s="170" t="s">
        <v>36</v>
      </c>
      <c r="B17" s="169" t="s">
        <v>37</v>
      </c>
      <c r="C17" s="170" t="s">
        <v>386</v>
      </c>
      <c r="D17" s="170" t="s">
        <v>941</v>
      </c>
      <c r="G17" s="196">
        <v>810740</v>
      </c>
      <c r="M17" s="200">
        <v>247370</v>
      </c>
    </row>
    <row r="18" spans="1:13" x14ac:dyDescent="0.3">
      <c r="A18" s="170" t="s">
        <v>38</v>
      </c>
      <c r="B18" s="169" t="s">
        <v>39</v>
      </c>
      <c r="C18" s="170" t="s">
        <v>6</v>
      </c>
      <c r="D18" s="170" t="s">
        <v>740</v>
      </c>
      <c r="G18" s="195">
        <v>0</v>
      </c>
      <c r="M18" s="200">
        <v>185140</v>
      </c>
    </row>
    <row r="19" spans="1:13" x14ac:dyDescent="0.3">
      <c r="A19" s="170" t="s">
        <v>40</v>
      </c>
      <c r="B19" s="169" t="s">
        <v>41</v>
      </c>
      <c r="C19" s="170" t="s">
        <v>6</v>
      </c>
      <c r="D19" s="170" t="s">
        <v>740</v>
      </c>
      <c r="G19" s="195">
        <v>0</v>
      </c>
      <c r="M19" s="200">
        <v>74800</v>
      </c>
    </row>
    <row r="20" spans="1:13" x14ac:dyDescent="0.3">
      <c r="A20" s="170" t="s">
        <v>42</v>
      </c>
      <c r="B20" s="169" t="s">
        <v>43</v>
      </c>
      <c r="C20" s="170" t="s">
        <v>6</v>
      </c>
      <c r="D20" s="170" t="s">
        <v>740</v>
      </c>
      <c r="G20" s="195">
        <v>0</v>
      </c>
      <c r="M20" s="200">
        <v>-954093</v>
      </c>
    </row>
    <row r="21" spans="1:13" x14ac:dyDescent="0.3">
      <c r="A21" s="170" t="s">
        <v>44</v>
      </c>
      <c r="B21" s="169" t="s">
        <v>45</v>
      </c>
      <c r="C21" s="170" t="s">
        <v>386</v>
      </c>
      <c r="D21" s="170" t="s">
        <v>942</v>
      </c>
      <c r="G21" s="196">
        <v>-801880</v>
      </c>
      <c r="M21" s="200">
        <v>-801880</v>
      </c>
    </row>
    <row r="22" spans="1:13" x14ac:dyDescent="0.3">
      <c r="A22" s="170" t="s">
        <v>46</v>
      </c>
      <c r="B22" s="169" t="s">
        <v>47</v>
      </c>
      <c r="C22" s="170" t="s">
        <v>6</v>
      </c>
      <c r="D22" s="170" t="s">
        <v>740</v>
      </c>
      <c r="G22" s="195">
        <v>0</v>
      </c>
      <c r="M22" s="200">
        <v>-230380</v>
      </c>
    </row>
    <row r="23" spans="1:13" x14ac:dyDescent="0.3">
      <c r="A23" s="170" t="s">
        <v>48</v>
      </c>
      <c r="B23" s="169" t="s">
        <v>49</v>
      </c>
      <c r="C23" s="170" t="s">
        <v>9</v>
      </c>
      <c r="D23" s="170" t="s">
        <v>740</v>
      </c>
      <c r="G23" s="195">
        <v>0</v>
      </c>
      <c r="M23" s="200">
        <v>9192280</v>
      </c>
    </row>
    <row r="24" spans="1:13" x14ac:dyDescent="0.3">
      <c r="A24" s="170" t="s">
        <v>50</v>
      </c>
      <c r="B24" s="169" t="s">
        <v>51</v>
      </c>
      <c r="C24" s="170" t="s">
        <v>6</v>
      </c>
      <c r="D24" s="170" t="s">
        <v>740</v>
      </c>
      <c r="G24" s="195">
        <v>0</v>
      </c>
      <c r="M24" s="200">
        <v>993060</v>
      </c>
    </row>
    <row r="25" spans="1:13" x14ac:dyDescent="0.3">
      <c r="A25" s="170" t="s">
        <v>52</v>
      </c>
      <c r="B25" s="169" t="s">
        <v>53</v>
      </c>
      <c r="C25" s="170" t="s">
        <v>6</v>
      </c>
      <c r="D25" s="170" t="s">
        <v>740</v>
      </c>
      <c r="G25" s="195">
        <v>0</v>
      </c>
      <c r="M25" s="200">
        <v>700420</v>
      </c>
    </row>
    <row r="26" spans="1:13" x14ac:dyDescent="0.3">
      <c r="A26" s="170" t="s">
        <v>54</v>
      </c>
      <c r="B26" s="169" t="s">
        <v>55</v>
      </c>
      <c r="C26" s="170" t="s">
        <v>386</v>
      </c>
      <c r="D26" s="170" t="s">
        <v>943</v>
      </c>
      <c r="G26" s="196">
        <v>-502030</v>
      </c>
      <c r="M26" s="200">
        <v>-3600</v>
      </c>
    </row>
    <row r="27" spans="1:13" x14ac:dyDescent="0.3">
      <c r="A27" s="170" t="s">
        <v>56</v>
      </c>
      <c r="B27" s="169" t="s">
        <v>57</v>
      </c>
      <c r="C27" s="170" t="s">
        <v>386</v>
      </c>
      <c r="D27" s="170" t="s">
        <v>944</v>
      </c>
      <c r="G27" s="196">
        <v>700420</v>
      </c>
      <c r="M27" s="200">
        <v>-813190</v>
      </c>
    </row>
    <row r="28" spans="1:13" x14ac:dyDescent="0.3">
      <c r="A28" s="170" t="s">
        <v>58</v>
      </c>
      <c r="B28" s="169" t="s">
        <v>59</v>
      </c>
      <c r="C28" s="170" t="s">
        <v>6</v>
      </c>
      <c r="D28" s="170" t="s">
        <v>740</v>
      </c>
      <c r="G28" s="195">
        <v>0</v>
      </c>
      <c r="M28" s="200">
        <v>337770</v>
      </c>
    </row>
    <row r="29" spans="1:13" x14ac:dyDescent="0.3">
      <c r="A29" s="170" t="s">
        <v>60</v>
      </c>
      <c r="B29" s="169" t="s">
        <v>61</v>
      </c>
      <c r="C29" s="170" t="s">
        <v>937</v>
      </c>
      <c r="D29" s="170" t="s">
        <v>945</v>
      </c>
      <c r="G29" s="196">
        <v>2887299</v>
      </c>
      <c r="M29" s="199">
        <v>0</v>
      </c>
    </row>
    <row r="30" spans="1:13" x14ac:dyDescent="0.3">
      <c r="A30" s="170" t="s">
        <v>62</v>
      </c>
      <c r="B30" s="169" t="s">
        <v>63</v>
      </c>
      <c r="C30" s="170" t="s">
        <v>6</v>
      </c>
      <c r="D30" s="170" t="s">
        <v>740</v>
      </c>
      <c r="G30" s="195">
        <v>0</v>
      </c>
      <c r="M30" s="200">
        <v>466500</v>
      </c>
    </row>
    <row r="31" spans="1:13" x14ac:dyDescent="0.3">
      <c r="A31" s="170" t="s">
        <v>64</v>
      </c>
      <c r="B31" s="169" t="s">
        <v>65</v>
      </c>
      <c r="C31" s="170" t="s">
        <v>386</v>
      </c>
      <c r="D31" s="170" t="s">
        <v>946</v>
      </c>
      <c r="G31" s="196">
        <v>-954093</v>
      </c>
      <c r="M31" s="200">
        <v>395840</v>
      </c>
    </row>
    <row r="32" spans="1:13" x14ac:dyDescent="0.3">
      <c r="A32" s="170" t="s">
        <v>66</v>
      </c>
      <c r="B32" s="169" t="s">
        <v>67</v>
      </c>
      <c r="C32" s="170" t="s">
        <v>6</v>
      </c>
      <c r="D32" s="170" t="s">
        <v>740</v>
      </c>
      <c r="G32" s="195">
        <v>0</v>
      </c>
      <c r="M32" s="200">
        <v>165000</v>
      </c>
    </row>
    <row r="33" spans="1:13" x14ac:dyDescent="0.3">
      <c r="A33" s="170" t="s">
        <v>68</v>
      </c>
      <c r="B33" s="169" t="s">
        <v>69</v>
      </c>
      <c r="C33" s="170" t="s">
        <v>6</v>
      </c>
      <c r="D33" s="170" t="s">
        <v>740</v>
      </c>
      <c r="G33" s="195">
        <v>0</v>
      </c>
      <c r="M33" s="199">
        <v>0</v>
      </c>
    </row>
    <row r="34" spans="1:13" x14ac:dyDescent="0.3">
      <c r="A34" s="170" t="s">
        <v>70</v>
      </c>
      <c r="B34" s="169" t="s">
        <v>71</v>
      </c>
      <c r="C34" s="170" t="s">
        <v>6</v>
      </c>
      <c r="D34" s="170" t="s">
        <v>740</v>
      </c>
      <c r="G34" s="195">
        <v>0</v>
      </c>
      <c r="M34" s="200">
        <v>279400</v>
      </c>
    </row>
    <row r="35" spans="1:13" x14ac:dyDescent="0.3">
      <c r="A35" s="170" t="s">
        <v>72</v>
      </c>
      <c r="B35" s="169" t="s">
        <v>73</v>
      </c>
      <c r="C35" s="170" t="s">
        <v>6</v>
      </c>
      <c r="D35" s="170" t="s">
        <v>740</v>
      </c>
      <c r="G35" s="195">
        <v>0</v>
      </c>
      <c r="M35" s="200">
        <v>208010</v>
      </c>
    </row>
    <row r="36" spans="1:13" x14ac:dyDescent="0.3">
      <c r="A36" s="170" t="s">
        <v>74</v>
      </c>
      <c r="B36" s="169" t="s">
        <v>75</v>
      </c>
      <c r="C36" s="170" t="s">
        <v>6</v>
      </c>
      <c r="D36" s="170" t="s">
        <v>740</v>
      </c>
      <c r="G36" s="195">
        <v>0</v>
      </c>
      <c r="M36" s="200">
        <v>225610</v>
      </c>
    </row>
    <row r="37" spans="1:13" x14ac:dyDescent="0.3">
      <c r="A37" s="170" t="s">
        <v>76</v>
      </c>
      <c r="B37" s="169" t="s">
        <v>77</v>
      </c>
      <c r="C37" s="170" t="s">
        <v>167</v>
      </c>
      <c r="D37" s="170" t="s">
        <v>947</v>
      </c>
      <c r="G37" s="196">
        <v>9192280</v>
      </c>
      <c r="M37" s="200">
        <v>931580</v>
      </c>
    </row>
    <row r="38" spans="1:13" x14ac:dyDescent="0.3">
      <c r="A38" s="170" t="s">
        <v>78</v>
      </c>
      <c r="B38" s="169" t="s">
        <v>79</v>
      </c>
      <c r="C38" s="170" t="s">
        <v>386</v>
      </c>
      <c r="D38" s="170" t="s">
        <v>948</v>
      </c>
      <c r="G38" s="196">
        <v>619740</v>
      </c>
      <c r="M38" s="200">
        <v>184910</v>
      </c>
    </row>
    <row r="39" spans="1:13" x14ac:dyDescent="0.3">
      <c r="A39" s="170" t="s">
        <v>80</v>
      </c>
      <c r="B39" s="169" t="s">
        <v>81</v>
      </c>
      <c r="C39" s="170" t="s">
        <v>936</v>
      </c>
      <c r="D39" s="170" t="s">
        <v>949</v>
      </c>
      <c r="G39" s="196">
        <v>7134600</v>
      </c>
      <c r="M39" s="199">
        <v>0</v>
      </c>
    </row>
    <row r="40" spans="1:13" x14ac:dyDescent="0.3">
      <c r="A40" s="170" t="s">
        <v>82</v>
      </c>
      <c r="B40" s="169" t="s">
        <v>83</v>
      </c>
      <c r="C40" s="170" t="s">
        <v>6</v>
      </c>
      <c r="D40" s="170" t="s">
        <v>740</v>
      </c>
      <c r="G40" s="195">
        <v>0</v>
      </c>
      <c r="M40" s="199">
        <v>0</v>
      </c>
    </row>
    <row r="41" spans="1:13" x14ac:dyDescent="0.3">
      <c r="A41" s="170" t="s">
        <v>84</v>
      </c>
      <c r="B41" s="169" t="s">
        <v>85</v>
      </c>
      <c r="C41" s="170" t="s">
        <v>6</v>
      </c>
      <c r="D41" s="170" t="s">
        <v>740</v>
      </c>
      <c r="G41" s="195">
        <v>0</v>
      </c>
      <c r="M41" s="200">
        <v>365750</v>
      </c>
    </row>
    <row r="42" spans="1:13" x14ac:dyDescent="0.3">
      <c r="A42" s="170" t="s">
        <v>86</v>
      </c>
      <c r="B42" s="169" t="s">
        <v>87</v>
      </c>
      <c r="C42" s="170" t="s">
        <v>6</v>
      </c>
      <c r="D42" s="170" t="s">
        <v>740</v>
      </c>
      <c r="G42" s="195">
        <v>0</v>
      </c>
      <c r="M42" s="200">
        <v>1668300</v>
      </c>
    </row>
    <row r="43" spans="1:13" x14ac:dyDescent="0.3">
      <c r="A43" s="170" t="s">
        <v>88</v>
      </c>
      <c r="B43" s="169" t="s">
        <v>385</v>
      </c>
      <c r="C43" s="170" t="s">
        <v>6</v>
      </c>
      <c r="D43" s="170" t="s">
        <v>740</v>
      </c>
      <c r="G43" s="195">
        <v>0</v>
      </c>
      <c r="M43" s="199">
        <v>0</v>
      </c>
    </row>
    <row r="44" spans="1:13" x14ac:dyDescent="0.3">
      <c r="A44" s="170" t="s">
        <v>90</v>
      </c>
      <c r="B44" s="169" t="s">
        <v>91</v>
      </c>
      <c r="C44" s="170" t="s">
        <v>9</v>
      </c>
      <c r="D44" s="170" t="s">
        <v>740</v>
      </c>
      <c r="G44" s="195">
        <v>0</v>
      </c>
      <c r="M44" s="199">
        <v>0</v>
      </c>
    </row>
    <row r="45" spans="1:13" x14ac:dyDescent="0.3">
      <c r="A45" s="170" t="s">
        <v>92</v>
      </c>
      <c r="B45" s="169" t="s">
        <v>93</v>
      </c>
      <c r="C45" s="170" t="s">
        <v>6</v>
      </c>
      <c r="D45" s="170" t="s">
        <v>740</v>
      </c>
      <c r="G45" s="195">
        <v>0</v>
      </c>
      <c r="M45" s="199">
        <v>0</v>
      </c>
    </row>
    <row r="46" spans="1:13" x14ac:dyDescent="0.3">
      <c r="A46" s="170" t="s">
        <v>94</v>
      </c>
      <c r="B46" s="169" t="s">
        <v>95</v>
      </c>
      <c r="C46" s="170" t="s">
        <v>6</v>
      </c>
      <c r="D46" s="170" t="s">
        <v>740</v>
      </c>
      <c r="G46" s="195">
        <v>0</v>
      </c>
      <c r="M46" s="199">
        <v>0</v>
      </c>
    </row>
    <row r="47" spans="1:13" x14ac:dyDescent="0.3">
      <c r="A47" s="170" t="s">
        <v>96</v>
      </c>
      <c r="B47" s="169" t="s">
        <v>97</v>
      </c>
      <c r="C47" s="170" t="s">
        <v>6</v>
      </c>
      <c r="D47" s="170" t="s">
        <v>740</v>
      </c>
      <c r="G47" s="195">
        <v>0</v>
      </c>
      <c r="M47" s="199">
        <v>0</v>
      </c>
    </row>
    <row r="48" spans="1:13" x14ac:dyDescent="0.3">
      <c r="A48" s="170" t="s">
        <v>98</v>
      </c>
      <c r="B48" s="169" t="s">
        <v>99</v>
      </c>
      <c r="C48" s="170" t="s">
        <v>6</v>
      </c>
      <c r="D48" s="170" t="s">
        <v>740</v>
      </c>
      <c r="G48" s="195">
        <v>0</v>
      </c>
      <c r="M48" s="199">
        <v>0</v>
      </c>
    </row>
    <row r="49" spans="1:13" x14ac:dyDescent="0.3">
      <c r="A49" s="170" t="s">
        <v>100</v>
      </c>
      <c r="B49" s="169" t="s">
        <v>101</v>
      </c>
      <c r="C49" s="170" t="s">
        <v>6</v>
      </c>
      <c r="D49" s="170" t="s">
        <v>740</v>
      </c>
      <c r="G49" s="195">
        <v>0</v>
      </c>
      <c r="M49" s="199">
        <v>0</v>
      </c>
    </row>
    <row r="50" spans="1:13" x14ac:dyDescent="0.3">
      <c r="A50" s="170" t="s">
        <v>102</v>
      </c>
      <c r="B50" s="169" t="s">
        <v>103</v>
      </c>
      <c r="C50" s="170" t="s">
        <v>6</v>
      </c>
      <c r="D50" s="170" t="s">
        <v>740</v>
      </c>
      <c r="G50" s="195">
        <v>0</v>
      </c>
    </row>
    <row r="51" spans="1:13" x14ac:dyDescent="0.3">
      <c r="A51" s="170" t="s">
        <v>104</v>
      </c>
      <c r="B51" s="169" t="s">
        <v>105</v>
      </c>
      <c r="C51" s="170" t="s">
        <v>386</v>
      </c>
      <c r="D51" s="170" t="s">
        <v>950</v>
      </c>
      <c r="G51" s="196">
        <v>531740</v>
      </c>
    </row>
    <row r="52" spans="1:13" x14ac:dyDescent="0.3">
      <c r="A52" s="170" t="s">
        <v>106</v>
      </c>
      <c r="B52" s="169" t="s">
        <v>107</v>
      </c>
      <c r="C52" s="170" t="s">
        <v>386</v>
      </c>
      <c r="D52" s="170" t="s">
        <v>951</v>
      </c>
      <c r="G52" s="196">
        <v>74800</v>
      </c>
    </row>
    <row r="53" spans="1:13" x14ac:dyDescent="0.3">
      <c r="A53" s="170" t="s">
        <v>108</v>
      </c>
      <c r="B53" s="169" t="s">
        <v>109</v>
      </c>
      <c r="C53" s="170" t="s">
        <v>6</v>
      </c>
      <c r="D53" s="170" t="s">
        <v>740</v>
      </c>
      <c r="G53" s="195">
        <v>0</v>
      </c>
    </row>
    <row r="54" spans="1:13" x14ac:dyDescent="0.3">
      <c r="A54" s="170" t="s">
        <v>110</v>
      </c>
      <c r="B54" s="169" t="s">
        <v>111</v>
      </c>
      <c r="C54" s="170" t="s">
        <v>6</v>
      </c>
      <c r="D54" s="170" t="s">
        <v>740</v>
      </c>
      <c r="G54" s="195">
        <v>0</v>
      </c>
    </row>
    <row r="55" spans="1:13" x14ac:dyDescent="0.3">
      <c r="A55" s="170" t="s">
        <v>112</v>
      </c>
      <c r="B55" s="169" t="s">
        <v>113</v>
      </c>
      <c r="C55" s="170" t="s">
        <v>6</v>
      </c>
      <c r="D55" s="170" t="s">
        <v>740</v>
      </c>
      <c r="G55" s="195">
        <v>0</v>
      </c>
    </row>
    <row r="56" spans="1:13" x14ac:dyDescent="0.3">
      <c r="A56" s="170" t="s">
        <v>114</v>
      </c>
      <c r="B56" s="169" t="s">
        <v>115</v>
      </c>
      <c r="C56" s="170" t="s">
        <v>386</v>
      </c>
      <c r="D56" s="170" t="s">
        <v>952</v>
      </c>
      <c r="G56" s="196">
        <v>596200</v>
      </c>
    </row>
    <row r="57" spans="1:13" x14ac:dyDescent="0.3">
      <c r="A57" s="170" t="s">
        <v>117</v>
      </c>
      <c r="B57" s="169" t="s">
        <v>118</v>
      </c>
      <c r="C57" s="170" t="s">
        <v>6</v>
      </c>
      <c r="D57" s="170" t="s">
        <v>740</v>
      </c>
      <c r="G57" s="195">
        <v>0</v>
      </c>
    </row>
    <row r="58" spans="1:13" x14ac:dyDescent="0.3">
      <c r="A58" s="170" t="s">
        <v>119</v>
      </c>
      <c r="B58" s="169" t="s">
        <v>120</v>
      </c>
      <c r="C58" s="170" t="s">
        <v>6</v>
      </c>
      <c r="D58" s="170" t="s">
        <v>740</v>
      </c>
      <c r="G58" s="195">
        <v>0</v>
      </c>
    </row>
    <row r="59" spans="1:13" x14ac:dyDescent="0.3">
      <c r="A59" s="170" t="s">
        <v>121</v>
      </c>
      <c r="B59" s="169" t="s">
        <v>122</v>
      </c>
      <c r="C59" s="170" t="s">
        <v>6</v>
      </c>
      <c r="D59" s="170" t="s">
        <v>740</v>
      </c>
      <c r="G59" s="195">
        <v>0</v>
      </c>
    </row>
    <row r="60" spans="1:13" x14ac:dyDescent="0.3">
      <c r="A60" s="170" t="s">
        <v>123</v>
      </c>
      <c r="B60" s="169" t="s">
        <v>124</v>
      </c>
      <c r="C60" s="170" t="s">
        <v>6</v>
      </c>
      <c r="D60" s="170" t="s">
        <v>740</v>
      </c>
      <c r="G60" s="195">
        <v>0</v>
      </c>
    </row>
    <row r="61" spans="1:13" x14ac:dyDescent="0.3">
      <c r="A61" s="170" t="s">
        <v>125</v>
      </c>
      <c r="B61" s="169" t="s">
        <v>126</v>
      </c>
      <c r="C61" s="170" t="s">
        <v>6</v>
      </c>
      <c r="D61" s="170" t="s">
        <v>740</v>
      </c>
      <c r="G61" s="195">
        <v>0</v>
      </c>
    </row>
    <row r="62" spans="1:13" x14ac:dyDescent="0.3">
      <c r="A62" s="170" t="s">
        <v>127</v>
      </c>
      <c r="B62" s="169" t="s">
        <v>128</v>
      </c>
      <c r="C62" s="170" t="s">
        <v>9</v>
      </c>
      <c r="D62" s="170" t="s">
        <v>740</v>
      </c>
      <c r="G62" s="195">
        <v>0</v>
      </c>
    </row>
    <row r="63" spans="1:13" x14ac:dyDescent="0.3">
      <c r="A63" s="170" t="s">
        <v>129</v>
      </c>
      <c r="B63" s="169" t="s">
        <v>130</v>
      </c>
      <c r="C63" s="170" t="s">
        <v>6</v>
      </c>
      <c r="D63" s="170" t="s">
        <v>740</v>
      </c>
      <c r="G63" s="195">
        <v>0</v>
      </c>
    </row>
    <row r="64" spans="1:13" x14ac:dyDescent="0.3">
      <c r="A64" s="170" t="s">
        <v>131</v>
      </c>
      <c r="B64" s="169" t="s">
        <v>132</v>
      </c>
      <c r="C64" s="170" t="s">
        <v>6</v>
      </c>
      <c r="D64" s="170" t="s">
        <v>740</v>
      </c>
      <c r="G64" s="195">
        <v>0</v>
      </c>
    </row>
    <row r="65" spans="1:7" x14ac:dyDescent="0.3">
      <c r="A65" s="170" t="s">
        <v>133</v>
      </c>
      <c r="B65" s="169" t="s">
        <v>134</v>
      </c>
      <c r="C65" s="170" t="s">
        <v>6</v>
      </c>
      <c r="D65" s="170" t="s">
        <v>740</v>
      </c>
      <c r="G65" s="195">
        <v>0</v>
      </c>
    </row>
    <row r="66" spans="1:7" x14ac:dyDescent="0.3">
      <c r="A66" s="170" t="s">
        <v>135</v>
      </c>
      <c r="B66" s="169" t="s">
        <v>136</v>
      </c>
      <c r="C66" s="170" t="s">
        <v>386</v>
      </c>
      <c r="D66" s="170" t="s">
        <v>953</v>
      </c>
      <c r="G66" s="196">
        <v>265650</v>
      </c>
    </row>
    <row r="67" spans="1:7" x14ac:dyDescent="0.3">
      <c r="A67" s="170" t="s">
        <v>137</v>
      </c>
      <c r="B67" s="169" t="s">
        <v>138</v>
      </c>
      <c r="C67" s="170" t="s">
        <v>6</v>
      </c>
      <c r="D67" s="170" t="s">
        <v>740</v>
      </c>
      <c r="G67" s="195">
        <v>0</v>
      </c>
    </row>
    <row r="68" spans="1:7" x14ac:dyDescent="0.3">
      <c r="A68" s="170" t="s">
        <v>139</v>
      </c>
      <c r="B68" s="169" t="s">
        <v>140</v>
      </c>
      <c r="C68" s="170" t="s">
        <v>386</v>
      </c>
      <c r="D68" s="170" t="s">
        <v>954</v>
      </c>
      <c r="G68" s="196">
        <v>185140</v>
      </c>
    </row>
    <row r="69" spans="1:7" x14ac:dyDescent="0.3">
      <c r="A69" s="170" t="s">
        <v>141</v>
      </c>
      <c r="B69" s="169" t="s">
        <v>142</v>
      </c>
      <c r="C69" s="170" t="s">
        <v>6</v>
      </c>
      <c r="D69" s="170" t="s">
        <v>740</v>
      </c>
      <c r="G69" s="195">
        <v>0</v>
      </c>
    </row>
    <row r="70" spans="1:7" x14ac:dyDescent="0.3">
      <c r="A70" s="170" t="s">
        <v>143</v>
      </c>
      <c r="B70" s="169" t="s">
        <v>144</v>
      </c>
      <c r="C70" s="170" t="s">
        <v>6</v>
      </c>
      <c r="D70" s="170" t="s">
        <v>740</v>
      </c>
      <c r="G70" s="195">
        <v>0</v>
      </c>
    </row>
    <row r="71" spans="1:7" x14ac:dyDescent="0.3">
      <c r="A71" s="170" t="s">
        <v>145</v>
      </c>
      <c r="B71" s="169" t="s">
        <v>146</v>
      </c>
      <c r="C71" s="170" t="s">
        <v>6</v>
      </c>
      <c r="D71" s="170" t="s">
        <v>740</v>
      </c>
      <c r="G71" s="195">
        <v>0</v>
      </c>
    </row>
    <row r="72" spans="1:7" x14ac:dyDescent="0.3">
      <c r="A72" s="170" t="s">
        <v>147</v>
      </c>
      <c r="B72" s="169" t="s">
        <v>148</v>
      </c>
      <c r="C72" s="170" t="s">
        <v>933</v>
      </c>
      <c r="D72" s="170" t="s">
        <v>955</v>
      </c>
      <c r="G72" s="196">
        <v>3114420</v>
      </c>
    </row>
    <row r="73" spans="1:7" x14ac:dyDescent="0.3">
      <c r="A73" s="170" t="s">
        <v>149</v>
      </c>
      <c r="B73" s="169" t="s">
        <v>150</v>
      </c>
      <c r="C73" s="170" t="s">
        <v>6</v>
      </c>
      <c r="D73" s="170" t="s">
        <v>740</v>
      </c>
      <c r="G73" s="195">
        <v>0</v>
      </c>
    </row>
    <row r="74" spans="1:7" x14ac:dyDescent="0.3">
      <c r="A74" s="170" t="s">
        <v>151</v>
      </c>
      <c r="B74" s="169" t="s">
        <v>152</v>
      </c>
      <c r="C74" s="170" t="s">
        <v>6</v>
      </c>
      <c r="D74" s="170" t="s">
        <v>740</v>
      </c>
      <c r="G74" s="195">
        <v>0</v>
      </c>
    </row>
    <row r="75" spans="1:7" x14ac:dyDescent="0.3">
      <c r="A75" s="170" t="s">
        <v>153</v>
      </c>
      <c r="B75" s="169" t="s">
        <v>154</v>
      </c>
      <c r="C75" s="170" t="s">
        <v>386</v>
      </c>
      <c r="D75" s="170" t="s">
        <v>956</v>
      </c>
      <c r="G75" s="196">
        <v>247370</v>
      </c>
    </row>
    <row r="76" spans="1:7" x14ac:dyDescent="0.3">
      <c r="A76" s="170" t="s">
        <v>155</v>
      </c>
      <c r="B76" s="169" t="s">
        <v>156</v>
      </c>
      <c r="C76" s="170" t="s">
        <v>216</v>
      </c>
      <c r="D76" s="170" t="s">
        <v>957</v>
      </c>
      <c r="G76" s="196">
        <v>385550</v>
      </c>
    </row>
    <row r="77" spans="1:7" x14ac:dyDescent="0.3">
      <c r="A77" s="170" t="s">
        <v>383</v>
      </c>
      <c r="B77" s="169" t="s">
        <v>374</v>
      </c>
      <c r="C77" s="170" t="s">
        <v>6</v>
      </c>
      <c r="D77" s="170" t="s">
        <v>740</v>
      </c>
      <c r="G77" s="195">
        <v>0</v>
      </c>
    </row>
    <row r="78" spans="1:7" x14ac:dyDescent="0.3">
      <c r="A78" s="170" t="s">
        <v>754</v>
      </c>
      <c r="B78" s="169" t="s">
        <v>755</v>
      </c>
      <c r="C78" s="170" t="s">
        <v>386</v>
      </c>
      <c r="D78" s="170" t="s">
        <v>958</v>
      </c>
      <c r="G78" s="196">
        <v>993060</v>
      </c>
    </row>
    <row r="79" spans="1:7" x14ac:dyDescent="0.3">
      <c r="A79" s="170" t="s">
        <v>818</v>
      </c>
      <c r="B79" s="169" t="s">
        <v>819</v>
      </c>
      <c r="C79" s="170" t="s">
        <v>6</v>
      </c>
      <c r="D79" s="170" t="s">
        <v>740</v>
      </c>
      <c r="G79" s="195">
        <v>0</v>
      </c>
    </row>
    <row r="80" spans="1:7" x14ac:dyDescent="0.3">
      <c r="A80" s="170" t="s">
        <v>833</v>
      </c>
      <c r="B80" s="169" t="s">
        <v>828</v>
      </c>
      <c r="C80" s="170" t="s">
        <v>6</v>
      </c>
      <c r="D80" s="170" t="s">
        <v>740</v>
      </c>
      <c r="G80" s="195">
        <v>0</v>
      </c>
    </row>
    <row r="81" spans="1:7" x14ac:dyDescent="0.3">
      <c r="A81" s="170" t="s">
        <v>905</v>
      </c>
      <c r="B81" s="169" t="s">
        <v>904</v>
      </c>
      <c r="C81" s="170" t="s">
        <v>6</v>
      </c>
      <c r="D81" s="170" t="s">
        <v>740</v>
      </c>
      <c r="G81" s="195">
        <v>0</v>
      </c>
    </row>
    <row r="82" spans="1:7" x14ac:dyDescent="0.3">
      <c r="A82" s="170" t="s">
        <v>959</v>
      </c>
      <c r="B82" s="169" t="s">
        <v>925</v>
      </c>
      <c r="C82" s="170" t="s">
        <v>386</v>
      </c>
      <c r="D82" s="170" t="s">
        <v>960</v>
      </c>
      <c r="G82" s="196">
        <v>722700</v>
      </c>
    </row>
    <row r="83" spans="1:7" x14ac:dyDescent="0.3">
      <c r="A83" s="170" t="s">
        <v>961</v>
      </c>
      <c r="B83" s="169" t="s">
        <v>927</v>
      </c>
      <c r="C83" s="170" t="s">
        <v>6</v>
      </c>
      <c r="D83" s="170" t="s">
        <v>740</v>
      </c>
      <c r="G83" s="195">
        <v>0</v>
      </c>
    </row>
    <row r="84" spans="1:7" x14ac:dyDescent="0.3">
      <c r="A84" s="170" t="s">
        <v>834</v>
      </c>
      <c r="B84" s="169" t="s">
        <v>841</v>
      </c>
      <c r="C84" s="170" t="s">
        <v>740</v>
      </c>
      <c r="D84" s="170" t="s">
        <v>962</v>
      </c>
      <c r="G84" s="196">
        <v>-3600</v>
      </c>
    </row>
    <row r="85" spans="1:7" x14ac:dyDescent="0.3">
      <c r="A85" s="170" t="s">
        <v>880</v>
      </c>
      <c r="B85" s="169" t="s">
        <v>886</v>
      </c>
      <c r="C85" s="170" t="s">
        <v>740</v>
      </c>
      <c r="D85" s="170" t="s">
        <v>963</v>
      </c>
      <c r="G85" s="196">
        <v>-813190</v>
      </c>
    </row>
    <row r="86" spans="1:7" x14ac:dyDescent="0.3">
      <c r="A86" s="170" t="s">
        <v>750</v>
      </c>
      <c r="B86" s="169" t="s">
        <v>749</v>
      </c>
      <c r="C86" s="170" t="s">
        <v>9</v>
      </c>
      <c r="D86" s="170" t="s">
        <v>740</v>
      </c>
      <c r="G86" s="195">
        <v>0</v>
      </c>
    </row>
    <row r="87" spans="1:7" x14ac:dyDescent="0.3">
      <c r="A87" s="170" t="s">
        <v>390</v>
      </c>
      <c r="B87" s="169" t="s">
        <v>391</v>
      </c>
      <c r="C87" s="170" t="s">
        <v>9</v>
      </c>
      <c r="D87" s="170" t="s">
        <v>740</v>
      </c>
      <c r="G87" s="195">
        <v>0</v>
      </c>
    </row>
    <row r="88" spans="1:7" x14ac:dyDescent="0.3">
      <c r="A88" s="170" t="s">
        <v>392</v>
      </c>
      <c r="B88" s="169" t="s">
        <v>393</v>
      </c>
      <c r="C88" s="170" t="s">
        <v>9</v>
      </c>
      <c r="D88" s="170" t="s">
        <v>740</v>
      </c>
      <c r="G88" s="195">
        <v>0</v>
      </c>
    </row>
    <row r="89" spans="1:7" x14ac:dyDescent="0.3">
      <c r="A89" s="170" t="s">
        <v>157</v>
      </c>
      <c r="B89" s="169" t="s">
        <v>158</v>
      </c>
      <c r="C89" s="170" t="s">
        <v>9</v>
      </c>
      <c r="D89" s="170" t="s">
        <v>740</v>
      </c>
      <c r="G89" s="195">
        <v>0</v>
      </c>
    </row>
    <row r="90" spans="1:7" x14ac:dyDescent="0.3">
      <c r="A90" s="170" t="s">
        <v>159</v>
      </c>
      <c r="B90" s="169" t="s">
        <v>160</v>
      </c>
      <c r="C90" s="170" t="s">
        <v>9</v>
      </c>
      <c r="D90" s="170" t="s">
        <v>740</v>
      </c>
      <c r="G90" s="195">
        <v>0</v>
      </c>
    </row>
    <row r="91" spans="1:7" x14ac:dyDescent="0.3">
      <c r="A91" s="170" t="s">
        <v>161</v>
      </c>
      <c r="B91" s="169" t="s">
        <v>162</v>
      </c>
      <c r="C91" s="170" t="s">
        <v>9</v>
      </c>
      <c r="D91" s="170" t="s">
        <v>740</v>
      </c>
      <c r="G91" s="195">
        <v>0</v>
      </c>
    </row>
    <row r="92" spans="1:7" x14ac:dyDescent="0.3">
      <c r="A92" s="170" t="s">
        <v>163</v>
      </c>
      <c r="B92" s="169" t="s">
        <v>164</v>
      </c>
      <c r="C92" s="170" t="s">
        <v>9</v>
      </c>
      <c r="D92" s="170" t="s">
        <v>740</v>
      </c>
      <c r="G92" s="195">
        <v>0</v>
      </c>
    </row>
    <row r="93" spans="1:7" x14ac:dyDescent="0.3">
      <c r="A93" s="170" t="s">
        <v>165</v>
      </c>
      <c r="B93" s="169" t="s">
        <v>166</v>
      </c>
      <c r="C93" s="170" t="s">
        <v>167</v>
      </c>
      <c r="D93" s="170" t="s">
        <v>740</v>
      </c>
      <c r="G93" s="195">
        <v>0</v>
      </c>
    </row>
    <row r="94" spans="1:7" x14ac:dyDescent="0.3">
      <c r="A94" s="170" t="s">
        <v>168</v>
      </c>
      <c r="B94" s="169" t="s">
        <v>169</v>
      </c>
      <c r="C94" s="170" t="s">
        <v>9</v>
      </c>
      <c r="D94" s="170" t="s">
        <v>740</v>
      </c>
      <c r="G94" s="195">
        <v>0</v>
      </c>
    </row>
    <row r="95" spans="1:7" x14ac:dyDescent="0.3">
      <c r="A95" s="170" t="s">
        <v>170</v>
      </c>
      <c r="B95" s="169" t="s">
        <v>171</v>
      </c>
      <c r="C95" s="170" t="s">
        <v>9</v>
      </c>
      <c r="D95" s="170" t="s">
        <v>740</v>
      </c>
      <c r="G95" s="195">
        <v>0</v>
      </c>
    </row>
    <row r="96" spans="1:7" x14ac:dyDescent="0.3">
      <c r="A96" s="170" t="s">
        <v>172</v>
      </c>
      <c r="B96" s="169" t="s">
        <v>173</v>
      </c>
      <c r="C96" s="170" t="s">
        <v>9</v>
      </c>
      <c r="D96" s="170" t="s">
        <v>740</v>
      </c>
      <c r="G96" s="195">
        <v>0</v>
      </c>
    </row>
    <row r="97" spans="1:7" x14ac:dyDescent="0.3">
      <c r="A97" s="170" t="s">
        <v>174</v>
      </c>
      <c r="B97" s="169" t="s">
        <v>175</v>
      </c>
      <c r="C97" s="170" t="s">
        <v>9</v>
      </c>
      <c r="D97" s="170" t="s">
        <v>740</v>
      </c>
      <c r="G97" s="195">
        <v>0</v>
      </c>
    </row>
    <row r="98" spans="1:7" x14ac:dyDescent="0.3">
      <c r="A98" s="170" t="s">
        <v>176</v>
      </c>
      <c r="B98" s="169" t="s">
        <v>177</v>
      </c>
      <c r="C98" s="170" t="s">
        <v>9</v>
      </c>
      <c r="D98" s="170" t="s">
        <v>740</v>
      </c>
      <c r="G98" s="195">
        <v>0</v>
      </c>
    </row>
    <row r="99" spans="1:7" x14ac:dyDescent="0.3">
      <c r="A99" s="170" t="s">
        <v>178</v>
      </c>
      <c r="B99" s="169" t="s">
        <v>179</v>
      </c>
      <c r="C99" s="170" t="s">
        <v>9</v>
      </c>
      <c r="D99" s="170" t="s">
        <v>740</v>
      </c>
      <c r="G99" s="195">
        <v>0</v>
      </c>
    </row>
    <row r="100" spans="1:7" x14ac:dyDescent="0.3">
      <c r="A100" s="170" t="s">
        <v>180</v>
      </c>
      <c r="B100" s="169" t="s">
        <v>181</v>
      </c>
      <c r="C100" s="170" t="s">
        <v>9</v>
      </c>
      <c r="D100" s="170" t="s">
        <v>740</v>
      </c>
      <c r="G100" s="195">
        <v>0</v>
      </c>
    </row>
    <row r="101" spans="1:7" x14ac:dyDescent="0.3">
      <c r="A101" s="170" t="s">
        <v>182</v>
      </c>
      <c r="B101" s="169" t="s">
        <v>183</v>
      </c>
      <c r="C101" s="170" t="s">
        <v>9</v>
      </c>
      <c r="D101" s="170" t="s">
        <v>740</v>
      </c>
      <c r="G101" s="195">
        <v>0</v>
      </c>
    </row>
    <row r="102" spans="1:7" x14ac:dyDescent="0.3">
      <c r="A102" s="170" t="s">
        <v>184</v>
      </c>
      <c r="B102" s="169" t="s">
        <v>185</v>
      </c>
      <c r="C102" s="170" t="s">
        <v>9</v>
      </c>
      <c r="D102" s="170" t="s">
        <v>740</v>
      </c>
      <c r="G102" s="195">
        <v>0</v>
      </c>
    </row>
    <row r="103" spans="1:7" x14ac:dyDescent="0.3">
      <c r="A103" s="170" t="s">
        <v>188</v>
      </c>
      <c r="B103" s="169" t="s">
        <v>189</v>
      </c>
      <c r="C103" s="170" t="s">
        <v>386</v>
      </c>
      <c r="D103" s="170" t="s">
        <v>964</v>
      </c>
      <c r="G103" s="196">
        <v>337770</v>
      </c>
    </row>
    <row r="104" spans="1:7" x14ac:dyDescent="0.3">
      <c r="A104" s="170" t="s">
        <v>190</v>
      </c>
      <c r="B104" s="169" t="s">
        <v>191</v>
      </c>
      <c r="C104" s="170" t="s">
        <v>386</v>
      </c>
      <c r="D104" s="170" t="s">
        <v>740</v>
      </c>
      <c r="G104" s="195">
        <v>0</v>
      </c>
    </row>
    <row r="105" spans="1:7" x14ac:dyDescent="0.3">
      <c r="A105" s="170" t="s">
        <v>192</v>
      </c>
      <c r="B105" s="169" t="s">
        <v>193</v>
      </c>
      <c r="C105" s="170" t="s">
        <v>386</v>
      </c>
      <c r="D105" s="170" t="s">
        <v>965</v>
      </c>
      <c r="G105" s="196">
        <v>466500</v>
      </c>
    </row>
    <row r="106" spans="1:7" x14ac:dyDescent="0.3">
      <c r="A106" s="170" t="s">
        <v>194</v>
      </c>
      <c r="B106" s="169" t="s">
        <v>195</v>
      </c>
      <c r="C106" s="170" t="s">
        <v>386</v>
      </c>
      <c r="D106" s="170" t="s">
        <v>966</v>
      </c>
      <c r="G106" s="196">
        <v>395840</v>
      </c>
    </row>
    <row r="107" spans="1:7" x14ac:dyDescent="0.3">
      <c r="A107" s="170" t="s">
        <v>196</v>
      </c>
      <c r="B107" s="169" t="s">
        <v>197</v>
      </c>
      <c r="C107" s="170" t="s">
        <v>386</v>
      </c>
      <c r="D107" s="170" t="s">
        <v>967</v>
      </c>
      <c r="G107" s="196">
        <v>165000</v>
      </c>
    </row>
    <row r="108" spans="1:7" x14ac:dyDescent="0.3">
      <c r="A108" s="170" t="s">
        <v>198</v>
      </c>
      <c r="B108" s="169" t="s">
        <v>199</v>
      </c>
      <c r="C108" s="170" t="s">
        <v>386</v>
      </c>
      <c r="D108" s="170" t="s">
        <v>740</v>
      </c>
      <c r="G108" s="195">
        <v>0</v>
      </c>
    </row>
    <row r="109" spans="1:7" x14ac:dyDescent="0.3">
      <c r="A109" s="170" t="s">
        <v>200</v>
      </c>
      <c r="B109" s="169" t="s">
        <v>201</v>
      </c>
      <c r="C109" s="170" t="s">
        <v>386</v>
      </c>
      <c r="D109" s="170" t="s">
        <v>968</v>
      </c>
      <c r="G109" s="196">
        <v>279400</v>
      </c>
    </row>
    <row r="110" spans="1:7" x14ac:dyDescent="0.3">
      <c r="A110" s="170" t="s">
        <v>202</v>
      </c>
      <c r="B110" s="169" t="s">
        <v>203</v>
      </c>
      <c r="C110" s="170" t="s">
        <v>871</v>
      </c>
      <c r="D110" s="170" t="s">
        <v>969</v>
      </c>
      <c r="G110" s="196">
        <v>208010</v>
      </c>
    </row>
    <row r="111" spans="1:7" x14ac:dyDescent="0.3">
      <c r="A111" s="170" t="s">
        <v>204</v>
      </c>
      <c r="B111" s="169" t="s">
        <v>205</v>
      </c>
      <c r="C111" s="170" t="s">
        <v>386</v>
      </c>
      <c r="D111" s="170" t="s">
        <v>970</v>
      </c>
      <c r="G111" s="196">
        <v>225610</v>
      </c>
    </row>
    <row r="112" spans="1:7" x14ac:dyDescent="0.3">
      <c r="A112" s="170" t="s">
        <v>208</v>
      </c>
      <c r="B112" s="169" t="s">
        <v>209</v>
      </c>
      <c r="C112" s="170" t="s">
        <v>386</v>
      </c>
      <c r="D112" s="170" t="s">
        <v>971</v>
      </c>
      <c r="G112" s="196">
        <v>931580</v>
      </c>
    </row>
    <row r="113" spans="1:7" x14ac:dyDescent="0.3">
      <c r="A113" s="170" t="s">
        <v>210</v>
      </c>
      <c r="B113" s="169" t="s">
        <v>211</v>
      </c>
      <c r="C113" s="170" t="s">
        <v>386</v>
      </c>
      <c r="D113" s="170" t="s">
        <v>972</v>
      </c>
      <c r="G113" s="196">
        <v>184910</v>
      </c>
    </row>
    <row r="114" spans="1:7" x14ac:dyDescent="0.3">
      <c r="A114" s="170" t="s">
        <v>212</v>
      </c>
      <c r="B114" s="169" t="s">
        <v>213</v>
      </c>
      <c r="C114" s="170" t="s">
        <v>386</v>
      </c>
      <c r="D114" s="170" t="s">
        <v>973</v>
      </c>
      <c r="G114" s="196">
        <v>365750</v>
      </c>
    </row>
    <row r="115" spans="1:7" x14ac:dyDescent="0.3">
      <c r="A115" s="170" t="s">
        <v>414</v>
      </c>
      <c r="B115" s="169" t="s">
        <v>415</v>
      </c>
      <c r="C115" s="170" t="s">
        <v>9</v>
      </c>
      <c r="D115" s="170" t="s">
        <v>740</v>
      </c>
      <c r="G115" s="195">
        <v>0</v>
      </c>
    </row>
    <row r="116" spans="1:7" x14ac:dyDescent="0.3">
      <c r="A116" s="170" t="s">
        <v>734</v>
      </c>
      <c r="B116" s="169" t="s">
        <v>735</v>
      </c>
      <c r="C116" s="170" t="s">
        <v>9</v>
      </c>
      <c r="D116" s="170" t="s">
        <v>740</v>
      </c>
      <c r="G116" s="195">
        <v>0</v>
      </c>
    </row>
    <row r="117" spans="1:7" x14ac:dyDescent="0.3">
      <c r="A117" s="170" t="s">
        <v>745</v>
      </c>
      <c r="B117" s="169" t="s">
        <v>742</v>
      </c>
      <c r="C117" s="170" t="s">
        <v>386</v>
      </c>
      <c r="D117" s="170" t="s">
        <v>740</v>
      </c>
      <c r="G117" s="195">
        <v>0</v>
      </c>
    </row>
    <row r="118" spans="1:7" x14ac:dyDescent="0.3">
      <c r="A118" s="170" t="s">
        <v>786</v>
      </c>
      <c r="B118" s="169" t="s">
        <v>787</v>
      </c>
      <c r="C118" s="170" t="s">
        <v>9</v>
      </c>
      <c r="D118" s="170" t="s">
        <v>740</v>
      </c>
      <c r="G118" s="195">
        <v>0</v>
      </c>
    </row>
    <row r="119" spans="1:7" x14ac:dyDescent="0.3">
      <c r="A119" s="170" t="s">
        <v>796</v>
      </c>
      <c r="B119" s="169" t="s">
        <v>792</v>
      </c>
      <c r="C119" s="170" t="s">
        <v>386</v>
      </c>
      <c r="D119" s="170" t="s">
        <v>740</v>
      </c>
      <c r="G119" s="195">
        <v>0</v>
      </c>
    </row>
    <row r="120" spans="1:7" x14ac:dyDescent="0.3">
      <c r="A120" s="170" t="s">
        <v>804</v>
      </c>
      <c r="B120" s="169" t="s">
        <v>809</v>
      </c>
      <c r="C120" s="170" t="s">
        <v>9</v>
      </c>
      <c r="D120" s="170" t="s">
        <v>740</v>
      </c>
      <c r="G120" s="195">
        <v>0</v>
      </c>
    </row>
    <row r="121" spans="1:7" x14ac:dyDescent="0.3">
      <c r="A121" s="170" t="s">
        <v>805</v>
      </c>
      <c r="B121" s="169" t="s">
        <v>810</v>
      </c>
      <c r="C121" s="170" t="s">
        <v>9</v>
      </c>
      <c r="D121" s="170" t="s">
        <v>740</v>
      </c>
      <c r="G121" s="195">
        <v>0</v>
      </c>
    </row>
    <row r="122" spans="1:7" x14ac:dyDescent="0.3">
      <c r="A122" s="170" t="s">
        <v>817</v>
      </c>
      <c r="B122" s="169" t="s">
        <v>816</v>
      </c>
      <c r="C122" s="170" t="s">
        <v>6</v>
      </c>
      <c r="D122" s="170" t="s">
        <v>740</v>
      </c>
      <c r="G122" s="195">
        <v>0</v>
      </c>
    </row>
    <row r="123" spans="1:7" x14ac:dyDescent="0.3">
      <c r="A123" s="170" t="s">
        <v>850</v>
      </c>
      <c r="B123" s="169" t="s">
        <v>851</v>
      </c>
      <c r="C123" s="170" t="s">
        <v>9</v>
      </c>
      <c r="D123" s="170" t="s">
        <v>740</v>
      </c>
      <c r="G123" s="195">
        <v>0</v>
      </c>
    </row>
    <row r="124" spans="1:7" x14ac:dyDescent="0.3">
      <c r="A124" s="170" t="s">
        <v>844</v>
      </c>
      <c r="B124" s="169" t="s">
        <v>852</v>
      </c>
      <c r="C124" s="170" t="s">
        <v>9</v>
      </c>
      <c r="D124" s="170" t="s">
        <v>740</v>
      </c>
      <c r="G124" s="195">
        <v>0</v>
      </c>
    </row>
    <row r="125" spans="1:7" x14ac:dyDescent="0.3">
      <c r="A125" s="170" t="s">
        <v>860</v>
      </c>
      <c r="B125" s="169" t="s">
        <v>859</v>
      </c>
      <c r="C125" s="170" t="s">
        <v>386</v>
      </c>
      <c r="D125" s="170" t="s">
        <v>974</v>
      </c>
      <c r="G125" s="196">
        <v>1668300</v>
      </c>
    </row>
    <row r="126" spans="1:7" x14ac:dyDescent="0.3">
      <c r="A126" s="70" t="s">
        <v>214</v>
      </c>
      <c r="B126" s="71" t="s">
        <v>215</v>
      </c>
      <c r="C126" s="170" t="s">
        <v>216</v>
      </c>
      <c r="D126" s="170" t="s">
        <v>740</v>
      </c>
      <c r="G126" s="195">
        <v>0</v>
      </c>
    </row>
    <row r="127" spans="1:7" x14ac:dyDescent="0.3">
      <c r="A127" s="156" t="s">
        <v>1581</v>
      </c>
      <c r="B127" s="157" t="s">
        <v>1608</v>
      </c>
      <c r="C127" s="170" t="s">
        <v>386</v>
      </c>
      <c r="D127" s="170" t="s">
        <v>740</v>
      </c>
      <c r="G127" s="198"/>
    </row>
    <row r="128" spans="1:7" x14ac:dyDescent="0.3">
      <c r="A128" s="156" t="s">
        <v>1582</v>
      </c>
      <c r="B128" s="157" t="s">
        <v>1610</v>
      </c>
      <c r="C128" s="338" t="s">
        <v>1619</v>
      </c>
      <c r="D128" s="338" t="s">
        <v>1620</v>
      </c>
      <c r="G128" s="198"/>
    </row>
    <row r="129" spans="1:7" x14ac:dyDescent="0.3">
      <c r="A129" s="156" t="s">
        <v>1585</v>
      </c>
      <c r="B129" s="157" t="s">
        <v>1615</v>
      </c>
      <c r="C129" s="170" t="s">
        <v>386</v>
      </c>
      <c r="D129" s="170" t="s">
        <v>740</v>
      </c>
      <c r="G129" s="198"/>
    </row>
    <row r="130" spans="1:7" x14ac:dyDescent="0.3">
      <c r="A130" s="156" t="s">
        <v>1586</v>
      </c>
      <c r="B130" s="157" t="s">
        <v>1616</v>
      </c>
      <c r="C130" s="338" t="s">
        <v>386</v>
      </c>
      <c r="D130" s="338" t="s">
        <v>740</v>
      </c>
      <c r="G130" s="198"/>
    </row>
    <row r="131" spans="1:7" x14ac:dyDescent="0.3">
      <c r="A131" s="156" t="s">
        <v>1580</v>
      </c>
      <c r="B131" s="157" t="s">
        <v>1614</v>
      </c>
      <c r="C131" s="170" t="s">
        <v>386</v>
      </c>
      <c r="D131" s="170" t="s">
        <v>740</v>
      </c>
      <c r="G131" s="198"/>
    </row>
    <row r="132" spans="1:7" x14ac:dyDescent="0.3">
      <c r="A132" s="156" t="s">
        <v>1587</v>
      </c>
      <c r="B132" s="157" t="s">
        <v>1613</v>
      </c>
      <c r="C132" s="338" t="s">
        <v>386</v>
      </c>
      <c r="D132" s="338" t="s">
        <v>740</v>
      </c>
      <c r="G132" s="198"/>
    </row>
    <row r="133" spans="1:7" x14ac:dyDescent="0.3">
      <c r="A133" s="94" t="s">
        <v>1583</v>
      </c>
      <c r="B133" s="95" t="s">
        <v>1611</v>
      </c>
      <c r="C133" s="170" t="s">
        <v>386</v>
      </c>
      <c r="D133" s="170" t="s">
        <v>740</v>
      </c>
      <c r="G133" s="198"/>
    </row>
    <row r="134" spans="1:7" x14ac:dyDescent="0.3">
      <c r="A134" s="94" t="s">
        <v>1584</v>
      </c>
      <c r="B134" s="95" t="s">
        <v>1612</v>
      </c>
      <c r="C134" s="338" t="s">
        <v>386</v>
      </c>
      <c r="D134" s="338" t="s">
        <v>740</v>
      </c>
      <c r="G134" s="198"/>
    </row>
    <row r="135" spans="1:7" x14ac:dyDescent="0.3">
      <c r="A135" t="s">
        <v>1617</v>
      </c>
      <c r="B135" t="s">
        <v>1618</v>
      </c>
      <c r="C135" s="170" t="s">
        <v>386</v>
      </c>
      <c r="D135" s="170" t="s">
        <v>740</v>
      </c>
      <c r="G135" s="198"/>
    </row>
    <row r="136" spans="1:7" x14ac:dyDescent="0.3">
      <c r="G136" s="198"/>
    </row>
    <row r="137" spans="1:7" x14ac:dyDescent="0.3">
      <c r="G137" s="198"/>
    </row>
    <row r="138" spans="1:7" x14ac:dyDescent="0.3">
      <c r="G138" s="198"/>
    </row>
    <row r="139" spans="1:7" x14ac:dyDescent="0.3">
      <c r="G139" s="198"/>
    </row>
    <row r="140" spans="1:7" x14ac:dyDescent="0.3">
      <c r="G140" s="198"/>
    </row>
    <row r="141" spans="1:7" x14ac:dyDescent="0.3">
      <c r="G141" s="198"/>
    </row>
    <row r="142" spans="1:7" x14ac:dyDescent="0.3">
      <c r="G142" s="198"/>
    </row>
    <row r="143" spans="1:7" x14ac:dyDescent="0.3">
      <c r="G143" s="198"/>
    </row>
    <row r="144" spans="1:7" x14ac:dyDescent="0.3">
      <c r="G144" s="198"/>
    </row>
    <row r="145" spans="7:7" x14ac:dyDescent="0.3">
      <c r="G145" s="198"/>
    </row>
    <row r="146" spans="7:7" x14ac:dyDescent="0.3">
      <c r="G146" s="198"/>
    </row>
    <row r="147" spans="7:7" x14ac:dyDescent="0.3">
      <c r="G147" s="198"/>
    </row>
    <row r="148" spans="7:7" x14ac:dyDescent="0.3">
      <c r="G148" s="198"/>
    </row>
    <row r="149" spans="7:7" x14ac:dyDescent="0.3">
      <c r="G149" s="198"/>
    </row>
    <row r="150" spans="7:7" x14ac:dyDescent="0.3">
      <c r="G150" s="198"/>
    </row>
    <row r="151" spans="7:7" x14ac:dyDescent="0.3">
      <c r="G151" s="198"/>
    </row>
    <row r="152" spans="7:7" x14ac:dyDescent="0.3">
      <c r="G152" s="198"/>
    </row>
    <row r="153" spans="7:7" x14ac:dyDescent="0.3">
      <c r="G153" s="198"/>
    </row>
    <row r="154" spans="7:7" x14ac:dyDescent="0.3">
      <c r="G154" s="198"/>
    </row>
    <row r="155" spans="7:7" x14ac:dyDescent="0.3">
      <c r="G155" s="198"/>
    </row>
    <row r="156" spans="7:7" x14ac:dyDescent="0.3">
      <c r="G156" s="198"/>
    </row>
    <row r="157" spans="7:7" x14ac:dyDescent="0.3">
      <c r="G157" s="198"/>
    </row>
    <row r="158" spans="7:7" x14ac:dyDescent="0.3">
      <c r="G158" s="198"/>
    </row>
    <row r="159" spans="7:7" x14ac:dyDescent="0.3">
      <c r="G159" s="198"/>
    </row>
    <row r="160" spans="7:7" x14ac:dyDescent="0.3">
      <c r="G160" s="198"/>
    </row>
    <row r="161" spans="7:7" x14ac:dyDescent="0.3">
      <c r="G161" s="198"/>
    </row>
    <row r="162" spans="7:7" x14ac:dyDescent="0.3">
      <c r="G162" s="198"/>
    </row>
    <row r="163" spans="7:7" x14ac:dyDescent="0.3">
      <c r="G163" s="198"/>
    </row>
    <row r="164" spans="7:7" x14ac:dyDescent="0.3">
      <c r="G164" s="198"/>
    </row>
    <row r="165" spans="7:7" x14ac:dyDescent="0.3">
      <c r="G165" s="198"/>
    </row>
    <row r="166" spans="7:7" x14ac:dyDescent="0.3">
      <c r="G166" s="198"/>
    </row>
    <row r="167" spans="7:7" x14ac:dyDescent="0.3">
      <c r="G167" s="198"/>
    </row>
    <row r="168" spans="7:7" x14ac:dyDescent="0.3">
      <c r="G168" s="198"/>
    </row>
    <row r="169" spans="7:7" x14ac:dyDescent="0.3">
      <c r="G169" s="198"/>
    </row>
    <row r="170" spans="7:7" x14ac:dyDescent="0.3">
      <c r="G170" s="198"/>
    </row>
    <row r="171" spans="7:7" x14ac:dyDescent="0.3">
      <c r="G171" s="198"/>
    </row>
    <row r="172" spans="7:7" x14ac:dyDescent="0.3">
      <c r="G172" s="198"/>
    </row>
    <row r="173" spans="7:7" x14ac:dyDescent="0.3">
      <c r="G173" s="198"/>
    </row>
    <row r="174" spans="7:7" x14ac:dyDescent="0.3">
      <c r="G174" s="198"/>
    </row>
    <row r="175" spans="7:7" x14ac:dyDescent="0.3">
      <c r="G175" s="198"/>
    </row>
    <row r="176" spans="7:7" x14ac:dyDescent="0.3">
      <c r="G176" s="198"/>
    </row>
    <row r="177" spans="7:7" x14ac:dyDescent="0.3">
      <c r="G177" s="198"/>
    </row>
    <row r="178" spans="7:7" x14ac:dyDescent="0.3">
      <c r="G178" s="198"/>
    </row>
    <row r="179" spans="7:7" x14ac:dyDescent="0.3">
      <c r="G179" s="198"/>
    </row>
    <row r="180" spans="7:7" x14ac:dyDescent="0.3">
      <c r="G180" s="198"/>
    </row>
    <row r="181" spans="7:7" x14ac:dyDescent="0.3">
      <c r="G181" s="198"/>
    </row>
    <row r="182" spans="7:7" x14ac:dyDescent="0.3">
      <c r="G182" s="198"/>
    </row>
    <row r="183" spans="7:7" x14ac:dyDescent="0.3">
      <c r="G183" s="198"/>
    </row>
    <row r="184" spans="7:7" x14ac:dyDescent="0.3">
      <c r="G184" s="198"/>
    </row>
    <row r="185" spans="7:7" x14ac:dyDescent="0.3">
      <c r="G185" s="198"/>
    </row>
    <row r="186" spans="7:7" x14ac:dyDescent="0.3">
      <c r="G186" s="198"/>
    </row>
    <row r="187" spans="7:7" x14ac:dyDescent="0.3">
      <c r="G187" s="198"/>
    </row>
    <row r="188" spans="7:7" x14ac:dyDescent="0.3">
      <c r="G188" s="198"/>
    </row>
    <row r="189" spans="7:7" x14ac:dyDescent="0.3">
      <c r="G189" s="198"/>
    </row>
    <row r="190" spans="7:7" x14ac:dyDescent="0.3">
      <c r="G190" s="198"/>
    </row>
    <row r="191" spans="7:7" x14ac:dyDescent="0.3">
      <c r="G191" s="198"/>
    </row>
    <row r="192" spans="7:7" x14ac:dyDescent="0.3">
      <c r="G192" s="198"/>
    </row>
    <row r="193" spans="7:7" x14ac:dyDescent="0.3">
      <c r="G193" s="198"/>
    </row>
    <row r="194" spans="7:7" x14ac:dyDescent="0.3">
      <c r="G194" s="198"/>
    </row>
    <row r="195" spans="7:7" x14ac:dyDescent="0.3">
      <c r="G195" s="198"/>
    </row>
    <row r="196" spans="7:7" x14ac:dyDescent="0.3">
      <c r="G196" s="198"/>
    </row>
    <row r="197" spans="7:7" x14ac:dyDescent="0.3">
      <c r="G197" s="198"/>
    </row>
    <row r="198" spans="7:7" x14ac:dyDescent="0.3">
      <c r="G198" s="198"/>
    </row>
    <row r="199" spans="7:7" x14ac:dyDescent="0.3">
      <c r="G199" s="198"/>
    </row>
    <row r="200" spans="7:7" x14ac:dyDescent="0.3">
      <c r="G200" s="198"/>
    </row>
    <row r="201" spans="7:7" x14ac:dyDescent="0.3">
      <c r="G201" s="198"/>
    </row>
    <row r="202" spans="7:7" x14ac:dyDescent="0.3">
      <c r="G202" s="198"/>
    </row>
    <row r="203" spans="7:7" x14ac:dyDescent="0.3">
      <c r="G203" s="198"/>
    </row>
    <row r="204" spans="7:7" x14ac:dyDescent="0.3">
      <c r="G204" s="198"/>
    </row>
    <row r="205" spans="7:7" x14ac:dyDescent="0.3">
      <c r="G205" s="198"/>
    </row>
    <row r="206" spans="7:7" x14ac:dyDescent="0.3">
      <c r="G206" s="198"/>
    </row>
    <row r="207" spans="7:7" x14ac:dyDescent="0.3">
      <c r="G207" s="198"/>
    </row>
    <row r="208" spans="7:7" x14ac:dyDescent="0.3">
      <c r="G208" s="198"/>
    </row>
    <row r="209" spans="7:7" x14ac:dyDescent="0.3">
      <c r="G209" s="198"/>
    </row>
    <row r="210" spans="7:7" x14ac:dyDescent="0.3">
      <c r="G210" s="198"/>
    </row>
    <row r="211" spans="7:7" x14ac:dyDescent="0.3">
      <c r="G211" s="198"/>
    </row>
    <row r="212" spans="7:7" x14ac:dyDescent="0.3">
      <c r="G212" s="198"/>
    </row>
    <row r="213" spans="7:7" x14ac:dyDescent="0.3">
      <c r="G213" s="198"/>
    </row>
    <row r="214" spans="7:7" x14ac:dyDescent="0.3">
      <c r="G214" s="198"/>
    </row>
    <row r="215" spans="7:7" x14ac:dyDescent="0.3">
      <c r="G215" s="198"/>
    </row>
    <row r="216" spans="7:7" x14ac:dyDescent="0.3">
      <c r="G216" s="198"/>
    </row>
    <row r="217" spans="7:7" x14ac:dyDescent="0.3">
      <c r="G217" s="198"/>
    </row>
    <row r="218" spans="7:7" x14ac:dyDescent="0.3">
      <c r="G218" s="198"/>
    </row>
    <row r="219" spans="7:7" x14ac:dyDescent="0.3">
      <c r="G219" s="198"/>
    </row>
    <row r="220" spans="7:7" x14ac:dyDescent="0.3">
      <c r="G220" s="198"/>
    </row>
    <row r="221" spans="7:7" x14ac:dyDescent="0.3">
      <c r="G221" s="198"/>
    </row>
    <row r="222" spans="7:7" x14ac:dyDescent="0.3">
      <c r="G222" s="198"/>
    </row>
    <row r="223" spans="7:7" x14ac:dyDescent="0.3">
      <c r="G223" s="198"/>
    </row>
    <row r="224" spans="7:7" x14ac:dyDescent="0.3">
      <c r="G224" s="198"/>
    </row>
    <row r="225" spans="7:7" x14ac:dyDescent="0.3">
      <c r="G225" s="198"/>
    </row>
    <row r="226" spans="7:7" x14ac:dyDescent="0.3">
      <c r="G226" s="198"/>
    </row>
    <row r="227" spans="7:7" x14ac:dyDescent="0.3">
      <c r="G227" s="198"/>
    </row>
    <row r="228" spans="7:7" x14ac:dyDescent="0.3">
      <c r="G228" s="198"/>
    </row>
    <row r="229" spans="7:7" x14ac:dyDescent="0.3">
      <c r="G229" s="198"/>
    </row>
    <row r="230" spans="7:7" x14ac:dyDescent="0.3">
      <c r="G230" s="198"/>
    </row>
    <row r="231" spans="7:7" x14ac:dyDescent="0.3">
      <c r="G231" s="198"/>
    </row>
    <row r="232" spans="7:7" x14ac:dyDescent="0.3">
      <c r="G232" s="198"/>
    </row>
    <row r="233" spans="7:7" x14ac:dyDescent="0.3">
      <c r="G233" s="198"/>
    </row>
    <row r="234" spans="7:7" x14ac:dyDescent="0.3">
      <c r="G234" s="198"/>
    </row>
    <row r="235" spans="7:7" x14ac:dyDescent="0.3">
      <c r="G235" s="198"/>
    </row>
    <row r="236" spans="7:7" x14ac:dyDescent="0.3">
      <c r="G236" s="198"/>
    </row>
    <row r="237" spans="7:7" x14ac:dyDescent="0.3">
      <c r="G237" s="198"/>
    </row>
    <row r="238" spans="7:7" x14ac:dyDescent="0.3">
      <c r="G238" s="198"/>
    </row>
    <row r="239" spans="7:7" x14ac:dyDescent="0.3">
      <c r="G239" s="198"/>
    </row>
    <row r="240" spans="7:7" x14ac:dyDescent="0.3">
      <c r="G240" s="198"/>
    </row>
    <row r="241" spans="7:7" x14ac:dyDescent="0.3">
      <c r="G241" s="198"/>
    </row>
    <row r="242" spans="7:7" x14ac:dyDescent="0.3">
      <c r="G242" s="198"/>
    </row>
    <row r="243" spans="7:7" x14ac:dyDescent="0.3">
      <c r="G243" s="198"/>
    </row>
    <row r="244" spans="7:7" x14ac:dyDescent="0.3">
      <c r="G244" s="198"/>
    </row>
    <row r="245" spans="7:7" x14ac:dyDescent="0.3">
      <c r="G245" s="198"/>
    </row>
    <row r="246" spans="7:7" x14ac:dyDescent="0.3">
      <c r="G246" s="198"/>
    </row>
    <row r="247" spans="7:7" x14ac:dyDescent="0.3">
      <c r="G247" s="198"/>
    </row>
    <row r="248" spans="7:7" x14ac:dyDescent="0.3">
      <c r="G248" s="198"/>
    </row>
    <row r="249" spans="7:7" x14ac:dyDescent="0.3">
      <c r="G249" s="198"/>
    </row>
    <row r="250" spans="7:7" x14ac:dyDescent="0.3">
      <c r="G250" s="198"/>
    </row>
    <row r="251" spans="7:7" x14ac:dyDescent="0.3">
      <c r="G251" s="198"/>
    </row>
    <row r="252" spans="7:7" x14ac:dyDescent="0.3">
      <c r="G252" s="198"/>
    </row>
    <row r="253" spans="7:7" x14ac:dyDescent="0.3">
      <c r="G253" s="198"/>
    </row>
    <row r="254" spans="7:7" x14ac:dyDescent="0.3">
      <c r="G254" s="198"/>
    </row>
    <row r="255" spans="7:7" x14ac:dyDescent="0.3">
      <c r="G255" s="198"/>
    </row>
    <row r="256" spans="7:7" x14ac:dyDescent="0.3">
      <c r="G256" s="198"/>
    </row>
    <row r="257" spans="7:7" x14ac:dyDescent="0.3">
      <c r="G257" s="198"/>
    </row>
    <row r="258" spans="7:7" x14ac:dyDescent="0.3">
      <c r="G258" s="198"/>
    </row>
    <row r="259" spans="7:7" x14ac:dyDescent="0.3">
      <c r="G259" s="198"/>
    </row>
    <row r="260" spans="7:7" x14ac:dyDescent="0.3">
      <c r="G260" s="198"/>
    </row>
    <row r="261" spans="7:7" x14ac:dyDescent="0.3">
      <c r="G261" s="198"/>
    </row>
    <row r="262" spans="7:7" x14ac:dyDescent="0.3">
      <c r="G262" s="198"/>
    </row>
    <row r="263" spans="7:7" x14ac:dyDescent="0.3">
      <c r="G263" s="198"/>
    </row>
    <row r="264" spans="7:7" x14ac:dyDescent="0.3">
      <c r="G264" s="198"/>
    </row>
    <row r="265" spans="7:7" x14ac:dyDescent="0.3">
      <c r="G265" s="198"/>
    </row>
    <row r="266" spans="7:7" x14ac:dyDescent="0.3">
      <c r="G266" s="198"/>
    </row>
    <row r="267" spans="7:7" x14ac:dyDescent="0.3">
      <c r="G267" s="198"/>
    </row>
    <row r="268" spans="7:7" x14ac:dyDescent="0.3">
      <c r="G268" s="198"/>
    </row>
    <row r="269" spans="7:7" x14ac:dyDescent="0.3">
      <c r="G269" s="198"/>
    </row>
    <row r="270" spans="7:7" x14ac:dyDescent="0.3">
      <c r="G270" s="198"/>
    </row>
    <row r="271" spans="7:7" x14ac:dyDescent="0.3">
      <c r="G271" s="198"/>
    </row>
    <row r="272" spans="7:7" x14ac:dyDescent="0.3">
      <c r="G272" s="198"/>
    </row>
    <row r="273" spans="7:7" x14ac:dyDescent="0.3">
      <c r="G273" s="198"/>
    </row>
    <row r="274" spans="7:7" x14ac:dyDescent="0.3">
      <c r="G274" s="198"/>
    </row>
    <row r="275" spans="7:7" x14ac:dyDescent="0.3">
      <c r="G275" s="198"/>
    </row>
    <row r="276" spans="7:7" x14ac:dyDescent="0.3">
      <c r="G276" s="198"/>
    </row>
    <row r="277" spans="7:7" x14ac:dyDescent="0.3">
      <c r="G277" s="198"/>
    </row>
    <row r="278" spans="7:7" x14ac:dyDescent="0.3">
      <c r="G278" s="198"/>
    </row>
    <row r="279" spans="7:7" x14ac:dyDescent="0.3">
      <c r="G279" s="198"/>
    </row>
    <row r="280" spans="7:7" x14ac:dyDescent="0.3">
      <c r="G280" s="198"/>
    </row>
    <row r="281" spans="7:7" x14ac:dyDescent="0.3">
      <c r="G281" s="198"/>
    </row>
    <row r="282" spans="7:7" x14ac:dyDescent="0.3">
      <c r="G282" s="198"/>
    </row>
    <row r="283" spans="7:7" x14ac:dyDescent="0.3">
      <c r="G283" s="198"/>
    </row>
    <row r="284" spans="7:7" x14ac:dyDescent="0.3">
      <c r="G284" s="198"/>
    </row>
    <row r="285" spans="7:7" x14ac:dyDescent="0.3">
      <c r="G285" s="198"/>
    </row>
    <row r="286" spans="7:7" x14ac:dyDescent="0.3">
      <c r="G286" s="198"/>
    </row>
    <row r="287" spans="7:7" x14ac:dyDescent="0.3">
      <c r="G287" s="198"/>
    </row>
    <row r="288" spans="7:7" x14ac:dyDescent="0.3">
      <c r="G288" s="198"/>
    </row>
    <row r="289" spans="7:7" x14ac:dyDescent="0.3">
      <c r="G289" s="198"/>
    </row>
    <row r="290" spans="7:7" x14ac:dyDescent="0.3">
      <c r="G290" s="198"/>
    </row>
    <row r="291" spans="7:7" x14ac:dyDescent="0.3">
      <c r="G291" s="198"/>
    </row>
    <row r="292" spans="7:7" x14ac:dyDescent="0.3">
      <c r="G292" s="198"/>
    </row>
    <row r="293" spans="7:7" x14ac:dyDescent="0.3">
      <c r="G293" s="198"/>
    </row>
    <row r="294" spans="7:7" x14ac:dyDescent="0.3">
      <c r="G294" s="198"/>
    </row>
    <row r="295" spans="7:7" x14ac:dyDescent="0.3">
      <c r="G295" s="198"/>
    </row>
    <row r="296" spans="7:7" x14ac:dyDescent="0.3">
      <c r="G296" s="198"/>
    </row>
    <row r="297" spans="7:7" x14ac:dyDescent="0.3">
      <c r="G297" s="198"/>
    </row>
    <row r="298" spans="7:7" x14ac:dyDescent="0.3">
      <c r="G298" s="198"/>
    </row>
    <row r="299" spans="7:7" x14ac:dyDescent="0.3">
      <c r="G299" s="198"/>
    </row>
    <row r="300" spans="7:7" x14ac:dyDescent="0.3">
      <c r="G300" s="198"/>
    </row>
    <row r="301" spans="7:7" x14ac:dyDescent="0.3">
      <c r="G301" s="198"/>
    </row>
    <row r="302" spans="7:7" x14ac:dyDescent="0.3">
      <c r="G302" s="198"/>
    </row>
    <row r="303" spans="7:7" x14ac:dyDescent="0.3">
      <c r="G303" s="198"/>
    </row>
    <row r="304" spans="7:7" x14ac:dyDescent="0.3">
      <c r="G304" s="198"/>
    </row>
    <row r="305" spans="7:7" x14ac:dyDescent="0.3">
      <c r="G305" s="198"/>
    </row>
    <row r="306" spans="7:7" x14ac:dyDescent="0.3">
      <c r="G306" s="198"/>
    </row>
    <row r="307" spans="7:7" x14ac:dyDescent="0.3">
      <c r="G307" s="198"/>
    </row>
    <row r="308" spans="7:7" x14ac:dyDescent="0.3">
      <c r="G308" s="198"/>
    </row>
    <row r="309" spans="7:7" x14ac:dyDescent="0.3">
      <c r="G309" s="198"/>
    </row>
    <row r="310" spans="7:7" x14ac:dyDescent="0.3">
      <c r="G310" s="198"/>
    </row>
    <row r="311" spans="7:7" x14ac:dyDescent="0.3">
      <c r="G311" s="198"/>
    </row>
    <row r="312" spans="7:7" x14ac:dyDescent="0.3">
      <c r="G312" s="198"/>
    </row>
    <row r="313" spans="7:7" x14ac:dyDescent="0.3">
      <c r="G313" s="198"/>
    </row>
    <row r="314" spans="7:7" x14ac:dyDescent="0.3">
      <c r="G314" s="198"/>
    </row>
    <row r="315" spans="7:7" x14ac:dyDescent="0.3">
      <c r="G315" s="198"/>
    </row>
    <row r="316" spans="7:7" x14ac:dyDescent="0.3">
      <c r="G316" s="198"/>
    </row>
  </sheetData>
  <mergeCells count="1">
    <mergeCell ref="H1:J1"/>
  </mergeCells>
  <phoneticPr fontId="10" type="noConversion"/>
  <conditionalFormatting sqref="A126:B126">
    <cfRule type="expression" dxfId="21" priority="9">
      <formula>$M126="미수통제"</formula>
    </cfRule>
  </conditionalFormatting>
  <conditionalFormatting sqref="A126:B126">
    <cfRule type="expression" dxfId="20" priority="8">
      <formula>$L126="주말통제"</formula>
    </cfRule>
  </conditionalFormatting>
  <conditionalFormatting sqref="A127:B128">
    <cfRule type="expression" dxfId="19" priority="7">
      <formula>$M127="미수통제"</formula>
    </cfRule>
  </conditionalFormatting>
  <conditionalFormatting sqref="A127:B128">
    <cfRule type="expression" dxfId="18" priority="6">
      <formula>$L127="주말통제"</formula>
    </cfRule>
  </conditionalFormatting>
  <conditionalFormatting sqref="A129:B132">
    <cfRule type="expression" dxfId="17" priority="5">
      <formula>$M129="미수통제"</formula>
    </cfRule>
  </conditionalFormatting>
  <conditionalFormatting sqref="A129:B132">
    <cfRule type="expression" dxfId="16" priority="4">
      <formula>$L129="주말통제"</formula>
    </cfRule>
  </conditionalFormatting>
  <conditionalFormatting sqref="A133:B134">
    <cfRule type="expression" dxfId="15" priority="3">
      <formula>$M133="미수통제"</formula>
    </cfRule>
  </conditionalFormatting>
  <conditionalFormatting sqref="A133:B134">
    <cfRule type="expression" dxfId="14" priority="2">
      <formula>$L133="주말통제"</formula>
    </cfRule>
  </conditionalFormatting>
  <conditionalFormatting sqref="M3:M49">
    <cfRule type="expression" dxfId="13" priority="1">
      <formula>$L3="주말통제"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01"/>
  <sheetViews>
    <sheetView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D213" sqref="D213"/>
    </sheetView>
  </sheetViews>
  <sheetFormatPr defaultRowHeight="16.5" x14ac:dyDescent="0.3"/>
  <cols>
    <col min="1" max="1" width="7.5" style="32" customWidth="1"/>
    <col min="2" max="2" width="44" style="32" customWidth="1"/>
    <col min="3" max="7" width="13.125" style="32" customWidth="1"/>
  </cols>
  <sheetData>
    <row r="1" spans="1:7" x14ac:dyDescent="0.3">
      <c r="A1" s="374" t="s">
        <v>217</v>
      </c>
      <c r="B1" s="374" t="s">
        <v>218</v>
      </c>
      <c r="C1" s="374" t="s">
        <v>219</v>
      </c>
      <c r="D1" s="374" t="s">
        <v>220</v>
      </c>
      <c r="E1" s="374" t="s">
        <v>221</v>
      </c>
      <c r="F1" s="374" t="s">
        <v>222</v>
      </c>
      <c r="G1" s="374" t="s">
        <v>223</v>
      </c>
    </row>
    <row r="2" spans="1:7" x14ac:dyDescent="0.3">
      <c r="A2" s="375" t="s">
        <v>224</v>
      </c>
      <c r="B2" s="375" t="s">
        <v>225</v>
      </c>
      <c r="C2" s="376">
        <v>19995360</v>
      </c>
      <c r="D2" s="376">
        <v>290144800</v>
      </c>
      <c r="E2" s="376">
        <v>282114360</v>
      </c>
      <c r="F2" s="376">
        <v>28025800</v>
      </c>
      <c r="G2" s="376">
        <v>0</v>
      </c>
    </row>
    <row r="3" spans="1:7" x14ac:dyDescent="0.3">
      <c r="A3" s="375" t="s">
        <v>887</v>
      </c>
      <c r="B3" s="375" t="s">
        <v>888</v>
      </c>
      <c r="C3" s="376">
        <v>0</v>
      </c>
      <c r="D3" s="376">
        <v>22338030</v>
      </c>
      <c r="E3" s="376">
        <v>20595630</v>
      </c>
      <c r="F3" s="376">
        <v>1742400</v>
      </c>
      <c r="G3" s="376">
        <v>0</v>
      </c>
    </row>
    <row r="4" spans="1:7" x14ac:dyDescent="0.3">
      <c r="A4" s="375" t="s">
        <v>782</v>
      </c>
      <c r="B4" s="375" t="s">
        <v>783</v>
      </c>
      <c r="C4" s="376">
        <v>616000</v>
      </c>
      <c r="D4" s="376">
        <v>6057920</v>
      </c>
      <c r="E4" s="376">
        <v>5919210</v>
      </c>
      <c r="F4" s="376">
        <v>754710</v>
      </c>
      <c r="G4" s="376">
        <v>0</v>
      </c>
    </row>
    <row r="5" spans="1:7" x14ac:dyDescent="0.3">
      <c r="A5" s="375" t="s">
        <v>226</v>
      </c>
      <c r="B5" s="375" t="s">
        <v>5</v>
      </c>
      <c r="C5" s="376">
        <v>957000</v>
      </c>
      <c r="D5" s="376">
        <v>47777730</v>
      </c>
      <c r="E5" s="376">
        <v>48506150</v>
      </c>
      <c r="F5" s="376">
        <v>228580</v>
      </c>
      <c r="G5" s="376">
        <v>0</v>
      </c>
    </row>
    <row r="6" spans="1:7" x14ac:dyDescent="0.3">
      <c r="A6" s="375" t="s">
        <v>227</v>
      </c>
      <c r="B6" s="375" t="s">
        <v>228</v>
      </c>
      <c r="C6" s="376">
        <v>968050</v>
      </c>
      <c r="D6" s="376">
        <v>0</v>
      </c>
      <c r="E6" s="376">
        <v>0</v>
      </c>
      <c r="F6" s="376">
        <v>968050</v>
      </c>
      <c r="G6" s="376">
        <v>0</v>
      </c>
    </row>
    <row r="7" spans="1:7" x14ac:dyDescent="0.3">
      <c r="A7" s="375" t="s">
        <v>229</v>
      </c>
      <c r="B7" s="375" t="s">
        <v>11</v>
      </c>
      <c r="C7" s="376">
        <v>3055200</v>
      </c>
      <c r="D7" s="376">
        <v>23310210</v>
      </c>
      <c r="E7" s="376">
        <v>26365410</v>
      </c>
      <c r="F7" s="376">
        <v>0</v>
      </c>
      <c r="G7" s="376">
        <v>0</v>
      </c>
    </row>
    <row r="8" spans="1:7" x14ac:dyDescent="0.3">
      <c r="A8" s="375" t="s">
        <v>230</v>
      </c>
      <c r="B8" s="375" t="s">
        <v>13</v>
      </c>
      <c r="C8" s="376">
        <v>6568540</v>
      </c>
      <c r="D8" s="376">
        <v>30286080</v>
      </c>
      <c r="E8" s="376">
        <v>34005000</v>
      </c>
      <c r="F8" s="376">
        <v>2849620</v>
      </c>
      <c r="G8" s="376">
        <v>0</v>
      </c>
    </row>
    <row r="9" spans="1:7" x14ac:dyDescent="0.3">
      <c r="A9" s="375" t="s">
        <v>231</v>
      </c>
      <c r="B9" s="375" t="s">
        <v>232</v>
      </c>
      <c r="C9" s="376">
        <v>-360</v>
      </c>
      <c r="D9" s="376">
        <v>0</v>
      </c>
      <c r="E9" s="376">
        <v>0</v>
      </c>
      <c r="F9" s="376">
        <v>-360</v>
      </c>
      <c r="G9" s="376">
        <v>0</v>
      </c>
    </row>
    <row r="10" spans="1:7" x14ac:dyDescent="0.3">
      <c r="A10" s="375" t="s">
        <v>233</v>
      </c>
      <c r="B10" s="375" t="s">
        <v>21</v>
      </c>
      <c r="C10" s="376">
        <v>1104070</v>
      </c>
      <c r="D10" s="376">
        <v>30426220</v>
      </c>
      <c r="E10" s="376">
        <v>31301710</v>
      </c>
      <c r="F10" s="376">
        <v>228580</v>
      </c>
      <c r="G10" s="376">
        <v>0</v>
      </c>
    </row>
    <row r="11" spans="1:7" x14ac:dyDescent="0.3">
      <c r="A11" s="375" t="s">
        <v>234</v>
      </c>
      <c r="B11" s="375" t="s">
        <v>23</v>
      </c>
      <c r="C11" s="376">
        <v>1008875</v>
      </c>
      <c r="D11" s="376">
        <v>31390590</v>
      </c>
      <c r="E11" s="376">
        <v>31500000</v>
      </c>
      <c r="F11" s="376">
        <v>899465</v>
      </c>
      <c r="G11" s="376">
        <v>0</v>
      </c>
    </row>
    <row r="12" spans="1:7" x14ac:dyDescent="0.3">
      <c r="A12" s="375" t="s">
        <v>235</v>
      </c>
      <c r="B12" s="375" t="s">
        <v>25</v>
      </c>
      <c r="C12" s="376">
        <v>-268470</v>
      </c>
      <c r="D12" s="376">
        <v>34079540</v>
      </c>
      <c r="E12" s="376">
        <v>34000000</v>
      </c>
      <c r="F12" s="376">
        <v>-188930</v>
      </c>
      <c r="G12" s="376">
        <v>0</v>
      </c>
    </row>
    <row r="13" spans="1:7" x14ac:dyDescent="0.3">
      <c r="A13" s="375" t="s">
        <v>236</v>
      </c>
      <c r="B13" s="375" t="s">
        <v>29</v>
      </c>
      <c r="C13" s="376">
        <v>404206198</v>
      </c>
      <c r="D13" s="376">
        <v>128869070</v>
      </c>
      <c r="E13" s="376">
        <v>709000</v>
      </c>
      <c r="F13" s="376">
        <v>532366268</v>
      </c>
      <c r="G13" s="376">
        <v>0</v>
      </c>
    </row>
    <row r="14" spans="1:7" x14ac:dyDescent="0.3">
      <c r="A14" s="375" t="s">
        <v>237</v>
      </c>
      <c r="B14" s="375" t="s">
        <v>31</v>
      </c>
      <c r="C14" s="376">
        <v>-2052065</v>
      </c>
      <c r="D14" s="376">
        <v>75474850</v>
      </c>
      <c r="E14" s="376">
        <v>66085000</v>
      </c>
      <c r="F14" s="376">
        <v>7337785</v>
      </c>
      <c r="G14" s="376">
        <v>0</v>
      </c>
    </row>
    <row r="15" spans="1:7" x14ac:dyDescent="0.3">
      <c r="A15" s="375" t="s">
        <v>238</v>
      </c>
      <c r="B15" s="375" t="s">
        <v>35</v>
      </c>
      <c r="C15" s="376">
        <v>632280</v>
      </c>
      <c r="D15" s="376">
        <v>42396310</v>
      </c>
      <c r="E15" s="376">
        <v>42897690</v>
      </c>
      <c r="F15" s="376">
        <v>130900</v>
      </c>
      <c r="G15" s="376">
        <v>0</v>
      </c>
    </row>
    <row r="16" spans="1:7" x14ac:dyDescent="0.3">
      <c r="A16" s="375" t="s">
        <v>239</v>
      </c>
      <c r="B16" s="375" t="s">
        <v>37</v>
      </c>
      <c r="C16" s="376">
        <v>1589480</v>
      </c>
      <c r="D16" s="376">
        <v>27954190</v>
      </c>
      <c r="E16" s="376">
        <v>28900000</v>
      </c>
      <c r="F16" s="376">
        <v>643670</v>
      </c>
      <c r="G16" s="376">
        <v>0</v>
      </c>
    </row>
    <row r="17" spans="1:7" x14ac:dyDescent="0.3">
      <c r="A17" s="375" t="s">
        <v>240</v>
      </c>
      <c r="B17" s="375" t="s">
        <v>39</v>
      </c>
      <c r="C17" s="376">
        <v>8510990</v>
      </c>
      <c r="D17" s="376">
        <v>104870920</v>
      </c>
      <c r="E17" s="376">
        <v>111575270</v>
      </c>
      <c r="F17" s="376">
        <v>1806640</v>
      </c>
      <c r="G17" s="376">
        <v>0</v>
      </c>
    </row>
    <row r="18" spans="1:7" x14ac:dyDescent="0.3">
      <c r="A18" s="375" t="s">
        <v>401</v>
      </c>
      <c r="B18" s="375" t="s">
        <v>43</v>
      </c>
      <c r="C18" s="376">
        <v>1987700</v>
      </c>
      <c r="D18" s="376">
        <v>41644680</v>
      </c>
      <c r="E18" s="376">
        <v>42238240</v>
      </c>
      <c r="F18" s="376">
        <v>1394140</v>
      </c>
      <c r="G18" s="376">
        <v>0</v>
      </c>
    </row>
    <row r="19" spans="1:7" x14ac:dyDescent="0.3">
      <c r="A19" s="375" t="s">
        <v>241</v>
      </c>
      <c r="B19" s="375" t="s">
        <v>242</v>
      </c>
      <c r="C19" s="376">
        <v>95526655</v>
      </c>
      <c r="D19" s="376">
        <v>0</v>
      </c>
      <c r="E19" s="376">
        <v>0</v>
      </c>
      <c r="F19" s="376">
        <v>95526655</v>
      </c>
      <c r="G19" s="376">
        <v>0</v>
      </c>
    </row>
    <row r="20" spans="1:7" x14ac:dyDescent="0.3">
      <c r="A20" s="375" t="s">
        <v>243</v>
      </c>
      <c r="B20" s="375" t="s">
        <v>47</v>
      </c>
      <c r="C20" s="376">
        <v>2914970</v>
      </c>
      <c r="D20" s="376">
        <v>50504410</v>
      </c>
      <c r="E20" s="376">
        <v>54000000</v>
      </c>
      <c r="F20" s="376">
        <v>-580620</v>
      </c>
      <c r="G20" s="376">
        <v>0</v>
      </c>
    </row>
    <row r="21" spans="1:7" x14ac:dyDescent="0.3">
      <c r="A21" s="375" t="s">
        <v>244</v>
      </c>
      <c r="B21" s="375" t="s">
        <v>49</v>
      </c>
      <c r="C21" s="376">
        <v>4803350</v>
      </c>
      <c r="D21" s="376">
        <v>71891380</v>
      </c>
      <c r="E21" s="376">
        <v>76904620</v>
      </c>
      <c r="F21" s="376">
        <v>-209890</v>
      </c>
      <c r="G21" s="376">
        <v>0</v>
      </c>
    </row>
    <row r="22" spans="1:7" x14ac:dyDescent="0.3">
      <c r="A22" s="375" t="s">
        <v>245</v>
      </c>
      <c r="B22" s="375" t="s">
        <v>51</v>
      </c>
      <c r="C22" s="376">
        <v>1140920</v>
      </c>
      <c r="D22" s="376">
        <v>46894540</v>
      </c>
      <c r="E22" s="376">
        <v>47203640</v>
      </c>
      <c r="F22" s="376">
        <v>831820</v>
      </c>
      <c r="G22" s="376">
        <v>0</v>
      </c>
    </row>
    <row r="23" spans="1:7" x14ac:dyDescent="0.3">
      <c r="A23" s="375" t="s">
        <v>402</v>
      </c>
      <c r="B23" s="375" t="s">
        <v>53</v>
      </c>
      <c r="C23" s="376">
        <v>-2750</v>
      </c>
      <c r="D23" s="376">
        <v>51534780</v>
      </c>
      <c r="E23" s="376">
        <v>51352510</v>
      </c>
      <c r="F23" s="376">
        <v>179520</v>
      </c>
      <c r="G23" s="376">
        <v>0</v>
      </c>
    </row>
    <row r="24" spans="1:7" x14ac:dyDescent="0.3">
      <c r="A24" s="375" t="s">
        <v>246</v>
      </c>
      <c r="B24" s="375" t="s">
        <v>55</v>
      </c>
      <c r="C24" s="376">
        <v>1275610</v>
      </c>
      <c r="D24" s="376">
        <v>68002110</v>
      </c>
      <c r="E24" s="376">
        <v>67996380</v>
      </c>
      <c r="F24" s="376">
        <v>1281340</v>
      </c>
      <c r="G24" s="376">
        <v>0</v>
      </c>
    </row>
    <row r="25" spans="1:7" x14ac:dyDescent="0.3">
      <c r="A25" s="375" t="s">
        <v>247</v>
      </c>
      <c r="B25" s="375" t="s">
        <v>248</v>
      </c>
      <c r="C25" s="376">
        <v>2459550</v>
      </c>
      <c r="D25" s="376">
        <v>0</v>
      </c>
      <c r="E25" s="376">
        <v>0</v>
      </c>
      <c r="F25" s="376">
        <v>2459550</v>
      </c>
      <c r="G25" s="376">
        <v>0</v>
      </c>
    </row>
    <row r="26" spans="1:7" x14ac:dyDescent="0.3">
      <c r="A26" s="375" t="s">
        <v>249</v>
      </c>
      <c r="B26" s="375" t="s">
        <v>869</v>
      </c>
      <c r="C26" s="376">
        <v>6182682</v>
      </c>
      <c r="D26" s="376">
        <v>0</v>
      </c>
      <c r="E26" s="376">
        <v>0</v>
      </c>
      <c r="F26" s="376">
        <v>6182682</v>
      </c>
      <c r="G26" s="376">
        <v>0</v>
      </c>
    </row>
    <row r="27" spans="1:7" x14ac:dyDescent="0.3">
      <c r="A27" s="375" t="s">
        <v>250</v>
      </c>
      <c r="B27" s="375" t="s">
        <v>59</v>
      </c>
      <c r="C27" s="376">
        <v>1540610</v>
      </c>
      <c r="D27" s="376">
        <v>27738150</v>
      </c>
      <c r="E27" s="376">
        <v>28590000</v>
      </c>
      <c r="F27" s="376">
        <v>688760</v>
      </c>
      <c r="G27" s="376">
        <v>0</v>
      </c>
    </row>
    <row r="28" spans="1:7" x14ac:dyDescent="0.3">
      <c r="A28" s="375" t="s">
        <v>251</v>
      </c>
      <c r="B28" s="375" t="s">
        <v>63</v>
      </c>
      <c r="C28" s="376">
        <v>4989375</v>
      </c>
      <c r="D28" s="376">
        <v>48203870</v>
      </c>
      <c r="E28" s="376">
        <v>52660000</v>
      </c>
      <c r="F28" s="376">
        <v>533245</v>
      </c>
      <c r="G28" s="376">
        <v>0</v>
      </c>
    </row>
    <row r="29" spans="1:7" x14ac:dyDescent="0.3">
      <c r="A29" s="375" t="s">
        <v>252</v>
      </c>
      <c r="B29" s="375" t="s">
        <v>65</v>
      </c>
      <c r="C29" s="376">
        <v>-138163</v>
      </c>
      <c r="D29" s="376">
        <v>52731470</v>
      </c>
      <c r="E29" s="376">
        <v>54000000</v>
      </c>
      <c r="F29" s="376">
        <v>-1406693</v>
      </c>
      <c r="G29" s="376">
        <v>0</v>
      </c>
    </row>
    <row r="30" spans="1:7" x14ac:dyDescent="0.3">
      <c r="A30" s="375" t="s">
        <v>253</v>
      </c>
      <c r="B30" s="375" t="s">
        <v>67</v>
      </c>
      <c r="C30" s="376">
        <v>2974120</v>
      </c>
      <c r="D30" s="376">
        <v>28440280</v>
      </c>
      <c r="E30" s="376">
        <v>30500000</v>
      </c>
      <c r="F30" s="376">
        <v>914400</v>
      </c>
      <c r="G30" s="376">
        <v>0</v>
      </c>
    </row>
    <row r="31" spans="1:7" x14ac:dyDescent="0.3">
      <c r="A31" s="375" t="s">
        <v>254</v>
      </c>
      <c r="B31" s="375" t="s">
        <v>255</v>
      </c>
      <c r="C31" s="376">
        <v>2096885</v>
      </c>
      <c r="D31" s="376">
        <v>0</v>
      </c>
      <c r="E31" s="376">
        <v>0</v>
      </c>
      <c r="F31" s="376">
        <v>2096885</v>
      </c>
      <c r="G31" s="376">
        <v>0</v>
      </c>
    </row>
    <row r="32" spans="1:7" x14ac:dyDescent="0.3">
      <c r="A32" s="375" t="s">
        <v>256</v>
      </c>
      <c r="B32" s="375" t="s">
        <v>257</v>
      </c>
      <c r="C32" s="376">
        <v>694712</v>
      </c>
      <c r="D32" s="376">
        <v>0</v>
      </c>
      <c r="E32" s="376">
        <v>0</v>
      </c>
      <c r="F32" s="376">
        <v>694712</v>
      </c>
      <c r="G32" s="376">
        <v>0</v>
      </c>
    </row>
    <row r="33" spans="1:7" x14ac:dyDescent="0.3">
      <c r="A33" s="375" t="s">
        <v>258</v>
      </c>
      <c r="B33" s="375" t="s">
        <v>71</v>
      </c>
      <c r="C33" s="376">
        <v>0</v>
      </c>
      <c r="D33" s="376">
        <v>52260670</v>
      </c>
      <c r="E33" s="376">
        <v>52260670</v>
      </c>
      <c r="F33" s="376">
        <v>0</v>
      </c>
      <c r="G33" s="376">
        <v>0</v>
      </c>
    </row>
    <row r="34" spans="1:7" x14ac:dyDescent="0.3">
      <c r="A34" s="375" t="s">
        <v>259</v>
      </c>
      <c r="B34" s="375" t="s">
        <v>73</v>
      </c>
      <c r="C34" s="376">
        <v>1315380</v>
      </c>
      <c r="D34" s="376">
        <v>35901250</v>
      </c>
      <c r="E34" s="376">
        <v>35535170</v>
      </c>
      <c r="F34" s="376">
        <v>1681460</v>
      </c>
      <c r="G34" s="376">
        <v>0</v>
      </c>
    </row>
    <row r="35" spans="1:7" x14ac:dyDescent="0.3">
      <c r="A35" s="375" t="s">
        <v>260</v>
      </c>
      <c r="B35" s="375" t="s">
        <v>77</v>
      </c>
      <c r="C35" s="376">
        <v>8226250</v>
      </c>
      <c r="D35" s="376">
        <v>34742510</v>
      </c>
      <c r="E35" s="376">
        <v>34900000</v>
      </c>
      <c r="F35" s="376">
        <v>8068760</v>
      </c>
      <c r="G35" s="376">
        <v>0</v>
      </c>
    </row>
    <row r="36" spans="1:7" x14ac:dyDescent="0.3">
      <c r="A36" s="375" t="s">
        <v>891</v>
      </c>
      <c r="B36" s="375" t="s">
        <v>892</v>
      </c>
      <c r="C36" s="376">
        <v>0</v>
      </c>
      <c r="D36" s="376">
        <v>1922360</v>
      </c>
      <c r="E36" s="376">
        <v>1922360</v>
      </c>
      <c r="F36" s="376">
        <v>0</v>
      </c>
      <c r="G36" s="376">
        <v>0</v>
      </c>
    </row>
    <row r="37" spans="1:7" x14ac:dyDescent="0.3">
      <c r="A37" s="375" t="s">
        <v>261</v>
      </c>
      <c r="B37" s="375" t="s">
        <v>262</v>
      </c>
      <c r="C37" s="376">
        <v>43717880</v>
      </c>
      <c r="D37" s="376">
        <v>0</v>
      </c>
      <c r="E37" s="376">
        <v>0</v>
      </c>
      <c r="F37" s="376">
        <v>43717880</v>
      </c>
      <c r="G37" s="376">
        <v>0</v>
      </c>
    </row>
    <row r="38" spans="1:7" x14ac:dyDescent="0.3">
      <c r="A38" s="375" t="s">
        <v>263</v>
      </c>
      <c r="B38" s="375" t="s">
        <v>79</v>
      </c>
      <c r="C38" s="376">
        <v>822030</v>
      </c>
      <c r="D38" s="376">
        <v>27329610</v>
      </c>
      <c r="E38" s="376">
        <v>27067040</v>
      </c>
      <c r="F38" s="376">
        <v>1084600</v>
      </c>
      <c r="G38" s="376">
        <v>0</v>
      </c>
    </row>
    <row r="39" spans="1:7" x14ac:dyDescent="0.3">
      <c r="A39" s="375" t="s">
        <v>264</v>
      </c>
      <c r="B39" s="375" t="s">
        <v>265</v>
      </c>
      <c r="C39" s="376">
        <v>-2445</v>
      </c>
      <c r="D39" s="376">
        <v>0</v>
      </c>
      <c r="E39" s="376">
        <v>0</v>
      </c>
      <c r="F39" s="376">
        <v>-2445</v>
      </c>
      <c r="G39" s="376">
        <v>0</v>
      </c>
    </row>
    <row r="40" spans="1:7" x14ac:dyDescent="0.3">
      <c r="A40" s="375" t="s">
        <v>266</v>
      </c>
      <c r="B40" s="375" t="s">
        <v>267</v>
      </c>
      <c r="C40" s="376">
        <v>-23370</v>
      </c>
      <c r="D40" s="376">
        <v>0</v>
      </c>
      <c r="E40" s="376">
        <v>0</v>
      </c>
      <c r="F40" s="376">
        <v>-23370</v>
      </c>
      <c r="G40" s="376">
        <v>0</v>
      </c>
    </row>
    <row r="41" spans="1:7" x14ac:dyDescent="0.3">
      <c r="A41" s="375" t="s">
        <v>268</v>
      </c>
      <c r="B41" s="375" t="s">
        <v>87</v>
      </c>
      <c r="C41" s="376">
        <v>2342760</v>
      </c>
      <c r="D41" s="376">
        <v>63091380</v>
      </c>
      <c r="E41" s="376">
        <v>64937490</v>
      </c>
      <c r="F41" s="376">
        <v>496650</v>
      </c>
      <c r="G41" s="376">
        <v>0</v>
      </c>
    </row>
    <row r="42" spans="1:7" x14ac:dyDescent="0.3">
      <c r="A42" s="375" t="s">
        <v>389</v>
      </c>
      <c r="B42" s="375" t="s">
        <v>385</v>
      </c>
      <c r="C42" s="376">
        <v>481910</v>
      </c>
      <c r="D42" s="376">
        <v>29844980</v>
      </c>
      <c r="E42" s="376">
        <v>29938920</v>
      </c>
      <c r="F42" s="376">
        <v>387970</v>
      </c>
      <c r="G42" s="376">
        <v>0</v>
      </c>
    </row>
    <row r="43" spans="1:7" x14ac:dyDescent="0.3">
      <c r="A43" s="375" t="s">
        <v>269</v>
      </c>
      <c r="B43" s="375" t="s">
        <v>91</v>
      </c>
      <c r="C43" s="376">
        <v>4936660</v>
      </c>
      <c r="D43" s="376">
        <v>119765690</v>
      </c>
      <c r="E43" s="376">
        <v>122200000</v>
      </c>
      <c r="F43" s="376">
        <v>2502350</v>
      </c>
      <c r="G43" s="376">
        <v>0</v>
      </c>
    </row>
    <row r="44" spans="1:7" x14ac:dyDescent="0.3">
      <c r="A44" s="375" t="s">
        <v>270</v>
      </c>
      <c r="B44" s="375" t="s">
        <v>93</v>
      </c>
      <c r="C44" s="376">
        <v>2144545</v>
      </c>
      <c r="D44" s="376">
        <v>48683690</v>
      </c>
      <c r="E44" s="376">
        <v>50100000</v>
      </c>
      <c r="F44" s="376">
        <v>728235</v>
      </c>
      <c r="G44" s="376">
        <v>0</v>
      </c>
    </row>
    <row r="45" spans="1:7" x14ac:dyDescent="0.3">
      <c r="A45" s="375" t="s">
        <v>271</v>
      </c>
      <c r="B45" s="375" t="s">
        <v>272</v>
      </c>
      <c r="C45" s="376">
        <v>2392780</v>
      </c>
      <c r="D45" s="376">
        <v>0</v>
      </c>
      <c r="E45" s="376">
        <v>0</v>
      </c>
      <c r="F45" s="376">
        <v>2392780</v>
      </c>
      <c r="G45" s="376">
        <v>0</v>
      </c>
    </row>
    <row r="46" spans="1:7" x14ac:dyDescent="0.3">
      <c r="A46" s="375" t="s">
        <v>273</v>
      </c>
      <c r="B46" s="375" t="s">
        <v>274</v>
      </c>
      <c r="C46" s="376">
        <v>27802541</v>
      </c>
      <c r="D46" s="376">
        <v>0</v>
      </c>
      <c r="E46" s="376">
        <v>0</v>
      </c>
      <c r="F46" s="376">
        <v>27802541</v>
      </c>
      <c r="G46" s="376">
        <v>0</v>
      </c>
    </row>
    <row r="47" spans="1:7" x14ac:dyDescent="0.3">
      <c r="A47" s="375" t="s">
        <v>275</v>
      </c>
      <c r="B47" s="375" t="s">
        <v>276</v>
      </c>
      <c r="C47" s="376">
        <v>95445084</v>
      </c>
      <c r="D47" s="376">
        <v>0</v>
      </c>
      <c r="E47" s="376">
        <v>0</v>
      </c>
      <c r="F47" s="376">
        <v>95445084</v>
      </c>
      <c r="G47" s="376">
        <v>0</v>
      </c>
    </row>
    <row r="48" spans="1:7" x14ac:dyDescent="0.3">
      <c r="A48" s="375" t="s">
        <v>277</v>
      </c>
      <c r="B48" s="375" t="s">
        <v>101</v>
      </c>
      <c r="C48" s="376">
        <v>1470010</v>
      </c>
      <c r="D48" s="376">
        <v>44253660</v>
      </c>
      <c r="E48" s="376">
        <v>45000000</v>
      </c>
      <c r="F48" s="376">
        <v>723670</v>
      </c>
      <c r="G48" s="376">
        <v>0</v>
      </c>
    </row>
    <row r="49" spans="1:7" x14ac:dyDescent="0.3">
      <c r="A49" s="375" t="s">
        <v>278</v>
      </c>
      <c r="B49" s="375" t="s">
        <v>279</v>
      </c>
      <c r="C49" s="376">
        <v>53079000</v>
      </c>
      <c r="D49" s="376">
        <v>0</v>
      </c>
      <c r="E49" s="376">
        <v>0</v>
      </c>
      <c r="F49" s="376">
        <v>53079000</v>
      </c>
      <c r="G49" s="376">
        <v>0</v>
      </c>
    </row>
    <row r="50" spans="1:7" x14ac:dyDescent="0.3">
      <c r="A50" s="375" t="s">
        <v>280</v>
      </c>
      <c r="B50" s="375" t="s">
        <v>109</v>
      </c>
      <c r="C50" s="376">
        <v>595650</v>
      </c>
      <c r="D50" s="376">
        <v>37699090</v>
      </c>
      <c r="E50" s="376">
        <v>37574620</v>
      </c>
      <c r="F50" s="376">
        <v>720120</v>
      </c>
      <c r="G50" s="376">
        <v>0</v>
      </c>
    </row>
    <row r="51" spans="1:7" x14ac:dyDescent="0.3">
      <c r="A51" s="375" t="s">
        <v>281</v>
      </c>
      <c r="B51" s="375" t="s">
        <v>111</v>
      </c>
      <c r="C51" s="376">
        <v>2907650</v>
      </c>
      <c r="D51" s="376">
        <v>55629860</v>
      </c>
      <c r="E51" s="376">
        <v>57630000</v>
      </c>
      <c r="F51" s="376">
        <v>907510</v>
      </c>
      <c r="G51" s="376">
        <v>0</v>
      </c>
    </row>
    <row r="52" spans="1:7" x14ac:dyDescent="0.3">
      <c r="A52" s="375" t="s">
        <v>282</v>
      </c>
      <c r="B52" s="375" t="s">
        <v>116</v>
      </c>
      <c r="C52" s="376">
        <v>2037550</v>
      </c>
      <c r="D52" s="376">
        <v>15427280</v>
      </c>
      <c r="E52" s="376">
        <v>17464830</v>
      </c>
      <c r="F52" s="376">
        <v>0</v>
      </c>
      <c r="G52" s="376">
        <v>0</v>
      </c>
    </row>
    <row r="53" spans="1:7" x14ac:dyDescent="0.3">
      <c r="A53" s="375" t="s">
        <v>283</v>
      </c>
      <c r="B53" s="375" t="s">
        <v>120</v>
      </c>
      <c r="C53" s="376">
        <v>7124590</v>
      </c>
      <c r="D53" s="376">
        <v>30828050</v>
      </c>
      <c r="E53" s="376">
        <v>36766520</v>
      </c>
      <c r="F53" s="376">
        <v>1186120</v>
      </c>
      <c r="G53" s="376">
        <v>0</v>
      </c>
    </row>
    <row r="54" spans="1:7" x14ac:dyDescent="0.3">
      <c r="A54" s="375" t="s">
        <v>284</v>
      </c>
      <c r="B54" s="375" t="s">
        <v>113</v>
      </c>
      <c r="C54" s="376">
        <v>-969895</v>
      </c>
      <c r="D54" s="376">
        <v>94355800</v>
      </c>
      <c r="E54" s="376">
        <v>95500000</v>
      </c>
      <c r="F54" s="376">
        <v>-2114095</v>
      </c>
      <c r="G54" s="376">
        <v>0</v>
      </c>
    </row>
    <row r="55" spans="1:7" x14ac:dyDescent="0.3">
      <c r="A55" s="375" t="s">
        <v>403</v>
      </c>
      <c r="B55" s="375" t="s">
        <v>95</v>
      </c>
      <c r="C55" s="376">
        <v>0</v>
      </c>
      <c r="D55" s="376">
        <v>23540110</v>
      </c>
      <c r="E55" s="376">
        <v>23470040</v>
      </c>
      <c r="F55" s="376">
        <v>70070</v>
      </c>
      <c r="G55" s="376">
        <v>0</v>
      </c>
    </row>
    <row r="56" spans="1:7" x14ac:dyDescent="0.3">
      <c r="A56" s="375" t="s">
        <v>285</v>
      </c>
      <c r="B56" s="375" t="s">
        <v>19</v>
      </c>
      <c r="C56" s="376">
        <v>4818350</v>
      </c>
      <c r="D56" s="376">
        <v>20148920</v>
      </c>
      <c r="E56" s="376">
        <v>20690000</v>
      </c>
      <c r="F56" s="376">
        <v>4277270</v>
      </c>
      <c r="G56" s="376">
        <v>0</v>
      </c>
    </row>
    <row r="57" spans="1:7" x14ac:dyDescent="0.3">
      <c r="A57" s="375" t="s">
        <v>286</v>
      </c>
      <c r="B57" s="375" t="s">
        <v>124</v>
      </c>
      <c r="C57" s="376">
        <v>0</v>
      </c>
      <c r="D57" s="376">
        <v>35933370</v>
      </c>
      <c r="E57" s="376">
        <v>36407440</v>
      </c>
      <c r="F57" s="376">
        <v>-474070</v>
      </c>
      <c r="G57" s="376">
        <v>0</v>
      </c>
    </row>
    <row r="58" spans="1:7" x14ac:dyDescent="0.3">
      <c r="A58" s="375" t="s">
        <v>404</v>
      </c>
      <c r="B58" s="375" t="s">
        <v>75</v>
      </c>
      <c r="C58" s="376">
        <v>441540</v>
      </c>
      <c r="D58" s="376">
        <v>26420130</v>
      </c>
      <c r="E58" s="376">
        <v>26378070</v>
      </c>
      <c r="F58" s="376">
        <v>483600</v>
      </c>
      <c r="G58" s="376">
        <v>0</v>
      </c>
    </row>
    <row r="59" spans="1:7" x14ac:dyDescent="0.3">
      <c r="A59" s="375" t="s">
        <v>287</v>
      </c>
      <c r="B59" s="375" t="s">
        <v>128</v>
      </c>
      <c r="C59" s="376">
        <v>2750370</v>
      </c>
      <c r="D59" s="376">
        <v>131417330</v>
      </c>
      <c r="E59" s="376">
        <v>130699210</v>
      </c>
      <c r="F59" s="376">
        <v>3468490</v>
      </c>
      <c r="G59" s="376">
        <v>0</v>
      </c>
    </row>
    <row r="60" spans="1:7" x14ac:dyDescent="0.3">
      <c r="A60" s="375" t="s">
        <v>288</v>
      </c>
      <c r="B60" s="375" t="s">
        <v>15</v>
      </c>
      <c r="C60" s="376">
        <v>2026620</v>
      </c>
      <c r="D60" s="376">
        <v>37182200</v>
      </c>
      <c r="E60" s="376">
        <v>39530000</v>
      </c>
      <c r="F60" s="376">
        <v>-321180</v>
      </c>
      <c r="G60" s="376">
        <v>0</v>
      </c>
    </row>
    <row r="61" spans="1:7" x14ac:dyDescent="0.3">
      <c r="A61" s="375" t="s">
        <v>289</v>
      </c>
      <c r="B61" s="375" t="s">
        <v>130</v>
      </c>
      <c r="C61" s="376">
        <v>2376160</v>
      </c>
      <c r="D61" s="376">
        <v>34881110</v>
      </c>
      <c r="E61" s="376">
        <v>36650000</v>
      </c>
      <c r="F61" s="376">
        <v>607270</v>
      </c>
      <c r="G61" s="376">
        <v>0</v>
      </c>
    </row>
    <row r="62" spans="1:7" x14ac:dyDescent="0.3">
      <c r="A62" s="375" t="s">
        <v>290</v>
      </c>
      <c r="B62" s="375" t="s">
        <v>291</v>
      </c>
      <c r="C62" s="376">
        <v>6640355</v>
      </c>
      <c r="D62" s="376">
        <v>0</v>
      </c>
      <c r="E62" s="376">
        <v>6640355</v>
      </c>
      <c r="F62" s="376">
        <v>0</v>
      </c>
      <c r="G62" s="376">
        <v>0</v>
      </c>
    </row>
    <row r="63" spans="1:7" x14ac:dyDescent="0.3">
      <c r="A63" s="375" t="s">
        <v>893</v>
      </c>
      <c r="B63" s="375" t="s">
        <v>894</v>
      </c>
      <c r="C63" s="376">
        <v>1930980</v>
      </c>
      <c r="D63" s="376">
        <v>3799400</v>
      </c>
      <c r="E63" s="376">
        <v>5730380</v>
      </c>
      <c r="F63" s="376">
        <v>0</v>
      </c>
      <c r="G63" s="376">
        <v>0</v>
      </c>
    </row>
    <row r="64" spans="1:7" x14ac:dyDescent="0.3">
      <c r="A64" s="375" t="s">
        <v>292</v>
      </c>
      <c r="B64" s="375" t="s">
        <v>99</v>
      </c>
      <c r="C64" s="376">
        <v>0</v>
      </c>
      <c r="D64" s="376">
        <v>72510570</v>
      </c>
      <c r="E64" s="376">
        <v>71888340</v>
      </c>
      <c r="F64" s="376">
        <v>622230</v>
      </c>
      <c r="G64" s="376">
        <v>0</v>
      </c>
    </row>
    <row r="65" spans="1:7" x14ac:dyDescent="0.3">
      <c r="A65" s="375" t="s">
        <v>293</v>
      </c>
      <c r="B65" s="375" t="s">
        <v>97</v>
      </c>
      <c r="C65" s="376">
        <v>0</v>
      </c>
      <c r="D65" s="376">
        <v>54004390</v>
      </c>
      <c r="E65" s="376">
        <v>54175930</v>
      </c>
      <c r="F65" s="376">
        <v>-171540</v>
      </c>
      <c r="G65" s="376">
        <v>0</v>
      </c>
    </row>
    <row r="66" spans="1:7" x14ac:dyDescent="0.3">
      <c r="A66" s="375" t="s">
        <v>294</v>
      </c>
      <c r="B66" s="375" t="s">
        <v>136</v>
      </c>
      <c r="C66" s="376">
        <v>417340</v>
      </c>
      <c r="D66" s="376">
        <v>40570200</v>
      </c>
      <c r="E66" s="376">
        <v>40749500</v>
      </c>
      <c r="F66" s="376">
        <v>238040</v>
      </c>
      <c r="G66" s="376">
        <v>0</v>
      </c>
    </row>
    <row r="67" spans="1:7" x14ac:dyDescent="0.3">
      <c r="A67" s="375" t="s">
        <v>295</v>
      </c>
      <c r="B67" s="375" t="s">
        <v>27</v>
      </c>
      <c r="C67" s="376">
        <v>3087145</v>
      </c>
      <c r="D67" s="376">
        <v>25675540</v>
      </c>
      <c r="E67" s="376">
        <v>27800000</v>
      </c>
      <c r="F67" s="376">
        <v>962685</v>
      </c>
      <c r="G67" s="376">
        <v>0</v>
      </c>
    </row>
    <row r="68" spans="1:7" x14ac:dyDescent="0.3">
      <c r="A68" s="375" t="s">
        <v>296</v>
      </c>
      <c r="B68" s="375" t="s">
        <v>297</v>
      </c>
      <c r="C68" s="376">
        <v>933205</v>
      </c>
      <c r="D68" s="376">
        <v>0</v>
      </c>
      <c r="E68" s="376">
        <v>0</v>
      </c>
      <c r="F68" s="376">
        <v>933205</v>
      </c>
      <c r="G68" s="376">
        <v>0</v>
      </c>
    </row>
    <row r="69" spans="1:7" x14ac:dyDescent="0.3">
      <c r="A69" s="375" t="s">
        <v>298</v>
      </c>
      <c r="B69" s="375" t="s">
        <v>138</v>
      </c>
      <c r="C69" s="376">
        <v>3205680</v>
      </c>
      <c r="D69" s="376">
        <v>20434480</v>
      </c>
      <c r="E69" s="376">
        <v>22250000</v>
      </c>
      <c r="F69" s="376">
        <v>1390160</v>
      </c>
      <c r="G69" s="376">
        <v>0</v>
      </c>
    </row>
    <row r="70" spans="1:7" x14ac:dyDescent="0.3">
      <c r="A70" s="375" t="s">
        <v>299</v>
      </c>
      <c r="B70" s="375" t="s">
        <v>41</v>
      </c>
      <c r="C70" s="376">
        <v>-2000000</v>
      </c>
      <c r="D70" s="376">
        <v>51558430</v>
      </c>
      <c r="E70" s="376">
        <v>51345360</v>
      </c>
      <c r="F70" s="376">
        <v>-1786930</v>
      </c>
      <c r="G70" s="376">
        <v>0</v>
      </c>
    </row>
    <row r="71" spans="1:7" x14ac:dyDescent="0.3">
      <c r="A71" s="375" t="s">
        <v>895</v>
      </c>
      <c r="B71" s="375" t="s">
        <v>896</v>
      </c>
      <c r="C71" s="376">
        <v>1277880</v>
      </c>
      <c r="D71" s="376">
        <v>752730</v>
      </c>
      <c r="E71" s="376">
        <v>2030610</v>
      </c>
      <c r="F71" s="376">
        <v>0</v>
      </c>
      <c r="G71" s="376">
        <v>0</v>
      </c>
    </row>
    <row r="72" spans="1:7" x14ac:dyDescent="0.3">
      <c r="A72" s="375" t="s">
        <v>300</v>
      </c>
      <c r="B72" s="375" t="s">
        <v>118</v>
      </c>
      <c r="C72" s="376">
        <v>2170410</v>
      </c>
      <c r="D72" s="376">
        <v>40208740</v>
      </c>
      <c r="E72" s="376">
        <v>41580000</v>
      </c>
      <c r="F72" s="376">
        <v>799150</v>
      </c>
      <c r="G72" s="376">
        <v>0</v>
      </c>
    </row>
    <row r="73" spans="1:7" x14ac:dyDescent="0.3">
      <c r="A73" s="375" t="s">
        <v>301</v>
      </c>
      <c r="B73" s="375" t="s">
        <v>8</v>
      </c>
      <c r="C73" s="376">
        <v>2573990</v>
      </c>
      <c r="D73" s="376">
        <v>70550810</v>
      </c>
      <c r="E73" s="376">
        <v>72430000</v>
      </c>
      <c r="F73" s="376">
        <v>694800</v>
      </c>
      <c r="G73" s="376">
        <v>0</v>
      </c>
    </row>
    <row r="74" spans="1:7" x14ac:dyDescent="0.3">
      <c r="A74" s="375" t="s">
        <v>302</v>
      </c>
      <c r="B74" s="375" t="s">
        <v>132</v>
      </c>
      <c r="C74" s="376">
        <v>2193445</v>
      </c>
      <c r="D74" s="376">
        <v>19435460</v>
      </c>
      <c r="E74" s="376">
        <v>20670965</v>
      </c>
      <c r="F74" s="376">
        <v>957940</v>
      </c>
      <c r="G74" s="376">
        <v>0</v>
      </c>
    </row>
    <row r="75" spans="1:7" x14ac:dyDescent="0.3">
      <c r="A75" s="375" t="s">
        <v>303</v>
      </c>
      <c r="B75" s="375" t="s">
        <v>140</v>
      </c>
      <c r="C75" s="376">
        <v>815990</v>
      </c>
      <c r="D75" s="376">
        <v>30565480</v>
      </c>
      <c r="E75" s="376">
        <v>31300000</v>
      </c>
      <c r="F75" s="376">
        <v>81470</v>
      </c>
      <c r="G75" s="376">
        <v>0</v>
      </c>
    </row>
    <row r="76" spans="1:7" x14ac:dyDescent="0.3">
      <c r="A76" s="375" t="s">
        <v>304</v>
      </c>
      <c r="B76" s="375" t="s">
        <v>33</v>
      </c>
      <c r="C76" s="376">
        <v>1398250</v>
      </c>
      <c r="D76" s="376">
        <v>17260540</v>
      </c>
      <c r="E76" s="376">
        <v>17930000</v>
      </c>
      <c r="F76" s="376">
        <v>728790</v>
      </c>
      <c r="G76" s="376">
        <v>0</v>
      </c>
    </row>
    <row r="77" spans="1:7" x14ac:dyDescent="0.3">
      <c r="A77" s="375" t="s">
        <v>305</v>
      </c>
      <c r="B77" s="375" t="s">
        <v>142</v>
      </c>
      <c r="C77" s="376">
        <v>1971430</v>
      </c>
      <c r="D77" s="376">
        <v>19446790</v>
      </c>
      <c r="E77" s="376">
        <v>20690000</v>
      </c>
      <c r="F77" s="376">
        <v>728220</v>
      </c>
      <c r="G77" s="376">
        <v>0</v>
      </c>
    </row>
    <row r="78" spans="1:7" x14ac:dyDescent="0.3">
      <c r="A78" s="375" t="s">
        <v>306</v>
      </c>
      <c r="B78" s="375" t="s">
        <v>126</v>
      </c>
      <c r="C78" s="376">
        <v>2787060</v>
      </c>
      <c r="D78" s="376">
        <v>25509000</v>
      </c>
      <c r="E78" s="376">
        <v>27680000</v>
      </c>
      <c r="F78" s="376">
        <v>616060</v>
      </c>
      <c r="G78" s="376">
        <v>0</v>
      </c>
    </row>
    <row r="79" spans="1:7" x14ac:dyDescent="0.3">
      <c r="A79" s="375" t="s">
        <v>307</v>
      </c>
      <c r="B79" s="375" t="s">
        <v>144</v>
      </c>
      <c r="C79" s="376">
        <v>4583035</v>
      </c>
      <c r="D79" s="376">
        <v>43835550</v>
      </c>
      <c r="E79" s="376">
        <v>47700000</v>
      </c>
      <c r="F79" s="376">
        <v>718585</v>
      </c>
      <c r="G79" s="376">
        <v>0</v>
      </c>
    </row>
    <row r="80" spans="1:7" x14ac:dyDescent="0.3">
      <c r="A80" s="375" t="s">
        <v>308</v>
      </c>
      <c r="B80" s="375" t="s">
        <v>69</v>
      </c>
      <c r="C80" s="376">
        <v>-399345</v>
      </c>
      <c r="D80" s="376">
        <v>66935330</v>
      </c>
      <c r="E80" s="376">
        <v>67610000</v>
      </c>
      <c r="F80" s="376">
        <v>-1074015</v>
      </c>
      <c r="G80" s="376">
        <v>0</v>
      </c>
    </row>
    <row r="81" spans="1:7" x14ac:dyDescent="0.3">
      <c r="A81" s="375" t="s">
        <v>309</v>
      </c>
      <c r="B81" s="375" t="s">
        <v>81</v>
      </c>
      <c r="C81" s="376">
        <v>6490740</v>
      </c>
      <c r="D81" s="376">
        <v>11358270</v>
      </c>
      <c r="E81" s="376">
        <v>11250200</v>
      </c>
      <c r="F81" s="376">
        <v>6598810</v>
      </c>
      <c r="G81" s="376">
        <v>0</v>
      </c>
    </row>
    <row r="82" spans="1:7" x14ac:dyDescent="0.3">
      <c r="A82" s="375" t="s">
        <v>310</v>
      </c>
      <c r="B82" s="375" t="s">
        <v>83</v>
      </c>
      <c r="C82" s="376">
        <v>33885330</v>
      </c>
      <c r="D82" s="376">
        <v>27407270</v>
      </c>
      <c r="E82" s="376">
        <v>24000000</v>
      </c>
      <c r="F82" s="376">
        <v>37292600</v>
      </c>
      <c r="G82" s="376">
        <v>0</v>
      </c>
    </row>
    <row r="83" spans="1:7" x14ac:dyDescent="0.3">
      <c r="A83" s="375" t="s">
        <v>311</v>
      </c>
      <c r="B83" s="375" t="s">
        <v>134</v>
      </c>
      <c r="C83" s="376">
        <v>3491290</v>
      </c>
      <c r="D83" s="376">
        <v>24658260</v>
      </c>
      <c r="E83" s="376">
        <v>27510000</v>
      </c>
      <c r="F83" s="376">
        <v>639550</v>
      </c>
      <c r="G83" s="376">
        <v>0</v>
      </c>
    </row>
    <row r="84" spans="1:7" x14ac:dyDescent="0.3">
      <c r="A84" s="375" t="s">
        <v>312</v>
      </c>
      <c r="B84" s="375" t="s">
        <v>85</v>
      </c>
      <c r="C84" s="376">
        <v>0</v>
      </c>
      <c r="D84" s="376">
        <v>36028740</v>
      </c>
      <c r="E84" s="376">
        <v>35559700</v>
      </c>
      <c r="F84" s="376">
        <v>469040</v>
      </c>
      <c r="G84" s="376">
        <v>0</v>
      </c>
    </row>
    <row r="85" spans="1:7" x14ac:dyDescent="0.3">
      <c r="A85" s="375" t="s">
        <v>313</v>
      </c>
      <c r="B85" s="375" t="s">
        <v>57</v>
      </c>
      <c r="C85" s="376">
        <v>1487030</v>
      </c>
      <c r="D85" s="376">
        <v>38133260</v>
      </c>
      <c r="E85" s="376">
        <v>38305000</v>
      </c>
      <c r="F85" s="376">
        <v>1315290</v>
      </c>
      <c r="G85" s="376">
        <v>0</v>
      </c>
    </row>
    <row r="86" spans="1:7" x14ac:dyDescent="0.3">
      <c r="A86" s="375" t="s">
        <v>314</v>
      </c>
      <c r="B86" s="375" t="s">
        <v>146</v>
      </c>
      <c r="C86" s="376">
        <v>11334110</v>
      </c>
      <c r="D86" s="376">
        <v>25097710</v>
      </c>
      <c r="E86" s="376">
        <v>32520000</v>
      </c>
      <c r="F86" s="376">
        <v>3911820</v>
      </c>
      <c r="G86" s="376">
        <v>0</v>
      </c>
    </row>
    <row r="87" spans="1:7" x14ac:dyDescent="0.3">
      <c r="A87" s="375" t="s">
        <v>315</v>
      </c>
      <c r="B87" s="375" t="s">
        <v>107</v>
      </c>
      <c r="C87" s="376">
        <v>890010</v>
      </c>
      <c r="D87" s="376">
        <v>22459140</v>
      </c>
      <c r="E87" s="376">
        <v>23126730</v>
      </c>
      <c r="F87" s="376">
        <v>222420</v>
      </c>
      <c r="G87" s="376">
        <v>0</v>
      </c>
    </row>
    <row r="88" spans="1:7" x14ac:dyDescent="0.3">
      <c r="A88" s="375" t="s">
        <v>316</v>
      </c>
      <c r="B88" s="375" t="s">
        <v>148</v>
      </c>
      <c r="C88" s="376">
        <v>4908160</v>
      </c>
      <c r="D88" s="376">
        <v>18888650</v>
      </c>
      <c r="E88" s="376">
        <v>23300000</v>
      </c>
      <c r="F88" s="376">
        <v>496810</v>
      </c>
      <c r="G88" s="376">
        <v>0</v>
      </c>
    </row>
    <row r="89" spans="1:7" x14ac:dyDescent="0.3">
      <c r="A89" s="375" t="s">
        <v>317</v>
      </c>
      <c r="B89" s="375" t="s">
        <v>318</v>
      </c>
      <c r="C89" s="376">
        <v>12733318</v>
      </c>
      <c r="D89" s="376">
        <v>77984822</v>
      </c>
      <c r="E89" s="376">
        <v>86674870</v>
      </c>
      <c r="F89" s="376">
        <v>4043270</v>
      </c>
      <c r="G89" s="376">
        <v>0</v>
      </c>
    </row>
    <row r="90" spans="1:7" x14ac:dyDescent="0.3">
      <c r="A90" s="375" t="s">
        <v>319</v>
      </c>
      <c r="B90" s="375" t="s">
        <v>103</v>
      </c>
      <c r="C90" s="376">
        <v>1426150</v>
      </c>
      <c r="D90" s="376">
        <v>31362210</v>
      </c>
      <c r="E90" s="376">
        <v>32300000</v>
      </c>
      <c r="F90" s="376">
        <v>488360</v>
      </c>
      <c r="G90" s="376">
        <v>0</v>
      </c>
    </row>
    <row r="91" spans="1:7" x14ac:dyDescent="0.3">
      <c r="A91" s="375" t="s">
        <v>320</v>
      </c>
      <c r="B91" s="375" t="s">
        <v>152</v>
      </c>
      <c r="C91" s="376">
        <v>201410</v>
      </c>
      <c r="D91" s="376">
        <v>25758590</v>
      </c>
      <c r="E91" s="376">
        <v>25361260</v>
      </c>
      <c r="F91" s="376">
        <v>598740</v>
      </c>
      <c r="G91" s="376">
        <v>0</v>
      </c>
    </row>
    <row r="92" spans="1:7" x14ac:dyDescent="0.3">
      <c r="A92" s="375" t="s">
        <v>321</v>
      </c>
      <c r="B92" s="375" t="s">
        <v>322</v>
      </c>
      <c r="C92" s="376">
        <v>16219393</v>
      </c>
      <c r="D92" s="376">
        <v>93563344</v>
      </c>
      <c r="E92" s="376">
        <v>105726267</v>
      </c>
      <c r="F92" s="376">
        <v>4056470</v>
      </c>
      <c r="G92" s="376">
        <v>0</v>
      </c>
    </row>
    <row r="93" spans="1:7" x14ac:dyDescent="0.3">
      <c r="A93" s="375" t="s">
        <v>323</v>
      </c>
      <c r="B93" s="375" t="s">
        <v>737</v>
      </c>
      <c r="C93" s="376">
        <v>18139700</v>
      </c>
      <c r="D93" s="376">
        <v>22919600</v>
      </c>
      <c r="E93" s="376">
        <v>32294800</v>
      </c>
      <c r="F93" s="376">
        <v>8764500</v>
      </c>
      <c r="G93" s="376">
        <v>0</v>
      </c>
    </row>
    <row r="94" spans="1:7" x14ac:dyDescent="0.3">
      <c r="A94" s="375" t="s">
        <v>324</v>
      </c>
      <c r="B94" s="375" t="s">
        <v>325</v>
      </c>
      <c r="C94" s="376">
        <v>20189861</v>
      </c>
      <c r="D94" s="376">
        <v>123423017</v>
      </c>
      <c r="E94" s="376">
        <v>139053158</v>
      </c>
      <c r="F94" s="376">
        <v>4559720</v>
      </c>
      <c r="G94" s="376">
        <v>0</v>
      </c>
    </row>
    <row r="95" spans="1:7" x14ac:dyDescent="0.3">
      <c r="A95" s="375" t="s">
        <v>326</v>
      </c>
      <c r="B95" s="375" t="s">
        <v>327</v>
      </c>
      <c r="C95" s="376">
        <v>4613548</v>
      </c>
      <c r="D95" s="376">
        <v>24090490</v>
      </c>
      <c r="E95" s="376">
        <v>27895098</v>
      </c>
      <c r="F95" s="376">
        <v>808940</v>
      </c>
      <c r="G95" s="376">
        <v>0</v>
      </c>
    </row>
    <row r="96" spans="1:7" x14ac:dyDescent="0.3">
      <c r="A96" s="375" t="s">
        <v>897</v>
      </c>
      <c r="B96" s="375" t="s">
        <v>898</v>
      </c>
      <c r="C96" s="376">
        <v>4359300</v>
      </c>
      <c r="D96" s="376">
        <v>0</v>
      </c>
      <c r="E96" s="376">
        <v>4359300</v>
      </c>
      <c r="F96" s="376">
        <v>0</v>
      </c>
      <c r="G96" s="376">
        <v>0</v>
      </c>
    </row>
    <row r="97" spans="1:7" x14ac:dyDescent="0.3">
      <c r="A97" s="375" t="s">
        <v>328</v>
      </c>
      <c r="B97" s="375" t="s">
        <v>329</v>
      </c>
      <c r="C97" s="376">
        <v>9622002</v>
      </c>
      <c r="D97" s="376">
        <v>61636776</v>
      </c>
      <c r="E97" s="376">
        <v>69497238</v>
      </c>
      <c r="F97" s="376">
        <v>1761540</v>
      </c>
      <c r="G97" s="376">
        <v>0</v>
      </c>
    </row>
    <row r="98" spans="1:7" x14ac:dyDescent="0.3">
      <c r="A98" s="375" t="s">
        <v>330</v>
      </c>
      <c r="B98" s="375" t="s">
        <v>766</v>
      </c>
      <c r="C98" s="376">
        <v>16566090</v>
      </c>
      <c r="D98" s="376">
        <v>97988720</v>
      </c>
      <c r="E98" s="376">
        <v>109823490</v>
      </c>
      <c r="F98" s="376">
        <v>4731320</v>
      </c>
      <c r="G98" s="376">
        <v>0</v>
      </c>
    </row>
    <row r="99" spans="1:7" x14ac:dyDescent="0.3">
      <c r="A99" s="375" t="s">
        <v>331</v>
      </c>
      <c r="B99" s="375" t="s">
        <v>332</v>
      </c>
      <c r="C99" s="376">
        <v>3591280</v>
      </c>
      <c r="D99" s="376">
        <v>22301180</v>
      </c>
      <c r="E99" s="376">
        <v>20734810</v>
      </c>
      <c r="F99" s="376">
        <v>5157650</v>
      </c>
      <c r="G99" s="376">
        <v>0</v>
      </c>
    </row>
    <row r="100" spans="1:7" x14ac:dyDescent="0.3">
      <c r="A100" s="375" t="s">
        <v>333</v>
      </c>
      <c r="B100" s="375" t="s">
        <v>334</v>
      </c>
      <c r="C100" s="376">
        <v>6587460</v>
      </c>
      <c r="D100" s="376">
        <v>53677140</v>
      </c>
      <c r="E100" s="376">
        <v>54004060</v>
      </c>
      <c r="F100" s="376">
        <v>6260540</v>
      </c>
      <c r="G100" s="376">
        <v>0</v>
      </c>
    </row>
    <row r="101" spans="1:7" x14ac:dyDescent="0.3">
      <c r="A101" s="375" t="s">
        <v>335</v>
      </c>
      <c r="B101" s="375" t="s">
        <v>336</v>
      </c>
      <c r="C101" s="376">
        <v>13906654</v>
      </c>
      <c r="D101" s="376">
        <v>77431462</v>
      </c>
      <c r="E101" s="376">
        <v>88664346</v>
      </c>
      <c r="F101" s="376">
        <v>2673770</v>
      </c>
      <c r="G101" s="376">
        <v>0</v>
      </c>
    </row>
    <row r="102" spans="1:7" x14ac:dyDescent="0.3">
      <c r="A102" s="375" t="s">
        <v>337</v>
      </c>
      <c r="B102" s="375" t="s">
        <v>154</v>
      </c>
      <c r="C102" s="376">
        <v>1022120</v>
      </c>
      <c r="D102" s="376">
        <v>42725320</v>
      </c>
      <c r="E102" s="376">
        <v>43387410</v>
      </c>
      <c r="F102" s="376">
        <v>360030</v>
      </c>
      <c r="G102" s="376">
        <v>0</v>
      </c>
    </row>
    <row r="103" spans="1:7" x14ac:dyDescent="0.3">
      <c r="A103" s="375" t="s">
        <v>338</v>
      </c>
      <c r="B103" s="375" t="s">
        <v>339</v>
      </c>
      <c r="C103" s="376">
        <v>7167520</v>
      </c>
      <c r="D103" s="376">
        <v>4253700</v>
      </c>
      <c r="E103" s="376">
        <v>4400000</v>
      </c>
      <c r="F103" s="376">
        <v>7021220</v>
      </c>
      <c r="G103" s="376">
        <v>0</v>
      </c>
    </row>
    <row r="104" spans="1:7" x14ac:dyDescent="0.3">
      <c r="A104" s="375" t="s">
        <v>899</v>
      </c>
      <c r="B104" s="375" t="s">
        <v>900</v>
      </c>
      <c r="C104" s="376">
        <v>6947820</v>
      </c>
      <c r="D104" s="376">
        <v>4148870</v>
      </c>
      <c r="E104" s="376">
        <v>11096690</v>
      </c>
      <c r="F104" s="376">
        <v>0</v>
      </c>
      <c r="G104" s="376">
        <v>0</v>
      </c>
    </row>
    <row r="105" spans="1:7" x14ac:dyDescent="0.3">
      <c r="A105" s="375" t="s">
        <v>340</v>
      </c>
      <c r="B105" s="375" t="s">
        <v>341</v>
      </c>
      <c r="C105" s="376">
        <v>2475520</v>
      </c>
      <c r="D105" s="376">
        <v>13191640</v>
      </c>
      <c r="E105" s="376">
        <v>11900760</v>
      </c>
      <c r="F105" s="376">
        <v>3766400</v>
      </c>
      <c r="G105" s="376">
        <v>0</v>
      </c>
    </row>
    <row r="106" spans="1:7" x14ac:dyDescent="0.3">
      <c r="A106" s="375" t="s">
        <v>342</v>
      </c>
      <c r="B106" s="375" t="s">
        <v>45</v>
      </c>
      <c r="C106" s="376">
        <v>-2693180</v>
      </c>
      <c r="D106" s="376">
        <v>59081440</v>
      </c>
      <c r="E106" s="376">
        <v>60000000</v>
      </c>
      <c r="F106" s="376">
        <v>-3611740</v>
      </c>
      <c r="G106" s="376">
        <v>0</v>
      </c>
    </row>
    <row r="107" spans="1:7" x14ac:dyDescent="0.3">
      <c r="A107" s="375" t="s">
        <v>407</v>
      </c>
      <c r="B107" s="375" t="s">
        <v>156</v>
      </c>
      <c r="C107" s="376">
        <v>230470</v>
      </c>
      <c r="D107" s="376">
        <v>10663070</v>
      </c>
      <c r="E107" s="376">
        <v>10569240</v>
      </c>
      <c r="F107" s="376">
        <v>324300</v>
      </c>
      <c r="G107" s="376">
        <v>0</v>
      </c>
    </row>
    <row r="108" spans="1:7" x14ac:dyDescent="0.3">
      <c r="A108" s="375" t="s">
        <v>343</v>
      </c>
      <c r="B108" s="375" t="s">
        <v>344</v>
      </c>
      <c r="C108" s="376">
        <v>4543660</v>
      </c>
      <c r="D108" s="376">
        <v>16798430</v>
      </c>
      <c r="E108" s="376">
        <v>13646160</v>
      </c>
      <c r="F108" s="376">
        <v>7695930</v>
      </c>
      <c r="G108" s="376">
        <v>0</v>
      </c>
    </row>
    <row r="109" spans="1:7" x14ac:dyDescent="0.3">
      <c r="A109" s="375" t="s">
        <v>345</v>
      </c>
      <c r="B109" s="375" t="s">
        <v>346</v>
      </c>
      <c r="C109" s="376">
        <v>2782780</v>
      </c>
      <c r="D109" s="376">
        <v>18961800</v>
      </c>
      <c r="E109" s="376">
        <v>20545140</v>
      </c>
      <c r="F109" s="376">
        <v>1199440</v>
      </c>
      <c r="G109" s="376">
        <v>0</v>
      </c>
    </row>
    <row r="110" spans="1:7" x14ac:dyDescent="0.3">
      <c r="A110" s="375" t="s">
        <v>347</v>
      </c>
      <c r="B110" s="375" t="s">
        <v>348</v>
      </c>
      <c r="C110" s="376">
        <v>1583560</v>
      </c>
      <c r="D110" s="376">
        <v>10700580</v>
      </c>
      <c r="E110" s="376">
        <v>9730380</v>
      </c>
      <c r="F110" s="376">
        <v>2553760</v>
      </c>
      <c r="G110" s="376">
        <v>0</v>
      </c>
    </row>
    <row r="111" spans="1:7" x14ac:dyDescent="0.3">
      <c r="A111" s="375" t="s">
        <v>349</v>
      </c>
      <c r="B111" s="375" t="s">
        <v>89</v>
      </c>
      <c r="C111" s="376">
        <v>2995270</v>
      </c>
      <c r="D111" s="376">
        <v>15045580</v>
      </c>
      <c r="E111" s="376">
        <v>18040850</v>
      </c>
      <c r="F111" s="376">
        <v>0</v>
      </c>
      <c r="G111" s="376">
        <v>0</v>
      </c>
    </row>
    <row r="112" spans="1:7" x14ac:dyDescent="0.3">
      <c r="A112" s="375" t="s">
        <v>350</v>
      </c>
      <c r="B112" s="375" t="s">
        <v>870</v>
      </c>
      <c r="C112" s="376">
        <v>10533200</v>
      </c>
      <c r="D112" s="376">
        <v>0</v>
      </c>
      <c r="E112" s="376">
        <v>0</v>
      </c>
      <c r="F112" s="376">
        <v>10533200</v>
      </c>
      <c r="G112" s="376">
        <v>0</v>
      </c>
    </row>
    <row r="113" spans="1:7" x14ac:dyDescent="0.3">
      <c r="A113" s="375" t="s">
        <v>351</v>
      </c>
      <c r="B113" s="375" t="s">
        <v>189</v>
      </c>
      <c r="C113" s="376">
        <v>427370</v>
      </c>
      <c r="D113" s="376">
        <v>91683680</v>
      </c>
      <c r="E113" s="376">
        <v>92800000</v>
      </c>
      <c r="F113" s="376">
        <v>-688950</v>
      </c>
      <c r="G113" s="376">
        <v>0</v>
      </c>
    </row>
    <row r="114" spans="1:7" x14ac:dyDescent="0.3">
      <c r="A114" s="375" t="s">
        <v>408</v>
      </c>
      <c r="B114" s="375" t="s">
        <v>191</v>
      </c>
      <c r="C114" s="376">
        <v>0</v>
      </c>
      <c r="D114" s="376">
        <v>31762390</v>
      </c>
      <c r="E114" s="376">
        <v>31490910</v>
      </c>
      <c r="F114" s="376">
        <v>271480</v>
      </c>
      <c r="G114" s="376">
        <v>0</v>
      </c>
    </row>
    <row r="115" spans="1:7" x14ac:dyDescent="0.3">
      <c r="A115" s="375" t="s">
        <v>352</v>
      </c>
      <c r="B115" s="375" t="s">
        <v>193</v>
      </c>
      <c r="C115" s="376">
        <v>748220</v>
      </c>
      <c r="D115" s="376">
        <v>50692070</v>
      </c>
      <c r="E115" s="376">
        <v>50029530</v>
      </c>
      <c r="F115" s="376">
        <v>1410760</v>
      </c>
      <c r="G115" s="376">
        <v>0</v>
      </c>
    </row>
    <row r="116" spans="1:7" x14ac:dyDescent="0.3">
      <c r="A116" s="375" t="s">
        <v>409</v>
      </c>
      <c r="B116" s="375" t="s">
        <v>197</v>
      </c>
      <c r="C116" s="376">
        <v>528550</v>
      </c>
      <c r="D116" s="376">
        <v>50623650</v>
      </c>
      <c r="E116" s="376">
        <v>51152200</v>
      </c>
      <c r="F116" s="376">
        <v>0</v>
      </c>
      <c r="G116" s="376">
        <v>0</v>
      </c>
    </row>
    <row r="117" spans="1:7" x14ac:dyDescent="0.3">
      <c r="A117" s="375" t="s">
        <v>410</v>
      </c>
      <c r="B117" s="375" t="s">
        <v>199</v>
      </c>
      <c r="C117" s="376">
        <v>248930</v>
      </c>
      <c r="D117" s="376">
        <v>19623230</v>
      </c>
      <c r="E117" s="376">
        <v>19872160</v>
      </c>
      <c r="F117" s="376">
        <v>0</v>
      </c>
      <c r="G117" s="376">
        <v>0</v>
      </c>
    </row>
    <row r="118" spans="1:7" x14ac:dyDescent="0.3">
      <c r="A118" s="375" t="s">
        <v>353</v>
      </c>
      <c r="B118" s="375" t="s">
        <v>201</v>
      </c>
      <c r="C118" s="376">
        <v>480810</v>
      </c>
      <c r="D118" s="376">
        <v>41726300</v>
      </c>
      <c r="E118" s="376">
        <v>41136150</v>
      </c>
      <c r="F118" s="376">
        <v>1070960</v>
      </c>
      <c r="G118" s="376">
        <v>0</v>
      </c>
    </row>
    <row r="119" spans="1:7" x14ac:dyDescent="0.3">
      <c r="A119" s="375" t="s">
        <v>411</v>
      </c>
      <c r="B119" s="375" t="s">
        <v>203</v>
      </c>
      <c r="C119" s="376">
        <v>515240</v>
      </c>
      <c r="D119" s="376">
        <v>34579270</v>
      </c>
      <c r="E119" s="376">
        <v>35094510</v>
      </c>
      <c r="F119" s="376">
        <v>0</v>
      </c>
      <c r="G119" s="376">
        <v>0</v>
      </c>
    </row>
    <row r="120" spans="1:7" x14ac:dyDescent="0.3">
      <c r="A120" s="375" t="s">
        <v>354</v>
      </c>
      <c r="B120" s="375" t="s">
        <v>205</v>
      </c>
      <c r="C120" s="376">
        <v>162690</v>
      </c>
      <c r="D120" s="376">
        <v>19214580</v>
      </c>
      <c r="E120" s="376">
        <v>19377270</v>
      </c>
      <c r="F120" s="376">
        <v>0</v>
      </c>
      <c r="G120" s="376">
        <v>0</v>
      </c>
    </row>
    <row r="121" spans="1:7" x14ac:dyDescent="0.3">
      <c r="A121" s="375" t="s">
        <v>355</v>
      </c>
      <c r="B121" s="375" t="s">
        <v>209</v>
      </c>
      <c r="C121" s="376">
        <v>1586850</v>
      </c>
      <c r="D121" s="376">
        <v>38781600</v>
      </c>
      <c r="E121" s="376">
        <v>38735000</v>
      </c>
      <c r="F121" s="376">
        <v>1633450</v>
      </c>
      <c r="G121" s="376">
        <v>0</v>
      </c>
    </row>
    <row r="122" spans="1:7" x14ac:dyDescent="0.3">
      <c r="A122" s="375" t="s">
        <v>356</v>
      </c>
      <c r="B122" s="375" t="s">
        <v>211</v>
      </c>
      <c r="C122" s="376">
        <v>229790</v>
      </c>
      <c r="D122" s="376">
        <v>25575770</v>
      </c>
      <c r="E122" s="376">
        <v>25051940</v>
      </c>
      <c r="F122" s="376">
        <v>753620</v>
      </c>
      <c r="G122" s="376">
        <v>0</v>
      </c>
    </row>
    <row r="123" spans="1:7" x14ac:dyDescent="0.3">
      <c r="A123" s="375" t="s">
        <v>357</v>
      </c>
      <c r="B123" s="375" t="s">
        <v>213</v>
      </c>
      <c r="C123" s="376">
        <v>337040</v>
      </c>
      <c r="D123" s="376">
        <v>21483550</v>
      </c>
      <c r="E123" s="376">
        <v>21619730</v>
      </c>
      <c r="F123" s="376">
        <v>200860</v>
      </c>
      <c r="G123" s="376">
        <v>0</v>
      </c>
    </row>
    <row r="124" spans="1:7" x14ac:dyDescent="0.3">
      <c r="A124" s="375" t="s">
        <v>872</v>
      </c>
      <c r="B124" s="375" t="s">
        <v>873</v>
      </c>
      <c r="C124" s="376">
        <v>1911800</v>
      </c>
      <c r="D124" s="376">
        <v>25937120</v>
      </c>
      <c r="E124" s="376">
        <v>25738020</v>
      </c>
      <c r="F124" s="376">
        <v>2110900</v>
      </c>
      <c r="G124" s="376">
        <v>0</v>
      </c>
    </row>
    <row r="125" spans="1:7" x14ac:dyDescent="0.3">
      <c r="A125" s="375" t="s">
        <v>874</v>
      </c>
      <c r="B125" s="375" t="s">
        <v>875</v>
      </c>
      <c r="C125" s="376">
        <v>0</v>
      </c>
      <c r="D125" s="376">
        <v>13317150</v>
      </c>
      <c r="E125" s="376">
        <v>10830600</v>
      </c>
      <c r="F125" s="376">
        <v>2486550</v>
      </c>
      <c r="G125" s="376">
        <v>0</v>
      </c>
    </row>
    <row r="126" spans="1:7" x14ac:dyDescent="0.3">
      <c r="A126" s="375" t="s">
        <v>358</v>
      </c>
      <c r="B126" s="375" t="s">
        <v>359</v>
      </c>
      <c r="C126" s="376">
        <v>2343990</v>
      </c>
      <c r="D126" s="376">
        <v>17574480</v>
      </c>
      <c r="E126" s="376">
        <v>15781590</v>
      </c>
      <c r="F126" s="376">
        <v>4136880</v>
      </c>
      <c r="G126" s="376">
        <v>0</v>
      </c>
    </row>
    <row r="127" spans="1:7" x14ac:dyDescent="0.3">
      <c r="A127" s="375" t="s">
        <v>367</v>
      </c>
      <c r="B127" s="375" t="s">
        <v>368</v>
      </c>
      <c r="C127" s="376">
        <v>8467140</v>
      </c>
      <c r="D127" s="376">
        <v>21372120</v>
      </c>
      <c r="E127" s="376">
        <v>24101770</v>
      </c>
      <c r="F127" s="376">
        <v>5737490</v>
      </c>
      <c r="G127" s="376">
        <v>0</v>
      </c>
    </row>
    <row r="128" spans="1:7" x14ac:dyDescent="0.3">
      <c r="A128" s="375" t="s">
        <v>369</v>
      </c>
      <c r="B128" s="375" t="s">
        <v>370</v>
      </c>
      <c r="C128" s="376">
        <v>4820240</v>
      </c>
      <c r="D128" s="376">
        <v>24598530</v>
      </c>
      <c r="E128" s="376">
        <v>16720000</v>
      </c>
      <c r="F128" s="376">
        <v>12698770</v>
      </c>
      <c r="G128" s="376">
        <v>0</v>
      </c>
    </row>
    <row r="129" spans="1:7" x14ac:dyDescent="0.3">
      <c r="A129" s="375" t="s">
        <v>371</v>
      </c>
      <c r="B129" s="375" t="s">
        <v>372</v>
      </c>
      <c r="C129" s="376">
        <v>5864320</v>
      </c>
      <c r="D129" s="376">
        <v>14769260</v>
      </c>
      <c r="E129" s="376">
        <v>17850140</v>
      </c>
      <c r="F129" s="376">
        <v>2783440</v>
      </c>
      <c r="G129" s="376">
        <v>0</v>
      </c>
    </row>
    <row r="130" spans="1:7" x14ac:dyDescent="0.3">
      <c r="A130" s="375" t="s">
        <v>373</v>
      </c>
      <c r="B130" s="375" t="s">
        <v>374</v>
      </c>
      <c r="C130" s="376">
        <v>1421690</v>
      </c>
      <c r="D130" s="376">
        <v>34367190</v>
      </c>
      <c r="E130" s="376">
        <v>35334240</v>
      </c>
      <c r="F130" s="376">
        <v>454640</v>
      </c>
      <c r="G130" s="376">
        <v>0</v>
      </c>
    </row>
    <row r="131" spans="1:7" x14ac:dyDescent="0.3">
      <c r="A131" s="375" t="s">
        <v>375</v>
      </c>
      <c r="B131" s="375" t="s">
        <v>376</v>
      </c>
      <c r="C131" s="376">
        <v>3598030</v>
      </c>
      <c r="D131" s="376">
        <v>14299340</v>
      </c>
      <c r="E131" s="376">
        <v>13500000</v>
      </c>
      <c r="F131" s="376">
        <v>4397370</v>
      </c>
      <c r="G131" s="376">
        <v>0</v>
      </c>
    </row>
    <row r="132" spans="1:7" x14ac:dyDescent="0.3">
      <c r="A132" s="375" t="s">
        <v>377</v>
      </c>
      <c r="B132" s="375" t="s">
        <v>378</v>
      </c>
      <c r="C132" s="376">
        <v>5178800</v>
      </c>
      <c r="D132" s="376">
        <v>15219600</v>
      </c>
      <c r="E132" s="376">
        <v>17019200</v>
      </c>
      <c r="F132" s="376">
        <v>3379200</v>
      </c>
      <c r="G132" s="376">
        <v>0</v>
      </c>
    </row>
    <row r="133" spans="1:7" x14ac:dyDescent="0.3">
      <c r="A133" s="375" t="s">
        <v>379</v>
      </c>
      <c r="B133" s="375" t="s">
        <v>380</v>
      </c>
      <c r="C133" s="376">
        <v>10492130</v>
      </c>
      <c r="D133" s="376">
        <v>25658160</v>
      </c>
      <c r="E133" s="376">
        <v>27245460</v>
      </c>
      <c r="F133" s="376">
        <v>8904830</v>
      </c>
      <c r="G133" s="376">
        <v>0</v>
      </c>
    </row>
    <row r="134" spans="1:7" x14ac:dyDescent="0.3">
      <c r="A134" s="375" t="s">
        <v>381</v>
      </c>
      <c r="B134" s="375" t="s">
        <v>382</v>
      </c>
      <c r="C134" s="376">
        <v>2785860</v>
      </c>
      <c r="D134" s="376">
        <v>18271880</v>
      </c>
      <c r="E134" s="376">
        <v>20470340</v>
      </c>
      <c r="F134" s="376">
        <v>587400</v>
      </c>
      <c r="G134" s="376">
        <v>0</v>
      </c>
    </row>
    <row r="135" spans="1:7" x14ac:dyDescent="0.3">
      <c r="A135" s="375" t="s">
        <v>397</v>
      </c>
      <c r="B135" s="375" t="s">
        <v>122</v>
      </c>
      <c r="C135" s="376">
        <v>1520230</v>
      </c>
      <c r="D135" s="376">
        <v>21673850</v>
      </c>
      <c r="E135" s="376">
        <v>22000000</v>
      </c>
      <c r="F135" s="376">
        <v>1194080</v>
      </c>
      <c r="G135" s="376">
        <v>0</v>
      </c>
    </row>
    <row r="136" spans="1:7" x14ac:dyDescent="0.3">
      <c r="A136" s="375" t="s">
        <v>398</v>
      </c>
      <c r="B136" s="375" t="s">
        <v>767</v>
      </c>
      <c r="C136" s="376">
        <v>5877350</v>
      </c>
      <c r="D136" s="376">
        <v>29960700</v>
      </c>
      <c r="E136" s="376">
        <v>34326600</v>
      </c>
      <c r="F136" s="376">
        <v>1511450</v>
      </c>
      <c r="G136" s="376">
        <v>0</v>
      </c>
    </row>
    <row r="137" spans="1:7" x14ac:dyDescent="0.3">
      <c r="A137" s="375" t="s">
        <v>400</v>
      </c>
      <c r="B137" s="375" t="s">
        <v>115</v>
      </c>
      <c r="C137" s="376">
        <v>942780</v>
      </c>
      <c r="D137" s="376">
        <v>18965100</v>
      </c>
      <c r="E137" s="376">
        <v>18500000</v>
      </c>
      <c r="F137" s="376">
        <v>1407880</v>
      </c>
      <c r="G137" s="376">
        <v>0</v>
      </c>
    </row>
    <row r="138" spans="1:7" x14ac:dyDescent="0.3">
      <c r="A138" s="375" t="s">
        <v>405</v>
      </c>
      <c r="B138" s="375" t="s">
        <v>406</v>
      </c>
      <c r="C138" s="376">
        <v>1830180</v>
      </c>
      <c r="D138" s="376">
        <v>2158420</v>
      </c>
      <c r="E138" s="376">
        <v>3988600</v>
      </c>
      <c r="F138" s="376">
        <v>0</v>
      </c>
      <c r="G138" s="376">
        <v>0</v>
      </c>
    </row>
    <row r="139" spans="1:7" x14ac:dyDescent="0.3">
      <c r="A139" s="375" t="s">
        <v>412</v>
      </c>
      <c r="B139" s="375" t="s">
        <v>413</v>
      </c>
      <c r="C139" s="376">
        <v>1504800</v>
      </c>
      <c r="D139" s="376">
        <v>13230580</v>
      </c>
      <c r="E139" s="376">
        <v>13951740</v>
      </c>
      <c r="F139" s="376">
        <v>783640</v>
      </c>
      <c r="G139" s="376">
        <v>0</v>
      </c>
    </row>
    <row r="140" spans="1:7" x14ac:dyDescent="0.3">
      <c r="A140" s="375" t="s">
        <v>878</v>
      </c>
      <c r="B140" s="375" t="s">
        <v>742</v>
      </c>
      <c r="C140" s="376">
        <v>0</v>
      </c>
      <c r="D140" s="376">
        <v>22032670</v>
      </c>
      <c r="E140" s="376">
        <v>22032670</v>
      </c>
      <c r="F140" s="376">
        <v>0</v>
      </c>
      <c r="G140" s="376">
        <v>0</v>
      </c>
    </row>
    <row r="141" spans="1:7" x14ac:dyDescent="0.3">
      <c r="A141" s="375" t="s">
        <v>747</v>
      </c>
      <c r="B141" s="375" t="s">
        <v>748</v>
      </c>
      <c r="C141" s="376">
        <v>547800</v>
      </c>
      <c r="D141" s="376">
        <v>10114940</v>
      </c>
      <c r="E141" s="376">
        <v>9359240</v>
      </c>
      <c r="F141" s="376">
        <v>1303500</v>
      </c>
      <c r="G141" s="376">
        <v>0</v>
      </c>
    </row>
    <row r="142" spans="1:7" x14ac:dyDescent="0.3">
      <c r="A142" s="375" t="s">
        <v>879</v>
      </c>
      <c r="B142" s="375" t="s">
        <v>749</v>
      </c>
      <c r="C142" s="376">
        <v>475200</v>
      </c>
      <c r="D142" s="376">
        <v>7672500</v>
      </c>
      <c r="E142" s="376">
        <v>6563700</v>
      </c>
      <c r="F142" s="376">
        <v>1584000</v>
      </c>
      <c r="G142" s="376">
        <v>0</v>
      </c>
    </row>
    <row r="143" spans="1:7" x14ac:dyDescent="0.3">
      <c r="A143" s="375" t="s">
        <v>752</v>
      </c>
      <c r="B143" s="375" t="s">
        <v>753</v>
      </c>
      <c r="C143" s="376">
        <v>1833480</v>
      </c>
      <c r="D143" s="376">
        <v>13225740</v>
      </c>
      <c r="E143" s="376">
        <v>14557400</v>
      </c>
      <c r="F143" s="376">
        <v>501820</v>
      </c>
      <c r="G143" s="376">
        <v>0</v>
      </c>
    </row>
    <row r="144" spans="1:7" x14ac:dyDescent="0.3">
      <c r="A144" s="375" t="s">
        <v>756</v>
      </c>
      <c r="B144" s="375" t="s">
        <v>757</v>
      </c>
      <c r="C144" s="376">
        <v>2908120</v>
      </c>
      <c r="D144" s="376">
        <v>24581700</v>
      </c>
      <c r="E144" s="376">
        <v>22904850</v>
      </c>
      <c r="F144" s="376">
        <v>4584970</v>
      </c>
      <c r="G144" s="376">
        <v>0</v>
      </c>
    </row>
    <row r="145" spans="1:7" x14ac:dyDescent="0.3">
      <c r="A145" s="375" t="s">
        <v>759</v>
      </c>
      <c r="B145" s="375" t="s">
        <v>760</v>
      </c>
      <c r="C145" s="376">
        <v>1270830</v>
      </c>
      <c r="D145" s="376">
        <v>43241660</v>
      </c>
      <c r="E145" s="376">
        <v>39407730</v>
      </c>
      <c r="F145" s="376">
        <v>5104760</v>
      </c>
      <c r="G145" s="376">
        <v>0</v>
      </c>
    </row>
    <row r="146" spans="1:7" x14ac:dyDescent="0.3">
      <c r="A146" s="375" t="s">
        <v>758</v>
      </c>
      <c r="B146" s="375" t="s">
        <v>755</v>
      </c>
      <c r="C146" s="376">
        <v>993110</v>
      </c>
      <c r="D146" s="376">
        <v>45681790</v>
      </c>
      <c r="E146" s="376">
        <v>45185000</v>
      </c>
      <c r="F146" s="376">
        <v>1489900</v>
      </c>
      <c r="G146" s="376">
        <v>0</v>
      </c>
    </row>
    <row r="147" spans="1:7" x14ac:dyDescent="0.3">
      <c r="A147" s="375" t="s">
        <v>761</v>
      </c>
      <c r="B147" s="375" t="s">
        <v>61</v>
      </c>
      <c r="C147" s="376">
        <v>2685530</v>
      </c>
      <c r="D147" s="376">
        <v>20514890</v>
      </c>
      <c r="E147" s="376">
        <v>22743800</v>
      </c>
      <c r="F147" s="376">
        <v>456620</v>
      </c>
      <c r="G147" s="376">
        <v>0</v>
      </c>
    </row>
    <row r="148" spans="1:7" x14ac:dyDescent="0.3">
      <c r="A148" s="375" t="s">
        <v>861</v>
      </c>
      <c r="B148" s="375" t="s">
        <v>862</v>
      </c>
      <c r="C148" s="376">
        <v>2393820</v>
      </c>
      <c r="D148" s="376">
        <v>9104700</v>
      </c>
      <c r="E148" s="376">
        <v>9914960</v>
      </c>
      <c r="F148" s="376">
        <v>1583560</v>
      </c>
      <c r="G148" s="376">
        <v>0</v>
      </c>
    </row>
    <row r="149" spans="1:7" x14ac:dyDescent="0.3">
      <c r="A149" s="375" t="s">
        <v>764</v>
      </c>
      <c r="B149" s="375" t="s">
        <v>765</v>
      </c>
      <c r="C149" s="376">
        <v>1727220</v>
      </c>
      <c r="D149" s="376">
        <v>6515740</v>
      </c>
      <c r="E149" s="376">
        <v>7605840</v>
      </c>
      <c r="F149" s="376">
        <v>637120</v>
      </c>
      <c r="G149" s="376">
        <v>0</v>
      </c>
    </row>
    <row r="150" spans="1:7" x14ac:dyDescent="0.3">
      <c r="A150" s="375" t="s">
        <v>768</v>
      </c>
      <c r="B150" s="375" t="s">
        <v>17</v>
      </c>
      <c r="C150" s="376">
        <v>651750</v>
      </c>
      <c r="D150" s="376">
        <v>47472700</v>
      </c>
      <c r="E150" s="376">
        <v>47216870</v>
      </c>
      <c r="F150" s="376">
        <v>907580</v>
      </c>
      <c r="G150" s="376">
        <v>0</v>
      </c>
    </row>
    <row r="151" spans="1:7" x14ac:dyDescent="0.3">
      <c r="A151" s="375" t="s">
        <v>865</v>
      </c>
      <c r="B151" s="375" t="s">
        <v>866</v>
      </c>
      <c r="C151" s="376">
        <v>0</v>
      </c>
      <c r="D151" s="376">
        <v>36547720</v>
      </c>
      <c r="E151" s="376">
        <v>33591580</v>
      </c>
      <c r="F151" s="376">
        <v>2956140</v>
      </c>
      <c r="G151" s="376">
        <v>0</v>
      </c>
    </row>
    <row r="152" spans="1:7" x14ac:dyDescent="0.3">
      <c r="A152" s="375" t="s">
        <v>780</v>
      </c>
      <c r="B152" s="375" t="s">
        <v>781</v>
      </c>
      <c r="C152" s="376">
        <v>981200</v>
      </c>
      <c r="D152" s="376">
        <v>894300</v>
      </c>
      <c r="E152" s="376">
        <v>1500000</v>
      </c>
      <c r="F152" s="376">
        <v>375500</v>
      </c>
      <c r="G152" s="376">
        <v>0</v>
      </c>
    </row>
    <row r="153" spans="1:7" x14ac:dyDescent="0.3">
      <c r="A153" s="375" t="s">
        <v>785</v>
      </c>
      <c r="B153" s="375" t="s">
        <v>195</v>
      </c>
      <c r="C153" s="376">
        <v>1407980</v>
      </c>
      <c r="D153" s="376">
        <v>45014310</v>
      </c>
      <c r="E153" s="376">
        <v>44809340</v>
      </c>
      <c r="F153" s="376">
        <v>1612950</v>
      </c>
      <c r="G153" s="376">
        <v>0</v>
      </c>
    </row>
    <row r="154" spans="1:7" x14ac:dyDescent="0.3">
      <c r="A154" s="375" t="s">
        <v>788</v>
      </c>
      <c r="B154" s="375" t="s">
        <v>789</v>
      </c>
      <c r="C154" s="376">
        <v>3322440</v>
      </c>
      <c r="D154" s="376">
        <v>19551840</v>
      </c>
      <c r="E154" s="376">
        <v>21686280</v>
      </c>
      <c r="F154" s="376">
        <v>1188000</v>
      </c>
      <c r="G154" s="376">
        <v>0</v>
      </c>
    </row>
    <row r="155" spans="1:7" x14ac:dyDescent="0.3">
      <c r="A155" s="375" t="s">
        <v>867</v>
      </c>
      <c r="B155" s="375" t="s">
        <v>105</v>
      </c>
      <c r="C155" s="376">
        <v>588060</v>
      </c>
      <c r="D155" s="376">
        <v>34365100</v>
      </c>
      <c r="E155" s="376">
        <v>34563210</v>
      </c>
      <c r="F155" s="376">
        <v>389950</v>
      </c>
      <c r="G155" s="376">
        <v>0</v>
      </c>
    </row>
    <row r="156" spans="1:7" x14ac:dyDescent="0.3">
      <c r="A156" s="375" t="s">
        <v>790</v>
      </c>
      <c r="B156" s="375" t="s">
        <v>791</v>
      </c>
      <c r="C156" s="376">
        <v>3171300</v>
      </c>
      <c r="D156" s="376">
        <v>15592280</v>
      </c>
      <c r="E156" s="376">
        <v>17594500</v>
      </c>
      <c r="F156" s="376">
        <v>1169080</v>
      </c>
      <c r="G156" s="376">
        <v>0</v>
      </c>
    </row>
    <row r="157" spans="1:7" x14ac:dyDescent="0.3">
      <c r="A157" s="375" t="s">
        <v>856</v>
      </c>
      <c r="B157" s="375" t="s">
        <v>857</v>
      </c>
      <c r="C157" s="376">
        <v>870760</v>
      </c>
      <c r="D157" s="376">
        <v>9713220</v>
      </c>
      <c r="E157" s="376">
        <v>8829480</v>
      </c>
      <c r="F157" s="376">
        <v>1754500</v>
      </c>
      <c r="G157" s="376">
        <v>0</v>
      </c>
    </row>
    <row r="158" spans="1:7" x14ac:dyDescent="0.3">
      <c r="A158" s="375" t="s">
        <v>839</v>
      </c>
      <c r="B158" s="375" t="s">
        <v>792</v>
      </c>
      <c r="C158" s="376">
        <v>215270</v>
      </c>
      <c r="D158" s="376">
        <v>32463970</v>
      </c>
      <c r="E158" s="376">
        <v>32472990</v>
      </c>
      <c r="F158" s="376">
        <v>206250</v>
      </c>
      <c r="G158" s="376">
        <v>0</v>
      </c>
    </row>
    <row r="159" spans="1:7" x14ac:dyDescent="0.3">
      <c r="A159" s="375" t="s">
        <v>800</v>
      </c>
      <c r="B159" s="375" t="s">
        <v>801</v>
      </c>
      <c r="C159" s="376">
        <v>3671360</v>
      </c>
      <c r="D159" s="376">
        <v>22374000</v>
      </c>
      <c r="E159" s="376">
        <v>17000000</v>
      </c>
      <c r="F159" s="376">
        <v>9045360</v>
      </c>
      <c r="G159" s="376">
        <v>0</v>
      </c>
    </row>
    <row r="160" spans="1:7" x14ac:dyDescent="0.3">
      <c r="A160" s="375" t="s">
        <v>811</v>
      </c>
      <c r="B160" s="375" t="s">
        <v>812</v>
      </c>
      <c r="C160" s="376">
        <v>6718140</v>
      </c>
      <c r="D160" s="376">
        <v>42403680</v>
      </c>
      <c r="E160" s="376">
        <v>37925360</v>
      </c>
      <c r="F160" s="376">
        <v>11196460</v>
      </c>
      <c r="G160" s="376">
        <v>0</v>
      </c>
    </row>
    <row r="161" spans="1:7" x14ac:dyDescent="0.3">
      <c r="A161" s="375" t="s">
        <v>901</v>
      </c>
      <c r="B161" s="375" t="s">
        <v>902</v>
      </c>
      <c r="C161" s="376">
        <v>4896100</v>
      </c>
      <c r="D161" s="376">
        <v>0</v>
      </c>
      <c r="E161" s="376">
        <v>4896100</v>
      </c>
      <c r="F161" s="376">
        <v>0</v>
      </c>
      <c r="G161" s="376">
        <v>0</v>
      </c>
    </row>
    <row r="162" spans="1:7" x14ac:dyDescent="0.3">
      <c r="A162" s="375" t="s">
        <v>813</v>
      </c>
      <c r="B162" s="375" t="s">
        <v>814</v>
      </c>
      <c r="C162" s="376">
        <v>1008150</v>
      </c>
      <c r="D162" s="376">
        <v>847440</v>
      </c>
      <c r="E162" s="376">
        <v>1574430</v>
      </c>
      <c r="F162" s="376">
        <v>281160</v>
      </c>
      <c r="G162" s="376">
        <v>0</v>
      </c>
    </row>
    <row r="163" spans="1:7" x14ac:dyDescent="0.3">
      <c r="A163" s="375" t="s">
        <v>815</v>
      </c>
      <c r="B163" s="375" t="s">
        <v>816</v>
      </c>
      <c r="C163" s="376">
        <v>578820</v>
      </c>
      <c r="D163" s="376">
        <v>39264390</v>
      </c>
      <c r="E163" s="376">
        <v>38832120</v>
      </c>
      <c r="F163" s="376">
        <v>1011090</v>
      </c>
      <c r="G163" s="376">
        <v>0</v>
      </c>
    </row>
    <row r="164" spans="1:7" x14ac:dyDescent="0.3">
      <c r="A164" s="375" t="s">
        <v>822</v>
      </c>
      <c r="B164" s="375" t="s">
        <v>819</v>
      </c>
      <c r="C164" s="376">
        <v>1442980</v>
      </c>
      <c r="D164" s="376">
        <v>95487150</v>
      </c>
      <c r="E164" s="376">
        <v>95929920</v>
      </c>
      <c r="F164" s="376">
        <v>1000210</v>
      </c>
      <c r="G164" s="376">
        <v>0</v>
      </c>
    </row>
    <row r="165" spans="1:7" x14ac:dyDescent="0.3">
      <c r="A165" s="375" t="s">
        <v>827</v>
      </c>
      <c r="B165" s="375" t="s">
        <v>828</v>
      </c>
      <c r="C165" s="376">
        <v>0</v>
      </c>
      <c r="D165" s="376">
        <v>31438770</v>
      </c>
      <c r="E165" s="376">
        <v>30399340</v>
      </c>
      <c r="F165" s="376">
        <v>1039430</v>
      </c>
      <c r="G165" s="376">
        <v>0</v>
      </c>
    </row>
    <row r="166" spans="1:7" x14ac:dyDescent="0.3">
      <c r="A166" s="375" t="s">
        <v>825</v>
      </c>
      <c r="B166" s="375" t="s">
        <v>826</v>
      </c>
      <c r="C166" s="376">
        <v>0</v>
      </c>
      <c r="D166" s="376">
        <v>22579040</v>
      </c>
      <c r="E166" s="376">
        <v>20427550</v>
      </c>
      <c r="F166" s="376">
        <v>2151490</v>
      </c>
      <c r="G166" s="376">
        <v>0</v>
      </c>
    </row>
    <row r="167" spans="1:7" x14ac:dyDescent="0.3">
      <c r="A167" s="375" t="s">
        <v>840</v>
      </c>
      <c r="B167" s="375" t="s">
        <v>841</v>
      </c>
      <c r="C167" s="376">
        <v>0</v>
      </c>
      <c r="D167" s="376">
        <v>8728060</v>
      </c>
      <c r="E167" s="376">
        <v>8728060</v>
      </c>
      <c r="F167" s="376">
        <v>0</v>
      </c>
      <c r="G167" s="376">
        <v>0</v>
      </c>
    </row>
    <row r="168" spans="1:7" x14ac:dyDescent="0.3">
      <c r="A168" s="375" t="s">
        <v>842</v>
      </c>
      <c r="B168" s="375" t="s">
        <v>843</v>
      </c>
      <c r="C168" s="376">
        <v>0</v>
      </c>
      <c r="D168" s="376">
        <v>18919670</v>
      </c>
      <c r="E168" s="376">
        <v>13794970</v>
      </c>
      <c r="F168" s="376">
        <v>5124700</v>
      </c>
      <c r="G168" s="376">
        <v>0</v>
      </c>
    </row>
    <row r="169" spans="1:7" x14ac:dyDescent="0.3">
      <c r="A169" s="375" t="s">
        <v>845</v>
      </c>
      <c r="B169" s="375" t="s">
        <v>849</v>
      </c>
      <c r="C169" s="376">
        <v>0</v>
      </c>
      <c r="D169" s="376">
        <v>16106750</v>
      </c>
      <c r="E169" s="376">
        <v>9194530</v>
      </c>
      <c r="F169" s="376">
        <v>6912220</v>
      </c>
      <c r="G169" s="376">
        <v>0</v>
      </c>
    </row>
    <row r="170" spans="1:7" x14ac:dyDescent="0.3">
      <c r="A170" s="375" t="s">
        <v>858</v>
      </c>
      <c r="B170" s="375" t="s">
        <v>859</v>
      </c>
      <c r="C170" s="376">
        <v>0</v>
      </c>
      <c r="D170" s="376">
        <v>5197720</v>
      </c>
      <c r="E170" s="376">
        <v>4529420</v>
      </c>
      <c r="F170" s="376">
        <v>668300</v>
      </c>
      <c r="G170" s="376">
        <v>0</v>
      </c>
    </row>
    <row r="171" spans="1:7" x14ac:dyDescent="0.3">
      <c r="A171" s="375" t="s">
        <v>876</v>
      </c>
      <c r="B171" s="375" t="s">
        <v>877</v>
      </c>
      <c r="C171" s="376">
        <v>0</v>
      </c>
      <c r="D171" s="376">
        <v>17367570</v>
      </c>
      <c r="E171" s="376">
        <v>17367570</v>
      </c>
      <c r="F171" s="376">
        <v>0</v>
      </c>
      <c r="G171" s="376">
        <v>0</v>
      </c>
    </row>
    <row r="172" spans="1:7" x14ac:dyDescent="0.3">
      <c r="A172" s="375" t="s">
        <v>889</v>
      </c>
      <c r="B172" s="375" t="s">
        <v>890</v>
      </c>
      <c r="C172" s="376">
        <v>0</v>
      </c>
      <c r="D172" s="376">
        <v>45910260</v>
      </c>
      <c r="E172" s="376">
        <v>46475890</v>
      </c>
      <c r="F172" s="376">
        <v>-565630</v>
      </c>
      <c r="G172" s="376">
        <v>0</v>
      </c>
    </row>
    <row r="173" spans="1:7" x14ac:dyDescent="0.3">
      <c r="A173" s="375" t="s">
        <v>885</v>
      </c>
      <c r="B173" s="375" t="s">
        <v>910</v>
      </c>
      <c r="C173" s="376">
        <v>0</v>
      </c>
      <c r="D173" s="376">
        <v>165030190</v>
      </c>
      <c r="E173" s="376">
        <v>160345510</v>
      </c>
      <c r="F173" s="376">
        <v>4684680</v>
      </c>
      <c r="G173" s="376">
        <v>0</v>
      </c>
    </row>
    <row r="174" spans="1:7" x14ac:dyDescent="0.3">
      <c r="A174" s="375" t="s">
        <v>903</v>
      </c>
      <c r="B174" s="375" t="s">
        <v>904</v>
      </c>
      <c r="C174" s="376">
        <v>0</v>
      </c>
      <c r="D174" s="376">
        <v>32423930</v>
      </c>
      <c r="E174" s="376">
        <v>31886140</v>
      </c>
      <c r="F174" s="376">
        <v>537790</v>
      </c>
      <c r="G174" s="376">
        <v>0</v>
      </c>
    </row>
    <row r="175" spans="1:7" x14ac:dyDescent="0.3">
      <c r="A175" s="375" t="s">
        <v>912</v>
      </c>
      <c r="B175" s="375" t="s">
        <v>913</v>
      </c>
      <c r="C175" s="376">
        <v>0</v>
      </c>
      <c r="D175" s="376">
        <v>6750150</v>
      </c>
      <c r="E175" s="376">
        <v>6352830</v>
      </c>
      <c r="F175" s="376">
        <v>397320</v>
      </c>
      <c r="G175" s="376">
        <v>0</v>
      </c>
    </row>
    <row r="176" spans="1:7" x14ac:dyDescent="0.3">
      <c r="A176" s="375" t="s">
        <v>914</v>
      </c>
      <c r="B176" s="375" t="s">
        <v>915</v>
      </c>
      <c r="C176" s="376">
        <v>0</v>
      </c>
      <c r="D176" s="376">
        <v>6855530</v>
      </c>
      <c r="E176" s="376">
        <v>6107090</v>
      </c>
      <c r="F176" s="376">
        <v>748440</v>
      </c>
      <c r="G176" s="376">
        <v>0</v>
      </c>
    </row>
    <row r="177" spans="1:7" x14ac:dyDescent="0.3">
      <c r="A177" s="375" t="s">
        <v>924</v>
      </c>
      <c r="B177" s="375" t="s">
        <v>925</v>
      </c>
      <c r="C177" s="376">
        <v>0</v>
      </c>
      <c r="D177" s="376">
        <v>21815530</v>
      </c>
      <c r="E177" s="376">
        <v>21522160</v>
      </c>
      <c r="F177" s="376">
        <v>293370</v>
      </c>
      <c r="G177" s="376">
        <v>0</v>
      </c>
    </row>
    <row r="178" spans="1:7" x14ac:dyDescent="0.3">
      <c r="A178" s="375" t="s">
        <v>926</v>
      </c>
      <c r="B178" s="375" t="s">
        <v>927</v>
      </c>
      <c r="C178" s="376">
        <v>0</v>
      </c>
      <c r="D178" s="376">
        <v>31685610</v>
      </c>
      <c r="E178" s="376">
        <v>32494660</v>
      </c>
      <c r="F178" s="376">
        <v>-809050</v>
      </c>
      <c r="G178" s="376">
        <v>0</v>
      </c>
    </row>
    <row r="179" spans="1:7" x14ac:dyDescent="0.3">
      <c r="A179" s="375" t="s">
        <v>930</v>
      </c>
      <c r="B179" s="375" t="s">
        <v>71</v>
      </c>
      <c r="C179" s="376">
        <v>0</v>
      </c>
      <c r="D179" s="376">
        <v>37269980</v>
      </c>
      <c r="E179" s="376">
        <v>37210780</v>
      </c>
      <c r="F179" s="376">
        <v>59200</v>
      </c>
      <c r="G179" s="376">
        <v>0</v>
      </c>
    </row>
    <row r="180" spans="1:7" x14ac:dyDescent="0.3">
      <c r="A180" s="375" t="s">
        <v>931</v>
      </c>
      <c r="B180" s="375" t="s">
        <v>932</v>
      </c>
      <c r="C180" s="376">
        <v>0</v>
      </c>
      <c r="D180" s="376">
        <v>5637280</v>
      </c>
      <c r="E180" s="376">
        <v>5257120</v>
      </c>
      <c r="F180" s="376">
        <v>380160</v>
      </c>
      <c r="G180" s="376">
        <v>0</v>
      </c>
    </row>
    <row r="181" spans="1:7" x14ac:dyDescent="0.3">
      <c r="A181" s="375" t="s">
        <v>1567</v>
      </c>
      <c r="B181" s="375" t="s">
        <v>1568</v>
      </c>
      <c r="C181" s="376">
        <v>0</v>
      </c>
      <c r="D181" s="376">
        <v>3107060</v>
      </c>
      <c r="E181" s="376">
        <v>0</v>
      </c>
      <c r="F181" s="376">
        <v>3107060</v>
      </c>
      <c r="G181" s="376">
        <v>0</v>
      </c>
    </row>
    <row r="182" spans="1:7" x14ac:dyDescent="0.3">
      <c r="A182" s="375" t="s">
        <v>1569</v>
      </c>
      <c r="B182" s="375" t="s">
        <v>1570</v>
      </c>
      <c r="C182" s="376">
        <v>0</v>
      </c>
      <c r="D182" s="376">
        <v>2775630</v>
      </c>
      <c r="E182" s="376">
        <v>1752630</v>
      </c>
      <c r="F182" s="376">
        <v>1023000</v>
      </c>
      <c r="G182" s="376">
        <v>0</v>
      </c>
    </row>
    <row r="183" spans="1:7" x14ac:dyDescent="0.3">
      <c r="A183" s="375" t="s">
        <v>1571</v>
      </c>
      <c r="B183" s="375" t="s">
        <v>1572</v>
      </c>
      <c r="C183" s="376">
        <v>0</v>
      </c>
      <c r="D183" s="376">
        <v>3044580</v>
      </c>
      <c r="E183" s="376">
        <v>0</v>
      </c>
      <c r="F183" s="376">
        <v>3044580</v>
      </c>
      <c r="G183" s="376">
        <v>0</v>
      </c>
    </row>
    <row r="184" spans="1:7" x14ac:dyDescent="0.3">
      <c r="A184" s="375" t="s">
        <v>1573</v>
      </c>
      <c r="B184" s="375" t="s">
        <v>1578</v>
      </c>
      <c r="C184" s="376">
        <v>0</v>
      </c>
      <c r="D184" s="376">
        <v>2412190</v>
      </c>
      <c r="E184" s="376">
        <v>2428500</v>
      </c>
      <c r="F184" s="376">
        <v>-16310</v>
      </c>
      <c r="G184" s="376">
        <v>0</v>
      </c>
    </row>
    <row r="185" spans="1:7" x14ac:dyDescent="0.3">
      <c r="A185" s="375" t="s">
        <v>1607</v>
      </c>
      <c r="B185" s="375" t="s">
        <v>1608</v>
      </c>
      <c r="C185" s="376">
        <v>0</v>
      </c>
      <c r="D185" s="376">
        <v>3667400</v>
      </c>
      <c r="E185" s="376">
        <v>3678400</v>
      </c>
      <c r="F185" s="376">
        <v>-11000</v>
      </c>
      <c r="G185" s="376">
        <v>0</v>
      </c>
    </row>
    <row r="186" spans="1:7" x14ac:dyDescent="0.3">
      <c r="A186" s="375" t="s">
        <v>1609</v>
      </c>
      <c r="B186" s="375" t="s">
        <v>1610</v>
      </c>
      <c r="C186" s="376">
        <v>0</v>
      </c>
      <c r="D186" s="376">
        <v>1598410</v>
      </c>
      <c r="E186" s="376">
        <v>1598410</v>
      </c>
      <c r="F186" s="376">
        <v>0</v>
      </c>
      <c r="G186" s="376">
        <v>0</v>
      </c>
    </row>
    <row r="187" spans="1:7" x14ac:dyDescent="0.3">
      <c r="A187" s="375" t="s">
        <v>1599</v>
      </c>
      <c r="B187" s="375" t="s">
        <v>1611</v>
      </c>
      <c r="C187" s="376">
        <v>0</v>
      </c>
      <c r="D187" s="376">
        <v>1716770</v>
      </c>
      <c r="E187" s="376">
        <v>0</v>
      </c>
      <c r="F187" s="376">
        <v>1716770</v>
      </c>
      <c r="G187" s="376">
        <v>0</v>
      </c>
    </row>
    <row r="188" spans="1:7" x14ac:dyDescent="0.3">
      <c r="A188" s="375" t="s">
        <v>1600</v>
      </c>
      <c r="B188" s="375" t="s">
        <v>1612</v>
      </c>
      <c r="C188" s="376">
        <v>0</v>
      </c>
      <c r="D188" s="376">
        <v>646250</v>
      </c>
      <c r="E188" s="376">
        <v>0</v>
      </c>
      <c r="F188" s="376">
        <v>646250</v>
      </c>
      <c r="G188" s="376">
        <v>0</v>
      </c>
    </row>
    <row r="189" spans="1:7" x14ac:dyDescent="0.3">
      <c r="A189" s="375" t="s">
        <v>1601</v>
      </c>
      <c r="B189" s="375" t="s">
        <v>1615</v>
      </c>
      <c r="C189" s="376">
        <v>0</v>
      </c>
      <c r="D189" s="376">
        <v>1313620</v>
      </c>
      <c r="E189" s="376">
        <v>1000000</v>
      </c>
      <c r="F189" s="376">
        <v>313620</v>
      </c>
      <c r="G189" s="376">
        <v>0</v>
      </c>
    </row>
    <row r="190" spans="1:7" x14ac:dyDescent="0.3">
      <c r="A190" s="375" t="s">
        <v>1602</v>
      </c>
      <c r="B190" s="375" t="s">
        <v>1616</v>
      </c>
      <c r="C190" s="376">
        <v>0</v>
      </c>
      <c r="D190" s="376">
        <v>2081090</v>
      </c>
      <c r="E190" s="376">
        <v>1376650</v>
      </c>
      <c r="F190" s="376">
        <v>704440</v>
      </c>
      <c r="G190" s="376">
        <v>0</v>
      </c>
    </row>
    <row r="191" spans="1:7" x14ac:dyDescent="0.3">
      <c r="A191" s="375" t="s">
        <v>1603</v>
      </c>
      <c r="B191" s="375" t="s">
        <v>1613</v>
      </c>
      <c r="C191" s="376">
        <v>0</v>
      </c>
      <c r="D191" s="376">
        <v>5855080</v>
      </c>
      <c r="E191" s="376">
        <v>0</v>
      </c>
      <c r="F191" s="376">
        <v>5855080</v>
      </c>
      <c r="G191" s="376">
        <v>0</v>
      </c>
    </row>
    <row r="192" spans="1:7" x14ac:dyDescent="0.3">
      <c r="A192" s="375" t="s">
        <v>1604</v>
      </c>
      <c r="B192" s="375" t="s">
        <v>1614</v>
      </c>
      <c r="C192" s="376">
        <v>0</v>
      </c>
      <c r="D192" s="376">
        <v>6232270</v>
      </c>
      <c r="E192" s="376">
        <v>4811950</v>
      </c>
      <c r="F192" s="376">
        <v>1420320</v>
      </c>
      <c r="G192" s="376">
        <v>0</v>
      </c>
    </row>
    <row r="193" spans="1:7" x14ac:dyDescent="0.3">
      <c r="A193" s="375" t="s">
        <v>1605</v>
      </c>
      <c r="B193" s="375" t="s">
        <v>1626</v>
      </c>
      <c r="C193" s="376">
        <v>0</v>
      </c>
      <c r="D193" s="376">
        <v>2247740</v>
      </c>
      <c r="E193" s="376">
        <v>0</v>
      </c>
      <c r="F193" s="376">
        <v>2247740</v>
      </c>
      <c r="G193" s="376">
        <v>0</v>
      </c>
    </row>
    <row r="194" spans="1:7" x14ac:dyDescent="0.3">
      <c r="A194" s="375" t="s">
        <v>1636</v>
      </c>
      <c r="B194" s="375" t="s">
        <v>207</v>
      </c>
      <c r="C194" s="376">
        <v>0</v>
      </c>
      <c r="D194" s="376">
        <v>1319450</v>
      </c>
      <c r="E194" s="376">
        <v>380000</v>
      </c>
      <c r="F194" s="376">
        <v>939450</v>
      </c>
      <c r="G194" s="376">
        <v>0</v>
      </c>
    </row>
    <row r="195" spans="1:7" x14ac:dyDescent="0.3">
      <c r="A195" s="375" t="s">
        <v>1627</v>
      </c>
      <c r="B195" s="375" t="s">
        <v>11</v>
      </c>
      <c r="C195" s="376">
        <v>0</v>
      </c>
      <c r="D195" s="376">
        <v>3188680</v>
      </c>
      <c r="E195" s="376">
        <v>3026980</v>
      </c>
      <c r="F195" s="376">
        <v>161700</v>
      </c>
      <c r="G195" s="376">
        <v>0</v>
      </c>
    </row>
    <row r="196" spans="1:7" x14ac:dyDescent="0.3">
      <c r="A196" s="375" t="s">
        <v>1655</v>
      </c>
      <c r="B196" s="375" t="s">
        <v>146</v>
      </c>
      <c r="C196" s="376">
        <v>0</v>
      </c>
      <c r="D196" s="376">
        <v>2115520</v>
      </c>
      <c r="E196" s="376">
        <v>0</v>
      </c>
      <c r="F196" s="376">
        <v>2115520</v>
      </c>
      <c r="G196" s="376">
        <v>0</v>
      </c>
    </row>
    <row r="197" spans="1:7" x14ac:dyDescent="0.3">
      <c r="A197" s="375" t="s">
        <v>360</v>
      </c>
      <c r="B197" s="375" t="s">
        <v>361</v>
      </c>
      <c r="C197" s="376">
        <v>75245440</v>
      </c>
      <c r="D197" s="376">
        <v>256135660</v>
      </c>
      <c r="E197" s="376">
        <v>120020000</v>
      </c>
      <c r="F197" s="376">
        <v>211361100</v>
      </c>
      <c r="G197" s="376">
        <v>0</v>
      </c>
    </row>
    <row r="198" spans="1:7" x14ac:dyDescent="0.3">
      <c r="A198" s="375" t="s">
        <v>362</v>
      </c>
      <c r="B198" s="375" t="s">
        <v>363</v>
      </c>
      <c r="C198" s="376">
        <v>14606100</v>
      </c>
      <c r="D198" s="376">
        <v>87777300</v>
      </c>
      <c r="E198" s="376">
        <v>87352200</v>
      </c>
      <c r="F198" s="376">
        <v>15031200</v>
      </c>
      <c r="G198" s="376">
        <v>0</v>
      </c>
    </row>
    <row r="199" spans="1:7" x14ac:dyDescent="0.3">
      <c r="A199" s="375" t="s">
        <v>364</v>
      </c>
      <c r="B199" s="375" t="s">
        <v>365</v>
      </c>
      <c r="C199" s="376">
        <v>1411960</v>
      </c>
      <c r="D199" s="376">
        <v>12300200</v>
      </c>
      <c r="E199" s="376">
        <v>13712160</v>
      </c>
      <c r="F199" s="376">
        <v>0</v>
      </c>
      <c r="G199" s="376">
        <v>0</v>
      </c>
    </row>
    <row r="200" spans="1:7" x14ac:dyDescent="0.3">
      <c r="A200" s="375" t="s">
        <v>1622</v>
      </c>
      <c r="B200" s="375" t="s">
        <v>1623</v>
      </c>
      <c r="C200" s="376">
        <v>0</v>
      </c>
      <c r="D200" s="376">
        <v>137940</v>
      </c>
      <c r="E200" s="376">
        <v>137940</v>
      </c>
      <c r="F200" s="376">
        <v>0</v>
      </c>
      <c r="G200" s="376">
        <v>0</v>
      </c>
    </row>
    <row r="201" spans="1:7" x14ac:dyDescent="0.3">
      <c r="A201" s="377"/>
      <c r="B201" s="377"/>
      <c r="C201" s="378">
        <v>1304863150</v>
      </c>
      <c r="D201" s="378">
        <v>6354200581</v>
      </c>
      <c r="E201" s="378">
        <v>6213805107</v>
      </c>
      <c r="F201" s="378">
        <v>1445258624</v>
      </c>
      <c r="G201" s="378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50"/>
  <sheetViews>
    <sheetView tabSelected="1" zoomScale="85" zoomScaleNormal="85" workbookViewId="0">
      <pane xSplit="4" ySplit="1" topLeftCell="E113" activePane="bottomRight" state="frozen"/>
      <selection pane="topRight" activeCell="E1" sqref="E1"/>
      <selection pane="bottomLeft" activeCell="A2" sqref="A2"/>
      <selection pane="bottomRight" activeCell="J144" sqref="J144"/>
    </sheetView>
  </sheetViews>
  <sheetFormatPr defaultRowHeight="16.5" x14ac:dyDescent="0.3"/>
  <cols>
    <col min="1" max="1" width="11" bestFit="1" customWidth="1"/>
    <col min="2" max="2" width="38.375" customWidth="1"/>
    <col min="3" max="3" width="10" customWidth="1"/>
    <col min="4" max="4" width="11.75" customWidth="1"/>
    <col min="5" max="5" width="9" style="64"/>
    <col min="6" max="6" width="10" customWidth="1"/>
    <col min="7" max="7" width="11.75" customWidth="1"/>
    <col min="8" max="8" width="1.625" style="64" customWidth="1"/>
    <col min="9" max="9" width="10.875" bestFit="1" customWidth="1"/>
    <col min="10" max="10" width="11.5" style="5" bestFit="1" customWidth="1"/>
    <col min="11" max="11" width="1.625" style="64" customWidth="1"/>
    <col min="12" max="12" width="10.5" style="111" customWidth="1"/>
    <col min="13" max="13" width="10.875" style="4" customWidth="1"/>
    <col min="14" max="14" width="12.625" style="4" customWidth="1"/>
    <col min="15" max="15" width="1.625" style="64" customWidth="1"/>
    <col min="16" max="16" width="9.625" style="380" bestFit="1" customWidth="1"/>
    <col min="17" max="17" width="12.625" style="4" customWidth="1"/>
    <col min="18" max="18" width="11.75" style="4" customWidth="1"/>
    <col min="19" max="19" width="11.625" customWidth="1"/>
    <col min="20" max="20" width="11.375" bestFit="1" customWidth="1"/>
    <col min="21" max="21" width="5.25" style="4" bestFit="1" customWidth="1"/>
    <col min="22" max="22" width="9" style="34" bestFit="1" customWidth="1"/>
    <col min="23" max="23" width="22.75" customWidth="1"/>
    <col min="24" max="24" width="6.75" bestFit="1" customWidth="1"/>
  </cols>
  <sheetData>
    <row r="1" spans="1:24" s="4" customFormat="1" ht="34.5" customHeight="1" thickTop="1" thickBot="1" x14ac:dyDescent="0.35">
      <c r="A1" s="1" t="s">
        <v>0</v>
      </c>
      <c r="B1" s="1" t="s">
        <v>1</v>
      </c>
      <c r="C1" s="1" t="s">
        <v>2</v>
      </c>
      <c r="D1" s="74" t="s">
        <v>3</v>
      </c>
      <c r="E1" s="75"/>
      <c r="F1" s="1" t="s">
        <v>2</v>
      </c>
      <c r="G1" s="74" t="s">
        <v>3</v>
      </c>
      <c r="H1" s="75"/>
      <c r="I1" s="1" t="s">
        <v>2</v>
      </c>
      <c r="J1" s="112" t="s">
        <v>3</v>
      </c>
      <c r="K1" s="76"/>
      <c r="L1" s="109"/>
      <c r="M1" s="82" t="s">
        <v>741</v>
      </c>
      <c r="N1" s="73" t="s">
        <v>733</v>
      </c>
      <c r="O1" s="83"/>
      <c r="P1" s="379"/>
      <c r="Q1" s="92" t="s">
        <v>732</v>
      </c>
      <c r="R1" s="97" t="s">
        <v>736</v>
      </c>
      <c r="S1" s="98" t="s">
        <v>704</v>
      </c>
      <c r="T1" s="93" t="s">
        <v>730</v>
      </c>
      <c r="U1" s="4" t="s">
        <v>366</v>
      </c>
      <c r="V1" s="57" t="s">
        <v>716</v>
      </c>
      <c r="W1" s="4" t="s">
        <v>731</v>
      </c>
    </row>
    <row r="2" spans="1:24" ht="17.25" thickTop="1" x14ac:dyDescent="0.3">
      <c r="A2" s="2" t="s">
        <v>4</v>
      </c>
      <c r="B2" s="1" t="s">
        <v>5</v>
      </c>
      <c r="C2" s="2" t="s">
        <v>6</v>
      </c>
      <c r="D2" s="104">
        <v>0</v>
      </c>
      <c r="E2" s="76"/>
      <c r="F2" s="2" t="s">
        <v>6</v>
      </c>
      <c r="G2" s="104">
        <f>IF(M2="미수통제",(IF($M$1="처음",Q2,IF($M$1="수시",N2))),0)</f>
        <v>0</v>
      </c>
      <c r="H2" s="76"/>
      <c r="I2" s="2" t="s">
        <v>6</v>
      </c>
      <c r="J2" s="104">
        <f>IF(L2="주말통제",Q2,0)</f>
        <v>0</v>
      </c>
      <c r="K2" s="76"/>
      <c r="L2" s="109"/>
      <c r="N2" s="62">
        <f t="shared" ref="N2:N10" si="0">SUM(R2+S2)-T2</f>
        <v>0</v>
      </c>
      <c r="O2" s="33"/>
      <c r="P2" s="379">
        <f>IF(M2="미수통제",Q2,IF(L2="주말통제",Q2,0))</f>
        <v>0</v>
      </c>
      <c r="Q2" s="86">
        <f>IF(ISERROR(VLOOKUP($V2,더존미수DB!$A:$F,6,FALSE)),"미수없음?",(VLOOKUP($V2,더존미수DB!$A:$F,6,FALSE)))</f>
        <v>228580</v>
      </c>
      <c r="R2" s="102"/>
      <c r="S2" s="96" t="str">
        <f>IF(ISERROR(VLOOKUP(A2,에듀미수DB!$A:$D,4,FALSE)),"미수없음?",(VLOOKUP(A2,에듀미수DB!$A:$D,4,FALSE)))</f>
        <v>0</v>
      </c>
      <c r="T2" s="80">
        <f>SUMIFS(수금내역!$F:$F,수금내역!$J:$J,$V2)</f>
        <v>0</v>
      </c>
      <c r="U2" s="4">
        <v>1</v>
      </c>
      <c r="V2" s="60" t="s">
        <v>226</v>
      </c>
      <c r="W2" t="str">
        <f>VLOOKUP(V2,더존미수DB!A:B,2,FALSE)</f>
        <v>모란점</v>
      </c>
      <c r="X2" s="3">
        <f>IF(W2=B2,0,"확인")</f>
        <v>0</v>
      </c>
    </row>
    <row r="3" spans="1:24" x14ac:dyDescent="0.3">
      <c r="A3" s="2" t="s">
        <v>7</v>
      </c>
      <c r="B3" s="1" t="s">
        <v>8</v>
      </c>
      <c r="C3" s="2" t="s">
        <v>9</v>
      </c>
      <c r="D3" s="104">
        <v>0</v>
      </c>
      <c r="E3" s="76"/>
      <c r="F3" s="2" t="s">
        <v>9</v>
      </c>
      <c r="G3" s="104">
        <f t="shared" ref="G3:G66" si="1">IF(M3="미수통제",(IF($M$1="처음",Q3,IF($M$1="수시",N3))),0)</f>
        <v>0</v>
      </c>
      <c r="H3" s="76"/>
      <c r="I3" s="2" t="s">
        <v>9</v>
      </c>
      <c r="J3" s="104">
        <f t="shared" ref="J3:J10" si="2">IF(L3="주말통제",Q3,0)</f>
        <v>0</v>
      </c>
      <c r="K3" s="76"/>
      <c r="L3" s="109"/>
      <c r="N3" s="62">
        <f t="shared" si="0"/>
        <v>0</v>
      </c>
      <c r="O3" s="33"/>
      <c r="P3" s="379">
        <f t="shared" ref="P3:P66" si="3">IF(M3="미수통제",Q3,IF(L3="주말통제",Q3,0))</f>
        <v>0</v>
      </c>
      <c r="Q3" s="86">
        <f>IF(ISERROR(VLOOKUP($V3,더존미수DB!$A:$F,6,FALSE)),"미수없음?",(VLOOKUP($V3,더존미수DB!$A:$F,6,FALSE)))</f>
        <v>694800</v>
      </c>
      <c r="R3" s="99"/>
      <c r="S3" s="96" t="str">
        <f>IF(ISERROR(VLOOKUP(A3,에듀미수DB!$A:$D,4,FALSE)),"미수없음?",(VLOOKUP(A3,에듀미수DB!$A:$D,4,FALSE)))</f>
        <v>0</v>
      </c>
      <c r="T3" s="80">
        <f>SUMIFS(수금내역!$F:$F,수금내역!$J:$J,$V3)</f>
        <v>0</v>
      </c>
      <c r="U3" s="4">
        <v>2</v>
      </c>
      <c r="V3" s="60" t="s">
        <v>301</v>
      </c>
      <c r="W3" t="str">
        <f>VLOOKUP(V3,더존미수DB!A:B,2,FALSE)</f>
        <v>이천점</v>
      </c>
      <c r="X3" s="3">
        <f t="shared" ref="X3:X10" si="4">IF(W3=B3,0,"확인")</f>
        <v>0</v>
      </c>
    </row>
    <row r="4" spans="1:24" x14ac:dyDescent="0.3">
      <c r="A4" s="2" t="s">
        <v>28</v>
      </c>
      <c r="B4" s="1" t="s">
        <v>29</v>
      </c>
      <c r="C4" s="2" t="s">
        <v>9</v>
      </c>
      <c r="D4" s="104">
        <v>0</v>
      </c>
      <c r="E4" s="76"/>
      <c r="F4" s="2" t="s">
        <v>9</v>
      </c>
      <c r="G4" s="104">
        <f t="shared" si="1"/>
        <v>0</v>
      </c>
      <c r="H4" s="76"/>
      <c r="I4" s="2" t="s">
        <v>9</v>
      </c>
      <c r="J4" s="104">
        <f t="shared" si="2"/>
        <v>0</v>
      </c>
      <c r="K4" s="76"/>
      <c r="L4" s="109"/>
      <c r="N4" s="62">
        <f t="shared" si="0"/>
        <v>0</v>
      </c>
      <c r="O4" s="33"/>
      <c r="P4" s="379">
        <f t="shared" si="3"/>
        <v>0</v>
      </c>
      <c r="Q4" s="86">
        <f>IF(ISERROR(VLOOKUP($V4,더존미수DB!$A:$F,6,FALSE)),"미수없음?",(VLOOKUP($V4,더존미수DB!$A:$F,6,FALSE)))</f>
        <v>532366268</v>
      </c>
      <c r="R4" s="99"/>
      <c r="S4" s="96" t="str">
        <f>IF(ISERROR(VLOOKUP(A4,에듀미수DB!$A:$D,4,FALSE)),"미수없음?",(VLOOKUP(A4,에듀미수DB!$A:$D,4,FALSE)))</f>
        <v>0</v>
      </c>
      <c r="T4" s="80">
        <f>SUMIFS(수금내역!$F:$F,수금내역!$J:$J,$V4)</f>
        <v>0</v>
      </c>
      <c r="U4" s="4">
        <v>9</v>
      </c>
      <c r="V4" s="60" t="s">
        <v>236</v>
      </c>
      <c r="W4" t="str">
        <f>VLOOKUP(V4,더존미수DB!A:B,2,FALSE)</f>
        <v>복정점</v>
      </c>
      <c r="X4" s="3">
        <f t="shared" si="4"/>
        <v>0</v>
      </c>
    </row>
    <row r="5" spans="1:24" x14ac:dyDescent="0.3">
      <c r="A5" s="2" t="s">
        <v>30</v>
      </c>
      <c r="B5" s="1" t="s">
        <v>31</v>
      </c>
      <c r="C5" s="2" t="s">
        <v>6</v>
      </c>
      <c r="D5" s="104">
        <v>0</v>
      </c>
      <c r="E5" s="76"/>
      <c r="F5" s="2" t="s">
        <v>6</v>
      </c>
      <c r="G5" s="104">
        <f t="shared" si="1"/>
        <v>0</v>
      </c>
      <c r="H5" s="76"/>
      <c r="I5" s="2" t="s">
        <v>6</v>
      </c>
      <c r="J5" s="104">
        <f t="shared" si="2"/>
        <v>0</v>
      </c>
      <c r="K5" s="76"/>
      <c r="L5" s="109"/>
      <c r="N5" s="62">
        <f t="shared" si="0"/>
        <v>0</v>
      </c>
      <c r="O5" s="33"/>
      <c r="P5" s="379">
        <f t="shared" si="3"/>
        <v>0</v>
      </c>
      <c r="Q5" s="86">
        <f>IF(ISERROR(VLOOKUP($V5,더존미수DB!$A:$F,6,FALSE)),"미수없음?",(VLOOKUP($V5,더존미수DB!$A:$F,6,FALSE)))</f>
        <v>7337785</v>
      </c>
      <c r="R5" s="99"/>
      <c r="S5" s="96" t="str">
        <f>IF(ISERROR(VLOOKUP(A5,에듀미수DB!$A:$D,4,FALSE)),"미수없음?",(VLOOKUP(A5,에듀미수DB!$A:$D,4,FALSE)))</f>
        <v>0</v>
      </c>
      <c r="T5" s="80">
        <f>SUMIFS(수금내역!$F:$F,수금내역!$J:$J,$V5)</f>
        <v>0</v>
      </c>
      <c r="U5" s="4">
        <v>10</v>
      </c>
      <c r="V5" s="60" t="s">
        <v>237</v>
      </c>
      <c r="W5" t="str">
        <f>VLOOKUP(V5,더존미수DB!A:B,2,FALSE)</f>
        <v>시청점</v>
      </c>
      <c r="X5" s="3">
        <f t="shared" si="4"/>
        <v>0</v>
      </c>
    </row>
    <row r="6" spans="1:24" x14ac:dyDescent="0.3">
      <c r="A6" s="2" t="s">
        <v>32</v>
      </c>
      <c r="B6" s="1" t="s">
        <v>33</v>
      </c>
      <c r="C6" s="2" t="s">
        <v>6</v>
      </c>
      <c r="D6" s="104">
        <v>0</v>
      </c>
      <c r="E6" s="76"/>
      <c r="F6" s="2" t="s">
        <v>6</v>
      </c>
      <c r="G6" s="104">
        <f t="shared" si="1"/>
        <v>0</v>
      </c>
      <c r="H6" s="76"/>
      <c r="I6" s="2" t="s">
        <v>6</v>
      </c>
      <c r="J6" s="104">
        <f t="shared" si="2"/>
        <v>0</v>
      </c>
      <c r="K6" s="76"/>
      <c r="L6" s="109"/>
      <c r="N6" s="62">
        <f t="shared" si="0"/>
        <v>0</v>
      </c>
      <c r="O6" s="33"/>
      <c r="P6" s="379">
        <f t="shared" si="3"/>
        <v>0</v>
      </c>
      <c r="Q6" s="86">
        <f>IF(ISERROR(VLOOKUP($V6,더존미수DB!$A:$F,6,FALSE)),"미수없음?",(VLOOKUP($V6,더존미수DB!$A:$F,6,FALSE)))</f>
        <v>728790</v>
      </c>
      <c r="R6" s="99"/>
      <c r="S6" s="96" t="str">
        <f>IF(ISERROR(VLOOKUP(A6,에듀미수DB!$A:$D,4,FALSE)),"미수없음?",(VLOOKUP(A6,에듀미수DB!$A:$D,4,FALSE)))</f>
        <v>0</v>
      </c>
      <c r="T6" s="80">
        <f>SUMIFS(수금내역!$F:$F,수금내역!$J:$J,$V6)</f>
        <v>0</v>
      </c>
      <c r="U6" s="4">
        <v>11</v>
      </c>
      <c r="V6" s="60" t="s">
        <v>304</v>
      </c>
      <c r="W6" t="str">
        <f>VLOOKUP(V6,더존미수DB!A:B,2,FALSE)</f>
        <v>광주점</v>
      </c>
      <c r="X6" s="3">
        <f t="shared" si="4"/>
        <v>0</v>
      </c>
    </row>
    <row r="7" spans="1:24" x14ac:dyDescent="0.3">
      <c r="A7" s="2" t="s">
        <v>74</v>
      </c>
      <c r="B7" s="1" t="s">
        <v>75</v>
      </c>
      <c r="C7" s="2" t="s">
        <v>6</v>
      </c>
      <c r="D7" s="104">
        <v>0</v>
      </c>
      <c r="E7" s="76"/>
      <c r="F7" s="2" t="s">
        <v>6</v>
      </c>
      <c r="G7" s="104">
        <f t="shared" si="1"/>
        <v>0</v>
      </c>
      <c r="H7" s="76"/>
      <c r="I7" s="2" t="s">
        <v>6</v>
      </c>
      <c r="J7" s="104">
        <f t="shared" si="2"/>
        <v>0</v>
      </c>
      <c r="K7" s="76"/>
      <c r="L7" s="109"/>
      <c r="N7" s="62">
        <f t="shared" si="0"/>
        <v>0</v>
      </c>
      <c r="O7" s="33"/>
      <c r="P7" s="379">
        <f t="shared" si="3"/>
        <v>0</v>
      </c>
      <c r="Q7" s="86">
        <f>IF(ISERROR(VLOOKUP($V7,더존미수DB!$A:$F,6,FALSE)),"미수없음?",(VLOOKUP($V7,더존미수DB!$A:$F,6,FALSE)))</f>
        <v>483600</v>
      </c>
      <c r="R7" s="99"/>
      <c r="S7" s="96" t="str">
        <f>IF(ISERROR(VLOOKUP(A7,에듀미수DB!$A:$D,4,FALSE)),"미수없음?",(VLOOKUP(A7,에듀미수DB!$A:$D,4,FALSE)))</f>
        <v>0</v>
      </c>
      <c r="T7" s="80">
        <f>SUMIFS(수금내역!$F:$F,수금내역!$J:$J,$V7)</f>
        <v>0</v>
      </c>
      <c r="U7" s="4">
        <v>24</v>
      </c>
      <c r="V7" s="60" t="s">
        <v>404</v>
      </c>
      <c r="W7" t="str">
        <f>VLOOKUP(V7,더존미수DB!A:B,2,FALSE)</f>
        <v>신갈오거리점</v>
      </c>
      <c r="X7" s="3">
        <f t="shared" si="4"/>
        <v>0</v>
      </c>
    </row>
    <row r="8" spans="1:24" x14ac:dyDescent="0.3">
      <c r="A8" s="2" t="s">
        <v>86</v>
      </c>
      <c r="B8" s="1" t="s">
        <v>87</v>
      </c>
      <c r="C8" s="2" t="s">
        <v>6</v>
      </c>
      <c r="D8" s="104">
        <v>0</v>
      </c>
      <c r="E8" s="76"/>
      <c r="F8" s="2" t="s">
        <v>6</v>
      </c>
      <c r="G8" s="104">
        <f t="shared" si="1"/>
        <v>0</v>
      </c>
      <c r="H8" s="76"/>
      <c r="I8" s="2" t="s">
        <v>6</v>
      </c>
      <c r="J8" s="104">
        <f t="shared" si="2"/>
        <v>0</v>
      </c>
      <c r="K8" s="76"/>
      <c r="L8" s="109"/>
      <c r="N8" s="62">
        <f t="shared" si="0"/>
        <v>0</v>
      </c>
      <c r="O8" s="33"/>
      <c r="P8" s="379">
        <f t="shared" si="3"/>
        <v>0</v>
      </c>
      <c r="Q8" s="86">
        <f>IF(ISERROR(VLOOKUP($V8,더존미수DB!$A:$F,6,FALSE)),"미수없음?",(VLOOKUP($V8,더존미수DB!$A:$F,6,FALSE)))</f>
        <v>496650</v>
      </c>
      <c r="R8" s="99"/>
      <c r="S8" s="96" t="str">
        <f>IF(ISERROR(VLOOKUP(A8,에듀미수DB!$A:$D,4,FALSE)),"미수없음?",(VLOOKUP(A8,에듀미수DB!$A:$D,4,FALSE)))</f>
        <v>0</v>
      </c>
      <c r="T8" s="80">
        <f>SUMIFS(수금내역!$F:$F,수금내역!$J:$J,$V8)</f>
        <v>0</v>
      </c>
      <c r="U8" s="4">
        <v>27</v>
      </c>
      <c r="V8" s="60" t="s">
        <v>268</v>
      </c>
      <c r="W8" t="str">
        <f>VLOOKUP(V8,더존미수DB!A:B,2,FALSE)</f>
        <v>군포당동점</v>
      </c>
      <c r="X8" s="3">
        <f t="shared" si="4"/>
        <v>0</v>
      </c>
    </row>
    <row r="9" spans="1:24" x14ac:dyDescent="0.3">
      <c r="A9" s="2" t="s">
        <v>88</v>
      </c>
      <c r="B9" s="1" t="s">
        <v>385</v>
      </c>
      <c r="C9" s="2" t="s">
        <v>6</v>
      </c>
      <c r="D9" s="104">
        <v>0</v>
      </c>
      <c r="E9" s="76"/>
      <c r="F9" s="2" t="s">
        <v>6</v>
      </c>
      <c r="G9" s="104">
        <f t="shared" si="1"/>
        <v>0</v>
      </c>
      <c r="H9" s="76"/>
      <c r="I9" s="2" t="s">
        <v>6</v>
      </c>
      <c r="J9" s="104">
        <f t="shared" si="2"/>
        <v>0</v>
      </c>
      <c r="K9" s="76"/>
      <c r="L9" s="109"/>
      <c r="N9" s="62">
        <f t="shared" si="0"/>
        <v>0</v>
      </c>
      <c r="O9" s="33"/>
      <c r="P9" s="379">
        <f t="shared" si="3"/>
        <v>0</v>
      </c>
      <c r="Q9" s="86">
        <f>IF(ISERROR(VLOOKUP($V9,더존미수DB!$A:$F,6,FALSE)),"미수없음?",(VLOOKUP($V9,더존미수DB!$A:$F,6,FALSE)))</f>
        <v>387970</v>
      </c>
      <c r="R9" s="99"/>
      <c r="S9" s="96" t="str">
        <f>IF(ISERROR(VLOOKUP(A9,에듀미수DB!$A:$D,4,FALSE)),"미수없음?",(VLOOKUP(A9,에듀미수DB!$A:$D,4,FALSE)))</f>
        <v>0</v>
      </c>
      <c r="T9" s="80">
        <f>SUMIFS(수금내역!$F:$F,수금내역!$J:$J,$V9)</f>
        <v>0</v>
      </c>
      <c r="U9" s="4">
        <v>28</v>
      </c>
      <c r="V9" s="60" t="s">
        <v>389</v>
      </c>
      <c r="W9" t="str">
        <f>VLOOKUP(V9,더존미수DB!A:B,2,FALSE)</f>
        <v>안양1번가점</v>
      </c>
      <c r="X9" s="3">
        <f t="shared" si="4"/>
        <v>0</v>
      </c>
    </row>
    <row r="10" spans="1:24" x14ac:dyDescent="0.3">
      <c r="A10" s="2" t="s">
        <v>100</v>
      </c>
      <c r="B10" s="1" t="s">
        <v>101</v>
      </c>
      <c r="C10" s="2" t="s">
        <v>6</v>
      </c>
      <c r="D10" s="104">
        <v>0</v>
      </c>
      <c r="E10" s="76"/>
      <c r="F10" s="2" t="s">
        <v>6</v>
      </c>
      <c r="G10" s="104">
        <f t="shared" si="1"/>
        <v>0</v>
      </c>
      <c r="H10" s="76"/>
      <c r="I10" s="2" t="s">
        <v>6</v>
      </c>
      <c r="J10" s="104">
        <f t="shared" si="2"/>
        <v>0</v>
      </c>
      <c r="K10" s="76"/>
      <c r="L10" s="109"/>
      <c r="N10" s="62">
        <f t="shared" si="0"/>
        <v>0</v>
      </c>
      <c r="O10" s="33"/>
      <c r="P10" s="379">
        <f t="shared" si="3"/>
        <v>0</v>
      </c>
      <c r="Q10" s="86">
        <f>IF(ISERROR(VLOOKUP($V10,더존미수DB!$A:$F,6,FALSE)),"미수없음?",(VLOOKUP($V10,더존미수DB!$A:$F,6,FALSE)))</f>
        <v>723670</v>
      </c>
      <c r="R10" s="99"/>
      <c r="S10" s="96" t="str">
        <f>IF(ISERROR(VLOOKUP(A10,에듀미수DB!$A:$D,4,FALSE)),"미수없음?",(VLOOKUP(A10,에듀미수DB!$A:$D,4,FALSE)))</f>
        <v>0</v>
      </c>
      <c r="T10" s="80">
        <f>SUMIFS(수금내역!$F:$F,수금내역!$J:$J,$V10)</f>
        <v>0</v>
      </c>
      <c r="U10" s="4">
        <v>34</v>
      </c>
      <c r="V10" s="60" t="s">
        <v>277</v>
      </c>
      <c r="W10" t="str">
        <f>VLOOKUP(V10,더존미수DB!A:B,2,FALSE)</f>
        <v>의왕점</v>
      </c>
      <c r="X10" s="3">
        <f t="shared" si="4"/>
        <v>0</v>
      </c>
    </row>
    <row r="11" spans="1:24" x14ac:dyDescent="0.3">
      <c r="A11" s="2" t="s">
        <v>121</v>
      </c>
      <c r="B11" s="1" t="s">
        <v>122</v>
      </c>
      <c r="C11" s="2" t="s">
        <v>6</v>
      </c>
      <c r="D11" s="104">
        <v>0</v>
      </c>
      <c r="E11" s="76"/>
      <c r="F11" s="2" t="s">
        <v>6</v>
      </c>
      <c r="G11" s="104">
        <f t="shared" si="1"/>
        <v>0</v>
      </c>
      <c r="H11" s="76"/>
      <c r="I11" s="2" t="s">
        <v>6</v>
      </c>
      <c r="J11" s="104">
        <f t="shared" ref="J11:J137" si="5">IF(L11="주말통제",Q11,0)</f>
        <v>0</v>
      </c>
      <c r="K11" s="76"/>
      <c r="L11" s="109"/>
      <c r="N11" s="62">
        <f t="shared" ref="N11:N33" si="6">SUM(R11+S11)-T11</f>
        <v>0</v>
      </c>
      <c r="O11" s="33"/>
      <c r="P11" s="379">
        <f t="shared" si="3"/>
        <v>0</v>
      </c>
      <c r="Q11" s="86">
        <f>IF(ISERROR(VLOOKUP($V11,더존미수DB!$A:$F,6,FALSE)),"미수없음?",(VLOOKUP($V11,더존미수DB!$A:$F,6,FALSE)))</f>
        <v>1194080</v>
      </c>
      <c r="R11" s="99"/>
      <c r="S11" s="96" t="str">
        <f>IF(ISERROR(VLOOKUP(A11,에듀미수DB!$A:$D,4,FALSE)),"미수없음?",(VLOOKUP(A11,에듀미수DB!$A:$D,4,FALSE)))</f>
        <v>0</v>
      </c>
      <c r="T11" s="80">
        <f>SUMIFS(수금내역!$F:$F,수금내역!$J:$J,$V11)</f>
        <v>0</v>
      </c>
      <c r="U11" s="4">
        <v>41</v>
      </c>
      <c r="V11" s="60" t="s">
        <v>397</v>
      </c>
      <c r="W11" t="str">
        <f>VLOOKUP(V11,더존미수DB!A:B,2,FALSE)</f>
        <v>시흥장곡점</v>
      </c>
      <c r="X11" s="3">
        <f t="shared" ref="X11:X25" si="7">IF(W11=B11,0,"확인")</f>
        <v>0</v>
      </c>
    </row>
    <row r="12" spans="1:24" x14ac:dyDescent="0.3">
      <c r="A12" s="2" t="s">
        <v>125</v>
      </c>
      <c r="B12" s="1" t="s">
        <v>126</v>
      </c>
      <c r="C12" s="2" t="s">
        <v>6</v>
      </c>
      <c r="D12" s="104">
        <v>0</v>
      </c>
      <c r="E12" s="76"/>
      <c r="F12" s="2" t="s">
        <v>6</v>
      </c>
      <c r="G12" s="104">
        <f t="shared" si="1"/>
        <v>0</v>
      </c>
      <c r="H12" s="76"/>
      <c r="I12" s="2" t="s">
        <v>6</v>
      </c>
      <c r="J12" s="104">
        <f t="shared" si="5"/>
        <v>0</v>
      </c>
      <c r="K12" s="76"/>
      <c r="L12" s="109"/>
      <c r="N12" s="62">
        <f t="shared" si="6"/>
        <v>0</v>
      </c>
      <c r="O12" s="33"/>
      <c r="P12" s="379">
        <f t="shared" si="3"/>
        <v>0</v>
      </c>
      <c r="Q12" s="86">
        <f>IF(ISERROR(VLOOKUP($V12,더존미수DB!$A:$F,6,FALSE)),"미수없음?",(VLOOKUP($V12,더존미수DB!$A:$F,6,FALSE)))</f>
        <v>616060</v>
      </c>
      <c r="R12" s="99"/>
      <c r="S12" s="96" t="str">
        <f>IF(ISERROR(VLOOKUP(A12,에듀미수DB!$A:$D,4,FALSE)),"미수없음?",(VLOOKUP(A12,에듀미수DB!$A:$D,4,FALSE)))</f>
        <v>0</v>
      </c>
      <c r="T12" s="80">
        <f>SUMIFS(수금내역!$F:$F,수금내역!$J:$J,$V12)</f>
        <v>0</v>
      </c>
      <c r="U12" s="4">
        <v>43</v>
      </c>
      <c r="V12" s="60" t="s">
        <v>306</v>
      </c>
      <c r="W12" t="str">
        <f>VLOOKUP(V12,더존미수DB!A:B,2,FALSE)</f>
        <v>이천갈산점(미니)</v>
      </c>
      <c r="X12" s="3">
        <f t="shared" si="7"/>
        <v>0</v>
      </c>
    </row>
    <row r="13" spans="1:24" x14ac:dyDescent="0.3">
      <c r="A13" s="2" t="s">
        <v>127</v>
      </c>
      <c r="B13" s="1" t="s">
        <v>128</v>
      </c>
      <c r="C13" s="2" t="s">
        <v>9</v>
      </c>
      <c r="D13" s="104">
        <v>0</v>
      </c>
      <c r="E13" s="76"/>
      <c r="F13" s="2" t="s">
        <v>9</v>
      </c>
      <c r="G13" s="104">
        <f t="shared" si="1"/>
        <v>0</v>
      </c>
      <c r="H13" s="76"/>
      <c r="I13" s="2" t="s">
        <v>9</v>
      </c>
      <c r="J13" s="104">
        <f t="shared" si="5"/>
        <v>0</v>
      </c>
      <c r="K13" s="76"/>
      <c r="L13" s="109"/>
      <c r="N13" s="62">
        <f t="shared" si="6"/>
        <v>0</v>
      </c>
      <c r="O13" s="33"/>
      <c r="P13" s="379">
        <f t="shared" si="3"/>
        <v>0</v>
      </c>
      <c r="Q13" s="86">
        <f>IF(ISERROR(VLOOKUP($V13,더존미수DB!$A:$F,6,FALSE)),"미수없음?",(VLOOKUP($V13,더존미수DB!$A:$F,6,FALSE)))</f>
        <v>3468490</v>
      </c>
      <c r="R13" s="99"/>
      <c r="S13" s="96" t="str">
        <f>IF(ISERROR(VLOOKUP(A13,에듀미수DB!$A:$D,4,FALSE)),"미수없음?",(VLOOKUP(A13,에듀미수DB!$A:$D,4,FALSE)))</f>
        <v>0</v>
      </c>
      <c r="T13" s="80">
        <f>SUMIFS(수금내역!$F:$F,수금내역!$J:$J,$V13)</f>
        <v>0</v>
      </c>
      <c r="U13" s="4">
        <v>44</v>
      </c>
      <c r="V13" s="60" t="s">
        <v>287</v>
      </c>
      <c r="W13" t="str">
        <f>VLOOKUP(V13,더존미수DB!A:B,2,FALSE)</f>
        <v>아주대병원점(미니)</v>
      </c>
      <c r="X13" s="3">
        <f t="shared" si="7"/>
        <v>0</v>
      </c>
    </row>
    <row r="14" spans="1:24" x14ac:dyDescent="0.3">
      <c r="A14" s="2" t="s">
        <v>133</v>
      </c>
      <c r="B14" s="1" t="s">
        <v>134</v>
      </c>
      <c r="C14" s="2" t="s">
        <v>6</v>
      </c>
      <c r="D14" s="104">
        <v>0</v>
      </c>
      <c r="E14" s="76"/>
      <c r="F14" s="2" t="s">
        <v>6</v>
      </c>
      <c r="G14" s="104">
        <f t="shared" si="1"/>
        <v>0</v>
      </c>
      <c r="H14" s="76"/>
      <c r="I14" s="2" t="s">
        <v>6</v>
      </c>
      <c r="J14" s="104">
        <f t="shared" si="5"/>
        <v>0</v>
      </c>
      <c r="K14" s="76"/>
      <c r="L14" s="109"/>
      <c r="N14" s="62">
        <f t="shared" si="6"/>
        <v>0</v>
      </c>
      <c r="O14" s="33"/>
      <c r="P14" s="379">
        <f t="shared" si="3"/>
        <v>0</v>
      </c>
      <c r="Q14" s="86">
        <f>IF(ISERROR(VLOOKUP($V14,더존미수DB!$A:$F,6,FALSE)),"미수없음?",(VLOOKUP($V14,더존미수DB!$A:$F,6,FALSE)))</f>
        <v>639550</v>
      </c>
      <c r="R14" s="99"/>
      <c r="S14" s="96" t="str">
        <f>IF(ISERROR(VLOOKUP(A14,에듀미수DB!$A:$D,4,FALSE)),"미수없음?",(VLOOKUP(A14,에듀미수DB!$A:$D,4,FALSE)))</f>
        <v>0</v>
      </c>
      <c r="T14" s="80">
        <f>SUMIFS(수금내역!$F:$F,수금내역!$J:$J,$V14)</f>
        <v>0</v>
      </c>
      <c r="U14" s="4">
        <v>47</v>
      </c>
      <c r="V14" s="60" t="s">
        <v>311</v>
      </c>
      <c r="W14" t="str">
        <f>VLOOKUP(V14,더존미수DB!A:B,2,FALSE)</f>
        <v>광주탄벌점</v>
      </c>
      <c r="X14" s="3">
        <f t="shared" si="7"/>
        <v>0</v>
      </c>
    </row>
    <row r="15" spans="1:24" x14ac:dyDescent="0.3">
      <c r="A15" s="2" t="s">
        <v>141</v>
      </c>
      <c r="B15" s="1" t="s">
        <v>142</v>
      </c>
      <c r="C15" s="2" t="s">
        <v>6</v>
      </c>
      <c r="D15" s="104">
        <v>0</v>
      </c>
      <c r="E15" s="76"/>
      <c r="F15" s="2" t="s">
        <v>6</v>
      </c>
      <c r="G15" s="104">
        <f t="shared" si="1"/>
        <v>0</v>
      </c>
      <c r="H15" s="76"/>
      <c r="I15" s="2" t="s">
        <v>6</v>
      </c>
      <c r="J15" s="104">
        <f t="shared" si="5"/>
        <v>0</v>
      </c>
      <c r="K15" s="76"/>
      <c r="L15" s="109"/>
      <c r="N15" s="62">
        <f t="shared" si="6"/>
        <v>0</v>
      </c>
      <c r="O15" s="33"/>
      <c r="P15" s="379">
        <f t="shared" si="3"/>
        <v>0</v>
      </c>
      <c r="Q15" s="86">
        <f>IF(ISERROR(VLOOKUP($V15,더존미수DB!$A:$F,6,FALSE)),"미수없음?",(VLOOKUP($V15,더존미수DB!$A:$F,6,FALSE)))</f>
        <v>728220</v>
      </c>
      <c r="R15" s="99"/>
      <c r="S15" s="96" t="str">
        <f>IF(ISERROR(VLOOKUP(A15,에듀미수DB!$A:$D,4,FALSE)),"미수없음?",(VLOOKUP(A15,에듀미수DB!$A:$D,4,FALSE)))</f>
        <v>0</v>
      </c>
      <c r="T15" s="80">
        <f>SUMIFS(수금내역!$F:$F,수금내역!$J:$J,$V15)</f>
        <v>0</v>
      </c>
      <c r="U15" s="4">
        <v>49</v>
      </c>
      <c r="V15" s="60" t="s">
        <v>305</v>
      </c>
      <c r="W15" t="str">
        <f>VLOOKUP(V15,더존미수DB!A:B,2,FALSE)</f>
        <v>고양하나로마트점</v>
      </c>
      <c r="X15" s="3">
        <f t="shared" si="7"/>
        <v>0</v>
      </c>
    </row>
    <row r="16" spans="1:24" x14ac:dyDescent="0.3">
      <c r="A16" s="2" t="s">
        <v>145</v>
      </c>
      <c r="B16" s="1" t="s">
        <v>146</v>
      </c>
      <c r="C16" s="2" t="s">
        <v>6</v>
      </c>
      <c r="D16" s="104">
        <v>0</v>
      </c>
      <c r="E16" s="76"/>
      <c r="F16" s="2" t="s">
        <v>6</v>
      </c>
      <c r="G16" s="104">
        <f t="shared" si="1"/>
        <v>0</v>
      </c>
      <c r="H16" s="76"/>
      <c r="I16" s="2" t="s">
        <v>6</v>
      </c>
      <c r="J16" s="104">
        <f t="shared" si="5"/>
        <v>0</v>
      </c>
      <c r="K16" s="76"/>
      <c r="L16" s="109"/>
      <c r="N16" s="62">
        <f t="shared" si="6"/>
        <v>0</v>
      </c>
      <c r="O16" s="33"/>
      <c r="P16" s="379">
        <f t="shared" si="3"/>
        <v>0</v>
      </c>
      <c r="Q16" s="86">
        <f>IF(ISERROR(VLOOKUP($V16,더존미수DB!$A:$F,6,FALSE)),"미수없음?",(VLOOKUP($V16,더존미수DB!$A:$F,6,FALSE)))</f>
        <v>3911820</v>
      </c>
      <c r="R16" s="99"/>
      <c r="S16" s="96" t="str">
        <f>IF(ISERROR(VLOOKUP(A16,에듀미수DB!$A:$D,4,FALSE)),"미수없음?",(VLOOKUP(A16,에듀미수DB!$A:$D,4,FALSE)))</f>
        <v>0</v>
      </c>
      <c r="T16" s="80">
        <f>SUMIFS(수금내역!$F:$F,수금내역!$J:$J,$V16)</f>
        <v>0</v>
      </c>
      <c r="U16" s="4">
        <v>51</v>
      </c>
      <c r="V16" s="60" t="s">
        <v>314</v>
      </c>
      <c r="W16" t="str">
        <f>VLOOKUP(V16,더존미수DB!A:B,2,FALSE)</f>
        <v>세이브존성남점</v>
      </c>
      <c r="X16" s="3">
        <f t="shared" si="7"/>
        <v>0</v>
      </c>
    </row>
    <row r="17" spans="1:24" x14ac:dyDescent="0.3">
      <c r="A17" s="65" t="s">
        <v>149</v>
      </c>
      <c r="B17" s="66" t="s">
        <v>150</v>
      </c>
      <c r="C17" s="65" t="s">
        <v>6</v>
      </c>
      <c r="D17" s="105">
        <v>0</v>
      </c>
      <c r="E17" s="76"/>
      <c r="F17" s="65" t="s">
        <v>6</v>
      </c>
      <c r="G17" s="104">
        <f t="shared" si="1"/>
        <v>0</v>
      </c>
      <c r="H17" s="76"/>
      <c r="I17" s="65" t="s">
        <v>6</v>
      </c>
      <c r="J17" s="105">
        <f>IF(L17="주말통제",Q17,0)</f>
        <v>0</v>
      </c>
      <c r="K17" s="76"/>
      <c r="L17" s="115"/>
      <c r="M17" s="67"/>
      <c r="N17" s="68">
        <f>SUM(R17+S17)-T17</f>
        <v>0</v>
      </c>
      <c r="O17" s="33"/>
      <c r="P17" s="379">
        <f t="shared" si="3"/>
        <v>0</v>
      </c>
      <c r="Q17" s="87">
        <f>IF(ISERROR(VLOOKUP($V17,더존미수DB!$A:$F,6,FALSE)),"미수없음?",(VLOOKUP($V17,더존미수DB!$A:$F,6,FALSE)))</f>
        <v>4043270</v>
      </c>
      <c r="R17" s="100"/>
      <c r="S17" s="96" t="str">
        <f>IF(ISERROR(VLOOKUP(A17,에듀미수DB!$A:$D,4,FALSE)),"미수없음?",(VLOOKUP(A17,에듀미수DB!$A:$D,4,FALSE)))</f>
        <v>0</v>
      </c>
      <c r="T17" s="81">
        <f>SUMIFS(수금내역!$F:$F,수금내역!$J:$J,$V17)</f>
        <v>0</v>
      </c>
      <c r="U17" s="4">
        <v>58</v>
      </c>
      <c r="V17" s="90" t="s">
        <v>317</v>
      </c>
      <c r="W17" s="49" t="str">
        <f>VLOOKUP(V17,더존미수DB!A:B,2,FALSE)</f>
        <v>롯데쇼핑(주)롯데마트구리점</v>
      </c>
      <c r="X17" s="58" t="str">
        <f>IF(W17=B17,0,"확인")</f>
        <v>확인</v>
      </c>
    </row>
    <row r="18" spans="1:24" x14ac:dyDescent="0.3">
      <c r="A18" s="65" t="s">
        <v>750</v>
      </c>
      <c r="B18" s="66" t="s">
        <v>749</v>
      </c>
      <c r="C18" s="65" t="s">
        <v>9</v>
      </c>
      <c r="D18" s="105">
        <v>0</v>
      </c>
      <c r="E18" s="76"/>
      <c r="F18" s="65" t="s">
        <v>9</v>
      </c>
      <c r="G18" s="104">
        <f t="shared" si="1"/>
        <v>0</v>
      </c>
      <c r="H18" s="76"/>
      <c r="I18" s="65" t="s">
        <v>9</v>
      </c>
      <c r="J18" s="105">
        <f t="shared" ref="J18" si="8">IF(L18="주말통제",Q18,0)</f>
        <v>0</v>
      </c>
      <c r="K18" s="76"/>
      <c r="L18" s="115"/>
      <c r="M18" s="67"/>
      <c r="N18" s="68">
        <f t="shared" ref="N18" si="9">SUM(R18+S18)-T18</f>
        <v>0</v>
      </c>
      <c r="O18" s="33"/>
      <c r="P18" s="379">
        <f t="shared" si="3"/>
        <v>0</v>
      </c>
      <c r="Q18" s="87">
        <f>IF(ISERROR(VLOOKUP($V18,더존미수DB!$A:$F,6,FALSE)),"미수없음?",(VLOOKUP($V18,더존미수DB!$A:$F,6,FALSE)))</f>
        <v>1584000</v>
      </c>
      <c r="R18" s="100"/>
      <c r="S18" s="96" t="str">
        <f>IF(ISERROR(VLOOKUP(A18,에듀미수DB!$A:$D,4,FALSE)),"미수없음?",(VLOOKUP(A18,에듀미수DB!$A:$D,4,FALSE)))</f>
        <v>0</v>
      </c>
      <c r="T18" s="81">
        <f>SUMIFS(수금내역!$F:$F,수금내역!$J:$J,$V18)</f>
        <v>0</v>
      </c>
      <c r="U18" s="4">
        <v>59</v>
      </c>
      <c r="V18" s="91" t="s">
        <v>751</v>
      </c>
      <c r="W18" s="147" t="str">
        <f>VLOOKUP(V18,더존미수DB!A:B,2,FALSE)</f>
        <v>참조은유통[영산휴게소점-하행]</v>
      </c>
      <c r="X18" s="148">
        <f t="shared" ref="X18" si="10">IF(W18=B18,0,"확인")</f>
        <v>0</v>
      </c>
    </row>
    <row r="19" spans="1:24" x14ac:dyDescent="0.3">
      <c r="A19" s="65" t="s">
        <v>390</v>
      </c>
      <c r="B19" s="66" t="s">
        <v>391</v>
      </c>
      <c r="C19" s="65" t="s">
        <v>9</v>
      </c>
      <c r="D19" s="105">
        <v>0</v>
      </c>
      <c r="E19" s="76"/>
      <c r="F19" s="65" t="s">
        <v>9</v>
      </c>
      <c r="G19" s="104">
        <f t="shared" si="1"/>
        <v>0</v>
      </c>
      <c r="H19" s="76"/>
      <c r="I19" s="65" t="s">
        <v>9</v>
      </c>
      <c r="J19" s="105">
        <f t="shared" si="5"/>
        <v>0</v>
      </c>
      <c r="K19" s="76"/>
      <c r="L19" s="115"/>
      <c r="M19" s="67"/>
      <c r="N19" s="68">
        <f t="shared" si="6"/>
        <v>0</v>
      </c>
      <c r="O19" s="33"/>
      <c r="P19" s="379">
        <f t="shared" si="3"/>
        <v>0</v>
      </c>
      <c r="Q19" s="87">
        <f>IF(ISERROR(VLOOKUP($V19,더존미수DB!$A:$F,6,FALSE)),"미수없음?",(VLOOKUP($V19,더존미수DB!$A:$F,6,FALSE)))</f>
        <v>1583560</v>
      </c>
      <c r="R19" s="100"/>
      <c r="S19" s="96" t="str">
        <f>IF(ISERROR(VLOOKUP(A19,에듀미수DB!$A:$D,4,FALSE)),"미수없음?",(VLOOKUP(A19,에듀미수DB!$A:$D,4,FALSE)))</f>
        <v>0</v>
      </c>
      <c r="T19" s="81">
        <f>SUMIFS(수금내역!$F:$F,수금내역!$J:$J,$V19)</f>
        <v>0</v>
      </c>
      <c r="U19" s="4">
        <v>60</v>
      </c>
      <c r="V19" s="91" t="s">
        <v>798</v>
      </c>
      <c r="W19" t="str">
        <f>VLOOKUP(V19,더존미수DB!A:B,2,FALSE)</f>
        <v>씨앤에스에너지(주)영천(대구방향)휴게소-상행</v>
      </c>
      <c r="X19" s="3" t="str">
        <f t="shared" si="7"/>
        <v>확인</v>
      </c>
    </row>
    <row r="20" spans="1:24" x14ac:dyDescent="0.3">
      <c r="A20" s="65" t="s">
        <v>392</v>
      </c>
      <c r="B20" s="66" t="s">
        <v>393</v>
      </c>
      <c r="C20" s="65" t="s">
        <v>9</v>
      </c>
      <c r="D20" s="105">
        <v>0</v>
      </c>
      <c r="E20" s="76"/>
      <c r="F20" s="65" t="s">
        <v>9</v>
      </c>
      <c r="G20" s="104">
        <f t="shared" si="1"/>
        <v>0</v>
      </c>
      <c r="H20" s="76"/>
      <c r="I20" s="65" t="s">
        <v>9</v>
      </c>
      <c r="J20" s="105">
        <f t="shared" si="5"/>
        <v>0</v>
      </c>
      <c r="K20" s="76"/>
      <c r="L20" s="115"/>
      <c r="M20" s="67"/>
      <c r="N20" s="68">
        <f t="shared" si="6"/>
        <v>0</v>
      </c>
      <c r="O20" s="33"/>
      <c r="P20" s="379">
        <f t="shared" si="3"/>
        <v>0</v>
      </c>
      <c r="Q20" s="87">
        <f>IF(ISERROR(VLOOKUP($V20,더존미수DB!$A:$F,6,FALSE)),"미수없음?",(VLOOKUP($V20,더존미수DB!$A:$F,6,FALSE)))</f>
        <v>637120</v>
      </c>
      <c r="R20" s="100"/>
      <c r="S20" s="96" t="str">
        <f>IF(ISERROR(VLOOKUP(A20,에듀미수DB!$A:$D,4,FALSE)),"미수없음?",(VLOOKUP(A20,에듀미수DB!$A:$D,4,FALSE)))</f>
        <v>0</v>
      </c>
      <c r="T20" s="81">
        <f>SUMIFS(수금내역!$F:$F,수금내역!$J:$J,$V20)</f>
        <v>0</v>
      </c>
      <c r="U20" s="4">
        <v>61</v>
      </c>
      <c r="V20" s="91" t="s">
        <v>799</v>
      </c>
      <c r="W20" t="str">
        <f>VLOOKUP(V20,더존미수DB!A:B,2,FALSE)</f>
        <v>씨앤에스에너지(주)영천(포항방향)휴게소-하행</v>
      </c>
      <c r="X20" s="3" t="str">
        <f t="shared" si="7"/>
        <v>확인</v>
      </c>
    </row>
    <row r="21" spans="1:24" x14ac:dyDescent="0.3">
      <c r="A21" s="65" t="s">
        <v>157</v>
      </c>
      <c r="B21" s="66" t="s">
        <v>158</v>
      </c>
      <c r="C21" s="65" t="s">
        <v>9</v>
      </c>
      <c r="D21" s="105">
        <v>0</v>
      </c>
      <c r="E21" s="76"/>
      <c r="F21" s="65" t="s">
        <v>9</v>
      </c>
      <c r="G21" s="104">
        <f t="shared" si="1"/>
        <v>0</v>
      </c>
      <c r="H21" s="76"/>
      <c r="I21" s="65" t="s">
        <v>9</v>
      </c>
      <c r="J21" s="105">
        <f t="shared" si="5"/>
        <v>0</v>
      </c>
      <c r="K21" s="76"/>
      <c r="L21" s="115"/>
      <c r="M21" s="67"/>
      <c r="N21" s="68">
        <f t="shared" si="6"/>
        <v>0</v>
      </c>
      <c r="O21" s="33"/>
      <c r="P21" s="379">
        <f t="shared" si="3"/>
        <v>0</v>
      </c>
      <c r="Q21" s="87">
        <f>IF(ISERROR(VLOOKUP($V21,더존미수DB!$A:$F,6,FALSE)),"미수없음?",(VLOOKUP($V21,더존미수DB!$A:$F,6,FALSE)))</f>
        <v>2553760</v>
      </c>
      <c r="R21" s="100"/>
      <c r="S21" s="96" t="str">
        <f>IF(ISERROR(VLOOKUP(A21,에듀미수DB!$A:$D,4,FALSE)),"미수없음?",(VLOOKUP(A21,에듀미수DB!$A:$D,4,FALSE)))</f>
        <v>0</v>
      </c>
      <c r="T21" s="81">
        <f>SUMIFS(수금내역!$F:$F,수금내역!$J:$J,$V21)</f>
        <v>0</v>
      </c>
      <c r="U21" s="4">
        <v>62</v>
      </c>
      <c r="V21" s="91" t="s">
        <v>717</v>
      </c>
      <c r="W21" t="str">
        <f>VLOOKUP(V21,더존미수DB!A:B,2,FALSE)</f>
        <v>남강통상(문경휴게소점[카오스크])</v>
      </c>
      <c r="X21" s="3" t="str">
        <f t="shared" si="7"/>
        <v>확인</v>
      </c>
    </row>
    <row r="22" spans="1:24" x14ac:dyDescent="0.3">
      <c r="A22" s="65" t="s">
        <v>159</v>
      </c>
      <c r="B22" s="66" t="s">
        <v>160</v>
      </c>
      <c r="C22" s="65" t="s">
        <v>9</v>
      </c>
      <c r="D22" s="105">
        <v>0</v>
      </c>
      <c r="E22" s="76"/>
      <c r="F22" s="65" t="s">
        <v>9</v>
      </c>
      <c r="G22" s="104">
        <f t="shared" si="1"/>
        <v>0</v>
      </c>
      <c r="H22" s="76"/>
      <c r="I22" s="65" t="s">
        <v>9</v>
      </c>
      <c r="J22" s="105">
        <f t="shared" si="5"/>
        <v>0</v>
      </c>
      <c r="K22" s="76"/>
      <c r="L22" s="115"/>
      <c r="M22" s="67"/>
      <c r="N22" s="68">
        <f t="shared" si="6"/>
        <v>0</v>
      </c>
      <c r="O22" s="33"/>
      <c r="P22" s="379">
        <f t="shared" si="3"/>
        <v>0</v>
      </c>
      <c r="Q22" s="87">
        <f>IF(ISERROR(VLOOKUP($V22,더존미수DB!$A:$F,6,FALSE)),"미수없음?",(VLOOKUP($V22,더존미수DB!$A:$F,6,FALSE)))</f>
        <v>1199440</v>
      </c>
      <c r="R22" s="100"/>
      <c r="S22" s="96" t="str">
        <f>IF(ISERROR(VLOOKUP(A22,에듀미수DB!$A:$D,4,FALSE)),"미수없음?",(VLOOKUP(A22,에듀미수DB!$A:$D,4,FALSE)))</f>
        <v>0</v>
      </c>
      <c r="T22" s="81">
        <f>SUMIFS(수금내역!$F:$F,수금내역!$J:$J,$V22)</f>
        <v>0</v>
      </c>
      <c r="U22" s="4">
        <v>63</v>
      </c>
      <c r="V22" s="91" t="s">
        <v>718</v>
      </c>
      <c r="W22" t="str">
        <f>VLOOKUP(V22,더존미수DB!A:B,2,FALSE)</f>
        <v>이도(문경휴게소점[푸드코트])</v>
      </c>
      <c r="X22" s="3" t="str">
        <f t="shared" si="7"/>
        <v>확인</v>
      </c>
    </row>
    <row r="23" spans="1:24" x14ac:dyDescent="0.3">
      <c r="A23" s="65" t="s">
        <v>161</v>
      </c>
      <c r="B23" s="66" t="s">
        <v>162</v>
      </c>
      <c r="C23" s="65" t="s">
        <v>9</v>
      </c>
      <c r="D23" s="105">
        <v>0</v>
      </c>
      <c r="E23" s="76"/>
      <c r="F23" s="65" t="s">
        <v>9</v>
      </c>
      <c r="G23" s="104">
        <f t="shared" si="1"/>
        <v>0</v>
      </c>
      <c r="H23" s="76"/>
      <c r="I23" s="65" t="s">
        <v>9</v>
      </c>
      <c r="J23" s="105">
        <f t="shared" si="5"/>
        <v>0</v>
      </c>
      <c r="K23" s="76"/>
      <c r="L23" s="115"/>
      <c r="M23" s="67"/>
      <c r="N23" s="68">
        <f t="shared" si="6"/>
        <v>0</v>
      </c>
      <c r="O23" s="33"/>
      <c r="P23" s="379">
        <f t="shared" si="3"/>
        <v>0</v>
      </c>
      <c r="Q23" s="87">
        <f>IF(ISERROR(VLOOKUP($V23,더존미수DB!$A:$F,6,FALSE)),"미수없음?",(VLOOKUP($V23,더존미수DB!$A:$F,6,FALSE)))</f>
        <v>0</v>
      </c>
      <c r="R23" s="100"/>
      <c r="S23" s="96" t="str">
        <f>IF(ISERROR(VLOOKUP(A23,에듀미수DB!$A:$D,4,FALSE)),"미수없음?",(VLOOKUP(A23,에듀미수DB!$A:$D,4,FALSE)))</f>
        <v>0</v>
      </c>
      <c r="T23" s="81">
        <f>SUMIFS(수금내역!$F:$F,수금내역!$J:$J,$V23)</f>
        <v>0</v>
      </c>
      <c r="U23" s="4">
        <v>64</v>
      </c>
      <c r="V23" s="91" t="s">
        <v>719</v>
      </c>
      <c r="W23" t="str">
        <f>VLOOKUP(V23,더존미수DB!A:B,2,FALSE)</f>
        <v>태원물류[칠곡휴게소점](폐업170131)</v>
      </c>
      <c r="X23" s="3" t="str">
        <f t="shared" si="7"/>
        <v>확인</v>
      </c>
    </row>
    <row r="24" spans="1:24" x14ac:dyDescent="0.3">
      <c r="A24" s="65" t="s">
        <v>163</v>
      </c>
      <c r="B24" s="66" t="s">
        <v>164</v>
      </c>
      <c r="C24" s="65" t="s">
        <v>9</v>
      </c>
      <c r="D24" s="105">
        <v>0</v>
      </c>
      <c r="E24" s="76"/>
      <c r="F24" s="65" t="s">
        <v>9</v>
      </c>
      <c r="G24" s="104">
        <f t="shared" si="1"/>
        <v>0</v>
      </c>
      <c r="H24" s="76"/>
      <c r="I24" s="65" t="s">
        <v>9</v>
      </c>
      <c r="J24" s="105">
        <f t="shared" si="5"/>
        <v>0</v>
      </c>
      <c r="K24" s="76"/>
      <c r="L24" s="115"/>
      <c r="M24" s="67"/>
      <c r="N24" s="68">
        <f t="shared" si="6"/>
        <v>0</v>
      </c>
      <c r="O24" s="33"/>
      <c r="P24" s="379">
        <f t="shared" si="3"/>
        <v>0</v>
      </c>
      <c r="Q24" s="87">
        <f>IF(ISERROR(VLOOKUP($V24,더존미수DB!$A:$F,6,FALSE)),"미수없음?",(VLOOKUP($V24,더존미수DB!$A:$F,6,FALSE)))</f>
        <v>808940</v>
      </c>
      <c r="R24" s="100"/>
      <c r="S24" s="96" t="str">
        <f>IF(ISERROR(VLOOKUP(A24,에듀미수DB!$A:$D,4,FALSE)),"미수없음?",(VLOOKUP(A24,에듀미수DB!$A:$D,4,FALSE)))</f>
        <v>0</v>
      </c>
      <c r="T24" s="81">
        <f>SUMIFS(수금내역!$F:$F,수금내역!$J:$J,$V24)</f>
        <v>0</v>
      </c>
      <c r="U24" s="4">
        <v>65</v>
      </c>
      <c r="V24" s="91" t="s">
        <v>720</v>
      </c>
      <c r="W24" t="str">
        <f>VLOOKUP(V24,더존미수DB!A:B,2,FALSE)</f>
        <v>롯데쇼핑(주)롯데마트김해점</v>
      </c>
      <c r="X24" s="3" t="str">
        <f t="shared" si="7"/>
        <v>확인</v>
      </c>
    </row>
    <row r="25" spans="1:24" x14ac:dyDescent="0.3">
      <c r="A25" s="65" t="s">
        <v>168</v>
      </c>
      <c r="B25" s="66" t="s">
        <v>169</v>
      </c>
      <c r="C25" s="65" t="s">
        <v>9</v>
      </c>
      <c r="D25" s="105">
        <v>0</v>
      </c>
      <c r="E25" s="76"/>
      <c r="F25" s="65" t="s">
        <v>9</v>
      </c>
      <c r="G25" s="104">
        <f t="shared" si="1"/>
        <v>0</v>
      </c>
      <c r="H25" s="76"/>
      <c r="I25" s="65" t="s">
        <v>9</v>
      </c>
      <c r="J25" s="105">
        <f t="shared" si="5"/>
        <v>0</v>
      </c>
      <c r="K25" s="76"/>
      <c r="L25" s="115"/>
      <c r="M25" s="67"/>
      <c r="N25" s="68">
        <f t="shared" si="6"/>
        <v>0</v>
      </c>
      <c r="O25" s="33"/>
      <c r="P25" s="379">
        <f t="shared" si="3"/>
        <v>0</v>
      </c>
      <c r="Q25" s="87">
        <f>IF(ISERROR(VLOOKUP($V25,더존미수DB!$A:$F,6,FALSE)),"미수없음?",(VLOOKUP($V25,더존미수DB!$A:$F,6,FALSE)))</f>
        <v>4559720</v>
      </c>
      <c r="R25" s="100"/>
      <c r="S25" s="96" t="str">
        <f>IF(ISERROR(VLOOKUP(A25,에듀미수DB!$A:$D,4,FALSE)),"미수없음?",(VLOOKUP(A25,에듀미수DB!$A:$D,4,FALSE)))</f>
        <v>0</v>
      </c>
      <c r="T25" s="81">
        <f>SUMIFS(수금내역!$F:$F,수금내역!$J:$J,$V25)</f>
        <v>0</v>
      </c>
      <c r="U25" s="4">
        <v>67</v>
      </c>
      <c r="V25" s="91" t="s">
        <v>722</v>
      </c>
      <c r="W25" t="str">
        <f>VLOOKUP(V25,더존미수DB!A:B,2,FALSE)</f>
        <v>롯데쇼핑(주)롯데마트홍성점</v>
      </c>
      <c r="X25" s="3" t="str">
        <f t="shared" si="7"/>
        <v>확인</v>
      </c>
    </row>
    <row r="26" spans="1:24" x14ac:dyDescent="0.3">
      <c r="A26" s="65" t="s">
        <v>170</v>
      </c>
      <c r="B26" s="66" t="s">
        <v>171</v>
      </c>
      <c r="C26" s="65" t="s">
        <v>9</v>
      </c>
      <c r="D26" s="105">
        <v>0</v>
      </c>
      <c r="E26" s="76"/>
      <c r="F26" s="65" t="s">
        <v>9</v>
      </c>
      <c r="G26" s="104">
        <f t="shared" si="1"/>
        <v>0</v>
      </c>
      <c r="H26" s="76"/>
      <c r="I26" s="65" t="s">
        <v>9</v>
      </c>
      <c r="J26" s="105">
        <f t="shared" si="5"/>
        <v>0</v>
      </c>
      <c r="K26" s="76"/>
      <c r="L26" s="115"/>
      <c r="M26" s="67"/>
      <c r="N26" s="68">
        <f t="shared" si="6"/>
        <v>0</v>
      </c>
      <c r="O26" s="33"/>
      <c r="P26" s="379">
        <f t="shared" si="3"/>
        <v>0</v>
      </c>
      <c r="Q26" s="87">
        <f>IF(ISERROR(VLOOKUP($V26,더존미수DB!$A:$F,6,FALSE)),"미수없음?",(VLOOKUP($V26,더존미수DB!$A:$F,6,FALSE)))</f>
        <v>1761540</v>
      </c>
      <c r="R26" s="100"/>
      <c r="S26" s="96" t="str">
        <f>IF(ISERROR(VLOOKUP(A26,에듀미수DB!$A:$D,4,FALSE)),"미수없음?",(VLOOKUP(A26,에듀미수DB!$A:$D,4,FALSE)))</f>
        <v>0</v>
      </c>
      <c r="T26" s="81">
        <f>SUMIFS(수금내역!$F:$F,수금내역!$J:$J,$V26)</f>
        <v>0</v>
      </c>
      <c r="U26" s="4">
        <v>68</v>
      </c>
      <c r="V26" s="91" t="s">
        <v>723</v>
      </c>
      <c r="W26" t="str">
        <f>VLOOKUP(V26,더존미수DB!A:B,2,FALSE)</f>
        <v>롯데쇼핑(주)롯데마트동대전점</v>
      </c>
      <c r="X26" s="3" t="str">
        <f t="shared" ref="X26:X131" si="11">IF(W26=B26,0,"확인")</f>
        <v>확인</v>
      </c>
    </row>
    <row r="27" spans="1:24" x14ac:dyDescent="0.3">
      <c r="A27" s="65" t="s">
        <v>172</v>
      </c>
      <c r="B27" s="66" t="s">
        <v>173</v>
      </c>
      <c r="C27" s="65" t="s">
        <v>9</v>
      </c>
      <c r="D27" s="105">
        <v>0</v>
      </c>
      <c r="E27" s="76"/>
      <c r="F27" s="65" t="s">
        <v>9</v>
      </c>
      <c r="G27" s="104">
        <f t="shared" si="1"/>
        <v>0</v>
      </c>
      <c r="H27" s="76"/>
      <c r="I27" s="65" t="s">
        <v>9</v>
      </c>
      <c r="J27" s="105">
        <f t="shared" si="5"/>
        <v>0</v>
      </c>
      <c r="K27" s="76"/>
      <c r="L27" s="115"/>
      <c r="M27" s="67"/>
      <c r="N27" s="68">
        <f t="shared" si="6"/>
        <v>0</v>
      </c>
      <c r="O27" s="33"/>
      <c r="P27" s="379">
        <f t="shared" si="3"/>
        <v>0</v>
      </c>
      <c r="Q27" s="87">
        <f>IF(ISERROR(VLOOKUP($V27,더존미수DB!$A:$F,6,FALSE)),"미수없음?",(VLOOKUP($V27,더존미수DB!$A:$F,6,FALSE)))</f>
        <v>4731320</v>
      </c>
      <c r="R27" s="100"/>
      <c r="S27" s="96" t="str">
        <f>IF(ISERROR(VLOOKUP(A27,에듀미수DB!$A:$D,4,FALSE)),"미수없음?",(VLOOKUP(A27,에듀미수DB!$A:$D,4,FALSE)))</f>
        <v>0</v>
      </c>
      <c r="T27" s="81">
        <f>SUMIFS(수금내역!$F:$F,수금내역!$J:$J,$V27)</f>
        <v>0</v>
      </c>
      <c r="U27" s="4">
        <v>69</v>
      </c>
      <c r="V27" s="91" t="s">
        <v>724</v>
      </c>
      <c r="W27" t="str">
        <f>VLOOKUP(V27,더존미수DB!A:B,2,FALSE)</f>
        <v>(주) 케이알산업[청주휴게소점]</v>
      </c>
      <c r="X27" s="3" t="str">
        <f t="shared" si="11"/>
        <v>확인</v>
      </c>
    </row>
    <row r="28" spans="1:24" x14ac:dyDescent="0.3">
      <c r="A28" s="65" t="s">
        <v>174</v>
      </c>
      <c r="B28" s="66" t="s">
        <v>175</v>
      </c>
      <c r="C28" s="65" t="s">
        <v>9</v>
      </c>
      <c r="D28" s="105">
        <v>0</v>
      </c>
      <c r="E28" s="76"/>
      <c r="F28" s="65" t="s">
        <v>9</v>
      </c>
      <c r="G28" s="104">
        <f t="shared" si="1"/>
        <v>0</v>
      </c>
      <c r="H28" s="76"/>
      <c r="I28" s="65" t="s">
        <v>9</v>
      </c>
      <c r="J28" s="105">
        <f t="shared" si="5"/>
        <v>0</v>
      </c>
      <c r="K28" s="76"/>
      <c r="L28" s="115"/>
      <c r="M28" s="67"/>
      <c r="N28" s="68">
        <f t="shared" si="6"/>
        <v>0</v>
      </c>
      <c r="O28" s="33"/>
      <c r="P28" s="379">
        <f t="shared" si="3"/>
        <v>0</v>
      </c>
      <c r="Q28" s="87">
        <f>IF(ISERROR(VLOOKUP($V28,더존미수DB!$A:$F,6,FALSE)),"미수없음?",(VLOOKUP($V28,더존미수DB!$A:$F,6,FALSE)))</f>
        <v>3766400</v>
      </c>
      <c r="R28" s="100"/>
      <c r="S28" s="96" t="str">
        <f>IF(ISERROR(VLOOKUP(A28,에듀미수DB!$A:$D,4,FALSE)),"미수없음?",(VLOOKUP(A28,에듀미수DB!$A:$D,4,FALSE)))</f>
        <v>0</v>
      </c>
      <c r="T28" s="81">
        <f>SUMIFS(수금내역!$F:$F,수금내역!$J:$J,$V28)</f>
        <v>0</v>
      </c>
      <c r="U28" s="4">
        <v>70</v>
      </c>
      <c r="V28" s="91" t="s">
        <v>725</v>
      </c>
      <c r="W28" t="str">
        <f>VLOOKUP(V28,더존미수DB!A:B,2,FALSE)</f>
        <v>원일유통[덕유산휴게소점]</v>
      </c>
      <c r="X28" s="3" t="str">
        <f t="shared" si="11"/>
        <v>확인</v>
      </c>
    </row>
    <row r="29" spans="1:24" x14ac:dyDescent="0.3">
      <c r="A29" s="65" t="s">
        <v>176</v>
      </c>
      <c r="B29" s="66" t="s">
        <v>177</v>
      </c>
      <c r="C29" s="65" t="s">
        <v>9</v>
      </c>
      <c r="D29" s="105">
        <v>0</v>
      </c>
      <c r="E29" s="76"/>
      <c r="F29" s="65" t="s">
        <v>9</v>
      </c>
      <c r="G29" s="104">
        <f>IF(M29="미수통제",(IF($M$1="처음",Q29,IF($M$1="수시",N29))),0)</f>
        <v>0</v>
      </c>
      <c r="H29" s="76"/>
      <c r="I29" s="65" t="s">
        <v>9</v>
      </c>
      <c r="J29" s="105">
        <f t="shared" si="5"/>
        <v>0</v>
      </c>
      <c r="K29" s="76"/>
      <c r="L29" s="115"/>
      <c r="M29" s="67"/>
      <c r="N29" s="68">
        <f t="shared" si="6"/>
        <v>0</v>
      </c>
      <c r="O29" s="33"/>
      <c r="P29" s="379">
        <f t="shared" si="3"/>
        <v>0</v>
      </c>
      <c r="Q29" s="87">
        <f>IF(ISERROR(VLOOKUP($V29,더존미수DB!$A:$F,6,FALSE)),"미수없음?",(VLOOKUP($V29,더존미수DB!$A:$F,6,FALSE)))</f>
        <v>7695930</v>
      </c>
      <c r="R29" s="100"/>
      <c r="S29" s="96" t="str">
        <f>IF(ISERROR(VLOOKUP(A29,에듀미수DB!$A:$D,4,FALSE)),"미수없음?",(VLOOKUP(A29,에듀미수DB!$A:$D,4,FALSE)))</f>
        <v>0</v>
      </c>
      <c r="T29" s="81">
        <f>SUMIFS(수금내역!$F:$F,수금내역!$J:$J,$V29)</f>
        <v>0</v>
      </c>
      <c r="U29" s="4">
        <v>71</v>
      </c>
      <c r="V29" s="91" t="s">
        <v>726</v>
      </c>
      <c r="W29" t="str">
        <f>VLOOKUP(V29,더존미수DB!A:B,2,FALSE)</f>
        <v>일미유통[망향휴게소점]</v>
      </c>
      <c r="X29" s="3" t="str">
        <f t="shared" si="11"/>
        <v>확인</v>
      </c>
    </row>
    <row r="30" spans="1:24" x14ac:dyDescent="0.3">
      <c r="A30" s="65" t="s">
        <v>178</v>
      </c>
      <c r="B30" s="66" t="s">
        <v>179</v>
      </c>
      <c r="C30" s="65" t="s">
        <v>9</v>
      </c>
      <c r="D30" s="105">
        <v>0</v>
      </c>
      <c r="E30" s="76"/>
      <c r="F30" s="65" t="s">
        <v>9</v>
      </c>
      <c r="G30" s="104">
        <f t="shared" si="1"/>
        <v>0</v>
      </c>
      <c r="H30" s="76"/>
      <c r="I30" s="65" t="s">
        <v>9</v>
      </c>
      <c r="J30" s="105">
        <f t="shared" si="5"/>
        <v>0</v>
      </c>
      <c r="K30" s="76"/>
      <c r="L30" s="115"/>
      <c r="M30" s="67"/>
      <c r="N30" s="68">
        <f t="shared" si="6"/>
        <v>0</v>
      </c>
      <c r="O30" s="33"/>
      <c r="P30" s="379">
        <f t="shared" si="3"/>
        <v>0</v>
      </c>
      <c r="Q30" s="87">
        <f>IF(ISERROR(VLOOKUP($V30,더존미수DB!$A:$F,6,FALSE)),"미수없음?",(VLOOKUP($V30,더존미수DB!$A:$F,6,FALSE)))</f>
        <v>0</v>
      </c>
      <c r="R30" s="100"/>
      <c r="S30" s="96" t="str">
        <f>IF(ISERROR(VLOOKUP(A30,에듀미수DB!$A:$D,4,FALSE)),"미수없음?",(VLOOKUP(A30,에듀미수DB!$A:$D,4,FALSE)))</f>
        <v>0</v>
      </c>
      <c r="T30" s="81">
        <f>SUMIFS(수금내역!$F:$F,수금내역!$J:$J,$V30)</f>
        <v>0</v>
      </c>
      <c r="U30" s="4">
        <v>72</v>
      </c>
      <c r="V30" s="91" t="s">
        <v>807</v>
      </c>
      <c r="W30" t="str">
        <f>VLOOKUP(V30,더존미수DB!A:B,2,FALSE)</f>
        <v>케이알개발 주식회사[입장휴게소점]</v>
      </c>
      <c r="X30" s="3" t="str">
        <f t="shared" si="11"/>
        <v>확인</v>
      </c>
    </row>
    <row r="31" spans="1:24" x14ac:dyDescent="0.3">
      <c r="A31" s="65" t="s">
        <v>180</v>
      </c>
      <c r="B31" s="66" t="s">
        <v>181</v>
      </c>
      <c r="C31" s="65" t="s">
        <v>9</v>
      </c>
      <c r="D31" s="105">
        <v>0</v>
      </c>
      <c r="E31" s="76"/>
      <c r="F31" s="65" t="s">
        <v>9</v>
      </c>
      <c r="G31" s="104">
        <f t="shared" si="1"/>
        <v>0</v>
      </c>
      <c r="H31" s="76"/>
      <c r="I31" s="65" t="s">
        <v>9</v>
      </c>
      <c r="J31" s="105">
        <f t="shared" si="5"/>
        <v>0</v>
      </c>
      <c r="K31" s="76"/>
      <c r="L31" s="115"/>
      <c r="M31" s="67"/>
      <c r="N31" s="68">
        <f t="shared" si="6"/>
        <v>0</v>
      </c>
      <c r="O31" s="33"/>
      <c r="P31" s="379">
        <f t="shared" si="3"/>
        <v>0</v>
      </c>
      <c r="Q31" s="87">
        <f>IF(ISERROR(VLOOKUP($V31,더존미수DB!$A:$F,6,FALSE)),"미수없음?",(VLOOKUP($V31,더존미수DB!$A:$F,6,FALSE)))</f>
        <v>2110900</v>
      </c>
      <c r="R31" s="100"/>
      <c r="S31" s="96" t="str">
        <f>IF(ISERROR(VLOOKUP(A31,에듀미수DB!$A:$D,4,FALSE)),"미수없음?",(VLOOKUP(A31,에듀미수DB!$A:$D,4,FALSE)))</f>
        <v>0</v>
      </c>
      <c r="T31" s="81">
        <f>SUMIFS(수금내역!$F:$F,수금내역!$J:$J,$V31)</f>
        <v>0</v>
      </c>
      <c r="U31" s="4">
        <v>73</v>
      </c>
      <c r="V31" s="91" t="s">
        <v>727</v>
      </c>
      <c r="W31" t="str">
        <f>VLOOKUP(V31,더존미수DB!A:B,2,FALSE)</f>
        <v>코리아씨비인프라 행담도지점[행담도휴게소점]</v>
      </c>
      <c r="X31" s="3" t="str">
        <f t="shared" si="11"/>
        <v>확인</v>
      </c>
    </row>
    <row r="32" spans="1:24" x14ac:dyDescent="0.3">
      <c r="A32" s="65" t="s">
        <v>182</v>
      </c>
      <c r="B32" s="66" t="s">
        <v>183</v>
      </c>
      <c r="C32" s="65" t="s">
        <v>9</v>
      </c>
      <c r="D32" s="105">
        <v>0</v>
      </c>
      <c r="E32" s="76"/>
      <c r="F32" s="65" t="s">
        <v>9</v>
      </c>
      <c r="G32" s="104">
        <f t="shared" si="1"/>
        <v>0</v>
      </c>
      <c r="H32" s="76"/>
      <c r="I32" s="65" t="s">
        <v>9</v>
      </c>
      <c r="J32" s="105">
        <f t="shared" si="5"/>
        <v>0</v>
      </c>
      <c r="K32" s="76"/>
      <c r="L32" s="115"/>
      <c r="M32" s="67"/>
      <c r="N32" s="68">
        <f t="shared" si="6"/>
        <v>0</v>
      </c>
      <c r="O32" s="33"/>
      <c r="P32" s="379">
        <f t="shared" si="3"/>
        <v>0</v>
      </c>
      <c r="Q32" s="87">
        <f>IF(ISERROR(VLOOKUP($V32,더존미수DB!$A:$F,6,FALSE)),"미수없음?",(VLOOKUP($V32,더존미수DB!$A:$F,6,FALSE)))</f>
        <v>2486550</v>
      </c>
      <c r="R32" s="100"/>
      <c r="S32" s="96" t="str">
        <f>IF(ISERROR(VLOOKUP(A32,에듀미수DB!$A:$D,4,FALSE)),"미수없음?",(VLOOKUP(A32,에듀미수DB!$A:$D,4,FALSE)))</f>
        <v>0</v>
      </c>
      <c r="T32" s="81">
        <f>SUMIFS(수금내역!$F:$F,수금내역!$J:$J,$V32)</f>
        <v>0</v>
      </c>
      <c r="U32" s="4">
        <v>74</v>
      </c>
      <c r="V32" s="91" t="s">
        <v>728</v>
      </c>
      <c r="W32" t="str">
        <f>VLOOKUP(V32,더존미수DB!A:B,2,FALSE)</f>
        <v>(주) 케이알산업[인삼랜드휴게소점]</v>
      </c>
      <c r="X32" s="3" t="str">
        <f t="shared" si="11"/>
        <v>확인</v>
      </c>
    </row>
    <row r="33" spans="1:24" x14ac:dyDescent="0.3">
      <c r="A33" s="70" t="s">
        <v>184</v>
      </c>
      <c r="B33" s="71" t="s">
        <v>185</v>
      </c>
      <c r="C33" s="70" t="s">
        <v>9</v>
      </c>
      <c r="D33" s="106">
        <v>0</v>
      </c>
      <c r="E33" s="76"/>
      <c r="F33" s="70" t="s">
        <v>9</v>
      </c>
      <c r="G33" s="104">
        <f t="shared" si="1"/>
        <v>0</v>
      </c>
      <c r="H33" s="76"/>
      <c r="I33" s="70" t="s">
        <v>9</v>
      </c>
      <c r="J33" s="106">
        <f t="shared" si="5"/>
        <v>0</v>
      </c>
      <c r="K33" s="76"/>
      <c r="L33" s="115"/>
      <c r="M33" s="67"/>
      <c r="N33" s="68">
        <f t="shared" si="6"/>
        <v>0</v>
      </c>
      <c r="O33" s="33"/>
      <c r="P33" s="379">
        <f t="shared" si="3"/>
        <v>0</v>
      </c>
      <c r="Q33" s="87">
        <f>IF(ISERROR(VLOOKUP($V33,더존미수DB!$A:$F,6,FALSE)),"미수없음?",(VLOOKUP($V33,더존미수DB!$A:$F,6,FALSE)))</f>
        <v>4136880</v>
      </c>
      <c r="R33" s="130"/>
      <c r="S33" s="96" t="str">
        <f>IF(ISERROR(VLOOKUP(A33,에듀미수DB!$A:$D,4,FALSE)),"미수없음?",(VLOOKUP(A33,에듀미수DB!$A:$D,4,FALSE)))</f>
        <v>0</v>
      </c>
      <c r="T33" s="81">
        <f>SUMIFS(수금내역!$F:$F,수금내역!$J:$J,$V33)</f>
        <v>0</v>
      </c>
      <c r="U33" s="4">
        <v>75</v>
      </c>
      <c r="V33" s="91" t="s">
        <v>729</v>
      </c>
      <c r="W33" t="str">
        <f>VLOOKUP(V33,더존미수DB!A:B,2,FALSE)</f>
        <v>시래복[신탄진휴게소점]</v>
      </c>
      <c r="X33" s="3" t="str">
        <f t="shared" si="11"/>
        <v>확인</v>
      </c>
    </row>
    <row r="34" spans="1:24" x14ac:dyDescent="0.3">
      <c r="A34" s="70" t="s">
        <v>776</v>
      </c>
      <c r="B34" s="71" t="s">
        <v>777</v>
      </c>
      <c r="C34" s="70" t="s">
        <v>9</v>
      </c>
      <c r="D34" s="106">
        <v>0</v>
      </c>
      <c r="E34" s="76"/>
      <c r="F34" s="70" t="s">
        <v>9</v>
      </c>
      <c r="G34" s="104">
        <f t="shared" si="1"/>
        <v>0</v>
      </c>
      <c r="H34" s="76"/>
      <c r="I34" s="70" t="s">
        <v>778</v>
      </c>
      <c r="J34" s="106">
        <f t="shared" ref="J34" si="12">IF(L34="주말통제",Q34,0)</f>
        <v>0</v>
      </c>
      <c r="K34" s="76"/>
      <c r="L34" s="115"/>
      <c r="M34" s="67"/>
      <c r="N34" s="68">
        <f t="shared" ref="N34" si="13">SUM(R34+S34)-T34</f>
        <v>0</v>
      </c>
      <c r="O34" s="33"/>
      <c r="P34" s="379">
        <f t="shared" si="3"/>
        <v>0</v>
      </c>
      <c r="Q34" s="87">
        <f>IF(ISERROR(VLOOKUP($V34,더존미수DB!$A:$F,6,FALSE)),"미수없음?",(VLOOKUP($V34,더존미수DB!$A:$F,6,FALSE)))</f>
        <v>375500</v>
      </c>
      <c r="R34" s="130"/>
      <c r="S34" s="96" t="str">
        <f>IF(ISERROR(VLOOKUP(A34,에듀미수DB!$A:$D,4,FALSE)),"미수없음?",(VLOOKUP(A34,에듀미수DB!$A:$D,4,FALSE)))</f>
        <v>0</v>
      </c>
      <c r="T34" s="81">
        <f>SUMIFS(수금내역!$F:$F,수금내역!$J:$J,$V34)</f>
        <v>0</v>
      </c>
      <c r="U34" s="4">
        <v>76</v>
      </c>
      <c r="V34" s="91" t="s">
        <v>779</v>
      </c>
      <c r="W34" t="str">
        <f>VLOOKUP(V34,더존미수DB!A:B,2,FALSE)</f>
        <v>씨앤씨 푸드[연무하나로마트점]</v>
      </c>
      <c r="X34" s="3">
        <f t="shared" ref="X34" si="14">IF(W34=B34,0,"확인")</f>
        <v>0</v>
      </c>
    </row>
    <row r="35" spans="1:24" ht="17.25" thickBot="1" x14ac:dyDescent="0.35">
      <c r="A35" s="159" t="s">
        <v>80</v>
      </c>
      <c r="B35" s="342" t="s">
        <v>81</v>
      </c>
      <c r="C35" s="159" t="s">
        <v>936</v>
      </c>
      <c r="D35" s="162">
        <v>6598810</v>
      </c>
      <c r="E35" s="76"/>
      <c r="F35" s="159" t="s">
        <v>934</v>
      </c>
      <c r="G35" s="104">
        <f t="shared" si="1"/>
        <v>6598810</v>
      </c>
      <c r="H35" s="76"/>
      <c r="I35" s="159" t="s">
        <v>934</v>
      </c>
      <c r="J35" s="162">
        <f t="shared" ref="J35:J48" si="15">IF(L35="주말통제",Q35,0)</f>
        <v>6598810</v>
      </c>
      <c r="K35" s="76"/>
      <c r="L35" s="109" t="s">
        <v>917</v>
      </c>
      <c r="M35" s="4" t="s">
        <v>916</v>
      </c>
      <c r="N35" s="62">
        <f t="shared" ref="N35:N48" si="16">SUM(R35+S35)-T35</f>
        <v>7134600</v>
      </c>
      <c r="O35" s="356"/>
      <c r="P35" s="379">
        <f t="shared" si="3"/>
        <v>6598810</v>
      </c>
      <c r="Q35" s="86">
        <f>IF(ISERROR(VLOOKUP($V35,더존미수DB!$A:$F,6,FALSE)),"미수없음?",(VLOOKUP($V35,더존미수DB!$A:$F,6,FALSE)))</f>
        <v>6598810</v>
      </c>
      <c r="R35" s="99"/>
      <c r="S35" s="96" t="str">
        <f>IF(ISERROR(VLOOKUP(A35,에듀미수DB!$A:$D,4,FALSE)),"미수없음?",(VLOOKUP(A35,에듀미수DB!$A:$D,4,FALSE)))</f>
        <v>7,134,600</v>
      </c>
      <c r="T35" s="80">
        <f>SUMIFS(수금내역!$F:$F,수금내역!$J:$J,$V35)</f>
        <v>0</v>
      </c>
      <c r="U35" s="4">
        <v>80</v>
      </c>
      <c r="V35" s="60" t="s">
        <v>309</v>
      </c>
      <c r="W35" t="str">
        <f>VLOOKUP(V35,더존미수DB!A:B,2,FALSE)</f>
        <v>용인흥덕점</v>
      </c>
      <c r="X35" s="3">
        <f t="shared" ref="X35:X48" si="17">IF(W35=B35,0,"확인")</f>
        <v>0</v>
      </c>
    </row>
    <row r="36" spans="1:24" ht="17.25" thickTop="1" x14ac:dyDescent="0.3">
      <c r="A36" s="344" t="s">
        <v>40</v>
      </c>
      <c r="B36" s="363" t="s">
        <v>41</v>
      </c>
      <c r="C36" s="364" t="s">
        <v>386</v>
      </c>
      <c r="D36" s="304">
        <v>-1786930</v>
      </c>
      <c r="E36" s="77"/>
      <c r="F36" s="364" t="s">
        <v>1643</v>
      </c>
      <c r="G36" s="104">
        <f t="shared" si="1"/>
        <v>-1786930</v>
      </c>
      <c r="H36" s="77"/>
      <c r="I36" s="347" t="s">
        <v>1642</v>
      </c>
      <c r="J36" s="304">
        <f t="shared" si="15"/>
        <v>0</v>
      </c>
      <c r="K36" s="77"/>
      <c r="L36" s="365"/>
      <c r="M36" s="352" t="s">
        <v>1644</v>
      </c>
      <c r="N36" s="62">
        <f t="shared" si="16"/>
        <v>0</v>
      </c>
      <c r="O36" s="339"/>
      <c r="P36" s="379">
        <f t="shared" si="3"/>
        <v>-1786930</v>
      </c>
      <c r="Q36" s="86">
        <f>IF(ISERROR(VLOOKUP($V36,더존미수DB!$A:$F,6,FALSE)),"미수없음?",(VLOOKUP($V36,더존미수DB!$A:$F,6,FALSE)))</f>
        <v>-1786930</v>
      </c>
      <c r="R36" s="99"/>
      <c r="S36" s="96" t="str">
        <f>IF(ISERROR(VLOOKUP(A36,에듀미수DB!$A:$D,4,FALSE)),"미수없음?",(VLOOKUP(A36,에듀미수DB!$A:$D,4,FALSE)))</f>
        <v>0</v>
      </c>
      <c r="T36" s="80">
        <f>SUMIFS(수금내역!$F:$F,수금내역!$J:$J,$V36)</f>
        <v>0</v>
      </c>
      <c r="U36" s="4">
        <v>13</v>
      </c>
      <c r="V36" s="60" t="s">
        <v>299</v>
      </c>
      <c r="W36" t="str">
        <f>VLOOKUP(V36,더존미수DB!A:B,2,FALSE)</f>
        <v>지행점</v>
      </c>
      <c r="X36" s="3">
        <f t="shared" si="17"/>
        <v>0</v>
      </c>
    </row>
    <row r="37" spans="1:24" x14ac:dyDescent="0.3">
      <c r="A37" s="38" t="s">
        <v>42</v>
      </c>
      <c r="B37" s="1" t="s">
        <v>43</v>
      </c>
      <c r="C37" s="361" t="s">
        <v>386</v>
      </c>
      <c r="D37" s="104">
        <v>1394140</v>
      </c>
      <c r="E37" s="76"/>
      <c r="F37" s="361" t="s">
        <v>1643</v>
      </c>
      <c r="G37" s="104">
        <f t="shared" si="1"/>
        <v>1394140</v>
      </c>
      <c r="H37" s="76"/>
      <c r="I37" s="2" t="s">
        <v>1642</v>
      </c>
      <c r="J37" s="104">
        <f t="shared" si="15"/>
        <v>0</v>
      </c>
      <c r="K37" s="76"/>
      <c r="L37" s="366"/>
      <c r="M37" s="352" t="s">
        <v>1644</v>
      </c>
      <c r="N37" s="62">
        <f t="shared" si="16"/>
        <v>0</v>
      </c>
      <c r="O37" s="339"/>
      <c r="P37" s="379">
        <f t="shared" si="3"/>
        <v>1394140</v>
      </c>
      <c r="Q37" s="86">
        <f>IF(ISERROR(VLOOKUP($V37,더존미수DB!$A:$F,6,FALSE)),"미수없음?",(VLOOKUP($V37,더존미수DB!$A:$F,6,FALSE)))</f>
        <v>1394140</v>
      </c>
      <c r="R37" s="99"/>
      <c r="S37" s="96" t="str">
        <f>IF(ISERROR(VLOOKUP(A37,에듀미수DB!$A:$D,4,FALSE)),"미수없음?",(VLOOKUP(A37,에듀미수DB!$A:$D,4,FALSE)))</f>
        <v>0</v>
      </c>
      <c r="T37" s="80">
        <f>SUMIFS(수금내역!$F:$F,수금내역!$J:$J,$V37)</f>
        <v>0</v>
      </c>
      <c r="U37" s="4">
        <v>14</v>
      </c>
      <c r="V37" s="60" t="s">
        <v>401</v>
      </c>
      <c r="W37" t="str">
        <f>VLOOKUP(V37,더존미수DB!A:B,2,FALSE)</f>
        <v>인천작전점</v>
      </c>
      <c r="X37" s="3">
        <f t="shared" si="17"/>
        <v>0</v>
      </c>
    </row>
    <row r="38" spans="1:24" x14ac:dyDescent="0.3">
      <c r="A38" s="38" t="s">
        <v>46</v>
      </c>
      <c r="B38" s="1" t="s">
        <v>47</v>
      </c>
      <c r="C38" s="361" t="s">
        <v>386</v>
      </c>
      <c r="D38" s="104">
        <v>-580620</v>
      </c>
      <c r="E38" s="76"/>
      <c r="F38" s="361" t="s">
        <v>1642</v>
      </c>
      <c r="G38" s="104">
        <f t="shared" si="1"/>
        <v>-580620</v>
      </c>
      <c r="H38" s="76"/>
      <c r="I38" s="2" t="s">
        <v>1643</v>
      </c>
      <c r="J38" s="104">
        <f t="shared" si="15"/>
        <v>0</v>
      </c>
      <c r="K38" s="76"/>
      <c r="L38" s="366"/>
      <c r="M38" s="352" t="s">
        <v>1644</v>
      </c>
      <c r="N38" s="62">
        <f t="shared" si="16"/>
        <v>0</v>
      </c>
      <c r="O38" s="339"/>
      <c r="P38" s="379">
        <f t="shared" si="3"/>
        <v>-580620</v>
      </c>
      <c r="Q38" s="86">
        <f>IF(ISERROR(VLOOKUP($V38,더존미수DB!$A:$F,6,FALSE)),"미수없음?",(VLOOKUP($V38,더존미수DB!$A:$F,6,FALSE)))</f>
        <v>-580620</v>
      </c>
      <c r="R38" s="99"/>
      <c r="S38" s="96" t="str">
        <f>IF(ISERROR(VLOOKUP(A38,에듀미수DB!$A:$D,4,FALSE)),"미수없음?",(VLOOKUP(A38,에듀미수DB!$A:$D,4,FALSE)))</f>
        <v>0</v>
      </c>
      <c r="T38" s="80">
        <f>SUMIFS(수금내역!$F:$F,수금내역!$J:$J,$V38)</f>
        <v>0</v>
      </c>
      <c r="U38" s="4">
        <v>15</v>
      </c>
      <c r="V38" s="60" t="s">
        <v>243</v>
      </c>
      <c r="W38" t="str">
        <f>VLOOKUP(V38,더존미수DB!A:B,2,FALSE)</f>
        <v>부평역점</v>
      </c>
      <c r="X38" s="3">
        <f t="shared" si="17"/>
        <v>0</v>
      </c>
    </row>
    <row r="39" spans="1:24" x14ac:dyDescent="0.3">
      <c r="A39" s="38" t="s">
        <v>50</v>
      </c>
      <c r="B39" s="1" t="s">
        <v>51</v>
      </c>
      <c r="C39" s="361" t="s">
        <v>386</v>
      </c>
      <c r="D39" s="104">
        <v>831820</v>
      </c>
      <c r="E39" s="76"/>
      <c r="F39" s="361" t="s">
        <v>1643</v>
      </c>
      <c r="G39" s="104">
        <f t="shared" si="1"/>
        <v>831820</v>
      </c>
      <c r="H39" s="76"/>
      <c r="I39" s="2" t="s">
        <v>1643</v>
      </c>
      <c r="J39" s="104">
        <f t="shared" si="15"/>
        <v>0</v>
      </c>
      <c r="K39" s="76"/>
      <c r="L39" s="366"/>
      <c r="M39" s="352" t="s">
        <v>1644</v>
      </c>
      <c r="N39" s="62">
        <f t="shared" si="16"/>
        <v>0</v>
      </c>
      <c r="O39" s="339"/>
      <c r="P39" s="379">
        <f t="shared" si="3"/>
        <v>831820</v>
      </c>
      <c r="Q39" s="86">
        <f>IF(ISERROR(VLOOKUP($V39,더존미수DB!$A:$F,6,FALSE)),"미수없음?",(VLOOKUP($V39,더존미수DB!$A:$F,6,FALSE)))</f>
        <v>831820</v>
      </c>
      <c r="R39" s="99"/>
      <c r="S39" s="96" t="str">
        <f>IF(ISERROR(VLOOKUP(A39,에듀미수DB!$A:$D,4,FALSE)),"미수없음?",(VLOOKUP(A39,에듀미수DB!$A:$D,4,FALSE)))</f>
        <v>0</v>
      </c>
      <c r="T39" s="80">
        <f>SUMIFS(수금내역!$F:$F,수금내역!$J:$J,$V39)</f>
        <v>0</v>
      </c>
      <c r="U39" s="4">
        <v>17</v>
      </c>
      <c r="V39" s="60" t="s">
        <v>245</v>
      </c>
      <c r="W39" t="str">
        <f>VLOOKUP(V39,더존미수DB!A:B,2,FALSE)</f>
        <v>호평점</v>
      </c>
      <c r="X39" s="3">
        <f t="shared" si="17"/>
        <v>0</v>
      </c>
    </row>
    <row r="40" spans="1:24" x14ac:dyDescent="0.3">
      <c r="A40" s="38" t="s">
        <v>66</v>
      </c>
      <c r="B40" s="1" t="s">
        <v>67</v>
      </c>
      <c r="C40" s="361" t="s">
        <v>386</v>
      </c>
      <c r="D40" s="104">
        <v>914400</v>
      </c>
      <c r="E40" s="76"/>
      <c r="F40" s="361" t="s">
        <v>1643</v>
      </c>
      <c r="G40" s="104">
        <f t="shared" si="1"/>
        <v>914400</v>
      </c>
      <c r="H40" s="76"/>
      <c r="I40" s="2" t="s">
        <v>1643</v>
      </c>
      <c r="J40" s="104">
        <f t="shared" si="15"/>
        <v>0</v>
      </c>
      <c r="K40" s="76"/>
      <c r="L40" s="366"/>
      <c r="M40" s="352" t="s">
        <v>1644</v>
      </c>
      <c r="N40" s="62">
        <f t="shared" si="16"/>
        <v>0</v>
      </c>
      <c r="O40" s="339"/>
      <c r="P40" s="379">
        <f t="shared" si="3"/>
        <v>914400</v>
      </c>
      <c r="Q40" s="86">
        <f>IF(ISERROR(VLOOKUP($V40,더존미수DB!$A:$F,6,FALSE)),"미수없음?",(VLOOKUP($V40,더존미수DB!$A:$F,6,FALSE)))</f>
        <v>914400</v>
      </c>
      <c r="R40" s="99"/>
      <c r="S40" s="96" t="str">
        <f>IF(ISERROR(VLOOKUP(A40,에듀미수DB!$A:$D,4,FALSE)),"미수없음?",(VLOOKUP(A40,에듀미수DB!$A:$D,4,FALSE)))</f>
        <v>0</v>
      </c>
      <c r="T40" s="80">
        <f>SUMIFS(수금내역!$F:$F,수금내역!$J:$J,$V40)</f>
        <v>0</v>
      </c>
      <c r="U40" s="4">
        <v>21</v>
      </c>
      <c r="V40" s="60" t="s">
        <v>253</v>
      </c>
      <c r="W40" t="str">
        <f>VLOOKUP(V40,더존미수DB!A:B,2,FALSE)</f>
        <v>퇴계원점</v>
      </c>
      <c r="X40" s="3">
        <f t="shared" si="17"/>
        <v>0</v>
      </c>
    </row>
    <row r="41" spans="1:24" x14ac:dyDescent="0.3">
      <c r="A41" s="38" t="s">
        <v>72</v>
      </c>
      <c r="B41" s="1" t="s">
        <v>73</v>
      </c>
      <c r="C41" s="361" t="s">
        <v>386</v>
      </c>
      <c r="D41" s="104">
        <v>0</v>
      </c>
      <c r="E41" s="76"/>
      <c r="F41" s="361" t="s">
        <v>1642</v>
      </c>
      <c r="G41" s="104">
        <f t="shared" si="1"/>
        <v>0</v>
      </c>
      <c r="H41" s="76"/>
      <c r="I41" s="2" t="s">
        <v>1642</v>
      </c>
      <c r="J41" s="104">
        <f t="shared" si="15"/>
        <v>0</v>
      </c>
      <c r="K41" s="76"/>
      <c r="L41" s="366"/>
      <c r="M41" s="352"/>
      <c r="N41" s="62">
        <f t="shared" si="16"/>
        <v>0</v>
      </c>
      <c r="O41" s="339"/>
      <c r="P41" s="379">
        <f t="shared" si="3"/>
        <v>0</v>
      </c>
      <c r="Q41" s="86">
        <f>IF(ISERROR(VLOOKUP($V41,더존미수DB!$A:$F,6,FALSE)),"미수없음?",(VLOOKUP($V41,더존미수DB!$A:$F,6,FALSE)))</f>
        <v>1681460</v>
      </c>
      <c r="R41" s="99"/>
      <c r="S41" s="96" t="str">
        <f>IF(ISERROR(VLOOKUP(A41,에듀미수DB!$A:$D,4,FALSE)),"미수없음?",(VLOOKUP(A41,에듀미수DB!$A:$D,4,FALSE)))</f>
        <v>0</v>
      </c>
      <c r="T41" s="80">
        <f>SUMIFS(수금내역!$F:$F,수금내역!$J:$J,$V41)</f>
        <v>0</v>
      </c>
      <c r="U41" s="4">
        <v>23</v>
      </c>
      <c r="V41" s="60" t="s">
        <v>259</v>
      </c>
      <c r="W41" t="str">
        <f>VLOOKUP(V41,더존미수DB!A:B,2,FALSE)</f>
        <v>춘천한림점</v>
      </c>
      <c r="X41" s="3">
        <f t="shared" si="17"/>
        <v>0</v>
      </c>
    </row>
    <row r="42" spans="1:24" x14ac:dyDescent="0.3">
      <c r="A42" s="38" t="s">
        <v>92</v>
      </c>
      <c r="B42" s="1" t="s">
        <v>93</v>
      </c>
      <c r="C42" s="361" t="s">
        <v>386</v>
      </c>
      <c r="D42" s="104">
        <v>728235</v>
      </c>
      <c r="E42" s="76"/>
      <c r="F42" s="361" t="s">
        <v>1642</v>
      </c>
      <c r="G42" s="104">
        <f t="shared" si="1"/>
        <v>728235</v>
      </c>
      <c r="H42" s="76"/>
      <c r="I42" s="2" t="s">
        <v>1642</v>
      </c>
      <c r="J42" s="104">
        <f t="shared" si="15"/>
        <v>0</v>
      </c>
      <c r="K42" s="76"/>
      <c r="L42" s="366"/>
      <c r="M42" s="352" t="s">
        <v>1644</v>
      </c>
      <c r="N42" s="62">
        <f t="shared" si="16"/>
        <v>0</v>
      </c>
      <c r="O42" s="339"/>
      <c r="P42" s="379">
        <f t="shared" si="3"/>
        <v>728235</v>
      </c>
      <c r="Q42" s="86">
        <f>IF(ISERROR(VLOOKUP($V42,더존미수DB!$A:$F,6,FALSE)),"미수없음?",(VLOOKUP($V42,더존미수DB!$A:$F,6,FALSE)))</f>
        <v>728235</v>
      </c>
      <c r="R42" s="99"/>
      <c r="S42" s="96" t="str">
        <f>IF(ISERROR(VLOOKUP(A42,에듀미수DB!$A:$D,4,FALSE)),"미수없음?",(VLOOKUP(A42,에듀미수DB!$A:$D,4,FALSE)))</f>
        <v>0</v>
      </c>
      <c r="T42" s="80">
        <f>SUMIFS(수금내역!$F:$F,수금내역!$J:$J,$V42)</f>
        <v>0</v>
      </c>
      <c r="U42" s="4">
        <v>30</v>
      </c>
      <c r="V42" s="60" t="s">
        <v>270</v>
      </c>
      <c r="W42" t="str">
        <f>VLOOKUP(V42,더존미수DB!A:B,2,FALSE)</f>
        <v>인천주안역점</v>
      </c>
      <c r="X42" s="3">
        <f t="shared" si="17"/>
        <v>0</v>
      </c>
    </row>
    <row r="43" spans="1:24" x14ac:dyDescent="0.3">
      <c r="A43" s="38" t="s">
        <v>102</v>
      </c>
      <c r="B43" s="1" t="s">
        <v>103</v>
      </c>
      <c r="C43" s="361" t="s">
        <v>386</v>
      </c>
      <c r="D43" s="104">
        <v>488360</v>
      </c>
      <c r="E43" s="76"/>
      <c r="F43" s="361" t="s">
        <v>1642</v>
      </c>
      <c r="G43" s="104">
        <f t="shared" si="1"/>
        <v>488360</v>
      </c>
      <c r="H43" s="76"/>
      <c r="I43" s="2" t="s">
        <v>1642</v>
      </c>
      <c r="J43" s="104">
        <f t="shared" si="15"/>
        <v>0</v>
      </c>
      <c r="K43" s="76"/>
      <c r="L43" s="366"/>
      <c r="M43" s="352" t="s">
        <v>1644</v>
      </c>
      <c r="N43" s="62">
        <f t="shared" si="16"/>
        <v>0</v>
      </c>
      <c r="O43" s="339"/>
      <c r="P43" s="379">
        <f t="shared" si="3"/>
        <v>488360</v>
      </c>
      <c r="Q43" s="86">
        <f>IF(ISERROR(VLOOKUP($V43,더존미수DB!$A:$F,6,FALSE)),"미수없음?",(VLOOKUP($V43,더존미수DB!$A:$F,6,FALSE)))</f>
        <v>488360</v>
      </c>
      <c r="R43" s="99"/>
      <c r="S43" s="96" t="str">
        <f>IF(ISERROR(VLOOKUP(A43,에듀미수DB!$A:$D,4,FALSE)),"미수없음?",(VLOOKUP(A43,에듀미수DB!$A:$D,4,FALSE)))</f>
        <v>0</v>
      </c>
      <c r="T43" s="80">
        <f>SUMIFS(수금내역!$F:$F,수금내역!$J:$J,$V43)</f>
        <v>0</v>
      </c>
      <c r="U43" s="4">
        <v>35</v>
      </c>
      <c r="V43" s="60" t="s">
        <v>319</v>
      </c>
      <c r="W43" t="str">
        <f>VLOOKUP(V43,더존미수DB!A:B,2,FALSE)</f>
        <v>인천송도센트럴파크점</v>
      </c>
      <c r="X43" s="3">
        <f t="shared" si="17"/>
        <v>0</v>
      </c>
    </row>
    <row r="44" spans="1:24" x14ac:dyDescent="0.3">
      <c r="A44" s="38" t="s">
        <v>110</v>
      </c>
      <c r="B44" s="1" t="s">
        <v>111</v>
      </c>
      <c r="C44" s="361" t="s">
        <v>386</v>
      </c>
      <c r="D44" s="104">
        <v>907510</v>
      </c>
      <c r="E44" s="76"/>
      <c r="F44" s="361" t="s">
        <v>1642</v>
      </c>
      <c r="G44" s="104">
        <f t="shared" si="1"/>
        <v>907510</v>
      </c>
      <c r="H44" s="76"/>
      <c r="I44" s="2" t="s">
        <v>1642</v>
      </c>
      <c r="J44" s="104">
        <f t="shared" si="15"/>
        <v>0</v>
      </c>
      <c r="K44" s="76"/>
      <c r="L44" s="366"/>
      <c r="M44" s="352" t="s">
        <v>1644</v>
      </c>
      <c r="N44" s="62">
        <f t="shared" si="16"/>
        <v>0</v>
      </c>
      <c r="O44" s="339"/>
      <c r="P44" s="379">
        <f t="shared" si="3"/>
        <v>907510</v>
      </c>
      <c r="Q44" s="86">
        <f>IF(ISERROR(VLOOKUP($V44,더존미수DB!$A:$F,6,FALSE)),"미수없음?",(VLOOKUP($V44,더존미수DB!$A:$F,6,FALSE)))</f>
        <v>907510</v>
      </c>
      <c r="R44" s="99"/>
      <c r="S44" s="96" t="str">
        <f>IF(ISERROR(VLOOKUP(A44,에듀미수DB!$A:$D,4,FALSE)),"미수없음?",(VLOOKUP(A44,에듀미수DB!$A:$D,4,FALSE)))</f>
        <v>0</v>
      </c>
      <c r="T44" s="80">
        <f>SUMIFS(수금내역!$F:$F,수금내역!$J:$J,$V44)</f>
        <v>0</v>
      </c>
      <c r="U44" s="4">
        <v>37</v>
      </c>
      <c r="V44" s="60" t="s">
        <v>281</v>
      </c>
      <c r="W44" t="str">
        <f>VLOOKUP(V44,더존미수DB!A:B,2,FALSE)</f>
        <v>원주단구점</v>
      </c>
      <c r="X44" s="3">
        <f t="shared" si="17"/>
        <v>0</v>
      </c>
    </row>
    <row r="45" spans="1:24" x14ac:dyDescent="0.3">
      <c r="A45" s="38" t="s">
        <v>119</v>
      </c>
      <c r="B45" s="1" t="s">
        <v>120</v>
      </c>
      <c r="C45" s="361" t="s">
        <v>386</v>
      </c>
      <c r="D45" s="104">
        <v>1186120</v>
      </c>
      <c r="E45" s="76"/>
      <c r="F45" s="361" t="s">
        <v>1642</v>
      </c>
      <c r="G45" s="104">
        <f t="shared" si="1"/>
        <v>1186120</v>
      </c>
      <c r="H45" s="76"/>
      <c r="I45" s="2" t="s">
        <v>1642</v>
      </c>
      <c r="J45" s="104">
        <f t="shared" si="15"/>
        <v>0</v>
      </c>
      <c r="K45" s="76"/>
      <c r="L45" s="366"/>
      <c r="M45" s="352" t="s">
        <v>1644</v>
      </c>
      <c r="N45" s="62">
        <f t="shared" si="16"/>
        <v>0</v>
      </c>
      <c r="O45" s="339"/>
      <c r="P45" s="379">
        <f t="shared" si="3"/>
        <v>1186120</v>
      </c>
      <c r="Q45" s="86">
        <f>IF(ISERROR(VLOOKUP($V45,더존미수DB!$A:$F,6,FALSE)),"미수없음?",(VLOOKUP($V45,더존미수DB!$A:$F,6,FALSE)))</f>
        <v>1186120</v>
      </c>
      <c r="R45" s="99"/>
      <c r="S45" s="96" t="str">
        <f>IF(ISERROR(VLOOKUP(A45,에듀미수DB!$A:$D,4,FALSE)),"미수없음?",(VLOOKUP(A45,에듀미수DB!$A:$D,4,FALSE)))</f>
        <v>0</v>
      </c>
      <c r="T45" s="80">
        <f>SUMIFS(수금내역!$F:$F,수금내역!$J:$J,$V45)</f>
        <v>0</v>
      </c>
      <c r="U45" s="4">
        <v>40</v>
      </c>
      <c r="V45" s="60" t="s">
        <v>283</v>
      </c>
      <c r="W45" t="str">
        <f>VLOOKUP(V45,더존미수DB!A:B,2,FALSE)</f>
        <v>부평청천점</v>
      </c>
      <c r="X45" s="3">
        <f t="shared" si="17"/>
        <v>0</v>
      </c>
    </row>
    <row r="46" spans="1:24" x14ac:dyDescent="0.3">
      <c r="A46" s="38" t="s">
        <v>131</v>
      </c>
      <c r="B46" s="1" t="s">
        <v>132</v>
      </c>
      <c r="C46" s="361" t="s">
        <v>386</v>
      </c>
      <c r="D46" s="104">
        <v>957940</v>
      </c>
      <c r="E46" s="76"/>
      <c r="F46" s="361" t="s">
        <v>1642</v>
      </c>
      <c r="G46" s="104">
        <f t="shared" si="1"/>
        <v>957940</v>
      </c>
      <c r="H46" s="76"/>
      <c r="I46" s="2" t="s">
        <v>1642</v>
      </c>
      <c r="J46" s="104">
        <f t="shared" si="15"/>
        <v>0</v>
      </c>
      <c r="K46" s="76"/>
      <c r="L46" s="366"/>
      <c r="M46" s="352" t="s">
        <v>1644</v>
      </c>
      <c r="N46" s="62">
        <f t="shared" si="16"/>
        <v>0</v>
      </c>
      <c r="O46" s="339"/>
      <c r="P46" s="379">
        <f t="shared" si="3"/>
        <v>957940</v>
      </c>
      <c r="Q46" s="86">
        <f>IF(ISERROR(VLOOKUP($V46,더존미수DB!$A:$F,6,FALSE)),"미수없음?",(VLOOKUP($V46,더존미수DB!$A:$F,6,FALSE)))</f>
        <v>957940</v>
      </c>
      <c r="R46" s="99"/>
      <c r="S46" s="96" t="str">
        <f>IF(ISERROR(VLOOKUP(A46,에듀미수DB!$A:$D,4,FALSE)),"미수없음?",(VLOOKUP(A46,에듀미수DB!$A:$D,4,FALSE)))</f>
        <v>0</v>
      </c>
      <c r="T46" s="80">
        <f>SUMIFS(수금내역!$F:$F,수금내역!$J:$J,$V46)</f>
        <v>0</v>
      </c>
      <c r="U46" s="4">
        <v>46</v>
      </c>
      <c r="V46" s="60" t="s">
        <v>302</v>
      </c>
      <c r="W46" t="str">
        <f>VLOOKUP(V46,더존미수DB!A:B,2,FALSE)</f>
        <v>인천학익점</v>
      </c>
      <c r="X46" s="3">
        <f t="shared" si="17"/>
        <v>0</v>
      </c>
    </row>
    <row r="47" spans="1:24" x14ac:dyDescent="0.3">
      <c r="A47" s="38" t="s">
        <v>151</v>
      </c>
      <c r="B47" s="1" t="s">
        <v>152</v>
      </c>
      <c r="C47" s="361" t="s">
        <v>386</v>
      </c>
      <c r="D47" s="104">
        <v>598740</v>
      </c>
      <c r="E47" s="76"/>
      <c r="F47" s="361" t="s">
        <v>1643</v>
      </c>
      <c r="G47" s="104">
        <f t="shared" si="1"/>
        <v>598740</v>
      </c>
      <c r="H47" s="76"/>
      <c r="I47" s="2" t="s">
        <v>1643</v>
      </c>
      <c r="J47" s="104">
        <f t="shared" si="15"/>
        <v>0</v>
      </c>
      <c r="K47" s="76"/>
      <c r="L47" s="366"/>
      <c r="M47" s="352" t="s">
        <v>1644</v>
      </c>
      <c r="N47" s="62">
        <f t="shared" si="16"/>
        <v>0</v>
      </c>
      <c r="O47" s="339"/>
      <c r="P47" s="379">
        <f t="shared" si="3"/>
        <v>598740</v>
      </c>
      <c r="Q47" s="86">
        <f>IF(ISERROR(VLOOKUP($V47,더존미수DB!$A:$F,6,FALSE)),"미수없음?",(VLOOKUP($V47,더존미수DB!$A:$F,6,FALSE)))</f>
        <v>598740</v>
      </c>
      <c r="R47" s="99"/>
      <c r="S47" s="96" t="str">
        <f>IF(ISERROR(VLOOKUP(A47,에듀미수DB!$A:$D,4,FALSE)),"미수없음?",(VLOOKUP(A47,에듀미수DB!$A:$D,4,FALSE)))</f>
        <v>0</v>
      </c>
      <c r="T47" s="80">
        <f>SUMIFS(수금내역!$F:$F,수금내역!$J:$J,$V47)</f>
        <v>0</v>
      </c>
      <c r="U47" s="4">
        <v>52</v>
      </c>
      <c r="V47" s="60" t="s">
        <v>320</v>
      </c>
      <c r="W47" t="str">
        <f>VLOOKUP(V47,더존미수DB!A:B,2,FALSE)</f>
        <v>원주혁신도시점</v>
      </c>
      <c r="X47" s="3">
        <f t="shared" si="17"/>
        <v>0</v>
      </c>
    </row>
    <row r="48" spans="1:24" x14ac:dyDescent="0.3">
      <c r="A48" s="38" t="s">
        <v>383</v>
      </c>
      <c r="B48" s="1" t="s">
        <v>374</v>
      </c>
      <c r="C48" s="361" t="s">
        <v>386</v>
      </c>
      <c r="D48" s="104">
        <v>454640</v>
      </c>
      <c r="E48" s="76"/>
      <c r="F48" s="361" t="s">
        <v>1643</v>
      </c>
      <c r="G48" s="104">
        <f t="shared" si="1"/>
        <v>454640</v>
      </c>
      <c r="H48" s="76"/>
      <c r="I48" s="2" t="s">
        <v>1643</v>
      </c>
      <c r="J48" s="104">
        <f t="shared" si="15"/>
        <v>0</v>
      </c>
      <c r="K48" s="76"/>
      <c r="L48" s="366"/>
      <c r="M48" s="352" t="s">
        <v>1644</v>
      </c>
      <c r="N48" s="62">
        <f t="shared" si="16"/>
        <v>0</v>
      </c>
      <c r="O48" s="339"/>
      <c r="P48" s="379">
        <f t="shared" si="3"/>
        <v>454640</v>
      </c>
      <c r="Q48" s="86">
        <f>IF(ISERROR(VLOOKUP($V48,더존미수DB!$A:$F,6,FALSE)),"미수없음?",(VLOOKUP($V48,더존미수DB!$A:$F,6,FALSE)))</f>
        <v>454640</v>
      </c>
      <c r="R48" s="99"/>
      <c r="S48" s="96" t="str">
        <f>IF(ISERROR(VLOOKUP(A48,에듀미수DB!$A:$D,4,FALSE)),"미수없음?",(VLOOKUP(A48,에듀미수DB!$A:$D,4,FALSE)))</f>
        <v>0</v>
      </c>
      <c r="T48" s="80">
        <f>SUMIFS(수금내역!$F:$F,수금내역!$J:$J,$V48)</f>
        <v>0</v>
      </c>
      <c r="U48" s="4">
        <v>53</v>
      </c>
      <c r="V48" s="60" t="s">
        <v>373</v>
      </c>
      <c r="W48" t="str">
        <f>VLOOKUP(V48,더존미수DB!A:B,2,FALSE)</f>
        <v>원주단계점</v>
      </c>
      <c r="X48" s="3">
        <f t="shared" si="17"/>
        <v>0</v>
      </c>
    </row>
    <row r="49" spans="1:24" ht="17.25" thickBot="1" x14ac:dyDescent="0.35">
      <c r="A49" s="367" t="s">
        <v>833</v>
      </c>
      <c r="B49" s="368" t="s">
        <v>864</v>
      </c>
      <c r="C49" s="369" t="s">
        <v>386</v>
      </c>
      <c r="D49" s="331">
        <v>1039430</v>
      </c>
      <c r="E49" s="79"/>
      <c r="F49" s="369" t="s">
        <v>417</v>
      </c>
      <c r="G49" s="162">
        <f t="shared" si="1"/>
        <v>1039430</v>
      </c>
      <c r="H49" s="320"/>
      <c r="I49" s="336" t="s">
        <v>417</v>
      </c>
      <c r="J49" s="331">
        <f t="shared" ref="J49" si="18">IF(L49="주말통제",Q49,0)</f>
        <v>0</v>
      </c>
      <c r="K49" s="320"/>
      <c r="L49" s="370"/>
      <c r="M49" s="362" t="s">
        <v>1644</v>
      </c>
      <c r="N49" s="151">
        <f t="shared" ref="N49" si="19">SUM(R49+S49)-T49</f>
        <v>0</v>
      </c>
      <c r="O49" s="339"/>
      <c r="P49" s="379">
        <f t="shared" si="3"/>
        <v>1039430</v>
      </c>
      <c r="Q49" s="122">
        <f>IF(ISERROR(VLOOKUP($V49,더존미수DB!$A:$F,6,FALSE)),"미수없음?",(VLOOKUP($V49,더존미수DB!$A:$F,6,FALSE)))</f>
        <v>1039430</v>
      </c>
      <c r="R49" s="123"/>
      <c r="S49" s="96" t="str">
        <f>IF(ISERROR(VLOOKUP(A49,에듀미수DB!$A:$D,4,FALSE)),"미수없음?",(VLOOKUP(A49,에듀미수DB!$A:$D,4,FALSE)))</f>
        <v>0</v>
      </c>
      <c r="T49" s="124">
        <f>SUMIFS(수금내역!$F:$F,수금내역!$J:$J,$V49)</f>
        <v>0</v>
      </c>
      <c r="U49" s="4">
        <v>56</v>
      </c>
      <c r="V49" s="158" t="s">
        <v>827</v>
      </c>
      <c r="W49" s="64" t="str">
        <f>VLOOKUP(V49,더존미수DB!A:B,2,FALSE)</f>
        <v>간석오거리역점(미니)</v>
      </c>
      <c r="X49" s="153">
        <f t="shared" ref="X49" si="20">IF(W49=B49,0,"확인")</f>
        <v>0</v>
      </c>
    </row>
    <row r="50" spans="1:24" ht="17.25" thickTop="1" x14ac:dyDescent="0.3">
      <c r="A50" s="344" t="s">
        <v>147</v>
      </c>
      <c r="B50" s="345" t="s">
        <v>148</v>
      </c>
      <c r="C50" s="346" t="s">
        <v>216</v>
      </c>
      <c r="D50" s="304">
        <v>496810</v>
      </c>
      <c r="E50" s="77"/>
      <c r="F50" s="346" t="s">
        <v>938</v>
      </c>
      <c r="G50" s="304">
        <f t="shared" si="1"/>
        <v>496810</v>
      </c>
      <c r="H50" s="77"/>
      <c r="I50" s="347" t="s">
        <v>938</v>
      </c>
      <c r="J50" s="304">
        <f t="shared" ref="J50:J102" si="21">IF(L50="주말통제",Q50,0)</f>
        <v>0</v>
      </c>
      <c r="K50" s="77"/>
      <c r="L50" s="175"/>
      <c r="M50" s="178" t="s">
        <v>868</v>
      </c>
      <c r="N50" s="62">
        <f t="shared" ref="N50:N102" si="22">SUM(R50+S50)-T50</f>
        <v>3114420</v>
      </c>
      <c r="O50" s="339"/>
      <c r="P50" s="379">
        <f t="shared" si="3"/>
        <v>496810</v>
      </c>
      <c r="Q50" s="86">
        <f>IF(ISERROR(VLOOKUP($V50,더존미수DB!$A:$F,6,FALSE)),"미수없음?",(VLOOKUP($V50,더존미수DB!$A:$F,6,FALSE)))</f>
        <v>496810</v>
      </c>
      <c r="R50" s="99"/>
      <c r="S50" s="96" t="str">
        <f>IF(ISERROR(VLOOKUP(A50,에듀미수DB!$A:$D,4,FALSE)),"미수없음?",(VLOOKUP(A50,에듀미수DB!$A:$D,4,FALSE)))</f>
        <v>3,114,420</v>
      </c>
      <c r="T50" s="80">
        <f>SUMIFS(수금내역!$F:$F,수금내역!$J:$J,$V50)</f>
        <v>0</v>
      </c>
      <c r="U50" s="4">
        <v>79</v>
      </c>
      <c r="V50" s="60" t="s">
        <v>316</v>
      </c>
      <c r="W50" t="str">
        <f>VLOOKUP(V50,더존미수DB!A:B,2,FALSE)</f>
        <v>화성사강점</v>
      </c>
      <c r="X50" s="3">
        <f t="shared" ref="X50:X102" si="23">IF(W50=B50,0,"확인")</f>
        <v>0</v>
      </c>
    </row>
    <row r="51" spans="1:24" x14ac:dyDescent="0.3">
      <c r="A51" s="38" t="s">
        <v>155</v>
      </c>
      <c r="B51" s="1" t="s">
        <v>156</v>
      </c>
      <c r="C51" s="340" t="s">
        <v>216</v>
      </c>
      <c r="D51" s="104">
        <v>324300</v>
      </c>
      <c r="E51" s="76"/>
      <c r="F51" s="340" t="s">
        <v>938</v>
      </c>
      <c r="G51" s="104">
        <f t="shared" si="1"/>
        <v>324300</v>
      </c>
      <c r="H51" s="76"/>
      <c r="I51" s="2" t="s">
        <v>938</v>
      </c>
      <c r="J51" s="104">
        <f>IF(L51="주말통제",Q51,0)</f>
        <v>0</v>
      </c>
      <c r="K51" s="76"/>
      <c r="L51" s="109"/>
      <c r="M51" s="352" t="s">
        <v>384</v>
      </c>
      <c r="N51" s="62">
        <f>SUM(R51+S51)-T51</f>
        <v>385550</v>
      </c>
      <c r="O51" s="339"/>
      <c r="P51" s="379">
        <f t="shared" si="3"/>
        <v>324300</v>
      </c>
      <c r="Q51" s="86">
        <f>IF(ISERROR(VLOOKUP($V51,더존미수DB!$A:$F,6,FALSE)),"미수없음?",(VLOOKUP($V51,더존미수DB!$A:$F,6,FALSE)))</f>
        <v>324300</v>
      </c>
      <c r="R51" s="99"/>
      <c r="S51" s="96" t="str">
        <f>IF(ISERROR(VLOOKUP(A51,에듀미수DB!$A:$D,4,FALSE)),"미수없음?",(VLOOKUP(A51,에듀미수DB!$A:$D,4,FALSE)))</f>
        <v>385,550</v>
      </c>
      <c r="T51" s="80">
        <f>SUMIFS(수금내역!$F:$F,수금내역!$J:$J,$V51)</f>
        <v>0</v>
      </c>
      <c r="U51" s="4">
        <v>81</v>
      </c>
      <c r="V51" s="60" t="s">
        <v>407</v>
      </c>
      <c r="W51" t="str">
        <f>VLOOKUP(V51,더존미수DB!A:B,2,FALSE)</f>
        <v>수원정자점</v>
      </c>
      <c r="X51" s="3">
        <f>IF(W51=B51,0,"확인")</f>
        <v>0</v>
      </c>
    </row>
    <row r="52" spans="1:24" x14ac:dyDescent="0.3">
      <c r="A52" s="2" t="s">
        <v>90</v>
      </c>
      <c r="B52" s="1" t="s">
        <v>91</v>
      </c>
      <c r="C52" s="340" t="s">
        <v>871</v>
      </c>
      <c r="D52" s="104">
        <v>2502350</v>
      </c>
      <c r="E52" s="76"/>
      <c r="F52" s="340" t="s">
        <v>1632</v>
      </c>
      <c r="G52" s="104">
        <f t="shared" si="1"/>
        <v>2502350</v>
      </c>
      <c r="H52" s="76"/>
      <c r="I52" s="2" t="s">
        <v>1632</v>
      </c>
      <c r="J52" s="104">
        <f>IF(L52="주말통제",Q52,0)</f>
        <v>0</v>
      </c>
      <c r="K52" s="76"/>
      <c r="L52" s="109"/>
      <c r="M52" s="155" t="s">
        <v>1631</v>
      </c>
      <c r="N52" s="62">
        <f>SUM(R52+S52)-T52</f>
        <v>0</v>
      </c>
      <c r="O52" s="339"/>
      <c r="P52" s="379">
        <f t="shared" si="3"/>
        <v>2502350</v>
      </c>
      <c r="Q52" s="86">
        <f>IF(ISERROR(VLOOKUP($V52,더존미수DB!$A:$F,6,FALSE)),"미수없음?",(VLOOKUP($V52,더존미수DB!$A:$F,6,FALSE)))</f>
        <v>2502350</v>
      </c>
      <c r="R52" s="99"/>
      <c r="S52" s="96" t="str">
        <f>IF(ISERROR(VLOOKUP(A52,에듀미수DB!$A:$D,4,FALSE)),"미수없음?",(VLOOKUP(A52,에듀미수DB!$A:$D,4,FALSE)))</f>
        <v>0</v>
      </c>
      <c r="T52" s="80">
        <f>SUMIFS(수금내역!$F:$F,수금내역!$J:$J,$V52)</f>
        <v>0</v>
      </c>
      <c r="U52" s="4">
        <v>29</v>
      </c>
      <c r="V52" s="60" t="s">
        <v>269</v>
      </c>
      <c r="W52" t="str">
        <f>VLOOKUP(V52,더존미수DB!A:B,2,FALSE)</f>
        <v>하남점</v>
      </c>
      <c r="X52" s="3">
        <f>IF(W52=B52,0,"확인")</f>
        <v>0</v>
      </c>
    </row>
    <row r="53" spans="1:24" x14ac:dyDescent="0.3">
      <c r="A53" s="156" t="s">
        <v>823</v>
      </c>
      <c r="B53" s="157" t="s">
        <v>824</v>
      </c>
      <c r="C53" s="341" t="s">
        <v>871</v>
      </c>
      <c r="D53" s="117">
        <v>1000210</v>
      </c>
      <c r="E53" s="78"/>
      <c r="F53" s="341" t="s">
        <v>928</v>
      </c>
      <c r="G53" s="104">
        <f t="shared" si="1"/>
        <v>1000210</v>
      </c>
      <c r="H53" s="76"/>
      <c r="I53" s="149" t="s">
        <v>1635</v>
      </c>
      <c r="J53" s="117">
        <f t="shared" ref="J53" si="24">IF(L53="주말통제",Q53,0)</f>
        <v>0</v>
      </c>
      <c r="K53" s="76"/>
      <c r="L53" s="110"/>
      <c r="M53" s="355" t="s">
        <v>1631</v>
      </c>
      <c r="N53" s="151">
        <f t="shared" ref="N53" si="25">SUM(R53+S53)-T53</f>
        <v>0</v>
      </c>
      <c r="O53" s="339"/>
      <c r="P53" s="379">
        <f t="shared" si="3"/>
        <v>1000210</v>
      </c>
      <c r="Q53" s="122">
        <f>IF(ISERROR(VLOOKUP($V53,더존미수DB!$A:$F,6,FALSE)),"미수없음?",(VLOOKUP($V53,더존미수DB!$A:$F,6,FALSE)))</f>
        <v>1000210</v>
      </c>
      <c r="R53" s="123"/>
      <c r="S53" s="96" t="str">
        <f>IF(ISERROR(VLOOKUP(A53,에듀미수DB!$A:$D,4,FALSE)),"미수없음?",(VLOOKUP(A53,에듀미수DB!$A:$D,4,FALSE)))</f>
        <v>0</v>
      </c>
      <c r="T53" s="124">
        <f>SUMIFS(수금내역!$F:$F,수금내역!$J:$J,$V53)</f>
        <v>0</v>
      </c>
      <c r="U53" s="4">
        <v>55</v>
      </c>
      <c r="V53" s="158" t="s">
        <v>822</v>
      </c>
      <c r="W53" s="64" t="str">
        <f>VLOOKUP(V53,더존미수DB!A:B,2,FALSE)</f>
        <v>하남미사점(미니)</v>
      </c>
      <c r="X53" s="153" t="str">
        <f t="shared" ref="X53" si="26">IF(W53=B53,0,"확인")</f>
        <v>확인</v>
      </c>
    </row>
    <row r="54" spans="1:24" x14ac:dyDescent="0.3">
      <c r="A54" s="348" t="s">
        <v>919</v>
      </c>
      <c r="B54" s="157" t="s">
        <v>921</v>
      </c>
      <c r="C54" s="341" t="s">
        <v>871</v>
      </c>
      <c r="D54" s="117">
        <v>-809050</v>
      </c>
      <c r="E54" s="78"/>
      <c r="F54" s="341" t="s">
        <v>1633</v>
      </c>
      <c r="G54" s="104">
        <f t="shared" si="1"/>
        <v>-809050</v>
      </c>
      <c r="H54" s="76"/>
      <c r="I54" s="149" t="s">
        <v>1633</v>
      </c>
      <c r="J54" s="117">
        <f t="shared" ref="J54" si="27">IF(L54="주말통제",Q54,0)</f>
        <v>0</v>
      </c>
      <c r="K54" s="76"/>
      <c r="L54" s="110"/>
      <c r="M54" s="355" t="s">
        <v>1631</v>
      </c>
      <c r="N54" s="151">
        <f t="shared" ref="N54" si="28">SUM(R54+S54)-T54</f>
        <v>0</v>
      </c>
      <c r="O54" s="339"/>
      <c r="P54" s="379">
        <f t="shared" si="3"/>
        <v>-809050</v>
      </c>
      <c r="Q54" s="122">
        <f>IF(ISERROR(VLOOKUP($V54,더존미수DB!$A:$F,6,FALSE)),"미수없음?",(VLOOKUP($V54,더존미수DB!$A:$F,6,FALSE)))</f>
        <v>-809050</v>
      </c>
      <c r="R54" s="123"/>
      <c r="S54" s="96" t="str">
        <f>IF(ISERROR(VLOOKUP(A54,에듀미수DB!$A:$D,4,FALSE)),"미수없음?",(VLOOKUP(A54,에듀미수DB!$A:$D,4,FALSE)))</f>
        <v>0</v>
      </c>
      <c r="T54" s="124">
        <f>SUMIFS(수금내역!$F:$F,수금내역!$J:$J,$V54)</f>
        <v>0</v>
      </c>
      <c r="U54" s="4">
        <v>77</v>
      </c>
      <c r="V54" s="158" t="s">
        <v>923</v>
      </c>
      <c r="W54" s="64" t="str">
        <f>VLOOKUP(V54,더존미수DB!A:B,2,FALSE)</f>
        <v>마곡역점</v>
      </c>
      <c r="X54" s="153">
        <f t="shared" ref="X54" si="29">IF(W54=B54,0,"확인")</f>
        <v>0</v>
      </c>
    </row>
    <row r="55" spans="1:24" x14ac:dyDescent="0.3">
      <c r="A55" s="38" t="s">
        <v>16</v>
      </c>
      <c r="B55" s="1" t="s">
        <v>17</v>
      </c>
      <c r="C55" s="340" t="s">
        <v>386</v>
      </c>
      <c r="D55" s="104">
        <v>907580</v>
      </c>
      <c r="E55" s="76"/>
      <c r="F55" s="340" t="s">
        <v>1629</v>
      </c>
      <c r="G55" s="104">
        <f t="shared" si="1"/>
        <v>907580</v>
      </c>
      <c r="H55" s="76"/>
      <c r="I55" s="2" t="s">
        <v>1629</v>
      </c>
      <c r="J55" s="104">
        <f t="shared" ref="J55:J62" si="30">IF(L55="주말통제",Q55,0)</f>
        <v>0</v>
      </c>
      <c r="K55" s="76"/>
      <c r="L55" s="109"/>
      <c r="M55" s="352" t="s">
        <v>1631</v>
      </c>
      <c r="N55" s="62">
        <f t="shared" ref="N55:N62" si="31">SUM(R55+S55)-T55</f>
        <v>0</v>
      </c>
      <c r="O55" s="339"/>
      <c r="P55" s="379">
        <f t="shared" si="3"/>
        <v>907580</v>
      </c>
      <c r="Q55" s="86">
        <f>IF(ISERROR(VLOOKUP($V55,더존미수DB!$A:$F,6,FALSE)),"미수없음?",(VLOOKUP($V55,더존미수DB!$A:$F,6,FALSE)))</f>
        <v>907580</v>
      </c>
      <c r="R55" s="99"/>
      <c r="S55" s="96" t="str">
        <f>IF(ISERROR(VLOOKUP(A55,에듀미수DB!$A:$D,4,FALSE)),"미수없음?",(VLOOKUP(A55,에듀미수DB!$A:$D,4,FALSE)))</f>
        <v>0</v>
      </c>
      <c r="T55" s="80">
        <f>SUMIFS(수금내역!$F:$F,수금내역!$J:$J,$V55)</f>
        <v>0</v>
      </c>
      <c r="U55" s="4">
        <v>5</v>
      </c>
      <c r="V55" s="60" t="s">
        <v>775</v>
      </c>
      <c r="W55" t="str">
        <f>VLOOKUP(V55,더존미수DB!A:B,2,FALSE)</f>
        <v>수원천천점</v>
      </c>
      <c r="X55" s="3">
        <f t="shared" ref="X55:X62" si="32">IF(W55=B55,0,"확인")</f>
        <v>0</v>
      </c>
    </row>
    <row r="56" spans="1:24" x14ac:dyDescent="0.3">
      <c r="A56" s="38" t="s">
        <v>22</v>
      </c>
      <c r="B56" s="1" t="s">
        <v>23</v>
      </c>
      <c r="C56" s="340" t="s">
        <v>386</v>
      </c>
      <c r="D56" s="104">
        <v>899465</v>
      </c>
      <c r="E56" s="76"/>
      <c r="F56" s="340" t="s">
        <v>1629</v>
      </c>
      <c r="G56" s="104">
        <f t="shared" si="1"/>
        <v>899465</v>
      </c>
      <c r="H56" s="76"/>
      <c r="I56" s="2" t="s">
        <v>1629</v>
      </c>
      <c r="J56" s="104">
        <f t="shared" si="30"/>
        <v>0</v>
      </c>
      <c r="K56" s="76"/>
      <c r="L56" s="109"/>
      <c r="M56" s="352" t="s">
        <v>1631</v>
      </c>
      <c r="N56" s="62">
        <f t="shared" si="31"/>
        <v>0</v>
      </c>
      <c r="O56" s="339"/>
      <c r="P56" s="379">
        <f t="shared" si="3"/>
        <v>899465</v>
      </c>
      <c r="Q56" s="86">
        <f>IF(ISERROR(VLOOKUP($V56,더존미수DB!$A:$F,6,FALSE)),"미수없음?",(VLOOKUP($V56,더존미수DB!$A:$F,6,FALSE)))</f>
        <v>899465</v>
      </c>
      <c r="R56" s="99"/>
      <c r="S56" s="96" t="str">
        <f>IF(ISERROR(VLOOKUP(A56,에듀미수DB!$A:$D,4,FALSE)),"미수없음?",(VLOOKUP(A56,에듀미수DB!$A:$D,4,FALSE)))</f>
        <v>0</v>
      </c>
      <c r="T56" s="80">
        <f>SUMIFS(수금내역!$F:$F,수금내역!$J:$J,$V56)</f>
        <v>0</v>
      </c>
      <c r="U56" s="4">
        <v>8</v>
      </c>
      <c r="V56" s="60" t="s">
        <v>234</v>
      </c>
      <c r="W56" t="str">
        <f>VLOOKUP(V56,더존미수DB!A:B,2,FALSE)</f>
        <v>병점점</v>
      </c>
      <c r="X56" s="3">
        <f t="shared" si="32"/>
        <v>0</v>
      </c>
    </row>
    <row r="57" spans="1:24" x14ac:dyDescent="0.3">
      <c r="A57" s="38" t="s">
        <v>58</v>
      </c>
      <c r="B57" s="1" t="s">
        <v>59</v>
      </c>
      <c r="C57" s="340" t="s">
        <v>386</v>
      </c>
      <c r="D57" s="104">
        <v>688760</v>
      </c>
      <c r="E57" s="76"/>
      <c r="F57" s="340" t="s">
        <v>1634</v>
      </c>
      <c r="G57" s="104">
        <f t="shared" si="1"/>
        <v>688760</v>
      </c>
      <c r="H57" s="76"/>
      <c r="I57" s="2" t="s">
        <v>1634</v>
      </c>
      <c r="J57" s="104">
        <f t="shared" si="30"/>
        <v>0</v>
      </c>
      <c r="K57" s="76"/>
      <c r="L57" s="109"/>
      <c r="M57" s="352" t="s">
        <v>1631</v>
      </c>
      <c r="N57" s="62">
        <f t="shared" si="31"/>
        <v>0</v>
      </c>
      <c r="O57" s="339"/>
      <c r="P57" s="379">
        <f t="shared" si="3"/>
        <v>688760</v>
      </c>
      <c r="Q57" s="86">
        <f>IF(ISERROR(VLOOKUP($V57,더존미수DB!$A:$F,6,FALSE)),"미수없음?",(VLOOKUP($V57,더존미수DB!$A:$F,6,FALSE)))</f>
        <v>688760</v>
      </c>
      <c r="R57" s="99"/>
      <c r="S57" s="96" t="str">
        <f>IF(ISERROR(VLOOKUP(A57,에듀미수DB!$A:$D,4,FALSE)),"미수없음?",(VLOOKUP(A57,에듀미수DB!$A:$D,4,FALSE)))</f>
        <v>0</v>
      </c>
      <c r="T57" s="80">
        <f>SUMIFS(수금내역!$F:$F,수금내역!$J:$J,$V57)</f>
        <v>0</v>
      </c>
      <c r="U57" s="4">
        <v>19</v>
      </c>
      <c r="V57" s="60" t="s">
        <v>250</v>
      </c>
      <c r="W57" t="str">
        <f>VLOOKUP(V57,더존미수DB!A:B,2,FALSE)</f>
        <v>숙대역점</v>
      </c>
      <c r="X57" s="3">
        <f t="shared" si="32"/>
        <v>0</v>
      </c>
    </row>
    <row r="58" spans="1:24" x14ac:dyDescent="0.3">
      <c r="A58" s="38" t="s">
        <v>62</v>
      </c>
      <c r="B58" s="1" t="s">
        <v>63</v>
      </c>
      <c r="C58" s="340" t="s">
        <v>386</v>
      </c>
      <c r="D58" s="104">
        <v>533245</v>
      </c>
      <c r="E58" s="76"/>
      <c r="F58" s="340" t="s">
        <v>1629</v>
      </c>
      <c r="G58" s="104">
        <f t="shared" si="1"/>
        <v>533245</v>
      </c>
      <c r="H58" s="76"/>
      <c r="I58" s="2" t="s">
        <v>1629</v>
      </c>
      <c r="J58" s="104">
        <f t="shared" si="30"/>
        <v>0</v>
      </c>
      <c r="K58" s="76"/>
      <c r="L58" s="109"/>
      <c r="M58" s="352" t="s">
        <v>1631</v>
      </c>
      <c r="N58" s="62">
        <f t="shared" si="31"/>
        <v>0</v>
      </c>
      <c r="O58" s="339"/>
      <c r="P58" s="379">
        <f t="shared" si="3"/>
        <v>533245</v>
      </c>
      <c r="Q58" s="86">
        <f>IF(ISERROR(VLOOKUP($V58,더존미수DB!$A:$F,6,FALSE)),"미수없음?",(VLOOKUP($V58,더존미수DB!$A:$F,6,FALSE)))</f>
        <v>533245</v>
      </c>
      <c r="R58" s="99"/>
      <c r="S58" s="96" t="str">
        <f>IF(ISERROR(VLOOKUP(A58,에듀미수DB!$A:$D,4,FALSE)),"미수없음?",(VLOOKUP(A58,에듀미수DB!$A:$D,4,FALSE)))</f>
        <v>0</v>
      </c>
      <c r="T58" s="80">
        <f>SUMIFS(수금내역!$F:$F,수금내역!$J:$J,$V58)</f>
        <v>0</v>
      </c>
      <c r="U58" s="4">
        <v>20</v>
      </c>
      <c r="V58" s="60" t="s">
        <v>251</v>
      </c>
      <c r="W58" t="str">
        <f>VLOOKUP(V58,더존미수DB!A:B,2,FALSE)</f>
        <v>장한평점</v>
      </c>
      <c r="X58" s="3">
        <f t="shared" si="32"/>
        <v>0</v>
      </c>
    </row>
    <row r="59" spans="1:24" x14ac:dyDescent="0.3">
      <c r="A59" s="38" t="s">
        <v>96</v>
      </c>
      <c r="B59" s="1" t="s">
        <v>97</v>
      </c>
      <c r="C59" s="340" t="s">
        <v>386</v>
      </c>
      <c r="D59" s="104">
        <v>-171540</v>
      </c>
      <c r="E59" s="76"/>
      <c r="F59" s="340" t="s">
        <v>1629</v>
      </c>
      <c r="G59" s="104">
        <f t="shared" si="1"/>
        <v>-171540</v>
      </c>
      <c r="H59" s="76"/>
      <c r="I59" s="2" t="s">
        <v>1634</v>
      </c>
      <c r="J59" s="104">
        <f t="shared" si="30"/>
        <v>0</v>
      </c>
      <c r="K59" s="76"/>
      <c r="L59" s="109"/>
      <c r="M59" s="352" t="s">
        <v>1631</v>
      </c>
      <c r="N59" s="62">
        <f t="shared" si="31"/>
        <v>0</v>
      </c>
      <c r="O59" s="339"/>
      <c r="P59" s="379">
        <f t="shared" si="3"/>
        <v>-171540</v>
      </c>
      <c r="Q59" s="86">
        <f>IF(ISERROR(VLOOKUP($V59,더존미수DB!$A:$F,6,FALSE)),"미수없음?",(VLOOKUP($V59,더존미수DB!$A:$F,6,FALSE)))</f>
        <v>-171540</v>
      </c>
      <c r="R59" s="99"/>
      <c r="S59" s="96" t="str">
        <f>IF(ISERROR(VLOOKUP(A59,에듀미수DB!$A:$D,4,FALSE)),"미수없음?",(VLOOKUP(A59,에듀미수DB!$A:$D,4,FALSE)))</f>
        <v>0</v>
      </c>
      <c r="T59" s="80">
        <f>SUMIFS(수금내역!$F:$F,수금내역!$J:$J,$V59)</f>
        <v>0</v>
      </c>
      <c r="U59" s="4">
        <v>32</v>
      </c>
      <c r="V59" s="60" t="s">
        <v>293</v>
      </c>
      <c r="W59" t="str">
        <f>VLOOKUP(V59,더존미수DB!A:B,2,FALSE)</f>
        <v>목동이대병원점</v>
      </c>
      <c r="X59" s="3">
        <f t="shared" si="32"/>
        <v>0</v>
      </c>
    </row>
    <row r="60" spans="1:24" x14ac:dyDescent="0.3">
      <c r="A60" s="38" t="s">
        <v>108</v>
      </c>
      <c r="B60" s="1" t="s">
        <v>109</v>
      </c>
      <c r="C60" s="340" t="s">
        <v>386</v>
      </c>
      <c r="D60" s="104">
        <v>720120</v>
      </c>
      <c r="E60" s="76"/>
      <c r="F60" s="340" t="s">
        <v>1634</v>
      </c>
      <c r="G60" s="104">
        <f t="shared" si="1"/>
        <v>720120</v>
      </c>
      <c r="H60" s="76"/>
      <c r="I60" s="2" t="s">
        <v>1634</v>
      </c>
      <c r="J60" s="104">
        <f t="shared" si="30"/>
        <v>0</v>
      </c>
      <c r="K60" s="76"/>
      <c r="L60" s="109"/>
      <c r="M60" s="352" t="s">
        <v>1631</v>
      </c>
      <c r="N60" s="62">
        <f t="shared" si="31"/>
        <v>0</v>
      </c>
      <c r="O60" s="339"/>
      <c r="P60" s="379">
        <f t="shared" si="3"/>
        <v>720120</v>
      </c>
      <c r="Q60" s="86">
        <f>IF(ISERROR(VLOOKUP($V60,더존미수DB!$A:$F,6,FALSE)),"미수없음?",(VLOOKUP($V60,더존미수DB!$A:$F,6,FALSE)))</f>
        <v>720120</v>
      </c>
      <c r="R60" s="99"/>
      <c r="S60" s="96" t="str">
        <f>IF(ISERROR(VLOOKUP(A60,에듀미수DB!$A:$D,4,FALSE)),"미수없음?",(VLOOKUP(A60,에듀미수DB!$A:$D,4,FALSE)))</f>
        <v>0</v>
      </c>
      <c r="T60" s="80">
        <f>SUMIFS(수금내역!$F:$F,수금내역!$J:$J,$V60)</f>
        <v>0</v>
      </c>
      <c r="U60" s="4">
        <v>36</v>
      </c>
      <c r="V60" s="60" t="s">
        <v>280</v>
      </c>
      <c r="W60" t="str">
        <f>VLOOKUP(V60,더존미수DB!A:B,2,FALSE)</f>
        <v>서수원점</v>
      </c>
      <c r="X60" s="3">
        <f t="shared" si="32"/>
        <v>0</v>
      </c>
    </row>
    <row r="61" spans="1:24" x14ac:dyDescent="0.3">
      <c r="A61" s="38" t="s">
        <v>117</v>
      </c>
      <c r="B61" s="1" t="s">
        <v>118</v>
      </c>
      <c r="C61" s="340" t="s">
        <v>386</v>
      </c>
      <c r="D61" s="104">
        <v>799150</v>
      </c>
      <c r="E61" s="76"/>
      <c r="F61" s="340" t="s">
        <v>1634</v>
      </c>
      <c r="G61" s="104">
        <f t="shared" si="1"/>
        <v>799150</v>
      </c>
      <c r="H61" s="76"/>
      <c r="I61" s="2" t="s">
        <v>1634</v>
      </c>
      <c r="J61" s="104">
        <f t="shared" si="30"/>
        <v>0</v>
      </c>
      <c r="K61" s="76"/>
      <c r="L61" s="109"/>
      <c r="M61" s="352" t="s">
        <v>1631</v>
      </c>
      <c r="N61" s="62">
        <f t="shared" si="31"/>
        <v>0</v>
      </c>
      <c r="O61" s="339"/>
      <c r="P61" s="379">
        <f t="shared" si="3"/>
        <v>799150</v>
      </c>
      <c r="Q61" s="86">
        <f>IF(ISERROR(VLOOKUP($V61,더존미수DB!$A:$F,6,FALSE)),"미수없음?",(VLOOKUP($V61,더존미수DB!$A:$F,6,FALSE)))</f>
        <v>799150</v>
      </c>
      <c r="R61" s="99"/>
      <c r="S61" s="96" t="str">
        <f>IF(ISERROR(VLOOKUP(A61,에듀미수DB!$A:$D,4,FALSE)),"미수없음?",(VLOOKUP(A61,에듀미수DB!$A:$D,4,FALSE)))</f>
        <v>0</v>
      </c>
      <c r="T61" s="80">
        <f>SUMIFS(수금내역!$F:$F,수금내역!$J:$J,$V61)</f>
        <v>0</v>
      </c>
      <c r="U61" s="4">
        <v>39</v>
      </c>
      <c r="V61" s="60" t="s">
        <v>300</v>
      </c>
      <c r="W61" t="str">
        <f>VLOOKUP(V61,더존미수DB!A:B,2,FALSE)</f>
        <v>원천점</v>
      </c>
      <c r="X61" s="3">
        <f t="shared" si="32"/>
        <v>0</v>
      </c>
    </row>
    <row r="62" spans="1:24" x14ac:dyDescent="0.3">
      <c r="A62" s="38" t="s">
        <v>129</v>
      </c>
      <c r="B62" s="1" t="s">
        <v>130</v>
      </c>
      <c r="C62" s="340" t="s">
        <v>386</v>
      </c>
      <c r="D62" s="104">
        <v>607270</v>
      </c>
      <c r="E62" s="76"/>
      <c r="F62" s="340" t="s">
        <v>1634</v>
      </c>
      <c r="G62" s="104">
        <f t="shared" si="1"/>
        <v>607270</v>
      </c>
      <c r="H62" s="76"/>
      <c r="I62" s="2" t="s">
        <v>1634</v>
      </c>
      <c r="J62" s="104">
        <f t="shared" si="30"/>
        <v>0</v>
      </c>
      <c r="K62" s="76"/>
      <c r="L62" s="109"/>
      <c r="M62" s="352" t="s">
        <v>1631</v>
      </c>
      <c r="N62" s="62">
        <f t="shared" si="31"/>
        <v>0</v>
      </c>
      <c r="O62" s="339"/>
      <c r="P62" s="379">
        <f t="shared" si="3"/>
        <v>607270</v>
      </c>
      <c r="Q62" s="86">
        <f>IF(ISERROR(VLOOKUP($V62,더존미수DB!$A:$F,6,FALSE)),"미수없음?",(VLOOKUP($V62,더존미수DB!$A:$F,6,FALSE)))</f>
        <v>607270</v>
      </c>
      <c r="R62" s="99"/>
      <c r="S62" s="96" t="str">
        <f>IF(ISERROR(VLOOKUP(A62,에듀미수DB!$A:$D,4,FALSE)),"미수없음?",(VLOOKUP(A62,에듀미수DB!$A:$D,4,FALSE)))</f>
        <v>0</v>
      </c>
      <c r="T62" s="80">
        <f>SUMIFS(수금내역!$F:$F,수금내역!$J:$J,$V62)</f>
        <v>0</v>
      </c>
      <c r="U62" s="4">
        <v>45</v>
      </c>
      <c r="V62" s="60" t="s">
        <v>289</v>
      </c>
      <c r="W62" t="str">
        <f>VLOOKUP(V62,더존미수DB!A:B,2,FALSE)</f>
        <v>대방점(미니)</v>
      </c>
      <c r="X62" s="3">
        <f t="shared" si="32"/>
        <v>0</v>
      </c>
    </row>
    <row r="63" spans="1:24" x14ac:dyDescent="0.3">
      <c r="A63" s="348" t="s">
        <v>817</v>
      </c>
      <c r="B63" s="157" t="s">
        <v>820</v>
      </c>
      <c r="C63" s="341" t="s">
        <v>386</v>
      </c>
      <c r="D63" s="117">
        <v>1011090</v>
      </c>
      <c r="E63" s="78"/>
      <c r="F63" s="341" t="s">
        <v>417</v>
      </c>
      <c r="G63" s="104">
        <f t="shared" si="1"/>
        <v>1011090</v>
      </c>
      <c r="H63" s="76"/>
      <c r="I63" s="149" t="s">
        <v>1634</v>
      </c>
      <c r="J63" s="117">
        <f t="shared" ref="J63" si="33">IF(L63="주말통제",Q63,0)</f>
        <v>0</v>
      </c>
      <c r="K63" s="76"/>
      <c r="L63" s="110"/>
      <c r="M63" s="353" t="s">
        <v>1631</v>
      </c>
      <c r="N63" s="151">
        <f t="shared" ref="N63" si="34">SUM(R63+S63)-T63</f>
        <v>0</v>
      </c>
      <c r="O63" s="339"/>
      <c r="P63" s="379">
        <f t="shared" si="3"/>
        <v>1011090</v>
      </c>
      <c r="Q63" s="122">
        <f>IF(ISERROR(VLOOKUP($V63,더존미수DB!$A:$F,6,FALSE)),"미수없음?",(VLOOKUP($V63,더존미수DB!$A:$F,6,FALSE)))</f>
        <v>1011090</v>
      </c>
      <c r="R63" s="123"/>
      <c r="S63" s="96" t="str">
        <f>IF(ISERROR(VLOOKUP(A63,에듀미수DB!$A:$D,4,FALSE)),"미수없음?",(VLOOKUP(A63,에듀미수DB!$A:$D,4,FALSE)))</f>
        <v>0</v>
      </c>
      <c r="T63" s="124">
        <f>SUMIFS(수금내역!$F:$F,수금내역!$J:$J,$V63)</f>
        <v>0</v>
      </c>
      <c r="U63" s="4">
        <v>54</v>
      </c>
      <c r="V63" s="158" t="s">
        <v>815</v>
      </c>
      <c r="W63" s="64" t="str">
        <f>VLOOKUP(V63,더존미수DB!A:B,2,FALSE)</f>
        <v>월곡두산위브점(미니)</v>
      </c>
      <c r="X63" s="153" t="str">
        <f t="shared" ref="X63" si="35">IF(W63=B63,0,"확인")</f>
        <v>확인</v>
      </c>
    </row>
    <row r="64" spans="1:24" x14ac:dyDescent="0.3">
      <c r="A64" s="38" t="s">
        <v>14</v>
      </c>
      <c r="B64" s="1" t="s">
        <v>15</v>
      </c>
      <c r="C64" s="340" t="s">
        <v>386</v>
      </c>
      <c r="D64" s="104">
        <v>-321180</v>
      </c>
      <c r="E64" s="76"/>
      <c r="F64" s="340" t="s">
        <v>417</v>
      </c>
      <c r="G64" s="104">
        <f t="shared" si="1"/>
        <v>-321180</v>
      </c>
      <c r="H64" s="76"/>
      <c r="I64" s="2" t="s">
        <v>417</v>
      </c>
      <c r="J64" s="104">
        <f>IF(L64="주말통제",Q64,0)</f>
        <v>0</v>
      </c>
      <c r="K64" s="76"/>
      <c r="L64" s="109"/>
      <c r="M64" s="352" t="s">
        <v>384</v>
      </c>
      <c r="N64" s="62">
        <f>SUM(R64+S64)-T64</f>
        <v>1982430</v>
      </c>
      <c r="O64" s="339"/>
      <c r="P64" s="379">
        <f t="shared" si="3"/>
        <v>-321180</v>
      </c>
      <c r="Q64" s="86">
        <f>IF(ISERROR(VLOOKUP($V64,더존미수DB!$A:$F,6,FALSE)),"미수없음?",(VLOOKUP($V64,더존미수DB!$A:$F,6,FALSE)))</f>
        <v>-321180</v>
      </c>
      <c r="R64" s="99"/>
      <c r="S64" s="96" t="str">
        <f>IF(ISERROR(VLOOKUP(A64,에듀미수DB!$A:$D,4,FALSE)),"미수없음?",(VLOOKUP(A64,에듀미수DB!$A:$D,4,FALSE)))</f>
        <v>1,982,430</v>
      </c>
      <c r="T64" s="80">
        <f>SUMIFS(수금내역!$F:$F,수금내역!$J:$J,$V64)</f>
        <v>0</v>
      </c>
      <c r="U64" s="4">
        <v>82</v>
      </c>
      <c r="V64" s="60" t="s">
        <v>288</v>
      </c>
      <c r="W64" t="str">
        <f>VLOOKUP(V64,더존미수DB!A:B,2,FALSE)</f>
        <v>영통점</v>
      </c>
      <c r="X64" s="3">
        <f>IF(W64=B64,0,"확인")</f>
        <v>0</v>
      </c>
    </row>
    <row r="65" spans="1:24" x14ac:dyDescent="0.3">
      <c r="A65" s="38" t="s">
        <v>60</v>
      </c>
      <c r="B65" s="1" t="s">
        <v>61</v>
      </c>
      <c r="C65" s="340" t="s">
        <v>386</v>
      </c>
      <c r="D65" s="104">
        <v>456620</v>
      </c>
      <c r="E65" s="76"/>
      <c r="F65" s="340" t="s">
        <v>417</v>
      </c>
      <c r="G65" s="104">
        <f t="shared" si="1"/>
        <v>456620</v>
      </c>
      <c r="H65" s="76"/>
      <c r="I65" s="2" t="s">
        <v>908</v>
      </c>
      <c r="J65" s="104">
        <f>IF(L65="주말통제",Q65,0)</f>
        <v>0</v>
      </c>
      <c r="K65" s="76"/>
      <c r="L65" s="109"/>
      <c r="M65" s="352" t="s">
        <v>384</v>
      </c>
      <c r="N65" s="62">
        <f>SUM(R65+S65)-T65</f>
        <v>2887299</v>
      </c>
      <c r="O65" s="339"/>
      <c r="P65" s="379">
        <f t="shared" si="3"/>
        <v>456620</v>
      </c>
      <c r="Q65" s="86">
        <f>IF(ISERROR(VLOOKUP($V65,더존미수DB!$A:$F,6,FALSE)),"미수없음?",(VLOOKUP($V65,더존미수DB!$A:$F,6,FALSE)))</f>
        <v>456620</v>
      </c>
      <c r="R65" s="99"/>
      <c r="S65" s="96" t="str">
        <f>IF(ISERROR(VLOOKUP(A65,에듀미수DB!$A:$D,4,FALSE)),"미수없음?",(VLOOKUP(A65,에듀미수DB!$A:$D,4,FALSE)))</f>
        <v>2,887,299</v>
      </c>
      <c r="T65" s="80">
        <f>SUMIFS(수금내역!$F:$F,수금내역!$J:$J,$V65)</f>
        <v>0</v>
      </c>
      <c r="U65" s="4">
        <v>83</v>
      </c>
      <c r="V65" s="60" t="s">
        <v>762</v>
      </c>
      <c r="W65" t="str">
        <f>VLOOKUP(V65,더존미수DB!A:B,2,FALSE)</f>
        <v>가산SJ테크노빌점</v>
      </c>
      <c r="X65" s="3">
        <f>IF(W65=B65,0,"확인")</f>
        <v>0</v>
      </c>
    </row>
    <row r="66" spans="1:24" x14ac:dyDescent="0.3">
      <c r="A66" s="38" t="s">
        <v>26</v>
      </c>
      <c r="B66" s="1" t="s">
        <v>27</v>
      </c>
      <c r="C66" s="340" t="s">
        <v>386</v>
      </c>
      <c r="D66" s="104">
        <v>962685</v>
      </c>
      <c r="E66" s="76"/>
      <c r="F66" s="340" t="s">
        <v>1630</v>
      </c>
      <c r="G66" s="104">
        <f t="shared" si="1"/>
        <v>962685</v>
      </c>
      <c r="H66" s="76"/>
      <c r="I66" s="2" t="s">
        <v>909</v>
      </c>
      <c r="J66" s="104">
        <f>IF(L66="주말통제",Q66,0)</f>
        <v>0</v>
      </c>
      <c r="K66" s="76"/>
      <c r="L66" s="109"/>
      <c r="M66" s="352" t="s">
        <v>384</v>
      </c>
      <c r="N66" s="62">
        <f>SUM(R66+S66)-T66</f>
        <v>2882045</v>
      </c>
      <c r="O66" s="339"/>
      <c r="P66" s="379">
        <f t="shared" si="3"/>
        <v>962685</v>
      </c>
      <c r="Q66" s="86">
        <f>IF(ISERROR(VLOOKUP($V66,더존미수DB!$A:$F,6,FALSE)),"미수없음?",(VLOOKUP($V66,더존미수DB!$A:$F,6,FALSE)))</f>
        <v>962685</v>
      </c>
      <c r="R66" s="99"/>
      <c r="S66" s="96" t="str">
        <f>IF(ISERROR(VLOOKUP(A66,에듀미수DB!$A:$D,4,FALSE)),"미수없음?",(VLOOKUP(A66,에듀미수DB!$A:$D,4,FALSE)))</f>
        <v>2,882,045</v>
      </c>
      <c r="T66" s="80">
        <f>SUMIFS(수금내역!$F:$F,수금내역!$J:$J,$V66)</f>
        <v>0</v>
      </c>
      <c r="U66" s="4">
        <v>84</v>
      </c>
      <c r="V66" s="60" t="s">
        <v>295</v>
      </c>
      <c r="W66" t="str">
        <f>VLOOKUP(V66,더존미수DB!A:B,2,FALSE)</f>
        <v>여의도점</v>
      </c>
      <c r="X66" s="3">
        <f>IF(W66=B66,0,"확인")</f>
        <v>0</v>
      </c>
    </row>
    <row r="67" spans="1:24" s="64" customFormat="1" x14ac:dyDescent="0.3">
      <c r="A67" s="349" t="s">
        <v>54</v>
      </c>
      <c r="B67" s="150" t="s">
        <v>55</v>
      </c>
      <c r="C67" s="340" t="s">
        <v>386</v>
      </c>
      <c r="D67" s="117">
        <v>1281340</v>
      </c>
      <c r="E67" s="76"/>
      <c r="F67" s="340" t="s">
        <v>773</v>
      </c>
      <c r="G67" s="104">
        <f t="shared" ref="G67:G130" si="36">IF(M67="미수통제",(IF($M$1="처음",Q67,IF($M$1="수시",N67))),0)</f>
        <v>1281340</v>
      </c>
      <c r="H67" s="76"/>
      <c r="I67" s="149" t="s">
        <v>772</v>
      </c>
      <c r="J67" s="117">
        <f t="shared" si="21"/>
        <v>0</v>
      </c>
      <c r="K67" s="76"/>
      <c r="L67" s="109"/>
      <c r="M67" s="352" t="s">
        <v>384</v>
      </c>
      <c r="N67" s="151">
        <f t="shared" si="22"/>
        <v>-502030</v>
      </c>
      <c r="O67" s="339"/>
      <c r="P67" s="379">
        <f t="shared" ref="P67:P130" si="37">IF(M67="미수통제",Q67,IF(L67="주말통제",Q67,0))</f>
        <v>1281340</v>
      </c>
      <c r="Q67" s="122">
        <f>IF(ISERROR(VLOOKUP($V67,더존미수DB!$A:$F,6,FALSE)),"미수없음?",(VLOOKUP($V67,더존미수DB!$A:$F,6,FALSE)))</f>
        <v>1281340</v>
      </c>
      <c r="R67" s="123"/>
      <c r="S67" s="96" t="str">
        <f>IF(ISERROR(VLOOKUP(A67,에듀미수DB!$A:$D,4,FALSE)),"미수없음?",(VLOOKUP(A67,에듀미수DB!$A:$D,4,FALSE)))</f>
        <v>-502,030</v>
      </c>
      <c r="T67" s="124">
        <f>SUMIFS(수금내역!$F:$F,수금내역!$J:$J,$V67)</f>
        <v>0</v>
      </c>
      <c r="U67" s="4">
        <v>85</v>
      </c>
      <c r="V67" s="152" t="s">
        <v>246</v>
      </c>
      <c r="W67" s="64" t="str">
        <f>VLOOKUP(V67,더존미수DB!A:B,2,FALSE)</f>
        <v>하계점</v>
      </c>
      <c r="X67" s="153">
        <f t="shared" si="23"/>
        <v>0</v>
      </c>
    </row>
    <row r="68" spans="1:24" x14ac:dyDescent="0.3">
      <c r="A68" s="348" t="s">
        <v>918</v>
      </c>
      <c r="B68" s="157" t="s">
        <v>920</v>
      </c>
      <c r="C68" s="340" t="s">
        <v>386</v>
      </c>
      <c r="D68" s="117">
        <v>293370</v>
      </c>
      <c r="E68" s="76"/>
      <c r="F68" s="340" t="s">
        <v>417</v>
      </c>
      <c r="G68" s="104">
        <f t="shared" si="36"/>
        <v>293370</v>
      </c>
      <c r="H68" s="76"/>
      <c r="I68" s="149" t="s">
        <v>417</v>
      </c>
      <c r="J68" s="117">
        <f t="shared" ref="J68:J83" si="38">IF(L68="주말통제",Q68,0)</f>
        <v>0</v>
      </c>
      <c r="K68" s="76"/>
      <c r="L68" s="110"/>
      <c r="M68" s="352" t="s">
        <v>384</v>
      </c>
      <c r="N68" s="151">
        <f t="shared" ref="N68:N83" si="39">SUM(R68+S68)-T68</f>
        <v>722700</v>
      </c>
      <c r="O68" s="339"/>
      <c r="P68" s="379">
        <f t="shared" si="37"/>
        <v>293370</v>
      </c>
      <c r="Q68" s="122">
        <f>IF(ISERROR(VLOOKUP($V68,더존미수DB!$A:$F,6,FALSE)),"미수없음?",(VLOOKUP($V68,더존미수DB!$A:$F,6,FALSE)))</f>
        <v>293370</v>
      </c>
      <c r="R68" s="123"/>
      <c r="S68" s="96" t="str">
        <f>IF(ISERROR(VLOOKUP(A68,에듀미수DB!$A:$D,4,FALSE)),"미수없음?",(VLOOKUP(A68,에듀미수DB!$A:$D,4,FALSE)))</f>
        <v>722,700</v>
      </c>
      <c r="T68" s="124">
        <f>SUMIFS(수금내역!$F:$F,수금내역!$J:$J,$V68)</f>
        <v>0</v>
      </c>
      <c r="U68" s="4">
        <v>86</v>
      </c>
      <c r="V68" s="158" t="s">
        <v>922</v>
      </c>
      <c r="W68" s="64" t="str">
        <f>VLOOKUP(V68,더존미수DB!A:B,2,FALSE)</f>
        <v>불광점</v>
      </c>
      <c r="X68" s="153">
        <f t="shared" ref="X68:X83" si="40">IF(W68=B68,0,"확인")</f>
        <v>0</v>
      </c>
    </row>
    <row r="69" spans="1:24" x14ac:dyDescent="0.3">
      <c r="A69" s="38" t="s">
        <v>36</v>
      </c>
      <c r="B69" s="1" t="s">
        <v>37</v>
      </c>
      <c r="C69" s="340" t="s">
        <v>386</v>
      </c>
      <c r="D69" s="117">
        <v>643670</v>
      </c>
      <c r="E69" s="76"/>
      <c r="F69" s="340" t="s">
        <v>417</v>
      </c>
      <c r="G69" s="104">
        <f t="shared" si="36"/>
        <v>643670</v>
      </c>
      <c r="H69" s="76"/>
      <c r="I69" s="149" t="s">
        <v>417</v>
      </c>
      <c r="J69" s="104">
        <f t="shared" si="38"/>
        <v>0</v>
      </c>
      <c r="K69" s="76"/>
      <c r="L69" s="109"/>
      <c r="M69" s="352" t="s">
        <v>384</v>
      </c>
      <c r="N69" s="62">
        <f t="shared" si="39"/>
        <v>810740</v>
      </c>
      <c r="O69" s="339"/>
      <c r="P69" s="379">
        <f t="shared" si="37"/>
        <v>643670</v>
      </c>
      <c r="Q69" s="86">
        <f>IF(ISERROR(VLOOKUP($V69,더존미수DB!$A:$F,6,FALSE)),"미수없음?",(VLOOKUP($V69,더존미수DB!$A:$F,6,FALSE)))</f>
        <v>643670</v>
      </c>
      <c r="R69" s="99"/>
      <c r="S69" s="96" t="str">
        <f>IF(ISERROR(VLOOKUP(A69,에듀미수DB!$A:$D,4,FALSE)),"미수없음?",(VLOOKUP(A69,에듀미수DB!$A:$D,4,FALSE)))</f>
        <v>810,740</v>
      </c>
      <c r="T69" s="80">
        <f>SUMIFS(수금내역!$F:$F,수금내역!$J:$J,$V69)</f>
        <v>0</v>
      </c>
      <c r="U69" s="4">
        <v>87</v>
      </c>
      <c r="V69" s="60" t="s">
        <v>239</v>
      </c>
      <c r="W69" t="str">
        <f>VLOOKUP(V69,더존미수DB!A:B,2,FALSE)</f>
        <v>까치산점</v>
      </c>
      <c r="X69" s="3">
        <f t="shared" si="40"/>
        <v>0</v>
      </c>
    </row>
    <row r="70" spans="1:24" x14ac:dyDescent="0.3">
      <c r="A70" s="38" t="s">
        <v>78</v>
      </c>
      <c r="B70" s="1" t="s">
        <v>79</v>
      </c>
      <c r="C70" s="340" t="s">
        <v>386</v>
      </c>
      <c r="D70" s="117">
        <v>1084600</v>
      </c>
      <c r="E70" s="76"/>
      <c r="F70" s="340" t="s">
        <v>417</v>
      </c>
      <c r="G70" s="104">
        <f t="shared" si="36"/>
        <v>1084600</v>
      </c>
      <c r="H70" s="76"/>
      <c r="I70" s="149" t="s">
        <v>417</v>
      </c>
      <c r="J70" s="104">
        <f t="shared" si="38"/>
        <v>0</v>
      </c>
      <c r="K70" s="76"/>
      <c r="L70" s="109"/>
      <c r="M70" s="352" t="s">
        <v>384</v>
      </c>
      <c r="N70" s="62">
        <f t="shared" si="39"/>
        <v>619740</v>
      </c>
      <c r="O70" s="339"/>
      <c r="P70" s="379">
        <f t="shared" si="37"/>
        <v>1084600</v>
      </c>
      <c r="Q70" s="86">
        <f>IF(ISERROR(VLOOKUP($V70,더존미수DB!$A:$F,6,FALSE)),"미수없음?",(VLOOKUP($V70,더존미수DB!$A:$F,6,FALSE)))</f>
        <v>1084600</v>
      </c>
      <c r="R70" s="99"/>
      <c r="S70" s="96" t="str">
        <f>IF(ISERROR(VLOOKUP(A70,에듀미수DB!$A:$D,4,FALSE)),"미수없음?",(VLOOKUP(A70,에듀미수DB!$A:$D,4,FALSE)))</f>
        <v>619,740</v>
      </c>
      <c r="T70" s="80">
        <f>SUMIFS(수금내역!$F:$F,수금내역!$J:$J,$V70)</f>
        <v>0</v>
      </c>
      <c r="U70" s="4">
        <v>88</v>
      </c>
      <c r="V70" s="60" t="s">
        <v>263</v>
      </c>
      <c r="W70" t="str">
        <f>VLOOKUP(V70,더존미수DB!A:B,2,FALSE)</f>
        <v>강동구청점</v>
      </c>
      <c r="X70" s="3">
        <f t="shared" si="40"/>
        <v>0</v>
      </c>
    </row>
    <row r="71" spans="1:24" x14ac:dyDescent="0.3">
      <c r="A71" s="38" t="s">
        <v>114</v>
      </c>
      <c r="B71" s="1" t="s">
        <v>115</v>
      </c>
      <c r="C71" s="340" t="s">
        <v>386</v>
      </c>
      <c r="D71" s="117">
        <v>1407880</v>
      </c>
      <c r="E71" s="76"/>
      <c r="F71" s="340" t="s">
        <v>417</v>
      </c>
      <c r="G71" s="104">
        <f t="shared" si="36"/>
        <v>1407880</v>
      </c>
      <c r="H71" s="76"/>
      <c r="I71" s="149" t="s">
        <v>417</v>
      </c>
      <c r="J71" s="104">
        <f t="shared" si="38"/>
        <v>0</v>
      </c>
      <c r="K71" s="76"/>
      <c r="L71" s="109"/>
      <c r="M71" s="352" t="s">
        <v>384</v>
      </c>
      <c r="N71" s="62">
        <f t="shared" si="39"/>
        <v>596200</v>
      </c>
      <c r="O71" s="339"/>
      <c r="P71" s="379">
        <f t="shared" si="37"/>
        <v>1407880</v>
      </c>
      <c r="Q71" s="86">
        <f>IF(ISERROR(VLOOKUP($V71,더존미수DB!$A:$F,6,FALSE)),"미수없음?",(VLOOKUP($V71,더존미수DB!$A:$F,6,FALSE)))</f>
        <v>1407880</v>
      </c>
      <c r="R71" s="99"/>
      <c r="S71" s="96" t="str">
        <f>IF(ISERROR(VLOOKUP(A71,에듀미수DB!$A:$D,4,FALSE)),"미수없음?",(VLOOKUP(A71,에듀미수DB!$A:$D,4,FALSE)))</f>
        <v>596,200</v>
      </c>
      <c r="T71" s="80">
        <f>SUMIFS(수금내역!$F:$F,수금내역!$J:$J,$V71)</f>
        <v>0</v>
      </c>
      <c r="U71" s="4">
        <v>89</v>
      </c>
      <c r="V71" s="60" t="s">
        <v>400</v>
      </c>
      <c r="W71" t="str">
        <f>VLOOKUP(V71,더존미수DB!A:B,2,FALSE)</f>
        <v>고양행신점</v>
      </c>
      <c r="X71" s="3">
        <f t="shared" si="40"/>
        <v>0</v>
      </c>
    </row>
    <row r="72" spans="1:24" x14ac:dyDescent="0.3">
      <c r="A72" s="38" t="s">
        <v>104</v>
      </c>
      <c r="B72" s="1" t="s">
        <v>105</v>
      </c>
      <c r="C72" s="340" t="s">
        <v>386</v>
      </c>
      <c r="D72" s="117">
        <v>389950</v>
      </c>
      <c r="E72" s="76"/>
      <c r="F72" s="340" t="s">
        <v>417</v>
      </c>
      <c r="G72" s="104">
        <f t="shared" si="36"/>
        <v>389950</v>
      </c>
      <c r="H72" s="76"/>
      <c r="I72" s="149" t="s">
        <v>417</v>
      </c>
      <c r="J72" s="104">
        <f t="shared" si="38"/>
        <v>0</v>
      </c>
      <c r="K72" s="76"/>
      <c r="L72" s="109"/>
      <c r="M72" s="352" t="s">
        <v>384</v>
      </c>
      <c r="N72" s="62">
        <f t="shared" si="39"/>
        <v>531740</v>
      </c>
      <c r="O72" s="339"/>
      <c r="P72" s="379">
        <f t="shared" si="37"/>
        <v>389950</v>
      </c>
      <c r="Q72" s="86">
        <f>IF(ISERROR(VLOOKUP($V72,더존미수DB!$A:$F,6,FALSE)),"미수없음?",(VLOOKUP($V72,더존미수DB!$A:$F,6,FALSE)))</f>
        <v>389950</v>
      </c>
      <c r="R72" s="99"/>
      <c r="S72" s="96" t="str">
        <f>IF(ISERROR(VLOOKUP(A72,에듀미수DB!$A:$D,4,FALSE)),"미수없음?",(VLOOKUP(A72,에듀미수DB!$A:$D,4,FALSE)))</f>
        <v>531,740</v>
      </c>
      <c r="T72" s="80">
        <f>SUMIFS(수금내역!$F:$F,수금내역!$J:$J,$V72)</f>
        <v>0</v>
      </c>
      <c r="U72" s="4">
        <v>90</v>
      </c>
      <c r="V72" s="60" t="s">
        <v>797</v>
      </c>
      <c r="W72" t="str">
        <f>VLOOKUP(V72,더존미수DB!A:B,2,FALSE)</f>
        <v>신영통점</v>
      </c>
      <c r="X72" s="3">
        <f t="shared" si="40"/>
        <v>0</v>
      </c>
    </row>
    <row r="73" spans="1:24" x14ac:dyDescent="0.3">
      <c r="A73" s="38" t="s">
        <v>34</v>
      </c>
      <c r="B73" s="1" t="s">
        <v>35</v>
      </c>
      <c r="C73" s="340" t="s">
        <v>386</v>
      </c>
      <c r="D73" s="117">
        <v>130900</v>
      </c>
      <c r="E73" s="76"/>
      <c r="F73" s="340" t="s">
        <v>417</v>
      </c>
      <c r="G73" s="104">
        <f t="shared" si="36"/>
        <v>130900</v>
      </c>
      <c r="H73" s="76"/>
      <c r="I73" s="149" t="s">
        <v>417</v>
      </c>
      <c r="J73" s="104">
        <f t="shared" si="38"/>
        <v>0</v>
      </c>
      <c r="K73" s="76"/>
      <c r="L73" s="109"/>
      <c r="M73" s="352" t="s">
        <v>384</v>
      </c>
      <c r="N73" s="62">
        <f t="shared" si="39"/>
        <v>0</v>
      </c>
      <c r="O73" s="339"/>
      <c r="P73" s="379">
        <f t="shared" si="37"/>
        <v>130900</v>
      </c>
      <c r="Q73" s="86">
        <f>IF(ISERROR(VLOOKUP($V73,더존미수DB!$A:$F,6,FALSE)),"미수없음?",(VLOOKUP($V73,더존미수DB!$A:$F,6,FALSE)))</f>
        <v>130900</v>
      </c>
      <c r="R73" s="99"/>
      <c r="S73" s="96" t="str">
        <f>IF(ISERROR(VLOOKUP(A73,에듀미수DB!$A:$D,4,FALSE)),"미수없음?",(VLOOKUP(A73,에듀미수DB!$A:$D,4,FALSE)))</f>
        <v>0</v>
      </c>
      <c r="T73" s="80">
        <f>SUMIFS(수금내역!$F:$F,수금내역!$J:$J,$V73)</f>
        <v>0</v>
      </c>
      <c r="U73" s="4">
        <v>91</v>
      </c>
      <c r="V73" s="60" t="s">
        <v>238</v>
      </c>
      <c r="W73" t="str">
        <f>VLOOKUP(V73,더존미수DB!A:B,2,FALSE)</f>
        <v>문정점</v>
      </c>
      <c r="X73" s="3">
        <f t="shared" si="40"/>
        <v>0</v>
      </c>
    </row>
    <row r="74" spans="1:24" x14ac:dyDescent="0.3">
      <c r="A74" s="38" t="s">
        <v>135</v>
      </c>
      <c r="B74" s="1" t="s">
        <v>136</v>
      </c>
      <c r="C74" s="340" t="s">
        <v>386</v>
      </c>
      <c r="D74" s="117">
        <v>238040</v>
      </c>
      <c r="E74" s="76"/>
      <c r="F74" s="340" t="s">
        <v>417</v>
      </c>
      <c r="G74" s="104">
        <f t="shared" si="36"/>
        <v>238040</v>
      </c>
      <c r="H74" s="76"/>
      <c r="I74" s="149" t="s">
        <v>417</v>
      </c>
      <c r="J74" s="104">
        <f t="shared" si="38"/>
        <v>0</v>
      </c>
      <c r="K74" s="76"/>
      <c r="L74" s="109"/>
      <c r="M74" s="352" t="s">
        <v>384</v>
      </c>
      <c r="N74" s="62">
        <f t="shared" si="39"/>
        <v>265650</v>
      </c>
      <c r="O74" s="339"/>
      <c r="P74" s="379">
        <f t="shared" si="37"/>
        <v>238040</v>
      </c>
      <c r="Q74" s="86">
        <f>IF(ISERROR(VLOOKUP($V74,더존미수DB!$A:$F,6,FALSE)),"미수없음?",(VLOOKUP($V74,더존미수DB!$A:$F,6,FALSE)))</f>
        <v>238040</v>
      </c>
      <c r="R74" s="99"/>
      <c r="S74" s="96" t="str">
        <f>IF(ISERROR(VLOOKUP(A74,에듀미수DB!$A:$D,4,FALSE)),"미수없음?",(VLOOKUP(A74,에듀미수DB!$A:$D,4,FALSE)))</f>
        <v>265,650</v>
      </c>
      <c r="T74" s="80">
        <f>SUMIFS(수금내역!$F:$F,수금내역!$J:$J,$V74)</f>
        <v>0</v>
      </c>
      <c r="U74" s="4">
        <v>92</v>
      </c>
      <c r="V74" s="60" t="s">
        <v>294</v>
      </c>
      <c r="W74" t="str">
        <f>VLOOKUP(V74,더존미수DB!A:B,2,FALSE)</f>
        <v>장안배봉점</v>
      </c>
      <c r="X74" s="3">
        <f t="shared" si="40"/>
        <v>0</v>
      </c>
    </row>
    <row r="75" spans="1:24" x14ac:dyDescent="0.3">
      <c r="A75" s="38" t="s">
        <v>153</v>
      </c>
      <c r="B75" s="1" t="s">
        <v>154</v>
      </c>
      <c r="C75" s="340" t="s">
        <v>386</v>
      </c>
      <c r="D75" s="117">
        <v>360030</v>
      </c>
      <c r="E75" s="76"/>
      <c r="F75" s="340" t="s">
        <v>417</v>
      </c>
      <c r="G75" s="104">
        <f t="shared" si="36"/>
        <v>360030</v>
      </c>
      <c r="H75" s="76"/>
      <c r="I75" s="149" t="s">
        <v>417</v>
      </c>
      <c r="J75" s="104">
        <f t="shared" si="38"/>
        <v>0</v>
      </c>
      <c r="K75" s="76"/>
      <c r="L75" s="109"/>
      <c r="M75" s="352" t="s">
        <v>384</v>
      </c>
      <c r="N75" s="62">
        <f t="shared" si="39"/>
        <v>247370</v>
      </c>
      <c r="O75" s="339"/>
      <c r="P75" s="379">
        <f t="shared" si="37"/>
        <v>360030</v>
      </c>
      <c r="Q75" s="86">
        <f>IF(ISERROR(VLOOKUP($V75,더존미수DB!$A:$F,6,FALSE)),"미수없음?",(VLOOKUP($V75,더존미수DB!$A:$F,6,FALSE)))</f>
        <v>360030</v>
      </c>
      <c r="R75" s="99"/>
      <c r="S75" s="96" t="str">
        <f>IF(ISERROR(VLOOKUP(A75,에듀미수DB!$A:$D,4,FALSE)),"미수없음?",(VLOOKUP(A75,에듀미수DB!$A:$D,4,FALSE)))</f>
        <v>247,370</v>
      </c>
      <c r="T75" s="80">
        <f>SUMIFS(수금내역!$F:$F,수금내역!$J:$J,$V75)</f>
        <v>0</v>
      </c>
      <c r="U75" s="4">
        <v>93</v>
      </c>
      <c r="V75" s="60" t="s">
        <v>337</v>
      </c>
      <c r="W75" t="str">
        <f>VLOOKUP(V75,더존미수DB!A:B,2,FALSE)</f>
        <v>방학점</v>
      </c>
      <c r="X75" s="3">
        <f t="shared" si="40"/>
        <v>0</v>
      </c>
    </row>
    <row r="76" spans="1:24" x14ac:dyDescent="0.3">
      <c r="A76" s="38" t="s">
        <v>139</v>
      </c>
      <c r="B76" s="1" t="s">
        <v>140</v>
      </c>
      <c r="C76" s="340" t="s">
        <v>386</v>
      </c>
      <c r="D76" s="117">
        <v>81470</v>
      </c>
      <c r="E76" s="76"/>
      <c r="F76" s="340" t="s">
        <v>417</v>
      </c>
      <c r="G76" s="104">
        <f t="shared" si="36"/>
        <v>81470</v>
      </c>
      <c r="H76" s="76"/>
      <c r="I76" s="149" t="s">
        <v>417</v>
      </c>
      <c r="J76" s="104">
        <f t="shared" si="38"/>
        <v>0</v>
      </c>
      <c r="K76" s="76"/>
      <c r="L76" s="109"/>
      <c r="M76" s="352" t="s">
        <v>384</v>
      </c>
      <c r="N76" s="62">
        <f t="shared" si="39"/>
        <v>185140</v>
      </c>
      <c r="O76" s="339"/>
      <c r="P76" s="379">
        <f t="shared" si="37"/>
        <v>81470</v>
      </c>
      <c r="Q76" s="86">
        <f>IF(ISERROR(VLOOKUP($V76,더존미수DB!$A:$F,6,FALSE)),"미수없음?",(VLOOKUP($V76,더존미수DB!$A:$F,6,FALSE)))</f>
        <v>81470</v>
      </c>
      <c r="R76" s="99"/>
      <c r="S76" s="96" t="str">
        <f>IF(ISERROR(VLOOKUP(A76,에듀미수DB!$A:$D,4,FALSE)),"미수없음?",(VLOOKUP(A76,에듀미수DB!$A:$D,4,FALSE)))</f>
        <v>185,140</v>
      </c>
      <c r="T76" s="80">
        <f>SUMIFS(수금내역!$F:$F,수금내역!$J:$J,$V76)</f>
        <v>0</v>
      </c>
      <c r="U76" s="4">
        <v>94</v>
      </c>
      <c r="V76" s="60" t="s">
        <v>303</v>
      </c>
      <c r="W76" t="str">
        <f>VLOOKUP(V76,더존미수DB!A:B,2,FALSE)</f>
        <v>수원호매실점</v>
      </c>
      <c r="X76" s="3">
        <f t="shared" si="40"/>
        <v>0</v>
      </c>
    </row>
    <row r="77" spans="1:24" x14ac:dyDescent="0.3">
      <c r="A77" s="38" t="s">
        <v>106</v>
      </c>
      <c r="B77" s="1" t="s">
        <v>107</v>
      </c>
      <c r="C77" s="340" t="s">
        <v>386</v>
      </c>
      <c r="D77" s="117">
        <v>222420</v>
      </c>
      <c r="E77" s="76"/>
      <c r="F77" s="340" t="s">
        <v>417</v>
      </c>
      <c r="G77" s="104">
        <f t="shared" si="36"/>
        <v>222420</v>
      </c>
      <c r="H77" s="76"/>
      <c r="I77" s="149" t="s">
        <v>417</v>
      </c>
      <c r="J77" s="104">
        <f t="shared" si="38"/>
        <v>0</v>
      </c>
      <c r="K77" s="76"/>
      <c r="L77" s="109"/>
      <c r="M77" s="352" t="s">
        <v>384</v>
      </c>
      <c r="N77" s="62">
        <f t="shared" si="39"/>
        <v>74800</v>
      </c>
      <c r="O77" s="339"/>
      <c r="P77" s="379">
        <f t="shared" si="37"/>
        <v>222420</v>
      </c>
      <c r="Q77" s="86">
        <f>IF(ISERROR(VLOOKUP($V77,더존미수DB!$A:$F,6,FALSE)),"미수없음?",(VLOOKUP($V77,더존미수DB!$A:$F,6,FALSE)))</f>
        <v>222420</v>
      </c>
      <c r="R77" s="99"/>
      <c r="S77" s="96" t="str">
        <f>IF(ISERROR(VLOOKUP(A77,에듀미수DB!$A:$D,4,FALSE)),"미수없음?",(VLOOKUP(A77,에듀미수DB!$A:$D,4,FALSE)))</f>
        <v>74,800</v>
      </c>
      <c r="T77" s="80">
        <f>SUMIFS(수금내역!$F:$F,수금내역!$J:$J,$V77)</f>
        <v>0</v>
      </c>
      <c r="U77" s="4">
        <v>95</v>
      </c>
      <c r="V77" s="60" t="s">
        <v>315</v>
      </c>
      <c r="W77" t="str">
        <f>VLOOKUP(V77,더존미수DB!A:B,2,FALSE)</f>
        <v>수원권선점</v>
      </c>
      <c r="X77" s="3">
        <f t="shared" si="40"/>
        <v>0</v>
      </c>
    </row>
    <row r="78" spans="1:24" x14ac:dyDescent="0.3">
      <c r="A78" s="38" t="s">
        <v>64</v>
      </c>
      <c r="B78" s="1" t="s">
        <v>65</v>
      </c>
      <c r="C78" s="340" t="s">
        <v>386</v>
      </c>
      <c r="D78" s="117">
        <v>-1406693</v>
      </c>
      <c r="E78" s="76"/>
      <c r="F78" s="340" t="s">
        <v>417</v>
      </c>
      <c r="G78" s="104">
        <f t="shared" si="36"/>
        <v>-1406693</v>
      </c>
      <c r="H78" s="76"/>
      <c r="I78" s="149" t="s">
        <v>417</v>
      </c>
      <c r="J78" s="104">
        <f t="shared" si="38"/>
        <v>0</v>
      </c>
      <c r="K78" s="76"/>
      <c r="L78" s="109"/>
      <c r="M78" s="352" t="s">
        <v>384</v>
      </c>
      <c r="N78" s="62">
        <f t="shared" si="39"/>
        <v>-954093</v>
      </c>
      <c r="O78" s="339"/>
      <c r="P78" s="379">
        <f t="shared" si="37"/>
        <v>-1406693</v>
      </c>
      <c r="Q78" s="86">
        <f>IF(ISERROR(VLOOKUP($V78,더존미수DB!$A:$F,6,FALSE)),"미수없음?",(VLOOKUP($V78,더존미수DB!$A:$F,6,FALSE)))</f>
        <v>-1406693</v>
      </c>
      <c r="R78" s="99"/>
      <c r="S78" s="96" t="str">
        <f>IF(ISERROR(VLOOKUP(A78,에듀미수DB!$A:$D,4,FALSE)),"미수없음?",(VLOOKUP(A78,에듀미수DB!$A:$D,4,FALSE)))</f>
        <v>-954,093</v>
      </c>
      <c r="T78" s="80">
        <f>SUMIFS(수금내역!$F:$F,수금내역!$J:$J,$V78)</f>
        <v>0</v>
      </c>
      <c r="U78" s="4">
        <v>96</v>
      </c>
      <c r="V78" s="60" t="s">
        <v>252</v>
      </c>
      <c r="W78" t="str">
        <f>VLOOKUP(V78,더존미수DB!A:B,2,FALSE)</f>
        <v>곡반정점</v>
      </c>
      <c r="X78" s="3">
        <f t="shared" si="40"/>
        <v>0</v>
      </c>
    </row>
    <row r="79" spans="1:24" x14ac:dyDescent="0.3">
      <c r="A79" s="38" t="s">
        <v>44</v>
      </c>
      <c r="B79" s="1" t="s">
        <v>45</v>
      </c>
      <c r="C79" s="340" t="s">
        <v>386</v>
      </c>
      <c r="D79" s="117">
        <v>-3611740</v>
      </c>
      <c r="E79" s="76"/>
      <c r="F79" s="340" t="s">
        <v>417</v>
      </c>
      <c r="G79" s="104">
        <f t="shared" si="36"/>
        <v>-3611740</v>
      </c>
      <c r="H79" s="76"/>
      <c r="I79" s="149" t="s">
        <v>417</v>
      </c>
      <c r="J79" s="104">
        <f t="shared" si="38"/>
        <v>0</v>
      </c>
      <c r="K79" s="76"/>
      <c r="L79" s="109"/>
      <c r="M79" s="352" t="s">
        <v>384</v>
      </c>
      <c r="N79" s="62">
        <f t="shared" si="39"/>
        <v>-801880</v>
      </c>
      <c r="O79" s="339"/>
      <c r="P79" s="379">
        <f t="shared" si="37"/>
        <v>-3611740</v>
      </c>
      <c r="Q79" s="86">
        <f>IF(ISERROR(VLOOKUP($V79,더존미수DB!$A:$F,6,FALSE)),"미수없음?",(VLOOKUP($V79,더존미수DB!$A:$F,6,FALSE)))</f>
        <v>-3611740</v>
      </c>
      <c r="R79" s="99"/>
      <c r="S79" s="96" t="str">
        <f>IF(ISERROR(VLOOKUP(A79,에듀미수DB!$A:$D,4,FALSE)),"미수없음?",(VLOOKUP(A79,에듀미수DB!$A:$D,4,FALSE)))</f>
        <v>-801,880</v>
      </c>
      <c r="T79" s="80">
        <f>SUMIFS(수금내역!$F:$F,수금내역!$J:$J,$V79)</f>
        <v>0</v>
      </c>
      <c r="U79" s="4">
        <v>97</v>
      </c>
      <c r="V79" s="60" t="s">
        <v>342</v>
      </c>
      <c r="W79" t="str">
        <f>VLOOKUP(V79,더존미수DB!A:B,2,FALSE)</f>
        <v>서울대점</v>
      </c>
      <c r="X79" s="3">
        <f t="shared" si="40"/>
        <v>0</v>
      </c>
    </row>
    <row r="80" spans="1:24" ht="17.25" thickBot="1" x14ac:dyDescent="0.35">
      <c r="A80" s="39" t="s">
        <v>24</v>
      </c>
      <c r="B80" s="40" t="s">
        <v>25</v>
      </c>
      <c r="C80" s="350" t="s">
        <v>386</v>
      </c>
      <c r="D80" s="331">
        <v>-188930</v>
      </c>
      <c r="E80" s="320"/>
      <c r="F80" s="350" t="s">
        <v>417</v>
      </c>
      <c r="G80" s="108">
        <f t="shared" si="36"/>
        <v>-188930</v>
      </c>
      <c r="H80" s="320"/>
      <c r="I80" s="336" t="s">
        <v>417</v>
      </c>
      <c r="J80" s="108">
        <f t="shared" si="38"/>
        <v>0</v>
      </c>
      <c r="K80" s="320"/>
      <c r="L80" s="351"/>
      <c r="M80" s="354" t="s">
        <v>384</v>
      </c>
      <c r="N80" s="62">
        <f t="shared" si="39"/>
        <v>-230380</v>
      </c>
      <c r="O80" s="339"/>
      <c r="P80" s="379">
        <f t="shared" si="37"/>
        <v>-188930</v>
      </c>
      <c r="Q80" s="86">
        <f>IF(ISERROR(VLOOKUP($V80,더존미수DB!$A:$F,6,FALSE)),"미수없음?",(VLOOKUP($V80,더존미수DB!$A:$F,6,FALSE)))</f>
        <v>-188930</v>
      </c>
      <c r="R80" s="99"/>
      <c r="S80" s="96" t="str">
        <f>IF(ISERROR(VLOOKUP(A80,에듀미수DB!$A:$D,4,FALSE)),"미수없음?",(VLOOKUP(A80,에듀미수DB!$A:$D,4,FALSE)))</f>
        <v>-230,380</v>
      </c>
      <c r="T80" s="80">
        <f>SUMIFS(수금내역!$F:$F,수금내역!$J:$J,$V80)</f>
        <v>0</v>
      </c>
      <c r="U80" s="4">
        <v>98</v>
      </c>
      <c r="V80" s="60" t="s">
        <v>235</v>
      </c>
      <c r="W80" t="str">
        <f>VLOOKUP(V80,더존미수DB!A:B,2,FALSE)</f>
        <v>목동점</v>
      </c>
      <c r="X80" s="3">
        <f t="shared" si="40"/>
        <v>0</v>
      </c>
    </row>
    <row r="81" spans="1:24" ht="17.25" thickTop="1" x14ac:dyDescent="0.3">
      <c r="A81" s="2" t="s">
        <v>38</v>
      </c>
      <c r="B81" s="1" t="s">
        <v>39</v>
      </c>
      <c r="C81" s="2" t="s">
        <v>871</v>
      </c>
      <c r="D81" s="104">
        <v>0</v>
      </c>
      <c r="E81" s="76"/>
      <c r="F81" s="2" t="s">
        <v>1651</v>
      </c>
      <c r="G81" s="113">
        <f t="shared" si="36"/>
        <v>0</v>
      </c>
      <c r="H81" s="76"/>
      <c r="I81" s="2" t="s">
        <v>1651</v>
      </c>
      <c r="J81" s="104">
        <f>IF(L81="주말통제",Q81,0)</f>
        <v>0</v>
      </c>
      <c r="K81" s="76"/>
      <c r="L81" s="109"/>
      <c r="N81" s="62">
        <f>SUM(R81+S81)-T81</f>
        <v>0</v>
      </c>
      <c r="O81" s="33"/>
      <c r="P81" s="379">
        <f t="shared" si="37"/>
        <v>0</v>
      </c>
      <c r="Q81" s="86">
        <f>IF(ISERROR(VLOOKUP($V81,더존미수DB!$A:$F,6,FALSE)),"미수없음?",(VLOOKUP($V81,더존미수DB!$A:$F,6,FALSE)))</f>
        <v>1806640</v>
      </c>
      <c r="R81" s="99"/>
      <c r="S81" s="96" t="str">
        <f>IF(ISERROR(VLOOKUP(A81,에듀미수DB!$A:$D,4,FALSE)),"미수없음?",(VLOOKUP(A81,에듀미수DB!$A:$D,4,FALSE)))</f>
        <v>0</v>
      </c>
      <c r="T81" s="80">
        <f>SUMIFS(수금내역!$F:$F,수금내역!$J:$J,$V81)</f>
        <v>0</v>
      </c>
      <c r="U81" s="4">
        <v>12</v>
      </c>
      <c r="V81" s="60" t="s">
        <v>240</v>
      </c>
      <c r="W81" t="str">
        <f>VLOOKUP(V81,더존미수DB!A:B,2,FALSE)</f>
        <v>강남1호점</v>
      </c>
      <c r="X81" s="3">
        <f>IF(W81=B81,0,"확인")</f>
        <v>0</v>
      </c>
    </row>
    <row r="82" spans="1:24" x14ac:dyDescent="0.3">
      <c r="A82" s="2" t="s">
        <v>82</v>
      </c>
      <c r="B82" s="1" t="s">
        <v>83</v>
      </c>
      <c r="C82" s="2" t="s">
        <v>6</v>
      </c>
      <c r="D82" s="104">
        <v>0</v>
      </c>
      <c r="E82" s="76"/>
      <c r="F82" s="2" t="s">
        <v>6</v>
      </c>
      <c r="G82" s="104">
        <f t="shared" si="36"/>
        <v>0</v>
      </c>
      <c r="H82" s="76"/>
      <c r="I82" s="2" t="s">
        <v>6</v>
      </c>
      <c r="J82" s="104">
        <f>IF(L82="주말통제",Q82,0)</f>
        <v>0</v>
      </c>
      <c r="K82" s="76"/>
      <c r="L82" s="109"/>
      <c r="N82" s="62">
        <f>SUM(R82+S82)-T82</f>
        <v>0</v>
      </c>
      <c r="O82" s="33"/>
      <c r="P82" s="379">
        <f t="shared" si="37"/>
        <v>0</v>
      </c>
      <c r="Q82" s="86">
        <f>IF(ISERROR(VLOOKUP($V82,더존미수DB!$A:$F,6,FALSE)),"미수없음?",(VLOOKUP($V82,더존미수DB!$A:$F,6,FALSE)))</f>
        <v>37292600</v>
      </c>
      <c r="R82" s="99"/>
      <c r="S82" s="96" t="str">
        <f>IF(ISERROR(VLOOKUP(A82,에듀미수DB!$A:$D,4,FALSE)),"미수없음?",(VLOOKUP(A82,에듀미수DB!$A:$D,4,FALSE)))</f>
        <v>0</v>
      </c>
      <c r="T82" s="80">
        <f>SUMIFS(수금내역!$F:$F,수금내역!$J:$J,$V82)</f>
        <v>0</v>
      </c>
      <c r="U82" s="4">
        <v>25</v>
      </c>
      <c r="V82" s="60" t="s">
        <v>310</v>
      </c>
      <c r="W82" t="str">
        <f>VLOOKUP(V82,더존미수DB!A:B,2,FALSE)</f>
        <v>도촌점</v>
      </c>
      <c r="X82" s="3">
        <f>IF(W82=B82,0,"확인")</f>
        <v>0</v>
      </c>
    </row>
    <row r="83" spans="1:24" x14ac:dyDescent="0.3">
      <c r="A83" s="343" t="s">
        <v>76</v>
      </c>
      <c r="B83" s="288" t="s">
        <v>77</v>
      </c>
      <c r="C83" s="289" t="s">
        <v>167</v>
      </c>
      <c r="D83" s="113">
        <v>8068760</v>
      </c>
      <c r="E83" s="76"/>
      <c r="F83" s="289" t="s">
        <v>935</v>
      </c>
      <c r="G83" s="104">
        <f t="shared" si="36"/>
        <v>8068760</v>
      </c>
      <c r="H83" s="76"/>
      <c r="I83" s="343" t="s">
        <v>417</v>
      </c>
      <c r="J83" s="113">
        <f t="shared" si="38"/>
        <v>0</v>
      </c>
      <c r="K83" s="76"/>
      <c r="L83" s="109"/>
      <c r="M83" s="154" t="s">
        <v>384</v>
      </c>
      <c r="N83" s="62">
        <f t="shared" si="39"/>
        <v>9192280</v>
      </c>
      <c r="O83" s="33"/>
      <c r="P83" s="379">
        <f t="shared" si="37"/>
        <v>8068760</v>
      </c>
      <c r="Q83" s="86">
        <f>IF(ISERROR(VLOOKUP($V83,더존미수DB!$A:$F,6,FALSE)),"미수없음?",(VLOOKUP($V83,더존미수DB!$A:$F,6,FALSE)))</f>
        <v>8068760</v>
      </c>
      <c r="R83" s="99"/>
      <c r="S83" s="96" t="str">
        <f>IF(ISERROR(VLOOKUP(A83,에듀미수DB!$A:$D,4,FALSE)),"미수없음?",(VLOOKUP(A83,에듀미수DB!$A:$D,4,FALSE)))</f>
        <v>9,192,280</v>
      </c>
      <c r="T83" s="80">
        <f>SUMIFS(수금내역!$F:$F,수금내역!$J:$J,$V83)</f>
        <v>0</v>
      </c>
      <c r="U83" s="4">
        <v>99</v>
      </c>
      <c r="V83" s="60" t="s">
        <v>260</v>
      </c>
      <c r="W83" t="str">
        <f>VLOOKUP(V83,더존미수DB!A:B,2,FALSE)</f>
        <v>역삼1호점</v>
      </c>
      <c r="X83" s="3">
        <f t="shared" si="40"/>
        <v>0</v>
      </c>
    </row>
    <row r="84" spans="1:24" x14ac:dyDescent="0.3">
      <c r="A84" s="2" t="s">
        <v>68</v>
      </c>
      <c r="B84" s="1" t="s">
        <v>69</v>
      </c>
      <c r="C84" s="371" t="s">
        <v>871</v>
      </c>
      <c r="D84" s="104">
        <v>-1074015</v>
      </c>
      <c r="E84" s="76"/>
      <c r="F84" s="371" t="s">
        <v>1651</v>
      </c>
      <c r="G84" s="104">
        <f t="shared" si="36"/>
        <v>-1074015</v>
      </c>
      <c r="H84" s="76"/>
      <c r="I84" s="2" t="s">
        <v>1651</v>
      </c>
      <c r="J84" s="104">
        <f t="shared" ref="J84:J98" si="41">IF(L84="주말통제",Q84,0)</f>
        <v>0</v>
      </c>
      <c r="K84" s="76"/>
      <c r="L84" s="109"/>
      <c r="M84" s="155" t="s">
        <v>1648</v>
      </c>
      <c r="N84" s="62">
        <f t="shared" ref="N84:N98" si="42">SUM(R84+S84)-T84</f>
        <v>0</v>
      </c>
      <c r="O84" s="339"/>
      <c r="P84" s="379">
        <f t="shared" si="37"/>
        <v>-1074015</v>
      </c>
      <c r="Q84" s="86">
        <f>IF(ISERROR(VLOOKUP($V84,더존미수DB!$A:$F,6,FALSE)),"미수없음?",(VLOOKUP($V84,더존미수DB!$A:$F,6,FALSE)))</f>
        <v>-1074015</v>
      </c>
      <c r="R84" s="99"/>
      <c r="S84" s="96" t="str">
        <f>IF(ISERROR(VLOOKUP(A84,에듀미수DB!$A:$D,4,FALSE)),"미수없음?",(VLOOKUP(A84,에듀미수DB!$A:$D,4,FALSE)))</f>
        <v>0</v>
      </c>
      <c r="T84" s="80">
        <f>SUMIFS(수금내역!$F:$F,수금내역!$J:$J,$V84)</f>
        <v>0</v>
      </c>
      <c r="U84" s="4">
        <v>22</v>
      </c>
      <c r="V84" s="60" t="s">
        <v>308</v>
      </c>
      <c r="W84" t="str">
        <f>VLOOKUP(V84,더존미수DB!A:B,2,FALSE)</f>
        <v>강남구청1호점</v>
      </c>
      <c r="X84" s="3">
        <f t="shared" ref="X84:X98" si="43">IF(W84=B84,0,"확인")</f>
        <v>0</v>
      </c>
    </row>
    <row r="85" spans="1:24" x14ac:dyDescent="0.3">
      <c r="A85" s="2" t="s">
        <v>98</v>
      </c>
      <c r="B85" s="1" t="s">
        <v>99</v>
      </c>
      <c r="C85" s="371" t="s">
        <v>871</v>
      </c>
      <c r="D85" s="104">
        <v>622230</v>
      </c>
      <c r="E85" s="76"/>
      <c r="F85" s="371" t="s">
        <v>1651</v>
      </c>
      <c r="G85" s="104">
        <f t="shared" si="36"/>
        <v>622230</v>
      </c>
      <c r="H85" s="76"/>
      <c r="I85" s="2" t="s">
        <v>1651</v>
      </c>
      <c r="J85" s="104">
        <f t="shared" si="41"/>
        <v>0</v>
      </c>
      <c r="K85" s="76"/>
      <c r="L85" s="109"/>
      <c r="M85" s="155" t="s">
        <v>1648</v>
      </c>
      <c r="N85" s="62">
        <f t="shared" si="42"/>
        <v>0</v>
      </c>
      <c r="O85" s="339"/>
      <c r="P85" s="379">
        <f t="shared" si="37"/>
        <v>622230</v>
      </c>
      <c r="Q85" s="86">
        <f>IF(ISERROR(VLOOKUP($V85,더존미수DB!$A:$F,6,FALSE)),"미수없음?",(VLOOKUP($V85,더존미수DB!$A:$F,6,FALSE)))</f>
        <v>622230</v>
      </c>
      <c r="R85" s="99"/>
      <c r="S85" s="96" t="str">
        <f>IF(ISERROR(VLOOKUP(A85,에듀미수DB!$A:$D,4,FALSE)),"미수없음?",(VLOOKUP(A85,에듀미수DB!$A:$D,4,FALSE)))</f>
        <v>0</v>
      </c>
      <c r="T85" s="80">
        <f>SUMIFS(수금내역!$F:$F,수금내역!$J:$J,$V85)</f>
        <v>0</v>
      </c>
      <c r="U85" s="4">
        <v>33</v>
      </c>
      <c r="V85" s="60" t="s">
        <v>292</v>
      </c>
      <c r="W85" t="str">
        <f>VLOOKUP(V85,더존미수DB!A:B,2,FALSE)</f>
        <v>경복사거리점</v>
      </c>
      <c r="X85" s="3">
        <f t="shared" si="43"/>
        <v>0</v>
      </c>
    </row>
    <row r="86" spans="1:24" x14ac:dyDescent="0.3">
      <c r="A86" s="2" t="s">
        <v>112</v>
      </c>
      <c r="B86" s="1" t="s">
        <v>113</v>
      </c>
      <c r="C86" s="371" t="s">
        <v>871</v>
      </c>
      <c r="D86" s="104">
        <v>-2114095</v>
      </c>
      <c r="E86" s="76"/>
      <c r="F86" s="371" t="s">
        <v>1651</v>
      </c>
      <c r="G86" s="104">
        <f t="shared" si="36"/>
        <v>-2114095</v>
      </c>
      <c r="H86" s="76"/>
      <c r="I86" s="2" t="s">
        <v>1651</v>
      </c>
      <c r="J86" s="104">
        <f t="shared" si="41"/>
        <v>0</v>
      </c>
      <c r="K86" s="76"/>
      <c r="L86" s="109"/>
      <c r="M86" s="155" t="s">
        <v>1648</v>
      </c>
      <c r="N86" s="62">
        <f t="shared" si="42"/>
        <v>0</v>
      </c>
      <c r="O86" s="339"/>
      <c r="P86" s="379">
        <f t="shared" si="37"/>
        <v>-2114095</v>
      </c>
      <c r="Q86" s="86">
        <f>IF(ISERROR(VLOOKUP($V86,더존미수DB!$A:$F,6,FALSE)),"미수없음?",(VLOOKUP($V86,더존미수DB!$A:$F,6,FALSE)))</f>
        <v>-2114095</v>
      </c>
      <c r="R86" s="99"/>
      <c r="S86" s="96" t="str">
        <f>IF(ISERROR(VLOOKUP(A86,에듀미수DB!$A:$D,4,FALSE)),"미수없음?",(VLOOKUP(A86,에듀미수DB!$A:$D,4,FALSE)))</f>
        <v>0</v>
      </c>
      <c r="T86" s="80">
        <f>SUMIFS(수금내역!$F:$F,수금내역!$J:$J,$V86)</f>
        <v>0</v>
      </c>
      <c r="U86" s="4">
        <v>38</v>
      </c>
      <c r="V86" s="60" t="s">
        <v>284</v>
      </c>
      <c r="W86" t="str">
        <f>VLOOKUP(V86,더존미수DB!A:B,2,FALSE)</f>
        <v>도곡1호점</v>
      </c>
      <c r="X86" s="3">
        <f t="shared" si="43"/>
        <v>0</v>
      </c>
    </row>
    <row r="87" spans="1:24" x14ac:dyDescent="0.3">
      <c r="A87" s="2" t="s">
        <v>48</v>
      </c>
      <c r="B87" s="1" t="s">
        <v>49</v>
      </c>
      <c r="C87" s="371" t="s">
        <v>871</v>
      </c>
      <c r="D87" s="104">
        <v>-209890</v>
      </c>
      <c r="E87" s="76"/>
      <c r="F87" s="371" t="s">
        <v>1651</v>
      </c>
      <c r="G87" s="104">
        <f t="shared" si="36"/>
        <v>-209890</v>
      </c>
      <c r="H87" s="76"/>
      <c r="I87" s="2" t="s">
        <v>1651</v>
      </c>
      <c r="J87" s="104">
        <f t="shared" si="41"/>
        <v>0</v>
      </c>
      <c r="K87" s="76"/>
      <c r="L87" s="109"/>
      <c r="M87" s="155" t="s">
        <v>1648</v>
      </c>
      <c r="N87" s="62">
        <f t="shared" si="42"/>
        <v>0</v>
      </c>
      <c r="O87" s="339"/>
      <c r="P87" s="379">
        <f t="shared" si="37"/>
        <v>-209890</v>
      </c>
      <c r="Q87" s="86">
        <f>IF(ISERROR(VLOOKUP($V87,더존미수DB!$A:$F,6,FALSE)),"미수없음?",(VLOOKUP($V87,더존미수DB!$A:$F,6,FALSE)))</f>
        <v>-209890</v>
      </c>
      <c r="R87" s="99"/>
      <c r="S87" s="96" t="str">
        <f>IF(ISERROR(VLOOKUP(A87,에듀미수DB!$A:$D,4,FALSE)),"미수없음?",(VLOOKUP(A87,에듀미수DB!$A:$D,4,FALSE)))</f>
        <v>0</v>
      </c>
      <c r="T87" s="80">
        <f>SUMIFS(수금내역!$F:$F,수금내역!$J:$J,$V87)</f>
        <v>0</v>
      </c>
      <c r="U87" s="4">
        <v>16</v>
      </c>
      <c r="V87" s="60" t="s">
        <v>244</v>
      </c>
      <c r="W87" t="str">
        <f>VLOOKUP(V87,더존미수DB!A:B,2,FALSE)</f>
        <v>강남터미널 1호점</v>
      </c>
      <c r="X87" s="3">
        <f t="shared" si="43"/>
        <v>0</v>
      </c>
    </row>
    <row r="88" spans="1:24" x14ac:dyDescent="0.3">
      <c r="A88" s="2" t="s">
        <v>70</v>
      </c>
      <c r="B88" s="168" t="s">
        <v>71</v>
      </c>
      <c r="C88" s="373" t="s">
        <v>871</v>
      </c>
      <c r="D88" s="117">
        <v>59200</v>
      </c>
      <c r="E88" s="78"/>
      <c r="F88" s="373" t="s">
        <v>928</v>
      </c>
      <c r="G88" s="104">
        <f t="shared" si="36"/>
        <v>59200</v>
      </c>
      <c r="H88" s="76"/>
      <c r="I88" s="149" t="s">
        <v>1650</v>
      </c>
      <c r="J88" s="117">
        <f t="shared" si="41"/>
        <v>0</v>
      </c>
      <c r="K88" s="76"/>
      <c r="L88" s="109"/>
      <c r="M88" s="155" t="s">
        <v>1648</v>
      </c>
      <c r="N88" s="62">
        <f t="shared" si="42"/>
        <v>0</v>
      </c>
      <c r="O88" s="339"/>
      <c r="P88" s="379">
        <f t="shared" si="37"/>
        <v>59200</v>
      </c>
      <c r="Q88" s="86">
        <f>IF(ISERROR(VLOOKUP($V88,더존미수DB!$A:$F,6,FALSE)),"미수없음?",(VLOOKUP($V88,더존미수DB!$A:$F,6,FALSE)))</f>
        <v>59200</v>
      </c>
      <c r="R88" s="99"/>
      <c r="S88" s="96" t="str">
        <f>IF(ISERROR(VLOOKUP(A88,에듀미수DB!$A:$D,4,FALSE)),"미수없음?",(VLOOKUP(A88,에듀미수DB!$A:$D,4,FALSE)))</f>
        <v>0</v>
      </c>
      <c r="T88" s="80">
        <f>SUMIFS(수금내역!$F:$F,수금내역!$J:$J,$V88)</f>
        <v>0</v>
      </c>
      <c r="U88" s="4">
        <v>78</v>
      </c>
      <c r="V88" s="60" t="s">
        <v>929</v>
      </c>
      <c r="W88" t="str">
        <f>VLOOKUP(V88,더존미수DB!A:B,2,FALSE)</f>
        <v>분당야탑점</v>
      </c>
      <c r="X88" s="3">
        <f t="shared" si="43"/>
        <v>0</v>
      </c>
    </row>
    <row r="89" spans="1:24" x14ac:dyDescent="0.3">
      <c r="A89" s="2" t="s">
        <v>10</v>
      </c>
      <c r="B89" s="1" t="s">
        <v>11</v>
      </c>
      <c r="C89" s="371" t="s">
        <v>386</v>
      </c>
      <c r="D89" s="104">
        <v>0</v>
      </c>
      <c r="E89" s="76"/>
      <c r="F89" s="371" t="s">
        <v>1646</v>
      </c>
      <c r="G89" s="104">
        <f t="shared" si="36"/>
        <v>0</v>
      </c>
      <c r="H89" s="76"/>
      <c r="I89" s="2" t="s">
        <v>1646</v>
      </c>
      <c r="J89" s="104">
        <f t="shared" si="41"/>
        <v>0</v>
      </c>
      <c r="K89" s="76"/>
      <c r="L89" s="109"/>
      <c r="M89" s="155" t="s">
        <v>1648</v>
      </c>
      <c r="N89" s="62">
        <f t="shared" si="42"/>
        <v>0</v>
      </c>
      <c r="O89" s="339"/>
      <c r="P89" s="379">
        <f t="shared" si="37"/>
        <v>0</v>
      </c>
      <c r="Q89" s="86">
        <f>IF(ISERROR(VLOOKUP($V89,더존미수DB!$A:$F,6,FALSE)),"미수없음?",(VLOOKUP($V89,더존미수DB!$A:$F,6,FALSE)))</f>
        <v>0</v>
      </c>
      <c r="R89" s="99"/>
      <c r="S89" s="96" t="str">
        <f>IF(ISERROR(VLOOKUP(A89,에듀미수DB!$A:$D,4,FALSE)),"미수없음?",(VLOOKUP(A89,에듀미수DB!$A:$D,4,FALSE)))</f>
        <v>0</v>
      </c>
      <c r="T89" s="80">
        <f>SUMIFS(수금내역!$F:$F,수금내역!$J:$J,$V89)</f>
        <v>0</v>
      </c>
      <c r="U89" s="4">
        <v>3</v>
      </c>
      <c r="V89" s="60" t="s">
        <v>229</v>
      </c>
      <c r="W89" t="str">
        <f>VLOOKUP(V89,더존미수DB!A:B,2,FALSE)</f>
        <v>미금1호점</v>
      </c>
      <c r="X89" s="3">
        <f t="shared" si="43"/>
        <v>0</v>
      </c>
    </row>
    <row r="90" spans="1:24" x14ac:dyDescent="0.3">
      <c r="A90" s="2" t="s">
        <v>12</v>
      </c>
      <c r="B90" s="1" t="s">
        <v>13</v>
      </c>
      <c r="C90" s="371" t="s">
        <v>386</v>
      </c>
      <c r="D90" s="104">
        <v>2849620</v>
      </c>
      <c r="E90" s="76"/>
      <c r="F90" s="371" t="s">
        <v>1647</v>
      </c>
      <c r="G90" s="104">
        <f t="shared" si="36"/>
        <v>2849620</v>
      </c>
      <c r="H90" s="76"/>
      <c r="I90" s="2" t="s">
        <v>1647</v>
      </c>
      <c r="J90" s="104">
        <f t="shared" si="41"/>
        <v>0</v>
      </c>
      <c r="K90" s="76"/>
      <c r="L90" s="109"/>
      <c r="M90" s="155" t="s">
        <v>1648</v>
      </c>
      <c r="N90" s="62">
        <f t="shared" si="42"/>
        <v>0</v>
      </c>
      <c r="O90" s="339"/>
      <c r="P90" s="379">
        <f t="shared" si="37"/>
        <v>2849620</v>
      </c>
      <c r="Q90" s="86">
        <f>IF(ISERROR(VLOOKUP($V90,더존미수DB!$A:$F,6,FALSE)),"미수없음?",(VLOOKUP($V90,더존미수DB!$A:$F,6,FALSE)))</f>
        <v>2849620</v>
      </c>
      <c r="R90" s="99"/>
      <c r="S90" s="96" t="str">
        <f>IF(ISERROR(VLOOKUP(A90,에듀미수DB!$A:$D,4,FALSE)),"미수없음?",(VLOOKUP(A90,에듀미수DB!$A:$D,4,FALSE)))</f>
        <v>0</v>
      </c>
      <c r="T90" s="80">
        <f>SUMIFS(수금내역!$F:$F,수금내역!$J:$J,$V90)</f>
        <v>0</v>
      </c>
      <c r="U90" s="4">
        <v>4</v>
      </c>
      <c r="V90" s="60" t="s">
        <v>230</v>
      </c>
      <c r="W90" t="str">
        <f>VLOOKUP(V90,더존미수DB!A:B,2,FALSE)</f>
        <v>상대원1호</v>
      </c>
      <c r="X90" s="3">
        <f t="shared" si="43"/>
        <v>0</v>
      </c>
    </row>
    <row r="91" spans="1:24" x14ac:dyDescent="0.3">
      <c r="A91" s="2" t="s">
        <v>18</v>
      </c>
      <c r="B91" s="1" t="s">
        <v>19</v>
      </c>
      <c r="C91" s="371" t="s">
        <v>386</v>
      </c>
      <c r="D91" s="104">
        <v>4277270</v>
      </c>
      <c r="E91" s="76"/>
      <c r="F91" s="371" t="s">
        <v>1646</v>
      </c>
      <c r="G91" s="104">
        <f t="shared" si="36"/>
        <v>4277270</v>
      </c>
      <c r="H91" s="76"/>
      <c r="I91" s="2" t="s">
        <v>1646</v>
      </c>
      <c r="J91" s="104">
        <f t="shared" si="41"/>
        <v>0</v>
      </c>
      <c r="K91" s="76"/>
      <c r="L91" s="109"/>
      <c r="M91" s="155" t="s">
        <v>1648</v>
      </c>
      <c r="N91" s="62">
        <f t="shared" si="42"/>
        <v>0</v>
      </c>
      <c r="O91" s="339"/>
      <c r="P91" s="379">
        <f t="shared" si="37"/>
        <v>4277270</v>
      </c>
      <c r="Q91" s="86">
        <f>IF(ISERROR(VLOOKUP($V91,더존미수DB!$A:$F,6,FALSE)),"미수없음?",(VLOOKUP($V91,더존미수DB!$A:$F,6,FALSE)))</f>
        <v>4277270</v>
      </c>
      <c r="R91" s="99"/>
      <c r="S91" s="96" t="str">
        <f>IF(ISERROR(VLOOKUP(A91,에듀미수DB!$A:$D,4,FALSE)),"미수없음?",(VLOOKUP(A91,에듀미수DB!$A:$D,4,FALSE)))</f>
        <v>0</v>
      </c>
      <c r="T91" s="80">
        <f>SUMIFS(수금내역!$F:$F,수금내역!$J:$J,$V91)</f>
        <v>0</v>
      </c>
      <c r="U91" s="4">
        <v>6</v>
      </c>
      <c r="V91" s="60" t="s">
        <v>285</v>
      </c>
      <c r="W91" t="str">
        <f>VLOOKUP(V91,더존미수DB!A:B,2,FALSE)</f>
        <v>효자촌점</v>
      </c>
      <c r="X91" s="3">
        <f t="shared" si="43"/>
        <v>0</v>
      </c>
    </row>
    <row r="92" spans="1:24" x14ac:dyDescent="0.3">
      <c r="A92" s="2" t="s">
        <v>20</v>
      </c>
      <c r="B92" s="1" t="s">
        <v>21</v>
      </c>
      <c r="C92" s="371" t="s">
        <v>386</v>
      </c>
      <c r="D92" s="104">
        <v>228580</v>
      </c>
      <c r="E92" s="76"/>
      <c r="F92" s="371" t="s">
        <v>1647</v>
      </c>
      <c r="G92" s="104">
        <f t="shared" si="36"/>
        <v>228580</v>
      </c>
      <c r="H92" s="76"/>
      <c r="I92" s="2" t="s">
        <v>1647</v>
      </c>
      <c r="J92" s="104">
        <f t="shared" si="41"/>
        <v>0</v>
      </c>
      <c r="K92" s="76"/>
      <c r="L92" s="109"/>
      <c r="M92" s="155" t="s">
        <v>1648</v>
      </c>
      <c r="N92" s="62">
        <f t="shared" si="42"/>
        <v>0</v>
      </c>
      <c r="O92" s="339"/>
      <c r="P92" s="379">
        <f t="shared" si="37"/>
        <v>228580</v>
      </c>
      <c r="Q92" s="86">
        <f>IF(ISERROR(VLOOKUP($V92,더존미수DB!$A:$F,6,FALSE)),"미수없음?",(VLOOKUP($V92,더존미수DB!$A:$F,6,FALSE)))</f>
        <v>228580</v>
      </c>
      <c r="R92" s="99"/>
      <c r="S92" s="96" t="str">
        <f>IF(ISERROR(VLOOKUP(A92,에듀미수DB!$A:$D,4,FALSE)),"미수없음?",(VLOOKUP(A92,에듀미수DB!$A:$D,4,FALSE)))</f>
        <v>0</v>
      </c>
      <c r="T92" s="80">
        <f>SUMIFS(수금내역!$F:$F,수금내역!$J:$J,$V92)</f>
        <v>0</v>
      </c>
      <c r="U92" s="4">
        <v>7</v>
      </c>
      <c r="V92" s="60" t="s">
        <v>233</v>
      </c>
      <c r="W92" t="str">
        <f>VLOOKUP(V92,더존미수DB!A:B,2,FALSE)</f>
        <v>단대점</v>
      </c>
      <c r="X92" s="3">
        <f t="shared" si="43"/>
        <v>0</v>
      </c>
    </row>
    <row r="93" spans="1:24" x14ac:dyDescent="0.3">
      <c r="A93" s="2" t="s">
        <v>52</v>
      </c>
      <c r="B93" s="1" t="s">
        <v>53</v>
      </c>
      <c r="C93" s="371" t="s">
        <v>386</v>
      </c>
      <c r="D93" s="104">
        <v>179520</v>
      </c>
      <c r="E93" s="76"/>
      <c r="F93" s="371" t="s">
        <v>1647</v>
      </c>
      <c r="G93" s="104">
        <f t="shared" si="36"/>
        <v>179520</v>
      </c>
      <c r="H93" s="76"/>
      <c r="I93" s="2" t="s">
        <v>1647</v>
      </c>
      <c r="J93" s="104">
        <f t="shared" si="41"/>
        <v>0</v>
      </c>
      <c r="K93" s="76"/>
      <c r="L93" s="109"/>
      <c r="M93" s="155" t="s">
        <v>1648</v>
      </c>
      <c r="N93" s="62">
        <f t="shared" si="42"/>
        <v>0</v>
      </c>
      <c r="O93" s="339"/>
      <c r="P93" s="379">
        <f t="shared" si="37"/>
        <v>179520</v>
      </c>
      <c r="Q93" s="86">
        <f>IF(ISERROR(VLOOKUP($V93,더존미수DB!$A:$F,6,FALSE)),"미수없음?",(VLOOKUP($V93,더존미수DB!$A:$F,6,FALSE)))</f>
        <v>179520</v>
      </c>
      <c r="R93" s="99"/>
      <c r="S93" s="96" t="str">
        <f>IF(ISERROR(VLOOKUP(A93,에듀미수DB!$A:$D,4,FALSE)),"미수없음?",(VLOOKUP(A93,에듀미수DB!$A:$D,4,FALSE)))</f>
        <v>0</v>
      </c>
      <c r="T93" s="80">
        <f>SUMIFS(수금내역!$F:$F,수금내역!$J:$J,$V93)</f>
        <v>0</v>
      </c>
      <c r="U93" s="4">
        <v>18</v>
      </c>
      <c r="V93" s="60" t="s">
        <v>402</v>
      </c>
      <c r="W93" t="str">
        <f>VLOOKUP(V93,더존미수DB!A:B,2,FALSE)</f>
        <v>평택 로데오점</v>
      </c>
      <c r="X93" s="3">
        <f t="shared" si="43"/>
        <v>0</v>
      </c>
    </row>
    <row r="94" spans="1:24" x14ac:dyDescent="0.3">
      <c r="A94" s="2" t="s">
        <v>84</v>
      </c>
      <c r="B94" s="1" t="s">
        <v>85</v>
      </c>
      <c r="C94" s="371" t="s">
        <v>386</v>
      </c>
      <c r="D94" s="104">
        <v>469040</v>
      </c>
      <c r="E94" s="76"/>
      <c r="F94" s="371" t="s">
        <v>1647</v>
      </c>
      <c r="G94" s="104">
        <f t="shared" si="36"/>
        <v>469040</v>
      </c>
      <c r="H94" s="76"/>
      <c r="I94" s="2" t="s">
        <v>1647</v>
      </c>
      <c r="J94" s="104">
        <f t="shared" si="41"/>
        <v>0</v>
      </c>
      <c r="K94" s="76"/>
      <c r="L94" s="109"/>
      <c r="M94" s="155" t="s">
        <v>1648</v>
      </c>
      <c r="N94" s="62">
        <f t="shared" si="42"/>
        <v>0</v>
      </c>
      <c r="O94" s="339"/>
      <c r="P94" s="379">
        <f t="shared" si="37"/>
        <v>469040</v>
      </c>
      <c r="Q94" s="86">
        <f>IF(ISERROR(VLOOKUP($V94,더존미수DB!$A:$F,6,FALSE)),"미수없음?",(VLOOKUP($V94,더존미수DB!$A:$F,6,FALSE)))</f>
        <v>469040</v>
      </c>
      <c r="R94" s="99"/>
      <c r="S94" s="96" t="str">
        <f>IF(ISERROR(VLOOKUP(A94,에듀미수DB!$A:$D,4,FALSE)),"미수없음?",(VLOOKUP(A94,에듀미수DB!$A:$D,4,FALSE)))</f>
        <v>0</v>
      </c>
      <c r="T94" s="80">
        <f>SUMIFS(수금내역!$F:$F,수금내역!$J:$J,$V94)</f>
        <v>0</v>
      </c>
      <c r="U94" s="4">
        <v>26</v>
      </c>
      <c r="V94" s="60" t="s">
        <v>312</v>
      </c>
      <c r="W94" t="str">
        <f>VLOOKUP(V94,더존미수DB!A:B,2,FALSE)</f>
        <v>안성공도점</v>
      </c>
      <c r="X94" s="3">
        <f t="shared" si="43"/>
        <v>0</v>
      </c>
    </row>
    <row r="95" spans="1:24" x14ac:dyDescent="0.3">
      <c r="A95" s="2" t="s">
        <v>94</v>
      </c>
      <c r="B95" s="1" t="s">
        <v>95</v>
      </c>
      <c r="C95" s="371" t="s">
        <v>386</v>
      </c>
      <c r="D95" s="104">
        <v>70070</v>
      </c>
      <c r="E95" s="76"/>
      <c r="F95" s="371" t="s">
        <v>1647</v>
      </c>
      <c r="G95" s="104">
        <f t="shared" si="36"/>
        <v>70070</v>
      </c>
      <c r="H95" s="76"/>
      <c r="I95" s="2" t="s">
        <v>1647</v>
      </c>
      <c r="J95" s="104">
        <f t="shared" si="41"/>
        <v>0</v>
      </c>
      <c r="K95" s="76"/>
      <c r="L95" s="109"/>
      <c r="M95" s="155" t="s">
        <v>1648</v>
      </c>
      <c r="N95" s="62">
        <f t="shared" si="42"/>
        <v>0</v>
      </c>
      <c r="O95" s="339"/>
      <c r="P95" s="379">
        <f t="shared" si="37"/>
        <v>70070</v>
      </c>
      <c r="Q95" s="86">
        <f>IF(ISERROR(VLOOKUP($V95,더존미수DB!$A:$F,6,FALSE)),"미수없음?",(VLOOKUP($V95,더존미수DB!$A:$F,6,FALSE)))</f>
        <v>70070</v>
      </c>
      <c r="R95" s="99"/>
      <c r="S95" s="96" t="str">
        <f>IF(ISERROR(VLOOKUP(A95,에듀미수DB!$A:$D,4,FALSE)),"미수없음?",(VLOOKUP(A95,에듀미수DB!$A:$D,4,FALSE)))</f>
        <v>0</v>
      </c>
      <c r="T95" s="80">
        <f>SUMIFS(수금내역!$F:$F,수금내역!$J:$J,$V95)</f>
        <v>0</v>
      </c>
      <c r="U95" s="4">
        <v>31</v>
      </c>
      <c r="V95" s="60" t="s">
        <v>403</v>
      </c>
      <c r="W95" t="str">
        <f>VLOOKUP(V95,더존미수DB!A:B,2,FALSE)</f>
        <v>오산시청점</v>
      </c>
      <c r="X95" s="3">
        <f t="shared" si="43"/>
        <v>0</v>
      </c>
    </row>
    <row r="96" spans="1:24" x14ac:dyDescent="0.3">
      <c r="A96" s="2" t="s">
        <v>123</v>
      </c>
      <c r="B96" s="1" t="s">
        <v>124</v>
      </c>
      <c r="C96" s="371" t="s">
        <v>386</v>
      </c>
      <c r="D96" s="104">
        <v>-474070</v>
      </c>
      <c r="E96" s="76"/>
      <c r="F96" s="371" t="s">
        <v>1646</v>
      </c>
      <c r="G96" s="104">
        <f t="shared" si="36"/>
        <v>-474070</v>
      </c>
      <c r="H96" s="76"/>
      <c r="I96" s="2" t="s">
        <v>1646</v>
      </c>
      <c r="J96" s="104">
        <f t="shared" si="41"/>
        <v>0</v>
      </c>
      <c r="K96" s="76"/>
      <c r="L96" s="109"/>
      <c r="M96" s="155" t="s">
        <v>1648</v>
      </c>
      <c r="N96" s="62">
        <f t="shared" si="42"/>
        <v>0</v>
      </c>
      <c r="O96" s="339"/>
      <c r="P96" s="379">
        <f t="shared" si="37"/>
        <v>-474070</v>
      </c>
      <c r="Q96" s="86">
        <f>IF(ISERROR(VLOOKUP($V96,더존미수DB!$A:$F,6,FALSE)),"미수없음?",(VLOOKUP($V96,더존미수DB!$A:$F,6,FALSE)))</f>
        <v>-474070</v>
      </c>
      <c r="R96" s="99"/>
      <c r="S96" s="96" t="str">
        <f>IF(ISERROR(VLOOKUP(A96,에듀미수DB!$A:$D,4,FALSE)),"미수없음?",(VLOOKUP(A96,에듀미수DB!$A:$D,4,FALSE)))</f>
        <v>0</v>
      </c>
      <c r="T96" s="80">
        <f>SUMIFS(수금내역!$F:$F,수금내역!$J:$J,$V96)</f>
        <v>0</v>
      </c>
      <c r="U96" s="4">
        <v>42</v>
      </c>
      <c r="V96" s="60" t="s">
        <v>286</v>
      </c>
      <c r="W96" t="str">
        <f>VLOOKUP(V96,더존미수DB!A:B,2,FALSE)</f>
        <v>반포지하상가점</v>
      </c>
      <c r="X96" s="3">
        <f t="shared" si="43"/>
        <v>0</v>
      </c>
    </row>
    <row r="97" spans="1:24" x14ac:dyDescent="0.3">
      <c r="A97" s="2" t="s">
        <v>137</v>
      </c>
      <c r="B97" s="1" t="s">
        <v>138</v>
      </c>
      <c r="C97" s="371" t="s">
        <v>386</v>
      </c>
      <c r="D97" s="104">
        <v>1390160</v>
      </c>
      <c r="E97" s="76"/>
      <c r="F97" s="371" t="s">
        <v>1646</v>
      </c>
      <c r="G97" s="104">
        <f t="shared" si="36"/>
        <v>1390160</v>
      </c>
      <c r="H97" s="76"/>
      <c r="I97" s="2" t="s">
        <v>1646</v>
      </c>
      <c r="J97" s="104">
        <f t="shared" si="41"/>
        <v>0</v>
      </c>
      <c r="K97" s="76"/>
      <c r="L97" s="109"/>
      <c r="M97" s="155" t="s">
        <v>1648</v>
      </c>
      <c r="N97" s="62">
        <f t="shared" si="42"/>
        <v>0</v>
      </c>
      <c r="O97" s="339"/>
      <c r="P97" s="379">
        <f t="shared" si="37"/>
        <v>1390160</v>
      </c>
      <c r="Q97" s="86">
        <f>IF(ISERROR(VLOOKUP($V97,더존미수DB!$A:$F,6,FALSE)),"미수없음?",(VLOOKUP($V97,더존미수DB!$A:$F,6,FALSE)))</f>
        <v>1390160</v>
      </c>
      <c r="R97" s="99"/>
      <c r="S97" s="96" t="str">
        <f>IF(ISERROR(VLOOKUP(A97,에듀미수DB!$A:$D,4,FALSE)),"미수없음?",(VLOOKUP(A97,에듀미수DB!$A:$D,4,FALSE)))</f>
        <v>0</v>
      </c>
      <c r="T97" s="80">
        <f>SUMIFS(수금내역!$F:$F,수금내역!$J:$J,$V97)</f>
        <v>0</v>
      </c>
      <c r="U97" s="4">
        <v>48</v>
      </c>
      <c r="V97" s="60" t="s">
        <v>298</v>
      </c>
      <c r="W97" t="str">
        <f>VLOOKUP(V97,더존미수DB!A:B,2,FALSE)</f>
        <v>서초점</v>
      </c>
      <c r="X97" s="3">
        <f t="shared" si="43"/>
        <v>0</v>
      </c>
    </row>
    <row r="98" spans="1:24" x14ac:dyDescent="0.3">
      <c r="A98" s="2" t="s">
        <v>143</v>
      </c>
      <c r="B98" s="1" t="s">
        <v>144</v>
      </c>
      <c r="C98" s="371" t="s">
        <v>386</v>
      </c>
      <c r="D98" s="104">
        <v>718585</v>
      </c>
      <c r="E98" s="76"/>
      <c r="F98" s="371" t="s">
        <v>1647</v>
      </c>
      <c r="G98" s="104">
        <f t="shared" si="36"/>
        <v>718585</v>
      </c>
      <c r="H98" s="76"/>
      <c r="I98" s="2" t="s">
        <v>1647</v>
      </c>
      <c r="J98" s="104">
        <f t="shared" si="41"/>
        <v>0</v>
      </c>
      <c r="K98" s="76"/>
      <c r="L98" s="109"/>
      <c r="M98" s="155" t="s">
        <v>1648</v>
      </c>
      <c r="N98" s="62">
        <f t="shared" si="42"/>
        <v>0</v>
      </c>
      <c r="O98" s="339"/>
      <c r="P98" s="379">
        <f t="shared" si="37"/>
        <v>718585</v>
      </c>
      <c r="Q98" s="86">
        <f>IF(ISERROR(VLOOKUP($V98,더존미수DB!$A:$F,6,FALSE)),"미수없음?",(VLOOKUP($V98,더존미수DB!$A:$F,6,FALSE)))</f>
        <v>718585</v>
      </c>
      <c r="R98" s="99"/>
      <c r="S98" s="96" t="str">
        <f>IF(ISERROR(VLOOKUP(A98,에듀미수DB!$A:$D,4,FALSE)),"미수없음?",(VLOOKUP(A98,에듀미수DB!$A:$D,4,FALSE)))</f>
        <v>0</v>
      </c>
      <c r="T98" s="80">
        <f>SUMIFS(수금내역!$F:$F,수금내역!$J:$J,$V98)</f>
        <v>0</v>
      </c>
      <c r="U98" s="4">
        <v>50</v>
      </c>
      <c r="V98" s="60" t="s">
        <v>307</v>
      </c>
      <c r="W98" t="str">
        <f>VLOOKUP(V98,더존미수DB!A:B,2,FALSE)</f>
        <v>내방역점</v>
      </c>
      <c r="X98" s="3">
        <f t="shared" si="43"/>
        <v>0</v>
      </c>
    </row>
    <row r="99" spans="1:24" x14ac:dyDescent="0.3">
      <c r="A99" s="156" t="s">
        <v>905</v>
      </c>
      <c r="B99" s="157" t="s">
        <v>906</v>
      </c>
      <c r="C99" s="373" t="s">
        <v>386</v>
      </c>
      <c r="D99" s="117">
        <v>537790</v>
      </c>
      <c r="E99" s="78"/>
      <c r="F99" s="373" t="s">
        <v>1649</v>
      </c>
      <c r="G99" s="104">
        <f t="shared" si="36"/>
        <v>537790</v>
      </c>
      <c r="H99" s="76"/>
      <c r="I99" s="149" t="s">
        <v>1649</v>
      </c>
      <c r="J99" s="117">
        <f t="shared" ref="J99" si="44">IF(L99="주말통제",Q99,0)</f>
        <v>0</v>
      </c>
      <c r="K99" s="76"/>
      <c r="L99" s="110"/>
      <c r="M99" s="355" t="s">
        <v>1648</v>
      </c>
      <c r="N99" s="151">
        <f t="shared" ref="N99" si="45">SUM(R99+S99)-T99</f>
        <v>0</v>
      </c>
      <c r="O99" s="339"/>
      <c r="P99" s="379">
        <f t="shared" si="37"/>
        <v>537790</v>
      </c>
      <c r="Q99" s="122">
        <f>IF(ISERROR(VLOOKUP($V99,더존미수DB!$A:$F,6,FALSE)),"미수없음?",(VLOOKUP($V99,더존미수DB!$A:$F,6,FALSE)))</f>
        <v>537790</v>
      </c>
      <c r="R99" s="123"/>
      <c r="S99" s="96" t="str">
        <f>IF(ISERROR(VLOOKUP(A99,에듀미수DB!$A:$D,4,FALSE)),"미수없음?",(VLOOKUP(A99,에듀미수DB!$A:$D,4,FALSE)))</f>
        <v>0</v>
      </c>
      <c r="T99" s="124">
        <f>SUMIFS(수금내역!$F:$F,수금내역!$J:$J,$V99)</f>
        <v>0</v>
      </c>
      <c r="U99" s="4">
        <v>57</v>
      </c>
      <c r="V99" s="158" t="s">
        <v>907</v>
      </c>
      <c r="W99" s="64" t="str">
        <f>VLOOKUP(V99,더존미수DB!A:B,2,FALSE)</f>
        <v>판교유스페이스점</v>
      </c>
      <c r="X99" s="153">
        <f t="shared" ref="X99" si="46">IF(W99=B99,0,"확인")</f>
        <v>0</v>
      </c>
    </row>
    <row r="100" spans="1:24" x14ac:dyDescent="0.3">
      <c r="A100" s="2" t="s">
        <v>770</v>
      </c>
      <c r="B100" s="1" t="s">
        <v>769</v>
      </c>
      <c r="C100" s="371" t="s">
        <v>386</v>
      </c>
      <c r="D100" s="104">
        <v>1489900</v>
      </c>
      <c r="E100" s="76"/>
      <c r="F100" s="371" t="s">
        <v>774</v>
      </c>
      <c r="G100" s="104">
        <f t="shared" si="36"/>
        <v>1489900</v>
      </c>
      <c r="H100" s="76"/>
      <c r="I100" s="2" t="s">
        <v>417</v>
      </c>
      <c r="J100" s="104">
        <f t="shared" si="21"/>
        <v>0</v>
      </c>
      <c r="K100" s="76"/>
      <c r="L100" s="109"/>
      <c r="M100" s="155" t="s">
        <v>384</v>
      </c>
      <c r="N100" s="62">
        <f t="shared" si="22"/>
        <v>993060</v>
      </c>
      <c r="O100" s="339"/>
      <c r="P100" s="379">
        <f t="shared" si="37"/>
        <v>1489900</v>
      </c>
      <c r="Q100" s="86">
        <f>IF(ISERROR(VLOOKUP($V100,더존미수DB!$A:$F,6,FALSE)),"미수없음?",(VLOOKUP($V100,더존미수DB!$A:$F,6,FALSE)))</f>
        <v>1489900</v>
      </c>
      <c r="R100" s="99"/>
      <c r="S100" s="96" t="str">
        <f>IF(ISERROR(VLOOKUP(A100,에듀미수DB!$A:$D,4,FALSE)),"미수없음?",(VLOOKUP(A100,에듀미수DB!$A:$D,4,FALSE)))</f>
        <v>993,060</v>
      </c>
      <c r="T100" s="80">
        <f>SUMIFS(수금내역!$F:$F,수금내역!$J:$J,$V100)</f>
        <v>0</v>
      </c>
      <c r="U100" s="4">
        <v>100</v>
      </c>
      <c r="V100" s="60" t="s">
        <v>771</v>
      </c>
      <c r="W100" t="str">
        <f>VLOOKUP(V100,더존미수DB!A:B,2,FALSE)</f>
        <v>뱅뱅사거리점</v>
      </c>
      <c r="X100" s="3">
        <f t="shared" si="23"/>
        <v>0</v>
      </c>
    </row>
    <row r="101" spans="1:24" ht="17.25" thickBot="1" x14ac:dyDescent="0.35">
      <c r="A101" s="159" t="s">
        <v>56</v>
      </c>
      <c r="B101" s="160" t="s">
        <v>57</v>
      </c>
      <c r="C101" s="372" t="s">
        <v>386</v>
      </c>
      <c r="D101" s="162">
        <v>1315290</v>
      </c>
      <c r="E101" s="76"/>
      <c r="F101" s="372" t="s">
        <v>417</v>
      </c>
      <c r="G101" s="162">
        <f t="shared" si="36"/>
        <v>1315290</v>
      </c>
      <c r="H101" s="76"/>
      <c r="I101" s="159" t="s">
        <v>863</v>
      </c>
      <c r="J101" s="162">
        <f t="shared" si="21"/>
        <v>0</v>
      </c>
      <c r="K101" s="76"/>
      <c r="L101" s="109"/>
      <c r="M101" s="155" t="s">
        <v>738</v>
      </c>
      <c r="N101" s="62">
        <f t="shared" si="22"/>
        <v>700420</v>
      </c>
      <c r="O101" s="339"/>
      <c r="P101" s="379">
        <f t="shared" si="37"/>
        <v>1315290</v>
      </c>
      <c r="Q101" s="86">
        <f>IF(ISERROR(VLOOKUP($V101,더존미수DB!$A:$F,6,FALSE)),"미수없음?",(VLOOKUP($V101,더존미수DB!$A:$F,6,FALSE)))</f>
        <v>1315290</v>
      </c>
      <c r="R101" s="163"/>
      <c r="S101" s="96" t="str">
        <f>IF(ISERROR(VLOOKUP(A101,에듀미수DB!$A:$D,4,FALSE)),"미수없음?",(VLOOKUP(A101,에듀미수DB!$A:$D,4,FALSE)))</f>
        <v>700,420</v>
      </c>
      <c r="T101" s="80">
        <f>SUMIFS(수금내역!$F:$F,수금내역!$J:$J,$V101)</f>
        <v>0</v>
      </c>
      <c r="U101" s="4">
        <v>101</v>
      </c>
      <c r="V101" s="60" t="s">
        <v>313</v>
      </c>
      <c r="W101" t="str">
        <f>VLOOKUP(V101,더존미수DB!A:B,2,FALSE)</f>
        <v>남부터미널점</v>
      </c>
      <c r="X101" s="3">
        <f t="shared" si="23"/>
        <v>0</v>
      </c>
    </row>
    <row r="102" spans="1:24" ht="17.25" thickTop="1" x14ac:dyDescent="0.3">
      <c r="A102" s="171" t="s">
        <v>829</v>
      </c>
      <c r="B102" s="172" t="s">
        <v>881</v>
      </c>
      <c r="C102" s="173" t="s">
        <v>740</v>
      </c>
      <c r="D102" s="174">
        <v>0</v>
      </c>
      <c r="E102" s="77"/>
      <c r="F102" s="173" t="s">
        <v>830</v>
      </c>
      <c r="G102" s="304">
        <f t="shared" si="36"/>
        <v>0</v>
      </c>
      <c r="H102" s="77"/>
      <c r="I102" s="177" t="s">
        <v>830</v>
      </c>
      <c r="J102" s="174">
        <f t="shared" si="21"/>
        <v>0</v>
      </c>
      <c r="K102" s="77"/>
      <c r="L102" s="175" t="s">
        <v>848</v>
      </c>
      <c r="M102" s="178" t="s">
        <v>739</v>
      </c>
      <c r="N102" s="132">
        <f t="shared" si="22"/>
        <v>-3600</v>
      </c>
      <c r="O102" s="37"/>
      <c r="P102" s="379">
        <f t="shared" si="37"/>
        <v>0</v>
      </c>
      <c r="Q102" s="133">
        <f>IF(ISERROR(VLOOKUP($V102,더존미수DB!$A:$F,6,FALSE)),"미수없음?",(VLOOKUP($V102,더존미수DB!$A:$F,6,FALSE)))</f>
        <v>0</v>
      </c>
      <c r="R102" s="176"/>
      <c r="S102" s="96" t="str">
        <f>IF(ISERROR(VLOOKUP(A102,에듀미수DB!$A:$D,4,FALSE)),"미수없음?",(VLOOKUP(A102,에듀미수DB!$A:$D,4,FALSE)))</f>
        <v>-3,600</v>
      </c>
      <c r="T102" s="134">
        <f>SUMIFS(수금내역!$F:$F,수금내역!$J:$J,$V102)</f>
        <v>0</v>
      </c>
      <c r="U102" s="4">
        <v>102</v>
      </c>
      <c r="V102" s="135" t="s">
        <v>831</v>
      </c>
      <c r="W102" s="136" t="str">
        <f>VLOOKUP(V102,더존미수DB!A:B,2,FALSE)</f>
        <v>만두골[시흥점]</v>
      </c>
      <c r="X102" s="137">
        <f t="shared" si="23"/>
        <v>0</v>
      </c>
    </row>
    <row r="103" spans="1:24" x14ac:dyDescent="0.3">
      <c r="A103" s="271" t="s">
        <v>880</v>
      </c>
      <c r="B103" s="272" t="s">
        <v>882</v>
      </c>
      <c r="C103" s="273" t="s">
        <v>740</v>
      </c>
      <c r="D103" s="275">
        <v>-565630</v>
      </c>
      <c r="E103" s="274"/>
      <c r="F103" s="273" t="s">
        <v>883</v>
      </c>
      <c r="G103" s="104">
        <f t="shared" si="36"/>
        <v>-565630</v>
      </c>
      <c r="H103" s="274"/>
      <c r="I103" s="276" t="s">
        <v>883</v>
      </c>
      <c r="J103" s="275">
        <f t="shared" ref="J103" si="47">IF(L103="주말통제",Q103,0)</f>
        <v>-565630</v>
      </c>
      <c r="K103" s="274"/>
      <c r="L103" s="277" t="s">
        <v>848</v>
      </c>
      <c r="M103" s="278" t="s">
        <v>384</v>
      </c>
      <c r="N103" s="279">
        <f t="shared" ref="N103" si="48">SUM(R103+S103)-T103</f>
        <v>-813190</v>
      </c>
      <c r="O103" s="280"/>
      <c r="P103" s="379">
        <f t="shared" si="37"/>
        <v>-565630</v>
      </c>
      <c r="Q103" s="281">
        <f>IF(ISERROR(VLOOKUP($V103,더존미수DB!$A:$F,6,FALSE)),"미수없음?",(VLOOKUP($V103,더존미수DB!$A:$F,6,FALSE)))</f>
        <v>-565630</v>
      </c>
      <c r="R103" s="282"/>
      <c r="S103" s="96" t="str">
        <f>IF(ISERROR(VLOOKUP(A103,에듀미수DB!$A:$D,4,FALSE)),"미수없음?",(VLOOKUP(A103,에듀미수DB!$A:$D,4,FALSE)))</f>
        <v>-813,190</v>
      </c>
      <c r="T103" s="283">
        <f>SUMIFS(수금내역!$F:$F,수금내역!$J:$J,$V103)</f>
        <v>0</v>
      </c>
      <c r="U103" s="4">
        <v>103</v>
      </c>
      <c r="V103" s="284" t="s">
        <v>884</v>
      </c>
      <c r="W103" s="285" t="str">
        <f>VLOOKUP(V103,더존미수DB!A:B,2,FALSE)</f>
        <v>만두골 명인만두[대전선사점]</v>
      </c>
      <c r="X103" s="286" t="str">
        <f t="shared" ref="X103" si="49">IF(W103=B103,0,"확인")</f>
        <v>확인</v>
      </c>
    </row>
    <row r="104" spans="1:24" ht="17.25" thickBot="1" x14ac:dyDescent="0.35">
      <c r="A104" s="179" t="s">
        <v>1574</v>
      </c>
      <c r="B104" s="180" t="s">
        <v>1577</v>
      </c>
      <c r="C104" s="181" t="s">
        <v>740</v>
      </c>
      <c r="D104" s="183">
        <v>-16310</v>
      </c>
      <c r="E104" s="182"/>
      <c r="F104" s="181" t="s">
        <v>1576</v>
      </c>
      <c r="G104" s="108">
        <f t="shared" si="36"/>
        <v>-16310</v>
      </c>
      <c r="H104" s="182"/>
      <c r="I104" s="184" t="s">
        <v>1576</v>
      </c>
      <c r="J104" s="183">
        <f t="shared" ref="J104" si="50">IF(L104="주말통제",Q104,0)</f>
        <v>-16310</v>
      </c>
      <c r="K104" s="182"/>
      <c r="L104" s="185" t="s">
        <v>848</v>
      </c>
      <c r="M104" s="186" t="s">
        <v>384</v>
      </c>
      <c r="N104" s="187" t="e">
        <f t="shared" ref="N104" si="51">SUM(R104+S104)-T104</f>
        <v>#VALUE!</v>
      </c>
      <c r="O104" s="188"/>
      <c r="P104" s="379">
        <f t="shared" si="37"/>
        <v>-16310</v>
      </c>
      <c r="Q104" s="189">
        <f>IF(ISERROR(VLOOKUP($V104,더존미수DB!$A:$F,6,FALSE)),"미수없음?",(VLOOKUP($V104,더존미수DB!$A:$F,6,FALSE)))</f>
        <v>-16310</v>
      </c>
      <c r="R104" s="190"/>
      <c r="S104" s="290" t="str">
        <f>IF(ISERROR(VLOOKUP(A104,에듀미수DB!$A:$D,4,FALSE)),"미수없음?",(VLOOKUP(A104,에듀미수DB!$A:$D,4,FALSE)))</f>
        <v>미수없음?</v>
      </c>
      <c r="T104" s="191">
        <f>SUMIFS(수금내역!$F:$F,수금내역!$J:$J,$V104)</f>
        <v>0</v>
      </c>
      <c r="U104" s="291">
        <v>104</v>
      </c>
      <c r="V104" s="192" t="s">
        <v>1575</v>
      </c>
      <c r="W104" s="193" t="str">
        <f>VLOOKUP(V104,더존미수DB!A:B,2,FALSE)</f>
        <v>대박섞어동태탕[만두골][뼈신족발]-신흥점</v>
      </c>
      <c r="X104" s="194">
        <f t="shared" ref="X104" si="52">IF(W104=B104,0,"확인")</f>
        <v>0</v>
      </c>
    </row>
    <row r="105" spans="1:24" ht="17.25" thickTop="1" x14ac:dyDescent="0.3">
      <c r="A105" s="287" t="s">
        <v>188</v>
      </c>
      <c r="B105" s="288" t="s">
        <v>189</v>
      </c>
      <c r="C105" s="358" t="s">
        <v>386</v>
      </c>
      <c r="D105" s="113">
        <v>-688950</v>
      </c>
      <c r="E105" s="76"/>
      <c r="F105" s="358" t="s">
        <v>417</v>
      </c>
      <c r="G105" s="113">
        <f t="shared" si="36"/>
        <v>-688950</v>
      </c>
      <c r="H105" s="76"/>
      <c r="I105" s="287" t="s">
        <v>1645</v>
      </c>
      <c r="J105" s="113">
        <f t="shared" si="5"/>
        <v>0</v>
      </c>
      <c r="K105" s="76"/>
      <c r="L105" s="114"/>
      <c r="M105" s="59" t="s">
        <v>384</v>
      </c>
      <c r="N105" s="62">
        <f t="shared" ref="N105:N132" si="53">SUM(R105+S105)-T105</f>
        <v>337770</v>
      </c>
      <c r="O105" s="33"/>
      <c r="P105" s="379">
        <f t="shared" si="37"/>
        <v>-688950</v>
      </c>
      <c r="Q105" s="86">
        <f>IF(ISERROR(VLOOKUP($V105,더존미수DB!$A:$F,6,FALSE)),"미수없음?",(VLOOKUP($V105,더존미수DB!$A:$F,6,FALSE)))</f>
        <v>-688950</v>
      </c>
      <c r="R105" s="102"/>
      <c r="S105" s="96" t="str">
        <f>IF(ISERROR(VLOOKUP(A105,에듀미수DB!$A:$D,4,FALSE)),"미수없음?",(VLOOKUP(A105,에듀미수DB!$A:$D,4,FALSE)))</f>
        <v>337,770</v>
      </c>
      <c r="T105" s="80">
        <f>SUMIFS(수금내역!$F:$F,수금내역!$J:$J,$V105)</f>
        <v>0</v>
      </c>
      <c r="U105" s="4">
        <v>104</v>
      </c>
      <c r="V105" s="60" t="s">
        <v>351</v>
      </c>
      <c r="W105" s="61" t="str">
        <f>VLOOKUP(V105,더존미수DB!A:B,2,FALSE)</f>
        <v>청주서문점</v>
      </c>
      <c r="X105" s="138">
        <f t="shared" si="11"/>
        <v>0</v>
      </c>
    </row>
    <row r="106" spans="1:24" x14ac:dyDescent="0.3">
      <c r="A106" s="38" t="s">
        <v>190</v>
      </c>
      <c r="B106" s="1" t="s">
        <v>191</v>
      </c>
      <c r="C106" s="359" t="s">
        <v>386</v>
      </c>
      <c r="D106" s="104">
        <v>271480</v>
      </c>
      <c r="E106" s="76"/>
      <c r="F106" s="359" t="s">
        <v>417</v>
      </c>
      <c r="G106" s="104">
        <f t="shared" si="36"/>
        <v>271480</v>
      </c>
      <c r="H106" s="76"/>
      <c r="I106" s="38" t="s">
        <v>386</v>
      </c>
      <c r="J106" s="104">
        <f t="shared" si="5"/>
        <v>0</v>
      </c>
      <c r="K106" s="76"/>
      <c r="L106" s="114"/>
      <c r="M106" s="59" t="s">
        <v>384</v>
      </c>
      <c r="N106" s="62">
        <f t="shared" si="53"/>
        <v>0</v>
      </c>
      <c r="O106" s="33"/>
      <c r="P106" s="379">
        <f t="shared" si="37"/>
        <v>271480</v>
      </c>
      <c r="Q106" s="86">
        <f>IF(ISERROR(VLOOKUP($V106,더존미수DB!$A:$F,6,FALSE)),"미수없음?",(VLOOKUP($V106,더존미수DB!$A:$F,6,FALSE)))</f>
        <v>271480</v>
      </c>
      <c r="R106" s="99"/>
      <c r="S106" s="96" t="str">
        <f>IF(ISERROR(VLOOKUP(A106,에듀미수DB!$A:$D,4,FALSE)),"미수없음?",(VLOOKUP(A106,에듀미수DB!$A:$D,4,FALSE)))</f>
        <v>0</v>
      </c>
      <c r="T106" s="80">
        <f>SUMIFS(수금내역!$F:$F,수금내역!$J:$J,$V106)</f>
        <v>0</v>
      </c>
      <c r="U106" s="4">
        <v>105</v>
      </c>
      <c r="V106" s="60" t="s">
        <v>408</v>
      </c>
      <c r="W106" s="61" t="str">
        <f>VLOOKUP(V106,더존미수DB!A:B,2,FALSE)</f>
        <v>대전타임월드점</v>
      </c>
      <c r="X106" s="138">
        <f t="shared" si="11"/>
        <v>0</v>
      </c>
    </row>
    <row r="107" spans="1:24" s="127" customFormat="1" x14ac:dyDescent="0.3">
      <c r="A107" s="118" t="s">
        <v>192</v>
      </c>
      <c r="B107" s="119" t="s">
        <v>193</v>
      </c>
      <c r="C107" s="359" t="s">
        <v>386</v>
      </c>
      <c r="D107" s="117">
        <v>1410760</v>
      </c>
      <c r="E107" s="76"/>
      <c r="F107" s="359" t="s">
        <v>417</v>
      </c>
      <c r="G107" s="104">
        <f t="shared" si="36"/>
        <v>1410760</v>
      </c>
      <c r="H107" s="76"/>
      <c r="I107" s="118" t="s">
        <v>417</v>
      </c>
      <c r="J107" s="117">
        <f t="shared" si="5"/>
        <v>0</v>
      </c>
      <c r="K107" s="76"/>
      <c r="L107" s="114"/>
      <c r="M107" s="120" t="s">
        <v>384</v>
      </c>
      <c r="N107" s="121">
        <f t="shared" si="53"/>
        <v>466500</v>
      </c>
      <c r="O107" s="33"/>
      <c r="P107" s="379">
        <f t="shared" si="37"/>
        <v>1410760</v>
      </c>
      <c r="Q107" s="122">
        <f>IF(ISERROR(VLOOKUP($V107,더존미수DB!$A:$F,6,FALSE)),"미수없음?",(VLOOKUP($V107,더존미수DB!$A:$F,6,FALSE)))</f>
        <v>1410760</v>
      </c>
      <c r="R107" s="123"/>
      <c r="S107" s="96" t="str">
        <f>IF(ISERROR(VLOOKUP(A107,에듀미수DB!$A:$D,4,FALSE)),"미수없음?",(VLOOKUP(A107,에듀미수DB!$A:$D,4,FALSE)))</f>
        <v>466,500</v>
      </c>
      <c r="T107" s="124">
        <f>SUMIFS(수금내역!$F:$F,수금내역!$J:$J,$V107)</f>
        <v>0</v>
      </c>
      <c r="U107" s="4">
        <v>106</v>
      </c>
      <c r="V107" s="125" t="s">
        <v>352</v>
      </c>
      <c r="W107" s="126" t="str">
        <f>VLOOKUP(V107,더존미수DB!A:B,2,FALSE)</f>
        <v>청주사창사거리점</v>
      </c>
      <c r="X107" s="139">
        <f t="shared" si="11"/>
        <v>0</v>
      </c>
    </row>
    <row r="108" spans="1:24" x14ac:dyDescent="0.3">
      <c r="A108" s="38" t="s">
        <v>194</v>
      </c>
      <c r="B108" s="1" t="s">
        <v>195</v>
      </c>
      <c r="C108" s="359" t="s">
        <v>386</v>
      </c>
      <c r="D108" s="104">
        <v>1612950</v>
      </c>
      <c r="E108" s="76"/>
      <c r="F108" s="359" t="s">
        <v>386</v>
      </c>
      <c r="G108" s="104">
        <f t="shared" si="36"/>
        <v>1612950</v>
      </c>
      <c r="H108" s="76"/>
      <c r="I108" s="38" t="s">
        <v>386</v>
      </c>
      <c r="J108" s="104">
        <f t="shared" si="5"/>
        <v>0</v>
      </c>
      <c r="K108" s="76"/>
      <c r="L108" s="114"/>
      <c r="M108" s="59" t="s">
        <v>384</v>
      </c>
      <c r="N108" s="62">
        <f t="shared" si="53"/>
        <v>395840</v>
      </c>
      <c r="O108" s="33"/>
      <c r="P108" s="379">
        <f t="shared" si="37"/>
        <v>1612950</v>
      </c>
      <c r="Q108" s="86">
        <f>IF(ISERROR(VLOOKUP($V108,더존미수DB!$A:$F,6,FALSE)),"미수없음?",(VLOOKUP($V108,더존미수DB!$A:$F,6,FALSE)))</f>
        <v>1612950</v>
      </c>
      <c r="R108" s="99"/>
      <c r="S108" s="96" t="str">
        <f>IF(ISERROR(VLOOKUP(A108,에듀미수DB!$A:$D,4,FALSE)),"미수없음?",(VLOOKUP(A108,에듀미수DB!$A:$D,4,FALSE)))</f>
        <v>395,840</v>
      </c>
      <c r="T108" s="80">
        <f>SUMIFS(수금내역!$F:$F,수금내역!$J:$J,$V108)</f>
        <v>0</v>
      </c>
      <c r="U108" s="4">
        <v>107</v>
      </c>
      <c r="V108" s="60" t="s">
        <v>784</v>
      </c>
      <c r="W108" s="61" t="str">
        <f>VLOOKUP(V108,더존미수DB!A:B,2,FALSE)</f>
        <v>대전중앙로역점</v>
      </c>
      <c r="X108" s="138">
        <f t="shared" si="11"/>
        <v>0</v>
      </c>
    </row>
    <row r="109" spans="1:24" x14ac:dyDescent="0.3">
      <c r="A109" s="38" t="s">
        <v>196</v>
      </c>
      <c r="B109" s="1" t="s">
        <v>197</v>
      </c>
      <c r="C109" s="359" t="s">
        <v>386</v>
      </c>
      <c r="D109" s="104">
        <v>0</v>
      </c>
      <c r="E109" s="76"/>
      <c r="F109" s="359" t="s">
        <v>386</v>
      </c>
      <c r="G109" s="104">
        <f t="shared" si="36"/>
        <v>0</v>
      </c>
      <c r="H109" s="76"/>
      <c r="I109" s="38" t="s">
        <v>399</v>
      </c>
      <c r="J109" s="104">
        <f t="shared" si="5"/>
        <v>0</v>
      </c>
      <c r="K109" s="76"/>
      <c r="L109" s="114"/>
      <c r="M109" s="59" t="s">
        <v>384</v>
      </c>
      <c r="N109" s="62">
        <f t="shared" si="53"/>
        <v>165000</v>
      </c>
      <c r="O109" s="33"/>
      <c r="P109" s="379">
        <f t="shared" si="37"/>
        <v>0</v>
      </c>
      <c r="Q109" s="86">
        <f>IF(ISERROR(VLOOKUP($V109,더존미수DB!$A:$F,6,FALSE)),"미수없음?",(VLOOKUP($V109,더존미수DB!$A:$F,6,FALSE)))</f>
        <v>0</v>
      </c>
      <c r="R109" s="99"/>
      <c r="S109" s="96" t="str">
        <f>IF(ISERROR(VLOOKUP(A109,에듀미수DB!$A:$D,4,FALSE)),"미수없음?",(VLOOKUP(A109,에듀미수DB!$A:$D,4,FALSE)))</f>
        <v>165,000</v>
      </c>
      <c r="T109" s="80">
        <f>SUMIFS(수금내역!$F:$F,수금내역!$J:$J,$V109)</f>
        <v>0</v>
      </c>
      <c r="U109" s="4">
        <v>108</v>
      </c>
      <c r="V109" s="60" t="s">
        <v>409</v>
      </c>
      <c r="W109" s="61" t="str">
        <f>VLOOKUP(V109,더존미수DB!A:B,2,FALSE)</f>
        <v>대전용문점</v>
      </c>
      <c r="X109" s="138">
        <f t="shared" si="11"/>
        <v>0</v>
      </c>
    </row>
    <row r="110" spans="1:24" x14ac:dyDescent="0.3">
      <c r="A110" s="38" t="s">
        <v>198</v>
      </c>
      <c r="B110" s="1" t="s">
        <v>199</v>
      </c>
      <c r="C110" s="359" t="s">
        <v>386</v>
      </c>
      <c r="D110" s="104">
        <v>0</v>
      </c>
      <c r="E110" s="76"/>
      <c r="F110" s="359" t="s">
        <v>386</v>
      </c>
      <c r="G110" s="104">
        <f t="shared" si="36"/>
        <v>0</v>
      </c>
      <c r="H110" s="76"/>
      <c r="I110" s="38" t="s">
        <v>386</v>
      </c>
      <c r="J110" s="104">
        <f t="shared" si="5"/>
        <v>0</v>
      </c>
      <c r="K110" s="76"/>
      <c r="L110" s="114"/>
      <c r="M110" s="59" t="s">
        <v>384</v>
      </c>
      <c r="N110" s="62">
        <f t="shared" si="53"/>
        <v>0</v>
      </c>
      <c r="O110" s="33"/>
      <c r="P110" s="379">
        <f t="shared" si="37"/>
        <v>0</v>
      </c>
      <c r="Q110" s="86">
        <f>IF(ISERROR(VLOOKUP($V110,더존미수DB!$A:$F,6,FALSE)),"미수없음?",(VLOOKUP($V110,더존미수DB!$A:$F,6,FALSE)))</f>
        <v>0</v>
      </c>
      <c r="R110" s="99"/>
      <c r="S110" s="96" t="str">
        <f>IF(ISERROR(VLOOKUP(A110,에듀미수DB!$A:$D,4,FALSE)),"미수없음?",(VLOOKUP(A110,에듀미수DB!$A:$D,4,FALSE)))</f>
        <v>0</v>
      </c>
      <c r="T110" s="80">
        <f>SUMIFS(수금내역!$F:$F,수금내역!$J:$J,$V110)</f>
        <v>0</v>
      </c>
      <c r="U110" s="4">
        <v>109</v>
      </c>
      <c r="V110" s="60" t="s">
        <v>410</v>
      </c>
      <c r="W110" s="61" t="str">
        <f>VLOOKUP(V110,더존미수DB!A:B,2,FALSE)</f>
        <v>대전도안목원대점</v>
      </c>
      <c r="X110" s="138">
        <f t="shared" si="11"/>
        <v>0</v>
      </c>
    </row>
    <row r="111" spans="1:24" x14ac:dyDescent="0.3">
      <c r="A111" s="38" t="s">
        <v>200</v>
      </c>
      <c r="B111" s="1" t="s">
        <v>201</v>
      </c>
      <c r="C111" s="359" t="s">
        <v>386</v>
      </c>
      <c r="D111" s="104">
        <v>1070960</v>
      </c>
      <c r="E111" s="76"/>
      <c r="F111" s="359" t="s">
        <v>386</v>
      </c>
      <c r="G111" s="104">
        <f t="shared" si="36"/>
        <v>1070960</v>
      </c>
      <c r="H111" s="76"/>
      <c r="I111" s="38" t="s">
        <v>386</v>
      </c>
      <c r="J111" s="104">
        <f t="shared" si="5"/>
        <v>0</v>
      </c>
      <c r="K111" s="76"/>
      <c r="L111" s="114"/>
      <c r="M111" s="59" t="s">
        <v>384</v>
      </c>
      <c r="N111" s="62">
        <f t="shared" si="53"/>
        <v>279400</v>
      </c>
      <c r="O111" s="33"/>
      <c r="P111" s="379">
        <f t="shared" si="37"/>
        <v>1070960</v>
      </c>
      <c r="Q111" s="86">
        <f>IF(ISERROR(VLOOKUP($V111,더존미수DB!$A:$F,6,FALSE)),"미수없음?",(VLOOKUP($V111,더존미수DB!$A:$F,6,FALSE)))</f>
        <v>1070960</v>
      </c>
      <c r="R111" s="99"/>
      <c r="S111" s="96" t="str">
        <f>IF(ISERROR(VLOOKUP(A111,에듀미수DB!$A:$D,4,FALSE)),"미수없음?",(VLOOKUP(A111,에듀미수DB!$A:$D,4,FALSE)))</f>
        <v>279,400</v>
      </c>
      <c r="T111" s="80">
        <f>SUMIFS(수금내역!$F:$F,수금내역!$J:$J,$V111)</f>
        <v>0</v>
      </c>
      <c r="U111" s="4">
        <v>110</v>
      </c>
      <c r="V111" s="60" t="s">
        <v>353</v>
      </c>
      <c r="W111" s="61" t="str">
        <f>VLOOKUP(V111,더존미수DB!A:B,2,FALSE)</f>
        <v>오창과학단지점</v>
      </c>
      <c r="X111" s="138">
        <f t="shared" si="11"/>
        <v>0</v>
      </c>
    </row>
    <row r="112" spans="1:24" x14ac:dyDescent="0.3">
      <c r="A112" s="38" t="s">
        <v>202</v>
      </c>
      <c r="B112" s="1" t="s">
        <v>203</v>
      </c>
      <c r="C112" s="359" t="s">
        <v>871</v>
      </c>
      <c r="D112" s="104">
        <v>0</v>
      </c>
      <c r="E112" s="76"/>
      <c r="F112" s="359" t="s">
        <v>928</v>
      </c>
      <c r="G112" s="104">
        <f t="shared" si="36"/>
        <v>0</v>
      </c>
      <c r="H112" s="76"/>
      <c r="I112" s="38" t="s">
        <v>386</v>
      </c>
      <c r="J112" s="104">
        <f t="shared" si="5"/>
        <v>0</v>
      </c>
      <c r="K112" s="76"/>
      <c r="L112" s="114"/>
      <c r="M112" s="59" t="s">
        <v>384</v>
      </c>
      <c r="N112" s="62">
        <f t="shared" si="53"/>
        <v>208010</v>
      </c>
      <c r="O112" s="33"/>
      <c r="P112" s="379">
        <f t="shared" si="37"/>
        <v>0</v>
      </c>
      <c r="Q112" s="86">
        <f>IF(ISERROR(VLOOKUP($V112,더존미수DB!$A:$F,6,FALSE)),"미수없음?",(VLOOKUP($V112,더존미수DB!$A:$F,6,FALSE)))</f>
        <v>0</v>
      </c>
      <c r="R112" s="99"/>
      <c r="S112" s="96" t="str">
        <f>IF(ISERROR(VLOOKUP(A112,에듀미수DB!$A:$D,4,FALSE)),"미수없음?",(VLOOKUP(A112,에듀미수DB!$A:$D,4,FALSE)))</f>
        <v>208,010</v>
      </c>
      <c r="T112" s="80">
        <f>SUMIFS(수금내역!$F:$F,수금내역!$J:$J,$V112)</f>
        <v>0</v>
      </c>
      <c r="U112" s="4">
        <v>111</v>
      </c>
      <c r="V112" s="60" t="s">
        <v>411</v>
      </c>
      <c r="W112" s="61" t="str">
        <f>VLOOKUP(V112,더존미수DB!A:B,2,FALSE)</f>
        <v>충주칠금점</v>
      </c>
      <c r="X112" s="138">
        <f t="shared" si="11"/>
        <v>0</v>
      </c>
    </row>
    <row r="113" spans="1:24" x14ac:dyDescent="0.3">
      <c r="A113" s="38" t="s">
        <v>204</v>
      </c>
      <c r="B113" s="1" t="s">
        <v>205</v>
      </c>
      <c r="C113" s="359" t="s">
        <v>386</v>
      </c>
      <c r="D113" s="104">
        <v>0</v>
      </c>
      <c r="E113" s="76"/>
      <c r="F113" s="359" t="s">
        <v>386</v>
      </c>
      <c r="G113" s="104">
        <f t="shared" si="36"/>
        <v>0</v>
      </c>
      <c r="H113" s="76"/>
      <c r="I113" s="38" t="s">
        <v>386</v>
      </c>
      <c r="J113" s="104">
        <f t="shared" si="5"/>
        <v>0</v>
      </c>
      <c r="K113" s="76"/>
      <c r="L113" s="114"/>
      <c r="M113" s="59" t="s">
        <v>384</v>
      </c>
      <c r="N113" s="62">
        <f t="shared" si="53"/>
        <v>225610</v>
      </c>
      <c r="O113" s="33"/>
      <c r="P113" s="379">
        <f t="shared" si="37"/>
        <v>0</v>
      </c>
      <c r="Q113" s="86">
        <f>IF(ISERROR(VLOOKUP($V113,더존미수DB!$A:$F,6,FALSE)),"미수없음?",(VLOOKUP($V113,더존미수DB!$A:$F,6,FALSE)))</f>
        <v>0</v>
      </c>
      <c r="R113" s="99"/>
      <c r="S113" s="96" t="str">
        <f>IF(ISERROR(VLOOKUP(A113,에듀미수DB!$A:$D,4,FALSE)),"미수없음?",(VLOOKUP(A113,에듀미수DB!$A:$D,4,FALSE)))</f>
        <v>225,610</v>
      </c>
      <c r="T113" s="80">
        <f>SUMIFS(수금내역!$F:$F,수금내역!$J:$J,$V113)</f>
        <v>0</v>
      </c>
      <c r="U113" s="4">
        <v>112</v>
      </c>
      <c r="V113" s="60" t="s">
        <v>354</v>
      </c>
      <c r="W113" s="61" t="str">
        <f>VLOOKUP(V113,더존미수DB!A:B,2,FALSE)</f>
        <v>청원오송점</v>
      </c>
      <c r="X113" s="138">
        <f t="shared" si="11"/>
        <v>0</v>
      </c>
    </row>
    <row r="114" spans="1:24" x14ac:dyDescent="0.3">
      <c r="A114" s="38" t="s">
        <v>208</v>
      </c>
      <c r="B114" s="1" t="s">
        <v>209</v>
      </c>
      <c r="C114" s="359" t="s">
        <v>386</v>
      </c>
      <c r="D114" s="104">
        <v>1633450</v>
      </c>
      <c r="E114" s="76"/>
      <c r="F114" s="359" t="s">
        <v>386</v>
      </c>
      <c r="G114" s="104">
        <f t="shared" si="36"/>
        <v>1633450</v>
      </c>
      <c r="H114" s="76"/>
      <c r="I114" s="38" t="s">
        <v>386</v>
      </c>
      <c r="J114" s="104">
        <f t="shared" si="5"/>
        <v>0</v>
      </c>
      <c r="K114" s="76"/>
      <c r="L114" s="114"/>
      <c r="M114" s="59" t="s">
        <v>384</v>
      </c>
      <c r="N114" s="62">
        <f t="shared" si="53"/>
        <v>931580</v>
      </c>
      <c r="O114" s="33"/>
      <c r="P114" s="379">
        <f t="shared" si="37"/>
        <v>1633450</v>
      </c>
      <c r="Q114" s="86">
        <f>IF(ISERROR(VLOOKUP($V114,더존미수DB!$A:$F,6,FALSE)),"미수없음?",(VLOOKUP($V114,더존미수DB!$A:$F,6,FALSE)))</f>
        <v>1633450</v>
      </c>
      <c r="R114" s="99"/>
      <c r="S114" s="96" t="str">
        <f>IF(ISERROR(VLOOKUP(A114,에듀미수DB!$A:$D,4,FALSE)),"미수없음?",(VLOOKUP(A114,에듀미수DB!$A:$D,4,FALSE)))</f>
        <v>931,580</v>
      </c>
      <c r="T114" s="80">
        <f>SUMIFS(수금내역!$F:$F,수금내역!$J:$J,$V114)</f>
        <v>0</v>
      </c>
      <c r="U114" s="4">
        <v>113</v>
      </c>
      <c r="V114" s="60" t="s">
        <v>355</v>
      </c>
      <c r="W114" s="61" t="str">
        <f>VLOOKUP(V114,더존미수DB!A:B,2,FALSE)</f>
        <v>음성혁신도시점</v>
      </c>
      <c r="X114" s="138">
        <f t="shared" si="11"/>
        <v>0</v>
      </c>
    </row>
    <row r="115" spans="1:24" x14ac:dyDescent="0.3">
      <c r="A115" s="38" t="s">
        <v>210</v>
      </c>
      <c r="B115" s="1" t="s">
        <v>211</v>
      </c>
      <c r="C115" s="359" t="s">
        <v>386</v>
      </c>
      <c r="D115" s="104">
        <v>753620</v>
      </c>
      <c r="E115" s="76"/>
      <c r="F115" s="359" t="s">
        <v>386</v>
      </c>
      <c r="G115" s="104">
        <f t="shared" si="36"/>
        <v>753620</v>
      </c>
      <c r="H115" s="76"/>
      <c r="I115" s="38" t="s">
        <v>386</v>
      </c>
      <c r="J115" s="104">
        <f t="shared" si="5"/>
        <v>0</v>
      </c>
      <c r="K115" s="76"/>
      <c r="L115" s="114"/>
      <c r="M115" s="59" t="s">
        <v>384</v>
      </c>
      <c r="N115" s="62">
        <f t="shared" si="53"/>
        <v>184910</v>
      </c>
      <c r="O115" s="33"/>
      <c r="P115" s="379">
        <f t="shared" si="37"/>
        <v>753620</v>
      </c>
      <c r="Q115" s="86">
        <f>IF(ISERROR(VLOOKUP($V115,더존미수DB!$A:$F,6,FALSE)),"미수없음?",(VLOOKUP($V115,더존미수DB!$A:$F,6,FALSE)))</f>
        <v>753620</v>
      </c>
      <c r="R115" s="99"/>
      <c r="S115" s="96" t="str">
        <f>IF(ISERROR(VLOOKUP(A115,에듀미수DB!$A:$D,4,FALSE)),"미수없음?",(VLOOKUP(A115,에듀미수DB!$A:$D,4,FALSE)))</f>
        <v>184,910</v>
      </c>
      <c r="T115" s="80">
        <f>SUMIFS(수금내역!$F:$F,수금내역!$J:$J,$V115)</f>
        <v>0</v>
      </c>
      <c r="U115" s="4">
        <v>114</v>
      </c>
      <c r="V115" s="60" t="s">
        <v>356</v>
      </c>
      <c r="W115" s="61" t="str">
        <f>VLOOKUP(V115,더존미수DB!A:B,2,FALSE)</f>
        <v>진천읍내점</v>
      </c>
      <c r="X115" s="138">
        <f t="shared" si="11"/>
        <v>0</v>
      </c>
    </row>
    <row r="116" spans="1:24" x14ac:dyDescent="0.3">
      <c r="A116" s="38" t="s">
        <v>746</v>
      </c>
      <c r="B116" s="1" t="s">
        <v>743</v>
      </c>
      <c r="C116" s="359" t="s">
        <v>386</v>
      </c>
      <c r="D116" s="104">
        <v>0</v>
      </c>
      <c r="E116" s="76"/>
      <c r="F116" s="359" t="s">
        <v>386</v>
      </c>
      <c r="G116" s="104">
        <f t="shared" si="36"/>
        <v>0</v>
      </c>
      <c r="H116" s="76"/>
      <c r="I116" s="38" t="s">
        <v>386</v>
      </c>
      <c r="J116" s="104">
        <f t="shared" ref="J116" si="54">IF(L116="주말통제",Q116,0)</f>
        <v>0</v>
      </c>
      <c r="K116" s="76"/>
      <c r="L116" s="114"/>
      <c r="M116" s="59" t="s">
        <v>384</v>
      </c>
      <c r="N116" s="62">
        <f t="shared" ref="N116" si="55">SUM(R116+S116)-T116</f>
        <v>0</v>
      </c>
      <c r="O116" s="33"/>
      <c r="P116" s="379">
        <f t="shared" si="37"/>
        <v>0</v>
      </c>
      <c r="Q116" s="86">
        <f>IF(ISERROR(VLOOKUP($V116,더존미수DB!$A:$F,6,FALSE)),"미수없음?",(VLOOKUP($V116,더존미수DB!$A:$F,6,FALSE)))</f>
        <v>0</v>
      </c>
      <c r="R116" s="99"/>
      <c r="S116" s="96" t="str">
        <f>IF(ISERROR(VLOOKUP(A116,에듀미수DB!$A:$D,4,FALSE)),"미수없음?",(VLOOKUP(A116,에듀미수DB!$A:$D,4,FALSE)))</f>
        <v>0</v>
      </c>
      <c r="T116" s="80">
        <f>SUMIFS(수금내역!$F:$F,수금내역!$J:$J,$V116)</f>
        <v>0</v>
      </c>
      <c r="U116" s="4">
        <v>115</v>
      </c>
      <c r="V116" s="60" t="s">
        <v>744</v>
      </c>
      <c r="W116" s="61" t="str">
        <f>VLOOKUP(V116,더존미수DB!A:B,2,FALSE)</f>
        <v>청주율량사천점</v>
      </c>
      <c r="X116" s="138">
        <f>IF(W116=B116,0,"확인")</f>
        <v>0</v>
      </c>
    </row>
    <row r="117" spans="1:24" x14ac:dyDescent="0.3">
      <c r="A117" s="38" t="s">
        <v>793</v>
      </c>
      <c r="B117" s="1" t="s">
        <v>794</v>
      </c>
      <c r="C117" s="359" t="s">
        <v>386</v>
      </c>
      <c r="D117" s="104">
        <v>206250</v>
      </c>
      <c r="E117" s="76"/>
      <c r="F117" s="359" t="s">
        <v>386</v>
      </c>
      <c r="G117" s="104">
        <f t="shared" si="36"/>
        <v>206250</v>
      </c>
      <c r="H117" s="76"/>
      <c r="I117" s="38" t="s">
        <v>386</v>
      </c>
      <c r="J117" s="104">
        <f t="shared" ref="J117" si="56">IF(L117="주말통제",Q117,0)</f>
        <v>0</v>
      </c>
      <c r="K117" s="76"/>
      <c r="L117" s="114"/>
      <c r="M117" s="59" t="s">
        <v>384</v>
      </c>
      <c r="N117" s="62">
        <f t="shared" ref="N117" si="57">SUM(R117+S117)-T117</f>
        <v>0</v>
      </c>
      <c r="O117" s="33"/>
      <c r="P117" s="379">
        <f t="shared" si="37"/>
        <v>206250</v>
      </c>
      <c r="Q117" s="86">
        <f>IF(ISERROR(VLOOKUP($V117,더존미수DB!$A:$F,6,FALSE)),"미수없음?",(VLOOKUP($V117,더존미수DB!$A:$F,6,FALSE)))</f>
        <v>206250</v>
      </c>
      <c r="R117" s="99"/>
      <c r="S117" s="96" t="str">
        <f>IF(ISERROR(VLOOKUP(A117,에듀미수DB!$A:$D,4,FALSE)),"미수없음?",(VLOOKUP(A117,에듀미수DB!$A:$D,4,FALSE)))</f>
        <v>0</v>
      </c>
      <c r="T117" s="80">
        <f>SUMIFS(수금내역!$F:$F,수금내역!$J:$J,$V117)</f>
        <v>0</v>
      </c>
      <c r="U117" s="4">
        <v>116</v>
      </c>
      <c r="V117" s="60" t="s">
        <v>795</v>
      </c>
      <c r="W117" s="61" t="str">
        <f>VLOOKUP(V117,더존미수DB!A:B,2,FALSE)</f>
        <v>천안불당점</v>
      </c>
      <c r="X117" s="138">
        <f>IF(W117=B117,0,"확인")</f>
        <v>0</v>
      </c>
    </row>
    <row r="118" spans="1:24" x14ac:dyDescent="0.3">
      <c r="A118" s="38" t="s">
        <v>212</v>
      </c>
      <c r="B118" s="1" t="s">
        <v>213</v>
      </c>
      <c r="C118" s="360" t="s">
        <v>386</v>
      </c>
      <c r="D118" s="104">
        <v>200860</v>
      </c>
      <c r="E118" s="164"/>
      <c r="F118" s="360" t="s">
        <v>763</v>
      </c>
      <c r="G118" s="104">
        <f t="shared" si="36"/>
        <v>200860</v>
      </c>
      <c r="H118" s="164"/>
      <c r="I118" s="38" t="s">
        <v>386</v>
      </c>
      <c r="J118" s="104">
        <f t="shared" si="5"/>
        <v>0</v>
      </c>
      <c r="K118" s="164"/>
      <c r="L118" s="114"/>
      <c r="M118" s="59" t="s">
        <v>394</v>
      </c>
      <c r="N118" s="62">
        <f t="shared" si="53"/>
        <v>365750</v>
      </c>
      <c r="O118" s="33"/>
      <c r="P118" s="379">
        <f t="shared" si="37"/>
        <v>200860</v>
      </c>
      <c r="Q118" s="86">
        <f>IF(ISERROR(VLOOKUP($V118,더존미수DB!$A:$F,6,FALSE)),"미수없음?",(VLOOKUP($V118,더존미수DB!$A:$F,6,FALSE)))</f>
        <v>200860</v>
      </c>
      <c r="R118" s="163"/>
      <c r="S118" s="96" t="str">
        <f>IF(ISERROR(VLOOKUP(A118,에듀미수DB!$A:$D,4,FALSE)),"미수없음?",(VLOOKUP(A118,에듀미수DB!$A:$D,4,FALSE)))</f>
        <v>365,750</v>
      </c>
      <c r="T118" s="80">
        <f>SUMIFS(수금내역!$F:$F,수금내역!$J:$J,$V118)</f>
        <v>0</v>
      </c>
      <c r="U118" s="4">
        <v>117</v>
      </c>
      <c r="V118" s="60" t="s">
        <v>357</v>
      </c>
      <c r="W118" s="61" t="str">
        <f>VLOOKUP(V118,더존미수DB!A:B,2,FALSE)</f>
        <v>청주성화점</v>
      </c>
      <c r="X118" s="138">
        <f t="shared" si="11"/>
        <v>0</v>
      </c>
    </row>
    <row r="119" spans="1:24" x14ac:dyDescent="0.3">
      <c r="A119" s="38" t="s">
        <v>1638</v>
      </c>
      <c r="B119" s="357" t="s">
        <v>1637</v>
      </c>
      <c r="C119" s="360" t="s">
        <v>386</v>
      </c>
      <c r="D119" s="104">
        <v>939450</v>
      </c>
      <c r="E119" s="164"/>
      <c r="F119" s="360" t="s">
        <v>1641</v>
      </c>
      <c r="G119" s="104">
        <f t="shared" si="36"/>
        <v>939450</v>
      </c>
      <c r="H119" s="164"/>
      <c r="I119" s="38" t="s">
        <v>1639</v>
      </c>
      <c r="J119" s="104">
        <f t="shared" ref="J119" si="58">IF(L119="주말통제",Q119,0)</f>
        <v>0</v>
      </c>
      <c r="K119" s="164"/>
      <c r="L119" s="114"/>
      <c r="M119" s="59" t="s">
        <v>384</v>
      </c>
      <c r="N119" s="62" t="e">
        <f t="shared" ref="N119" si="59">SUM(R119+S119)-T119</f>
        <v>#VALUE!</v>
      </c>
      <c r="O119" s="33"/>
      <c r="P119" s="379">
        <f t="shared" si="37"/>
        <v>939450</v>
      </c>
      <c r="Q119" s="86">
        <f>IF(ISERROR(VLOOKUP($V119,더존미수DB!$A:$F,6,FALSE)),"미수없음?",(VLOOKUP($V119,더존미수DB!$A:$F,6,FALSE)))</f>
        <v>939450</v>
      </c>
      <c r="R119" s="163"/>
      <c r="S119" s="96" t="str">
        <f>IF(ISERROR(VLOOKUP(A119,에듀미수DB!$A:$D,4,FALSE)),"미수없음?",(VLOOKUP(A119,에듀미수DB!$A:$D,4,FALSE)))</f>
        <v>미수없음?</v>
      </c>
      <c r="T119" s="80">
        <f>SUMIFS(수금내역!$F:$F,수금내역!$J:$J,$V119)</f>
        <v>0</v>
      </c>
      <c r="U119" s="4">
        <v>118</v>
      </c>
      <c r="V119" s="60" t="s">
        <v>1640</v>
      </c>
      <c r="W119" s="61" t="str">
        <f>VLOOKUP(V119,더존미수DB!A:B,2,FALSE)</f>
        <v>세종청사점</v>
      </c>
      <c r="X119" s="138">
        <f t="shared" ref="X119" si="60">IF(W119=B119,0,"확인")</f>
        <v>0</v>
      </c>
    </row>
    <row r="120" spans="1:24" ht="17.25" thickBot="1" x14ac:dyDescent="0.35">
      <c r="A120" s="39" t="s">
        <v>854</v>
      </c>
      <c r="B120" s="40" t="s">
        <v>855</v>
      </c>
      <c r="C120" s="39" t="s">
        <v>740</v>
      </c>
      <c r="D120" s="108">
        <v>668300</v>
      </c>
      <c r="E120" s="165"/>
      <c r="F120" s="39" t="s">
        <v>1628</v>
      </c>
      <c r="G120" s="108">
        <f t="shared" si="36"/>
        <v>668300</v>
      </c>
      <c r="H120" s="165"/>
      <c r="I120" s="39" t="s">
        <v>1628</v>
      </c>
      <c r="J120" s="108">
        <f t="shared" ref="J120:J129" si="61">IF(L120="주말통제",Q120,0)</f>
        <v>668300</v>
      </c>
      <c r="K120" s="165"/>
      <c r="L120" s="166" t="s">
        <v>911</v>
      </c>
      <c r="M120" s="140" t="s">
        <v>394</v>
      </c>
      <c r="N120" s="141">
        <f t="shared" ref="N120" si="62">SUM(R120+S120)-T120</f>
        <v>1668300</v>
      </c>
      <c r="O120" s="41"/>
      <c r="P120" s="379">
        <f t="shared" si="37"/>
        <v>668300</v>
      </c>
      <c r="Q120" s="142">
        <f>IF(ISERROR(VLOOKUP($V120,더존미수DB!$A:$F,6,FALSE)),"미수없음?",(VLOOKUP($V120,더존미수DB!$A:$F,6,FALSE)))</f>
        <v>668300</v>
      </c>
      <c r="R120" s="167"/>
      <c r="S120" s="96" t="str">
        <f>IF(ISERROR(VLOOKUP(A120,에듀미수DB!$A:$D,4,FALSE)),"미수없음?",(VLOOKUP(A120,에듀미수DB!$A:$D,4,FALSE)))</f>
        <v>1,668,300</v>
      </c>
      <c r="T120" s="143">
        <f>SUMIFS(수금내역!$F:$F,수금내역!$J:$J,$V120)</f>
        <v>0</v>
      </c>
      <c r="U120" s="4">
        <v>118</v>
      </c>
      <c r="V120" s="144" t="s">
        <v>853</v>
      </c>
      <c r="W120" s="145" t="str">
        <f>VLOOKUP(V120,더존미수DB!A:B,2,FALSE)</f>
        <v>대전복합터미널점</v>
      </c>
      <c r="X120" s="146">
        <f t="shared" ref="X120:X129" si="63">IF(W120=B120,0,"확인")</f>
        <v>0</v>
      </c>
    </row>
    <row r="121" spans="1:24" ht="17.25" thickTop="1" x14ac:dyDescent="0.3">
      <c r="A121" s="72" t="s">
        <v>1581</v>
      </c>
      <c r="B121" s="295" t="s">
        <v>1588</v>
      </c>
      <c r="C121" s="103" t="s">
        <v>386</v>
      </c>
      <c r="D121" s="107">
        <v>-11000</v>
      </c>
      <c r="E121" s="78"/>
      <c r="F121" s="103" t="s">
        <v>386</v>
      </c>
      <c r="G121" s="113">
        <f t="shared" si="36"/>
        <v>-11000</v>
      </c>
      <c r="H121" s="78"/>
      <c r="I121" s="38" t="s">
        <v>386</v>
      </c>
      <c r="J121" s="113">
        <f t="shared" si="61"/>
        <v>0</v>
      </c>
      <c r="K121" s="78"/>
      <c r="L121" s="110"/>
      <c r="M121" s="59" t="s">
        <v>384</v>
      </c>
      <c r="N121" s="68">
        <f t="shared" ref="N121:N129" si="64">SUM(R121+S121)-T121</f>
        <v>0</v>
      </c>
      <c r="O121" s="84"/>
      <c r="P121" s="379">
        <f t="shared" si="37"/>
        <v>-11000</v>
      </c>
      <c r="Q121" s="87">
        <f>IF(ISERROR(VLOOKUP($V121,더존미수DB!$A:$F,6,FALSE)),"미수없음?",(VLOOKUP($V121,더존미수DB!$A:$F,6,FALSE)))</f>
        <v>-11000</v>
      </c>
      <c r="R121" s="131"/>
      <c r="S121" s="96" t="str">
        <f>IF(ISERROR(VLOOKUP(A121,에듀미수DB!$A:$D,4,FALSE)),"미수없음?",(VLOOKUP(A121,에듀미수DB!$A:$D,4,FALSE)))</f>
        <v>0</v>
      </c>
      <c r="T121" s="81">
        <f>SUMIFS(수금내역!$F:$F,수금내역!$J:$J,$V121)</f>
        <v>0</v>
      </c>
      <c r="U121" s="4">
        <v>110</v>
      </c>
      <c r="V121" s="69" t="s">
        <v>1597</v>
      </c>
      <c r="W121" t="str">
        <f>VLOOKUP(V121,더존미수DB!A:B,2,FALSE)</f>
        <v>부산시청점</v>
      </c>
      <c r="X121" s="3">
        <f t="shared" si="63"/>
        <v>0</v>
      </c>
    </row>
    <row r="122" spans="1:24" x14ac:dyDescent="0.3">
      <c r="A122" s="72" t="s">
        <v>1582</v>
      </c>
      <c r="B122" s="295" t="s">
        <v>1589</v>
      </c>
      <c r="C122" s="103" t="s">
        <v>386</v>
      </c>
      <c r="D122" s="107">
        <v>0</v>
      </c>
      <c r="E122" s="78"/>
      <c r="F122" s="103" t="s">
        <v>386</v>
      </c>
      <c r="G122" s="104">
        <f t="shared" si="36"/>
        <v>0</v>
      </c>
      <c r="H122" s="78"/>
      <c r="I122" s="38" t="s">
        <v>386</v>
      </c>
      <c r="J122" s="113">
        <f t="shared" si="61"/>
        <v>0</v>
      </c>
      <c r="K122" s="78"/>
      <c r="L122" s="110"/>
      <c r="M122" s="59" t="s">
        <v>384</v>
      </c>
      <c r="N122" s="68">
        <f t="shared" si="64"/>
        <v>0</v>
      </c>
      <c r="O122" s="84"/>
      <c r="P122" s="379">
        <f t="shared" si="37"/>
        <v>0</v>
      </c>
      <c r="Q122" s="87">
        <f>IF(ISERROR(VLOOKUP($V122,더존미수DB!$A:$F,6,FALSE)),"미수없음?",(VLOOKUP($V122,더존미수DB!$A:$F,6,FALSE)))</f>
        <v>0</v>
      </c>
      <c r="R122" s="131"/>
      <c r="S122" s="96" t="str">
        <f>IF(ISERROR(VLOOKUP(A122,에듀미수DB!$A:$D,4,FALSE)),"미수없음?",(VLOOKUP(A122,에듀미수DB!$A:$D,4,FALSE)))</f>
        <v>0</v>
      </c>
      <c r="T122" s="81">
        <f>SUMIFS(수금내역!$F:$F,수금내역!$J:$J,$V122)</f>
        <v>0</v>
      </c>
      <c r="U122" s="4">
        <v>111</v>
      </c>
      <c r="V122" s="69" t="s">
        <v>1598</v>
      </c>
      <c r="W122" t="str">
        <f>VLOOKUP(V122,더존미수DB!A:B,2,FALSE)</f>
        <v>경산신대점</v>
      </c>
      <c r="X122" s="3">
        <f t="shared" si="63"/>
        <v>0</v>
      </c>
    </row>
    <row r="123" spans="1:24" x14ac:dyDescent="0.3">
      <c r="A123" s="72" t="s">
        <v>1585</v>
      </c>
      <c r="B123" s="295" t="s">
        <v>1592</v>
      </c>
      <c r="C123" s="103" t="s">
        <v>386</v>
      </c>
      <c r="D123" s="107">
        <v>313620</v>
      </c>
      <c r="E123" s="78"/>
      <c r="F123" s="103" t="s">
        <v>386</v>
      </c>
      <c r="G123" s="104">
        <f t="shared" si="36"/>
        <v>313620</v>
      </c>
      <c r="H123" s="78"/>
      <c r="I123" s="38" t="s">
        <v>386</v>
      </c>
      <c r="J123" s="113">
        <f t="shared" si="61"/>
        <v>0</v>
      </c>
      <c r="K123" s="78"/>
      <c r="L123" s="110"/>
      <c r="M123" s="59" t="s">
        <v>384</v>
      </c>
      <c r="N123" s="68">
        <f t="shared" si="64"/>
        <v>0</v>
      </c>
      <c r="O123" s="84"/>
      <c r="P123" s="379">
        <f t="shared" si="37"/>
        <v>313620</v>
      </c>
      <c r="Q123" s="87">
        <f>IF(ISERROR(VLOOKUP($V123,더존미수DB!$A:$F,6,FALSE)),"미수없음?",(VLOOKUP($V123,더존미수DB!$A:$F,6,FALSE)))</f>
        <v>313620</v>
      </c>
      <c r="R123" s="131"/>
      <c r="S123" s="96" t="str">
        <f>IF(ISERROR(VLOOKUP(A123,에듀미수DB!$A:$D,4,FALSE)),"미수없음?",(VLOOKUP(A123,에듀미수DB!$A:$D,4,FALSE)))</f>
        <v>0</v>
      </c>
      <c r="T123" s="81">
        <f>SUMIFS(수금내역!$F:$F,수금내역!$J:$J,$V123)</f>
        <v>0</v>
      </c>
      <c r="U123" s="4">
        <v>114</v>
      </c>
      <c r="V123" s="69" t="s">
        <v>1601</v>
      </c>
      <c r="W123" t="str">
        <f>VLOOKUP(V123,더존미수DB!A:B,2,FALSE)</f>
        <v>창원중앙점</v>
      </c>
      <c r="X123" s="3">
        <f t="shared" si="63"/>
        <v>0</v>
      </c>
    </row>
    <row r="124" spans="1:24" x14ac:dyDescent="0.3">
      <c r="A124" s="72" t="s">
        <v>1586</v>
      </c>
      <c r="B124" s="295" t="s">
        <v>1593</v>
      </c>
      <c r="C124" s="103" t="s">
        <v>386</v>
      </c>
      <c r="D124" s="107">
        <v>704440</v>
      </c>
      <c r="E124" s="78"/>
      <c r="F124" s="103" t="s">
        <v>386</v>
      </c>
      <c r="G124" s="104">
        <f t="shared" si="36"/>
        <v>704440</v>
      </c>
      <c r="H124" s="78"/>
      <c r="I124" s="38" t="s">
        <v>386</v>
      </c>
      <c r="J124" s="113">
        <f t="shared" si="61"/>
        <v>0</v>
      </c>
      <c r="K124" s="78"/>
      <c r="L124" s="110"/>
      <c r="M124" s="59" t="s">
        <v>384</v>
      </c>
      <c r="N124" s="68">
        <f t="shared" si="64"/>
        <v>0</v>
      </c>
      <c r="O124" s="84"/>
      <c r="P124" s="379">
        <f t="shared" si="37"/>
        <v>704440</v>
      </c>
      <c r="Q124" s="87">
        <f>IF(ISERROR(VLOOKUP($V124,더존미수DB!$A:$F,6,FALSE)),"미수없음?",(VLOOKUP($V124,더존미수DB!$A:$F,6,FALSE)))</f>
        <v>704440</v>
      </c>
      <c r="R124" s="131"/>
      <c r="S124" s="96" t="str">
        <f>IF(ISERROR(VLOOKUP(A124,에듀미수DB!$A:$D,4,FALSE)),"미수없음?",(VLOOKUP(A124,에듀미수DB!$A:$D,4,FALSE)))</f>
        <v>0</v>
      </c>
      <c r="T124" s="81">
        <f>SUMIFS(수금내역!$F:$F,수금내역!$J:$J,$V124)</f>
        <v>0</v>
      </c>
      <c r="U124" s="4">
        <v>115</v>
      </c>
      <c r="V124" s="69" t="s">
        <v>1602</v>
      </c>
      <c r="W124" t="str">
        <f>VLOOKUP(V124,더존미수DB!A:B,2,FALSE)</f>
        <v>롯데마트 울산진장점</v>
      </c>
      <c r="X124" s="3">
        <f t="shared" si="63"/>
        <v>0</v>
      </c>
    </row>
    <row r="125" spans="1:24" ht="17.25" thickBot="1" x14ac:dyDescent="0.35">
      <c r="A125" s="296" t="s">
        <v>1580</v>
      </c>
      <c r="B125" s="297" t="s">
        <v>1595</v>
      </c>
      <c r="C125" s="161" t="s">
        <v>871</v>
      </c>
      <c r="D125" s="298">
        <v>1420320</v>
      </c>
      <c r="E125" s="78"/>
      <c r="F125" s="161" t="s">
        <v>1624</v>
      </c>
      <c r="G125" s="162">
        <f t="shared" si="36"/>
        <v>1420320</v>
      </c>
      <c r="H125" s="78"/>
      <c r="I125" s="332" t="s">
        <v>1625</v>
      </c>
      <c r="J125" s="292">
        <f t="shared" si="61"/>
        <v>0</v>
      </c>
      <c r="K125" s="78"/>
      <c r="L125" s="110"/>
      <c r="M125" s="59" t="s">
        <v>384</v>
      </c>
      <c r="N125" s="68">
        <f t="shared" si="64"/>
        <v>0</v>
      </c>
      <c r="O125" s="84"/>
      <c r="P125" s="379">
        <f t="shared" si="37"/>
        <v>1420320</v>
      </c>
      <c r="Q125" s="87">
        <f>IF(ISERROR(VLOOKUP($V125,더존미수DB!$A:$F,6,FALSE)),"미수없음?",(VLOOKUP($V125,더존미수DB!$A:$F,6,FALSE)))</f>
        <v>1420320</v>
      </c>
      <c r="R125" s="299"/>
      <c r="S125" s="96" t="str">
        <f>IF(ISERROR(VLOOKUP(A125,에듀미수DB!$A:$D,4,FALSE)),"미수없음?",(VLOOKUP(A125,에듀미수DB!$A:$D,4,FALSE)))</f>
        <v>0</v>
      </c>
      <c r="T125" s="81">
        <f>SUMIFS(수금내역!$F:$F,수금내역!$J:$J,$V125)</f>
        <v>0</v>
      </c>
      <c r="U125" s="4">
        <v>117</v>
      </c>
      <c r="V125" s="69" t="s">
        <v>1604</v>
      </c>
      <c r="W125" t="str">
        <f>VLOOKUP(V125,더존미수DB!A:B,2,FALSE)</f>
        <v>부암점</v>
      </c>
      <c r="X125" s="3">
        <f t="shared" si="63"/>
        <v>0</v>
      </c>
    </row>
    <row r="126" spans="1:24" ht="17.25" thickTop="1" x14ac:dyDescent="0.3">
      <c r="A126" s="300" t="s">
        <v>1587</v>
      </c>
      <c r="B126" s="317" t="s">
        <v>1594</v>
      </c>
      <c r="C126" s="333" t="s">
        <v>6</v>
      </c>
      <c r="D126" s="303">
        <v>0</v>
      </c>
      <c r="E126" s="302"/>
      <c r="F126" s="333" t="s">
        <v>821</v>
      </c>
      <c r="G126" s="304">
        <f t="shared" si="36"/>
        <v>0</v>
      </c>
      <c r="H126" s="302"/>
      <c r="I126" s="334" t="s">
        <v>6</v>
      </c>
      <c r="J126" s="304">
        <f>IF(L126="주말통제",Q126,0)</f>
        <v>0</v>
      </c>
      <c r="K126" s="302"/>
      <c r="L126" s="305"/>
      <c r="M126" s="306"/>
      <c r="N126" s="307">
        <f>SUM(R126+S126)-T126</f>
        <v>0</v>
      </c>
      <c r="O126" s="308"/>
      <c r="P126" s="379">
        <f t="shared" si="37"/>
        <v>0</v>
      </c>
      <c r="Q126" s="309">
        <f>IF(ISERROR(VLOOKUP($V126,더존미수DB!$A:$F,6,FALSE)),"미수없음?",(VLOOKUP($V126,더존미수DB!$A:$F,6,FALSE)))</f>
        <v>5855080</v>
      </c>
      <c r="R126" s="310"/>
      <c r="S126" s="311" t="str">
        <f>IF(ISERROR(VLOOKUP(A126,에듀미수DB!$A:$D,4,FALSE)),"미수없음?",(VLOOKUP(A126,에듀미수DB!$A:$D,4,FALSE)))</f>
        <v>0</v>
      </c>
      <c r="T126" s="312">
        <f>SUMIFS(수금내역!$F:$F,수금내역!$J:$J,$V126)</f>
        <v>0</v>
      </c>
      <c r="U126" s="313">
        <v>116</v>
      </c>
      <c r="V126" s="314" t="s">
        <v>1603</v>
      </c>
      <c r="W126" s="136" t="str">
        <f>VLOOKUP(V126,더존미수DB!A:B,2,FALSE)</f>
        <v>개금백병원점</v>
      </c>
      <c r="X126" s="315">
        <f>IF(W126=B126,0,"확인")</f>
        <v>0</v>
      </c>
    </row>
    <row r="127" spans="1:24" x14ac:dyDescent="0.3">
      <c r="A127" s="72" t="s">
        <v>1583</v>
      </c>
      <c r="B127" s="295" t="s">
        <v>1590</v>
      </c>
      <c r="C127" s="156" t="s">
        <v>6</v>
      </c>
      <c r="D127" s="107">
        <v>0</v>
      </c>
      <c r="E127" s="78"/>
      <c r="F127" s="156" t="s">
        <v>821</v>
      </c>
      <c r="G127" s="104">
        <f t="shared" si="36"/>
        <v>0</v>
      </c>
      <c r="H127" s="78"/>
      <c r="I127" s="149" t="s">
        <v>6</v>
      </c>
      <c r="J127" s="113">
        <f>IF(L127="주말통제",Q127,0)</f>
        <v>0</v>
      </c>
      <c r="K127" s="78"/>
      <c r="L127" s="110"/>
      <c r="M127" s="316"/>
      <c r="N127" s="68">
        <f>SUM(R127+S127)-T127</f>
        <v>0</v>
      </c>
      <c r="O127" s="84"/>
      <c r="P127" s="379">
        <f t="shared" si="37"/>
        <v>0</v>
      </c>
      <c r="Q127" s="87">
        <f>IF(ISERROR(VLOOKUP($V127,더존미수DB!$A:$F,6,FALSE)),"미수없음?",(VLOOKUP($V127,더존미수DB!$A:$F,6,FALSE)))</f>
        <v>1716770</v>
      </c>
      <c r="R127" s="131"/>
      <c r="S127" s="96" t="str">
        <f>IF(ISERROR(VLOOKUP(A127,에듀미수DB!$A:$D,4,FALSE)),"미수없음?",(VLOOKUP(A127,에듀미수DB!$A:$D,4,FALSE)))</f>
        <v>0</v>
      </c>
      <c r="T127" s="81">
        <f>SUMIFS(수금내역!$F:$F,수금내역!$J:$J,$V127)</f>
        <v>0</v>
      </c>
      <c r="U127" s="293">
        <v>112</v>
      </c>
      <c r="V127" s="91" t="s">
        <v>1599</v>
      </c>
      <c r="W127" s="61" t="str">
        <f>VLOOKUP(V127,더존미수DB!A:B,2,FALSE)</f>
        <v>메가마트 김해점</v>
      </c>
      <c r="X127" s="294">
        <f>IF(W127=B127,0,"확인")</f>
        <v>0</v>
      </c>
    </row>
    <row r="128" spans="1:24" x14ac:dyDescent="0.3">
      <c r="A128" s="72" t="s">
        <v>1584</v>
      </c>
      <c r="B128" s="295" t="s">
        <v>1591</v>
      </c>
      <c r="C128" s="156" t="s">
        <v>6</v>
      </c>
      <c r="D128" s="107">
        <v>0</v>
      </c>
      <c r="E128" s="78"/>
      <c r="F128" s="156" t="s">
        <v>821</v>
      </c>
      <c r="G128" s="104">
        <f t="shared" si="36"/>
        <v>0</v>
      </c>
      <c r="H128" s="78"/>
      <c r="I128" s="149" t="s">
        <v>6</v>
      </c>
      <c r="J128" s="113">
        <f>IF(L128="주말통제",Q128,0)</f>
        <v>0</v>
      </c>
      <c r="K128" s="78"/>
      <c r="L128" s="110"/>
      <c r="M128" s="316"/>
      <c r="N128" s="68">
        <f>SUM(R128+S128)-T128</f>
        <v>0</v>
      </c>
      <c r="O128" s="84"/>
      <c r="P128" s="379">
        <f t="shared" si="37"/>
        <v>0</v>
      </c>
      <c r="Q128" s="87">
        <f>IF(ISERROR(VLOOKUP($V128,더존미수DB!$A:$F,6,FALSE)),"미수없음?",(VLOOKUP($V128,더존미수DB!$A:$F,6,FALSE)))</f>
        <v>646250</v>
      </c>
      <c r="R128" s="131"/>
      <c r="S128" s="96" t="str">
        <f>IF(ISERROR(VLOOKUP(A128,에듀미수DB!$A:$D,4,FALSE)),"미수없음?",(VLOOKUP(A128,에듀미수DB!$A:$D,4,FALSE)))</f>
        <v>0</v>
      </c>
      <c r="T128" s="81">
        <f>SUMIFS(수금내역!$F:$F,수금내역!$J:$J,$V128)</f>
        <v>0</v>
      </c>
      <c r="U128" s="293">
        <v>113</v>
      </c>
      <c r="V128" s="91" t="s">
        <v>1600</v>
      </c>
      <c r="W128" s="61" t="str">
        <f>VLOOKUP(V128,더존미수DB!A:B,2,FALSE)</f>
        <v>메가마트 동래점</v>
      </c>
      <c r="X128" s="294">
        <f>IF(W128=B128,0,"확인")</f>
        <v>0</v>
      </c>
    </row>
    <row r="129" spans="1:24" x14ac:dyDescent="0.3">
      <c r="A129" s="296" t="s">
        <v>1579</v>
      </c>
      <c r="B129" s="297" t="s">
        <v>1596</v>
      </c>
      <c r="C129" s="156" t="s">
        <v>6</v>
      </c>
      <c r="D129" s="298">
        <v>0</v>
      </c>
      <c r="E129" s="78"/>
      <c r="F129" s="156" t="s">
        <v>821</v>
      </c>
      <c r="G129" s="104">
        <f t="shared" si="36"/>
        <v>0</v>
      </c>
      <c r="H129" s="78"/>
      <c r="I129" s="149" t="s">
        <v>6</v>
      </c>
      <c r="J129" s="292">
        <f t="shared" si="61"/>
        <v>0</v>
      </c>
      <c r="K129" s="78"/>
      <c r="L129" s="110"/>
      <c r="M129" s="316"/>
      <c r="N129" s="68">
        <f t="shared" si="64"/>
        <v>0</v>
      </c>
      <c r="O129" s="84"/>
      <c r="P129" s="379">
        <f t="shared" si="37"/>
        <v>0</v>
      </c>
      <c r="Q129" s="87">
        <f>IF(ISERROR(VLOOKUP($V129,더존미수DB!$A:$F,6,FALSE)),"미수없음?",(VLOOKUP($V129,더존미수DB!$A:$F,6,FALSE)))</f>
        <v>2247740</v>
      </c>
      <c r="R129" s="299"/>
      <c r="S129" s="96" t="str">
        <f>IF(ISERROR(VLOOKUP(A129,에듀미수DB!$A:$D,4,FALSE)),"미수없음?",(VLOOKUP(A129,에듀미수DB!$A:$D,4,FALSE)))</f>
        <v>0</v>
      </c>
      <c r="T129" s="81">
        <f>SUMIFS(수금내역!$F:$F,수금내역!$J:$J,$V129)</f>
        <v>0</v>
      </c>
      <c r="U129" s="293">
        <v>118</v>
      </c>
      <c r="V129" s="91" t="s">
        <v>1605</v>
      </c>
      <c r="W129" s="61" t="str">
        <f>VLOOKUP(V129,더존미수DB!A:B,2,FALSE)</f>
        <v>주식회사 에이치에스피리테일 청도휴게소지점[청도휴게소점]</v>
      </c>
      <c r="X129" s="294" t="str">
        <f t="shared" si="63"/>
        <v>확인</v>
      </c>
    </row>
    <row r="130" spans="1:24" ht="17.25" thickBot="1" x14ac:dyDescent="0.35">
      <c r="A130" s="318" t="s">
        <v>165</v>
      </c>
      <c r="B130" s="319" t="s">
        <v>166</v>
      </c>
      <c r="C130" s="335" t="s">
        <v>6</v>
      </c>
      <c r="D130" s="321">
        <v>0</v>
      </c>
      <c r="E130" s="320"/>
      <c r="F130" s="335" t="s">
        <v>1621</v>
      </c>
      <c r="G130" s="108">
        <f t="shared" si="36"/>
        <v>0</v>
      </c>
      <c r="H130" s="320"/>
      <c r="I130" s="336" t="s">
        <v>6</v>
      </c>
      <c r="J130" s="331">
        <f>IF(L130="주말통제",Q130,0)</f>
        <v>0</v>
      </c>
      <c r="K130" s="320"/>
      <c r="L130" s="337"/>
      <c r="M130" s="322"/>
      <c r="N130" s="323">
        <f>SUM(R130+S130)-T130</f>
        <v>0</v>
      </c>
      <c r="O130" s="41"/>
      <c r="P130" s="379">
        <f t="shared" si="37"/>
        <v>0</v>
      </c>
      <c r="Q130" s="324">
        <f>IF(ISERROR(VLOOKUP($V130,더존미수DB!$A:$F,6,FALSE)),"미수없음?",(VLOOKUP($V130,더존미수DB!$A:$F,6,FALSE)))</f>
        <v>211361100</v>
      </c>
      <c r="R130" s="325"/>
      <c r="S130" s="326" t="str">
        <f>IF(ISERROR(VLOOKUP(A130,에듀미수DB!$A:$D,4,FALSE)),"미수없음?",(VLOOKUP(A130,에듀미수DB!$A:$D,4,FALSE)))</f>
        <v>0</v>
      </c>
      <c r="T130" s="327">
        <f>SUMIFS(수금내역!$F:$F,수금내역!$J:$J,$V130)</f>
        <v>0</v>
      </c>
      <c r="U130" s="328">
        <v>66</v>
      </c>
      <c r="V130" s="329" t="s">
        <v>721</v>
      </c>
      <c r="W130" s="145" t="str">
        <f>VLOOKUP(V130,더존미수DB!A:B,2,FALSE)</f>
        <v>(주)명인에프앤비영남</v>
      </c>
      <c r="X130" s="330" t="str">
        <f>IF(W130=B130,0,"확인")</f>
        <v>확인</v>
      </c>
    </row>
    <row r="131" spans="1:24" ht="17.25" thickTop="1" x14ac:dyDescent="0.3">
      <c r="A131" s="300" t="s">
        <v>414</v>
      </c>
      <c r="B131" s="301" t="s">
        <v>415</v>
      </c>
      <c r="C131" s="300" t="s">
        <v>9</v>
      </c>
      <c r="D131" s="303">
        <v>0</v>
      </c>
      <c r="E131" s="302"/>
      <c r="F131" s="300" t="s">
        <v>9</v>
      </c>
      <c r="G131" s="113">
        <f t="shared" ref="G131:G137" si="65">IF(M131="미수통제",(IF($M$1="처음",Q131,IF($M$1="수시",N131))),0)</f>
        <v>0</v>
      </c>
      <c r="H131" s="302"/>
      <c r="I131" s="300" t="s">
        <v>416</v>
      </c>
      <c r="J131" s="304">
        <f t="shared" si="5"/>
        <v>0</v>
      </c>
      <c r="K131" s="302"/>
      <c r="L131" s="305"/>
      <c r="M131" s="306"/>
      <c r="N131" s="307">
        <f t="shared" si="53"/>
        <v>0</v>
      </c>
      <c r="O131" s="308"/>
      <c r="P131" s="379">
        <f t="shared" ref="P131:P137" si="66">IF(M131="미수통제",Q131,IF(L131="주말통제",Q131,0))</f>
        <v>0</v>
      </c>
      <c r="Q131" s="309">
        <f>IF(ISERROR(VLOOKUP($V131,더존미수DB!$A:$F,6,FALSE)),"미수없음?",(VLOOKUP($V131,더존미수DB!$A:$F,6,FALSE)))</f>
        <v>3044580</v>
      </c>
      <c r="R131" s="310"/>
      <c r="S131" s="311" t="str">
        <f>IF(ISERROR(VLOOKUP(A131,에듀미수DB!$A:$D,4,FALSE)),"미수없음?",(VLOOKUP(A131,에듀미수DB!$A:$D,4,FALSE)))</f>
        <v>0</v>
      </c>
      <c r="T131" s="312">
        <f>SUMIFS(수금내역!$F:$F,수금내역!$J:$J,$V131)</f>
        <v>0</v>
      </c>
      <c r="U131" s="313">
        <v>119</v>
      </c>
      <c r="V131" s="314" t="s">
        <v>1606</v>
      </c>
      <c r="W131" s="136" t="str">
        <f>VLOOKUP(V131,더존미수DB!A:B,2,FALSE)</f>
        <v>(주)송천가든[서산휴게소점-하행]</v>
      </c>
      <c r="X131" s="315" t="str">
        <f t="shared" si="11"/>
        <v>확인</v>
      </c>
    </row>
    <row r="132" spans="1:24" x14ac:dyDescent="0.3">
      <c r="A132" s="95" t="s">
        <v>734</v>
      </c>
      <c r="B132" s="95" t="s">
        <v>735</v>
      </c>
      <c r="C132" s="94" t="s">
        <v>9</v>
      </c>
      <c r="D132" s="105">
        <v>0</v>
      </c>
      <c r="E132" s="78"/>
      <c r="F132" s="94" t="s">
        <v>9</v>
      </c>
      <c r="G132" s="104">
        <f t="shared" si="65"/>
        <v>0</v>
      </c>
      <c r="H132" s="78"/>
      <c r="I132" s="94" t="s">
        <v>9</v>
      </c>
      <c r="J132" s="104">
        <f t="shared" si="5"/>
        <v>0</v>
      </c>
      <c r="K132" s="78"/>
      <c r="L132" s="110"/>
      <c r="M132" s="316"/>
      <c r="N132" s="68">
        <f t="shared" si="53"/>
        <v>0</v>
      </c>
      <c r="O132" s="84"/>
      <c r="P132" s="379">
        <f t="shared" si="66"/>
        <v>0</v>
      </c>
      <c r="Q132" s="87">
        <f>IF(ISERROR(VLOOKUP($V132,더존미수DB!$A:$F,6,FALSE)),"미수없음?",(VLOOKUP($V132,더존미수DB!$A:$F,6,FALSE)))</f>
        <v>1188000</v>
      </c>
      <c r="R132" s="100"/>
      <c r="S132" s="96" t="str">
        <f>IF(ISERROR(VLOOKUP(A132,에듀미수DB!$A:$D,4,FALSE)),"미수없음?",(VLOOKUP(A132,에듀미수DB!$A:$D,4,FALSE)))</f>
        <v>0</v>
      </c>
      <c r="T132" s="81">
        <f>SUMIFS(수금내역!$F:$F,수금내역!$J:$J,$V132)</f>
        <v>0</v>
      </c>
      <c r="U132" s="293">
        <v>120</v>
      </c>
      <c r="V132" s="91" t="s">
        <v>832</v>
      </c>
      <c r="W132" s="61" t="str">
        <f>VLOOKUP(V132,더존미수DB!A:B,2,FALSE)</f>
        <v>금호상사[죽암휴게소점-상행]</v>
      </c>
      <c r="X132" s="294" t="str">
        <f t="shared" ref="X132" si="67">IF(W132=B132,0,"확인")</f>
        <v>확인</v>
      </c>
    </row>
    <row r="133" spans="1:24" x14ac:dyDescent="0.3">
      <c r="A133" s="94" t="s">
        <v>804</v>
      </c>
      <c r="B133" s="95" t="s">
        <v>802</v>
      </c>
      <c r="C133" s="94" t="s">
        <v>9</v>
      </c>
      <c r="D133" s="105">
        <v>0</v>
      </c>
      <c r="E133" s="78"/>
      <c r="F133" s="94" t="s">
        <v>9</v>
      </c>
      <c r="G133" s="104">
        <f t="shared" si="65"/>
        <v>0</v>
      </c>
      <c r="H133" s="78"/>
      <c r="I133" s="94" t="s">
        <v>9</v>
      </c>
      <c r="J133" s="104">
        <f t="shared" ref="J133" si="68">IF(L133="주말통제",Q133,0)</f>
        <v>0</v>
      </c>
      <c r="K133" s="78"/>
      <c r="L133" s="110"/>
      <c r="M133" s="316"/>
      <c r="N133" s="68">
        <f t="shared" ref="N133" si="69">SUM(R133+S133)-T133</f>
        <v>0</v>
      </c>
      <c r="O133" s="84"/>
      <c r="P133" s="379">
        <f t="shared" si="66"/>
        <v>0</v>
      </c>
      <c r="Q133" s="87">
        <f>IF(ISERROR(VLOOKUP($V133,더존미수DB!$A:$F,6,FALSE)),"미수없음?",(VLOOKUP($V133,더존미수DB!$A:$F,6,FALSE)))</f>
        <v>9045360</v>
      </c>
      <c r="R133" s="100"/>
      <c r="S133" s="96" t="str">
        <f>IF(ISERROR(VLOOKUP(A133,에듀미수DB!$A:$D,4,FALSE)),"미수없음?",(VLOOKUP(A133,에듀미수DB!$A:$D,4,FALSE)))</f>
        <v>0</v>
      </c>
      <c r="T133" s="81">
        <f>SUMIFS(수금내역!$F:$F,수금내역!$J:$J,$V133)</f>
        <v>0</v>
      </c>
      <c r="U133" s="293">
        <v>121</v>
      </c>
      <c r="V133" s="91" t="s">
        <v>803</v>
      </c>
      <c r="W133" s="61" t="str">
        <f>VLOOKUP(V133,더존미수DB!A:B,2,FALSE)</f>
        <v>다인유통[천안휴게소점-하행]</v>
      </c>
      <c r="X133" s="294" t="str">
        <f t="shared" ref="X133" si="70">IF(W133=B133,0,"확인")</f>
        <v>확인</v>
      </c>
    </row>
    <row r="134" spans="1:24" x14ac:dyDescent="0.3">
      <c r="A134" s="94" t="s">
        <v>805</v>
      </c>
      <c r="B134" s="95" t="s">
        <v>808</v>
      </c>
      <c r="C134" s="94" t="s">
        <v>9</v>
      </c>
      <c r="D134" s="105">
        <v>0</v>
      </c>
      <c r="E134" s="78"/>
      <c r="F134" s="94" t="s">
        <v>9</v>
      </c>
      <c r="G134" s="104">
        <f t="shared" si="65"/>
        <v>0</v>
      </c>
      <c r="H134" s="78"/>
      <c r="I134" s="94" t="s">
        <v>9</v>
      </c>
      <c r="J134" s="104">
        <f t="shared" ref="J134" si="71">IF(L134="주말통제",Q134,0)</f>
        <v>0</v>
      </c>
      <c r="K134" s="78"/>
      <c r="L134" s="110"/>
      <c r="M134" s="316"/>
      <c r="N134" s="68">
        <f t="shared" ref="N134" si="72">SUM(R134+S134)-T134</f>
        <v>0</v>
      </c>
      <c r="O134" s="84"/>
      <c r="P134" s="379">
        <f t="shared" si="66"/>
        <v>0</v>
      </c>
      <c r="Q134" s="87">
        <f>IF(ISERROR(VLOOKUP($V134,더존미수DB!$A:$F,6,FALSE)),"미수없음?",(VLOOKUP($V134,더존미수DB!$A:$F,6,FALSE)))</f>
        <v>281160</v>
      </c>
      <c r="R134" s="100"/>
      <c r="S134" s="96" t="str">
        <f>IF(ISERROR(VLOOKUP(A134,에듀미수DB!$A:$D,4,FALSE)),"미수없음?",(VLOOKUP(A134,에듀미수DB!$A:$D,4,FALSE)))</f>
        <v>0</v>
      </c>
      <c r="T134" s="81">
        <f>SUMIFS(수금내역!$F:$F,수금내역!$J:$J,$V134)</f>
        <v>0</v>
      </c>
      <c r="U134" s="293">
        <v>122</v>
      </c>
      <c r="V134" s="91" t="s">
        <v>806</v>
      </c>
      <c r="W134" s="61" t="str">
        <f>VLOOKUP(V134,더존미수DB!A:B,2,FALSE)</f>
        <v>네오치킨 영동점[영동하나로마트점]</v>
      </c>
      <c r="X134" s="294" t="str">
        <f t="shared" ref="X134" si="73">IF(W134=B134,0,"확인")</f>
        <v>확인</v>
      </c>
    </row>
    <row r="135" spans="1:24" x14ac:dyDescent="0.3">
      <c r="A135" s="94" t="s">
        <v>835</v>
      </c>
      <c r="B135" s="95" t="s">
        <v>836</v>
      </c>
      <c r="C135" s="94" t="s">
        <v>9</v>
      </c>
      <c r="D135" s="105">
        <v>0</v>
      </c>
      <c r="E135" s="78"/>
      <c r="F135" s="94" t="s">
        <v>837</v>
      </c>
      <c r="G135" s="104">
        <f t="shared" si="65"/>
        <v>0</v>
      </c>
      <c r="H135" s="78"/>
      <c r="I135" s="94" t="s">
        <v>9</v>
      </c>
      <c r="J135" s="104">
        <f t="shared" ref="J135" si="74">IF(L135="주말통제",Q135,0)</f>
        <v>0</v>
      </c>
      <c r="K135" s="78"/>
      <c r="L135" s="110"/>
      <c r="M135" s="316"/>
      <c r="N135" s="68">
        <f t="shared" ref="N135" si="75">SUM(R135+S135)-T135</f>
        <v>0</v>
      </c>
      <c r="O135" s="84"/>
      <c r="P135" s="379">
        <f t="shared" si="66"/>
        <v>0</v>
      </c>
      <c r="Q135" s="87">
        <f>IF(ISERROR(VLOOKUP($V135,더존미수DB!$A:$F,6,FALSE)),"미수없음?",(VLOOKUP($V135,더존미수DB!$A:$F,6,FALSE)))</f>
        <v>5124700</v>
      </c>
      <c r="R135" s="100"/>
      <c r="S135" s="96" t="str">
        <f>IF(ISERROR(VLOOKUP(A135,에듀미수DB!$A:$D,4,FALSE)),"미수없음?",(VLOOKUP(A135,에듀미수DB!$A:$D,4,FALSE)))</f>
        <v>0</v>
      </c>
      <c r="T135" s="81">
        <f>SUMIFS(수금내역!$F:$F,수금내역!$J:$J,$V135)</f>
        <v>0</v>
      </c>
      <c r="U135" s="293">
        <v>123</v>
      </c>
      <c r="V135" s="91" t="s">
        <v>838</v>
      </c>
      <c r="W135" s="61" t="str">
        <f>VLOOKUP(V135,더존미수DB!A:B,2,FALSE)</f>
        <v>선우유통[금강휴게소점-하행]</v>
      </c>
      <c r="X135" s="294">
        <f t="shared" ref="X135" si="76">IF(W135=B135,0,"확인")</f>
        <v>0</v>
      </c>
    </row>
    <row r="136" spans="1:24" x14ac:dyDescent="0.3">
      <c r="A136" s="94" t="s">
        <v>844</v>
      </c>
      <c r="B136" s="95" t="s">
        <v>847</v>
      </c>
      <c r="C136" s="94" t="s">
        <v>9</v>
      </c>
      <c r="D136" s="105">
        <v>0</v>
      </c>
      <c r="E136" s="78"/>
      <c r="F136" s="94" t="s">
        <v>846</v>
      </c>
      <c r="G136" s="104">
        <f t="shared" si="65"/>
        <v>0</v>
      </c>
      <c r="H136" s="78"/>
      <c r="I136" s="94" t="s">
        <v>9</v>
      </c>
      <c r="J136" s="104">
        <f t="shared" ref="J136" si="77">IF(L136="주말통제",Q136,0)</f>
        <v>0</v>
      </c>
      <c r="K136" s="78"/>
      <c r="L136" s="110"/>
      <c r="M136" s="316"/>
      <c r="N136" s="68">
        <f t="shared" ref="N136" si="78">SUM(R136+S136)-T136</f>
        <v>0</v>
      </c>
      <c r="O136" s="84"/>
      <c r="P136" s="379">
        <f t="shared" si="66"/>
        <v>0</v>
      </c>
      <c r="Q136" s="87">
        <f>IF(ISERROR(VLOOKUP($V136,더존미수DB!$A:$F,6,FALSE)),"미수없음?",(VLOOKUP($V136,더존미수DB!$A:$F,6,FALSE)))</f>
        <v>6912220</v>
      </c>
      <c r="R136" s="100"/>
      <c r="S136" s="96" t="str">
        <f>IF(ISERROR(VLOOKUP(A136,에듀미수DB!$A:$D,4,FALSE)),"미수없음?",(VLOOKUP(A136,에듀미수DB!$A:$D,4,FALSE)))</f>
        <v>0</v>
      </c>
      <c r="T136" s="81">
        <f>SUMIFS(수금내역!$F:$F,수금내역!$J:$J,$V136)</f>
        <v>0</v>
      </c>
      <c r="U136" s="293">
        <v>124</v>
      </c>
      <c r="V136" s="91" t="s">
        <v>845</v>
      </c>
      <c r="W136" s="61" t="str">
        <f>VLOOKUP(V136,더존미수DB!A:B,2,FALSE)</f>
        <v>주식회사 민중[부여백제휴게소(서천방향)점-하행</v>
      </c>
      <c r="X136" s="294" t="str">
        <f t="shared" ref="X136" si="79">IF(W136=B136,0,"확인")</f>
        <v>확인</v>
      </c>
    </row>
    <row r="137" spans="1:24" ht="17.25" thickBot="1" x14ac:dyDescent="0.35">
      <c r="A137" s="35" t="s">
        <v>214</v>
      </c>
      <c r="B137" s="35" t="s">
        <v>215</v>
      </c>
      <c r="C137" s="36" t="s">
        <v>216</v>
      </c>
      <c r="D137" s="104">
        <v>0</v>
      </c>
      <c r="E137" s="79"/>
      <c r="F137" s="36" t="s">
        <v>216</v>
      </c>
      <c r="G137" s="104">
        <f t="shared" si="65"/>
        <v>0</v>
      </c>
      <c r="H137" s="79"/>
      <c r="I137" s="36" t="s">
        <v>216</v>
      </c>
      <c r="J137" s="104">
        <f t="shared" si="5"/>
        <v>0</v>
      </c>
      <c r="K137" s="79"/>
      <c r="L137" s="110"/>
      <c r="M137" s="293"/>
      <c r="N137" s="63"/>
      <c r="O137" s="85"/>
      <c r="P137" s="379">
        <f t="shared" si="66"/>
        <v>0</v>
      </c>
      <c r="Q137" s="88"/>
      <c r="R137" s="101"/>
      <c r="S137" s="96" t="str">
        <f>IF(ISERROR(VLOOKUP(A137,에듀미수DB!$A:$D,4,FALSE)),"미수없음?",(VLOOKUP(A137,에듀미수DB!$A:$D,4,FALSE)))</f>
        <v>0</v>
      </c>
      <c r="T137" s="89"/>
      <c r="U137" s="293">
        <v>125</v>
      </c>
      <c r="V137" s="60"/>
      <c r="W137" s="61"/>
      <c r="X137" s="294"/>
    </row>
    <row r="138" spans="1:24" ht="17.25" thickTop="1" x14ac:dyDescent="0.3"/>
    <row r="139" spans="1:24" ht="18" customHeight="1" thickBot="1" x14ac:dyDescent="0.35"/>
    <row r="140" spans="1:24" ht="17.25" thickTop="1" x14ac:dyDescent="0.3">
      <c r="N140" s="400" t="s">
        <v>1652</v>
      </c>
      <c r="O140" s="400"/>
      <c r="P140" s="400"/>
      <c r="Q140" s="400"/>
      <c r="R140" s="400" t="s">
        <v>1656</v>
      </c>
      <c r="S140" s="400"/>
    </row>
    <row r="141" spans="1:24" ht="17.25" thickBot="1" x14ac:dyDescent="0.35">
      <c r="N141" s="401"/>
      <c r="O141" s="401"/>
      <c r="P141" s="401"/>
      <c r="Q141" s="401"/>
      <c r="R141" s="401"/>
      <c r="S141" s="401"/>
    </row>
    <row r="142" spans="1:24" ht="17.25" customHeight="1" thickTop="1" x14ac:dyDescent="0.3">
      <c r="N142" s="402" t="s">
        <v>1653</v>
      </c>
      <c r="O142" s="402">
        <f>SUM(P2:P137)</f>
        <v>53595302</v>
      </c>
      <c r="P142" s="402"/>
      <c r="Q142" s="402"/>
      <c r="R142" s="405">
        <f>SUM(D2:D137)</f>
        <v>53595302</v>
      </c>
      <c r="S142" s="406"/>
    </row>
    <row r="143" spans="1:24" ht="16.5" customHeight="1" x14ac:dyDescent="0.3">
      <c r="N143" s="403"/>
      <c r="O143" s="403"/>
      <c r="P143" s="403"/>
      <c r="Q143" s="403"/>
      <c r="R143" s="407"/>
      <c r="S143" s="408"/>
    </row>
    <row r="144" spans="1:24" ht="17.25" customHeight="1" thickBot="1" x14ac:dyDescent="0.35">
      <c r="N144" s="404"/>
      <c r="O144" s="404"/>
      <c r="P144" s="404"/>
      <c r="Q144" s="404"/>
      <c r="R144" s="409"/>
      <c r="S144" s="410"/>
    </row>
    <row r="145" spans="14:19" ht="17.25" customHeight="1" thickTop="1" x14ac:dyDescent="0.3">
      <c r="N145" s="402" t="s">
        <v>1654</v>
      </c>
      <c r="O145" s="402">
        <f>SUM(G2:G137)</f>
        <v>53595302</v>
      </c>
      <c r="P145" s="402"/>
      <c r="Q145" s="402"/>
      <c r="R145" s="381"/>
      <c r="S145" s="382"/>
    </row>
    <row r="146" spans="14:19" ht="16.5" customHeight="1" x14ac:dyDescent="0.3">
      <c r="N146" s="403"/>
      <c r="O146" s="403"/>
      <c r="P146" s="403"/>
      <c r="Q146" s="403"/>
      <c r="R146" s="383"/>
      <c r="S146" s="384"/>
    </row>
    <row r="147" spans="14:19" ht="17.25" customHeight="1" thickBot="1" x14ac:dyDescent="0.35">
      <c r="N147" s="404"/>
      <c r="O147" s="404"/>
      <c r="P147" s="404"/>
      <c r="Q147" s="404"/>
      <c r="R147" s="385"/>
      <c r="S147" s="386"/>
    </row>
    <row r="148" spans="14:19" ht="17.25" thickTop="1" x14ac:dyDescent="0.3">
      <c r="N148" s="394" t="str">
        <f>IF(O145=O142,"올리세요","틀려요 확인요청")</f>
        <v>올리세요</v>
      </c>
      <c r="O148" s="395"/>
      <c r="P148" s="395"/>
      <c r="Q148" s="396"/>
      <c r="R148" s="387"/>
      <c r="S148" s="388"/>
    </row>
    <row r="149" spans="14:19" ht="17.25" thickBot="1" x14ac:dyDescent="0.35">
      <c r="N149" s="397"/>
      <c r="O149" s="398"/>
      <c r="P149" s="398"/>
      <c r="Q149" s="399"/>
      <c r="R149" s="389"/>
      <c r="S149" s="390"/>
    </row>
    <row r="150" spans="14:19" ht="17.25" thickTop="1" x14ac:dyDescent="0.3"/>
  </sheetData>
  <mergeCells count="8">
    <mergeCell ref="N148:Q149"/>
    <mergeCell ref="N140:Q141"/>
    <mergeCell ref="R140:S141"/>
    <mergeCell ref="O142:Q144"/>
    <mergeCell ref="O145:Q147"/>
    <mergeCell ref="N142:N144"/>
    <mergeCell ref="N145:N147"/>
    <mergeCell ref="R142:S144"/>
  </mergeCells>
  <phoneticPr fontId="5" type="noConversion"/>
  <conditionalFormatting sqref="Q1:Q138 Q150:Q1048576">
    <cfRule type="expression" dxfId="12" priority="28">
      <formula>$Q1="미수없음?"</formula>
    </cfRule>
  </conditionalFormatting>
  <conditionalFormatting sqref="W1:X1048576">
    <cfRule type="expression" dxfId="11" priority="25">
      <formula>$X1="확인"</formula>
    </cfRule>
  </conditionalFormatting>
  <conditionalFormatting sqref="I1:J1 R140 A102:A104 A50 A36:B49 A35 A1:B34 A51:B87 A89:B101 A88 R1:R138 I2:I137 I138:J1048576 R150:R1048576 A105:B1048576 M1:M1048576">
    <cfRule type="expression" dxfId="10" priority="21">
      <formula>$M1="미수통제"</formula>
    </cfRule>
  </conditionalFormatting>
  <conditionalFormatting sqref="A102:A104 A50 A36:B49 A35 A1:B34 A51:B87 A89:B101 A88 A105:B1048576 E150:X1048576 E139:M139 E141:M149 E140:N140 R140 T139:X149 E1:X138">
    <cfRule type="expression" dxfId="9" priority="20">
      <formula>$L1="주말통제"</formula>
    </cfRule>
  </conditionalFormatting>
  <conditionalFormatting sqref="R149">
    <cfRule type="expression" dxfId="8" priority="34">
      <formula>$M139="미수통제"</formula>
    </cfRule>
  </conditionalFormatting>
  <conditionalFormatting sqref="R149:S149">
    <cfRule type="expression" dxfId="7" priority="40">
      <formula>$L139="주말통제"</formula>
    </cfRule>
  </conditionalFormatting>
  <conditionalFormatting sqref="R142 R145:R148">
    <cfRule type="expression" dxfId="6" priority="65">
      <formula>#REF!="미수통제"</formula>
    </cfRule>
  </conditionalFormatting>
  <conditionalFormatting sqref="N148 N142 R142 N145 R145:S148">
    <cfRule type="expression" dxfId="5" priority="67">
      <formula>#REF!="주말통제"</formula>
    </cfRule>
  </conditionalFormatting>
  <conditionalFormatting sqref="Q1:Q139 B1:B1048576 Q150:Q1048576">
    <cfRule type="expression" dxfId="4" priority="5">
      <formula>$Q1&gt;1000000</formula>
    </cfRule>
  </conditionalFormatting>
  <conditionalFormatting sqref="C1:D1048576">
    <cfRule type="expression" dxfId="3" priority="1">
      <formula>$L1="주말통제"</formula>
    </cfRule>
  </conditionalFormatting>
  <pageMargins left="0.7" right="0.7" top="0.75" bottom="0.75" header="0.3" footer="0.3"/>
  <pageSetup paperSize="9" orientation="portrait" r:id="rId1"/>
  <ignoredErrors>
    <ignoredError sqref="N116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view="pageBreakPreview" zoomScale="60" zoomScaleNormal="100" workbookViewId="0">
      <selection activeCell="T49" sqref="T49"/>
    </sheetView>
  </sheetViews>
  <sheetFormatPr defaultRowHeight="16.5" x14ac:dyDescent="0.3"/>
  <cols>
    <col min="1" max="1" width="11" bestFit="1" customWidth="1"/>
    <col min="2" max="2" width="28.25" bestFit="1" customWidth="1"/>
    <col min="3" max="3" width="10.25" style="34" bestFit="1" customWidth="1"/>
    <col min="4" max="4" width="34.625" bestFit="1" customWidth="1"/>
  </cols>
  <sheetData>
    <row r="1" spans="1:4" ht="28.5" customHeight="1" thickTop="1" x14ac:dyDescent="0.3">
      <c r="A1" s="258" t="s">
        <v>0</v>
      </c>
      <c r="B1" s="259" t="s">
        <v>1</v>
      </c>
      <c r="C1" s="260" t="s">
        <v>2</v>
      </c>
      <c r="D1" s="261" t="s">
        <v>975</v>
      </c>
    </row>
    <row r="2" spans="1:4" x14ac:dyDescent="0.3">
      <c r="A2" s="240" t="s">
        <v>60</v>
      </c>
      <c r="B2" s="244" t="s">
        <v>61</v>
      </c>
      <c r="C2" s="245" t="s">
        <v>937</v>
      </c>
      <c r="D2" s="243" t="str">
        <f>IF(ISERROR(VLOOKUP(B2,입금DB!D:G,4,FALSE)),"확인",VLOOKUP(B2,입금DB!D:G,4,FALSE))</f>
        <v>명인만두가산SJ</v>
      </c>
    </row>
    <row r="3" spans="1:4" x14ac:dyDescent="0.3">
      <c r="A3" s="240" t="s">
        <v>78</v>
      </c>
      <c r="B3" s="244" t="s">
        <v>79</v>
      </c>
      <c r="C3" s="245" t="s">
        <v>386</v>
      </c>
      <c r="D3" s="243" t="str">
        <f>IF(ISERROR(VLOOKUP(B3,입금DB!D:G,4,FALSE)),"확인",VLOOKUP(B3,입금DB!D:G,4,FALSE))</f>
        <v>이종식(명인만두강동구청점)</v>
      </c>
    </row>
    <row r="4" spans="1:4" x14ac:dyDescent="0.3">
      <c r="A4" s="240" t="s">
        <v>114</v>
      </c>
      <c r="B4" s="244" t="s">
        <v>115</v>
      </c>
      <c r="C4" s="245" t="s">
        <v>386</v>
      </c>
      <c r="D4" s="243" t="str">
        <f>IF(ISERROR(VLOOKUP(B4,입금DB!D:G,4,FALSE)),"확인",VLOOKUP(B4,입금DB!D:G,4,FALSE))</f>
        <v>최원현</v>
      </c>
    </row>
    <row r="5" spans="1:4" x14ac:dyDescent="0.3">
      <c r="A5" s="240" t="s">
        <v>64</v>
      </c>
      <c r="B5" s="244" t="s">
        <v>65</v>
      </c>
      <c r="C5" s="245" t="s">
        <v>386</v>
      </c>
      <c r="D5" s="243" t="str">
        <f>IF(ISERROR(VLOOKUP(B5,입금DB!D:G,4,FALSE)),"확인",VLOOKUP(B5,입금DB!D:G,4,FALSE))</f>
        <v>이경희/스마트당행</v>
      </c>
    </row>
    <row r="6" spans="1:4" x14ac:dyDescent="0.3">
      <c r="A6" s="240" t="s">
        <v>36</v>
      </c>
      <c r="B6" s="244" t="s">
        <v>37</v>
      </c>
      <c r="C6" s="245" t="s">
        <v>386</v>
      </c>
      <c r="D6" s="243" t="str">
        <f>IF(ISERROR(VLOOKUP(B6,입금DB!D:G,4,FALSE)),"확인",VLOOKUP(B6,입금DB!D:G,4,FALSE))</f>
        <v>이명옥(명인만두)</v>
      </c>
    </row>
    <row r="7" spans="1:4" x14ac:dyDescent="0.3">
      <c r="A7" s="240" t="s">
        <v>56</v>
      </c>
      <c r="B7" s="250" t="s">
        <v>57</v>
      </c>
      <c r="C7" s="245" t="s">
        <v>386</v>
      </c>
      <c r="D7" s="243" t="str">
        <f>IF(ISERROR(VLOOKUP(B7,입금DB!D:G,4,FALSE)),"확인",VLOOKUP(B7,입금DB!D:G,4,FALSE))</f>
        <v>김현진/타행이체</v>
      </c>
    </row>
    <row r="8" spans="1:4" x14ac:dyDescent="0.3">
      <c r="A8" s="240" t="s">
        <v>24</v>
      </c>
      <c r="B8" s="244" t="s">
        <v>25</v>
      </c>
      <c r="C8" s="245" t="s">
        <v>386</v>
      </c>
      <c r="D8" s="243" t="str">
        <f>IF(ISERROR(VLOOKUP(B8,입금DB!D:G,4,FALSE)),"확인",VLOOKUP(B8,입금DB!D:G,4,FALSE))</f>
        <v>목동점/대체</v>
      </c>
    </row>
    <row r="9" spans="1:4" x14ac:dyDescent="0.3">
      <c r="A9" s="240" t="s">
        <v>34</v>
      </c>
      <c r="B9" s="244" t="s">
        <v>35</v>
      </c>
      <c r="C9" s="245" t="s">
        <v>386</v>
      </c>
      <c r="D9" s="243" t="str">
        <f>IF(ISERROR(VLOOKUP(B9,입금DB!D:G,4,FALSE)),"확인",VLOOKUP(B9,입금DB!D:G,4,FALSE))</f>
        <v>김상용/ATM</v>
      </c>
    </row>
    <row r="10" spans="1:4" x14ac:dyDescent="0.3">
      <c r="A10" s="240" t="s">
        <v>153</v>
      </c>
      <c r="B10" s="244" t="s">
        <v>154</v>
      </c>
      <c r="C10" s="245" t="s">
        <v>386</v>
      </c>
      <c r="D10" s="243" t="str">
        <f>IF(ISERROR(VLOOKUP(B10,입금DB!D:G,4,FALSE)),"확인",VLOOKUP(B10,입금DB!D:G,4,FALSE))</f>
        <v>김성진(명인만두방학</v>
      </c>
    </row>
    <row r="11" spans="1:4" x14ac:dyDescent="0.3">
      <c r="A11" s="240" t="s">
        <v>754</v>
      </c>
      <c r="B11" s="244" t="s">
        <v>755</v>
      </c>
      <c r="C11" s="245" t="s">
        <v>386</v>
      </c>
      <c r="D11" s="243" t="str">
        <f>IF(ISERROR(VLOOKUP(B11,입금DB!D:G,4,FALSE)),"확인",VLOOKUP(B11,입금DB!D:G,4,FALSE))</f>
        <v>최현성(명인만두)/대체</v>
      </c>
    </row>
    <row r="12" spans="1:4" x14ac:dyDescent="0.3">
      <c r="A12" s="248" t="s">
        <v>959</v>
      </c>
      <c r="B12" s="249" t="s">
        <v>925</v>
      </c>
      <c r="C12" s="245" t="s">
        <v>386</v>
      </c>
      <c r="D12" s="243" t="str">
        <f>IF(ISERROR(VLOOKUP(B12,입금DB!D:G,4,FALSE)),"확인",VLOOKUP(B12,입금DB!D:G,4,FALSE))</f>
        <v>송지훈(명인만두불광점)</v>
      </c>
    </row>
    <row r="13" spans="1:4" x14ac:dyDescent="0.3">
      <c r="A13" s="240" t="s">
        <v>44</v>
      </c>
      <c r="B13" s="244" t="s">
        <v>45</v>
      </c>
      <c r="C13" s="245" t="s">
        <v>386</v>
      </c>
      <c r="D13" s="243" t="str">
        <f>IF(ISERROR(VLOOKUP(B13,입금DB!D:G,4,FALSE)),"확인",VLOOKUP(B13,입금DB!D:G,4,FALSE))</f>
        <v>김양오</v>
      </c>
    </row>
    <row r="14" spans="1:4" x14ac:dyDescent="0.3">
      <c r="A14" s="240" t="s">
        <v>106</v>
      </c>
      <c r="B14" s="244" t="s">
        <v>107</v>
      </c>
      <c r="C14" s="245" t="s">
        <v>386</v>
      </c>
      <c r="D14" s="243" t="str">
        <f>IF(ISERROR(VLOOKUP(B14,입금DB!D:G,4,FALSE)),"확인",VLOOKUP(B14,입금DB!D:G,4,FALSE))</f>
        <v>최봉상(명인만두수원</v>
      </c>
    </row>
    <row r="15" spans="1:4" x14ac:dyDescent="0.3">
      <c r="A15" s="240" t="s">
        <v>155</v>
      </c>
      <c r="B15" s="244" t="s">
        <v>156</v>
      </c>
      <c r="C15" s="242" t="s">
        <v>216</v>
      </c>
      <c r="D15" s="243" t="str">
        <f>IF(ISERROR(VLOOKUP(B15,입금DB!D:G,4,FALSE)),"확인",VLOOKUP(B15,입금DB!D:G,4,FALSE))</f>
        <v>이문자/CD이체</v>
      </c>
    </row>
    <row r="16" spans="1:4" x14ac:dyDescent="0.3">
      <c r="A16" s="240" t="s">
        <v>139</v>
      </c>
      <c r="B16" s="244" t="s">
        <v>140</v>
      </c>
      <c r="C16" s="245" t="s">
        <v>386</v>
      </c>
      <c r="D16" s="243" t="str">
        <f>IF(ISERROR(VLOOKUP(B16,입금DB!D:G,4,FALSE)),"확인",VLOOKUP(B16,입금DB!D:G,4,FALSE))</f>
        <v>김대원</v>
      </c>
    </row>
    <row r="17" spans="1:4" x14ac:dyDescent="0.3">
      <c r="A17" s="240" t="s">
        <v>104</v>
      </c>
      <c r="B17" s="244" t="s">
        <v>105</v>
      </c>
      <c r="C17" s="245" t="s">
        <v>386</v>
      </c>
      <c r="D17" s="243" t="str">
        <f>IF(ISERROR(VLOOKUP(B17,입금DB!D:G,4,FALSE)),"확인",VLOOKUP(B17,입금DB!D:G,4,FALSE))</f>
        <v>최영순(명인만두신영</v>
      </c>
    </row>
    <row r="18" spans="1:4" x14ac:dyDescent="0.3">
      <c r="A18" s="240" t="s">
        <v>26</v>
      </c>
      <c r="B18" s="244" t="s">
        <v>27</v>
      </c>
      <c r="C18" s="245" t="s">
        <v>937</v>
      </c>
      <c r="D18" s="243" t="str">
        <f>IF(ISERROR(VLOOKUP(B18,입금DB!D:G,4,FALSE)),"확인",VLOOKUP(B18,입금DB!D:G,4,FALSE))</f>
        <v>윤유라</v>
      </c>
    </row>
    <row r="19" spans="1:4" x14ac:dyDescent="0.3">
      <c r="A19" s="240" t="s">
        <v>76</v>
      </c>
      <c r="B19" s="244" t="s">
        <v>77</v>
      </c>
      <c r="C19" s="242" t="s">
        <v>167</v>
      </c>
      <c r="D19" s="243" t="str">
        <f>IF(ISERROR(VLOOKUP(B19,입금DB!D:G,4,FALSE)),"확인",VLOOKUP(B19,입금DB!D:G,4,FALSE))</f>
        <v>외환:안영신(/CD이체</v>
      </c>
    </row>
    <row r="20" spans="1:4" x14ac:dyDescent="0.3">
      <c r="A20" s="240" t="s">
        <v>14</v>
      </c>
      <c r="B20" s="244" t="s">
        <v>15</v>
      </c>
      <c r="C20" s="245" t="s">
        <v>937</v>
      </c>
      <c r="D20" s="243" t="str">
        <f>IF(ISERROR(VLOOKUP(B20,입금DB!D:G,4,FALSE)),"확인",VLOOKUP(B20,입금DB!D:G,4,FALSE))</f>
        <v>이영수</v>
      </c>
    </row>
    <row r="21" spans="1:4" x14ac:dyDescent="0.3">
      <c r="A21" s="240" t="s">
        <v>80</v>
      </c>
      <c r="B21" s="241" t="s">
        <v>81</v>
      </c>
      <c r="C21" s="242" t="s">
        <v>936</v>
      </c>
      <c r="D21" s="243" t="str">
        <f>IF(ISERROR(VLOOKUP(B21,입금DB!D:G,4,FALSE)),"확인",VLOOKUP(B21,입금DB!D:G,4,FALSE))</f>
        <v>장재현</v>
      </c>
    </row>
    <row r="22" spans="1:4" x14ac:dyDescent="0.3">
      <c r="A22" s="240" t="s">
        <v>135</v>
      </c>
      <c r="B22" s="244" t="s">
        <v>136</v>
      </c>
      <c r="C22" s="245" t="s">
        <v>386</v>
      </c>
      <c r="D22" s="243" t="str">
        <f>IF(ISERROR(VLOOKUP(B22,입금DB!D:G,4,FALSE)),"확인",VLOOKUP(B22,입금DB!D:G,4,FALSE))</f>
        <v>김홍일(명인만두장안</v>
      </c>
    </row>
    <row r="23" spans="1:4" x14ac:dyDescent="0.3">
      <c r="A23" s="246" t="s">
        <v>54</v>
      </c>
      <c r="B23" s="247" t="s">
        <v>55</v>
      </c>
      <c r="C23" s="245" t="s">
        <v>386</v>
      </c>
      <c r="D23" s="243" t="str">
        <f>IF(ISERROR(VLOOKUP(B23,입금DB!D:G,4,FALSE)),"확인",VLOOKUP(B23,입금DB!D:G,4,FALSE))</f>
        <v>전상용</v>
      </c>
    </row>
    <row r="24" spans="1:4" x14ac:dyDescent="0.3">
      <c r="A24" s="240" t="s">
        <v>147</v>
      </c>
      <c r="B24" s="241" t="s">
        <v>148</v>
      </c>
      <c r="C24" s="242" t="s">
        <v>933</v>
      </c>
      <c r="D24" s="243" t="str">
        <f>IF(ISERROR(VLOOKUP(B24,입금DB!D:G,4,FALSE)),"확인",VLOOKUP(B24,입금DB!D:G,4,FALSE))</f>
        <v>표미화(명인만두(화</v>
      </c>
    </row>
    <row r="25" spans="1:4" x14ac:dyDescent="0.3">
      <c r="A25" s="262"/>
      <c r="B25" s="269"/>
      <c r="C25" s="264"/>
      <c r="D25" s="265"/>
    </row>
    <row r="26" spans="1:4" ht="17.25" thickBot="1" x14ac:dyDescent="0.35">
      <c r="A26" s="262" t="s">
        <v>834</v>
      </c>
      <c r="B26" s="263" t="s">
        <v>841</v>
      </c>
      <c r="C26" s="264" t="s">
        <v>740</v>
      </c>
      <c r="D26" s="265" t="str">
        <f>IF(ISERROR(VLOOKUP(B26,입금DB!D:G,4,FALSE)),"확인",VLOOKUP(B26,입금DB!D:G,4,FALSE))</f>
        <v>정순옥</v>
      </c>
    </row>
    <row r="27" spans="1:4" ht="17.25" thickTop="1" x14ac:dyDescent="0.3">
      <c r="A27" s="266" t="s">
        <v>880</v>
      </c>
      <c r="B27" s="267" t="s">
        <v>886</v>
      </c>
      <c r="C27" s="268" t="s">
        <v>740</v>
      </c>
      <c r="D27" s="239" t="str">
        <f>IF(ISERROR(VLOOKUP(B27,입금DB!D:G,4,FALSE)),"확인",VLOOKUP(B27,입금DB!D:G,4,FALSE))</f>
        <v>확인</v>
      </c>
    </row>
    <row r="28" spans="1:4" x14ac:dyDescent="0.3">
      <c r="A28" s="240" t="s">
        <v>188</v>
      </c>
      <c r="B28" s="244" t="s">
        <v>189</v>
      </c>
      <c r="C28" s="245" t="s">
        <v>386</v>
      </c>
      <c r="D28" s="243" t="str">
        <f>IF(ISERROR(VLOOKUP(B28,입금DB!D:G,4,FALSE)),"확인",VLOOKUP(B28,입금DB!D:G,4,FALSE))</f>
        <v>한혜선/대체</v>
      </c>
    </row>
    <row r="29" spans="1:4" x14ac:dyDescent="0.3">
      <c r="A29" s="240" t="s">
        <v>190</v>
      </c>
      <c r="B29" s="244" t="s">
        <v>191</v>
      </c>
      <c r="C29" s="242" t="s">
        <v>386</v>
      </c>
      <c r="D29" s="243" t="str">
        <f>IF(ISERROR(VLOOKUP(B29,입금DB!D:G,4,FALSE)),"확인",VLOOKUP(B29,입금DB!D:G,4,FALSE))</f>
        <v>최진호명인만두대전타임월드점/대체</v>
      </c>
    </row>
    <row r="30" spans="1:4" x14ac:dyDescent="0.3">
      <c r="A30" s="251" t="s">
        <v>192</v>
      </c>
      <c r="B30" s="252" t="s">
        <v>193</v>
      </c>
      <c r="C30" s="253" t="s">
        <v>386</v>
      </c>
      <c r="D30" s="243" t="str">
        <f>IF(ISERROR(VLOOKUP(B30,입금DB!D:G,4,FALSE)),"확인",VLOOKUP(B30,입금DB!D:G,4,FALSE))</f>
        <v>청주사창사거리점/대체</v>
      </c>
    </row>
    <row r="31" spans="1:4" x14ac:dyDescent="0.3">
      <c r="A31" s="240" t="s">
        <v>194</v>
      </c>
      <c r="B31" s="244" t="s">
        <v>195</v>
      </c>
      <c r="C31" s="242" t="s">
        <v>386</v>
      </c>
      <c r="D31" s="243" t="str">
        <f>IF(ISERROR(VLOOKUP(B31,입금DB!D:G,4,FALSE)),"확인",VLOOKUP(B31,입금DB!D:G,4,FALSE))</f>
        <v>대전중앙로역점/대체</v>
      </c>
    </row>
    <row r="32" spans="1:4" x14ac:dyDescent="0.3">
      <c r="A32" s="240" t="s">
        <v>196</v>
      </c>
      <c r="B32" s="244" t="s">
        <v>197</v>
      </c>
      <c r="C32" s="245" t="s">
        <v>386</v>
      </c>
      <c r="D32" s="243" t="str">
        <f>IF(ISERROR(VLOOKUP(B32,입금DB!D:G,4,FALSE)),"확인",VLOOKUP(B32,입금DB!D:G,4,FALSE))</f>
        <v>이은재/대체</v>
      </c>
    </row>
    <row r="33" spans="1:4" x14ac:dyDescent="0.3">
      <c r="A33" s="240" t="s">
        <v>198</v>
      </c>
      <c r="B33" s="244" t="s">
        <v>199</v>
      </c>
      <c r="C33" s="242" t="s">
        <v>386</v>
      </c>
      <c r="D33" s="243" t="str">
        <f>IF(ISERROR(VLOOKUP(B33,입금DB!D:G,4,FALSE)),"확인",VLOOKUP(B33,입금DB!D:G,4,FALSE))</f>
        <v>한상미(명인만두도안</v>
      </c>
    </row>
    <row r="34" spans="1:4" x14ac:dyDescent="0.3">
      <c r="A34" s="240" t="s">
        <v>200</v>
      </c>
      <c r="B34" s="244" t="s">
        <v>201</v>
      </c>
      <c r="C34" s="242" t="s">
        <v>386</v>
      </c>
      <c r="D34" s="243" t="str">
        <f>IF(ISERROR(VLOOKUP(B34,입금DB!D:G,4,FALSE)),"확인",VLOOKUP(B34,입금DB!D:G,4,FALSE))</f>
        <v>김성환/타행이체</v>
      </c>
    </row>
    <row r="35" spans="1:4" x14ac:dyDescent="0.3">
      <c r="A35" s="240" t="s">
        <v>202</v>
      </c>
      <c r="B35" s="244" t="s">
        <v>203</v>
      </c>
      <c r="C35" s="245" t="s">
        <v>871</v>
      </c>
      <c r="D35" s="243" t="str">
        <f>IF(ISERROR(VLOOKUP(B35,입금DB!D:G,4,FALSE)),"확인",VLOOKUP(B35,입금DB!D:G,4,FALSE))</f>
        <v>안진용/대체</v>
      </c>
    </row>
    <row r="36" spans="1:4" x14ac:dyDescent="0.3">
      <c r="A36" s="240" t="s">
        <v>204</v>
      </c>
      <c r="B36" s="244" t="s">
        <v>205</v>
      </c>
      <c r="C36" s="242" t="s">
        <v>386</v>
      </c>
      <c r="D36" s="243" t="str">
        <f>IF(ISERROR(VLOOKUP(B36,입금DB!D:G,4,FALSE)),"확인",VLOOKUP(B36,입금DB!D:G,4,FALSE))</f>
        <v>황경종(명인만두오송</v>
      </c>
    </row>
    <row r="37" spans="1:4" x14ac:dyDescent="0.3">
      <c r="A37" s="240" t="s">
        <v>208</v>
      </c>
      <c r="B37" s="244" t="s">
        <v>209</v>
      </c>
      <c r="C37" s="242" t="s">
        <v>386</v>
      </c>
      <c r="D37" s="243" t="str">
        <f>IF(ISERROR(VLOOKUP(B37,입금DB!D:G,4,FALSE)),"확인",VLOOKUP(B37,입금DB!D:G,4,FALSE))</f>
        <v>최성근/타행이체</v>
      </c>
    </row>
    <row r="38" spans="1:4" x14ac:dyDescent="0.3">
      <c r="A38" s="240" t="s">
        <v>210</v>
      </c>
      <c r="B38" s="244" t="s">
        <v>211</v>
      </c>
      <c r="C38" s="242" t="s">
        <v>386</v>
      </c>
      <c r="D38" s="243" t="str">
        <f>IF(ISERROR(VLOOKUP(B38,입금DB!D:G,4,FALSE)),"확인",VLOOKUP(B38,입금DB!D:G,4,FALSE))</f>
        <v>박옥순(명인만</v>
      </c>
    </row>
    <row r="39" spans="1:4" x14ac:dyDescent="0.3">
      <c r="A39" s="240" t="s">
        <v>745</v>
      </c>
      <c r="B39" s="244" t="s">
        <v>742</v>
      </c>
      <c r="C39" s="242" t="s">
        <v>386</v>
      </c>
      <c r="D39" s="243" t="str">
        <f>IF(ISERROR(VLOOKUP(B39,입금DB!D:G,4,FALSE)),"확인",VLOOKUP(B39,입금DB!D:G,4,FALSE))</f>
        <v>권영주 율량사천</v>
      </c>
    </row>
    <row r="40" spans="1:4" x14ac:dyDescent="0.3">
      <c r="A40" s="240" t="s">
        <v>796</v>
      </c>
      <c r="B40" s="244" t="s">
        <v>792</v>
      </c>
      <c r="C40" s="242" t="s">
        <v>386</v>
      </c>
      <c r="D40" s="243" t="str">
        <f>IF(ISERROR(VLOOKUP(B40,입금DB!D:G,4,FALSE)),"확인",VLOOKUP(B40,입금DB!D:G,4,FALSE))</f>
        <v>홍성은</v>
      </c>
    </row>
    <row r="41" spans="1:4" x14ac:dyDescent="0.3">
      <c r="A41" s="240" t="s">
        <v>212</v>
      </c>
      <c r="B41" s="244" t="s">
        <v>213</v>
      </c>
      <c r="C41" s="242" t="s">
        <v>386</v>
      </c>
      <c r="D41" s="243" t="str">
        <f>IF(ISERROR(VLOOKUP(B41,입금DB!D:G,4,FALSE)),"확인",VLOOKUP(B41,입금DB!D:G,4,FALSE))</f>
        <v>청주성화점/타행이체</v>
      </c>
    </row>
    <row r="42" spans="1:4" ht="17.25" thickBot="1" x14ac:dyDescent="0.35">
      <c r="A42" s="254" t="s">
        <v>860</v>
      </c>
      <c r="B42" s="255" t="s">
        <v>859</v>
      </c>
      <c r="C42" s="256" t="s">
        <v>386</v>
      </c>
      <c r="D42" s="257" t="str">
        <f>IF(ISERROR(VLOOKUP(B42,입금DB!D:G,4,FALSE)),"확인",VLOOKUP(B42,입금DB!D:G,4,FALSE))</f>
        <v>확인</v>
      </c>
    </row>
    <row r="43" spans="1:4" ht="17.25" thickTop="1" x14ac:dyDescent="0.3"/>
  </sheetData>
  <autoFilter ref="A1:D1">
    <sortState ref="A2:D24">
      <sortCondition ref="B1"/>
    </sortState>
  </autoFilter>
  <phoneticPr fontId="10" type="noConversion"/>
  <conditionalFormatting sqref="B1:B1048576">
    <cfRule type="expression" dxfId="2" priority="1">
      <formula>$F1&gt;2000000</formula>
    </cfRule>
  </conditionalFormatting>
  <conditionalFormatting sqref="A4:B25 A2:A3 A1:B1 A28:B1048576 A26:A27">
    <cfRule type="expression" dxfId="1" priority="64">
      <formula>#REF!="미수통제"</formula>
    </cfRule>
  </conditionalFormatting>
  <conditionalFormatting sqref="A4:C25 A2:A3 C2:C3 A1:C1 A28:C1048576 A26:A27 C26:C27">
    <cfRule type="expression" dxfId="0" priority="69">
      <formula>#REF!="주말통제"</formula>
    </cfRule>
  </conditionalFormatting>
  <pageMargins left="0.7" right="0.7" top="0.75" bottom="0.75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L550"/>
  <sheetViews>
    <sheetView zoomScale="130" zoomScaleNormal="130" zoomScaleSheetLayoutView="115" workbookViewId="0">
      <selection activeCell="D12" sqref="D12"/>
    </sheetView>
  </sheetViews>
  <sheetFormatPr defaultRowHeight="11.25" customHeight="1" x14ac:dyDescent="0.2"/>
  <cols>
    <col min="1" max="1" width="3.25" style="207" customWidth="1"/>
    <col min="2" max="2" width="27.125" style="210" customWidth="1"/>
    <col min="3" max="3" width="5.875" style="204" customWidth="1"/>
    <col min="4" max="4" width="26.625" style="210" customWidth="1"/>
    <col min="5" max="5" width="4.375" style="205" customWidth="1"/>
    <col min="6" max="6" width="11.125" style="206" customWidth="1"/>
    <col min="7" max="7" width="27.125" style="210" customWidth="1"/>
    <col min="8" max="16384" width="9" style="205"/>
  </cols>
  <sheetData>
    <row r="1" spans="2:7" s="202" customFormat="1" ht="23.25" customHeight="1" x14ac:dyDescent="0.2">
      <c r="B1" s="201" t="s">
        <v>976</v>
      </c>
      <c r="D1" s="201" t="s">
        <v>977</v>
      </c>
      <c r="F1" s="201" t="s">
        <v>978</v>
      </c>
      <c r="G1" s="201" t="s">
        <v>976</v>
      </c>
    </row>
    <row r="2" spans="2:7" ht="11.25" customHeight="1" x14ac:dyDescent="0.2">
      <c r="B2" s="203"/>
      <c r="D2" s="203"/>
      <c r="G2" s="203"/>
    </row>
    <row r="3" spans="2:7" ht="11.25" customHeight="1" x14ac:dyDescent="0.2">
      <c r="B3" s="203"/>
      <c r="D3" s="203"/>
      <c r="G3" s="203"/>
    </row>
    <row r="5" spans="2:7" ht="11.25" customHeight="1" x14ac:dyDescent="0.2">
      <c r="B5" s="210" t="s">
        <v>982</v>
      </c>
      <c r="C5" s="204" t="s">
        <v>983</v>
      </c>
      <c r="D5" s="210" t="s">
        <v>984</v>
      </c>
      <c r="F5" s="206">
        <v>30247</v>
      </c>
      <c r="G5" s="210" t="s">
        <v>982</v>
      </c>
    </row>
    <row r="6" spans="2:7" ht="11.25" customHeight="1" x14ac:dyDescent="0.2">
      <c r="B6" s="203" t="s">
        <v>985</v>
      </c>
      <c r="C6" s="204" t="s">
        <v>983</v>
      </c>
      <c r="D6" s="210" t="s">
        <v>984</v>
      </c>
      <c r="F6" s="206">
        <v>30247</v>
      </c>
      <c r="G6" s="203" t="s">
        <v>985</v>
      </c>
    </row>
    <row r="7" spans="2:7" ht="11.25" customHeight="1" x14ac:dyDescent="0.2">
      <c r="B7" s="210" t="s">
        <v>986</v>
      </c>
      <c r="C7" s="204" t="s">
        <v>980</v>
      </c>
      <c r="D7" s="210" t="s">
        <v>984</v>
      </c>
      <c r="F7" s="206">
        <v>30247</v>
      </c>
      <c r="G7" s="210" t="s">
        <v>986</v>
      </c>
    </row>
    <row r="10" spans="2:7" ht="11.25" customHeight="1" x14ac:dyDescent="0.2">
      <c r="B10" s="210" t="s">
        <v>987</v>
      </c>
      <c r="C10" s="204" t="s">
        <v>980</v>
      </c>
      <c r="D10" s="203" t="s">
        <v>988</v>
      </c>
      <c r="F10" s="206">
        <v>30053</v>
      </c>
      <c r="G10" s="210" t="s">
        <v>987</v>
      </c>
    </row>
    <row r="11" spans="2:7" ht="11.25" customHeight="1" x14ac:dyDescent="0.2">
      <c r="B11" s="203" t="s">
        <v>990</v>
      </c>
      <c r="C11" s="204" t="s">
        <v>991</v>
      </c>
      <c r="D11" s="203" t="s">
        <v>988</v>
      </c>
      <c r="F11" s="206">
        <v>30053</v>
      </c>
      <c r="G11" s="203" t="s">
        <v>990</v>
      </c>
    </row>
    <row r="12" spans="2:7" ht="11.25" customHeight="1" x14ac:dyDescent="0.2">
      <c r="B12" s="203" t="s">
        <v>993</v>
      </c>
      <c r="C12" s="204" t="s">
        <v>991</v>
      </c>
      <c r="D12" s="203" t="s">
        <v>988</v>
      </c>
      <c r="F12" s="206">
        <v>30053</v>
      </c>
      <c r="G12" s="203" t="s">
        <v>993</v>
      </c>
    </row>
    <row r="13" spans="2:7" ht="11.25" customHeight="1" x14ac:dyDescent="0.2">
      <c r="B13" s="203" t="s">
        <v>994</v>
      </c>
      <c r="C13" s="204" t="s">
        <v>991</v>
      </c>
      <c r="D13" s="203" t="s">
        <v>988</v>
      </c>
      <c r="F13" s="206">
        <v>30053</v>
      </c>
      <c r="G13" s="203" t="s">
        <v>994</v>
      </c>
    </row>
    <row r="14" spans="2:7" ht="11.25" customHeight="1" x14ac:dyDescent="0.2">
      <c r="B14" s="203"/>
      <c r="D14" s="203"/>
      <c r="G14" s="203"/>
    </row>
    <row r="15" spans="2:7" ht="11.25" customHeight="1" x14ac:dyDescent="0.2">
      <c r="B15" s="203" t="s">
        <v>995</v>
      </c>
      <c r="C15" s="204" t="s">
        <v>989</v>
      </c>
      <c r="D15" s="203" t="s">
        <v>996</v>
      </c>
      <c r="F15" s="206">
        <v>30108</v>
      </c>
      <c r="G15" s="203" t="s">
        <v>995</v>
      </c>
    </row>
    <row r="16" spans="2:7" ht="11.25" customHeight="1" x14ac:dyDescent="0.2">
      <c r="B16" s="203" t="s">
        <v>997</v>
      </c>
      <c r="C16" s="204" t="s">
        <v>989</v>
      </c>
      <c r="D16" s="203" t="s">
        <v>996</v>
      </c>
      <c r="F16" s="206">
        <v>30108</v>
      </c>
      <c r="G16" s="203" t="s">
        <v>997</v>
      </c>
    </row>
    <row r="17" spans="2:7" ht="11.25" customHeight="1" x14ac:dyDescent="0.2">
      <c r="B17" s="203" t="s">
        <v>999</v>
      </c>
      <c r="C17" s="204" t="s">
        <v>989</v>
      </c>
      <c r="D17" s="203" t="s">
        <v>996</v>
      </c>
      <c r="F17" s="206">
        <v>30108</v>
      </c>
      <c r="G17" s="203" t="s">
        <v>999</v>
      </c>
    </row>
    <row r="18" spans="2:7" ht="11.25" customHeight="1" x14ac:dyDescent="0.2">
      <c r="B18" s="203" t="s">
        <v>1000</v>
      </c>
      <c r="C18" s="204" t="s">
        <v>979</v>
      </c>
      <c r="D18" s="203" t="s">
        <v>1001</v>
      </c>
      <c r="F18" s="206">
        <v>30060</v>
      </c>
      <c r="G18" s="203" t="s">
        <v>1000</v>
      </c>
    </row>
    <row r="19" spans="2:7" ht="11.25" customHeight="1" x14ac:dyDescent="0.2">
      <c r="B19" s="213" t="s">
        <v>1002</v>
      </c>
      <c r="C19" s="211" t="s">
        <v>980</v>
      </c>
      <c r="D19" s="212" t="s">
        <v>1003</v>
      </c>
      <c r="F19" s="206">
        <v>30164</v>
      </c>
      <c r="G19" s="213" t="s">
        <v>1002</v>
      </c>
    </row>
    <row r="20" spans="2:7" ht="11.25" customHeight="1" x14ac:dyDescent="0.2">
      <c r="B20" s="216" t="s">
        <v>1004</v>
      </c>
      <c r="C20" s="211" t="s">
        <v>980</v>
      </c>
      <c r="D20" s="212" t="s">
        <v>1003</v>
      </c>
      <c r="F20" s="206">
        <v>30164</v>
      </c>
      <c r="G20" s="216" t="s">
        <v>1004</v>
      </c>
    </row>
    <row r="21" spans="2:7" ht="11.25" customHeight="1" x14ac:dyDescent="0.2">
      <c r="B21" s="203"/>
      <c r="C21" s="204" t="s">
        <v>980</v>
      </c>
      <c r="D21" s="203" t="s">
        <v>1005</v>
      </c>
      <c r="F21" s="206">
        <v>30216</v>
      </c>
      <c r="G21" s="203"/>
    </row>
    <row r="22" spans="2:7" ht="11.25" customHeight="1" x14ac:dyDescent="0.2">
      <c r="B22" s="203" t="s">
        <v>1006</v>
      </c>
      <c r="C22" s="204" t="s">
        <v>980</v>
      </c>
      <c r="D22" s="203" t="s">
        <v>1005</v>
      </c>
      <c r="F22" s="206">
        <v>30216</v>
      </c>
      <c r="G22" s="203" t="s">
        <v>1006</v>
      </c>
    </row>
    <row r="23" spans="2:7" ht="11.25" customHeight="1" x14ac:dyDescent="0.2">
      <c r="B23" s="203" t="s">
        <v>1007</v>
      </c>
      <c r="C23" s="204" t="s">
        <v>980</v>
      </c>
      <c r="D23" s="203" t="s">
        <v>1005</v>
      </c>
      <c r="F23" s="206">
        <v>30216</v>
      </c>
      <c r="G23" s="203" t="s">
        <v>1007</v>
      </c>
    </row>
    <row r="24" spans="2:7" ht="11.25" customHeight="1" x14ac:dyDescent="0.2">
      <c r="B24" s="203"/>
      <c r="C24" s="204" t="s">
        <v>980</v>
      </c>
      <c r="D24" s="203" t="s">
        <v>1005</v>
      </c>
      <c r="F24" s="206">
        <v>30216</v>
      </c>
      <c r="G24" s="203"/>
    </row>
    <row r="28" spans="2:7" ht="11.25" customHeight="1" x14ac:dyDescent="0.2">
      <c r="B28" s="210" t="s">
        <v>1008</v>
      </c>
      <c r="C28" s="204" t="s">
        <v>998</v>
      </c>
      <c r="D28" s="203" t="s">
        <v>65</v>
      </c>
      <c r="F28" s="206">
        <v>30080</v>
      </c>
      <c r="G28" s="210" t="s">
        <v>1008</v>
      </c>
    </row>
    <row r="29" spans="2:7" ht="11.25" customHeight="1" x14ac:dyDescent="0.2">
      <c r="B29" s="203" t="s">
        <v>1009</v>
      </c>
      <c r="C29" s="204" t="s">
        <v>998</v>
      </c>
      <c r="D29" s="203" t="s">
        <v>65</v>
      </c>
      <c r="F29" s="206">
        <v>30080</v>
      </c>
      <c r="G29" s="203" t="s">
        <v>1009</v>
      </c>
    </row>
    <row r="30" spans="2:7" ht="11.25" customHeight="1" x14ac:dyDescent="0.2">
      <c r="B30" s="203" t="s">
        <v>1010</v>
      </c>
      <c r="C30" s="204" t="s">
        <v>998</v>
      </c>
      <c r="D30" s="203" t="s">
        <v>65</v>
      </c>
      <c r="F30" s="206">
        <v>30080</v>
      </c>
      <c r="G30" s="203" t="s">
        <v>1010</v>
      </c>
    </row>
    <row r="31" spans="2:7" ht="11.25" customHeight="1" x14ac:dyDescent="0.2">
      <c r="B31" s="203" t="s">
        <v>1010</v>
      </c>
      <c r="C31" s="204" t="s">
        <v>998</v>
      </c>
      <c r="D31" s="203" t="s">
        <v>65</v>
      </c>
      <c r="F31" s="206">
        <v>30080</v>
      </c>
      <c r="G31" s="203" t="s">
        <v>1010</v>
      </c>
    </row>
    <row r="33" spans="2:7" ht="11.25" customHeight="1" x14ac:dyDescent="0.2">
      <c r="B33" s="203" t="s">
        <v>1011</v>
      </c>
      <c r="C33" s="204" t="s">
        <v>1012</v>
      </c>
      <c r="D33" s="203" t="s">
        <v>1013</v>
      </c>
      <c r="F33" s="206">
        <v>30081</v>
      </c>
      <c r="G33" s="203" t="s">
        <v>1011</v>
      </c>
    </row>
    <row r="34" spans="2:7" ht="11.25" customHeight="1" x14ac:dyDescent="0.2">
      <c r="B34" s="203" t="s">
        <v>1014</v>
      </c>
      <c r="C34" s="204" t="s">
        <v>1012</v>
      </c>
      <c r="D34" s="203" t="s">
        <v>1013</v>
      </c>
      <c r="F34" s="206">
        <v>30081</v>
      </c>
      <c r="G34" s="203" t="s">
        <v>1014</v>
      </c>
    </row>
    <row r="35" spans="2:7" ht="11.25" customHeight="1" x14ac:dyDescent="0.2">
      <c r="B35" s="203" t="s">
        <v>1015</v>
      </c>
      <c r="C35" s="204" t="s">
        <v>1012</v>
      </c>
      <c r="D35" s="203" t="s">
        <v>1013</v>
      </c>
      <c r="F35" s="206">
        <v>30081</v>
      </c>
      <c r="G35" s="203" t="s">
        <v>1015</v>
      </c>
    </row>
    <row r="36" spans="2:7" ht="11.25" customHeight="1" x14ac:dyDescent="0.2">
      <c r="B36" s="203" t="s">
        <v>1016</v>
      </c>
      <c r="C36" s="204" t="s">
        <v>980</v>
      </c>
      <c r="D36" s="203" t="s">
        <v>1017</v>
      </c>
      <c r="F36" s="206">
        <v>30120</v>
      </c>
      <c r="G36" s="203" t="s">
        <v>1016</v>
      </c>
    </row>
    <row r="37" spans="2:7" ht="11.25" customHeight="1" x14ac:dyDescent="0.2">
      <c r="B37" s="203" t="s">
        <v>1018</v>
      </c>
      <c r="C37" s="204" t="s">
        <v>980</v>
      </c>
      <c r="D37" s="203" t="s">
        <v>1017</v>
      </c>
      <c r="F37" s="206">
        <v>30120</v>
      </c>
      <c r="G37" s="203" t="s">
        <v>1018</v>
      </c>
    </row>
    <row r="38" spans="2:7" ht="11.25" customHeight="1" x14ac:dyDescent="0.2">
      <c r="B38" s="203" t="s">
        <v>1019</v>
      </c>
      <c r="C38" s="204" t="s">
        <v>980</v>
      </c>
      <c r="D38" s="203" t="s">
        <v>1017</v>
      </c>
      <c r="F38" s="206">
        <v>30120</v>
      </c>
      <c r="G38" s="203" t="s">
        <v>1019</v>
      </c>
    </row>
    <row r="39" spans="2:7" ht="11.25" customHeight="1" x14ac:dyDescent="0.2">
      <c r="B39" s="214" t="s">
        <v>1020</v>
      </c>
      <c r="C39" s="204" t="s">
        <v>998</v>
      </c>
      <c r="D39" s="214" t="s">
        <v>1021</v>
      </c>
      <c r="F39" s="206">
        <v>30289</v>
      </c>
      <c r="G39" s="214" t="s">
        <v>1020</v>
      </c>
    </row>
    <row r="40" spans="2:7" ht="11.25" customHeight="1" x14ac:dyDescent="0.2">
      <c r="B40" s="214" t="s">
        <v>1022</v>
      </c>
      <c r="C40" s="204" t="s">
        <v>998</v>
      </c>
      <c r="D40" s="214" t="s">
        <v>1021</v>
      </c>
      <c r="F40" s="206">
        <v>30289</v>
      </c>
      <c r="G40" s="214" t="s">
        <v>1022</v>
      </c>
    </row>
    <row r="41" spans="2:7" ht="11.25" customHeight="1" x14ac:dyDescent="0.2">
      <c r="B41" s="214" t="s">
        <v>1023</v>
      </c>
      <c r="C41" s="204" t="s">
        <v>998</v>
      </c>
      <c r="D41" s="214" t="s">
        <v>1021</v>
      </c>
      <c r="F41" s="206">
        <v>30289</v>
      </c>
      <c r="G41" s="214" t="s">
        <v>1023</v>
      </c>
    </row>
    <row r="42" spans="2:7" ht="11.25" customHeight="1" x14ac:dyDescent="0.2">
      <c r="B42" s="214" t="s">
        <v>1025</v>
      </c>
      <c r="C42" s="204" t="s">
        <v>998</v>
      </c>
      <c r="D42" s="214" t="s">
        <v>1021</v>
      </c>
      <c r="F42" s="206">
        <v>30289</v>
      </c>
      <c r="G42" s="214" t="s">
        <v>1025</v>
      </c>
    </row>
    <row r="43" spans="2:7" ht="11.25" customHeight="1" x14ac:dyDescent="0.2">
      <c r="B43" s="217" t="s">
        <v>1026</v>
      </c>
      <c r="C43" s="204" t="s">
        <v>998</v>
      </c>
      <c r="D43" s="214" t="s">
        <v>1027</v>
      </c>
      <c r="F43" s="206">
        <v>30289</v>
      </c>
      <c r="G43" s="217" t="s">
        <v>1026</v>
      </c>
    </row>
    <row r="44" spans="2:7" ht="11.25" customHeight="1" x14ac:dyDescent="0.2">
      <c r="B44" s="217" t="s">
        <v>1028</v>
      </c>
      <c r="C44" s="204" t="s">
        <v>998</v>
      </c>
      <c r="D44" s="214" t="s">
        <v>1027</v>
      </c>
      <c r="F44" s="206">
        <v>30289</v>
      </c>
      <c r="G44" s="217" t="s">
        <v>1028</v>
      </c>
    </row>
    <row r="45" spans="2:7" ht="11.25" customHeight="1" x14ac:dyDescent="0.2">
      <c r="B45" s="210" t="s">
        <v>1029</v>
      </c>
      <c r="D45" s="214" t="s">
        <v>1027</v>
      </c>
      <c r="F45" s="206">
        <v>30289</v>
      </c>
      <c r="G45" s="210" t="s">
        <v>1029</v>
      </c>
    </row>
    <row r="46" spans="2:7" ht="11.25" customHeight="1" x14ac:dyDescent="0.2">
      <c r="B46" s="210" t="s">
        <v>1030</v>
      </c>
      <c r="C46" s="204" t="s">
        <v>980</v>
      </c>
      <c r="D46" s="214" t="s">
        <v>1027</v>
      </c>
      <c r="F46" s="206">
        <v>30289</v>
      </c>
      <c r="G46" s="210" t="s">
        <v>1030</v>
      </c>
    </row>
    <row r="47" spans="2:7" ht="11.25" customHeight="1" x14ac:dyDescent="0.2">
      <c r="B47" s="210" t="s">
        <v>1031</v>
      </c>
      <c r="C47" s="204" t="s">
        <v>980</v>
      </c>
      <c r="D47" s="214" t="s">
        <v>1027</v>
      </c>
      <c r="F47" s="206">
        <v>30289</v>
      </c>
      <c r="G47" s="210" t="s">
        <v>1031</v>
      </c>
    </row>
    <row r="48" spans="2:7" ht="11.25" customHeight="1" x14ac:dyDescent="0.2">
      <c r="B48" s="210" t="s">
        <v>1032</v>
      </c>
      <c r="C48" s="204" t="s">
        <v>980</v>
      </c>
      <c r="D48" s="214" t="s">
        <v>1027</v>
      </c>
      <c r="F48" s="206">
        <v>30289</v>
      </c>
      <c r="G48" s="210" t="s">
        <v>1032</v>
      </c>
    </row>
    <row r="52" spans="2:7" ht="11.25" customHeight="1" x14ac:dyDescent="0.2">
      <c r="B52" s="203" t="s">
        <v>1033</v>
      </c>
      <c r="C52" s="204" t="s">
        <v>980</v>
      </c>
      <c r="D52" s="203" t="s">
        <v>1034</v>
      </c>
      <c r="F52" s="206">
        <v>30123</v>
      </c>
      <c r="G52" s="203" t="s">
        <v>1033</v>
      </c>
    </row>
    <row r="53" spans="2:7" ht="11.25" customHeight="1" x14ac:dyDescent="0.2">
      <c r="B53" s="203" t="s">
        <v>1035</v>
      </c>
      <c r="C53" s="204" t="s">
        <v>980</v>
      </c>
      <c r="D53" s="203" t="s">
        <v>1036</v>
      </c>
      <c r="F53" s="206">
        <v>30123</v>
      </c>
      <c r="G53" s="203" t="s">
        <v>1035</v>
      </c>
    </row>
    <row r="55" spans="2:7" ht="11.25" customHeight="1" x14ac:dyDescent="0.2">
      <c r="B55" s="203" t="s">
        <v>1037</v>
      </c>
      <c r="C55" s="204" t="s">
        <v>1038</v>
      </c>
      <c r="D55" s="203" t="s">
        <v>1039</v>
      </c>
      <c r="F55" s="206">
        <v>30030</v>
      </c>
      <c r="G55" s="203" t="s">
        <v>1037</v>
      </c>
    </row>
    <row r="58" spans="2:7" ht="11.25" customHeight="1" x14ac:dyDescent="0.2">
      <c r="B58" s="214" t="s">
        <v>1041</v>
      </c>
      <c r="C58" s="204" t="s">
        <v>980</v>
      </c>
      <c r="D58" s="214" t="s">
        <v>1042</v>
      </c>
      <c r="F58" s="206">
        <v>30131</v>
      </c>
      <c r="G58" s="214" t="s">
        <v>1041</v>
      </c>
    </row>
    <row r="59" spans="2:7" ht="11.25" customHeight="1" x14ac:dyDescent="0.2">
      <c r="B59" s="214" t="s">
        <v>1043</v>
      </c>
      <c r="C59" s="204" t="s">
        <v>980</v>
      </c>
      <c r="D59" s="214" t="s">
        <v>1042</v>
      </c>
      <c r="F59" s="206">
        <v>30131</v>
      </c>
      <c r="G59" s="214" t="s">
        <v>1043</v>
      </c>
    </row>
    <row r="60" spans="2:7" ht="12.75" customHeight="1" x14ac:dyDescent="0.2">
      <c r="B60" s="203" t="s">
        <v>1044</v>
      </c>
      <c r="C60" s="204" t="s">
        <v>989</v>
      </c>
      <c r="D60" s="203" t="s">
        <v>1045</v>
      </c>
      <c r="F60" s="206">
        <v>30087</v>
      </c>
      <c r="G60" s="203" t="s">
        <v>1044</v>
      </c>
    </row>
    <row r="61" spans="2:7" ht="11.25" customHeight="1" x14ac:dyDescent="0.2">
      <c r="B61" s="203" t="s">
        <v>1046</v>
      </c>
      <c r="C61" s="204" t="s">
        <v>989</v>
      </c>
      <c r="D61" s="203" t="s">
        <v>1045</v>
      </c>
      <c r="F61" s="206">
        <v>30087</v>
      </c>
      <c r="G61" s="203" t="s">
        <v>1046</v>
      </c>
    </row>
    <row r="62" spans="2:7" ht="11.25" customHeight="1" x14ac:dyDescent="0.2">
      <c r="B62" s="203" t="s">
        <v>1047</v>
      </c>
      <c r="C62" s="204" t="s">
        <v>980</v>
      </c>
      <c r="D62" s="203" t="s">
        <v>1048</v>
      </c>
      <c r="F62" s="206">
        <v>30043</v>
      </c>
      <c r="G62" s="203" t="s">
        <v>1047</v>
      </c>
    </row>
    <row r="63" spans="2:7" ht="11.25" customHeight="1" x14ac:dyDescent="0.2">
      <c r="B63" s="210" t="s">
        <v>1049</v>
      </c>
      <c r="C63" s="204" t="s">
        <v>980</v>
      </c>
      <c r="D63" s="203" t="s">
        <v>1048</v>
      </c>
      <c r="F63" s="206">
        <v>30043</v>
      </c>
      <c r="G63" s="210" t="s">
        <v>1049</v>
      </c>
    </row>
    <row r="66" spans="2:7" ht="11.25" customHeight="1" x14ac:dyDescent="0.2">
      <c r="B66" s="215" t="s">
        <v>1052</v>
      </c>
      <c r="C66" s="204" t="s">
        <v>980</v>
      </c>
      <c r="D66" s="214" t="s">
        <v>992</v>
      </c>
      <c r="F66" s="206">
        <v>30166</v>
      </c>
      <c r="G66" s="215" t="s">
        <v>1052</v>
      </c>
    </row>
    <row r="67" spans="2:7" ht="11.25" customHeight="1" x14ac:dyDescent="0.2">
      <c r="B67" s="215" t="s">
        <v>1054</v>
      </c>
      <c r="C67" s="204" t="s">
        <v>980</v>
      </c>
      <c r="D67" s="214" t="s">
        <v>992</v>
      </c>
      <c r="F67" s="206">
        <v>30166</v>
      </c>
      <c r="G67" s="215" t="s">
        <v>1054</v>
      </c>
    </row>
    <row r="68" spans="2:7" ht="11.25" customHeight="1" x14ac:dyDescent="0.2">
      <c r="B68" s="203" t="s">
        <v>1055</v>
      </c>
      <c r="C68" s="204" t="s">
        <v>991</v>
      </c>
      <c r="D68" s="203" t="s">
        <v>1056</v>
      </c>
      <c r="F68" s="206">
        <v>30009</v>
      </c>
      <c r="G68" s="203" t="s">
        <v>1055</v>
      </c>
    </row>
    <row r="69" spans="2:7" ht="11.25" customHeight="1" x14ac:dyDescent="0.2">
      <c r="B69" s="203" t="s">
        <v>1057</v>
      </c>
      <c r="C69" s="204" t="s">
        <v>980</v>
      </c>
      <c r="D69" s="203" t="s">
        <v>21</v>
      </c>
      <c r="F69" s="206">
        <v>30025</v>
      </c>
      <c r="G69" s="203" t="s">
        <v>1057</v>
      </c>
    </row>
    <row r="70" spans="2:7" ht="11.25" customHeight="1" x14ac:dyDescent="0.2">
      <c r="B70" s="203" t="s">
        <v>1058</v>
      </c>
      <c r="C70" s="204" t="s">
        <v>980</v>
      </c>
      <c r="D70" s="203" t="s">
        <v>21</v>
      </c>
      <c r="F70" s="206">
        <v>30025</v>
      </c>
      <c r="G70" s="203" t="s">
        <v>1058</v>
      </c>
    </row>
    <row r="77" spans="2:7" ht="11.25" customHeight="1" x14ac:dyDescent="0.2">
      <c r="B77" s="210" t="s">
        <v>1062</v>
      </c>
      <c r="C77" s="204" t="s">
        <v>980</v>
      </c>
      <c r="D77" s="203" t="s">
        <v>1063</v>
      </c>
      <c r="F77" s="206">
        <v>30168</v>
      </c>
      <c r="G77" s="210" t="s">
        <v>1062</v>
      </c>
    </row>
    <row r="78" spans="2:7" ht="11.25" customHeight="1" x14ac:dyDescent="0.2">
      <c r="B78" s="203" t="s">
        <v>1064</v>
      </c>
      <c r="C78" s="204" t="s">
        <v>980</v>
      </c>
      <c r="D78" s="203" t="s">
        <v>1063</v>
      </c>
      <c r="F78" s="206">
        <v>30168</v>
      </c>
      <c r="G78" s="203" t="s">
        <v>1064</v>
      </c>
    </row>
    <row r="79" spans="2:7" ht="11.25" customHeight="1" x14ac:dyDescent="0.2">
      <c r="B79" s="203" t="s">
        <v>1065</v>
      </c>
      <c r="C79" s="204" t="s">
        <v>980</v>
      </c>
      <c r="D79" s="203" t="s">
        <v>1063</v>
      </c>
      <c r="F79" s="206">
        <v>30168</v>
      </c>
      <c r="G79" s="203" t="s">
        <v>1065</v>
      </c>
    </row>
    <row r="80" spans="2:7" ht="11.25" customHeight="1" x14ac:dyDescent="0.2">
      <c r="B80" s="203" t="s">
        <v>1066</v>
      </c>
      <c r="C80" s="204" t="s">
        <v>980</v>
      </c>
      <c r="D80" s="203" t="s">
        <v>1063</v>
      </c>
      <c r="F80" s="206">
        <v>30168</v>
      </c>
      <c r="G80" s="203" t="s">
        <v>1066</v>
      </c>
    </row>
    <row r="83" spans="2:7" ht="11.25" customHeight="1" x14ac:dyDescent="0.2">
      <c r="B83" s="203" t="s">
        <v>1068</v>
      </c>
      <c r="C83" s="204" t="s">
        <v>980</v>
      </c>
      <c r="D83" s="203" t="s">
        <v>1069</v>
      </c>
      <c r="F83" s="206">
        <v>30190</v>
      </c>
      <c r="G83" s="203" t="s">
        <v>1068</v>
      </c>
    </row>
    <row r="84" spans="2:7" ht="11.25" customHeight="1" x14ac:dyDescent="0.2">
      <c r="B84" s="203" t="s">
        <v>1070</v>
      </c>
      <c r="C84" s="204" t="s">
        <v>980</v>
      </c>
      <c r="D84" s="203" t="s">
        <v>1069</v>
      </c>
      <c r="F84" s="206">
        <v>30190</v>
      </c>
      <c r="G84" s="203" t="s">
        <v>1070</v>
      </c>
    </row>
    <row r="87" spans="2:7" ht="11.25" customHeight="1" x14ac:dyDescent="0.2">
      <c r="B87" s="203" t="s">
        <v>1071</v>
      </c>
      <c r="C87" s="204" t="s">
        <v>989</v>
      </c>
      <c r="D87" s="203" t="s">
        <v>1072</v>
      </c>
      <c r="F87" s="206">
        <v>30002</v>
      </c>
      <c r="G87" s="203" t="s">
        <v>1071</v>
      </c>
    </row>
    <row r="88" spans="2:7" ht="11.25" customHeight="1" x14ac:dyDescent="0.2">
      <c r="B88" s="203" t="s">
        <v>1072</v>
      </c>
      <c r="C88" s="204" t="s">
        <v>989</v>
      </c>
      <c r="D88" s="203" t="s">
        <v>1072</v>
      </c>
      <c r="F88" s="206">
        <v>30002</v>
      </c>
      <c r="G88" s="203" t="s">
        <v>1072</v>
      </c>
    </row>
    <row r="89" spans="2:7" ht="11.25" customHeight="1" x14ac:dyDescent="0.2">
      <c r="B89" s="203" t="s">
        <v>1073</v>
      </c>
      <c r="C89" s="204" t="s">
        <v>1074</v>
      </c>
      <c r="D89" s="203" t="s">
        <v>25</v>
      </c>
      <c r="F89" s="206">
        <v>30034</v>
      </c>
      <c r="G89" s="203" t="s">
        <v>1073</v>
      </c>
    </row>
    <row r="90" spans="2:7" ht="11.25" customHeight="1" x14ac:dyDescent="0.2">
      <c r="B90" s="210" t="s">
        <v>1075</v>
      </c>
      <c r="C90" s="204" t="s">
        <v>1074</v>
      </c>
      <c r="D90" s="210" t="s">
        <v>1076</v>
      </c>
      <c r="F90" s="206">
        <v>30034</v>
      </c>
      <c r="G90" s="210" t="s">
        <v>1075</v>
      </c>
    </row>
    <row r="91" spans="2:7" ht="11.25" customHeight="1" x14ac:dyDescent="0.2">
      <c r="B91" s="210" t="s">
        <v>1077</v>
      </c>
      <c r="C91" s="204" t="s">
        <v>1074</v>
      </c>
      <c r="D91" s="210" t="s">
        <v>1076</v>
      </c>
      <c r="F91" s="206">
        <v>30034</v>
      </c>
      <c r="G91" s="210" t="s">
        <v>1077</v>
      </c>
    </row>
    <row r="92" spans="2:7" ht="11.25" customHeight="1" x14ac:dyDescent="0.2">
      <c r="B92" s="203"/>
      <c r="D92" s="203"/>
      <c r="G92" s="203"/>
    </row>
    <row r="93" spans="2:7" ht="11.25" customHeight="1" x14ac:dyDescent="0.2">
      <c r="B93" s="203" t="s">
        <v>1078</v>
      </c>
      <c r="C93" s="204" t="s">
        <v>1079</v>
      </c>
      <c r="D93" s="203" t="s">
        <v>1080</v>
      </c>
      <c r="F93" s="206">
        <v>30042</v>
      </c>
      <c r="G93" s="203" t="s">
        <v>1078</v>
      </c>
    </row>
    <row r="94" spans="2:7" ht="11.25" customHeight="1" x14ac:dyDescent="0.2">
      <c r="B94" s="203" t="s">
        <v>1081</v>
      </c>
      <c r="C94" s="204" t="s">
        <v>980</v>
      </c>
      <c r="D94" s="203" t="s">
        <v>1082</v>
      </c>
      <c r="F94" s="206">
        <v>30010</v>
      </c>
      <c r="G94" s="203" t="s">
        <v>1081</v>
      </c>
    </row>
    <row r="95" spans="2:7" ht="11.25" customHeight="1" x14ac:dyDescent="0.2">
      <c r="B95" s="203" t="s">
        <v>1083</v>
      </c>
      <c r="C95" s="204" t="s">
        <v>980</v>
      </c>
      <c r="D95" s="203" t="s">
        <v>1082</v>
      </c>
      <c r="F95" s="206">
        <v>30010</v>
      </c>
      <c r="G95" s="203" t="s">
        <v>1083</v>
      </c>
    </row>
    <row r="96" spans="2:7" ht="11.25" customHeight="1" x14ac:dyDescent="0.2">
      <c r="B96" s="203" t="s">
        <v>1084</v>
      </c>
      <c r="C96" s="204" t="s">
        <v>980</v>
      </c>
      <c r="D96" s="203" t="s">
        <v>11</v>
      </c>
      <c r="F96" s="206">
        <v>30010</v>
      </c>
      <c r="G96" s="203" t="s">
        <v>1084</v>
      </c>
    </row>
    <row r="97" spans="2:7" ht="11.25" customHeight="1" x14ac:dyDescent="0.2">
      <c r="B97" s="210" t="s">
        <v>1085</v>
      </c>
      <c r="C97" s="204" t="s">
        <v>980</v>
      </c>
      <c r="D97" s="203" t="s">
        <v>11</v>
      </c>
      <c r="F97" s="206">
        <v>30010</v>
      </c>
      <c r="G97" s="210" t="s">
        <v>1085</v>
      </c>
    </row>
    <row r="98" spans="2:7" ht="11.25" customHeight="1" x14ac:dyDescent="0.2">
      <c r="B98" s="203" t="s">
        <v>1086</v>
      </c>
      <c r="C98" s="204" t="s">
        <v>989</v>
      </c>
      <c r="D98" s="203" t="s">
        <v>1086</v>
      </c>
      <c r="F98" s="206">
        <v>30192</v>
      </c>
      <c r="G98" s="203" t="s">
        <v>1086</v>
      </c>
    </row>
    <row r="99" spans="2:7" ht="11.25" customHeight="1" x14ac:dyDescent="0.2">
      <c r="B99" s="203" t="s">
        <v>1087</v>
      </c>
      <c r="C99" s="204" t="s">
        <v>980</v>
      </c>
      <c r="D99" s="203" t="s">
        <v>1051</v>
      </c>
      <c r="F99" s="206">
        <v>30192</v>
      </c>
      <c r="G99" s="203" t="s">
        <v>1087</v>
      </c>
    </row>
    <row r="100" spans="2:7" ht="11.25" customHeight="1" x14ac:dyDescent="0.2">
      <c r="B100" s="203" t="s">
        <v>1088</v>
      </c>
      <c r="C100" s="204" t="s">
        <v>989</v>
      </c>
      <c r="D100" s="203" t="s">
        <v>23</v>
      </c>
      <c r="F100" s="206">
        <v>30029</v>
      </c>
      <c r="G100" s="203" t="s">
        <v>1088</v>
      </c>
    </row>
    <row r="101" spans="2:7" ht="11.25" customHeight="1" x14ac:dyDescent="0.2">
      <c r="B101" s="203" t="s">
        <v>1089</v>
      </c>
      <c r="C101" s="204" t="s">
        <v>989</v>
      </c>
      <c r="D101" s="203" t="s">
        <v>23</v>
      </c>
      <c r="F101" s="206">
        <v>30029</v>
      </c>
      <c r="G101" s="203" t="s">
        <v>1089</v>
      </c>
    </row>
    <row r="102" spans="2:7" ht="11.25" customHeight="1" x14ac:dyDescent="0.2">
      <c r="B102" s="203" t="s">
        <v>1090</v>
      </c>
      <c r="C102" s="204" t="s">
        <v>989</v>
      </c>
      <c r="D102" s="203" t="s">
        <v>29</v>
      </c>
      <c r="F102" s="206">
        <v>30038</v>
      </c>
      <c r="G102" s="203" t="s">
        <v>1090</v>
      </c>
    </row>
    <row r="103" spans="2:7" ht="11.25" customHeight="1" x14ac:dyDescent="0.2">
      <c r="B103" s="203"/>
      <c r="D103" s="203"/>
      <c r="G103" s="203"/>
    </row>
    <row r="104" spans="2:7" ht="11.25" customHeight="1" x14ac:dyDescent="0.2">
      <c r="B104" s="210" t="s">
        <v>1091</v>
      </c>
      <c r="C104" s="204" t="s">
        <v>991</v>
      </c>
      <c r="D104" s="203" t="s">
        <v>47</v>
      </c>
      <c r="F104" s="206">
        <v>30051</v>
      </c>
      <c r="G104" s="210" t="s">
        <v>1091</v>
      </c>
    </row>
    <row r="105" spans="2:7" ht="11.25" customHeight="1" x14ac:dyDescent="0.2">
      <c r="B105" s="210" t="s">
        <v>1092</v>
      </c>
      <c r="C105" s="204" t="s">
        <v>991</v>
      </c>
      <c r="D105" s="203" t="s">
        <v>47</v>
      </c>
      <c r="F105" s="206">
        <v>30051</v>
      </c>
      <c r="G105" s="210" t="s">
        <v>1092</v>
      </c>
    </row>
    <row r="106" spans="2:7" ht="11.25" customHeight="1" x14ac:dyDescent="0.2">
      <c r="B106" s="203" t="s">
        <v>1093</v>
      </c>
      <c r="C106" s="204" t="s">
        <v>991</v>
      </c>
      <c r="D106" s="203" t="s">
        <v>47</v>
      </c>
      <c r="F106" s="206">
        <v>30051</v>
      </c>
      <c r="G106" s="203" t="s">
        <v>1093</v>
      </c>
    </row>
    <row r="110" spans="2:7" ht="11.25" customHeight="1" x14ac:dyDescent="0.2">
      <c r="B110" s="222" t="s">
        <v>1094</v>
      </c>
      <c r="C110" s="204" t="s">
        <v>991</v>
      </c>
      <c r="D110" s="203" t="s">
        <v>1095</v>
      </c>
      <c r="F110" s="206">
        <v>30016</v>
      </c>
      <c r="G110" s="222" t="s">
        <v>1094</v>
      </c>
    </row>
    <row r="111" spans="2:7" ht="11.25" customHeight="1" x14ac:dyDescent="0.2">
      <c r="B111" s="203" t="s">
        <v>1096</v>
      </c>
      <c r="C111" s="204" t="s">
        <v>983</v>
      </c>
      <c r="D111" s="203" t="s">
        <v>1095</v>
      </c>
      <c r="F111" s="206">
        <v>30016</v>
      </c>
      <c r="G111" s="203" t="s">
        <v>1096</v>
      </c>
    </row>
    <row r="114" spans="1:7" ht="11.25" customHeight="1" x14ac:dyDescent="0.2">
      <c r="B114" s="203" t="s">
        <v>1097</v>
      </c>
      <c r="C114" s="204" t="s">
        <v>980</v>
      </c>
      <c r="D114" s="203" t="s">
        <v>1098</v>
      </c>
      <c r="F114" s="206">
        <v>30155</v>
      </c>
      <c r="G114" s="203" t="s">
        <v>1097</v>
      </c>
    </row>
    <row r="115" spans="1:7" ht="11.25" customHeight="1" x14ac:dyDescent="0.2">
      <c r="B115" s="203" t="s">
        <v>1099</v>
      </c>
      <c r="C115" s="204" t="s">
        <v>980</v>
      </c>
      <c r="D115" s="203" t="s">
        <v>1098</v>
      </c>
      <c r="F115" s="206">
        <v>30155</v>
      </c>
      <c r="G115" s="203" t="s">
        <v>1099</v>
      </c>
    </row>
    <row r="116" spans="1:7" ht="11.25" customHeight="1" x14ac:dyDescent="0.2">
      <c r="B116" s="210" t="s">
        <v>1100</v>
      </c>
      <c r="C116" s="204" t="s">
        <v>980</v>
      </c>
      <c r="D116" s="203" t="s">
        <v>1098</v>
      </c>
      <c r="F116" s="206">
        <v>30155</v>
      </c>
      <c r="G116" s="210" t="s">
        <v>1100</v>
      </c>
    </row>
    <row r="117" spans="1:7" ht="11.25" customHeight="1" x14ac:dyDescent="0.2">
      <c r="B117" s="210" t="s">
        <v>1101</v>
      </c>
      <c r="C117" s="204" t="s">
        <v>998</v>
      </c>
      <c r="D117" s="203" t="s">
        <v>1102</v>
      </c>
      <c r="F117" s="206">
        <v>30014</v>
      </c>
      <c r="G117" s="210" t="s">
        <v>1101</v>
      </c>
    </row>
    <row r="118" spans="1:7" ht="11.25" customHeight="1" x14ac:dyDescent="0.2">
      <c r="B118" s="203" t="s">
        <v>1103</v>
      </c>
      <c r="C118" s="204" t="s">
        <v>998</v>
      </c>
      <c r="D118" s="203" t="s">
        <v>1102</v>
      </c>
      <c r="F118" s="206">
        <v>30014</v>
      </c>
      <c r="G118" s="203" t="s">
        <v>1103</v>
      </c>
    </row>
    <row r="119" spans="1:7" ht="11.25" customHeight="1" x14ac:dyDescent="0.2">
      <c r="B119" s="210" t="s">
        <v>1104</v>
      </c>
      <c r="C119" s="204" t="s">
        <v>998</v>
      </c>
      <c r="D119" s="203" t="s">
        <v>1102</v>
      </c>
      <c r="F119" s="206">
        <v>30014</v>
      </c>
      <c r="G119" s="210" t="s">
        <v>1104</v>
      </c>
    </row>
    <row r="122" spans="1:7" ht="11.25" customHeight="1" x14ac:dyDescent="0.2">
      <c r="A122" s="223"/>
    </row>
    <row r="124" spans="1:7" ht="11.25" customHeight="1" x14ac:dyDescent="0.2">
      <c r="B124" s="224" t="s">
        <v>1105</v>
      </c>
      <c r="C124" s="204" t="s">
        <v>1024</v>
      </c>
      <c r="D124" s="203" t="s">
        <v>1106</v>
      </c>
      <c r="F124" s="206">
        <v>30004</v>
      </c>
      <c r="G124" s="224" t="s">
        <v>1105</v>
      </c>
    </row>
    <row r="125" spans="1:7" ht="11.25" customHeight="1" x14ac:dyDescent="0.2">
      <c r="B125" s="203" t="s">
        <v>1107</v>
      </c>
      <c r="C125" s="204" t="s">
        <v>998</v>
      </c>
      <c r="D125" s="203" t="s">
        <v>1106</v>
      </c>
      <c r="F125" s="206">
        <v>30004</v>
      </c>
      <c r="G125" s="203" t="s">
        <v>1107</v>
      </c>
    </row>
    <row r="126" spans="1:7" ht="11.25" customHeight="1" x14ac:dyDescent="0.2">
      <c r="B126" s="225" t="s">
        <v>1108</v>
      </c>
      <c r="C126" s="204" t="s">
        <v>998</v>
      </c>
      <c r="D126" s="203" t="s">
        <v>1106</v>
      </c>
      <c r="F126" s="206">
        <v>30004</v>
      </c>
      <c r="G126" s="225" t="s">
        <v>1108</v>
      </c>
    </row>
    <row r="127" spans="1:7" ht="11.25" customHeight="1" x14ac:dyDescent="0.2">
      <c r="B127" s="225" t="s">
        <v>1109</v>
      </c>
      <c r="C127" s="204" t="s">
        <v>998</v>
      </c>
      <c r="D127" s="203" t="s">
        <v>1106</v>
      </c>
      <c r="F127" s="206">
        <v>30004</v>
      </c>
      <c r="G127" s="225" t="s">
        <v>1109</v>
      </c>
    </row>
    <row r="128" spans="1:7" ht="11.25" customHeight="1" x14ac:dyDescent="0.2">
      <c r="B128" s="226" t="s">
        <v>1110</v>
      </c>
      <c r="C128" s="204" t="s">
        <v>998</v>
      </c>
      <c r="D128" s="203" t="s">
        <v>1106</v>
      </c>
      <c r="F128" s="206">
        <v>30004</v>
      </c>
      <c r="G128" s="226" t="s">
        <v>1110</v>
      </c>
    </row>
    <row r="132" spans="2:7" ht="11.25" customHeight="1" x14ac:dyDescent="0.2">
      <c r="B132" s="210" t="s">
        <v>1111</v>
      </c>
      <c r="C132" s="204" t="s">
        <v>1074</v>
      </c>
      <c r="D132" s="210" t="s">
        <v>1112</v>
      </c>
      <c r="F132" s="206">
        <v>30252</v>
      </c>
      <c r="G132" s="210" t="s">
        <v>1111</v>
      </c>
    </row>
    <row r="133" spans="2:7" ht="11.25" customHeight="1" x14ac:dyDescent="0.2">
      <c r="B133" s="210" t="s">
        <v>1113</v>
      </c>
      <c r="C133" s="204" t="s">
        <v>1074</v>
      </c>
      <c r="D133" s="210" t="s">
        <v>1112</v>
      </c>
      <c r="F133" s="206">
        <v>30252</v>
      </c>
      <c r="G133" s="210" t="s">
        <v>1113</v>
      </c>
    </row>
    <row r="134" spans="2:7" ht="11.25" customHeight="1" x14ac:dyDescent="0.2">
      <c r="B134" s="210" t="s">
        <v>1114</v>
      </c>
      <c r="C134" s="204" t="s">
        <v>1074</v>
      </c>
      <c r="D134" s="210" t="s">
        <v>1112</v>
      </c>
      <c r="F134" s="206">
        <v>30252</v>
      </c>
      <c r="G134" s="210" t="s">
        <v>1114</v>
      </c>
    </row>
    <row r="135" spans="2:7" ht="11.25" customHeight="1" x14ac:dyDescent="0.2">
      <c r="B135" s="210" t="s">
        <v>1115</v>
      </c>
      <c r="C135" s="204" t="s">
        <v>1074</v>
      </c>
      <c r="D135" s="210" t="s">
        <v>1112</v>
      </c>
      <c r="F135" s="206">
        <v>30252</v>
      </c>
      <c r="G135" s="210" t="s">
        <v>1115</v>
      </c>
    </row>
    <row r="136" spans="2:7" ht="11.25" customHeight="1" x14ac:dyDescent="0.2">
      <c r="B136" s="210" t="s">
        <v>1116</v>
      </c>
      <c r="C136" s="204" t="s">
        <v>980</v>
      </c>
      <c r="D136" s="210" t="s">
        <v>1040</v>
      </c>
      <c r="F136" s="206">
        <v>30256</v>
      </c>
      <c r="G136" s="210" t="s">
        <v>1116</v>
      </c>
    </row>
    <row r="140" spans="2:7" ht="11.25" customHeight="1" x14ac:dyDescent="0.2">
      <c r="B140" s="203" t="s">
        <v>1117</v>
      </c>
      <c r="C140" s="204" t="s">
        <v>980</v>
      </c>
      <c r="D140" s="203" t="s">
        <v>1118</v>
      </c>
      <c r="F140" s="206">
        <v>30047</v>
      </c>
      <c r="G140" s="203" t="s">
        <v>1117</v>
      </c>
    </row>
    <row r="141" spans="2:7" ht="11.25" customHeight="1" x14ac:dyDescent="0.2">
      <c r="B141" s="203" t="s">
        <v>1119</v>
      </c>
      <c r="C141" s="204" t="s">
        <v>980</v>
      </c>
      <c r="D141" s="203" t="s">
        <v>1118</v>
      </c>
      <c r="F141" s="206">
        <v>30047</v>
      </c>
      <c r="G141" s="203" t="s">
        <v>1119</v>
      </c>
    </row>
    <row r="142" spans="2:7" ht="11.25" customHeight="1" x14ac:dyDescent="0.2">
      <c r="B142" s="210" t="s">
        <v>1120</v>
      </c>
      <c r="C142" s="204" t="s">
        <v>1012</v>
      </c>
      <c r="D142" s="203" t="s">
        <v>59</v>
      </c>
      <c r="F142" s="206">
        <v>30067</v>
      </c>
      <c r="G142" s="210" t="s">
        <v>1120</v>
      </c>
    </row>
    <row r="143" spans="2:7" ht="11.25" customHeight="1" x14ac:dyDescent="0.2">
      <c r="B143" s="203" t="s">
        <v>1121</v>
      </c>
      <c r="C143" s="204" t="s">
        <v>1012</v>
      </c>
      <c r="D143" s="203" t="s">
        <v>59</v>
      </c>
      <c r="F143" s="206">
        <v>30067</v>
      </c>
      <c r="G143" s="203" t="s">
        <v>1121</v>
      </c>
    </row>
    <row r="144" spans="2:7" ht="11.25" customHeight="1" x14ac:dyDescent="0.2">
      <c r="B144" s="203" t="s">
        <v>1122</v>
      </c>
      <c r="C144" s="204" t="s">
        <v>1012</v>
      </c>
      <c r="D144" s="203" t="s">
        <v>59</v>
      </c>
      <c r="F144" s="206">
        <v>30067</v>
      </c>
      <c r="G144" s="203" t="s">
        <v>1122</v>
      </c>
    </row>
    <row r="145" spans="2:7" ht="11.25" customHeight="1" x14ac:dyDescent="0.2">
      <c r="B145" s="203" t="s">
        <v>1124</v>
      </c>
      <c r="C145" s="204" t="s">
        <v>1012</v>
      </c>
      <c r="D145" s="203" t="s">
        <v>59</v>
      </c>
      <c r="F145" s="206">
        <v>30067</v>
      </c>
      <c r="G145" s="203" t="s">
        <v>1124</v>
      </c>
    </row>
    <row r="146" spans="2:7" ht="11.25" customHeight="1" x14ac:dyDescent="0.2">
      <c r="B146" s="203" t="s">
        <v>1125</v>
      </c>
      <c r="C146" s="204" t="s">
        <v>1012</v>
      </c>
      <c r="D146" s="203" t="s">
        <v>59</v>
      </c>
      <c r="F146" s="206">
        <v>30067</v>
      </c>
      <c r="G146" s="203" t="s">
        <v>1125</v>
      </c>
    </row>
    <row r="147" spans="2:7" ht="11.25" customHeight="1" x14ac:dyDescent="0.2">
      <c r="B147" s="203" t="s">
        <v>1126</v>
      </c>
      <c r="C147" s="204" t="s">
        <v>1012</v>
      </c>
      <c r="D147" s="203" t="s">
        <v>59</v>
      </c>
      <c r="F147" s="206">
        <v>30067</v>
      </c>
      <c r="G147" s="203" t="s">
        <v>1126</v>
      </c>
    </row>
    <row r="148" spans="2:7" ht="11.25" customHeight="1" x14ac:dyDescent="0.2">
      <c r="B148" s="203" t="s">
        <v>1127</v>
      </c>
      <c r="C148" s="204" t="s">
        <v>1012</v>
      </c>
      <c r="D148" s="203" t="s">
        <v>59</v>
      </c>
      <c r="F148" s="206">
        <v>30067</v>
      </c>
      <c r="G148" s="203" t="s">
        <v>1127</v>
      </c>
    </row>
    <row r="149" spans="2:7" ht="11.25" customHeight="1" x14ac:dyDescent="0.2">
      <c r="B149" s="203" t="s">
        <v>1128</v>
      </c>
      <c r="C149" s="204" t="s">
        <v>1012</v>
      </c>
      <c r="D149" s="203" t="s">
        <v>59</v>
      </c>
      <c r="F149" s="206">
        <v>30067</v>
      </c>
      <c r="G149" s="203" t="s">
        <v>1128</v>
      </c>
    </row>
    <row r="150" spans="2:7" ht="11.25" customHeight="1" x14ac:dyDescent="0.2">
      <c r="B150" s="203" t="s">
        <v>1129</v>
      </c>
      <c r="C150" s="204" t="s">
        <v>1130</v>
      </c>
      <c r="D150" s="203" t="s">
        <v>31</v>
      </c>
      <c r="F150" s="206">
        <v>30039</v>
      </c>
      <c r="G150" s="203" t="s">
        <v>1129</v>
      </c>
    </row>
    <row r="151" spans="2:7" ht="11.25" customHeight="1" x14ac:dyDescent="0.2">
      <c r="B151" s="203" t="s">
        <v>1131</v>
      </c>
      <c r="C151" s="204" t="s">
        <v>1130</v>
      </c>
      <c r="D151" s="203" t="s">
        <v>31</v>
      </c>
      <c r="F151" s="206">
        <v>30039</v>
      </c>
      <c r="G151" s="203" t="s">
        <v>1131</v>
      </c>
    </row>
    <row r="152" spans="2:7" ht="11.25" customHeight="1" x14ac:dyDescent="0.2">
      <c r="B152" s="203" t="s">
        <v>1132</v>
      </c>
      <c r="C152" s="204" t="s">
        <v>1074</v>
      </c>
      <c r="D152" s="203" t="s">
        <v>31</v>
      </c>
      <c r="F152" s="206">
        <v>30039</v>
      </c>
      <c r="G152" s="203" t="s">
        <v>1132</v>
      </c>
    </row>
    <row r="153" spans="2:7" ht="11.25" customHeight="1" x14ac:dyDescent="0.2">
      <c r="B153" s="203" t="s">
        <v>1133</v>
      </c>
      <c r="C153" s="204" t="s">
        <v>1130</v>
      </c>
      <c r="D153" s="203" t="s">
        <v>1134</v>
      </c>
      <c r="F153" s="206">
        <v>30202</v>
      </c>
      <c r="G153" s="203" t="s">
        <v>1133</v>
      </c>
    </row>
    <row r="154" spans="2:7" ht="11.25" customHeight="1" x14ac:dyDescent="0.2">
      <c r="B154" s="203" t="s">
        <v>1135</v>
      </c>
      <c r="D154" s="203" t="s">
        <v>1134</v>
      </c>
      <c r="F154" s="206">
        <v>30202</v>
      </c>
      <c r="G154" s="203" t="s">
        <v>1135</v>
      </c>
    </row>
    <row r="155" spans="2:7" ht="11.25" customHeight="1" x14ac:dyDescent="0.2">
      <c r="B155" s="203" t="s">
        <v>1136</v>
      </c>
      <c r="D155" s="203" t="s">
        <v>1134</v>
      </c>
      <c r="F155" s="206">
        <v>30202</v>
      </c>
      <c r="G155" s="203" t="s">
        <v>1136</v>
      </c>
    </row>
    <row r="156" spans="2:7" ht="11.25" customHeight="1" x14ac:dyDescent="0.2">
      <c r="B156" s="203" t="s">
        <v>1137</v>
      </c>
      <c r="D156" s="203" t="s">
        <v>1134</v>
      </c>
      <c r="F156" s="206">
        <v>30202</v>
      </c>
      <c r="G156" s="203" t="s">
        <v>1137</v>
      </c>
    </row>
    <row r="157" spans="2:7" ht="11.25" customHeight="1" x14ac:dyDescent="0.2">
      <c r="B157" s="203"/>
      <c r="D157" s="203"/>
      <c r="G157" s="203"/>
    </row>
    <row r="158" spans="2:7" ht="11.25" customHeight="1" x14ac:dyDescent="0.2">
      <c r="B158" s="203" t="s">
        <v>1138</v>
      </c>
      <c r="C158" s="204" t="s">
        <v>980</v>
      </c>
      <c r="D158" s="203" t="s">
        <v>981</v>
      </c>
      <c r="F158" s="206">
        <v>30163</v>
      </c>
      <c r="G158" s="203" t="s">
        <v>1138</v>
      </c>
    </row>
    <row r="159" spans="2:7" ht="11.25" customHeight="1" x14ac:dyDescent="0.2">
      <c r="B159" s="203" t="s">
        <v>1139</v>
      </c>
      <c r="C159" s="204" t="s">
        <v>980</v>
      </c>
      <c r="D159" s="203" t="s">
        <v>981</v>
      </c>
      <c r="F159" s="206">
        <v>30163</v>
      </c>
      <c r="G159" s="203" t="s">
        <v>1139</v>
      </c>
    </row>
    <row r="161" spans="2:12" ht="11.25" customHeight="1" x14ac:dyDescent="0.2">
      <c r="B161" s="203" t="s">
        <v>1140</v>
      </c>
      <c r="C161" s="211" t="s">
        <v>980</v>
      </c>
      <c r="D161" s="203" t="s">
        <v>1141</v>
      </c>
      <c r="F161" s="206">
        <v>30083</v>
      </c>
      <c r="G161" s="203" t="s">
        <v>1140</v>
      </c>
    </row>
    <row r="162" spans="2:12" ht="11.25" customHeight="1" x14ac:dyDescent="0.2">
      <c r="B162" s="203" t="s">
        <v>1142</v>
      </c>
      <c r="C162" s="211" t="s">
        <v>980</v>
      </c>
      <c r="D162" s="203" t="s">
        <v>1141</v>
      </c>
      <c r="F162" s="206">
        <v>30083</v>
      </c>
      <c r="G162" s="203" t="s">
        <v>1142</v>
      </c>
    </row>
    <row r="163" spans="2:12" ht="11.25" customHeight="1" x14ac:dyDescent="0.2">
      <c r="B163" s="203" t="s">
        <v>1144</v>
      </c>
      <c r="C163" s="211" t="s">
        <v>980</v>
      </c>
      <c r="D163" s="203" t="s">
        <v>1141</v>
      </c>
      <c r="F163" s="206">
        <v>30083</v>
      </c>
      <c r="G163" s="203" t="s">
        <v>1144</v>
      </c>
    </row>
    <row r="164" spans="2:12" ht="11.25" customHeight="1" x14ac:dyDescent="0.2">
      <c r="B164" s="210" t="s">
        <v>1145</v>
      </c>
      <c r="C164" s="211" t="s">
        <v>980</v>
      </c>
      <c r="D164" s="203" t="s">
        <v>1141</v>
      </c>
      <c r="F164" s="206">
        <v>30083</v>
      </c>
      <c r="G164" s="210" t="s">
        <v>1145</v>
      </c>
    </row>
    <row r="165" spans="2:12" ht="11.25" customHeight="1" x14ac:dyDescent="0.2">
      <c r="H165" s="203" t="s">
        <v>1146</v>
      </c>
      <c r="I165" s="204" t="s">
        <v>991</v>
      </c>
      <c r="J165" s="203" t="s">
        <v>1147</v>
      </c>
      <c r="L165" s="206">
        <v>30170</v>
      </c>
    </row>
    <row r="166" spans="2:12" ht="11.25" customHeight="1" x14ac:dyDescent="0.2">
      <c r="H166" s="203" t="s">
        <v>1148</v>
      </c>
      <c r="I166" s="204" t="s">
        <v>980</v>
      </c>
      <c r="J166" s="203" t="s">
        <v>1147</v>
      </c>
      <c r="L166" s="206">
        <v>30170</v>
      </c>
    </row>
    <row r="167" spans="2:12" ht="11.25" customHeight="1" x14ac:dyDescent="0.2">
      <c r="B167" s="210" t="s">
        <v>1149</v>
      </c>
      <c r="C167" s="211" t="s">
        <v>980</v>
      </c>
      <c r="D167" s="203" t="s">
        <v>1147</v>
      </c>
      <c r="F167" s="206">
        <v>30342</v>
      </c>
      <c r="G167" s="210" t="s">
        <v>1149</v>
      </c>
      <c r="H167" s="210" t="s">
        <v>1150</v>
      </c>
      <c r="I167" s="204" t="s">
        <v>980</v>
      </c>
      <c r="J167" s="203" t="s">
        <v>1147</v>
      </c>
      <c r="L167" s="206">
        <v>30170</v>
      </c>
    </row>
    <row r="171" spans="2:12" ht="11.25" customHeight="1" x14ac:dyDescent="0.2">
      <c r="B171" s="214" t="s">
        <v>1151</v>
      </c>
      <c r="C171" s="204" t="s">
        <v>989</v>
      </c>
      <c r="D171" s="214" t="s">
        <v>1152</v>
      </c>
      <c r="F171" s="206">
        <v>30133</v>
      </c>
      <c r="G171" s="214" t="s">
        <v>1151</v>
      </c>
    </row>
    <row r="172" spans="2:12" ht="11.25" customHeight="1" x14ac:dyDescent="0.2">
      <c r="B172" s="203" t="s">
        <v>1153</v>
      </c>
      <c r="C172" s="204" t="s">
        <v>989</v>
      </c>
      <c r="D172" s="203" t="s">
        <v>1154</v>
      </c>
      <c r="F172" s="206">
        <v>30052</v>
      </c>
      <c r="G172" s="203" t="s">
        <v>1153</v>
      </c>
    </row>
    <row r="173" spans="2:12" ht="11.25" customHeight="1" x14ac:dyDescent="0.2">
      <c r="B173" s="203" t="s">
        <v>1155</v>
      </c>
      <c r="C173" s="204" t="s">
        <v>989</v>
      </c>
      <c r="D173" s="203" t="s">
        <v>1154</v>
      </c>
      <c r="F173" s="206">
        <v>30052</v>
      </c>
      <c r="G173" s="203" t="s">
        <v>1155</v>
      </c>
    </row>
    <row r="174" spans="2:12" ht="11.25" customHeight="1" x14ac:dyDescent="0.2">
      <c r="B174" s="203" t="s">
        <v>1156</v>
      </c>
      <c r="C174" s="204" t="s">
        <v>989</v>
      </c>
      <c r="D174" s="203" t="s">
        <v>1154</v>
      </c>
      <c r="F174" s="206">
        <v>30052</v>
      </c>
      <c r="G174" s="203" t="s">
        <v>1156</v>
      </c>
    </row>
    <row r="175" spans="2:12" ht="11.25" customHeight="1" x14ac:dyDescent="0.2">
      <c r="B175" s="210" t="s">
        <v>1158</v>
      </c>
      <c r="C175" s="204" t="s">
        <v>983</v>
      </c>
      <c r="D175" s="203" t="s">
        <v>77</v>
      </c>
      <c r="F175" s="206">
        <v>30100</v>
      </c>
      <c r="G175" s="210" t="s">
        <v>1158</v>
      </c>
    </row>
    <row r="176" spans="2:12" ht="11.25" customHeight="1" x14ac:dyDescent="0.2">
      <c r="B176" s="203" t="s">
        <v>1159</v>
      </c>
      <c r="C176" s="204" t="s">
        <v>983</v>
      </c>
      <c r="D176" s="203" t="s">
        <v>77</v>
      </c>
      <c r="F176" s="206">
        <v>30100</v>
      </c>
      <c r="G176" s="203" t="s">
        <v>1159</v>
      </c>
    </row>
    <row r="177" spans="2:7" ht="11.25" customHeight="1" x14ac:dyDescent="0.2">
      <c r="B177" s="203" t="s">
        <v>1160</v>
      </c>
      <c r="C177" s="204" t="s">
        <v>983</v>
      </c>
      <c r="D177" s="203" t="s">
        <v>1161</v>
      </c>
      <c r="F177" s="206">
        <v>30100</v>
      </c>
      <c r="G177" s="203" t="s">
        <v>1160</v>
      </c>
    </row>
    <row r="178" spans="2:7" ht="11.25" customHeight="1" x14ac:dyDescent="0.2">
      <c r="B178" s="203" t="s">
        <v>1162</v>
      </c>
      <c r="C178" s="204" t="s">
        <v>983</v>
      </c>
      <c r="D178" s="203" t="s">
        <v>1161</v>
      </c>
      <c r="F178" s="206">
        <v>30100</v>
      </c>
      <c r="G178" s="203" t="s">
        <v>1162</v>
      </c>
    </row>
    <row r="179" spans="2:7" ht="11.25" customHeight="1" x14ac:dyDescent="0.2">
      <c r="B179" s="210" t="s">
        <v>1163</v>
      </c>
      <c r="C179" s="204" t="s">
        <v>983</v>
      </c>
      <c r="D179" s="203" t="s">
        <v>1161</v>
      </c>
      <c r="F179" s="206">
        <v>30100</v>
      </c>
      <c r="G179" s="210" t="s">
        <v>1163</v>
      </c>
    </row>
    <row r="180" spans="2:7" ht="11.25" customHeight="1" x14ac:dyDescent="0.2">
      <c r="B180" s="210" t="s">
        <v>1164</v>
      </c>
      <c r="C180" s="204" t="s">
        <v>983</v>
      </c>
      <c r="D180" s="203" t="s">
        <v>1161</v>
      </c>
      <c r="F180" s="206">
        <v>30100</v>
      </c>
      <c r="G180" s="210" t="s">
        <v>1164</v>
      </c>
    </row>
    <row r="181" spans="2:7" ht="11.25" customHeight="1" x14ac:dyDescent="0.2">
      <c r="B181" s="210" t="s">
        <v>1165</v>
      </c>
      <c r="C181" s="204" t="s">
        <v>983</v>
      </c>
      <c r="D181" s="203" t="s">
        <v>1161</v>
      </c>
      <c r="F181" s="206">
        <v>30100</v>
      </c>
      <c r="G181" s="210" t="s">
        <v>1165</v>
      </c>
    </row>
    <row r="182" spans="2:7" ht="11.25" customHeight="1" x14ac:dyDescent="0.2">
      <c r="B182" s="203" t="s">
        <v>1166</v>
      </c>
      <c r="C182" s="204" t="s">
        <v>989</v>
      </c>
      <c r="D182" s="203" t="s">
        <v>1167</v>
      </c>
      <c r="F182" s="206">
        <v>30102</v>
      </c>
      <c r="G182" s="203" t="s">
        <v>1166</v>
      </c>
    </row>
    <row r="184" spans="2:7" ht="11.25" customHeight="1" x14ac:dyDescent="0.2">
      <c r="B184" s="229" t="s">
        <v>1168</v>
      </c>
      <c r="C184" s="204" t="s">
        <v>989</v>
      </c>
      <c r="D184" s="214" t="s">
        <v>1053</v>
      </c>
      <c r="F184" s="206">
        <v>30191</v>
      </c>
      <c r="G184" s="229" t="s">
        <v>1168</v>
      </c>
    </row>
    <row r="185" spans="2:7" ht="11.25" customHeight="1" x14ac:dyDescent="0.2">
      <c r="B185" s="210" t="s">
        <v>1169</v>
      </c>
      <c r="C185" s="204" t="s">
        <v>989</v>
      </c>
      <c r="D185" s="214" t="s">
        <v>1053</v>
      </c>
      <c r="F185" s="206">
        <v>30191</v>
      </c>
      <c r="G185" s="210" t="s">
        <v>1169</v>
      </c>
    </row>
    <row r="187" spans="2:7" ht="11.25" customHeight="1" x14ac:dyDescent="0.2">
      <c r="B187" s="203" t="s">
        <v>1170</v>
      </c>
      <c r="C187" s="204" t="s">
        <v>980</v>
      </c>
      <c r="D187" s="203" t="s">
        <v>1171</v>
      </c>
      <c r="F187" s="206">
        <v>30177</v>
      </c>
      <c r="G187" s="203" t="s">
        <v>1170</v>
      </c>
    </row>
    <row r="188" spans="2:7" ht="11.25" customHeight="1" x14ac:dyDescent="0.2">
      <c r="B188" s="203" t="s">
        <v>1172</v>
      </c>
      <c r="C188" s="204" t="s">
        <v>980</v>
      </c>
      <c r="D188" s="203" t="s">
        <v>1171</v>
      </c>
      <c r="F188" s="206">
        <v>30177</v>
      </c>
      <c r="G188" s="203" t="s">
        <v>1172</v>
      </c>
    </row>
    <row r="189" spans="2:7" ht="11.25" customHeight="1" x14ac:dyDescent="0.2">
      <c r="B189" s="203" t="s">
        <v>1173</v>
      </c>
      <c r="C189" s="204" t="s">
        <v>980</v>
      </c>
      <c r="D189" s="203" t="s">
        <v>1171</v>
      </c>
      <c r="F189" s="206">
        <v>30177</v>
      </c>
      <c r="G189" s="203" t="s">
        <v>1173</v>
      </c>
    </row>
    <row r="191" spans="2:7" ht="11.25" customHeight="1" x14ac:dyDescent="0.2">
      <c r="B191" s="203" t="s">
        <v>1174</v>
      </c>
      <c r="C191" s="204" t="s">
        <v>980</v>
      </c>
      <c r="D191" s="203" t="s">
        <v>1175</v>
      </c>
      <c r="F191" s="206">
        <v>30167</v>
      </c>
      <c r="G191" s="203" t="s">
        <v>1174</v>
      </c>
    </row>
    <row r="192" spans="2:7" ht="11.25" customHeight="1" x14ac:dyDescent="0.2">
      <c r="B192" s="203" t="s">
        <v>1176</v>
      </c>
      <c r="C192" s="204" t="s">
        <v>980</v>
      </c>
      <c r="D192" s="203" t="s">
        <v>1175</v>
      </c>
      <c r="F192" s="206">
        <v>30167</v>
      </c>
      <c r="G192" s="203" t="s">
        <v>1176</v>
      </c>
    </row>
    <row r="194" spans="2:7" ht="11.25" customHeight="1" x14ac:dyDescent="0.2">
      <c r="B194" s="203" t="s">
        <v>1177</v>
      </c>
      <c r="C194" s="204" t="s">
        <v>980</v>
      </c>
      <c r="D194" s="203" t="s">
        <v>1178</v>
      </c>
      <c r="F194" s="206">
        <v>30119</v>
      </c>
      <c r="G194" s="203" t="s">
        <v>1177</v>
      </c>
    </row>
    <row r="195" spans="2:7" ht="11.25" customHeight="1" x14ac:dyDescent="0.2">
      <c r="B195" s="210" t="s">
        <v>1179</v>
      </c>
      <c r="C195" s="204" t="s">
        <v>980</v>
      </c>
      <c r="D195" s="203" t="s">
        <v>1178</v>
      </c>
      <c r="F195" s="206">
        <v>30119</v>
      </c>
      <c r="G195" s="210" t="s">
        <v>1179</v>
      </c>
    </row>
    <row r="196" spans="2:7" ht="11.25" customHeight="1" x14ac:dyDescent="0.2">
      <c r="D196" s="203"/>
    </row>
    <row r="197" spans="2:7" ht="11.25" customHeight="1" x14ac:dyDescent="0.2">
      <c r="B197" s="203" t="s">
        <v>1180</v>
      </c>
      <c r="C197" s="204" t="s">
        <v>980</v>
      </c>
      <c r="D197" s="203" t="s">
        <v>1181</v>
      </c>
      <c r="F197" s="206">
        <v>30143</v>
      </c>
      <c r="G197" s="203" t="s">
        <v>1180</v>
      </c>
    </row>
    <row r="198" spans="2:7" ht="11.25" customHeight="1" x14ac:dyDescent="0.2">
      <c r="B198" s="203" t="s">
        <v>1182</v>
      </c>
      <c r="C198" s="204" t="s">
        <v>980</v>
      </c>
      <c r="D198" s="203" t="s">
        <v>1181</v>
      </c>
      <c r="F198" s="206">
        <v>30143</v>
      </c>
      <c r="G198" s="203" t="s">
        <v>1182</v>
      </c>
    </row>
    <row r="199" spans="2:7" ht="11.25" customHeight="1" x14ac:dyDescent="0.2">
      <c r="B199" s="203" t="s">
        <v>1183</v>
      </c>
      <c r="C199" s="204" t="s">
        <v>980</v>
      </c>
      <c r="D199" s="203" t="s">
        <v>1181</v>
      </c>
      <c r="F199" s="206">
        <v>30143</v>
      </c>
      <c r="G199" s="203" t="s">
        <v>1183</v>
      </c>
    </row>
    <row r="200" spans="2:7" ht="11.25" customHeight="1" x14ac:dyDescent="0.2">
      <c r="B200" s="203" t="s">
        <v>1184</v>
      </c>
      <c r="C200" s="204" t="s">
        <v>998</v>
      </c>
      <c r="D200" s="203" t="s">
        <v>1181</v>
      </c>
      <c r="F200" s="206">
        <v>30143</v>
      </c>
      <c r="G200" s="203" t="s">
        <v>1184</v>
      </c>
    </row>
    <row r="201" spans="2:7" ht="11.25" customHeight="1" x14ac:dyDescent="0.2">
      <c r="B201" s="203" t="s">
        <v>1185</v>
      </c>
      <c r="C201" s="204" t="s">
        <v>998</v>
      </c>
      <c r="D201" s="203" t="s">
        <v>1181</v>
      </c>
      <c r="F201" s="206">
        <v>30143</v>
      </c>
      <c r="G201" s="203" t="s">
        <v>1185</v>
      </c>
    </row>
    <row r="202" spans="2:7" ht="11.25" customHeight="1" x14ac:dyDescent="0.2">
      <c r="B202" s="203" t="s">
        <v>1186</v>
      </c>
      <c r="C202" s="204" t="s">
        <v>998</v>
      </c>
      <c r="D202" s="203" t="s">
        <v>1181</v>
      </c>
      <c r="F202" s="206">
        <v>30143</v>
      </c>
      <c r="G202" s="203" t="s">
        <v>1186</v>
      </c>
    </row>
    <row r="203" spans="2:7" ht="11.25" customHeight="1" x14ac:dyDescent="0.2">
      <c r="B203" s="210" t="s">
        <v>1187</v>
      </c>
      <c r="C203" s="204" t="s">
        <v>998</v>
      </c>
      <c r="D203" s="203" t="s">
        <v>1181</v>
      </c>
      <c r="F203" s="206">
        <v>30143</v>
      </c>
      <c r="G203" s="210" t="s">
        <v>1187</v>
      </c>
    </row>
    <row r="210" spans="2:7" ht="11.25" customHeight="1" x14ac:dyDescent="0.2">
      <c r="B210" s="203" t="s">
        <v>1188</v>
      </c>
      <c r="C210" s="204" t="s">
        <v>980</v>
      </c>
      <c r="D210" s="203" t="s">
        <v>1189</v>
      </c>
      <c r="F210" s="206">
        <v>30048</v>
      </c>
      <c r="G210" s="203" t="s">
        <v>1188</v>
      </c>
    </row>
    <row r="211" spans="2:7" ht="11.25" customHeight="1" x14ac:dyDescent="0.2">
      <c r="B211" s="203" t="s">
        <v>1190</v>
      </c>
      <c r="C211" s="204" t="s">
        <v>980</v>
      </c>
      <c r="D211" s="203" t="s">
        <v>1191</v>
      </c>
      <c r="F211" s="206">
        <v>30048</v>
      </c>
      <c r="G211" s="203" t="s">
        <v>1190</v>
      </c>
    </row>
    <row r="212" spans="2:7" ht="11.25" customHeight="1" x14ac:dyDescent="0.2">
      <c r="B212" s="231" t="s">
        <v>1192</v>
      </c>
      <c r="C212" s="204" t="s">
        <v>980</v>
      </c>
      <c r="D212" s="214" t="s">
        <v>1193</v>
      </c>
      <c r="F212" s="206">
        <v>30138</v>
      </c>
      <c r="G212" s="231" t="s">
        <v>1192</v>
      </c>
    </row>
    <row r="213" spans="2:7" ht="11.25" customHeight="1" x14ac:dyDescent="0.2">
      <c r="B213" s="218" t="s">
        <v>1194</v>
      </c>
      <c r="C213" s="209" t="s">
        <v>989</v>
      </c>
      <c r="D213" s="218" t="s">
        <v>1195</v>
      </c>
      <c r="F213" s="206">
        <v>30138</v>
      </c>
      <c r="G213" s="218" t="s">
        <v>1194</v>
      </c>
    </row>
    <row r="214" spans="2:7" ht="11.25" customHeight="1" x14ac:dyDescent="0.2">
      <c r="B214" s="222" t="s">
        <v>1196</v>
      </c>
      <c r="C214" s="204" t="s">
        <v>998</v>
      </c>
      <c r="D214" s="203" t="s">
        <v>1197</v>
      </c>
      <c r="F214" s="206">
        <v>30064</v>
      </c>
      <c r="G214" s="222" t="s">
        <v>1196</v>
      </c>
    </row>
    <row r="215" spans="2:7" ht="11.25" customHeight="1" x14ac:dyDescent="0.2">
      <c r="B215" s="203" t="s">
        <v>1198</v>
      </c>
      <c r="C215" s="204" t="s">
        <v>1024</v>
      </c>
      <c r="D215" s="203" t="s">
        <v>1197</v>
      </c>
      <c r="F215" s="206">
        <v>30064</v>
      </c>
      <c r="G215" s="203" t="s">
        <v>1198</v>
      </c>
    </row>
    <row r="216" spans="2:7" ht="11.25" customHeight="1" x14ac:dyDescent="0.2">
      <c r="B216" s="203" t="s">
        <v>1200</v>
      </c>
      <c r="C216" s="204" t="s">
        <v>1024</v>
      </c>
      <c r="D216" s="203" t="s">
        <v>1197</v>
      </c>
      <c r="F216" s="206">
        <v>30064</v>
      </c>
      <c r="G216" s="203" t="s">
        <v>1200</v>
      </c>
    </row>
    <row r="217" spans="2:7" ht="11.25" customHeight="1" x14ac:dyDescent="0.2">
      <c r="B217" s="203" t="s">
        <v>1201</v>
      </c>
      <c r="C217" s="204" t="s">
        <v>1024</v>
      </c>
      <c r="D217" s="203" t="s">
        <v>1197</v>
      </c>
      <c r="F217" s="206">
        <v>30064</v>
      </c>
      <c r="G217" s="203" t="s">
        <v>1201</v>
      </c>
    </row>
    <row r="219" spans="2:7" ht="11.25" customHeight="1" x14ac:dyDescent="0.2">
      <c r="B219" s="203" t="s">
        <v>1203</v>
      </c>
      <c r="C219" s="204" t="s">
        <v>1059</v>
      </c>
      <c r="D219" s="203" t="s">
        <v>63</v>
      </c>
      <c r="F219" s="206">
        <v>30079</v>
      </c>
      <c r="G219" s="203" t="s">
        <v>1203</v>
      </c>
    </row>
    <row r="220" spans="2:7" ht="11.25" customHeight="1" x14ac:dyDescent="0.2">
      <c r="B220" s="203" t="s">
        <v>1204</v>
      </c>
      <c r="C220" s="204" t="s">
        <v>1059</v>
      </c>
      <c r="D220" s="203" t="s">
        <v>63</v>
      </c>
      <c r="F220" s="206">
        <v>30079</v>
      </c>
      <c r="G220" s="203" t="s">
        <v>1204</v>
      </c>
    </row>
    <row r="222" spans="2:7" ht="11.25" customHeight="1" x14ac:dyDescent="0.2">
      <c r="B222" s="203" t="s">
        <v>1206</v>
      </c>
      <c r="C222" s="204" t="s">
        <v>989</v>
      </c>
      <c r="D222" s="203" t="s">
        <v>1207</v>
      </c>
      <c r="F222" s="206">
        <v>30218</v>
      </c>
      <c r="G222" s="203" t="s">
        <v>1206</v>
      </c>
    </row>
    <row r="223" spans="2:7" ht="11.25" customHeight="1" x14ac:dyDescent="0.2">
      <c r="B223" s="208" t="s">
        <v>1208</v>
      </c>
      <c r="C223" s="209" t="s">
        <v>980</v>
      </c>
      <c r="D223" s="208" t="s">
        <v>41</v>
      </c>
      <c r="E223" s="219"/>
      <c r="F223" s="220">
        <v>30230</v>
      </c>
      <c r="G223" s="208" t="s">
        <v>1208</v>
      </c>
    </row>
    <row r="224" spans="2:7" ht="11.25" customHeight="1" x14ac:dyDescent="0.2">
      <c r="B224" s="208" t="s">
        <v>1209</v>
      </c>
      <c r="C224" s="209" t="s">
        <v>980</v>
      </c>
      <c r="D224" s="208" t="s">
        <v>41</v>
      </c>
      <c r="E224" s="219"/>
      <c r="F224" s="220">
        <v>30230</v>
      </c>
      <c r="G224" s="208" t="s">
        <v>1209</v>
      </c>
    </row>
    <row r="225" spans="2:7" ht="11.25" customHeight="1" x14ac:dyDescent="0.2">
      <c r="B225" s="208" t="s">
        <v>1210</v>
      </c>
      <c r="C225" s="209" t="s">
        <v>980</v>
      </c>
      <c r="D225" s="208" t="s">
        <v>41</v>
      </c>
      <c r="E225" s="219"/>
      <c r="F225" s="220">
        <v>30230</v>
      </c>
      <c r="G225" s="208" t="s">
        <v>1210</v>
      </c>
    </row>
    <row r="226" spans="2:7" ht="11.25" customHeight="1" x14ac:dyDescent="0.2">
      <c r="B226" s="203" t="s">
        <v>1211</v>
      </c>
      <c r="C226" s="204" t="s">
        <v>998</v>
      </c>
      <c r="D226" s="203" t="s">
        <v>1212</v>
      </c>
      <c r="F226" s="206">
        <v>30021</v>
      </c>
      <c r="G226" s="203" t="s">
        <v>1211</v>
      </c>
    </row>
    <row r="228" spans="2:7" ht="11.25" customHeight="1" x14ac:dyDescent="0.2">
      <c r="B228" s="203" t="s">
        <v>1213</v>
      </c>
      <c r="C228" s="204" t="s">
        <v>979</v>
      </c>
      <c r="D228" s="203" t="s">
        <v>73</v>
      </c>
      <c r="F228" s="206">
        <v>30097</v>
      </c>
      <c r="G228" s="203" t="s">
        <v>1213</v>
      </c>
    </row>
    <row r="229" spans="2:7" ht="11.25" customHeight="1" x14ac:dyDescent="0.2">
      <c r="B229" s="203" t="s">
        <v>1214</v>
      </c>
      <c r="C229" s="204" t="s">
        <v>979</v>
      </c>
      <c r="D229" s="203" t="s">
        <v>73</v>
      </c>
      <c r="F229" s="206">
        <v>30097</v>
      </c>
      <c r="G229" s="203" t="s">
        <v>1214</v>
      </c>
    </row>
    <row r="230" spans="2:7" ht="11.25" customHeight="1" x14ac:dyDescent="0.2">
      <c r="B230" s="210" t="s">
        <v>1215</v>
      </c>
      <c r="C230" s="204" t="s">
        <v>1216</v>
      </c>
      <c r="D230" s="203" t="s">
        <v>73</v>
      </c>
      <c r="F230" s="206">
        <v>30097</v>
      </c>
      <c r="G230" s="210" t="s">
        <v>1215</v>
      </c>
    </row>
    <row r="232" spans="2:7" ht="11.25" customHeight="1" x14ac:dyDescent="0.2">
      <c r="B232" s="203" t="s">
        <v>1217</v>
      </c>
      <c r="C232" s="204" t="s">
        <v>980</v>
      </c>
      <c r="D232" s="203" t="s">
        <v>67</v>
      </c>
      <c r="F232" s="206">
        <v>30082</v>
      </c>
      <c r="G232" s="203" t="s">
        <v>1217</v>
      </c>
    </row>
    <row r="234" spans="2:7" ht="11.25" customHeight="1" x14ac:dyDescent="0.2">
      <c r="B234" s="203" t="s">
        <v>1218</v>
      </c>
      <c r="C234" s="204" t="s">
        <v>989</v>
      </c>
      <c r="D234" s="203" t="s">
        <v>1219</v>
      </c>
      <c r="F234" s="206">
        <v>30126</v>
      </c>
      <c r="G234" s="203" t="s">
        <v>1218</v>
      </c>
    </row>
    <row r="235" spans="2:7" ht="11.25" customHeight="1" x14ac:dyDescent="0.2">
      <c r="B235" s="203" t="s">
        <v>1220</v>
      </c>
      <c r="C235" s="204" t="s">
        <v>980</v>
      </c>
      <c r="D235" s="203" t="s">
        <v>1221</v>
      </c>
      <c r="F235" s="206">
        <v>30215</v>
      </c>
      <c r="G235" s="203" t="s">
        <v>1220</v>
      </c>
    </row>
    <row r="236" spans="2:7" ht="11.25" customHeight="1" x14ac:dyDescent="0.2">
      <c r="B236" s="203" t="s">
        <v>1222</v>
      </c>
      <c r="C236" s="204" t="s">
        <v>998</v>
      </c>
      <c r="D236" s="203" t="s">
        <v>1223</v>
      </c>
      <c r="F236" s="206">
        <v>30173</v>
      </c>
      <c r="G236" s="203" t="s">
        <v>1222</v>
      </c>
    </row>
    <row r="237" spans="2:7" ht="11.25" customHeight="1" x14ac:dyDescent="0.2">
      <c r="B237" s="203" t="s">
        <v>1224</v>
      </c>
      <c r="C237" s="204" t="s">
        <v>998</v>
      </c>
      <c r="D237" s="203" t="s">
        <v>1223</v>
      </c>
      <c r="F237" s="206">
        <v>30173</v>
      </c>
      <c r="G237" s="203" t="s">
        <v>1224</v>
      </c>
    </row>
    <row r="239" spans="2:7" ht="11.25" customHeight="1" x14ac:dyDescent="0.2">
      <c r="B239" s="222" t="s">
        <v>1225</v>
      </c>
      <c r="C239" s="204" t="s">
        <v>980</v>
      </c>
      <c r="D239" s="214" t="s">
        <v>1226</v>
      </c>
      <c r="F239" s="206">
        <v>30135</v>
      </c>
      <c r="G239" s="222" t="s">
        <v>1225</v>
      </c>
    </row>
    <row r="240" spans="2:7" ht="11.25" customHeight="1" x14ac:dyDescent="0.2">
      <c r="B240" s="222" t="s">
        <v>1227</v>
      </c>
      <c r="C240" s="204" t="s">
        <v>980</v>
      </c>
      <c r="D240" s="214" t="s">
        <v>1226</v>
      </c>
      <c r="F240" s="206">
        <v>30135</v>
      </c>
      <c r="G240" s="222" t="s">
        <v>1227</v>
      </c>
    </row>
    <row r="241" spans="1:7" ht="11.25" customHeight="1" x14ac:dyDescent="0.2">
      <c r="B241" s="222"/>
      <c r="D241" s="214"/>
      <c r="G241" s="222"/>
    </row>
    <row r="242" spans="1:7" ht="11.25" customHeight="1" x14ac:dyDescent="0.2">
      <c r="B242" s="222" t="s">
        <v>1228</v>
      </c>
      <c r="C242" s="204" t="s">
        <v>989</v>
      </c>
      <c r="D242" s="214" t="s">
        <v>1229</v>
      </c>
      <c r="F242" s="206">
        <v>30056</v>
      </c>
      <c r="G242" s="222" t="s">
        <v>1228</v>
      </c>
    </row>
    <row r="243" spans="1:7" ht="11.25" customHeight="1" x14ac:dyDescent="0.2">
      <c r="B243" s="231" t="s">
        <v>1230</v>
      </c>
      <c r="C243" s="204" t="s">
        <v>989</v>
      </c>
      <c r="D243" s="214" t="s">
        <v>1229</v>
      </c>
      <c r="F243" s="206">
        <v>30056</v>
      </c>
      <c r="G243" s="231" t="s">
        <v>1230</v>
      </c>
    </row>
    <row r="244" spans="1:7" ht="11.25" customHeight="1" x14ac:dyDescent="0.2">
      <c r="B244" s="232" t="s">
        <v>1231</v>
      </c>
      <c r="C244" s="209" t="s">
        <v>989</v>
      </c>
      <c r="D244" s="218" t="s">
        <v>1229</v>
      </c>
      <c r="E244" s="219"/>
      <c r="F244" s="220">
        <v>30056</v>
      </c>
      <c r="G244" s="232" t="s">
        <v>1231</v>
      </c>
    </row>
    <row r="245" spans="1:7" ht="11.25" customHeight="1" x14ac:dyDescent="0.2">
      <c r="B245" s="233" t="s">
        <v>1232</v>
      </c>
      <c r="C245" s="204" t="s">
        <v>989</v>
      </c>
      <c r="D245" s="214" t="s">
        <v>1229</v>
      </c>
      <c r="F245" s="206">
        <v>30056</v>
      </c>
      <c r="G245" s="233" t="s">
        <v>1232</v>
      </c>
    </row>
    <row r="246" spans="1:7" ht="11.25" customHeight="1" x14ac:dyDescent="0.2">
      <c r="B246" s="233" t="s">
        <v>1233</v>
      </c>
      <c r="C246" s="204" t="s">
        <v>989</v>
      </c>
      <c r="D246" s="214" t="s">
        <v>1229</v>
      </c>
      <c r="F246" s="206">
        <v>30056</v>
      </c>
      <c r="G246" s="233" t="s">
        <v>1233</v>
      </c>
    </row>
    <row r="247" spans="1:7" ht="11.25" customHeight="1" x14ac:dyDescent="0.2">
      <c r="B247" s="203" t="s">
        <v>1234</v>
      </c>
      <c r="C247" s="204" t="s">
        <v>979</v>
      </c>
      <c r="D247" s="203" t="s">
        <v>55</v>
      </c>
      <c r="F247" s="206">
        <v>30062</v>
      </c>
      <c r="G247" s="203" t="s">
        <v>1234</v>
      </c>
    </row>
    <row r="248" spans="1:7" ht="11.25" customHeight="1" x14ac:dyDescent="0.2">
      <c r="B248" s="203" t="s">
        <v>1235</v>
      </c>
      <c r="C248" s="204" t="s">
        <v>979</v>
      </c>
      <c r="D248" s="203" t="s">
        <v>55</v>
      </c>
      <c r="F248" s="206">
        <v>30062</v>
      </c>
      <c r="G248" s="203" t="s">
        <v>1235</v>
      </c>
    </row>
    <row r="249" spans="1:7" ht="11.25" customHeight="1" x14ac:dyDescent="0.2">
      <c r="B249" s="203" t="s">
        <v>1236</v>
      </c>
      <c r="C249" s="204" t="s">
        <v>1074</v>
      </c>
      <c r="D249" s="203" t="s">
        <v>91</v>
      </c>
      <c r="F249" s="206">
        <v>30136</v>
      </c>
      <c r="G249" s="203" t="s">
        <v>1236</v>
      </c>
    </row>
    <row r="250" spans="1:7" ht="11.25" customHeight="1" x14ac:dyDescent="0.2">
      <c r="B250" s="203" t="s">
        <v>1237</v>
      </c>
      <c r="C250" s="204" t="s">
        <v>1074</v>
      </c>
      <c r="D250" s="203" t="s">
        <v>91</v>
      </c>
      <c r="F250" s="206">
        <v>30136</v>
      </c>
      <c r="G250" s="203" t="s">
        <v>1237</v>
      </c>
    </row>
    <row r="251" spans="1:7" ht="11.25" customHeight="1" x14ac:dyDescent="0.2">
      <c r="B251" s="203" t="s">
        <v>1238</v>
      </c>
      <c r="C251" s="204" t="s">
        <v>1074</v>
      </c>
      <c r="D251" s="203" t="s">
        <v>91</v>
      </c>
      <c r="F251" s="206">
        <v>30136</v>
      </c>
      <c r="G251" s="203" t="s">
        <v>1238</v>
      </c>
    </row>
    <row r="252" spans="1:7" ht="11.25" customHeight="1" x14ac:dyDescent="0.2">
      <c r="A252" s="234"/>
      <c r="B252" s="203" t="s">
        <v>1239</v>
      </c>
      <c r="C252" s="204" t="s">
        <v>980</v>
      </c>
      <c r="D252" s="203" t="s">
        <v>1240</v>
      </c>
      <c r="F252" s="206">
        <v>30107</v>
      </c>
      <c r="G252" s="203" t="s">
        <v>1239</v>
      </c>
    </row>
    <row r="253" spans="1:7" ht="11.25" customHeight="1" x14ac:dyDescent="0.2">
      <c r="A253" s="234"/>
      <c r="B253" s="203" t="s">
        <v>1241</v>
      </c>
      <c r="C253" s="204" t="s">
        <v>1012</v>
      </c>
      <c r="D253" s="203" t="s">
        <v>51</v>
      </c>
      <c r="F253" s="206">
        <v>30054</v>
      </c>
      <c r="G253" s="203" t="s">
        <v>1241</v>
      </c>
    </row>
    <row r="254" spans="1:7" ht="11.25" customHeight="1" x14ac:dyDescent="0.2">
      <c r="B254" s="203" t="s">
        <v>1242</v>
      </c>
      <c r="C254" s="204" t="s">
        <v>1123</v>
      </c>
      <c r="D254" s="203" t="s">
        <v>1243</v>
      </c>
      <c r="F254" s="206">
        <v>30054</v>
      </c>
      <c r="G254" s="203" t="s">
        <v>1242</v>
      </c>
    </row>
    <row r="255" spans="1:7" ht="11.25" customHeight="1" x14ac:dyDescent="0.2">
      <c r="B255" s="203" t="s">
        <v>1244</v>
      </c>
      <c r="C255" s="204" t="s">
        <v>1123</v>
      </c>
      <c r="D255" s="203" t="s">
        <v>1243</v>
      </c>
      <c r="F255" s="206">
        <v>30054</v>
      </c>
      <c r="G255" s="203" t="s">
        <v>1244</v>
      </c>
    </row>
    <row r="256" spans="1:7" ht="11.25" customHeight="1" x14ac:dyDescent="0.2">
      <c r="B256" s="210" t="s">
        <v>1245</v>
      </c>
      <c r="C256" s="204" t="s">
        <v>1123</v>
      </c>
      <c r="D256" s="203" t="s">
        <v>1243</v>
      </c>
      <c r="F256" s="206">
        <v>30054</v>
      </c>
      <c r="G256" s="210" t="s">
        <v>1245</v>
      </c>
    </row>
    <row r="257" spans="2:7" ht="11.25" customHeight="1" x14ac:dyDescent="0.2">
      <c r="B257" s="210" t="s">
        <v>1246</v>
      </c>
      <c r="C257" s="204" t="s">
        <v>1123</v>
      </c>
      <c r="D257" s="203" t="s">
        <v>1243</v>
      </c>
      <c r="F257" s="206">
        <v>30054</v>
      </c>
      <c r="G257" s="210" t="s">
        <v>1246</v>
      </c>
    </row>
    <row r="258" spans="2:7" ht="11.25" customHeight="1" x14ac:dyDescent="0.2">
      <c r="D258" s="203"/>
    </row>
    <row r="259" spans="2:7" ht="11.25" customHeight="1" x14ac:dyDescent="0.2">
      <c r="B259" s="210" t="s">
        <v>1247</v>
      </c>
      <c r="D259" s="210" t="s">
        <v>1248</v>
      </c>
      <c r="F259" s="206">
        <v>30044</v>
      </c>
      <c r="G259" s="210" t="s">
        <v>1247</v>
      </c>
    </row>
    <row r="260" spans="2:7" ht="11.25" customHeight="1" x14ac:dyDescent="0.2">
      <c r="B260" s="210" t="s">
        <v>1249</v>
      </c>
      <c r="D260" s="210" t="s">
        <v>1249</v>
      </c>
      <c r="F260" s="206">
        <v>30092</v>
      </c>
      <c r="G260" s="210" t="s">
        <v>1249</v>
      </c>
    </row>
    <row r="262" spans="2:7" ht="11.25" customHeight="1" x14ac:dyDescent="0.2">
      <c r="B262" s="210" t="s">
        <v>1250</v>
      </c>
      <c r="C262" s="204" t="s">
        <v>983</v>
      </c>
      <c r="D262" s="210" t="s">
        <v>1251</v>
      </c>
      <c r="F262" s="206">
        <v>30175</v>
      </c>
      <c r="G262" s="210" t="s">
        <v>1250</v>
      </c>
    </row>
    <row r="263" spans="2:7" ht="11.25" customHeight="1" x14ac:dyDescent="0.2">
      <c r="B263" s="210" t="s">
        <v>1252</v>
      </c>
      <c r="C263" s="204" t="s">
        <v>983</v>
      </c>
      <c r="D263" s="210" t="s">
        <v>1251</v>
      </c>
      <c r="F263" s="206">
        <v>30175</v>
      </c>
      <c r="G263" s="210" t="s">
        <v>1252</v>
      </c>
    </row>
    <row r="264" spans="2:7" ht="11.25" customHeight="1" x14ac:dyDescent="0.2">
      <c r="B264" s="210" t="s">
        <v>1253</v>
      </c>
      <c r="C264" s="204" t="s">
        <v>980</v>
      </c>
      <c r="D264" s="210" t="s">
        <v>1254</v>
      </c>
      <c r="F264" s="206">
        <v>30176</v>
      </c>
      <c r="G264" s="210" t="s">
        <v>1253</v>
      </c>
    </row>
    <row r="265" spans="2:7" ht="11.25" customHeight="1" x14ac:dyDescent="0.2">
      <c r="B265" s="210" t="s">
        <v>1255</v>
      </c>
      <c r="C265" s="204" t="s">
        <v>980</v>
      </c>
      <c r="D265" s="210" t="s">
        <v>1254</v>
      </c>
      <c r="F265" s="206">
        <v>30176</v>
      </c>
      <c r="G265" s="210" t="s">
        <v>1255</v>
      </c>
    </row>
    <row r="266" spans="2:7" ht="11.25" customHeight="1" x14ac:dyDescent="0.2">
      <c r="B266" s="210" t="s">
        <v>1256</v>
      </c>
      <c r="C266" s="204" t="s">
        <v>980</v>
      </c>
      <c r="D266" s="210" t="s">
        <v>1257</v>
      </c>
      <c r="F266" s="206">
        <v>30187</v>
      </c>
      <c r="G266" s="210" t="s">
        <v>1256</v>
      </c>
    </row>
    <row r="267" spans="2:7" ht="11.25" customHeight="1" x14ac:dyDescent="0.2">
      <c r="B267" s="210" t="s">
        <v>1258</v>
      </c>
      <c r="C267" s="204" t="s">
        <v>980</v>
      </c>
      <c r="D267" s="210" t="s">
        <v>1257</v>
      </c>
      <c r="F267" s="206">
        <v>30187</v>
      </c>
      <c r="G267" s="210" t="s">
        <v>1258</v>
      </c>
    </row>
    <row r="268" spans="2:7" ht="11.25" customHeight="1" x14ac:dyDescent="0.2">
      <c r="B268" s="210" t="s">
        <v>1259</v>
      </c>
      <c r="C268" s="204" t="s">
        <v>980</v>
      </c>
      <c r="D268" s="210" t="s">
        <v>1260</v>
      </c>
      <c r="F268" s="206">
        <v>30180</v>
      </c>
      <c r="G268" s="210" t="s">
        <v>1259</v>
      </c>
    </row>
    <row r="269" spans="2:7" ht="11.25" customHeight="1" x14ac:dyDescent="0.2">
      <c r="B269" s="210" t="s">
        <v>1262</v>
      </c>
      <c r="C269" s="204" t="s">
        <v>980</v>
      </c>
      <c r="D269" s="210" t="s">
        <v>1260</v>
      </c>
      <c r="F269" s="206">
        <v>30180</v>
      </c>
      <c r="G269" s="210" t="s">
        <v>1262</v>
      </c>
    </row>
    <row r="270" spans="2:7" ht="11.25" customHeight="1" x14ac:dyDescent="0.2">
      <c r="B270" s="210" t="s">
        <v>1263</v>
      </c>
      <c r="C270" s="204" t="s">
        <v>980</v>
      </c>
      <c r="D270" s="210" t="s">
        <v>1260</v>
      </c>
      <c r="F270" s="206">
        <v>30180</v>
      </c>
      <c r="G270" s="210" t="s">
        <v>1263</v>
      </c>
    </row>
    <row r="273" spans="2:7" ht="11.25" customHeight="1" x14ac:dyDescent="0.2">
      <c r="B273" s="210" t="s">
        <v>1265</v>
      </c>
      <c r="C273" s="204" t="s">
        <v>980</v>
      </c>
      <c r="D273" s="210" t="s">
        <v>1264</v>
      </c>
      <c r="F273" s="206">
        <v>30279</v>
      </c>
      <c r="G273" s="210" t="s">
        <v>1265</v>
      </c>
    </row>
    <row r="275" spans="2:7" ht="11.25" customHeight="1" x14ac:dyDescent="0.2">
      <c r="B275" s="210" t="s">
        <v>1267</v>
      </c>
      <c r="C275" s="204" t="s">
        <v>980</v>
      </c>
      <c r="D275" s="210" t="s">
        <v>1050</v>
      </c>
      <c r="F275" s="206">
        <v>30183</v>
      </c>
      <c r="G275" s="210" t="s">
        <v>1267</v>
      </c>
    </row>
    <row r="277" spans="2:7" ht="11.25" customHeight="1" x14ac:dyDescent="0.2">
      <c r="B277" s="210" t="s">
        <v>1268</v>
      </c>
      <c r="C277" s="204" t="s">
        <v>980</v>
      </c>
      <c r="D277" s="210" t="s">
        <v>1269</v>
      </c>
      <c r="F277" s="206">
        <v>30185</v>
      </c>
      <c r="G277" s="210" t="s">
        <v>1268</v>
      </c>
    </row>
    <row r="278" spans="2:7" ht="11.25" customHeight="1" x14ac:dyDescent="0.2">
      <c r="B278" s="210" t="s">
        <v>1270</v>
      </c>
      <c r="C278" s="204" t="s">
        <v>980</v>
      </c>
      <c r="D278" s="210" t="s">
        <v>1269</v>
      </c>
      <c r="F278" s="206">
        <v>30185</v>
      </c>
      <c r="G278" s="210" t="s">
        <v>1270</v>
      </c>
    </row>
    <row r="279" spans="2:7" ht="11.25" customHeight="1" x14ac:dyDescent="0.2">
      <c r="B279" s="210" t="s">
        <v>1271</v>
      </c>
      <c r="C279" s="204" t="s">
        <v>980</v>
      </c>
      <c r="D279" s="210" t="s">
        <v>1272</v>
      </c>
      <c r="F279" s="206">
        <v>30186</v>
      </c>
      <c r="G279" s="210" t="s">
        <v>1271</v>
      </c>
    </row>
    <row r="280" spans="2:7" ht="11.25" customHeight="1" x14ac:dyDescent="0.2">
      <c r="B280" s="210" t="s">
        <v>1273</v>
      </c>
      <c r="C280" s="204" t="s">
        <v>980</v>
      </c>
      <c r="D280" s="210" t="s">
        <v>1272</v>
      </c>
      <c r="F280" s="206">
        <v>30186</v>
      </c>
      <c r="G280" s="210" t="s">
        <v>1273</v>
      </c>
    </row>
    <row r="281" spans="2:7" ht="11.25" customHeight="1" x14ac:dyDescent="0.2">
      <c r="B281" s="210" t="s">
        <v>1274</v>
      </c>
      <c r="C281" s="204" t="s">
        <v>980</v>
      </c>
      <c r="D281" s="210" t="s">
        <v>1272</v>
      </c>
      <c r="F281" s="206">
        <v>30186</v>
      </c>
      <c r="G281" s="210" t="s">
        <v>1274</v>
      </c>
    </row>
    <row r="282" spans="2:7" ht="11.25" customHeight="1" x14ac:dyDescent="0.2">
      <c r="B282" s="210" t="s">
        <v>1276</v>
      </c>
      <c r="C282" s="204" t="s">
        <v>980</v>
      </c>
      <c r="D282" s="210" t="s">
        <v>1272</v>
      </c>
      <c r="F282" s="206">
        <v>30186</v>
      </c>
      <c r="G282" s="210" t="s">
        <v>1276</v>
      </c>
    </row>
    <row r="283" spans="2:7" ht="11.25" customHeight="1" x14ac:dyDescent="0.2">
      <c r="B283" s="210" t="s">
        <v>1277</v>
      </c>
      <c r="C283" s="204" t="s">
        <v>980</v>
      </c>
      <c r="D283" s="210" t="s">
        <v>1272</v>
      </c>
      <c r="F283" s="206">
        <v>30186</v>
      </c>
      <c r="G283" s="210" t="s">
        <v>1277</v>
      </c>
    </row>
    <row r="286" spans="2:7" ht="11.25" customHeight="1" x14ac:dyDescent="0.2">
      <c r="B286" s="210" t="s">
        <v>1278</v>
      </c>
      <c r="C286" s="204" t="s">
        <v>980</v>
      </c>
      <c r="D286" s="210" t="s">
        <v>1279</v>
      </c>
      <c r="F286" s="206">
        <v>30320</v>
      </c>
      <c r="G286" s="210" t="s">
        <v>1278</v>
      </c>
    </row>
    <row r="289" spans="2:7" ht="11.25" customHeight="1" x14ac:dyDescent="0.2">
      <c r="B289" s="210" t="s">
        <v>1280</v>
      </c>
      <c r="C289" s="204" t="s">
        <v>998</v>
      </c>
      <c r="D289" s="210" t="s">
        <v>1051</v>
      </c>
      <c r="F289" s="206">
        <v>30192</v>
      </c>
      <c r="G289" s="210" t="s">
        <v>1280</v>
      </c>
    </row>
    <row r="290" spans="2:7" ht="11.25" customHeight="1" x14ac:dyDescent="0.2">
      <c r="B290" s="210" t="s">
        <v>1281</v>
      </c>
      <c r="C290" s="204" t="s">
        <v>998</v>
      </c>
      <c r="D290" s="210" t="s">
        <v>1051</v>
      </c>
      <c r="F290" s="206">
        <v>30192</v>
      </c>
      <c r="G290" s="210" t="s">
        <v>1281</v>
      </c>
    </row>
    <row r="291" spans="2:7" ht="11.25" customHeight="1" x14ac:dyDescent="0.2">
      <c r="B291" s="210" t="s">
        <v>1282</v>
      </c>
      <c r="C291" s="204" t="s">
        <v>1059</v>
      </c>
      <c r="D291" s="210" t="s">
        <v>1283</v>
      </c>
      <c r="F291" s="206">
        <v>30193</v>
      </c>
      <c r="G291" s="210" t="s">
        <v>1282</v>
      </c>
    </row>
    <row r="292" spans="2:7" ht="11.25" customHeight="1" x14ac:dyDescent="0.2">
      <c r="B292" s="210" t="s">
        <v>1284</v>
      </c>
      <c r="C292" s="204" t="s">
        <v>1059</v>
      </c>
      <c r="D292" s="210" t="s">
        <v>1283</v>
      </c>
      <c r="F292" s="206">
        <v>30193</v>
      </c>
      <c r="G292" s="210" t="s">
        <v>1284</v>
      </c>
    </row>
    <row r="293" spans="2:7" ht="11.25" customHeight="1" x14ac:dyDescent="0.2">
      <c r="B293" s="210" t="s">
        <v>1285</v>
      </c>
      <c r="C293" s="204" t="s">
        <v>983</v>
      </c>
      <c r="D293" s="210" t="s">
        <v>1283</v>
      </c>
      <c r="F293" s="206">
        <v>30193</v>
      </c>
      <c r="G293" s="210" t="s">
        <v>1285</v>
      </c>
    </row>
    <row r="294" spans="2:7" ht="11.25" customHeight="1" x14ac:dyDescent="0.2">
      <c r="B294" s="210" t="s">
        <v>1286</v>
      </c>
      <c r="C294" s="204" t="s">
        <v>983</v>
      </c>
      <c r="D294" s="210" t="s">
        <v>1283</v>
      </c>
      <c r="F294" s="206">
        <v>30193</v>
      </c>
      <c r="G294" s="210" t="s">
        <v>1286</v>
      </c>
    </row>
    <row r="295" spans="2:7" ht="11.25" customHeight="1" x14ac:dyDescent="0.2">
      <c r="B295" s="210" t="s">
        <v>1061</v>
      </c>
      <c r="D295" s="210" t="s">
        <v>1060</v>
      </c>
      <c r="F295" s="206">
        <v>30194</v>
      </c>
      <c r="G295" s="210" t="s">
        <v>1061</v>
      </c>
    </row>
    <row r="296" spans="2:7" ht="11.25" customHeight="1" x14ac:dyDescent="0.2">
      <c r="B296" s="210" t="s">
        <v>1287</v>
      </c>
      <c r="D296" s="210" t="s">
        <v>1060</v>
      </c>
      <c r="F296" s="206">
        <v>30194</v>
      </c>
      <c r="G296" s="210" t="s">
        <v>1287</v>
      </c>
    </row>
    <row r="297" spans="2:7" ht="11.25" customHeight="1" x14ac:dyDescent="0.2">
      <c r="B297" s="210" t="s">
        <v>1288</v>
      </c>
      <c r="D297" s="210" t="s">
        <v>1060</v>
      </c>
      <c r="F297" s="206">
        <v>30194</v>
      </c>
      <c r="G297" s="210" t="s">
        <v>1288</v>
      </c>
    </row>
    <row r="298" spans="2:7" ht="11.25" customHeight="1" x14ac:dyDescent="0.2">
      <c r="B298" s="210" t="s">
        <v>1289</v>
      </c>
      <c r="D298" s="210" t="s">
        <v>1060</v>
      </c>
      <c r="F298" s="206">
        <v>30194</v>
      </c>
      <c r="G298" s="210" t="s">
        <v>1289</v>
      </c>
    </row>
    <row r="299" spans="2:7" ht="11.25" customHeight="1" x14ac:dyDescent="0.2">
      <c r="B299" s="210" t="s">
        <v>1290</v>
      </c>
      <c r="D299" s="210" t="s">
        <v>1060</v>
      </c>
      <c r="F299" s="206">
        <v>30194</v>
      </c>
      <c r="G299" s="210" t="s">
        <v>1290</v>
      </c>
    </row>
    <row r="300" spans="2:7" ht="12" customHeight="1" x14ac:dyDescent="0.2">
      <c r="D300" s="210" t="s">
        <v>1291</v>
      </c>
      <c r="F300" s="206">
        <v>30195</v>
      </c>
    </row>
    <row r="301" spans="2:7" ht="12" customHeight="1" x14ac:dyDescent="0.2"/>
    <row r="302" spans="2:7" ht="12" customHeight="1" x14ac:dyDescent="0.2">
      <c r="B302" s="210" t="s">
        <v>1292</v>
      </c>
      <c r="D302" s="210" t="s">
        <v>1293</v>
      </c>
      <c r="F302" s="206">
        <v>30333</v>
      </c>
      <c r="G302" s="210" t="s">
        <v>1292</v>
      </c>
    </row>
    <row r="303" spans="2:7" ht="11.25" customHeight="1" x14ac:dyDescent="0.2">
      <c r="B303" s="210" t="s">
        <v>1294</v>
      </c>
      <c r="D303" s="210" t="s">
        <v>1291</v>
      </c>
      <c r="F303" s="206">
        <v>30195</v>
      </c>
      <c r="G303" s="210" t="s">
        <v>1294</v>
      </c>
    </row>
    <row r="304" spans="2:7" ht="11.25" customHeight="1" x14ac:dyDescent="0.2">
      <c r="B304" s="210" t="s">
        <v>1295</v>
      </c>
      <c r="D304" s="210" t="s">
        <v>1296</v>
      </c>
      <c r="F304" s="206">
        <v>30199</v>
      </c>
      <c r="G304" s="210" t="s">
        <v>1295</v>
      </c>
    </row>
    <row r="305" spans="2:7" ht="11.25" customHeight="1" x14ac:dyDescent="0.2">
      <c r="B305" s="210" t="s">
        <v>1297</v>
      </c>
      <c r="D305" s="210" t="s">
        <v>1296</v>
      </c>
      <c r="F305" s="206">
        <v>30199</v>
      </c>
      <c r="G305" s="210" t="s">
        <v>1297</v>
      </c>
    </row>
    <row r="308" spans="2:7" ht="11.25" customHeight="1" x14ac:dyDescent="0.2">
      <c r="B308" s="210" t="s">
        <v>1298</v>
      </c>
      <c r="D308" s="210" t="s">
        <v>1296</v>
      </c>
      <c r="F308" s="206">
        <v>30199</v>
      </c>
      <c r="G308" s="210" t="s">
        <v>1298</v>
      </c>
    </row>
    <row r="309" spans="2:7" ht="11.25" customHeight="1" x14ac:dyDescent="0.2">
      <c r="B309" s="210" t="s">
        <v>1299</v>
      </c>
      <c r="D309" s="210" t="s">
        <v>1296</v>
      </c>
      <c r="F309" s="206">
        <v>30199</v>
      </c>
      <c r="G309" s="210" t="s">
        <v>1299</v>
      </c>
    </row>
    <row r="311" spans="2:7" ht="11.25" customHeight="1" x14ac:dyDescent="0.2">
      <c r="B311" s="210" t="s">
        <v>1302</v>
      </c>
      <c r="C311" s="204" t="s">
        <v>980</v>
      </c>
      <c r="D311" s="210" t="s">
        <v>1303</v>
      </c>
      <c r="F311" s="206">
        <v>30204</v>
      </c>
      <c r="G311" s="210" t="s">
        <v>1302</v>
      </c>
    </row>
    <row r="312" spans="2:7" ht="11.25" customHeight="1" x14ac:dyDescent="0.2">
      <c r="B312" s="210" t="s">
        <v>1304</v>
      </c>
      <c r="C312" s="204" t="s">
        <v>980</v>
      </c>
      <c r="D312" s="210" t="s">
        <v>1067</v>
      </c>
      <c r="F312" s="206">
        <v>30206</v>
      </c>
      <c r="G312" s="210" t="s">
        <v>1304</v>
      </c>
    </row>
    <row r="313" spans="2:7" ht="11.25" customHeight="1" x14ac:dyDescent="0.2">
      <c r="B313" s="210" t="s">
        <v>1305</v>
      </c>
      <c r="C313" s="204" t="s">
        <v>980</v>
      </c>
      <c r="D313" s="210" t="s">
        <v>1306</v>
      </c>
      <c r="F313" s="206">
        <v>30205</v>
      </c>
      <c r="G313" s="210" t="s">
        <v>1305</v>
      </c>
    </row>
    <row r="314" spans="2:7" ht="11.25" customHeight="1" x14ac:dyDescent="0.2">
      <c r="B314" s="227" t="s">
        <v>1307</v>
      </c>
      <c r="C314" s="204" t="s">
        <v>980</v>
      </c>
      <c r="D314" s="210" t="s">
        <v>1306</v>
      </c>
      <c r="F314" s="206">
        <v>30205</v>
      </c>
      <c r="G314" s="227" t="s">
        <v>1307</v>
      </c>
    </row>
    <row r="315" spans="2:7" ht="11.25" customHeight="1" x14ac:dyDescent="0.2">
      <c r="B315" s="227" t="s">
        <v>1308</v>
      </c>
      <c r="C315" s="204" t="s">
        <v>980</v>
      </c>
      <c r="D315" s="210" t="s">
        <v>1306</v>
      </c>
      <c r="F315" s="206">
        <v>30205</v>
      </c>
      <c r="G315" s="227" t="s">
        <v>1308</v>
      </c>
    </row>
    <row r="316" spans="2:7" ht="11.25" customHeight="1" x14ac:dyDescent="0.2">
      <c r="C316" s="235"/>
    </row>
    <row r="317" spans="2:7" ht="11.25" customHeight="1" x14ac:dyDescent="0.2">
      <c r="C317" s="235" t="s">
        <v>983</v>
      </c>
      <c r="D317" s="210" t="s">
        <v>1291</v>
      </c>
      <c r="F317" s="206">
        <v>30195</v>
      </c>
    </row>
    <row r="318" spans="2:7" ht="11.25" customHeight="1" x14ac:dyDescent="0.2">
      <c r="B318" s="236"/>
      <c r="G318" s="236"/>
    </row>
    <row r="319" spans="2:7" ht="11.25" customHeight="1" x14ac:dyDescent="0.2">
      <c r="B319" s="210" t="s">
        <v>1309</v>
      </c>
      <c r="C319" s="204" t="s">
        <v>989</v>
      </c>
      <c r="D319" s="214" t="s">
        <v>1053</v>
      </c>
      <c r="F319" s="206">
        <v>30191</v>
      </c>
      <c r="G319" s="210" t="s">
        <v>1309</v>
      </c>
    </row>
    <row r="321" spans="2:7" ht="11.25" customHeight="1" x14ac:dyDescent="0.2">
      <c r="B321" s="210" t="s">
        <v>1310</v>
      </c>
      <c r="C321" s="204" t="s">
        <v>980</v>
      </c>
      <c r="D321" s="210" t="s">
        <v>1311</v>
      </c>
      <c r="F321" s="206">
        <v>30208</v>
      </c>
      <c r="G321" s="210" t="s">
        <v>1310</v>
      </c>
    </row>
    <row r="322" spans="2:7" ht="11.25" customHeight="1" x14ac:dyDescent="0.2">
      <c r="B322" s="210" t="s">
        <v>1312</v>
      </c>
      <c r="C322" s="204" t="s">
        <v>980</v>
      </c>
      <c r="D322" s="210" t="s">
        <v>1311</v>
      </c>
      <c r="F322" s="206">
        <v>30208</v>
      </c>
      <c r="G322" s="210" t="s">
        <v>1312</v>
      </c>
    </row>
    <row r="323" spans="2:7" ht="11.25" customHeight="1" x14ac:dyDescent="0.2">
      <c r="B323" s="210" t="s">
        <v>1313</v>
      </c>
      <c r="C323" s="204" t="s">
        <v>980</v>
      </c>
      <c r="D323" s="210" t="s">
        <v>1311</v>
      </c>
      <c r="F323" s="206">
        <v>30208</v>
      </c>
      <c r="G323" s="210" t="s">
        <v>1313</v>
      </c>
    </row>
    <row r="324" spans="2:7" ht="11.25" customHeight="1" x14ac:dyDescent="0.2">
      <c r="B324" s="210" t="s">
        <v>1314</v>
      </c>
      <c r="C324" s="204" t="s">
        <v>980</v>
      </c>
      <c r="D324" s="210" t="s">
        <v>1315</v>
      </c>
      <c r="F324" s="206">
        <v>30209</v>
      </c>
      <c r="G324" s="210" t="s">
        <v>1314</v>
      </c>
    </row>
    <row r="326" spans="2:7" ht="11.25" customHeight="1" x14ac:dyDescent="0.2">
      <c r="B326" s="210" t="s">
        <v>1316</v>
      </c>
      <c r="D326" s="210" t="s">
        <v>1317</v>
      </c>
      <c r="F326" s="206">
        <v>30211</v>
      </c>
      <c r="G326" s="210" t="s">
        <v>1316</v>
      </c>
    </row>
    <row r="327" spans="2:7" ht="11.25" customHeight="1" x14ac:dyDescent="0.2">
      <c r="B327" s="210" t="s">
        <v>1318</v>
      </c>
      <c r="D327" s="210" t="s">
        <v>1317</v>
      </c>
      <c r="F327" s="206">
        <v>30211</v>
      </c>
      <c r="G327" s="210" t="s">
        <v>1318</v>
      </c>
    </row>
    <row r="328" spans="2:7" ht="11.25" customHeight="1" x14ac:dyDescent="0.2">
      <c r="B328" s="210" t="s">
        <v>1319</v>
      </c>
      <c r="D328" s="210" t="s">
        <v>1317</v>
      </c>
      <c r="F328" s="206">
        <v>30211</v>
      </c>
      <c r="G328" s="210" t="s">
        <v>1319</v>
      </c>
    </row>
    <row r="329" spans="2:7" ht="11.25" customHeight="1" x14ac:dyDescent="0.2">
      <c r="B329" s="210" t="s">
        <v>1320</v>
      </c>
      <c r="D329" s="210" t="s">
        <v>1317</v>
      </c>
      <c r="F329" s="206">
        <v>30211</v>
      </c>
      <c r="G329" s="210" t="s">
        <v>1320</v>
      </c>
    </row>
    <row r="330" spans="2:7" ht="11.25" customHeight="1" x14ac:dyDescent="0.2">
      <c r="B330" s="210" t="s">
        <v>1321</v>
      </c>
      <c r="D330" s="210" t="s">
        <v>1317</v>
      </c>
      <c r="F330" s="206">
        <v>30211</v>
      </c>
      <c r="G330" s="210" t="s">
        <v>1321</v>
      </c>
    </row>
    <row r="333" spans="2:7" ht="11.25" customHeight="1" x14ac:dyDescent="0.2">
      <c r="B333" s="210" t="s">
        <v>1322</v>
      </c>
      <c r="C333" s="204" t="s">
        <v>980</v>
      </c>
      <c r="D333" s="210" t="s">
        <v>1143</v>
      </c>
      <c r="F333" s="206">
        <v>30217</v>
      </c>
      <c r="G333" s="210" t="s">
        <v>1322</v>
      </c>
    </row>
    <row r="334" spans="2:7" ht="11.25" customHeight="1" x14ac:dyDescent="0.2">
      <c r="B334" s="210" t="s">
        <v>1323</v>
      </c>
      <c r="C334" s="204" t="s">
        <v>980</v>
      </c>
      <c r="D334" s="210" t="s">
        <v>1143</v>
      </c>
      <c r="F334" s="206">
        <v>30217</v>
      </c>
      <c r="G334" s="210" t="s">
        <v>1323</v>
      </c>
    </row>
    <row r="335" spans="2:7" ht="11.25" customHeight="1" x14ac:dyDescent="0.2">
      <c r="B335" s="210" t="s">
        <v>1324</v>
      </c>
      <c r="C335" s="204" t="s">
        <v>980</v>
      </c>
      <c r="D335" s="210" t="s">
        <v>1143</v>
      </c>
      <c r="F335" s="206">
        <v>30217</v>
      </c>
      <c r="G335" s="210" t="s">
        <v>1324</v>
      </c>
    </row>
    <row r="336" spans="2:7" ht="11.25" customHeight="1" x14ac:dyDescent="0.2">
      <c r="B336" s="210" t="s">
        <v>1143</v>
      </c>
      <c r="C336" s="204" t="s">
        <v>980</v>
      </c>
      <c r="D336" s="210" t="s">
        <v>1143</v>
      </c>
      <c r="F336" s="206">
        <v>30217</v>
      </c>
      <c r="G336" s="210" t="s">
        <v>1143</v>
      </c>
    </row>
    <row r="338" spans="2:7" ht="11.25" customHeight="1" x14ac:dyDescent="0.2">
      <c r="B338" s="203" t="s">
        <v>1326</v>
      </c>
      <c r="C338" s="211" t="s">
        <v>980</v>
      </c>
      <c r="D338" s="203" t="s">
        <v>1327</v>
      </c>
      <c r="F338" s="206">
        <v>30220</v>
      </c>
      <c r="G338" s="203" t="s">
        <v>1326</v>
      </c>
    </row>
    <row r="339" spans="2:7" ht="11.25" customHeight="1" x14ac:dyDescent="0.2">
      <c r="B339" s="210" t="s">
        <v>1329</v>
      </c>
      <c r="C339" s="211" t="s">
        <v>980</v>
      </c>
      <c r="D339" s="203" t="s">
        <v>1327</v>
      </c>
      <c r="F339" s="206">
        <v>30220</v>
      </c>
      <c r="G339" s="210" t="s">
        <v>1329</v>
      </c>
    </row>
    <row r="340" spans="2:7" ht="11.25" customHeight="1" x14ac:dyDescent="0.2">
      <c r="C340" s="211"/>
      <c r="D340" s="203"/>
    </row>
    <row r="341" spans="2:7" ht="11.25" customHeight="1" x14ac:dyDescent="0.2">
      <c r="B341" s="210" t="s">
        <v>1330</v>
      </c>
      <c r="C341" s="211" t="s">
        <v>980</v>
      </c>
      <c r="D341" s="210" t="s">
        <v>1331</v>
      </c>
      <c r="F341" s="206">
        <v>30219</v>
      </c>
      <c r="G341" s="210" t="s">
        <v>1330</v>
      </c>
    </row>
    <row r="342" spans="2:7" ht="11.25" customHeight="1" x14ac:dyDescent="0.2">
      <c r="B342" s="210" t="s">
        <v>1332</v>
      </c>
      <c r="C342" s="211" t="s">
        <v>980</v>
      </c>
      <c r="D342" s="210" t="s">
        <v>1331</v>
      </c>
      <c r="F342" s="206">
        <v>30219</v>
      </c>
      <c r="G342" s="210" t="s">
        <v>1332</v>
      </c>
    </row>
    <row r="343" spans="2:7" ht="11.25" customHeight="1" x14ac:dyDescent="0.2">
      <c r="B343" s="210" t="s">
        <v>1333</v>
      </c>
      <c r="C343" s="211" t="s">
        <v>980</v>
      </c>
      <c r="D343" s="210" t="s">
        <v>1331</v>
      </c>
      <c r="F343" s="206">
        <v>30219</v>
      </c>
      <c r="G343" s="210" t="s">
        <v>1333</v>
      </c>
    </row>
    <row r="344" spans="2:7" ht="11.25" customHeight="1" x14ac:dyDescent="0.2">
      <c r="B344" s="210" t="s">
        <v>1334</v>
      </c>
      <c r="C344" s="204" t="s">
        <v>1059</v>
      </c>
      <c r="D344" s="230" t="s">
        <v>1335</v>
      </c>
      <c r="F344" s="206">
        <v>30235</v>
      </c>
      <c r="G344" s="210" t="s">
        <v>1334</v>
      </c>
    </row>
    <row r="345" spans="2:7" ht="11.25" customHeight="1" x14ac:dyDescent="0.2">
      <c r="B345" s="210" t="s">
        <v>1337</v>
      </c>
      <c r="C345" s="204" t="s">
        <v>1059</v>
      </c>
      <c r="D345" s="230" t="s">
        <v>1335</v>
      </c>
      <c r="F345" s="206">
        <v>30235</v>
      </c>
      <c r="G345" s="210" t="s">
        <v>1337</v>
      </c>
    </row>
    <row r="346" spans="2:7" ht="11.25" customHeight="1" x14ac:dyDescent="0.2">
      <c r="B346" s="210" t="s">
        <v>1338</v>
      </c>
      <c r="C346" s="204" t="s">
        <v>1059</v>
      </c>
      <c r="D346" s="230" t="s">
        <v>1335</v>
      </c>
      <c r="F346" s="206">
        <v>30235</v>
      </c>
      <c r="G346" s="210" t="s">
        <v>1338</v>
      </c>
    </row>
    <row r="347" spans="2:7" ht="11.25" customHeight="1" x14ac:dyDescent="0.2">
      <c r="B347" s="210" t="s">
        <v>1199</v>
      </c>
      <c r="C347" s="204" t="s">
        <v>980</v>
      </c>
      <c r="D347" s="210" t="s">
        <v>1199</v>
      </c>
      <c r="F347" s="206">
        <v>30251</v>
      </c>
      <c r="G347" s="210" t="s">
        <v>1199</v>
      </c>
    </row>
    <row r="348" spans="2:7" ht="11.25" customHeight="1" x14ac:dyDescent="0.2">
      <c r="B348" s="210" t="s">
        <v>1202</v>
      </c>
      <c r="C348" s="204" t="s">
        <v>980</v>
      </c>
      <c r="D348" s="210" t="s">
        <v>1199</v>
      </c>
      <c r="F348" s="206">
        <v>30251</v>
      </c>
      <c r="G348" s="210" t="s">
        <v>1202</v>
      </c>
    </row>
    <row r="349" spans="2:7" ht="11.25" customHeight="1" x14ac:dyDescent="0.2">
      <c r="B349" s="210" t="s">
        <v>1340</v>
      </c>
      <c r="C349" s="204" t="s">
        <v>980</v>
      </c>
      <c r="D349" s="210" t="s">
        <v>1199</v>
      </c>
      <c r="F349" s="206">
        <v>30251</v>
      </c>
      <c r="G349" s="210" t="s">
        <v>1340</v>
      </c>
    </row>
    <row r="350" spans="2:7" ht="11.25" customHeight="1" x14ac:dyDescent="0.2">
      <c r="B350" s="210" t="s">
        <v>1341</v>
      </c>
      <c r="C350" s="204" t="s">
        <v>980</v>
      </c>
      <c r="D350" s="210" t="s">
        <v>1199</v>
      </c>
      <c r="F350" s="206">
        <v>30251</v>
      </c>
      <c r="G350" s="210" t="s">
        <v>1341</v>
      </c>
    </row>
    <row r="351" spans="2:7" ht="11.25" customHeight="1" x14ac:dyDescent="0.2">
      <c r="B351" s="210" t="s">
        <v>1342</v>
      </c>
      <c r="C351" s="204" t="s">
        <v>980</v>
      </c>
      <c r="D351" s="210" t="s">
        <v>1199</v>
      </c>
      <c r="F351" s="206">
        <v>30251</v>
      </c>
      <c r="G351" s="210" t="s">
        <v>1342</v>
      </c>
    </row>
    <row r="353" spans="2:7" ht="11.25" customHeight="1" x14ac:dyDescent="0.2">
      <c r="B353" s="210" t="s">
        <v>1343</v>
      </c>
      <c r="C353" s="204" t="s">
        <v>980</v>
      </c>
      <c r="D353" s="210" t="s">
        <v>1344</v>
      </c>
      <c r="F353" s="206">
        <v>30224</v>
      </c>
      <c r="G353" s="210" t="s">
        <v>1343</v>
      </c>
    </row>
    <row r="354" spans="2:7" ht="11.25" customHeight="1" x14ac:dyDescent="0.2">
      <c r="B354" s="210" t="s">
        <v>1345</v>
      </c>
      <c r="C354" s="204" t="s">
        <v>980</v>
      </c>
      <c r="D354" s="210" t="s">
        <v>1344</v>
      </c>
      <c r="F354" s="206">
        <v>30224</v>
      </c>
      <c r="G354" s="210" t="s">
        <v>1345</v>
      </c>
    </row>
    <row r="356" spans="2:7" ht="11.25" customHeight="1" x14ac:dyDescent="0.2">
      <c r="B356" s="203" t="s">
        <v>1346</v>
      </c>
      <c r="C356" s="204" t="s">
        <v>980</v>
      </c>
      <c r="D356" s="203" t="s">
        <v>27</v>
      </c>
      <c r="F356" s="206">
        <v>30225</v>
      </c>
      <c r="G356" s="203" t="s">
        <v>1346</v>
      </c>
    </row>
    <row r="357" spans="2:7" ht="11.25" customHeight="1" x14ac:dyDescent="0.2">
      <c r="B357" s="210" t="s">
        <v>1347</v>
      </c>
      <c r="C357" s="204" t="s">
        <v>980</v>
      </c>
      <c r="D357" s="210" t="s">
        <v>1348</v>
      </c>
      <c r="F357" s="206">
        <v>30226</v>
      </c>
      <c r="G357" s="210" t="s">
        <v>1347</v>
      </c>
    </row>
    <row r="358" spans="2:7" ht="11.25" customHeight="1" x14ac:dyDescent="0.2">
      <c r="B358" s="210" t="s">
        <v>1349</v>
      </c>
      <c r="C358" s="204" t="s">
        <v>980</v>
      </c>
      <c r="D358" s="210" t="s">
        <v>1348</v>
      </c>
      <c r="F358" s="206">
        <v>30226</v>
      </c>
      <c r="G358" s="210" t="s">
        <v>1349</v>
      </c>
    </row>
    <row r="359" spans="2:7" ht="11.25" customHeight="1" x14ac:dyDescent="0.2">
      <c r="B359" s="210" t="s">
        <v>1351</v>
      </c>
      <c r="C359" s="204" t="s">
        <v>980</v>
      </c>
      <c r="D359" s="203" t="s">
        <v>61</v>
      </c>
      <c r="F359" s="206">
        <v>30334</v>
      </c>
      <c r="G359" s="210" t="s">
        <v>1351</v>
      </c>
    </row>
    <row r="360" spans="2:7" ht="11.25" customHeight="1" x14ac:dyDescent="0.2">
      <c r="B360" s="210" t="s">
        <v>1352</v>
      </c>
      <c r="C360" s="204" t="s">
        <v>980</v>
      </c>
      <c r="D360" s="203" t="s">
        <v>61</v>
      </c>
      <c r="F360" s="206">
        <v>30334</v>
      </c>
      <c r="G360" s="210" t="s">
        <v>1352</v>
      </c>
    </row>
    <row r="361" spans="2:7" ht="11.25" customHeight="1" x14ac:dyDescent="0.2">
      <c r="B361" s="210" t="s">
        <v>1353</v>
      </c>
      <c r="C361" s="204" t="s">
        <v>980</v>
      </c>
      <c r="D361" s="203" t="s">
        <v>61</v>
      </c>
      <c r="F361" s="206">
        <v>30334</v>
      </c>
      <c r="G361" s="210" t="s">
        <v>1353</v>
      </c>
    </row>
    <row r="362" spans="2:7" ht="11.25" customHeight="1" x14ac:dyDescent="0.2">
      <c r="B362" s="210" t="s">
        <v>1354</v>
      </c>
      <c r="C362" s="204" t="s">
        <v>980</v>
      </c>
      <c r="D362" s="203" t="s">
        <v>61</v>
      </c>
      <c r="F362" s="206">
        <v>30334</v>
      </c>
      <c r="G362" s="210" t="s">
        <v>1354</v>
      </c>
    </row>
    <row r="363" spans="2:7" ht="11.25" customHeight="1" x14ac:dyDescent="0.2">
      <c r="B363" s="210" t="s">
        <v>1355</v>
      </c>
      <c r="C363" s="204" t="s">
        <v>980</v>
      </c>
      <c r="D363" s="210" t="s">
        <v>1356</v>
      </c>
      <c r="F363" s="206">
        <v>30227</v>
      </c>
      <c r="G363" s="210" t="s">
        <v>1355</v>
      </c>
    </row>
    <row r="366" spans="2:7" ht="11.25" customHeight="1" x14ac:dyDescent="0.2">
      <c r="B366" s="210" t="s">
        <v>1357</v>
      </c>
      <c r="C366" s="204" t="s">
        <v>980</v>
      </c>
      <c r="D366" s="210" t="s">
        <v>1358</v>
      </c>
      <c r="F366" s="206">
        <v>30234</v>
      </c>
      <c r="G366" s="210" t="s">
        <v>1357</v>
      </c>
    </row>
    <row r="368" spans="2:7" ht="11.25" customHeight="1" x14ac:dyDescent="0.2">
      <c r="B368" s="210" t="s">
        <v>1359</v>
      </c>
      <c r="C368" s="204" t="s">
        <v>980</v>
      </c>
      <c r="D368" s="210" t="s">
        <v>1359</v>
      </c>
      <c r="F368" s="206">
        <v>30232</v>
      </c>
      <c r="G368" s="210" t="s">
        <v>1359</v>
      </c>
    </row>
    <row r="370" spans="2:7" ht="11.25" customHeight="1" x14ac:dyDescent="0.2">
      <c r="B370" s="210" t="s">
        <v>1360</v>
      </c>
      <c r="C370" s="204" t="s">
        <v>980</v>
      </c>
      <c r="D370" s="210" t="s">
        <v>1361</v>
      </c>
      <c r="F370" s="206">
        <v>30233</v>
      </c>
      <c r="G370" s="210" t="s">
        <v>1360</v>
      </c>
    </row>
    <row r="372" spans="2:7" ht="11.25" customHeight="1" x14ac:dyDescent="0.2">
      <c r="B372" s="210" t="s">
        <v>1362</v>
      </c>
      <c r="C372" s="204" t="s">
        <v>980</v>
      </c>
      <c r="D372" s="210" t="s">
        <v>1301</v>
      </c>
      <c r="F372" s="206">
        <v>30236</v>
      </c>
      <c r="G372" s="210" t="s">
        <v>1362</v>
      </c>
    </row>
    <row r="374" spans="2:7" ht="11.25" customHeight="1" x14ac:dyDescent="0.2">
      <c r="B374" s="210" t="s">
        <v>1363</v>
      </c>
      <c r="C374" s="204" t="s">
        <v>980</v>
      </c>
      <c r="D374" s="210" t="s">
        <v>1364</v>
      </c>
      <c r="F374" s="206">
        <v>30231</v>
      </c>
      <c r="G374" s="210" t="s">
        <v>1363</v>
      </c>
    </row>
    <row r="375" spans="2:7" ht="11.25" customHeight="1" x14ac:dyDescent="0.2">
      <c r="B375" s="210" t="s">
        <v>1365</v>
      </c>
      <c r="C375" s="204" t="s">
        <v>980</v>
      </c>
      <c r="D375" s="210" t="s">
        <v>1364</v>
      </c>
      <c r="F375" s="206">
        <v>30231</v>
      </c>
      <c r="G375" s="210" t="s">
        <v>1365</v>
      </c>
    </row>
    <row r="376" spans="2:7" ht="11.25" customHeight="1" x14ac:dyDescent="0.2">
      <c r="B376" s="210" t="s">
        <v>1366</v>
      </c>
      <c r="C376" s="204" t="s">
        <v>980</v>
      </c>
      <c r="D376" s="210" t="s">
        <v>1364</v>
      </c>
      <c r="F376" s="206">
        <v>30231</v>
      </c>
      <c r="G376" s="210" t="s">
        <v>1366</v>
      </c>
    </row>
    <row r="377" spans="2:7" ht="11.25" customHeight="1" x14ac:dyDescent="0.2">
      <c r="B377" s="210" t="s">
        <v>1367</v>
      </c>
      <c r="C377" s="204" t="s">
        <v>980</v>
      </c>
      <c r="D377" s="210" t="s">
        <v>1364</v>
      </c>
      <c r="F377" s="206">
        <v>30231</v>
      </c>
      <c r="G377" s="210" t="s">
        <v>1367</v>
      </c>
    </row>
    <row r="378" spans="2:7" ht="11.25" customHeight="1" x14ac:dyDescent="0.2">
      <c r="B378" s="210" t="s">
        <v>1368</v>
      </c>
      <c r="C378" s="204" t="s">
        <v>983</v>
      </c>
      <c r="D378" s="210" t="s">
        <v>1369</v>
      </c>
      <c r="F378" s="206">
        <v>30237</v>
      </c>
      <c r="G378" s="210" t="s">
        <v>1368</v>
      </c>
    </row>
    <row r="379" spans="2:7" ht="11.25" customHeight="1" x14ac:dyDescent="0.2">
      <c r="B379" s="210" t="s">
        <v>1370</v>
      </c>
      <c r="C379" s="204" t="s">
        <v>1059</v>
      </c>
      <c r="D379" s="210" t="s">
        <v>1369</v>
      </c>
      <c r="F379" s="206">
        <v>30237</v>
      </c>
      <c r="G379" s="210" t="s">
        <v>1370</v>
      </c>
    </row>
    <row r="381" spans="2:7" ht="11.25" customHeight="1" x14ac:dyDescent="0.2">
      <c r="B381" s="228" t="s">
        <v>1371</v>
      </c>
      <c r="C381" s="204" t="s">
        <v>1074</v>
      </c>
      <c r="D381" s="203" t="s">
        <v>1157</v>
      </c>
      <c r="F381" s="206">
        <v>30238</v>
      </c>
      <c r="G381" s="228" t="s">
        <v>1371</v>
      </c>
    </row>
    <row r="382" spans="2:7" ht="11.25" customHeight="1" x14ac:dyDescent="0.2">
      <c r="B382" s="205" t="s">
        <v>1372</v>
      </c>
      <c r="C382" s="204" t="s">
        <v>1074</v>
      </c>
      <c r="D382" s="203" t="s">
        <v>1157</v>
      </c>
      <c r="F382" s="206">
        <v>30238</v>
      </c>
      <c r="G382" s="205" t="s">
        <v>1372</v>
      </c>
    </row>
    <row r="383" spans="2:7" ht="11.25" customHeight="1" x14ac:dyDescent="0.2">
      <c r="B383" s="205" t="s">
        <v>1157</v>
      </c>
      <c r="C383" s="204" t="s">
        <v>980</v>
      </c>
      <c r="D383" s="203" t="s">
        <v>1157</v>
      </c>
      <c r="F383" s="206">
        <v>30238</v>
      </c>
      <c r="G383" s="205" t="s">
        <v>1157</v>
      </c>
    </row>
    <row r="384" spans="2:7" ht="11.25" customHeight="1" x14ac:dyDescent="0.2">
      <c r="B384" s="205" t="s">
        <v>1373</v>
      </c>
      <c r="C384" s="204" t="s">
        <v>1074</v>
      </c>
      <c r="D384" s="203" t="s">
        <v>1157</v>
      </c>
      <c r="F384" s="206">
        <v>30238</v>
      </c>
      <c r="G384" s="205" t="s">
        <v>1373</v>
      </c>
    </row>
    <row r="385" spans="2:7" ht="11.25" customHeight="1" x14ac:dyDescent="0.2">
      <c r="B385" s="205" t="s">
        <v>1374</v>
      </c>
      <c r="C385" s="204" t="s">
        <v>1074</v>
      </c>
      <c r="D385" s="203" t="s">
        <v>1157</v>
      </c>
      <c r="F385" s="206">
        <v>30238</v>
      </c>
      <c r="G385" s="205" t="s">
        <v>1374</v>
      </c>
    </row>
    <row r="386" spans="2:7" ht="11.25" customHeight="1" x14ac:dyDescent="0.2">
      <c r="B386" s="205" t="s">
        <v>1375</v>
      </c>
      <c r="D386" s="205" t="s">
        <v>1376</v>
      </c>
      <c r="F386" s="206">
        <v>30239</v>
      </c>
      <c r="G386" s="205" t="s">
        <v>1375</v>
      </c>
    </row>
    <row r="387" spans="2:7" ht="11.25" customHeight="1" x14ac:dyDescent="0.2">
      <c r="B387" s="205" t="s">
        <v>1377</v>
      </c>
      <c r="D387" s="205" t="s">
        <v>1376</v>
      </c>
      <c r="F387" s="206">
        <v>30239</v>
      </c>
      <c r="G387" s="205" t="s">
        <v>1377</v>
      </c>
    </row>
    <row r="388" spans="2:7" ht="11.25" customHeight="1" x14ac:dyDescent="0.2">
      <c r="B388" s="210" t="s">
        <v>1300</v>
      </c>
      <c r="C388" s="204" t="s">
        <v>980</v>
      </c>
      <c r="D388" s="210" t="s">
        <v>1378</v>
      </c>
      <c r="F388" s="206">
        <v>30240</v>
      </c>
      <c r="G388" s="210" t="s">
        <v>1300</v>
      </c>
    </row>
    <row r="392" spans="2:7" ht="11.25" customHeight="1" x14ac:dyDescent="0.2">
      <c r="B392" s="221" t="s">
        <v>1380</v>
      </c>
      <c r="C392" s="204" t="s">
        <v>998</v>
      </c>
      <c r="D392" s="214" t="s">
        <v>1381</v>
      </c>
      <c r="F392" s="206">
        <v>30243</v>
      </c>
      <c r="G392" s="221" t="s">
        <v>1380</v>
      </c>
    </row>
    <row r="393" spans="2:7" ht="11.25" customHeight="1" x14ac:dyDescent="0.2">
      <c r="B393" s="210" t="s">
        <v>1382</v>
      </c>
      <c r="C393" s="204" t="s">
        <v>998</v>
      </c>
      <c r="D393" s="214" t="s">
        <v>1381</v>
      </c>
      <c r="F393" s="206">
        <v>30243</v>
      </c>
      <c r="G393" s="210" t="s">
        <v>1382</v>
      </c>
    </row>
    <row r="394" spans="2:7" ht="11.25" customHeight="1" x14ac:dyDescent="0.2">
      <c r="B394" s="210" t="s">
        <v>1383</v>
      </c>
      <c r="C394" s="204" t="s">
        <v>998</v>
      </c>
      <c r="D394" s="214" t="s">
        <v>1381</v>
      </c>
      <c r="F394" s="206">
        <v>30243</v>
      </c>
      <c r="G394" s="210" t="s">
        <v>1383</v>
      </c>
    </row>
    <row r="396" spans="2:7" ht="11.25" customHeight="1" x14ac:dyDescent="0.2">
      <c r="B396" s="210" t="s">
        <v>1385</v>
      </c>
      <c r="C396" s="204" t="s">
        <v>980</v>
      </c>
      <c r="D396" s="210" t="s">
        <v>1386</v>
      </c>
      <c r="F396" s="206">
        <v>30337</v>
      </c>
      <c r="G396" s="210" t="s">
        <v>1385</v>
      </c>
    </row>
    <row r="397" spans="2:7" ht="11.25" customHeight="1" x14ac:dyDescent="0.2">
      <c r="B397" s="210" t="s">
        <v>1387</v>
      </c>
      <c r="C397" s="204" t="s">
        <v>980</v>
      </c>
      <c r="D397" s="210" t="s">
        <v>1386</v>
      </c>
      <c r="F397" s="206">
        <v>30337</v>
      </c>
      <c r="G397" s="210" t="s">
        <v>1387</v>
      </c>
    </row>
    <row r="398" spans="2:7" ht="11.25" customHeight="1" x14ac:dyDescent="0.2">
      <c r="B398" s="210" t="s">
        <v>1388</v>
      </c>
      <c r="C398" s="204" t="s">
        <v>980</v>
      </c>
      <c r="D398" s="210" t="s">
        <v>1389</v>
      </c>
      <c r="F398" s="206">
        <v>30244</v>
      </c>
      <c r="G398" s="210" t="s">
        <v>1388</v>
      </c>
    </row>
    <row r="400" spans="2:7" ht="11.25" customHeight="1" x14ac:dyDescent="0.2">
      <c r="B400" s="210" t="s">
        <v>1390</v>
      </c>
      <c r="C400" s="204" t="s">
        <v>980</v>
      </c>
      <c r="D400" s="210" t="s">
        <v>126</v>
      </c>
      <c r="F400" s="206">
        <v>30245</v>
      </c>
      <c r="G400" s="210" t="s">
        <v>1390</v>
      </c>
    </row>
    <row r="401" spans="2:7" ht="11.25" customHeight="1" x14ac:dyDescent="0.2">
      <c r="B401" s="210" t="s">
        <v>1391</v>
      </c>
      <c r="C401" s="204" t="s">
        <v>980</v>
      </c>
      <c r="D401" s="210" t="s">
        <v>126</v>
      </c>
      <c r="F401" s="206">
        <v>30245</v>
      </c>
      <c r="G401" s="210" t="s">
        <v>1391</v>
      </c>
    </row>
    <row r="402" spans="2:7" ht="11.25" customHeight="1" x14ac:dyDescent="0.2">
      <c r="B402" s="210" t="s">
        <v>1392</v>
      </c>
      <c r="C402" s="204" t="s">
        <v>980</v>
      </c>
      <c r="D402" s="210" t="s">
        <v>1392</v>
      </c>
      <c r="F402" s="206">
        <v>30246</v>
      </c>
      <c r="G402" s="210" t="s">
        <v>1392</v>
      </c>
    </row>
    <row r="404" spans="2:7" ht="11.25" customHeight="1" x14ac:dyDescent="0.2">
      <c r="C404" s="204" t="s">
        <v>980</v>
      </c>
      <c r="D404" s="210" t="s">
        <v>1379</v>
      </c>
      <c r="F404" s="206">
        <v>30249</v>
      </c>
    </row>
    <row r="405" spans="2:7" ht="11.25" customHeight="1" x14ac:dyDescent="0.2">
      <c r="B405" s="210" t="s">
        <v>1393</v>
      </c>
      <c r="C405" s="204" t="s">
        <v>980</v>
      </c>
      <c r="D405" s="210" t="s">
        <v>1379</v>
      </c>
      <c r="F405" s="206">
        <v>30249</v>
      </c>
      <c r="G405" s="210" t="s">
        <v>1393</v>
      </c>
    </row>
    <row r="406" spans="2:7" ht="11.25" customHeight="1" x14ac:dyDescent="0.2">
      <c r="B406" s="210" t="s">
        <v>1394</v>
      </c>
      <c r="C406" s="204" t="s">
        <v>980</v>
      </c>
      <c r="D406" s="210" t="s">
        <v>1379</v>
      </c>
      <c r="F406" s="206">
        <v>30249</v>
      </c>
      <c r="G406" s="210" t="s">
        <v>1394</v>
      </c>
    </row>
    <row r="407" spans="2:7" ht="11.25" customHeight="1" x14ac:dyDescent="0.2">
      <c r="B407" s="205" t="s">
        <v>1395</v>
      </c>
      <c r="C407" s="204" t="s">
        <v>980</v>
      </c>
      <c r="D407" s="205" t="s">
        <v>1396</v>
      </c>
      <c r="F407" s="206">
        <v>30248</v>
      </c>
      <c r="G407" s="205" t="s">
        <v>1395</v>
      </c>
    </row>
    <row r="408" spans="2:7" ht="11.25" customHeight="1" x14ac:dyDescent="0.2">
      <c r="B408" s="205" t="s">
        <v>1397</v>
      </c>
      <c r="C408" s="204" t="s">
        <v>980</v>
      </c>
      <c r="D408" s="205" t="s">
        <v>1396</v>
      </c>
      <c r="F408" s="206">
        <v>30248</v>
      </c>
      <c r="G408" s="205" t="s">
        <v>1397</v>
      </c>
    </row>
    <row r="409" spans="2:7" ht="11.25" customHeight="1" x14ac:dyDescent="0.2">
      <c r="B409" s="205" t="s">
        <v>1398</v>
      </c>
      <c r="C409" s="204" t="s">
        <v>980</v>
      </c>
      <c r="D409" s="205" t="s">
        <v>1396</v>
      </c>
      <c r="F409" s="206">
        <v>30248</v>
      </c>
      <c r="G409" s="205" t="s">
        <v>1398</v>
      </c>
    </row>
    <row r="410" spans="2:7" ht="11.25" customHeight="1" x14ac:dyDescent="0.2">
      <c r="B410" s="205" t="s">
        <v>1399</v>
      </c>
      <c r="C410" s="204" t="s">
        <v>980</v>
      </c>
      <c r="D410" s="205" t="s">
        <v>1400</v>
      </c>
      <c r="F410" s="206">
        <v>30250</v>
      </c>
      <c r="G410" s="205" t="s">
        <v>1399</v>
      </c>
    </row>
    <row r="411" spans="2:7" ht="11.25" customHeight="1" x14ac:dyDescent="0.2">
      <c r="B411" s="205" t="s">
        <v>1401</v>
      </c>
      <c r="C411" s="204" t="s">
        <v>980</v>
      </c>
      <c r="D411" s="205" t="s">
        <v>1396</v>
      </c>
      <c r="F411" s="206">
        <v>30248</v>
      </c>
      <c r="G411" s="205" t="s">
        <v>1401</v>
      </c>
    </row>
    <row r="412" spans="2:7" ht="11.25" customHeight="1" x14ac:dyDescent="0.2">
      <c r="B412" s="205" t="s">
        <v>1402</v>
      </c>
      <c r="C412" s="204" t="s">
        <v>980</v>
      </c>
      <c r="D412" s="205" t="s">
        <v>1403</v>
      </c>
      <c r="F412" s="206">
        <v>30253</v>
      </c>
      <c r="G412" s="205" t="s">
        <v>1402</v>
      </c>
    </row>
    <row r="413" spans="2:7" ht="11.25" customHeight="1" x14ac:dyDescent="0.2">
      <c r="B413" s="205"/>
      <c r="D413" s="205"/>
      <c r="F413" s="205"/>
      <c r="G413" s="205"/>
    </row>
    <row r="414" spans="2:7" ht="11.25" customHeight="1" x14ac:dyDescent="0.2">
      <c r="B414" s="205" t="s">
        <v>1404</v>
      </c>
      <c r="C414" s="204" t="s">
        <v>980</v>
      </c>
      <c r="D414" s="205" t="s">
        <v>1405</v>
      </c>
      <c r="F414" s="206">
        <v>30255</v>
      </c>
      <c r="G414" s="205" t="s">
        <v>1404</v>
      </c>
    </row>
    <row r="415" spans="2:7" ht="11.25" customHeight="1" x14ac:dyDescent="0.2">
      <c r="B415" s="210" t="s">
        <v>1406</v>
      </c>
      <c r="C415" s="204" t="s">
        <v>980</v>
      </c>
      <c r="D415" s="205" t="s">
        <v>1405</v>
      </c>
      <c r="F415" s="206">
        <v>30255</v>
      </c>
      <c r="G415" s="210" t="s">
        <v>1406</v>
      </c>
    </row>
    <row r="416" spans="2:7" ht="11.25" customHeight="1" x14ac:dyDescent="0.2">
      <c r="B416" s="205" t="s">
        <v>1407</v>
      </c>
      <c r="C416" s="204" t="s">
        <v>980</v>
      </c>
      <c r="D416" s="205" t="s">
        <v>1408</v>
      </c>
      <c r="F416" s="204">
        <v>30257</v>
      </c>
      <c r="G416" s="205" t="s">
        <v>1407</v>
      </c>
    </row>
    <row r="417" spans="2:7" ht="11.25" customHeight="1" x14ac:dyDescent="0.2">
      <c r="B417" s="205" t="s">
        <v>1409</v>
      </c>
      <c r="C417" s="204" t="s">
        <v>980</v>
      </c>
      <c r="D417" s="205" t="s">
        <v>1408</v>
      </c>
      <c r="F417" s="204">
        <v>30257</v>
      </c>
      <c r="G417" s="205" t="s">
        <v>1409</v>
      </c>
    </row>
    <row r="418" spans="2:7" ht="11.25" customHeight="1" x14ac:dyDescent="0.2">
      <c r="B418" s="205" t="s">
        <v>1410</v>
      </c>
      <c r="C418" s="204" t="s">
        <v>980</v>
      </c>
      <c r="D418" s="205" t="s">
        <v>1205</v>
      </c>
      <c r="F418" s="204">
        <v>30260</v>
      </c>
      <c r="G418" s="205" t="s">
        <v>1410</v>
      </c>
    </row>
    <row r="421" spans="2:7" ht="11.25" customHeight="1" x14ac:dyDescent="0.2">
      <c r="B421" s="205"/>
      <c r="D421" s="205"/>
      <c r="F421" s="205"/>
      <c r="G421" s="205"/>
    </row>
    <row r="422" spans="2:7" ht="11.25" customHeight="1" x14ac:dyDescent="0.2">
      <c r="B422" s="205"/>
      <c r="D422" s="205"/>
      <c r="F422" s="205"/>
      <c r="G422" s="205"/>
    </row>
    <row r="423" spans="2:7" ht="11.25" customHeight="1" x14ac:dyDescent="0.2">
      <c r="B423" s="205" t="s">
        <v>1411</v>
      </c>
      <c r="C423" s="204" t="s">
        <v>980</v>
      </c>
      <c r="D423" s="205" t="s">
        <v>1412</v>
      </c>
      <c r="F423" s="204">
        <v>30262</v>
      </c>
      <c r="G423" s="205" t="s">
        <v>1411</v>
      </c>
    </row>
    <row r="424" spans="2:7" ht="11.25" customHeight="1" x14ac:dyDescent="0.2">
      <c r="B424" s="205" t="s">
        <v>1413</v>
      </c>
      <c r="C424" s="204" t="s">
        <v>980</v>
      </c>
      <c r="D424" s="205" t="s">
        <v>1412</v>
      </c>
      <c r="F424" s="204">
        <v>30262</v>
      </c>
      <c r="G424" s="205" t="s">
        <v>1413</v>
      </c>
    </row>
    <row r="425" spans="2:7" ht="11.25" customHeight="1" x14ac:dyDescent="0.2">
      <c r="B425" s="205" t="s">
        <v>1412</v>
      </c>
      <c r="C425" s="204" t="s">
        <v>980</v>
      </c>
      <c r="D425" s="205" t="s">
        <v>1412</v>
      </c>
      <c r="F425" s="204">
        <v>30262</v>
      </c>
      <c r="G425" s="205" t="s">
        <v>1412</v>
      </c>
    </row>
    <row r="426" spans="2:7" ht="11.25" customHeight="1" x14ac:dyDescent="0.2">
      <c r="B426" s="205"/>
      <c r="D426" s="205"/>
      <c r="F426" s="205"/>
      <c r="G426" s="205"/>
    </row>
    <row r="427" spans="2:7" ht="11.25" customHeight="1" x14ac:dyDescent="0.2">
      <c r="B427" s="205" t="s">
        <v>1414</v>
      </c>
      <c r="C427" s="204" t="s">
        <v>980</v>
      </c>
      <c r="D427" s="205" t="s">
        <v>1415</v>
      </c>
      <c r="F427" s="204">
        <v>30272</v>
      </c>
      <c r="G427" s="205" t="s">
        <v>1414</v>
      </c>
    </row>
    <row r="429" spans="2:7" ht="11.25" customHeight="1" x14ac:dyDescent="0.2">
      <c r="B429" s="205" t="s">
        <v>1416</v>
      </c>
      <c r="C429" s="204" t="s">
        <v>980</v>
      </c>
      <c r="D429" s="205" t="s">
        <v>1417</v>
      </c>
      <c r="F429" s="204">
        <v>30278</v>
      </c>
      <c r="G429" s="205" t="s">
        <v>1416</v>
      </c>
    </row>
    <row r="430" spans="2:7" ht="11.25" customHeight="1" x14ac:dyDescent="0.2">
      <c r="B430" s="210" t="s">
        <v>1418</v>
      </c>
      <c r="C430" s="204" t="s">
        <v>980</v>
      </c>
      <c r="D430" s="205" t="s">
        <v>1417</v>
      </c>
      <c r="F430" s="204">
        <v>30278</v>
      </c>
      <c r="G430" s="210" t="s">
        <v>1418</v>
      </c>
    </row>
    <row r="431" spans="2:7" ht="11.25" customHeight="1" x14ac:dyDescent="0.2">
      <c r="B431" s="210" t="s">
        <v>1419</v>
      </c>
      <c r="C431" s="204" t="s">
        <v>980</v>
      </c>
      <c r="D431" s="210" t="s">
        <v>1384</v>
      </c>
      <c r="F431" s="204">
        <v>30285</v>
      </c>
      <c r="G431" s="210" t="s">
        <v>1419</v>
      </c>
    </row>
    <row r="432" spans="2:7" ht="11.25" customHeight="1" x14ac:dyDescent="0.2">
      <c r="B432" s="210" t="s">
        <v>1420</v>
      </c>
      <c r="C432" s="204" t="s">
        <v>980</v>
      </c>
      <c r="D432" s="210" t="s">
        <v>1384</v>
      </c>
      <c r="F432" s="204">
        <v>30285</v>
      </c>
      <c r="G432" s="210" t="s">
        <v>1420</v>
      </c>
    </row>
    <row r="433" spans="2:7" ht="11.25" customHeight="1" x14ac:dyDescent="0.2">
      <c r="F433" s="204"/>
    </row>
    <row r="434" spans="2:7" ht="11.25" customHeight="1" x14ac:dyDescent="0.2">
      <c r="B434" s="210" t="s">
        <v>1421</v>
      </c>
      <c r="C434" s="204" t="s">
        <v>980</v>
      </c>
      <c r="D434" s="205" t="s">
        <v>1422</v>
      </c>
      <c r="F434" s="204">
        <v>30276</v>
      </c>
      <c r="G434" s="210" t="s">
        <v>1421</v>
      </c>
    </row>
    <row r="435" spans="2:7" ht="11.25" customHeight="1" x14ac:dyDescent="0.2">
      <c r="B435" s="205" t="s">
        <v>1423</v>
      </c>
      <c r="C435" s="204" t="s">
        <v>980</v>
      </c>
      <c r="D435" s="205" t="s">
        <v>1422</v>
      </c>
      <c r="F435" s="204">
        <v>30276</v>
      </c>
      <c r="G435" s="205" t="s">
        <v>1423</v>
      </c>
    </row>
    <row r="437" spans="2:7" ht="11.25" customHeight="1" x14ac:dyDescent="0.2">
      <c r="B437" s="210" t="s">
        <v>1424</v>
      </c>
      <c r="C437" s="204" t="s">
        <v>980</v>
      </c>
      <c r="D437" s="210" t="s">
        <v>1425</v>
      </c>
      <c r="F437" s="206">
        <v>39998</v>
      </c>
      <c r="G437" s="210" t="s">
        <v>1424</v>
      </c>
    </row>
    <row r="438" spans="2:7" ht="11.25" customHeight="1" x14ac:dyDescent="0.2">
      <c r="B438" s="210" t="s">
        <v>1426</v>
      </c>
      <c r="C438" s="204" t="s">
        <v>980</v>
      </c>
      <c r="D438" s="210" t="s">
        <v>1275</v>
      </c>
      <c r="F438" s="206">
        <v>30280</v>
      </c>
      <c r="G438" s="210" t="s">
        <v>1426</v>
      </c>
    </row>
    <row r="439" spans="2:7" ht="11.25" customHeight="1" x14ac:dyDescent="0.2">
      <c r="B439" s="210" t="s">
        <v>1427</v>
      </c>
      <c r="C439" s="204" t="s">
        <v>980</v>
      </c>
      <c r="D439" s="210" t="s">
        <v>1275</v>
      </c>
      <c r="F439" s="206">
        <v>30280</v>
      </c>
      <c r="G439" s="210" t="s">
        <v>1427</v>
      </c>
    </row>
    <row r="440" spans="2:7" ht="11.25" customHeight="1" x14ac:dyDescent="0.2">
      <c r="B440" s="210" t="s">
        <v>1428</v>
      </c>
      <c r="C440" s="204" t="s">
        <v>980</v>
      </c>
      <c r="D440" s="210" t="s">
        <v>1275</v>
      </c>
      <c r="F440" s="206">
        <v>30280</v>
      </c>
      <c r="G440" s="210" t="s">
        <v>1428</v>
      </c>
    </row>
    <row r="441" spans="2:7" ht="11.25" customHeight="1" x14ac:dyDescent="0.2">
      <c r="B441" s="210" t="s">
        <v>1429</v>
      </c>
      <c r="C441" s="204" t="s">
        <v>980</v>
      </c>
      <c r="D441" s="210" t="s">
        <v>1275</v>
      </c>
      <c r="F441" s="206">
        <v>30280</v>
      </c>
      <c r="G441" s="210" t="s">
        <v>1429</v>
      </c>
    </row>
    <row r="442" spans="2:7" ht="11.25" customHeight="1" x14ac:dyDescent="0.2">
      <c r="B442" s="210" t="s">
        <v>1430</v>
      </c>
      <c r="C442" s="204" t="s">
        <v>980</v>
      </c>
      <c r="D442" s="210" t="s">
        <v>1275</v>
      </c>
      <c r="F442" s="206">
        <v>30280</v>
      </c>
      <c r="G442" s="210" t="s">
        <v>1430</v>
      </c>
    </row>
    <row r="444" spans="2:7" ht="11.25" customHeight="1" x14ac:dyDescent="0.2">
      <c r="B444" s="210" t="s">
        <v>1431</v>
      </c>
      <c r="C444" s="204" t="s">
        <v>980</v>
      </c>
      <c r="D444" s="210" t="s">
        <v>1432</v>
      </c>
      <c r="F444" s="206">
        <v>30283</v>
      </c>
      <c r="G444" s="210" t="s">
        <v>1431</v>
      </c>
    </row>
    <row r="446" spans="2:7" ht="11.25" customHeight="1" x14ac:dyDescent="0.2">
      <c r="B446" s="210" t="s">
        <v>1433</v>
      </c>
      <c r="C446" s="204" t="s">
        <v>980</v>
      </c>
      <c r="D446" s="210" t="s">
        <v>1434</v>
      </c>
      <c r="F446" s="206">
        <v>30282</v>
      </c>
      <c r="G446" s="210" t="s">
        <v>1433</v>
      </c>
    </row>
    <row r="447" spans="2:7" ht="11.25" customHeight="1" x14ac:dyDescent="0.2">
      <c r="C447" s="210"/>
    </row>
    <row r="448" spans="2:7" ht="11.25" customHeight="1" x14ac:dyDescent="0.2">
      <c r="B448" s="203" t="s">
        <v>1435</v>
      </c>
      <c r="C448" s="204" t="s">
        <v>980</v>
      </c>
      <c r="D448" s="203" t="s">
        <v>1436</v>
      </c>
      <c r="F448" s="206">
        <v>30284</v>
      </c>
      <c r="G448" s="203" t="s">
        <v>1435</v>
      </c>
    </row>
    <row r="449" spans="2:7" ht="11.25" customHeight="1" x14ac:dyDescent="0.2">
      <c r="B449" s="210" t="s">
        <v>1437</v>
      </c>
      <c r="C449" s="204" t="s">
        <v>980</v>
      </c>
      <c r="D449" s="203" t="s">
        <v>1436</v>
      </c>
      <c r="F449" s="206">
        <v>30284</v>
      </c>
      <c r="G449" s="210" t="s">
        <v>1437</v>
      </c>
    </row>
    <row r="451" spans="2:7" ht="11.25" customHeight="1" x14ac:dyDescent="0.2">
      <c r="B451" s="210" t="s">
        <v>1438</v>
      </c>
      <c r="C451" s="204" t="s">
        <v>1074</v>
      </c>
      <c r="D451" s="210" t="s">
        <v>1336</v>
      </c>
      <c r="F451" s="206">
        <v>30293</v>
      </c>
      <c r="G451" s="210" t="s">
        <v>1438</v>
      </c>
    </row>
    <row r="452" spans="2:7" ht="11.25" customHeight="1" x14ac:dyDescent="0.2">
      <c r="B452" s="210" t="s">
        <v>1439</v>
      </c>
      <c r="C452" s="204" t="s">
        <v>980</v>
      </c>
      <c r="D452" s="210" t="s">
        <v>1440</v>
      </c>
      <c r="F452" s="206">
        <v>30304</v>
      </c>
      <c r="G452" s="210" t="s">
        <v>1439</v>
      </c>
    </row>
    <row r="453" spans="2:7" ht="11.25" customHeight="1" x14ac:dyDescent="0.2">
      <c r="B453" s="210" t="s">
        <v>1441</v>
      </c>
      <c r="C453" s="204" t="s">
        <v>980</v>
      </c>
      <c r="D453" s="210" t="s">
        <v>1442</v>
      </c>
      <c r="F453" s="206">
        <v>30298</v>
      </c>
      <c r="G453" s="210" t="s">
        <v>1441</v>
      </c>
    </row>
    <row r="455" spans="2:7" ht="11.25" customHeight="1" x14ac:dyDescent="0.2">
      <c r="B455" s="227" t="s">
        <v>1443</v>
      </c>
      <c r="C455" s="204" t="s">
        <v>1074</v>
      </c>
      <c r="D455" s="210" t="s">
        <v>1444</v>
      </c>
      <c r="F455" s="206">
        <v>30300</v>
      </c>
      <c r="G455" s="227" t="s">
        <v>1443</v>
      </c>
    </row>
    <row r="456" spans="2:7" ht="11.25" customHeight="1" x14ac:dyDescent="0.2">
      <c r="B456" s="227" t="s">
        <v>1445</v>
      </c>
      <c r="C456" s="204" t="s">
        <v>980</v>
      </c>
      <c r="D456" s="210" t="s">
        <v>1444</v>
      </c>
      <c r="F456" s="206">
        <v>30300</v>
      </c>
      <c r="G456" s="227" t="s">
        <v>1445</v>
      </c>
    </row>
    <row r="457" spans="2:7" ht="11.25" customHeight="1" x14ac:dyDescent="0.2">
      <c r="B457" s="227" t="s">
        <v>1446</v>
      </c>
      <c r="C457" s="204" t="s">
        <v>1074</v>
      </c>
      <c r="D457" s="210" t="s">
        <v>1447</v>
      </c>
      <c r="F457" s="206">
        <v>30299</v>
      </c>
      <c r="G457" s="227" t="s">
        <v>1446</v>
      </c>
    </row>
    <row r="458" spans="2:7" ht="11.25" customHeight="1" x14ac:dyDescent="0.2">
      <c r="B458" s="227" t="s">
        <v>1448</v>
      </c>
      <c r="C458" s="204" t="s">
        <v>1074</v>
      </c>
      <c r="D458" s="210" t="s">
        <v>1449</v>
      </c>
      <c r="F458" s="206">
        <v>30305</v>
      </c>
      <c r="G458" s="227" t="s">
        <v>1448</v>
      </c>
    </row>
    <row r="459" spans="2:7" ht="11.25" customHeight="1" x14ac:dyDescent="0.2">
      <c r="B459" s="227" t="s">
        <v>1450</v>
      </c>
      <c r="C459" s="204" t="s">
        <v>980</v>
      </c>
      <c r="D459" s="210" t="s">
        <v>1449</v>
      </c>
      <c r="F459" s="206">
        <v>30305</v>
      </c>
      <c r="G459" s="227" t="s">
        <v>1450</v>
      </c>
    </row>
    <row r="460" spans="2:7" ht="11.25" customHeight="1" x14ac:dyDescent="0.2">
      <c r="B460" s="227" t="s">
        <v>1451</v>
      </c>
      <c r="C460" s="204" t="s">
        <v>1074</v>
      </c>
      <c r="D460" s="210" t="s">
        <v>1449</v>
      </c>
      <c r="F460" s="206">
        <v>30305</v>
      </c>
      <c r="G460" s="227" t="s">
        <v>1451</v>
      </c>
    </row>
    <row r="461" spans="2:7" ht="11.25" customHeight="1" x14ac:dyDescent="0.2">
      <c r="B461" s="227" t="s">
        <v>1452</v>
      </c>
      <c r="C461" s="204" t="s">
        <v>1074</v>
      </c>
      <c r="D461" s="210" t="s">
        <v>1325</v>
      </c>
      <c r="F461" s="206">
        <v>30294</v>
      </c>
      <c r="G461" s="227" t="s">
        <v>1452</v>
      </c>
    </row>
    <row r="462" spans="2:7" ht="11.25" customHeight="1" x14ac:dyDescent="0.2">
      <c r="B462" s="227" t="s">
        <v>1453</v>
      </c>
      <c r="C462" s="204" t="s">
        <v>980</v>
      </c>
      <c r="D462" s="210" t="s">
        <v>1325</v>
      </c>
      <c r="F462" s="206">
        <v>30294</v>
      </c>
      <c r="G462" s="227" t="s">
        <v>1453</v>
      </c>
    </row>
    <row r="463" spans="2:7" ht="11.25" customHeight="1" x14ac:dyDescent="0.2">
      <c r="B463" s="210" t="s">
        <v>1454</v>
      </c>
      <c r="C463" s="204" t="s">
        <v>980</v>
      </c>
      <c r="D463" s="210" t="s">
        <v>1455</v>
      </c>
      <c r="F463" s="206">
        <v>30302</v>
      </c>
      <c r="G463" s="210" t="s">
        <v>1454</v>
      </c>
    </row>
    <row r="464" spans="2:7" ht="11.25" customHeight="1" x14ac:dyDescent="0.2">
      <c r="B464" s="210" t="s">
        <v>1456</v>
      </c>
      <c r="C464" s="204" t="s">
        <v>980</v>
      </c>
      <c r="D464" s="210" t="s">
        <v>1456</v>
      </c>
      <c r="F464" s="206">
        <v>30292</v>
      </c>
      <c r="G464" s="210" t="s">
        <v>1456</v>
      </c>
    </row>
    <row r="465" spans="2:7" ht="11.25" customHeight="1" x14ac:dyDescent="0.2">
      <c r="B465" s="210" t="s">
        <v>1457</v>
      </c>
      <c r="C465" s="204" t="s">
        <v>980</v>
      </c>
      <c r="D465" s="210" t="s">
        <v>1458</v>
      </c>
      <c r="F465" s="206">
        <v>30303</v>
      </c>
      <c r="G465" s="210" t="s">
        <v>1457</v>
      </c>
    </row>
    <row r="466" spans="2:7" ht="11.25" customHeight="1" x14ac:dyDescent="0.2">
      <c r="B466" s="210" t="s">
        <v>1459</v>
      </c>
      <c r="C466" s="204" t="s">
        <v>980</v>
      </c>
      <c r="D466" s="210" t="s">
        <v>1458</v>
      </c>
      <c r="F466" s="206">
        <v>30303</v>
      </c>
      <c r="G466" s="210" t="s">
        <v>1459</v>
      </c>
    </row>
    <row r="467" spans="2:7" ht="11.25" customHeight="1" x14ac:dyDescent="0.2">
      <c r="B467" s="210" t="s">
        <v>1460</v>
      </c>
      <c r="C467" s="204" t="s">
        <v>980</v>
      </c>
      <c r="D467" s="210" t="s">
        <v>1461</v>
      </c>
      <c r="F467" s="206">
        <v>30326</v>
      </c>
      <c r="G467" s="210" t="s">
        <v>1460</v>
      </c>
    </row>
    <row r="468" spans="2:7" ht="11.25" customHeight="1" x14ac:dyDescent="0.2">
      <c r="B468" s="210" t="s">
        <v>1462</v>
      </c>
      <c r="C468" s="204" t="s">
        <v>980</v>
      </c>
      <c r="D468" s="210" t="s">
        <v>1461</v>
      </c>
      <c r="F468" s="206">
        <v>30326</v>
      </c>
      <c r="G468" s="210" t="s">
        <v>1462</v>
      </c>
    </row>
    <row r="469" spans="2:7" ht="11.25" customHeight="1" x14ac:dyDescent="0.2">
      <c r="B469" s="210" t="s">
        <v>1463</v>
      </c>
      <c r="C469" s="204" t="s">
        <v>980</v>
      </c>
      <c r="D469" s="210" t="s">
        <v>1461</v>
      </c>
      <c r="F469" s="206">
        <v>30326</v>
      </c>
      <c r="G469" s="210" t="s">
        <v>1463</v>
      </c>
    </row>
    <row r="470" spans="2:7" ht="11.25" customHeight="1" x14ac:dyDescent="0.2">
      <c r="B470" s="210" t="s">
        <v>1464</v>
      </c>
      <c r="C470" s="204" t="s">
        <v>980</v>
      </c>
      <c r="D470" s="210" t="s">
        <v>1461</v>
      </c>
      <c r="F470" s="206">
        <v>30326</v>
      </c>
      <c r="G470" s="210" t="s">
        <v>1464</v>
      </c>
    </row>
    <row r="471" spans="2:7" ht="11.25" customHeight="1" x14ac:dyDescent="0.2">
      <c r="B471" s="210" t="s">
        <v>1465</v>
      </c>
      <c r="C471" s="204" t="s">
        <v>980</v>
      </c>
      <c r="D471" s="210" t="s">
        <v>1461</v>
      </c>
      <c r="F471" s="206">
        <v>30326</v>
      </c>
      <c r="G471" s="210" t="s">
        <v>1465</v>
      </c>
    </row>
    <row r="472" spans="2:7" ht="11.25" customHeight="1" x14ac:dyDescent="0.2">
      <c r="B472" s="210" t="s">
        <v>1466</v>
      </c>
      <c r="C472" s="204" t="s">
        <v>1074</v>
      </c>
      <c r="D472" s="210" t="s">
        <v>1339</v>
      </c>
      <c r="F472" s="206">
        <v>30340</v>
      </c>
      <c r="G472" s="210" t="s">
        <v>1466</v>
      </c>
    </row>
    <row r="473" spans="2:7" ht="11.25" customHeight="1" x14ac:dyDescent="0.2">
      <c r="B473" s="210" t="s">
        <v>1467</v>
      </c>
      <c r="C473" s="204" t="s">
        <v>1074</v>
      </c>
      <c r="D473" s="210" t="s">
        <v>1339</v>
      </c>
      <c r="F473" s="206">
        <v>30340</v>
      </c>
      <c r="G473" s="210" t="s">
        <v>1467</v>
      </c>
    </row>
    <row r="474" spans="2:7" ht="11.25" customHeight="1" x14ac:dyDescent="0.2">
      <c r="B474" s="210" t="s">
        <v>1468</v>
      </c>
      <c r="C474" s="204" t="s">
        <v>980</v>
      </c>
      <c r="D474" s="210" t="s">
        <v>1469</v>
      </c>
      <c r="F474" s="206">
        <v>30301</v>
      </c>
      <c r="G474" s="210" t="s">
        <v>1468</v>
      </c>
    </row>
    <row r="475" spans="2:7" ht="11.25" customHeight="1" x14ac:dyDescent="0.2">
      <c r="B475" s="210" t="s">
        <v>1470</v>
      </c>
      <c r="C475" s="204" t="s">
        <v>980</v>
      </c>
      <c r="D475" s="210" t="s">
        <v>1469</v>
      </c>
      <c r="F475" s="206">
        <v>30301</v>
      </c>
      <c r="G475" s="210" t="s">
        <v>1470</v>
      </c>
    </row>
    <row r="476" spans="2:7" ht="11.25" customHeight="1" x14ac:dyDescent="0.2">
      <c r="B476" s="210" t="s">
        <v>1471</v>
      </c>
      <c r="C476" s="204" t="s">
        <v>1074</v>
      </c>
      <c r="D476" s="210" t="s">
        <v>1350</v>
      </c>
      <c r="F476" s="206">
        <v>30295</v>
      </c>
      <c r="G476" s="210" t="s">
        <v>1471</v>
      </c>
    </row>
    <row r="477" spans="2:7" ht="11.25" customHeight="1" x14ac:dyDescent="0.2">
      <c r="B477" s="210" t="s">
        <v>1472</v>
      </c>
      <c r="C477" s="204" t="s">
        <v>980</v>
      </c>
      <c r="D477" s="210" t="s">
        <v>1350</v>
      </c>
      <c r="F477" s="206">
        <v>30295</v>
      </c>
      <c r="G477" s="210" t="s">
        <v>1472</v>
      </c>
    </row>
    <row r="478" spans="2:7" ht="11.25" customHeight="1" x14ac:dyDescent="0.2">
      <c r="B478" s="210" t="s">
        <v>1473</v>
      </c>
      <c r="C478" s="204" t="s">
        <v>980</v>
      </c>
      <c r="D478" s="210" t="s">
        <v>1350</v>
      </c>
      <c r="F478" s="206">
        <v>30295</v>
      </c>
      <c r="G478" s="210" t="s">
        <v>1473</v>
      </c>
    </row>
    <row r="479" spans="2:7" ht="11.25" customHeight="1" x14ac:dyDescent="0.2">
      <c r="B479" s="210" t="s">
        <v>1474</v>
      </c>
      <c r="C479" s="204" t="s">
        <v>980</v>
      </c>
      <c r="D479" s="210" t="s">
        <v>1350</v>
      </c>
      <c r="F479" s="206">
        <v>30295</v>
      </c>
      <c r="G479" s="210" t="s">
        <v>1474</v>
      </c>
    </row>
    <row r="480" spans="2:7" ht="11.25" customHeight="1" x14ac:dyDescent="0.2">
      <c r="B480" s="210" t="s">
        <v>1475</v>
      </c>
      <c r="C480" s="204" t="s">
        <v>980</v>
      </c>
      <c r="D480" s="210" t="s">
        <v>1350</v>
      </c>
      <c r="F480" s="206">
        <v>30295</v>
      </c>
      <c r="G480" s="210" t="s">
        <v>1475</v>
      </c>
    </row>
    <row r="481" spans="2:7" ht="11.25" customHeight="1" x14ac:dyDescent="0.2">
      <c r="B481" s="210" t="s">
        <v>1476</v>
      </c>
      <c r="C481" s="204" t="s">
        <v>980</v>
      </c>
      <c r="D481" s="210" t="s">
        <v>1350</v>
      </c>
      <c r="F481" s="206">
        <v>30295</v>
      </c>
      <c r="G481" s="210" t="s">
        <v>1476</v>
      </c>
    </row>
    <row r="482" spans="2:7" ht="11.25" customHeight="1" x14ac:dyDescent="0.2">
      <c r="B482" s="210" t="s">
        <v>1477</v>
      </c>
      <c r="C482" s="204" t="s">
        <v>980</v>
      </c>
      <c r="D482" s="210" t="s">
        <v>1350</v>
      </c>
      <c r="F482" s="206">
        <v>30295</v>
      </c>
      <c r="G482" s="210" t="s">
        <v>1477</v>
      </c>
    </row>
    <row r="483" spans="2:7" ht="11.25" customHeight="1" x14ac:dyDescent="0.2">
      <c r="B483" s="210" t="s">
        <v>1478</v>
      </c>
      <c r="C483" s="204" t="s">
        <v>980</v>
      </c>
      <c r="D483" s="210" t="s">
        <v>1350</v>
      </c>
      <c r="F483" s="206">
        <v>30295</v>
      </c>
      <c r="G483" s="210" t="s">
        <v>1478</v>
      </c>
    </row>
    <row r="484" spans="2:7" ht="11.25" customHeight="1" x14ac:dyDescent="0.2">
      <c r="B484" s="210" t="s">
        <v>1479</v>
      </c>
      <c r="C484" s="204" t="s">
        <v>980</v>
      </c>
      <c r="D484" s="210" t="s">
        <v>1350</v>
      </c>
      <c r="F484" s="206">
        <v>30295</v>
      </c>
      <c r="G484" s="210" t="s">
        <v>1479</v>
      </c>
    </row>
    <row r="485" spans="2:7" ht="11.25" customHeight="1" x14ac:dyDescent="0.2">
      <c r="B485" s="210" t="s">
        <v>1480</v>
      </c>
      <c r="C485" s="204" t="s">
        <v>980</v>
      </c>
      <c r="D485" s="210" t="s">
        <v>1350</v>
      </c>
      <c r="F485" s="206">
        <v>30295</v>
      </c>
      <c r="G485" s="210" t="s">
        <v>1480</v>
      </c>
    </row>
    <row r="486" spans="2:7" ht="11.25" customHeight="1" x14ac:dyDescent="0.2">
      <c r="B486" s="210" t="s">
        <v>1481</v>
      </c>
      <c r="C486" s="204" t="s">
        <v>980</v>
      </c>
      <c r="D486" s="210" t="s">
        <v>1350</v>
      </c>
      <c r="F486" s="206">
        <v>30295</v>
      </c>
      <c r="G486" s="210" t="s">
        <v>1481</v>
      </c>
    </row>
    <row r="487" spans="2:7" ht="11.25" customHeight="1" x14ac:dyDescent="0.2">
      <c r="B487" s="210" t="s">
        <v>1482</v>
      </c>
      <c r="C487" s="204" t="s">
        <v>1074</v>
      </c>
      <c r="D487" s="210" t="s">
        <v>1328</v>
      </c>
      <c r="F487" s="206">
        <v>30297</v>
      </c>
      <c r="G487" s="210" t="s">
        <v>1482</v>
      </c>
    </row>
    <row r="488" spans="2:7" ht="11.25" customHeight="1" x14ac:dyDescent="0.2">
      <c r="B488" s="227" t="s">
        <v>1483</v>
      </c>
      <c r="C488" s="204" t="s">
        <v>1074</v>
      </c>
      <c r="D488" s="210" t="s">
        <v>1328</v>
      </c>
      <c r="F488" s="206">
        <v>30297</v>
      </c>
      <c r="G488" s="227" t="s">
        <v>1483</v>
      </c>
    </row>
    <row r="489" spans="2:7" ht="11.25" customHeight="1" x14ac:dyDescent="0.2">
      <c r="B489" s="227"/>
      <c r="G489" s="227"/>
    </row>
    <row r="490" spans="2:7" ht="11.25" customHeight="1" x14ac:dyDescent="0.2">
      <c r="B490" s="210" t="s">
        <v>1484</v>
      </c>
      <c r="C490" s="204" t="s">
        <v>980</v>
      </c>
      <c r="D490" s="210" t="s">
        <v>1485</v>
      </c>
      <c r="F490" s="206">
        <v>30265</v>
      </c>
      <c r="G490" s="210" t="s">
        <v>1484</v>
      </c>
    </row>
    <row r="491" spans="2:7" ht="11.25" customHeight="1" x14ac:dyDescent="0.2">
      <c r="B491" s="210" t="s">
        <v>1486</v>
      </c>
      <c r="C491" s="204" t="s">
        <v>980</v>
      </c>
      <c r="D491" s="237" t="s">
        <v>1487</v>
      </c>
      <c r="F491" s="206">
        <v>30288</v>
      </c>
      <c r="G491" s="210" t="s">
        <v>1486</v>
      </c>
    </row>
    <row r="492" spans="2:7" ht="11.25" customHeight="1" x14ac:dyDescent="0.2">
      <c r="B492" s="210" t="s">
        <v>1488</v>
      </c>
      <c r="C492" s="204" t="s">
        <v>980</v>
      </c>
      <c r="D492" s="210" t="s">
        <v>1489</v>
      </c>
      <c r="F492" s="206">
        <v>30308</v>
      </c>
      <c r="G492" s="210" t="s">
        <v>1488</v>
      </c>
    </row>
    <row r="493" spans="2:7" ht="11.25" customHeight="1" x14ac:dyDescent="0.2">
      <c r="B493" s="210" t="s">
        <v>1490</v>
      </c>
      <c r="C493" s="204" t="s">
        <v>980</v>
      </c>
      <c r="D493" s="210" t="s">
        <v>1491</v>
      </c>
      <c r="F493" s="206">
        <v>30281</v>
      </c>
      <c r="G493" s="210" t="s">
        <v>1490</v>
      </c>
    </row>
    <row r="494" spans="2:7" ht="11.25" customHeight="1" x14ac:dyDescent="0.2">
      <c r="B494" s="210" t="s">
        <v>1492</v>
      </c>
      <c r="C494" s="204" t="s">
        <v>980</v>
      </c>
      <c r="D494" s="210" t="s">
        <v>1493</v>
      </c>
      <c r="F494" s="206">
        <v>30291</v>
      </c>
      <c r="G494" s="210" t="s">
        <v>1492</v>
      </c>
    </row>
    <row r="495" spans="2:7" ht="11.25" customHeight="1" x14ac:dyDescent="0.2">
      <c r="B495" s="210" t="s">
        <v>1494</v>
      </c>
      <c r="C495" s="204" t="s">
        <v>980</v>
      </c>
      <c r="D495" s="210" t="s">
        <v>1495</v>
      </c>
      <c r="F495" s="206">
        <v>30363</v>
      </c>
      <c r="G495" s="210" t="s">
        <v>1494</v>
      </c>
    </row>
    <row r="497" spans="2:7" ht="11.25" customHeight="1" x14ac:dyDescent="0.2">
      <c r="B497" s="210" t="s">
        <v>1496</v>
      </c>
      <c r="C497" s="204" t="s">
        <v>980</v>
      </c>
      <c r="D497" s="210" t="s">
        <v>1497</v>
      </c>
      <c r="F497" s="206">
        <v>30286</v>
      </c>
      <c r="G497" s="210" t="s">
        <v>1496</v>
      </c>
    </row>
    <row r="498" spans="2:7" ht="11.25" customHeight="1" x14ac:dyDescent="0.2">
      <c r="B498" s="210" t="s">
        <v>1498</v>
      </c>
      <c r="C498" s="204" t="s">
        <v>980</v>
      </c>
      <c r="D498" s="210" t="s">
        <v>1497</v>
      </c>
      <c r="F498" s="206">
        <v>30286</v>
      </c>
      <c r="G498" s="210" t="s">
        <v>1498</v>
      </c>
    </row>
    <row r="500" spans="2:7" ht="11.25" customHeight="1" x14ac:dyDescent="0.2">
      <c r="B500" s="210" t="s">
        <v>1499</v>
      </c>
      <c r="C500" s="204" t="s">
        <v>980</v>
      </c>
      <c r="D500" s="210" t="s">
        <v>1500</v>
      </c>
      <c r="F500" s="206">
        <v>30287</v>
      </c>
      <c r="G500" s="210" t="s">
        <v>1499</v>
      </c>
    </row>
    <row r="501" spans="2:7" ht="11.25" customHeight="1" x14ac:dyDescent="0.2">
      <c r="B501" s="210" t="s">
        <v>1501</v>
      </c>
      <c r="C501" s="204" t="s">
        <v>980</v>
      </c>
      <c r="D501" s="210" t="s">
        <v>1500</v>
      </c>
      <c r="F501" s="206">
        <v>30287</v>
      </c>
      <c r="G501" s="210" t="s">
        <v>1501</v>
      </c>
    </row>
    <row r="502" spans="2:7" ht="11.25" customHeight="1" x14ac:dyDescent="0.2">
      <c r="B502" s="210" t="s">
        <v>1502</v>
      </c>
      <c r="C502" s="204" t="s">
        <v>980</v>
      </c>
      <c r="D502" s="210" t="s">
        <v>1503</v>
      </c>
      <c r="F502" s="206">
        <v>30309</v>
      </c>
      <c r="G502" s="210" t="s">
        <v>1502</v>
      </c>
    </row>
    <row r="503" spans="2:7" ht="11.25" customHeight="1" x14ac:dyDescent="0.2">
      <c r="B503" s="210" t="s">
        <v>1504</v>
      </c>
      <c r="C503" s="204" t="s">
        <v>980</v>
      </c>
      <c r="D503" s="210" t="s">
        <v>1503</v>
      </c>
      <c r="F503" s="206">
        <v>30309</v>
      </c>
      <c r="G503" s="210" t="s">
        <v>1504</v>
      </c>
    </row>
    <row r="504" spans="2:7" ht="11.25" customHeight="1" x14ac:dyDescent="0.2">
      <c r="B504" s="210" t="s">
        <v>1505</v>
      </c>
      <c r="C504" s="204" t="s">
        <v>980</v>
      </c>
      <c r="D504" s="210" t="s">
        <v>1506</v>
      </c>
      <c r="F504" s="206">
        <v>30268</v>
      </c>
      <c r="G504" s="210" t="s">
        <v>1505</v>
      </c>
    </row>
    <row r="505" spans="2:7" ht="11.25" customHeight="1" x14ac:dyDescent="0.2">
      <c r="B505" s="210" t="s">
        <v>1507</v>
      </c>
      <c r="C505" s="204" t="s">
        <v>980</v>
      </c>
      <c r="D505" s="210" t="s">
        <v>1508</v>
      </c>
      <c r="F505" s="206">
        <v>30273</v>
      </c>
      <c r="G505" s="210" t="s">
        <v>1507</v>
      </c>
    </row>
    <row r="506" spans="2:7" ht="11.25" customHeight="1" x14ac:dyDescent="0.2">
      <c r="B506" s="210" t="s">
        <v>1509</v>
      </c>
      <c r="C506" s="204" t="s">
        <v>980</v>
      </c>
      <c r="D506" s="210" t="s">
        <v>341</v>
      </c>
      <c r="F506" s="206">
        <v>30282</v>
      </c>
      <c r="G506" s="210" t="s">
        <v>1509</v>
      </c>
    </row>
    <row r="507" spans="2:7" ht="11.25" customHeight="1" x14ac:dyDescent="0.2">
      <c r="B507" s="210" t="s">
        <v>1510</v>
      </c>
      <c r="C507" s="204" t="s">
        <v>980</v>
      </c>
      <c r="D507" s="210" t="s">
        <v>1511</v>
      </c>
      <c r="F507" s="206">
        <v>30316</v>
      </c>
      <c r="G507" s="210" t="s">
        <v>1510</v>
      </c>
    </row>
    <row r="508" spans="2:7" ht="11.25" customHeight="1" x14ac:dyDescent="0.2">
      <c r="B508" s="210" t="s">
        <v>1512</v>
      </c>
      <c r="C508" s="204" t="s">
        <v>980</v>
      </c>
      <c r="D508" s="210" t="s">
        <v>1513</v>
      </c>
      <c r="F508" s="206">
        <v>30306</v>
      </c>
      <c r="G508" s="210" t="s">
        <v>1512</v>
      </c>
    </row>
    <row r="509" spans="2:7" ht="11.25" customHeight="1" x14ac:dyDescent="0.2">
      <c r="B509" s="210" t="s">
        <v>1514</v>
      </c>
      <c r="C509" s="204" t="s">
        <v>980</v>
      </c>
      <c r="D509" s="210" t="s">
        <v>1515</v>
      </c>
      <c r="F509" s="206">
        <v>30323</v>
      </c>
      <c r="G509" s="210" t="s">
        <v>1514</v>
      </c>
    </row>
    <row r="510" spans="2:7" ht="11.25" customHeight="1" x14ac:dyDescent="0.2">
      <c r="B510" s="210" t="s">
        <v>1516</v>
      </c>
      <c r="C510" s="204" t="s">
        <v>980</v>
      </c>
      <c r="D510" s="210" t="s">
        <v>1517</v>
      </c>
      <c r="F510" s="206">
        <v>30328</v>
      </c>
      <c r="G510" s="210" t="s">
        <v>1516</v>
      </c>
    </row>
    <row r="511" spans="2:7" ht="11.25" customHeight="1" x14ac:dyDescent="0.2">
      <c r="B511" s="210" t="s">
        <v>1518</v>
      </c>
      <c r="C511" s="204" t="s">
        <v>980</v>
      </c>
      <c r="D511" s="210" t="s">
        <v>1519</v>
      </c>
      <c r="F511" s="206">
        <v>30324</v>
      </c>
      <c r="G511" s="210" t="s">
        <v>1518</v>
      </c>
    </row>
    <row r="513" spans="2:7" ht="11.25" customHeight="1" x14ac:dyDescent="0.2">
      <c r="B513" s="210" t="s">
        <v>1266</v>
      </c>
      <c r="C513" s="204" t="s">
        <v>980</v>
      </c>
      <c r="D513" s="210" t="s">
        <v>1520</v>
      </c>
      <c r="F513" s="206">
        <v>30312</v>
      </c>
      <c r="G513" s="210" t="s">
        <v>1266</v>
      </c>
    </row>
    <row r="515" spans="2:7" ht="11.25" customHeight="1" x14ac:dyDescent="0.2">
      <c r="B515" s="210" t="s">
        <v>1521</v>
      </c>
      <c r="C515" s="204" t="s">
        <v>980</v>
      </c>
      <c r="D515" s="210" t="s">
        <v>1522</v>
      </c>
      <c r="F515" s="206">
        <v>30310</v>
      </c>
      <c r="G515" s="210" t="s">
        <v>1521</v>
      </c>
    </row>
    <row r="516" spans="2:7" ht="11.25" customHeight="1" x14ac:dyDescent="0.2">
      <c r="B516" s="210" t="s">
        <v>1523</v>
      </c>
      <c r="C516" s="204" t="s">
        <v>980</v>
      </c>
      <c r="D516" s="210" t="s">
        <v>1522</v>
      </c>
      <c r="F516" s="206">
        <v>30310</v>
      </c>
      <c r="G516" s="210" t="s">
        <v>1523</v>
      </c>
    </row>
    <row r="518" spans="2:7" ht="11.25" customHeight="1" x14ac:dyDescent="0.2">
      <c r="B518" s="210" t="s">
        <v>1524</v>
      </c>
      <c r="C518" s="204" t="s">
        <v>980</v>
      </c>
      <c r="D518" s="210" t="s">
        <v>1524</v>
      </c>
      <c r="F518" s="206">
        <v>21527</v>
      </c>
      <c r="G518" s="210" t="s">
        <v>1524</v>
      </c>
    </row>
    <row r="519" spans="2:7" ht="11.25" customHeight="1" x14ac:dyDescent="0.2">
      <c r="B519" s="210" t="s">
        <v>1525</v>
      </c>
      <c r="C519" s="204" t="s">
        <v>980</v>
      </c>
      <c r="D519" s="210" t="s">
        <v>1525</v>
      </c>
      <c r="F519" s="206">
        <v>30313</v>
      </c>
      <c r="G519" s="210" t="s">
        <v>1525</v>
      </c>
    </row>
    <row r="520" spans="2:7" ht="11.25" customHeight="1" x14ac:dyDescent="0.2">
      <c r="B520" s="210" t="s">
        <v>1526</v>
      </c>
      <c r="C520" s="204" t="s">
        <v>980</v>
      </c>
      <c r="D520" s="210" t="s">
        <v>1525</v>
      </c>
      <c r="F520" s="206">
        <v>30313</v>
      </c>
      <c r="G520" s="210" t="s">
        <v>1526</v>
      </c>
    </row>
    <row r="521" spans="2:7" ht="11.25" customHeight="1" x14ac:dyDescent="0.2">
      <c r="B521" s="210" t="s">
        <v>1527</v>
      </c>
      <c r="C521" s="204" t="s">
        <v>980</v>
      </c>
      <c r="D521" s="210" t="s">
        <v>1528</v>
      </c>
      <c r="F521" s="206">
        <v>30308</v>
      </c>
      <c r="G521" s="210" t="s">
        <v>1527</v>
      </c>
    </row>
    <row r="522" spans="2:7" ht="11.25" customHeight="1" x14ac:dyDescent="0.2">
      <c r="B522" s="210" t="s">
        <v>1529</v>
      </c>
      <c r="C522" s="204" t="s">
        <v>980</v>
      </c>
      <c r="D522" s="210" t="s">
        <v>1261</v>
      </c>
      <c r="F522" s="206">
        <v>30322</v>
      </c>
      <c r="G522" s="210" t="s">
        <v>1529</v>
      </c>
    </row>
    <row r="525" spans="2:7" ht="11.25" customHeight="1" x14ac:dyDescent="0.2">
      <c r="B525" s="210" t="s">
        <v>1530</v>
      </c>
      <c r="C525" s="204" t="s">
        <v>980</v>
      </c>
      <c r="D525" s="210" t="s">
        <v>1531</v>
      </c>
      <c r="F525" s="206">
        <v>30331</v>
      </c>
      <c r="G525" s="210" t="s">
        <v>1530</v>
      </c>
    </row>
    <row r="526" spans="2:7" ht="11.25" customHeight="1" x14ac:dyDescent="0.2">
      <c r="B526" s="210" t="s">
        <v>1532</v>
      </c>
      <c r="C526" s="204" t="s">
        <v>980</v>
      </c>
      <c r="D526" s="210" t="s">
        <v>1531</v>
      </c>
      <c r="F526" s="206">
        <v>30331</v>
      </c>
      <c r="G526" s="210" t="s">
        <v>1532</v>
      </c>
    </row>
    <row r="527" spans="2:7" ht="11.25" customHeight="1" x14ac:dyDescent="0.2">
      <c r="B527" s="210" t="s">
        <v>1533</v>
      </c>
      <c r="C527" s="204" t="s">
        <v>980</v>
      </c>
      <c r="D527" s="210" t="s">
        <v>1534</v>
      </c>
      <c r="F527" s="206">
        <v>30332</v>
      </c>
      <c r="G527" s="210" t="s">
        <v>1533</v>
      </c>
    </row>
    <row r="528" spans="2:7" ht="11.25" customHeight="1" x14ac:dyDescent="0.2">
      <c r="B528" s="210" t="s">
        <v>1535</v>
      </c>
      <c r="C528" s="204" t="s">
        <v>980</v>
      </c>
      <c r="D528" s="210" t="s">
        <v>1536</v>
      </c>
      <c r="F528" s="206">
        <v>30327</v>
      </c>
      <c r="G528" s="210" t="s">
        <v>1535</v>
      </c>
    </row>
    <row r="529" spans="2:7" ht="11.25" customHeight="1" x14ac:dyDescent="0.2">
      <c r="B529" s="210" t="s">
        <v>1537</v>
      </c>
      <c r="C529" s="204" t="s">
        <v>980</v>
      </c>
      <c r="D529" s="210" t="s">
        <v>1538</v>
      </c>
      <c r="F529" s="206">
        <v>30345</v>
      </c>
      <c r="G529" s="210" t="s">
        <v>1537</v>
      </c>
    </row>
    <row r="530" spans="2:7" ht="11.25" customHeight="1" x14ac:dyDescent="0.2">
      <c r="B530" s="210" t="s">
        <v>1539</v>
      </c>
      <c r="C530" s="204" t="s">
        <v>980</v>
      </c>
      <c r="D530" s="210" t="s">
        <v>1540</v>
      </c>
      <c r="F530" s="206">
        <v>30339</v>
      </c>
      <c r="G530" s="210" t="s">
        <v>1539</v>
      </c>
    </row>
    <row r="531" spans="2:7" ht="11.25" customHeight="1" x14ac:dyDescent="0.2">
      <c r="B531" s="238" t="s">
        <v>1541</v>
      </c>
      <c r="C531" s="204" t="s">
        <v>1074</v>
      </c>
      <c r="D531" s="210" t="s">
        <v>1339</v>
      </c>
      <c r="F531" s="206">
        <v>30340</v>
      </c>
      <c r="G531" s="238" t="s">
        <v>1541</v>
      </c>
    </row>
    <row r="532" spans="2:7" ht="11.25" customHeight="1" x14ac:dyDescent="0.2">
      <c r="B532" s="210" t="s">
        <v>1542</v>
      </c>
      <c r="C532" s="204" t="s">
        <v>980</v>
      </c>
      <c r="D532" s="210" t="s">
        <v>1543</v>
      </c>
      <c r="F532" s="206">
        <v>30350</v>
      </c>
      <c r="G532" s="210" t="s">
        <v>1542</v>
      </c>
    </row>
    <row r="533" spans="2:7" ht="11.25" customHeight="1" x14ac:dyDescent="0.2">
      <c r="B533" s="210" t="s">
        <v>1544</v>
      </c>
      <c r="C533" s="204" t="s">
        <v>980</v>
      </c>
      <c r="D533" s="210" t="s">
        <v>1543</v>
      </c>
      <c r="F533" s="206">
        <v>30350</v>
      </c>
      <c r="G533" s="210" t="s">
        <v>1544</v>
      </c>
    </row>
    <row r="534" spans="2:7" ht="11.25" customHeight="1" x14ac:dyDescent="0.2">
      <c r="B534" s="210" t="s">
        <v>1545</v>
      </c>
      <c r="C534" s="204" t="s">
        <v>980</v>
      </c>
      <c r="D534" s="210" t="s">
        <v>1546</v>
      </c>
      <c r="F534" s="206">
        <v>30351</v>
      </c>
      <c r="G534" s="210" t="s">
        <v>1545</v>
      </c>
    </row>
    <row r="535" spans="2:7" ht="11.25" customHeight="1" x14ac:dyDescent="0.2">
      <c r="B535" s="210" t="s">
        <v>1547</v>
      </c>
      <c r="C535" s="204" t="s">
        <v>980</v>
      </c>
      <c r="D535" s="210" t="s">
        <v>1548</v>
      </c>
      <c r="F535" s="206">
        <v>30349</v>
      </c>
      <c r="G535" s="210" t="s">
        <v>1547</v>
      </c>
    </row>
    <row r="538" spans="2:7" ht="11.25" customHeight="1" x14ac:dyDescent="0.2">
      <c r="B538" s="210" t="s">
        <v>1549</v>
      </c>
      <c r="C538" s="204" t="s">
        <v>980</v>
      </c>
      <c r="D538" s="210" t="s">
        <v>1550</v>
      </c>
      <c r="F538" s="206">
        <v>30352</v>
      </c>
      <c r="G538" s="210" t="s">
        <v>1549</v>
      </c>
    </row>
    <row r="539" spans="2:7" ht="11.25" customHeight="1" x14ac:dyDescent="0.2">
      <c r="B539" s="210" t="s">
        <v>1551</v>
      </c>
      <c r="C539" s="204" t="s">
        <v>980</v>
      </c>
      <c r="D539" s="210" t="s">
        <v>1552</v>
      </c>
      <c r="F539" s="206">
        <v>30354</v>
      </c>
      <c r="G539" s="210" t="s">
        <v>1551</v>
      </c>
    </row>
    <row r="540" spans="2:7" ht="11.25" customHeight="1" x14ac:dyDescent="0.2">
      <c r="B540" s="210" t="s">
        <v>1553</v>
      </c>
      <c r="C540" s="204" t="s">
        <v>980</v>
      </c>
      <c r="D540" s="210" t="s">
        <v>1552</v>
      </c>
      <c r="F540" s="206">
        <v>30354</v>
      </c>
      <c r="G540" s="210" t="s">
        <v>1553</v>
      </c>
    </row>
    <row r="542" spans="2:7" ht="11.25" customHeight="1" x14ac:dyDescent="0.2">
      <c r="B542" s="210" t="s">
        <v>1554</v>
      </c>
      <c r="C542" s="204" t="s">
        <v>1074</v>
      </c>
      <c r="D542" s="210" t="s">
        <v>1555</v>
      </c>
      <c r="F542" s="206">
        <v>30359</v>
      </c>
      <c r="G542" s="210" t="s">
        <v>1554</v>
      </c>
    </row>
    <row r="543" spans="2:7" ht="11.25" customHeight="1" x14ac:dyDescent="0.2">
      <c r="B543" s="210" t="s">
        <v>1556</v>
      </c>
      <c r="C543" s="204" t="s">
        <v>1074</v>
      </c>
      <c r="D543" s="210" t="s">
        <v>1555</v>
      </c>
      <c r="F543" s="206">
        <v>30359</v>
      </c>
      <c r="G543" s="210" t="s">
        <v>1556</v>
      </c>
    </row>
    <row r="545" spans="2:7" ht="11.25" customHeight="1" x14ac:dyDescent="0.2">
      <c r="B545" s="210" t="s">
        <v>1557</v>
      </c>
      <c r="C545" s="204" t="s">
        <v>980</v>
      </c>
      <c r="D545" s="210" t="s">
        <v>1558</v>
      </c>
      <c r="F545" s="206">
        <v>30361</v>
      </c>
      <c r="G545" s="210" t="s">
        <v>1557</v>
      </c>
    </row>
    <row r="547" spans="2:7" ht="11.25" customHeight="1" x14ac:dyDescent="0.2">
      <c r="B547" s="210" t="s">
        <v>1559</v>
      </c>
      <c r="C547" s="204" t="s">
        <v>980</v>
      </c>
      <c r="D547" s="210" t="s">
        <v>1560</v>
      </c>
      <c r="F547" s="206">
        <v>30365</v>
      </c>
      <c r="G547" s="210" t="s">
        <v>1559</v>
      </c>
    </row>
    <row r="548" spans="2:7" ht="11.25" customHeight="1" x14ac:dyDescent="0.2">
      <c r="B548" s="210" t="s">
        <v>1561</v>
      </c>
      <c r="C548" s="204" t="s">
        <v>980</v>
      </c>
      <c r="D548" s="210" t="s">
        <v>1562</v>
      </c>
      <c r="F548" s="206">
        <v>30364</v>
      </c>
      <c r="G548" s="210" t="s">
        <v>1561</v>
      </c>
    </row>
    <row r="550" spans="2:7" ht="11.25" customHeight="1" x14ac:dyDescent="0.2">
      <c r="B550" s="210" t="s">
        <v>1564</v>
      </c>
      <c r="C550" s="204" t="s">
        <v>980</v>
      </c>
      <c r="D550" s="210" t="s">
        <v>1563</v>
      </c>
      <c r="F550" s="206">
        <v>30366</v>
      </c>
      <c r="G550" s="210" t="s">
        <v>1564</v>
      </c>
    </row>
  </sheetData>
  <autoFilter ref="A1:G287"/>
  <phoneticPr fontId="10" type="noConversion"/>
  <pageMargins left="0.17" right="0.18" top="0.6" bottom="0.28000000000000003" header="0.5" footer="0.24"/>
  <pageSetup paperSize="9"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당사단가</vt:lpstr>
      <vt:lpstr>에듀빌단가</vt:lpstr>
      <vt:lpstr>중부지사용</vt:lpstr>
      <vt:lpstr>수금내역</vt:lpstr>
      <vt:lpstr>에듀미수DB</vt:lpstr>
      <vt:lpstr>더존미수DB</vt:lpstr>
      <vt:lpstr>에듀빌수금</vt:lpstr>
      <vt:lpstr>미수통제</vt:lpstr>
      <vt:lpstr>입금DB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홍성길</dc:creator>
  <cp:lastModifiedBy>홍성길</cp:lastModifiedBy>
  <cp:lastPrinted>2017-05-25T06:08:46Z</cp:lastPrinted>
  <dcterms:created xsi:type="dcterms:W3CDTF">2016-03-16T04:08:05Z</dcterms:created>
  <dcterms:modified xsi:type="dcterms:W3CDTF">2017-07-23T09:40:50Z</dcterms:modified>
</cp:coreProperties>
</file>