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F35BA1A-F968-BF4E-AC5F-F7E0A3CF3055}" xr6:coauthVersionLast="47" xr6:coauthVersionMax="47" xr10:uidLastSave="{00000000-0000-0000-0000-000000000000}"/>
  <bookViews>
    <workbookView xWindow="0" yWindow="460" windowWidth="22260" windowHeight="12640" tabRatio="854" xr2:uid="{00000000-000D-0000-FFFF-FFFF00000000}"/>
  </bookViews>
  <sheets>
    <sheet name="Mau" sheetId="1" r:id="rId1"/>
    <sheet name="Dinh-muc" sheetId="2" r:id="rId2"/>
  </sheets>
  <definedNames>
    <definedName name="_xlnm._FilterDatabase" localSheetId="1" hidden="1">'Dinh-muc'!$A$3:$S$205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3" i="2" l="1"/>
  <c r="J163" i="2"/>
  <c r="L162" i="2"/>
  <c r="J162" i="2"/>
  <c r="L161" i="2"/>
  <c r="J161" i="2"/>
  <c r="L160" i="2"/>
  <c r="J160" i="2"/>
  <c r="N159" i="2"/>
  <c r="L159" i="2"/>
  <c r="J159" i="2"/>
  <c r="N158" i="2"/>
  <c r="L158" i="2"/>
  <c r="J158" i="2"/>
  <c r="N157" i="2"/>
  <c r="L157" i="2"/>
  <c r="J157" i="2"/>
  <c r="P156" i="2"/>
  <c r="N156" i="2"/>
  <c r="L156" i="2"/>
  <c r="J156" i="2"/>
  <c r="N155" i="2"/>
  <c r="L155" i="2"/>
  <c r="J155" i="2"/>
  <c r="N154" i="2"/>
  <c r="L154" i="2"/>
  <c r="J154" i="2"/>
  <c r="N153" i="2"/>
  <c r="L153" i="2"/>
  <c r="J153" i="2"/>
  <c r="P152" i="2"/>
  <c r="N152" i="2"/>
  <c r="L152" i="2"/>
  <c r="J152" i="2"/>
  <c r="N151" i="2"/>
  <c r="L151" i="2"/>
  <c r="J151" i="2"/>
  <c r="N150" i="2"/>
  <c r="L150" i="2"/>
  <c r="J150" i="2"/>
  <c r="N149" i="2"/>
  <c r="L149" i="2"/>
  <c r="J149" i="2"/>
  <c r="P148" i="2"/>
  <c r="N148" i="2"/>
  <c r="L148" i="2"/>
  <c r="J148" i="2"/>
  <c r="N147" i="2"/>
  <c r="L147" i="2"/>
  <c r="J147" i="2"/>
  <c r="N146" i="2"/>
  <c r="L146" i="2"/>
  <c r="J146" i="2"/>
  <c r="N145" i="2"/>
  <c r="L145" i="2"/>
  <c r="J145" i="2"/>
  <c r="P144" i="2"/>
  <c r="N144" i="2"/>
  <c r="L144" i="2"/>
  <c r="J144" i="2"/>
  <c r="L143" i="2"/>
  <c r="J143" i="2"/>
  <c r="L142" i="2"/>
  <c r="J142" i="2"/>
  <c r="L141" i="2"/>
  <c r="J141" i="2"/>
  <c r="L140" i="2"/>
  <c r="J140" i="2"/>
  <c r="N139" i="2"/>
  <c r="L139" i="2"/>
  <c r="J139" i="2"/>
  <c r="N138" i="2"/>
  <c r="L138" i="2"/>
  <c r="J138" i="2"/>
  <c r="N137" i="2"/>
  <c r="L137" i="2"/>
  <c r="J137" i="2"/>
  <c r="P136" i="2"/>
  <c r="N136" i="2"/>
  <c r="L136" i="2"/>
  <c r="J136" i="2"/>
  <c r="N135" i="2"/>
  <c r="L135" i="2"/>
  <c r="J135" i="2"/>
  <c r="N134" i="2"/>
  <c r="L134" i="2"/>
  <c r="J134" i="2"/>
  <c r="N133" i="2"/>
  <c r="L133" i="2"/>
  <c r="J133" i="2"/>
  <c r="P132" i="2"/>
  <c r="N132" i="2"/>
  <c r="L132" i="2"/>
  <c r="J132" i="2"/>
  <c r="N131" i="2"/>
  <c r="L131" i="2"/>
  <c r="J131" i="2"/>
  <c r="N130" i="2"/>
  <c r="L130" i="2"/>
  <c r="J130" i="2"/>
  <c r="N129" i="2"/>
  <c r="L129" i="2"/>
  <c r="J129" i="2"/>
  <c r="P128" i="2"/>
  <c r="N128" i="2"/>
  <c r="L128" i="2"/>
  <c r="J128" i="2"/>
  <c r="N127" i="2"/>
  <c r="L127" i="2"/>
  <c r="J127" i="2"/>
  <c r="N126" i="2"/>
  <c r="L126" i="2"/>
  <c r="J126" i="2"/>
  <c r="N125" i="2"/>
  <c r="L125" i="2"/>
  <c r="J125" i="2"/>
  <c r="P124" i="2"/>
  <c r="N124" i="2"/>
  <c r="L124" i="2"/>
  <c r="J124" i="2"/>
  <c r="Q123" i="2"/>
  <c r="N123" i="2"/>
  <c r="L123" i="2"/>
  <c r="J123" i="2"/>
  <c r="Q122" i="2"/>
  <c r="N122" i="2"/>
  <c r="L122" i="2"/>
  <c r="J122" i="2"/>
  <c r="Q121" i="2"/>
  <c r="N121" i="2"/>
  <c r="L121" i="2"/>
  <c r="J121" i="2"/>
  <c r="Q120" i="2"/>
  <c r="P120" i="2"/>
  <c r="N120" i="2"/>
  <c r="L120" i="2"/>
  <c r="J120" i="2"/>
  <c r="Q119" i="2"/>
  <c r="N119" i="2"/>
  <c r="L119" i="2"/>
  <c r="J119" i="2"/>
  <c r="Q118" i="2"/>
  <c r="N118" i="2"/>
  <c r="L118" i="2"/>
  <c r="J118" i="2"/>
  <c r="Q117" i="2"/>
  <c r="N117" i="2"/>
  <c r="L117" i="2"/>
  <c r="J117" i="2"/>
  <c r="Q116" i="2"/>
  <c r="P116" i="2"/>
  <c r="N116" i="2"/>
  <c r="L116" i="2"/>
  <c r="J116" i="2"/>
  <c r="L115" i="2"/>
  <c r="J115" i="2"/>
  <c r="L114" i="2"/>
  <c r="J114" i="2"/>
  <c r="L113" i="2"/>
  <c r="J113" i="2"/>
  <c r="L112" i="2"/>
  <c r="J112" i="2"/>
  <c r="N111" i="2"/>
  <c r="L111" i="2"/>
  <c r="J111" i="2"/>
  <c r="N110" i="2"/>
  <c r="L110" i="2"/>
  <c r="J110" i="2"/>
  <c r="N109" i="2"/>
  <c r="L109" i="2"/>
  <c r="J109" i="2"/>
  <c r="P108" i="2"/>
  <c r="N108" i="2"/>
  <c r="L108" i="2"/>
  <c r="J108" i="2"/>
  <c r="N107" i="2"/>
  <c r="L107" i="2"/>
  <c r="J107" i="2"/>
  <c r="N106" i="2"/>
  <c r="L106" i="2"/>
  <c r="J106" i="2"/>
  <c r="N105" i="2"/>
  <c r="L105" i="2"/>
  <c r="J105" i="2"/>
  <c r="P104" i="2"/>
  <c r="N104" i="2"/>
  <c r="L104" i="2"/>
  <c r="J104" i="2"/>
  <c r="N103" i="2"/>
  <c r="L103" i="2"/>
  <c r="J103" i="2"/>
  <c r="N102" i="2"/>
  <c r="L102" i="2"/>
  <c r="J102" i="2"/>
  <c r="N101" i="2"/>
  <c r="L101" i="2"/>
  <c r="J101" i="2"/>
  <c r="P100" i="2"/>
  <c r="N100" i="2"/>
  <c r="L100" i="2"/>
  <c r="J100" i="2"/>
  <c r="N99" i="2"/>
  <c r="L99" i="2"/>
  <c r="J99" i="2"/>
  <c r="N98" i="2"/>
  <c r="L98" i="2"/>
  <c r="J98" i="2"/>
  <c r="N97" i="2"/>
  <c r="L97" i="2"/>
  <c r="J97" i="2"/>
  <c r="P96" i="2"/>
  <c r="N96" i="2"/>
  <c r="L96" i="2"/>
  <c r="J96" i="2"/>
  <c r="N95" i="2"/>
  <c r="L95" i="2"/>
  <c r="J95" i="2"/>
  <c r="N94" i="2"/>
  <c r="L94" i="2"/>
  <c r="J94" i="2"/>
  <c r="N93" i="2"/>
  <c r="L93" i="2"/>
  <c r="J93" i="2"/>
  <c r="P92" i="2"/>
  <c r="N92" i="2"/>
  <c r="L92" i="2"/>
  <c r="J92" i="2"/>
  <c r="N91" i="2"/>
  <c r="L91" i="2"/>
  <c r="J91" i="2"/>
  <c r="N90" i="2"/>
  <c r="L90" i="2"/>
  <c r="J90" i="2"/>
  <c r="N89" i="2"/>
  <c r="L89" i="2"/>
  <c r="J89" i="2"/>
  <c r="P88" i="2"/>
  <c r="N88" i="2"/>
  <c r="L88" i="2"/>
  <c r="J88" i="2"/>
  <c r="L87" i="2"/>
  <c r="J87" i="2"/>
  <c r="L86" i="2"/>
  <c r="J86" i="2"/>
  <c r="L85" i="2"/>
  <c r="J85" i="2"/>
  <c r="L84" i="2"/>
  <c r="J84" i="2"/>
  <c r="N83" i="2"/>
  <c r="L83" i="2"/>
  <c r="J83" i="2"/>
  <c r="N82" i="2"/>
  <c r="L82" i="2"/>
  <c r="J82" i="2"/>
  <c r="N81" i="2"/>
  <c r="L81" i="2"/>
  <c r="J81" i="2"/>
  <c r="P80" i="2"/>
  <c r="N80" i="2"/>
  <c r="L80" i="2"/>
  <c r="J80" i="2"/>
  <c r="N79" i="2"/>
  <c r="L79" i="2"/>
  <c r="J79" i="2"/>
  <c r="N78" i="2"/>
  <c r="L78" i="2"/>
  <c r="J78" i="2"/>
  <c r="N77" i="2"/>
  <c r="L77" i="2"/>
  <c r="J77" i="2"/>
  <c r="P76" i="2"/>
  <c r="N76" i="2"/>
  <c r="L76" i="2"/>
  <c r="J76" i="2"/>
  <c r="N75" i="2"/>
  <c r="L75" i="2"/>
  <c r="J75" i="2"/>
  <c r="N74" i="2"/>
  <c r="L74" i="2"/>
  <c r="J74" i="2"/>
  <c r="N73" i="2"/>
  <c r="L73" i="2"/>
  <c r="J73" i="2"/>
  <c r="P72" i="2"/>
  <c r="N72" i="2"/>
  <c r="L72" i="2"/>
  <c r="J72" i="2"/>
  <c r="N71" i="2"/>
  <c r="L71" i="2"/>
  <c r="J71" i="2"/>
  <c r="N70" i="2"/>
  <c r="L70" i="2"/>
  <c r="J70" i="2"/>
  <c r="N69" i="2"/>
  <c r="L69" i="2"/>
  <c r="J69" i="2"/>
  <c r="P68" i="2"/>
  <c r="N68" i="2"/>
  <c r="L68" i="2"/>
  <c r="J68" i="2"/>
  <c r="N67" i="2"/>
  <c r="L67" i="2"/>
  <c r="J67" i="2"/>
  <c r="N66" i="2"/>
  <c r="L66" i="2"/>
  <c r="J66" i="2"/>
  <c r="N65" i="2"/>
  <c r="L65" i="2"/>
  <c r="J65" i="2"/>
  <c r="P64" i="2"/>
  <c r="N64" i="2"/>
  <c r="L64" i="2"/>
  <c r="J64" i="2"/>
  <c r="N63" i="2"/>
  <c r="L63" i="2"/>
  <c r="J63" i="2"/>
  <c r="N62" i="2"/>
  <c r="L62" i="2"/>
  <c r="J62" i="2"/>
  <c r="N61" i="2"/>
  <c r="L61" i="2"/>
  <c r="J61" i="2"/>
  <c r="P60" i="2"/>
  <c r="N60" i="2"/>
  <c r="L60" i="2"/>
  <c r="J60" i="2"/>
  <c r="L59" i="2"/>
  <c r="J59" i="2"/>
  <c r="L58" i="2"/>
  <c r="J58" i="2"/>
  <c r="L57" i="2"/>
  <c r="J57" i="2"/>
  <c r="L56" i="2"/>
  <c r="J56" i="2"/>
  <c r="N55" i="2"/>
  <c r="L55" i="2"/>
  <c r="J55" i="2"/>
  <c r="N54" i="2"/>
  <c r="L54" i="2"/>
  <c r="J54" i="2"/>
  <c r="N53" i="2"/>
  <c r="L53" i="2"/>
  <c r="J53" i="2"/>
  <c r="P52" i="2"/>
  <c r="N52" i="2"/>
  <c r="L52" i="2"/>
  <c r="J52" i="2"/>
  <c r="N51" i="2"/>
  <c r="L51" i="2"/>
  <c r="J51" i="2"/>
  <c r="N50" i="2"/>
  <c r="L50" i="2"/>
  <c r="J50" i="2"/>
  <c r="N49" i="2"/>
  <c r="L49" i="2"/>
  <c r="J49" i="2"/>
  <c r="P48" i="2"/>
  <c r="N48" i="2"/>
  <c r="L48" i="2"/>
  <c r="J48" i="2"/>
  <c r="N47" i="2"/>
  <c r="L47" i="2"/>
  <c r="J47" i="2"/>
  <c r="N46" i="2"/>
  <c r="L46" i="2"/>
  <c r="J46" i="2"/>
  <c r="N45" i="2"/>
  <c r="L45" i="2"/>
  <c r="J45" i="2"/>
  <c r="P44" i="2"/>
  <c r="N44" i="2"/>
  <c r="L44" i="2"/>
  <c r="J44" i="2"/>
  <c r="N43" i="2"/>
  <c r="L43" i="2"/>
  <c r="J43" i="2"/>
  <c r="N42" i="2"/>
  <c r="L42" i="2"/>
  <c r="J42" i="2"/>
  <c r="N41" i="2"/>
  <c r="L41" i="2"/>
  <c r="J41" i="2"/>
  <c r="P40" i="2"/>
  <c r="N40" i="2"/>
  <c r="L40" i="2"/>
  <c r="J40" i="2"/>
  <c r="N39" i="2"/>
  <c r="L39" i="2"/>
  <c r="J39" i="2"/>
  <c r="N38" i="2"/>
  <c r="L38" i="2"/>
  <c r="J38" i="2"/>
  <c r="N37" i="2"/>
  <c r="L37" i="2"/>
  <c r="J37" i="2"/>
  <c r="P36" i="2"/>
  <c r="N36" i="2"/>
  <c r="L36" i="2"/>
  <c r="J36" i="2"/>
  <c r="N35" i="2"/>
  <c r="L35" i="2"/>
  <c r="J35" i="2"/>
  <c r="N34" i="2"/>
  <c r="L34" i="2"/>
  <c r="J34" i="2"/>
  <c r="N33" i="2"/>
  <c r="L33" i="2"/>
  <c r="J33" i="2"/>
  <c r="P32" i="2"/>
  <c r="N32" i="2"/>
  <c r="L32" i="2"/>
  <c r="J32" i="2"/>
  <c r="L31" i="2"/>
  <c r="J31" i="2"/>
  <c r="L30" i="2"/>
  <c r="J30" i="2"/>
  <c r="L29" i="2"/>
  <c r="J29" i="2"/>
  <c r="L28" i="2"/>
  <c r="J28" i="2"/>
  <c r="N27" i="2"/>
  <c r="L27" i="2"/>
  <c r="J27" i="2"/>
  <c r="N26" i="2"/>
  <c r="L26" i="2"/>
  <c r="J26" i="2"/>
  <c r="N25" i="2"/>
  <c r="L25" i="2"/>
  <c r="J25" i="2"/>
  <c r="P24" i="2"/>
  <c r="N24" i="2"/>
  <c r="L24" i="2"/>
  <c r="J24" i="2"/>
  <c r="N23" i="2"/>
  <c r="L23" i="2"/>
  <c r="J23" i="2"/>
  <c r="N22" i="2"/>
  <c r="L22" i="2"/>
  <c r="J22" i="2"/>
  <c r="N21" i="2"/>
  <c r="L21" i="2"/>
  <c r="J21" i="2"/>
  <c r="P20" i="2"/>
  <c r="N20" i="2"/>
  <c r="L20" i="2"/>
  <c r="J20" i="2"/>
  <c r="N19" i="2"/>
  <c r="L19" i="2"/>
  <c r="J19" i="2"/>
  <c r="N18" i="2"/>
  <c r="L18" i="2"/>
  <c r="J18" i="2"/>
  <c r="N17" i="2"/>
  <c r="L17" i="2"/>
  <c r="J17" i="2"/>
  <c r="P16" i="2"/>
  <c r="N16" i="2"/>
  <c r="L16" i="2"/>
  <c r="J16" i="2"/>
  <c r="N15" i="2"/>
  <c r="L15" i="2"/>
  <c r="J15" i="2"/>
  <c r="N14" i="2"/>
  <c r="L14" i="2"/>
  <c r="J14" i="2"/>
  <c r="N13" i="2"/>
  <c r="L13" i="2"/>
  <c r="J13" i="2"/>
  <c r="P12" i="2"/>
  <c r="N12" i="2"/>
  <c r="L12" i="2"/>
  <c r="J12" i="2"/>
  <c r="N11" i="2"/>
  <c r="L11" i="2"/>
  <c r="J11" i="2"/>
  <c r="N10" i="2"/>
  <c r="L10" i="2"/>
  <c r="J10" i="2"/>
  <c r="N9" i="2"/>
  <c r="L9" i="2"/>
  <c r="J9" i="2"/>
  <c r="P8" i="2"/>
  <c r="N8" i="2"/>
  <c r="L8" i="2"/>
  <c r="J8" i="2"/>
  <c r="N7" i="2"/>
  <c r="L7" i="2"/>
  <c r="J7" i="2"/>
  <c r="N6" i="2"/>
  <c r="L6" i="2"/>
  <c r="J6" i="2"/>
  <c r="N5" i="2"/>
  <c r="L5" i="2"/>
  <c r="J5" i="2"/>
  <c r="P4" i="2"/>
  <c r="N4" i="2"/>
  <c r="L4" i="2"/>
  <c r="J4" i="2"/>
  <c r="K44" i="1" l="1"/>
  <c r="C30" i="1"/>
</calcChain>
</file>

<file path=xl/sharedStrings.xml><?xml version="1.0" encoding="utf-8"?>
<sst xmlns="http://schemas.openxmlformats.org/spreadsheetml/2006/main" count="1100" uniqueCount="187">
  <si>
    <t>Số phiếu</t>
  </si>
  <si>
    <t>Ngày</t>
  </si>
  <si>
    <t>LỆNH SẢN XUẤT</t>
  </si>
  <si>
    <t>Lập phiếu</t>
  </si>
  <si>
    <t>Mã SP</t>
  </si>
  <si>
    <t>Quy cách trục</t>
  </si>
  <si>
    <t>Đơn hàng</t>
  </si>
  <si>
    <t>Tên SP</t>
  </si>
  <si>
    <t>Số lượng</t>
  </si>
  <si>
    <t>M2</t>
  </si>
  <si>
    <t>Chất liệu</t>
  </si>
  <si>
    <t>Khổ TP</t>
  </si>
  <si>
    <t>Quy cách</t>
  </si>
  <si>
    <t>Chiều ra cuộn</t>
  </si>
  <si>
    <t>1. CÔNG ĐOẠN DUYỆT MẪU</t>
  </si>
  <si>
    <t>Màu sắc</t>
  </si>
  <si>
    <t>Trục</t>
  </si>
  <si>
    <t>Duyệt mẫu</t>
  </si>
  <si>
    <t>ĐM duyệt</t>
  </si>
  <si>
    <t>Cấp sản phẩm:</t>
  </si>
  <si>
    <t>B</t>
  </si>
  <si>
    <t>2.CÔNG ĐOẠN IN</t>
  </si>
  <si>
    <t>Định mức hao hụt:</t>
  </si>
  <si>
    <t>Setup (%)</t>
  </si>
  <si>
    <t>Setup (m)</t>
  </si>
  <si>
    <t>Hao hụt SX (%)</t>
  </si>
  <si>
    <t>Hao hụt SX (m)</t>
  </si>
  <si>
    <t>Tổng (%)</t>
  </si>
  <si>
    <t>Trục in</t>
  </si>
  <si>
    <t>STT</t>
  </si>
  <si>
    <t>Tên vật tư</t>
  </si>
  <si>
    <t>Đvt</t>
  </si>
  <si>
    <t>Định mức
(g/m²)</t>
  </si>
  <si>
    <t>Vật tư
dự kiến</t>
  </si>
  <si>
    <t>Ghi chú:</t>
  </si>
  <si>
    <t>Màng in</t>
  </si>
  <si>
    <t>Số cuồn</t>
  </si>
  <si>
    <t>Met</t>
  </si>
  <si>
    <t>Ngày yêu cầu</t>
  </si>
  <si>
    <t>Máy in</t>
  </si>
  <si>
    <t>Trưởng máy</t>
  </si>
  <si>
    <t>- Tình trang trục:</t>
  </si>
  <si>
    <t>Màu</t>
  </si>
  <si>
    <r>
      <rPr>
        <sz val="10"/>
        <color theme="1"/>
        <rFont val="Wingdings"/>
        <charset val="2"/>
      </rPr>
      <t>o</t>
    </r>
    <r>
      <rPr>
        <sz val="10"/>
        <color theme="1"/>
        <rFont val="Times New Roman"/>
        <family val="1"/>
      </rPr>
      <t xml:space="preserve"> OK     </t>
    </r>
    <r>
      <rPr>
        <sz val="10"/>
        <color theme="1"/>
        <rFont val="Wingdings"/>
        <charset val="2"/>
      </rPr>
      <t>o</t>
    </r>
    <r>
      <rPr>
        <sz val="10"/>
        <color theme="1"/>
        <rFont val="Times New Roman"/>
        <family val="1"/>
      </rPr>
      <t xml:space="preserve"> NG</t>
    </r>
  </si>
  <si>
    <t>- Hiện tượng trục:</t>
  </si>
  <si>
    <t>Trục số:..........</t>
  </si>
  <si>
    <t>- Đề xuất: ....................</t>
  </si>
  <si>
    <t>......................................</t>
  </si>
  <si>
    <t>THÀNH PHẨM IN</t>
  </si>
  <si>
    <t>3.CÔNG ĐOẠN GHÉP</t>
  </si>
  <si>
    <t>Tổng</t>
  </si>
  <si>
    <t>Định mức hao hụt G1:</t>
  </si>
  <si>
    <t>Máy ghép</t>
  </si>
  <si>
    <t>Định mức hao hụt G2:</t>
  </si>
  <si>
    <t>Hàm lượng keo</t>
  </si>
  <si>
    <t>Vật tư cấp</t>
  </si>
  <si>
    <t>Lot</t>
  </si>
  <si>
    <t>Màng ghép 1</t>
  </si>
  <si>
    <t>Màng ghép 2</t>
  </si>
  <si>
    <t>Kg</t>
  </si>
  <si>
    <r>
      <rPr>
        <u/>
        <sz val="10"/>
        <color theme="1"/>
        <rFont val="Times New Roman"/>
        <family val="1"/>
      </rPr>
      <t>Ghi chú</t>
    </r>
    <r>
      <rPr>
        <sz val="10"/>
        <color theme="1"/>
        <rFont val="Times New Roman"/>
        <family val="1"/>
      </rPr>
      <t>:</t>
    </r>
  </si>
  <si>
    <t>THÀNH PHẨM GHÉP</t>
  </si>
  <si>
    <t xml:space="preserve">Lần 1: </t>
  </si>
  <si>
    <t>Lần 2:</t>
  </si>
  <si>
    <t>4.CÔNG ĐOẠN CHIA</t>
  </si>
  <si>
    <t>Xác nhận trưởng máy:</t>
  </si>
  <si>
    <t>Định mức hao hụt (setup):</t>
  </si>
  <si>
    <t>Máy chia</t>
  </si>
  <si>
    <t>Khổ chia</t>
  </si>
  <si>
    <t>Thành phẩm</t>
  </si>
  <si>
    <t>Số con</t>
  </si>
  <si>
    <t>Người vận hành</t>
  </si>
  <si>
    <t>Số mét/ cuồn</t>
  </si>
  <si>
    <r>
      <t>Ghi chú:</t>
    </r>
    <r>
      <rPr>
        <sz val="10"/>
        <color theme="1"/>
        <rFont val="Times New Roman"/>
        <family val="1"/>
        <charset val="163"/>
      </rPr>
      <t xml:space="preserve"> </t>
    </r>
    <r>
      <rPr>
        <b/>
        <sz val="14"/>
        <color theme="1"/>
        <rFont val="Times New Roman"/>
        <family val="1"/>
        <charset val="163"/>
      </rPr>
      <t xml:space="preserve"> </t>
    </r>
  </si>
  <si>
    <t>Đóng gói</t>
  </si>
  <si>
    <t>5.CÔNG ĐOẠN LÀM TÚI</t>
  </si>
  <si>
    <t>Loại túi</t>
  </si>
  <si>
    <t>Dài</t>
  </si>
  <si>
    <t>Rộng</t>
  </si>
  <si>
    <t>Xếp hông</t>
  </si>
  <si>
    <t>Dán đầu</t>
  </si>
  <si>
    <t>Dán đáy</t>
  </si>
  <si>
    <t>Dán lưng</t>
  </si>
  <si>
    <t>Dán biên</t>
  </si>
  <si>
    <t>Đục lỗ</t>
  </si>
  <si>
    <t>Máy làm túi</t>
  </si>
  <si>
    <t>Số lượng TP</t>
  </si>
  <si>
    <r>
      <rPr>
        <u/>
        <sz val="10"/>
        <color theme="1"/>
        <rFont val="Times New Roman"/>
        <family val="1"/>
        <charset val="163"/>
      </rPr>
      <t>Ghi chú</t>
    </r>
    <r>
      <rPr>
        <sz val="10"/>
        <color theme="1"/>
        <rFont val="Times New Roman"/>
        <family val="1"/>
      </rPr>
      <t xml:space="preserve">:  </t>
    </r>
  </si>
  <si>
    <t>Định mức hao hụt (sx):</t>
  </si>
  <si>
    <t>Tổng định mực hao hụt:</t>
  </si>
  <si>
    <t>Tổng hao hụt so với số lượng yêu cầu:</t>
  </si>
  <si>
    <t>Kết luận:</t>
  </si>
  <si>
    <r>
      <rPr>
        <b/>
        <sz val="10"/>
        <color theme="1"/>
        <rFont val="Webdings"/>
        <family val="1"/>
        <charset val="2"/>
      </rPr>
      <t>1</t>
    </r>
    <r>
      <rPr>
        <b/>
        <sz val="10"/>
        <color theme="1"/>
        <rFont val="Times New Roman"/>
        <family val="1"/>
      </rPr>
      <t xml:space="preserve"> Đóng lệnh               </t>
    </r>
    <r>
      <rPr>
        <b/>
        <sz val="10"/>
        <color theme="1"/>
        <rFont val="Webdings"/>
        <family val="1"/>
        <charset val="2"/>
      </rPr>
      <t>1</t>
    </r>
    <r>
      <rPr>
        <b/>
        <sz val="10"/>
        <color theme="1"/>
        <rFont val="Times New Roman"/>
        <family val="1"/>
      </rPr>
      <t xml:space="preserve"> Sản xuất bù</t>
    </r>
  </si>
  <si>
    <t>Kỹ thuật</t>
  </si>
  <si>
    <r>
      <t>Sản xuất</t>
    </r>
    <r>
      <rPr>
        <sz val="10"/>
        <color theme="1"/>
        <rFont val="Webdings"/>
        <family val="1"/>
        <charset val="2"/>
      </rPr>
      <t/>
    </r>
  </si>
  <si>
    <t>CÔNG ĐOẠN</t>
  </si>
  <si>
    <t>LOẠI MÁY</t>
  </si>
  <si>
    <t>LOẠI MÀNG</t>
  </si>
  <si>
    <t>SỐ MÀU</t>
  </si>
  <si>
    <t xml:space="preserve">SỐ M </t>
  </si>
  <si>
    <t>XUẤT KHẨU</t>
  </si>
  <si>
    <t>TRUNG BÌNH</t>
  </si>
  <si>
    <t>HÀNG CHỢ</t>
  </si>
  <si>
    <t>Hao hụt setup
(m)</t>
  </si>
  <si>
    <t>Hao hụt quá trình
(%)</t>
  </si>
  <si>
    <t>Duyệt mẫu mới</t>
  </si>
  <si>
    <t>Phế sx lỗi nếu có
(%)</t>
  </si>
  <si>
    <t>nhóm</t>
  </si>
  <si>
    <t>tên nhóm</t>
  </si>
  <si>
    <t>mã máy</t>
  </si>
  <si>
    <t>mã</t>
  </si>
  <si>
    <t>tên</t>
  </si>
  <si>
    <t>từ</t>
  </si>
  <si>
    <t>đến</t>
  </si>
  <si>
    <t>Cấp A</t>
  </si>
  <si>
    <t>Cấp B</t>
  </si>
  <si>
    <t>Cấp C</t>
  </si>
  <si>
    <t>A</t>
  </si>
  <si>
    <t>C</t>
  </si>
  <si>
    <t>IN</t>
  </si>
  <si>
    <t>máy in 8 màu</t>
  </si>
  <si>
    <t xml:space="preserve">PET </t>
  </si>
  <si>
    <t>1-2 màu</t>
  </si>
  <si>
    <t>3-4 màu</t>
  </si>
  <si>
    <t>5-6 màu</t>
  </si>
  <si>
    <t>7-8 màu</t>
  </si>
  <si>
    <t>PA</t>
  </si>
  <si>
    <t>OPP</t>
  </si>
  <si>
    <t>NGỌC</t>
  </si>
  <si>
    <t>OPP SEAL</t>
  </si>
  <si>
    <t>CPP</t>
  </si>
  <si>
    <t>PE</t>
  </si>
  <si>
    <t>ghép</t>
  </si>
  <si>
    <t>Ghép có dung môi</t>
  </si>
  <si>
    <t>OPP/MCPP</t>
  </si>
  <si>
    <t>GHÉP KỲ 1</t>
  </si>
  <si>
    <t>OPP/PE</t>
  </si>
  <si>
    <t>OPP/CPP</t>
  </si>
  <si>
    <t>OPP/NGỌC</t>
  </si>
  <si>
    <t>OPP/MPET</t>
  </si>
  <si>
    <t>OPP/AL</t>
  </si>
  <si>
    <t>OPP MỜ/MCPP</t>
  </si>
  <si>
    <t>OPP MỜ/PE</t>
  </si>
  <si>
    <t>OPP MỜ/CPP</t>
  </si>
  <si>
    <t>OPP MỜ/NGỌC</t>
  </si>
  <si>
    <t>OPP MỜ/MPET</t>
  </si>
  <si>
    <t>OPP MỜ/AL</t>
  </si>
  <si>
    <t>PET/PE</t>
  </si>
  <si>
    <t>PET/CPP</t>
  </si>
  <si>
    <t>PET/MCPP</t>
  </si>
  <si>
    <t>PET/MPET</t>
  </si>
  <si>
    <t>PET/AL khổ dưới 700mm</t>
  </si>
  <si>
    <t>PET/AL khổ trên 700mm</t>
  </si>
  <si>
    <t>PET/PA</t>
  </si>
  <si>
    <t>PA/PE</t>
  </si>
  <si>
    <t>OPP/MPET/PE</t>
  </si>
  <si>
    <t>GHÉP KỲ 2</t>
  </si>
  <si>
    <t>OPP/AL/PE</t>
  </si>
  <si>
    <t>OPP MỜ/MPET/PE</t>
  </si>
  <si>
    <t>OPP MỜ/AL/PE</t>
  </si>
  <si>
    <t>OPP MỜ/AL/CPP</t>
  </si>
  <si>
    <t>PET/MPET/PE</t>
  </si>
  <si>
    <t>PET/AL/PE</t>
  </si>
  <si>
    <t>PET/PA/PE</t>
  </si>
  <si>
    <t>PET/PA/Al</t>
  </si>
  <si>
    <t>PET/PA/Al/PE</t>
  </si>
  <si>
    <t>GHÉP KỲ 3</t>
  </si>
  <si>
    <t>chia cuộn</t>
  </si>
  <si>
    <t>CH 1</t>
  </si>
  <si>
    <t>làm túi</t>
  </si>
  <si>
    <t>Seal 1</t>
  </si>
  <si>
    <t>Seal</t>
  </si>
  <si>
    <t>Seal xếp đáy &gt;=60</t>
  </si>
  <si>
    <t>Lưng 1</t>
  </si>
  <si>
    <t>Lưng</t>
  </si>
  <si>
    <t>Lưng xếp hông</t>
  </si>
  <si>
    <t>Lưng lệch</t>
  </si>
  <si>
    <t>4 biên</t>
  </si>
  <si>
    <t>Biên 1</t>
  </si>
  <si>
    <t>đáy đứng thường</t>
  </si>
  <si>
    <t>đáy đứng Zipper</t>
  </si>
  <si>
    <t>3 Biên thường</t>
  </si>
  <si>
    <t>3 Biên Zipper</t>
  </si>
  <si>
    <t>3 Biên Zipper cắt 2 line</t>
  </si>
  <si>
    <t>Dựa vào số mét 
dài màng cấp vào sx ví dụ: 32.000</t>
  </si>
  <si>
    <t>NHM-QTR-01/M002 (00 -02/05/2022)</t>
  </si>
  <si>
    <r>
      <rPr>
        <b/>
        <sz val="7"/>
        <color rgb="FF000000"/>
        <rFont val="Times New Roman"/>
        <family val="1"/>
      </rPr>
      <t>CÔNG TY TNHH TĂNG LONG PACK</t>
    </r>
    <r>
      <rPr>
        <sz val="7"/>
        <color rgb="FF000000"/>
        <rFont val="Times New Roman"/>
        <family val="1"/>
      </rPr>
      <t xml:space="preserve">
VP: 894/7A Nguyễn Xiển, Tổ 1, KP Long Hòa, P. Long Thạnh Mỹ, TP.Thủ Đức, TP. Hồ Chí Minh
Nhà máy: 70 Đường 35, KP Long Bửu, Phường Long Bình,  TP. Thủ Đức, TP. Hồ Chí Minh.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</si>
</sst>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_-* #,##0.00_-;\-* #,##0.00_-;_-* &quot;-&quot;??_-;_-@_-"/>
    <numFmt numFmtId="165" formatCode="_(* #,##0.0_);_(* \(#,##0.0\);_(* &quot;-&quot;??_);_(@_)"/>
    <numFmt numFmtId="166" formatCode="#,##0.000"/>
    <numFmt numFmtId="167" formatCode="#,##0.0"/>
    <numFmt numFmtId="168" formatCode="0.0%"/>
    <numFmt numFmtId="169" formatCode="_(* #,##0_);_(* \(#,##0\);_(* &quot;-&quot;??_);_(@_)"/>
    <numFmt numFmtId="170" formatCode="0.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z val="7"/>
      <color indexed="8"/>
      <name val="Times New Roman"/>
      <family val="1"/>
    </font>
    <font>
      <sz val="10"/>
      <name val="Times New Roman"/>
      <family val="1"/>
    </font>
    <font>
      <sz val="9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5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5"/>
      <color rgb="FFFF0000"/>
      <name val="Times New Roman"/>
      <family val="1"/>
      <charset val="163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theme="1"/>
      <name val="Wingdings"/>
      <charset val="2"/>
    </font>
    <font>
      <u/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i/>
      <sz val="8"/>
      <color theme="1"/>
      <name val="Times New Roman"/>
      <family val="1"/>
    </font>
    <font>
      <b/>
      <i/>
      <sz val="9"/>
      <color theme="1"/>
      <name val="Times New Roman"/>
      <family val="1"/>
      <charset val="163"/>
    </font>
    <font>
      <sz val="12"/>
      <color theme="1"/>
      <name val="Times New Roman"/>
      <family val="1"/>
    </font>
    <font>
      <sz val="10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u/>
      <sz val="10"/>
      <color theme="1"/>
      <name val="Times New Roman"/>
      <family val="1"/>
      <charset val="163"/>
    </font>
    <font>
      <b/>
      <sz val="10"/>
      <color theme="1"/>
      <name val="Webdings"/>
      <family val="1"/>
      <charset val="2"/>
    </font>
    <font>
      <sz val="10"/>
      <color theme="1"/>
      <name val="Webdings"/>
      <family val="1"/>
      <charset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b/>
      <sz val="6"/>
      <color theme="1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/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6">
    <xf numFmtId="0" fontId="0" fillId="0" borderId="0" xfId="0"/>
    <xf numFmtId="3" fontId="2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2" borderId="0" xfId="0" applyFill="1"/>
    <xf numFmtId="3" fontId="2" fillId="0" borderId="11" xfId="0" applyNumberFormat="1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3" fontId="2" fillId="0" borderId="15" xfId="0" applyNumberFormat="1" applyFont="1" applyFill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/>
    </xf>
    <xf numFmtId="3" fontId="2" fillId="0" borderId="17" xfId="0" applyNumberFormat="1" applyFont="1" applyFill="1" applyBorder="1" applyAlignment="1">
      <alignment horizontal="center" vertical="center"/>
    </xf>
    <xf numFmtId="3" fontId="9" fillId="0" borderId="8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 vertical="center"/>
    </xf>
    <xf numFmtId="3" fontId="2" fillId="0" borderId="18" xfId="0" applyNumberFormat="1" applyFont="1" applyFill="1" applyBorder="1" applyAlignment="1">
      <alignment horizontal="center" vertical="center"/>
    </xf>
    <xf numFmtId="0" fontId="9" fillId="3" borderId="8" xfId="0" quotePrefix="1" applyNumberFormat="1" applyFont="1" applyFill="1" applyBorder="1" applyAlignment="1">
      <alignment horizontal="center" vertical="center"/>
    </xf>
    <xf numFmtId="165" fontId="2" fillId="0" borderId="19" xfId="1" applyNumberFormat="1" applyFont="1" applyFill="1" applyBorder="1" applyAlignment="1">
      <alignment vertical="center"/>
    </xf>
    <xf numFmtId="3" fontId="2" fillId="0" borderId="7" xfId="0" applyNumberFormat="1" applyFont="1" applyFill="1" applyBorder="1" applyAlignment="1">
      <alignment horizontal="center" vertical="center"/>
    </xf>
    <xf numFmtId="3" fontId="11" fillId="0" borderId="8" xfId="0" applyNumberFormat="1" applyFont="1" applyFill="1" applyBorder="1" applyAlignment="1">
      <alignment horizontal="center" vertical="center"/>
    </xf>
    <xf numFmtId="3" fontId="2" fillId="0" borderId="23" xfId="0" applyNumberFormat="1" applyFont="1" applyFill="1" applyBorder="1" applyAlignment="1">
      <alignment horizontal="center" vertical="center"/>
    </xf>
    <xf numFmtId="3" fontId="11" fillId="0" borderId="8" xfId="0" applyNumberFormat="1" applyFont="1" applyFill="1" applyBorder="1" applyAlignment="1">
      <alignment horizontal="left" vertical="center"/>
    </xf>
    <xf numFmtId="3" fontId="2" fillId="0" borderId="21" xfId="0" applyNumberFormat="1" applyFont="1" applyFill="1" applyBorder="1" applyAlignment="1">
      <alignment horizontal="left" vertical="center"/>
    </xf>
    <xf numFmtId="3" fontId="2" fillId="0" borderId="21" xfId="0" applyNumberFormat="1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/>
    </xf>
    <xf numFmtId="3" fontId="2" fillId="0" borderId="20" xfId="0" applyNumberFormat="1" applyFont="1" applyFill="1" applyBorder="1" applyAlignment="1">
      <alignment horizontal="center" vertical="center"/>
    </xf>
    <xf numFmtId="165" fontId="2" fillId="0" borderId="23" xfId="1" applyNumberFormat="1" applyFont="1" applyFill="1" applyBorder="1" applyAlignment="1">
      <alignment vertical="center"/>
    </xf>
    <xf numFmtId="3" fontId="2" fillId="0" borderId="24" xfId="0" applyNumberFormat="1" applyFont="1" applyFill="1" applyBorder="1" applyAlignment="1">
      <alignment horizontal="left" vertical="center"/>
    </xf>
    <xf numFmtId="41" fontId="12" fillId="0" borderId="25" xfId="0" applyNumberFormat="1" applyFont="1" applyFill="1" applyBorder="1" applyAlignment="1">
      <alignment horizontal="left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0" borderId="30" xfId="0" applyNumberFormat="1" applyFont="1" applyFill="1" applyBorder="1" applyAlignment="1">
      <alignment horizontal="center" vertical="center"/>
    </xf>
    <xf numFmtId="3" fontId="10" fillId="3" borderId="15" xfId="0" applyNumberFormat="1" applyFont="1" applyFill="1" applyBorder="1" applyAlignment="1">
      <alignment horizontal="center" vertical="center"/>
    </xf>
    <xf numFmtId="3" fontId="14" fillId="3" borderId="8" xfId="0" applyNumberFormat="1" applyFont="1" applyFill="1" applyBorder="1" applyAlignment="1">
      <alignment horizontal="center" vertical="center"/>
    </xf>
    <xf numFmtId="10" fontId="2" fillId="0" borderId="18" xfId="2" applyNumberFormat="1" applyFont="1" applyFill="1" applyBorder="1" applyAlignment="1">
      <alignment horizontal="center" vertical="center"/>
    </xf>
    <xf numFmtId="10" fontId="17" fillId="0" borderId="18" xfId="2" applyNumberFormat="1" applyFont="1" applyFill="1" applyBorder="1" applyAlignment="1">
      <alignment horizontal="center" vertical="center"/>
    </xf>
    <xf numFmtId="10" fontId="2" fillId="3" borderId="6" xfId="2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0" fontId="18" fillId="3" borderId="38" xfId="0" applyNumberFormat="1" applyFont="1" applyFill="1" applyBorder="1" applyAlignment="1">
      <alignment horizontal="left" vertical="center"/>
    </xf>
    <xf numFmtId="2" fontId="19" fillId="0" borderId="41" xfId="2" applyNumberFormat="1" applyFont="1" applyFill="1" applyBorder="1" applyAlignment="1">
      <alignment horizontal="center" vertical="center"/>
    </xf>
    <xf numFmtId="3" fontId="19" fillId="0" borderId="42" xfId="0" applyNumberFormat="1" applyFont="1" applyFill="1" applyBorder="1" applyAlignment="1">
      <alignment horizontal="center" vertical="center"/>
    </xf>
    <xf numFmtId="0" fontId="10" fillId="0" borderId="43" xfId="2" applyNumberFormat="1" applyFont="1" applyFill="1" applyBorder="1" applyAlignment="1">
      <alignment vertical="center"/>
    </xf>
    <xf numFmtId="4" fontId="10" fillId="3" borderId="44" xfId="2" applyNumberFormat="1" applyFont="1" applyFill="1" applyBorder="1" applyAlignment="1">
      <alignment horizontal="center" vertical="center"/>
    </xf>
    <xf numFmtId="3" fontId="20" fillId="0" borderId="11" xfId="0" applyNumberFormat="1" applyFont="1" applyFill="1" applyBorder="1" applyAlignment="1">
      <alignment horizontal="center" vertical="center"/>
    </xf>
    <xf numFmtId="3" fontId="21" fillId="3" borderId="47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  <xf numFmtId="3" fontId="10" fillId="3" borderId="47" xfId="0" applyNumberFormat="1" applyFont="1" applyFill="1" applyBorder="1" applyAlignment="1">
      <alignment horizontal="center" vertical="center"/>
    </xf>
    <xf numFmtId="3" fontId="2" fillId="0" borderId="47" xfId="0" applyNumberFormat="1" applyFont="1" applyFill="1" applyBorder="1" applyAlignment="1">
      <alignment horizontal="center" vertical="center"/>
    </xf>
    <xf numFmtId="3" fontId="2" fillId="0" borderId="47" xfId="1" applyNumberFormat="1" applyFont="1" applyFill="1" applyBorder="1" applyAlignment="1">
      <alignment horizontal="center" vertical="center"/>
    </xf>
    <xf numFmtId="3" fontId="22" fillId="3" borderId="8" xfId="0" applyNumberFormat="1" applyFont="1" applyFill="1" applyBorder="1" applyAlignment="1">
      <alignment horizontal="center" vertical="center"/>
    </xf>
    <xf numFmtId="166" fontId="2" fillId="0" borderId="11" xfId="0" applyNumberFormat="1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/>
    </xf>
    <xf numFmtId="49" fontId="2" fillId="3" borderId="47" xfId="0" applyNumberFormat="1" applyFont="1" applyFill="1" applyBorder="1" applyAlignment="1">
      <alignment horizontal="center" vertical="center"/>
    </xf>
    <xf numFmtId="3" fontId="2" fillId="0" borderId="51" xfId="0" applyNumberFormat="1" applyFont="1" applyFill="1" applyBorder="1" applyAlignment="1">
      <alignment horizontal="center" vertical="center"/>
    </xf>
    <xf numFmtId="3" fontId="2" fillId="0" borderId="52" xfId="0" applyNumberFormat="1" applyFont="1" applyFill="1" applyBorder="1" applyAlignment="1">
      <alignment horizontal="center" vertical="center"/>
    </xf>
    <xf numFmtId="3" fontId="10" fillId="3" borderId="53" xfId="0" applyNumberFormat="1" applyFont="1" applyFill="1" applyBorder="1" applyAlignment="1">
      <alignment horizontal="center" vertical="center" wrapText="1"/>
    </xf>
    <xf numFmtId="3" fontId="10" fillId="3" borderId="54" xfId="0" applyNumberFormat="1" applyFont="1" applyFill="1" applyBorder="1" applyAlignment="1">
      <alignment horizontal="center" vertical="center" wrapText="1"/>
    </xf>
    <xf numFmtId="3" fontId="10" fillId="0" borderId="7" xfId="0" applyNumberFormat="1" applyFont="1" applyFill="1" applyBorder="1" applyAlignment="1">
      <alignment vertical="center" wrapText="1"/>
    </xf>
    <xf numFmtId="3" fontId="10" fillId="0" borderId="1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3" fontId="10" fillId="0" borderId="51" xfId="0" applyNumberFormat="1" applyFont="1" applyFill="1" applyBorder="1" applyAlignment="1">
      <alignment vertical="center" wrapText="1"/>
    </xf>
    <xf numFmtId="3" fontId="10" fillId="0" borderId="52" xfId="0" applyNumberFormat="1" applyFont="1" applyFill="1" applyBorder="1" applyAlignment="1">
      <alignment horizontal="center" vertical="center" wrapText="1"/>
    </xf>
    <xf numFmtId="3" fontId="16" fillId="0" borderId="2" xfId="0" applyNumberFormat="1" applyFont="1" applyFill="1" applyBorder="1" applyAlignment="1">
      <alignment vertical="center"/>
    </xf>
    <xf numFmtId="3" fontId="16" fillId="0" borderId="4" xfId="0" applyNumberFormat="1" applyFont="1" applyFill="1" applyBorder="1" applyAlignment="1">
      <alignment vertical="center"/>
    </xf>
    <xf numFmtId="3" fontId="16" fillId="0" borderId="20" xfId="0" applyNumberFormat="1" applyFont="1" applyFill="1" applyBorder="1" applyAlignment="1">
      <alignment vertical="center"/>
    </xf>
    <xf numFmtId="3" fontId="16" fillId="0" borderId="22" xfId="0" applyNumberFormat="1" applyFont="1" applyFill="1" applyBorder="1" applyAlignment="1">
      <alignment vertical="center"/>
    </xf>
    <xf numFmtId="10" fontId="10" fillId="0" borderId="21" xfId="2" applyNumberFormat="1" applyFont="1" applyFill="1" applyBorder="1" applyAlignment="1">
      <alignment vertical="center"/>
    </xf>
    <xf numFmtId="3" fontId="10" fillId="0" borderId="58" xfId="0" applyNumberFormat="1" applyFont="1" applyFill="1" applyBorder="1" applyAlignment="1">
      <alignment vertical="center"/>
    </xf>
    <xf numFmtId="10" fontId="10" fillId="0" borderId="11" xfId="2" applyNumberFormat="1" applyFont="1" applyFill="1" applyBorder="1" applyAlignment="1">
      <alignment horizontal="right" vertical="center"/>
    </xf>
    <xf numFmtId="0" fontId="10" fillId="0" borderId="21" xfId="2" applyNumberFormat="1" applyFont="1" applyFill="1" applyBorder="1" applyAlignment="1">
      <alignment vertical="center"/>
    </xf>
    <xf numFmtId="10" fontId="10" fillId="3" borderId="12" xfId="2" applyNumberFormat="1" applyFont="1" applyFill="1" applyBorder="1" applyAlignment="1">
      <alignment horizontal="right" vertical="center"/>
    </xf>
    <xf numFmtId="3" fontId="16" fillId="0" borderId="41" xfId="0" applyNumberFormat="1" applyFont="1" applyFill="1" applyBorder="1" applyAlignment="1">
      <alignment vertical="center"/>
    </xf>
    <xf numFmtId="10" fontId="10" fillId="0" borderId="41" xfId="2" applyNumberFormat="1" applyFont="1" applyFill="1" applyBorder="1" applyAlignment="1">
      <alignment vertical="center"/>
    </xf>
    <xf numFmtId="3" fontId="10" fillId="0" borderId="41" xfId="0" applyNumberFormat="1" applyFont="1" applyFill="1" applyBorder="1" applyAlignment="1">
      <alignment vertical="center"/>
    </xf>
    <xf numFmtId="10" fontId="10" fillId="0" borderId="41" xfId="2" applyNumberFormat="1" applyFont="1" applyFill="1" applyBorder="1" applyAlignment="1">
      <alignment horizontal="right" vertical="center"/>
    </xf>
    <xf numFmtId="0" fontId="10" fillId="0" borderId="41" xfId="2" applyNumberFormat="1" applyFont="1" applyFill="1" applyBorder="1" applyAlignment="1">
      <alignment vertical="center"/>
    </xf>
    <xf numFmtId="10" fontId="10" fillId="3" borderId="44" xfId="2" applyNumberFormat="1" applyFont="1" applyFill="1" applyBorder="1" applyAlignment="1">
      <alignment horizontal="right" vertical="center"/>
    </xf>
    <xf numFmtId="3" fontId="10" fillId="0" borderId="11" xfId="0" applyNumberFormat="1" applyFont="1" applyFill="1" applyBorder="1" applyAlignment="1">
      <alignment horizontal="center" vertical="center"/>
    </xf>
    <xf numFmtId="3" fontId="2" fillId="0" borderId="54" xfId="0" applyNumberFormat="1" applyFont="1" applyFill="1" applyBorder="1" applyAlignment="1">
      <alignment vertical="center"/>
    </xf>
    <xf numFmtId="3" fontId="2" fillId="0" borderId="54" xfId="0" applyNumberFormat="1" applyFont="1" applyFill="1" applyBorder="1" applyAlignment="1">
      <alignment horizontal="center" vertical="center"/>
    </xf>
    <xf numFmtId="3" fontId="2" fillId="0" borderId="54" xfId="0" applyNumberFormat="1" applyFont="1" applyFill="1" applyBorder="1" applyAlignment="1">
      <alignment horizontal="center" vertical="center" wrapText="1"/>
    </xf>
    <xf numFmtId="3" fontId="10" fillId="4" borderId="11" xfId="0" applyNumberFormat="1" applyFont="1" applyFill="1" applyBorder="1" applyAlignment="1">
      <alignment horizontal="center" vertical="center"/>
    </xf>
    <xf numFmtId="167" fontId="2" fillId="3" borderId="11" xfId="1" applyNumberFormat="1" applyFont="1" applyFill="1" applyBorder="1" applyAlignment="1">
      <alignment horizontal="center" vertical="center"/>
    </xf>
    <xf numFmtId="3" fontId="2" fillId="0" borderId="20" xfId="0" applyNumberFormat="1" applyFont="1" applyFill="1" applyBorder="1" applyAlignment="1">
      <alignment vertical="top"/>
    </xf>
    <xf numFmtId="3" fontId="2" fillId="0" borderId="23" xfId="0" applyNumberFormat="1" applyFont="1" applyFill="1" applyBorder="1" applyAlignment="1">
      <alignment vertical="top"/>
    </xf>
    <xf numFmtId="167" fontId="2" fillId="0" borderId="47" xfId="1" applyNumberFormat="1" applyFont="1" applyFill="1" applyBorder="1" applyAlignment="1">
      <alignment horizontal="center" vertical="center"/>
    </xf>
    <xf numFmtId="3" fontId="2" fillId="0" borderId="22" xfId="0" applyNumberFormat="1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left" vertical="center"/>
    </xf>
    <xf numFmtId="3" fontId="6" fillId="0" borderId="11" xfId="0" applyNumberFormat="1" applyFont="1" applyFill="1" applyBorder="1" applyAlignment="1">
      <alignment horizontal="left"/>
    </xf>
    <xf numFmtId="166" fontId="25" fillId="0" borderId="11" xfId="0" applyNumberFormat="1" applyFont="1" applyFill="1" applyBorder="1" applyAlignment="1">
      <alignment horizontal="center" vertical="center"/>
    </xf>
    <xf numFmtId="3" fontId="26" fillId="0" borderId="11" xfId="0" applyNumberFormat="1" applyFont="1" applyFill="1" applyBorder="1" applyAlignment="1">
      <alignment horizontal="center" vertical="center"/>
    </xf>
    <xf numFmtId="3" fontId="2" fillId="0" borderId="32" xfId="0" applyNumberFormat="1" applyFont="1" applyFill="1" applyBorder="1" applyAlignment="1">
      <alignment vertical="center"/>
    </xf>
    <xf numFmtId="3" fontId="2" fillId="0" borderId="34" xfId="0" applyNumberFormat="1" applyFont="1" applyFill="1" applyBorder="1" applyAlignment="1">
      <alignment vertical="center"/>
    </xf>
    <xf numFmtId="3" fontId="2" fillId="0" borderId="64" xfId="0" applyNumberFormat="1" applyFont="1" applyFill="1" applyBorder="1" applyAlignment="1">
      <alignment vertical="center"/>
    </xf>
    <xf numFmtId="168" fontId="10" fillId="3" borderId="66" xfId="2" applyNumberFormat="1" applyFont="1" applyFill="1" applyBorder="1" applyAlignment="1">
      <alignment vertical="center"/>
    </xf>
    <xf numFmtId="10" fontId="10" fillId="0" borderId="69" xfId="2" applyNumberFormat="1" applyFont="1" applyFill="1" applyBorder="1" applyAlignment="1">
      <alignment horizontal="right" vertical="center"/>
    </xf>
    <xf numFmtId="14" fontId="28" fillId="0" borderId="8" xfId="0" applyNumberFormat="1" applyFont="1" applyFill="1" applyBorder="1" applyAlignment="1">
      <alignment horizontal="center" vertical="center"/>
    </xf>
    <xf numFmtId="3" fontId="2" fillId="0" borderId="70" xfId="0" applyNumberFormat="1" applyFont="1" applyFill="1" applyBorder="1" applyAlignment="1">
      <alignment horizontal="center" vertical="center"/>
    </xf>
    <xf numFmtId="3" fontId="2" fillId="0" borderId="71" xfId="0" applyNumberFormat="1" applyFont="1" applyFill="1" applyBorder="1" applyAlignment="1">
      <alignment horizontal="center" vertical="center"/>
    </xf>
    <xf numFmtId="3" fontId="2" fillId="0" borderId="59" xfId="0" applyNumberFormat="1" applyFont="1" applyFill="1" applyBorder="1" applyAlignment="1">
      <alignment horizontal="center" vertical="center"/>
    </xf>
    <xf numFmtId="3" fontId="2" fillId="0" borderId="60" xfId="0" applyNumberFormat="1" applyFont="1" applyFill="1" applyBorder="1" applyAlignment="1">
      <alignment horizontal="center" vertical="center"/>
    </xf>
    <xf numFmtId="3" fontId="29" fillId="3" borderId="20" xfId="0" applyNumberFormat="1" applyFont="1" applyFill="1" applyBorder="1" applyAlignment="1">
      <alignment horizontal="center" vertical="center" wrapText="1"/>
    </xf>
    <xf numFmtId="3" fontId="29" fillId="3" borderId="21" xfId="0" applyNumberFormat="1" applyFont="1" applyFill="1" applyBorder="1" applyAlignment="1">
      <alignment vertical="center" wrapText="1"/>
    </xf>
    <xf numFmtId="3" fontId="29" fillId="3" borderId="22" xfId="0" applyNumberFormat="1" applyFont="1" applyFill="1" applyBorder="1" applyAlignment="1">
      <alignment vertical="center" wrapText="1"/>
    </xf>
    <xf numFmtId="14" fontId="2" fillId="0" borderId="20" xfId="0" applyNumberFormat="1" applyFont="1" applyFill="1" applyBorder="1" applyAlignment="1">
      <alignment horizontal="center" vertical="center"/>
    </xf>
    <xf numFmtId="3" fontId="2" fillId="0" borderId="13" xfId="0" applyNumberFormat="1" applyFont="1" applyFill="1" applyBorder="1" applyAlignment="1">
      <alignment horizontal="center" vertical="center"/>
    </xf>
    <xf numFmtId="3" fontId="2" fillId="0" borderId="24" xfId="0" applyNumberFormat="1" applyFont="1" applyFill="1" applyBorder="1" applyAlignment="1">
      <alignment horizontal="center" vertical="center"/>
    </xf>
    <xf numFmtId="3" fontId="26" fillId="0" borderId="34" xfId="0" applyNumberFormat="1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vertical="center"/>
    </xf>
    <xf numFmtId="41" fontId="12" fillId="0" borderId="67" xfId="0" applyNumberFormat="1" applyFont="1" applyFill="1" applyBorder="1" applyAlignment="1">
      <alignment horizontal="left" vertical="center"/>
    </xf>
    <xf numFmtId="0" fontId="20" fillId="0" borderId="66" xfId="0" applyFont="1" applyFill="1" applyBorder="1" applyAlignment="1">
      <alignment vertical="center"/>
    </xf>
    <xf numFmtId="0" fontId="20" fillId="0" borderId="75" xfId="0" applyFont="1" applyFill="1" applyBorder="1" applyAlignment="1">
      <alignment vertical="center"/>
    </xf>
    <xf numFmtId="3" fontId="2" fillId="0" borderId="12" xfId="0" applyNumberFormat="1" applyFont="1" applyFill="1" applyBorder="1" applyAlignment="1">
      <alignment horizontal="center" vertical="center"/>
    </xf>
    <xf numFmtId="41" fontId="0" fillId="0" borderId="0" xfId="0" applyNumberFormat="1"/>
    <xf numFmtId="3" fontId="2" fillId="0" borderId="77" xfId="0" applyNumberFormat="1" applyFont="1" applyFill="1" applyBorder="1" applyAlignment="1">
      <alignment horizontal="center" vertical="center"/>
    </xf>
    <xf numFmtId="3" fontId="2" fillId="0" borderId="58" xfId="0" applyNumberFormat="1" applyFont="1" applyFill="1" applyBorder="1" applyAlignment="1">
      <alignment horizontal="center" vertical="center"/>
    </xf>
    <xf numFmtId="3" fontId="2" fillId="0" borderId="72" xfId="0" applyNumberFormat="1" applyFont="1" applyFill="1" applyBorder="1" applyAlignment="1">
      <alignment horizontal="center" vertical="center"/>
    </xf>
    <xf numFmtId="3" fontId="2" fillId="0" borderId="62" xfId="0" applyNumberFormat="1" applyFont="1" applyFill="1" applyBorder="1" applyAlignment="1">
      <alignment horizontal="center" vertical="center"/>
    </xf>
    <xf numFmtId="168" fontId="10" fillId="0" borderId="22" xfId="2" applyNumberFormat="1" applyFont="1" applyFill="1" applyBorder="1" applyAlignment="1">
      <alignment vertical="center"/>
    </xf>
    <xf numFmtId="1" fontId="10" fillId="0" borderId="12" xfId="2" applyNumberFormat="1" applyFont="1" applyFill="1" applyBorder="1" applyAlignment="1">
      <alignment horizontal="right" vertical="center"/>
    </xf>
    <xf numFmtId="3" fontId="18" fillId="0" borderId="5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9" fontId="35" fillId="0" borderId="0" xfId="1" applyNumberFormat="1" applyFont="1" applyAlignment="1">
      <alignment horizontal="center"/>
    </xf>
    <xf numFmtId="10" fontId="36" fillId="5" borderId="0" xfId="2" applyNumberFormat="1" applyFont="1" applyFill="1" applyAlignment="1">
      <alignment horizontal="center"/>
    </xf>
    <xf numFmtId="10" fontId="35" fillId="5" borderId="0" xfId="2" applyNumberFormat="1" applyFont="1" applyFill="1" applyAlignment="1"/>
    <xf numFmtId="0" fontId="0" fillId="5" borderId="0" xfId="0" applyFill="1" applyAlignment="1"/>
    <xf numFmtId="0" fontId="0" fillId="0" borderId="84" xfId="0" applyBorder="1" applyAlignment="1">
      <alignment horizontal="center"/>
    </xf>
    <xf numFmtId="0" fontId="0" fillId="0" borderId="84" xfId="0" applyBorder="1"/>
    <xf numFmtId="169" fontId="35" fillId="0" borderId="84" xfId="1" applyNumberFormat="1" applyFont="1" applyBorder="1" applyAlignment="1">
      <alignment horizontal="center"/>
    </xf>
    <xf numFmtId="0" fontId="37" fillId="0" borderId="0" xfId="0" applyFont="1" applyAlignment="1">
      <alignment horizontal="center" vertical="center" wrapText="1"/>
    </xf>
    <xf numFmtId="0" fontId="37" fillId="0" borderId="84" xfId="0" applyFont="1" applyBorder="1" applyAlignment="1">
      <alignment horizontal="center" vertical="center" wrapText="1"/>
    </xf>
    <xf numFmtId="0" fontId="37" fillId="6" borderId="84" xfId="0" applyFont="1" applyFill="1" applyBorder="1" applyAlignment="1">
      <alignment horizontal="center" vertical="center" wrapText="1"/>
    </xf>
    <xf numFmtId="169" fontId="37" fillId="6" borderId="84" xfId="1" applyNumberFormat="1" applyFont="1" applyFill="1" applyBorder="1" applyAlignment="1">
      <alignment horizontal="center" vertical="center"/>
    </xf>
    <xf numFmtId="1" fontId="38" fillId="5" borderId="84" xfId="2" applyNumberFormat="1" applyFont="1" applyFill="1" applyBorder="1" applyAlignment="1">
      <alignment horizontal="center" vertical="center" wrapText="1"/>
    </xf>
    <xf numFmtId="0" fontId="37" fillId="7" borderId="84" xfId="0" applyFont="1" applyFill="1" applyBorder="1" applyAlignment="1">
      <alignment horizontal="center" vertical="center" wrapText="1"/>
    </xf>
    <xf numFmtId="0" fontId="0" fillId="8" borderId="84" xfId="0" applyFill="1" applyBorder="1"/>
    <xf numFmtId="169" fontId="35" fillId="8" borderId="84" xfId="1" applyNumberFormat="1" applyFont="1" applyFill="1" applyBorder="1" applyAlignment="1">
      <alignment horizontal="center"/>
    </xf>
    <xf numFmtId="1" fontId="0" fillId="9" borderId="84" xfId="0" applyNumberFormat="1" applyFont="1" applyFill="1" applyBorder="1" applyAlignment="1">
      <alignment horizontal="center" vertical="center" wrapText="1"/>
    </xf>
    <xf numFmtId="1" fontId="36" fillId="0" borderId="84" xfId="2" applyNumberFormat="1" applyFont="1" applyBorder="1" applyAlignment="1">
      <alignment horizontal="center"/>
    </xf>
    <xf numFmtId="2" fontId="35" fillId="0" borderId="84" xfId="2" applyNumberFormat="1" applyFont="1" applyBorder="1" applyAlignment="1">
      <alignment horizontal="center"/>
    </xf>
    <xf numFmtId="0" fontId="0" fillId="0" borderId="84" xfId="0" applyFont="1" applyBorder="1" applyAlignment="1">
      <alignment horizontal="center" vertical="center" wrapText="1"/>
    </xf>
    <xf numFmtId="2" fontId="0" fillId="0" borderId="84" xfId="0" applyNumberFormat="1" applyFont="1" applyBorder="1" applyAlignment="1">
      <alignment horizontal="center" vertical="center" wrapText="1"/>
    </xf>
    <xf numFmtId="1" fontId="0" fillId="4" borderId="84" xfId="0" applyNumberFormat="1" applyFont="1" applyFill="1" applyBorder="1" applyAlignment="1">
      <alignment horizontal="center" vertical="center" wrapText="1"/>
    </xf>
    <xf numFmtId="1" fontId="36" fillId="5" borderId="84" xfId="2" applyNumberFormat="1" applyFont="1" applyFill="1" applyBorder="1" applyAlignment="1">
      <alignment horizontal="center"/>
    </xf>
    <xf numFmtId="2" fontId="35" fillId="5" borderId="84" xfId="2" applyNumberFormat="1" applyFont="1" applyFill="1" applyBorder="1" applyAlignment="1">
      <alignment horizontal="center"/>
    </xf>
    <xf numFmtId="2" fontId="0" fillId="5" borderId="84" xfId="0" applyNumberFormat="1" applyFont="1" applyFill="1" applyBorder="1" applyAlignment="1">
      <alignment horizontal="center" vertical="center" wrapText="1"/>
    </xf>
    <xf numFmtId="0" fontId="0" fillId="0" borderId="84" xfId="0" applyFont="1" applyFill="1" applyBorder="1" applyAlignment="1">
      <alignment horizontal="center" vertical="center" wrapText="1"/>
    </xf>
    <xf numFmtId="0" fontId="39" fillId="8" borderId="84" xfId="0" applyFont="1" applyFill="1" applyBorder="1"/>
    <xf numFmtId="0" fontId="0" fillId="0" borderId="84" xfId="0" applyFill="1" applyBorder="1"/>
    <xf numFmtId="0" fontId="20" fillId="0" borderId="84" xfId="0" applyFont="1" applyFill="1" applyBorder="1" applyAlignment="1">
      <alignment horizontal="center"/>
    </xf>
    <xf numFmtId="0" fontId="20" fillId="0" borderId="84" xfId="0" applyFont="1" applyFill="1" applyBorder="1"/>
    <xf numFmtId="0" fontId="0" fillId="0" borderId="84" xfId="0" applyFont="1" applyBorder="1"/>
    <xf numFmtId="170" fontId="0" fillId="0" borderId="84" xfId="0" applyNumberFormat="1" applyFont="1" applyBorder="1" applyAlignment="1">
      <alignment horizontal="center"/>
    </xf>
    <xf numFmtId="0" fontId="0" fillId="0" borderId="84" xfId="0" applyFont="1" applyFill="1" applyBorder="1"/>
    <xf numFmtId="2" fontId="0" fillId="0" borderId="84" xfId="0" applyNumberFormat="1" applyFont="1" applyBorder="1" applyAlignment="1">
      <alignment horizontal="center"/>
    </xf>
    <xf numFmtId="0" fontId="0" fillId="9" borderId="84" xfId="0" applyFill="1" applyBorder="1" applyAlignment="1">
      <alignment horizontal="center"/>
    </xf>
    <xf numFmtId="0" fontId="0" fillId="9" borderId="84" xfId="0" applyFill="1" applyBorder="1"/>
    <xf numFmtId="0" fontId="20" fillId="9" borderId="84" xfId="0" applyFont="1" applyFill="1" applyBorder="1" applyAlignment="1">
      <alignment horizontal="center"/>
    </xf>
    <xf numFmtId="0" fontId="20" fillId="9" borderId="84" xfId="0" applyFont="1" applyFill="1" applyBorder="1"/>
    <xf numFmtId="169" fontId="35" fillId="9" borderId="84" xfId="1" applyNumberFormat="1" applyFont="1" applyFill="1" applyBorder="1" applyAlignment="1">
      <alignment horizontal="center"/>
    </xf>
    <xf numFmtId="0" fontId="0" fillId="9" borderId="84" xfId="0" applyFont="1" applyFill="1" applyBorder="1"/>
    <xf numFmtId="170" fontId="0" fillId="9" borderId="84" xfId="0" applyNumberFormat="1" applyFont="1" applyFill="1" applyBorder="1" applyAlignment="1">
      <alignment horizontal="center"/>
    </xf>
    <xf numFmtId="0" fontId="20" fillId="0" borderId="84" xfId="0" applyFont="1" applyFill="1" applyBorder="1" applyAlignment="1">
      <alignment horizontal="left"/>
    </xf>
    <xf numFmtId="169" fontId="35" fillId="0" borderId="84" xfId="1" applyNumberFormat="1" applyFont="1" applyFill="1" applyBorder="1" applyAlignment="1">
      <alignment horizontal="center"/>
    </xf>
    <xf numFmtId="170" fontId="0" fillId="0" borderId="84" xfId="0" applyNumberFormat="1" applyFont="1" applyFill="1" applyBorder="1" applyAlignment="1">
      <alignment horizontal="center"/>
    </xf>
    <xf numFmtId="2" fontId="0" fillId="0" borderId="84" xfId="0" applyNumberFormat="1" applyFont="1" applyFill="1" applyBorder="1" applyAlignment="1">
      <alignment horizontal="center"/>
    </xf>
    <xf numFmtId="0" fontId="40" fillId="0" borderId="84" xfId="0" applyFont="1" applyFill="1" applyBorder="1" applyAlignment="1">
      <alignment horizontal="left"/>
    </xf>
    <xf numFmtId="0" fontId="40" fillId="0" borderId="84" xfId="0" applyFont="1" applyFill="1" applyBorder="1" applyAlignment="1">
      <alignment horizontal="center"/>
    </xf>
    <xf numFmtId="0" fontId="41" fillId="0" borderId="84" xfId="0" applyFont="1" applyFill="1" applyBorder="1"/>
    <xf numFmtId="3" fontId="42" fillId="3" borderId="11" xfId="0" applyNumberFormat="1" applyFont="1" applyFill="1" applyBorder="1" applyAlignment="1">
      <alignment horizontal="center" vertical="center"/>
    </xf>
    <xf numFmtId="3" fontId="2" fillId="3" borderId="76" xfId="0" applyNumberFormat="1" applyFont="1" applyFill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/>
    </xf>
    <xf numFmtId="3" fontId="22" fillId="0" borderId="11" xfId="1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center" vertical="center"/>
    </xf>
    <xf numFmtId="3" fontId="2" fillId="0" borderId="1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3" fontId="8" fillId="0" borderId="14" xfId="0" applyNumberFormat="1" applyFont="1" applyFill="1" applyBorder="1" applyAlignment="1">
      <alignment horizontal="center" vertical="center"/>
    </xf>
    <xf numFmtId="3" fontId="11" fillId="0" borderId="20" xfId="0" applyNumberFormat="1" applyFont="1" applyFill="1" applyBorder="1" applyAlignment="1">
      <alignment horizontal="left" vertical="center" wrapText="1"/>
    </xf>
    <xf numFmtId="3" fontId="11" fillId="0" borderId="21" xfId="0" applyNumberFormat="1" applyFont="1" applyFill="1" applyBorder="1" applyAlignment="1">
      <alignment horizontal="left" vertical="center" wrapText="1"/>
    </xf>
    <xf numFmtId="3" fontId="11" fillId="0" borderId="22" xfId="0" applyNumberFormat="1" applyFont="1" applyFill="1" applyBorder="1" applyAlignment="1">
      <alignment horizontal="left" vertical="center" wrapText="1"/>
    </xf>
    <xf numFmtId="3" fontId="10" fillId="0" borderId="27" xfId="0" applyNumberFormat="1" applyFont="1" applyFill="1" applyBorder="1" applyAlignment="1">
      <alignment horizontal="center" vertical="center" wrapText="1"/>
    </xf>
    <xf numFmtId="3" fontId="10" fillId="0" borderId="3" xfId="0" applyNumberFormat="1" applyFont="1" applyFill="1" applyBorder="1" applyAlignment="1">
      <alignment horizontal="center" vertical="center" wrapText="1"/>
    </xf>
    <xf numFmtId="3" fontId="10" fillId="0" borderId="31" xfId="0" applyNumberFormat="1" applyFont="1" applyFill="1" applyBorder="1" applyAlignment="1">
      <alignment horizontal="center" vertical="center" wrapText="1"/>
    </xf>
    <xf numFmtId="3" fontId="10" fillId="0" borderId="32" xfId="0" applyNumberFormat="1" applyFont="1" applyFill="1" applyBorder="1" applyAlignment="1">
      <alignment horizontal="center" vertical="center" wrapText="1"/>
    </xf>
    <xf numFmtId="3" fontId="10" fillId="0" borderId="28" xfId="0" applyNumberFormat="1" applyFont="1" applyFill="1" applyBorder="1" applyAlignment="1">
      <alignment horizontal="center" vertical="center"/>
    </xf>
    <xf numFmtId="3" fontId="10" fillId="0" borderId="29" xfId="0" applyNumberFormat="1" applyFont="1" applyFill="1" applyBorder="1" applyAlignment="1">
      <alignment horizontal="center" vertical="center"/>
    </xf>
    <xf numFmtId="0" fontId="10" fillId="3" borderId="33" xfId="0" applyNumberFormat="1" applyFont="1" applyFill="1" applyBorder="1" applyAlignment="1">
      <alignment horizontal="center" vertical="center"/>
    </xf>
    <xf numFmtId="0" fontId="10" fillId="3" borderId="34" xfId="0" applyNumberFormat="1" applyFont="1" applyFill="1" applyBorder="1" applyAlignment="1">
      <alignment horizontal="center" vertical="center"/>
    </xf>
    <xf numFmtId="3" fontId="10" fillId="0" borderId="36" xfId="0" applyNumberFormat="1" applyFont="1" applyFill="1" applyBorder="1" applyAlignment="1">
      <alignment horizontal="center" vertical="center"/>
    </xf>
    <xf numFmtId="3" fontId="10" fillId="0" borderId="37" xfId="0" applyNumberFormat="1" applyFont="1" applyFill="1" applyBorder="1" applyAlignment="1">
      <alignment horizontal="center" vertical="center"/>
    </xf>
    <xf numFmtId="3" fontId="16" fillId="0" borderId="2" xfId="0" applyNumberFormat="1" applyFont="1" applyFill="1" applyBorder="1" applyAlignment="1">
      <alignment horizontal="center" vertical="center"/>
    </xf>
    <xf numFmtId="3" fontId="16" fillId="0" borderId="3" xfId="0" applyNumberFormat="1" applyFont="1" applyFill="1" applyBorder="1" applyAlignment="1">
      <alignment horizontal="center" vertical="center"/>
    </xf>
    <xf numFmtId="3" fontId="16" fillId="0" borderId="39" xfId="0" applyNumberFormat="1" applyFont="1" applyFill="1" applyBorder="1" applyAlignment="1">
      <alignment horizontal="center" vertical="center"/>
    </xf>
    <xf numFmtId="3" fontId="16" fillId="0" borderId="40" xfId="0" applyNumberFormat="1" applyFont="1" applyFill="1" applyBorder="1" applyAlignment="1">
      <alignment horizontal="center" vertical="center"/>
    </xf>
    <xf numFmtId="3" fontId="2" fillId="0" borderId="38" xfId="0" applyNumberFormat="1" applyFont="1" applyFill="1" applyBorder="1" applyAlignment="1">
      <alignment horizontal="center" vertical="center"/>
    </xf>
    <xf numFmtId="3" fontId="2" fillId="0" borderId="47" xfId="0" applyNumberFormat="1" applyFont="1" applyFill="1" applyBorder="1" applyAlignment="1">
      <alignment horizontal="center" vertical="center"/>
    </xf>
    <xf numFmtId="3" fontId="2" fillId="0" borderId="20" xfId="0" applyNumberFormat="1" applyFont="1" applyFill="1" applyBorder="1" applyAlignment="1">
      <alignment horizontal="center" vertical="center"/>
    </xf>
    <xf numFmtId="3" fontId="2" fillId="0" borderId="22" xfId="0" applyNumberFormat="1" applyFont="1" applyFill="1" applyBorder="1" applyAlignment="1">
      <alignment horizontal="center" vertical="center"/>
    </xf>
    <xf numFmtId="3" fontId="10" fillId="0" borderId="55" xfId="0" applyNumberFormat="1" applyFont="1" applyFill="1" applyBorder="1" applyAlignment="1">
      <alignment horizontal="center" vertical="center"/>
    </xf>
    <xf numFmtId="3" fontId="10" fillId="0" borderId="14" xfId="0" applyNumberFormat="1" applyFont="1" applyFill="1" applyBorder="1" applyAlignment="1">
      <alignment horizontal="center" vertical="center"/>
    </xf>
    <xf numFmtId="3" fontId="2" fillId="0" borderId="25" xfId="0" applyNumberFormat="1" applyFont="1" applyFill="1" applyBorder="1" applyAlignment="1">
      <alignment horizontal="center" vertical="center"/>
    </xf>
    <xf numFmtId="3" fontId="2" fillId="0" borderId="24" xfId="0" applyNumberFormat="1" applyFont="1" applyFill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10" fillId="0" borderId="27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 vertical="center"/>
    </xf>
    <xf numFmtId="3" fontId="10" fillId="0" borderId="56" xfId="0" applyNumberFormat="1" applyFont="1" applyFill="1" applyBorder="1" applyAlignment="1">
      <alignment horizontal="center" vertical="center"/>
    </xf>
    <xf numFmtId="3" fontId="10" fillId="0" borderId="57" xfId="0" applyNumberFormat="1" applyFont="1" applyFill="1" applyBorder="1" applyAlignment="1">
      <alignment horizontal="center" vertical="center"/>
    </xf>
    <xf numFmtId="3" fontId="2" fillId="0" borderId="59" xfId="0" applyNumberFormat="1" applyFont="1" applyFill="1" applyBorder="1" applyAlignment="1">
      <alignment horizontal="center" vertical="center"/>
    </xf>
    <xf numFmtId="3" fontId="2" fillId="0" borderId="60" xfId="0" applyNumberFormat="1" applyFont="1" applyFill="1" applyBorder="1" applyAlignment="1">
      <alignment horizontal="center" vertical="center"/>
    </xf>
    <xf numFmtId="3" fontId="2" fillId="0" borderId="61" xfId="0" applyNumberFormat="1" applyFont="1" applyFill="1" applyBorder="1" applyAlignment="1">
      <alignment horizontal="left" vertical="top"/>
    </xf>
    <xf numFmtId="3" fontId="2" fillId="0" borderId="62" xfId="0" applyNumberFormat="1" applyFont="1" applyFill="1" applyBorder="1" applyAlignment="1">
      <alignment horizontal="left" vertical="top"/>
    </xf>
    <xf numFmtId="3" fontId="2" fillId="0" borderId="63" xfId="0" applyNumberFormat="1" applyFont="1" applyFill="1" applyBorder="1" applyAlignment="1">
      <alignment horizontal="left" vertical="top"/>
    </xf>
    <xf numFmtId="3" fontId="2" fillId="0" borderId="10" xfId="0" applyNumberFormat="1" applyFont="1" applyFill="1" applyBorder="1" applyAlignment="1">
      <alignment horizontal="left" vertical="top"/>
    </xf>
    <xf numFmtId="3" fontId="10" fillId="0" borderId="13" xfId="0" applyNumberFormat="1" applyFont="1" applyFill="1" applyBorder="1" applyAlignment="1">
      <alignment horizontal="center" vertical="center"/>
    </xf>
    <xf numFmtId="3" fontId="10" fillId="0" borderId="15" xfId="0" applyNumberFormat="1" applyFont="1" applyFill="1" applyBorder="1" applyAlignment="1">
      <alignment horizontal="center" vertical="center"/>
    </xf>
    <xf numFmtId="3" fontId="10" fillId="0" borderId="65" xfId="0" applyNumberFormat="1" applyFont="1" applyFill="1" applyBorder="1" applyAlignment="1">
      <alignment horizontal="center" vertical="center"/>
    </xf>
    <xf numFmtId="3" fontId="10" fillId="0" borderId="66" xfId="0" applyNumberFormat="1" applyFont="1" applyFill="1" applyBorder="1" applyAlignment="1">
      <alignment horizontal="center" vertical="center"/>
    </xf>
    <xf numFmtId="3" fontId="27" fillId="0" borderId="67" xfId="0" applyNumberFormat="1" applyFont="1" applyFill="1" applyBorder="1" applyAlignment="1">
      <alignment horizontal="left" vertical="center"/>
    </xf>
    <xf numFmtId="3" fontId="16" fillId="0" borderId="66" xfId="0" applyNumberFormat="1" applyFont="1" applyFill="1" applyBorder="1" applyAlignment="1">
      <alignment horizontal="left" vertical="center"/>
    </xf>
    <xf numFmtId="3" fontId="16" fillId="0" borderId="68" xfId="0" applyNumberFormat="1" applyFont="1" applyFill="1" applyBorder="1" applyAlignment="1">
      <alignment horizontal="left" vertical="center"/>
    </xf>
    <xf numFmtId="3" fontId="10" fillId="0" borderId="67" xfId="0" applyNumberFormat="1" applyFont="1" applyFill="1" applyBorder="1" applyAlignment="1">
      <alignment horizontal="center" vertical="center"/>
    </xf>
    <xf numFmtId="3" fontId="24" fillId="0" borderId="58" xfId="0" applyNumberFormat="1" applyFont="1" applyFill="1" applyBorder="1" applyAlignment="1">
      <alignment horizontal="left" vertical="top" wrapText="1"/>
    </xf>
    <xf numFmtId="3" fontId="24" fillId="0" borderId="72" xfId="0" applyNumberFormat="1" applyFont="1" applyFill="1" applyBorder="1" applyAlignment="1">
      <alignment horizontal="left" vertical="top" wrapText="1"/>
    </xf>
    <xf numFmtId="3" fontId="24" fillId="0" borderId="73" xfId="0" applyNumberFormat="1" applyFont="1" applyFill="1" applyBorder="1" applyAlignment="1">
      <alignment horizontal="left" vertical="top" wrapText="1"/>
    </xf>
    <xf numFmtId="3" fontId="24" fillId="0" borderId="74" xfId="0" applyNumberFormat="1" applyFont="1" applyFill="1" applyBorder="1" applyAlignment="1">
      <alignment horizontal="left" vertical="top" wrapText="1"/>
    </xf>
    <xf numFmtId="3" fontId="24" fillId="0" borderId="32" xfId="0" applyNumberFormat="1" applyFont="1" applyFill="1" applyBorder="1" applyAlignment="1">
      <alignment horizontal="left" vertical="top" wrapText="1"/>
    </xf>
    <xf numFmtId="3" fontId="24" fillId="0" borderId="64" xfId="0" applyNumberFormat="1" applyFont="1" applyFill="1" applyBorder="1" applyAlignment="1">
      <alignment horizontal="left" vertical="top" wrapText="1"/>
    </xf>
    <xf numFmtId="3" fontId="2" fillId="0" borderId="48" xfId="0" applyNumberFormat="1" applyFont="1" applyFill="1" applyBorder="1" applyAlignment="1">
      <alignment horizontal="center" vertical="top" wrapText="1"/>
    </xf>
    <xf numFmtId="3" fontId="2" fillId="0" borderId="49" xfId="0" applyNumberFormat="1" applyFont="1" applyFill="1" applyBorder="1" applyAlignment="1">
      <alignment horizontal="center" vertical="top" wrapText="1"/>
    </xf>
    <xf numFmtId="3" fontId="10" fillId="0" borderId="18" xfId="0" applyNumberFormat="1" applyFont="1" applyFill="1" applyBorder="1" applyAlignment="1">
      <alignment horizontal="center" vertical="center" wrapText="1"/>
    </xf>
    <xf numFmtId="3" fontId="10" fillId="0" borderId="14" xfId="0" applyNumberFormat="1" applyFont="1" applyFill="1" applyBorder="1" applyAlignment="1">
      <alignment horizontal="center" vertical="center" wrapText="1"/>
    </xf>
    <xf numFmtId="3" fontId="13" fillId="3" borderId="6" xfId="0" applyNumberFormat="1" applyFont="1" applyFill="1" applyBorder="1" applyAlignment="1">
      <alignment horizontal="center" vertical="center"/>
    </xf>
    <xf numFmtId="3" fontId="15" fillId="3" borderId="35" xfId="0" applyNumberFormat="1" applyFont="1" applyFill="1" applyBorder="1" applyAlignment="1">
      <alignment horizontal="center" vertical="center"/>
    </xf>
    <xf numFmtId="3" fontId="2" fillId="0" borderId="38" xfId="0" applyNumberFormat="1" applyFont="1" applyFill="1" applyBorder="1" applyAlignment="1">
      <alignment horizontal="center" vertical="center" wrapText="1"/>
    </xf>
    <xf numFmtId="3" fontId="2" fillId="0" borderId="47" xfId="0" applyNumberFormat="1" applyFont="1" applyFill="1" applyBorder="1" applyAlignment="1">
      <alignment horizontal="center" vertical="center" wrapText="1"/>
    </xf>
    <xf numFmtId="3" fontId="2" fillId="0" borderId="45" xfId="0" applyNumberFormat="1" applyFont="1" applyFill="1" applyBorder="1" applyAlignment="1">
      <alignment horizontal="center" vertical="center" wrapText="1"/>
    </xf>
    <xf numFmtId="3" fontId="2" fillId="0" borderId="46" xfId="0" applyNumberFormat="1" applyFont="1" applyFill="1" applyBorder="1" applyAlignment="1">
      <alignment horizontal="center" vertical="center" wrapText="1"/>
    </xf>
    <xf numFmtId="3" fontId="14" fillId="0" borderId="48" xfId="0" applyNumberFormat="1" applyFont="1" applyFill="1" applyBorder="1" applyAlignment="1">
      <alignment horizontal="center" vertical="center" wrapText="1"/>
    </xf>
    <xf numFmtId="3" fontId="2" fillId="0" borderId="49" xfId="0" applyNumberFormat="1" applyFont="1" applyFill="1" applyBorder="1" applyAlignment="1">
      <alignment horizontal="center" vertical="center" wrapText="1"/>
    </xf>
    <xf numFmtId="3" fontId="2" fillId="0" borderId="48" xfId="0" applyNumberFormat="1" applyFont="1" applyFill="1" applyBorder="1" applyAlignment="1">
      <alignment horizontal="center" vertical="center" wrapText="1"/>
    </xf>
    <xf numFmtId="3" fontId="2" fillId="0" borderId="39" xfId="0" applyNumberFormat="1" applyFont="1" applyFill="1" applyBorder="1" applyAlignment="1">
      <alignment horizontal="center" vertical="center" wrapText="1"/>
    </xf>
    <xf numFmtId="3" fontId="2" fillId="0" borderId="50" xfId="0" applyNumberFormat="1" applyFont="1" applyFill="1" applyBorder="1" applyAlignment="1">
      <alignment horizontal="center" vertical="center" wrapText="1"/>
    </xf>
    <xf numFmtId="49" fontId="2" fillId="0" borderId="45" xfId="0" applyNumberFormat="1" applyFont="1" applyFill="1" applyBorder="1" applyAlignment="1">
      <alignment horizontal="left" vertical="top" wrapText="1"/>
    </xf>
    <xf numFmtId="49" fontId="2" fillId="0" borderId="46" xfId="0" applyNumberFormat="1" applyFont="1" applyFill="1" applyBorder="1" applyAlignment="1">
      <alignment horizontal="left" vertical="top" wrapText="1"/>
    </xf>
    <xf numFmtId="49" fontId="2" fillId="0" borderId="48" xfId="0" applyNumberFormat="1" applyFont="1" applyFill="1" applyBorder="1" applyAlignment="1">
      <alignment horizontal="left" vertical="top" wrapText="1"/>
    </xf>
    <xf numFmtId="49" fontId="2" fillId="0" borderId="49" xfId="0" applyNumberFormat="1" applyFont="1" applyFill="1" applyBorder="1" applyAlignment="1">
      <alignment horizontal="left" vertical="top" wrapText="1"/>
    </xf>
    <xf numFmtId="3" fontId="2" fillId="0" borderId="71" xfId="0" applyNumberFormat="1" applyFont="1" applyFill="1" applyBorder="1" applyAlignment="1">
      <alignment horizontal="center" vertical="center"/>
    </xf>
    <xf numFmtId="49" fontId="2" fillId="0" borderId="48" xfId="0" applyNumberFormat="1" applyFont="1" applyFill="1" applyBorder="1" applyAlignment="1">
      <alignment horizontal="center" vertical="top" wrapText="1"/>
    </xf>
    <xf numFmtId="49" fontId="2" fillId="0" borderId="49" xfId="0" applyNumberFormat="1" applyFont="1" applyFill="1" applyBorder="1" applyAlignment="1">
      <alignment horizontal="center" vertical="top" wrapText="1"/>
    </xf>
    <xf numFmtId="3" fontId="2" fillId="0" borderId="3" xfId="0" applyNumberFormat="1" applyFont="1" applyFill="1" applyBorder="1" applyAlignment="1">
      <alignment horizontal="left" vertical="center"/>
    </xf>
    <xf numFmtId="3" fontId="10" fillId="0" borderId="20" xfId="0" applyNumberFormat="1" applyFont="1" applyFill="1" applyBorder="1" applyAlignment="1">
      <alignment horizontal="left" vertical="center"/>
    </xf>
    <xf numFmtId="3" fontId="10" fillId="0" borderId="21" xfId="0" applyNumberFormat="1" applyFont="1" applyFill="1" applyBorder="1" applyAlignment="1">
      <alignment horizontal="left" vertical="center"/>
    </xf>
    <xf numFmtId="3" fontId="30" fillId="0" borderId="61" xfId="0" applyNumberFormat="1" applyFont="1" applyFill="1" applyBorder="1" applyAlignment="1">
      <alignment horizontal="left" vertical="top" wrapText="1"/>
    </xf>
    <xf numFmtId="3" fontId="2" fillId="0" borderId="72" xfId="0" applyNumberFormat="1" applyFont="1" applyFill="1" applyBorder="1" applyAlignment="1">
      <alignment horizontal="left" vertical="top" wrapText="1"/>
    </xf>
    <xf numFmtId="3" fontId="2" fillId="0" borderId="62" xfId="0" applyNumberFormat="1" applyFont="1" applyFill="1" applyBorder="1" applyAlignment="1">
      <alignment horizontal="left" vertical="top" wrapText="1"/>
    </xf>
    <xf numFmtId="3" fontId="2" fillId="0" borderId="31" xfId="0" applyNumberFormat="1" applyFont="1" applyFill="1" applyBorder="1" applyAlignment="1">
      <alignment horizontal="left" vertical="top" wrapText="1"/>
    </xf>
    <xf numFmtId="3" fontId="2" fillId="0" borderId="32" xfId="0" applyNumberFormat="1" applyFont="1" applyFill="1" applyBorder="1" applyAlignment="1">
      <alignment horizontal="left" vertical="top" wrapText="1"/>
    </xf>
    <xf numFmtId="3" fontId="2" fillId="0" borderId="78" xfId="0" applyNumberFormat="1" applyFont="1" applyFill="1" applyBorder="1" applyAlignment="1">
      <alignment horizontal="left" vertical="top" wrapText="1"/>
    </xf>
    <xf numFmtId="3" fontId="10" fillId="0" borderId="58" xfId="0" applyNumberFormat="1" applyFont="1" applyFill="1" applyBorder="1" applyAlignment="1">
      <alignment horizontal="center" vertical="center"/>
    </xf>
    <xf numFmtId="3" fontId="10" fillId="0" borderId="72" xfId="0" applyNumberFormat="1" applyFont="1" applyFill="1" applyBorder="1" applyAlignment="1">
      <alignment horizontal="center" vertical="center"/>
    </xf>
    <xf numFmtId="3" fontId="10" fillId="0" borderId="79" xfId="0" applyNumberFormat="1" applyFont="1" applyFill="1" applyBorder="1" applyAlignment="1">
      <alignment horizontal="left" vertical="top"/>
    </xf>
    <xf numFmtId="3" fontId="10" fillId="0" borderId="80" xfId="0" applyNumberFormat="1" applyFont="1" applyFill="1" applyBorder="1" applyAlignment="1">
      <alignment horizontal="left" vertical="top"/>
    </xf>
    <xf numFmtId="3" fontId="10" fillId="0" borderId="81" xfId="0" applyNumberFormat="1" applyFont="1" applyFill="1" applyBorder="1" applyAlignment="1">
      <alignment horizontal="center" vertical="center"/>
    </xf>
    <xf numFmtId="3" fontId="10" fillId="0" borderId="80" xfId="0" applyNumberFormat="1" applyFont="1" applyFill="1" applyBorder="1" applyAlignment="1">
      <alignment horizontal="center" vertical="center"/>
    </xf>
    <xf numFmtId="3" fontId="10" fillId="0" borderId="82" xfId="0" applyNumberFormat="1" applyFont="1" applyFill="1" applyBorder="1" applyAlignment="1">
      <alignment horizontal="center" vertical="center"/>
    </xf>
    <xf numFmtId="3" fontId="2" fillId="0" borderId="79" xfId="0" applyNumberFormat="1" applyFont="1" applyFill="1" applyBorder="1" applyAlignment="1">
      <alignment horizontal="center" vertical="top"/>
    </xf>
    <xf numFmtId="3" fontId="2" fillId="0" borderId="80" xfId="0" applyNumberFormat="1" applyFont="1" applyFill="1" applyBorder="1" applyAlignment="1">
      <alignment horizontal="center" vertical="top"/>
    </xf>
    <xf numFmtId="3" fontId="2" fillId="0" borderId="83" xfId="0" applyNumberFormat="1" applyFont="1" applyFill="1" applyBorder="1" applyAlignment="1">
      <alignment horizontal="center" vertical="top"/>
    </xf>
    <xf numFmtId="3" fontId="2" fillId="0" borderId="81" xfId="0" applyNumberFormat="1" applyFont="1" applyFill="1" applyBorder="1" applyAlignment="1">
      <alignment horizontal="center" vertical="top"/>
    </xf>
    <xf numFmtId="3" fontId="2" fillId="0" borderId="82" xfId="0" applyNumberFormat="1" applyFont="1" applyFill="1" applyBorder="1" applyAlignment="1">
      <alignment horizontal="center" vertical="top"/>
    </xf>
    <xf numFmtId="10" fontId="10" fillId="0" borderId="24" xfId="2" applyNumberFormat="1" applyFont="1" applyFill="1" applyBorder="1" applyAlignment="1">
      <alignment horizontal="center" vertical="center"/>
    </xf>
    <xf numFmtId="10" fontId="10" fillId="0" borderId="26" xfId="2" applyNumberFormat="1" applyFont="1" applyFill="1" applyBorder="1" applyAlignment="1">
      <alignment horizontal="center" vertical="center"/>
    </xf>
    <xf numFmtId="3" fontId="2" fillId="3" borderId="20" xfId="0" applyNumberFormat="1" applyFont="1" applyFill="1" applyBorder="1" applyAlignment="1">
      <alignment horizontal="center"/>
    </xf>
    <xf numFmtId="3" fontId="2" fillId="3" borderId="22" xfId="0" applyNumberFormat="1" applyFont="1" applyFill="1" applyBorder="1" applyAlignment="1">
      <alignment horizontal="center"/>
    </xf>
    <xf numFmtId="0" fontId="37" fillId="5" borderId="84" xfId="0" applyFont="1" applyFill="1" applyBorder="1" applyAlignment="1">
      <alignment vertical="center" wrapText="1"/>
    </xf>
    <xf numFmtId="169" fontId="35" fillId="0" borderId="0" xfId="1" applyNumberFormat="1" applyFont="1" applyAlignment="1">
      <alignment horizontal="left" vertical="center" wrapText="1"/>
    </xf>
    <xf numFmtId="169" fontId="35" fillId="0" borderId="0" xfId="1" applyNumberFormat="1" applyFont="1" applyAlignment="1">
      <alignment horizontal="left" vertical="center"/>
    </xf>
    <xf numFmtId="169" fontId="35" fillId="0" borderId="40" xfId="1" applyNumberFormat="1" applyFont="1" applyBorder="1" applyAlignment="1">
      <alignment horizontal="center"/>
    </xf>
    <xf numFmtId="1" fontId="37" fillId="0" borderId="84" xfId="2" applyNumberFormat="1" applyFont="1" applyBorder="1" applyAlignment="1">
      <alignment horizontal="center" vertical="center" wrapText="1"/>
    </xf>
    <xf numFmtId="1" fontId="37" fillId="5" borderId="84" xfId="2" applyNumberFormat="1" applyFont="1" applyFill="1" applyBorder="1" applyAlignment="1">
      <alignment horizontal="center" vertical="center" wrapText="1"/>
    </xf>
    <xf numFmtId="10" fontId="37" fillId="5" borderId="84" xfId="2" applyNumberFormat="1" applyFont="1" applyFill="1" applyBorder="1" applyAlignment="1">
      <alignment horizontal="center" vertical="center" wrapText="1"/>
    </xf>
    <xf numFmtId="0" fontId="37" fillId="0" borderId="84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47625</xdr:rowOff>
    </xdr:from>
    <xdr:to>
      <xdr:col>1</xdr:col>
      <xdr:colOff>695325</xdr:colOff>
      <xdr:row>3</xdr:row>
      <xdr:rowOff>114300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725"/>
          <a:ext cx="5905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:L52"/>
  <sheetViews>
    <sheetView tabSelected="1" topLeftCell="A41" workbookViewId="0">
      <selection activeCell="M11" sqref="M11"/>
    </sheetView>
  </sheetViews>
  <sheetFormatPr baseColWidth="10" defaultColWidth="8.83203125" defaultRowHeight="15" x14ac:dyDescent="0.2"/>
  <cols>
    <col min="1" max="1" width="0.6640625" customWidth="1"/>
    <col min="2" max="2" width="11.6640625" customWidth="1"/>
    <col min="4" max="4" width="5.6640625" customWidth="1"/>
    <col min="5" max="5" width="16.6640625" customWidth="1"/>
    <col min="6" max="6" width="10" customWidth="1"/>
    <col min="7" max="7" width="8.6640625" customWidth="1"/>
    <col min="8" max="8" width="11.5" customWidth="1"/>
    <col min="9" max="9" width="12.83203125" customWidth="1"/>
    <col min="10" max="10" width="12.6640625" customWidth="1"/>
  </cols>
  <sheetData>
    <row r="1" spans="2:12" ht="3" customHeight="1" thickBot="1" x14ac:dyDescent="0.25"/>
    <row r="2" spans="2:12" x14ac:dyDescent="0.2">
      <c r="B2" s="171"/>
      <c r="C2" s="174" t="s">
        <v>186</v>
      </c>
      <c r="D2" s="175"/>
      <c r="E2" s="175"/>
      <c r="F2" s="175"/>
      <c r="G2" s="175"/>
      <c r="H2" s="176"/>
      <c r="I2" s="1" t="s">
        <v>0</v>
      </c>
      <c r="J2" s="2"/>
      <c r="L2" s="3"/>
    </row>
    <row r="3" spans="2:12" x14ac:dyDescent="0.2">
      <c r="B3" s="172"/>
      <c r="C3" s="177"/>
      <c r="D3" s="178"/>
      <c r="E3" s="178"/>
      <c r="F3" s="178"/>
      <c r="G3" s="178"/>
      <c r="H3" s="179"/>
      <c r="I3" s="4" t="s">
        <v>1</v>
      </c>
      <c r="J3" s="5"/>
    </row>
    <row r="4" spans="2:12" ht="18" thickBot="1" x14ac:dyDescent="0.25">
      <c r="B4" s="173"/>
      <c r="C4" s="180" t="s">
        <v>2</v>
      </c>
      <c r="D4" s="180"/>
      <c r="E4" s="180"/>
      <c r="F4" s="180"/>
      <c r="G4" s="180"/>
      <c r="H4" s="180"/>
      <c r="I4" s="6" t="s">
        <v>3</v>
      </c>
      <c r="J4" s="7"/>
    </row>
    <row r="5" spans="2:12" x14ac:dyDescent="0.2">
      <c r="B5" s="8" t="s">
        <v>4</v>
      </c>
      <c r="C5" s="9"/>
      <c r="D5" s="10"/>
      <c r="E5" s="11" t="s">
        <v>5</v>
      </c>
      <c r="F5" s="12"/>
      <c r="G5" s="11"/>
      <c r="H5" s="13" t="s">
        <v>6</v>
      </c>
      <c r="I5" s="14"/>
      <c r="J5" s="15"/>
    </row>
    <row r="6" spans="2:12" ht="30" customHeight="1" x14ac:dyDescent="0.2">
      <c r="B6" s="16" t="s">
        <v>7</v>
      </c>
      <c r="C6" s="181"/>
      <c r="D6" s="182"/>
      <c r="E6" s="182"/>
      <c r="F6" s="182"/>
      <c r="G6" s="183"/>
      <c r="H6" s="4" t="s">
        <v>8</v>
      </c>
      <c r="I6" s="17"/>
      <c r="J6" s="18" t="s">
        <v>9</v>
      </c>
    </row>
    <row r="7" spans="2:12" ht="15" customHeight="1" x14ac:dyDescent="0.2">
      <c r="B7" s="16" t="s">
        <v>10</v>
      </c>
      <c r="C7" s="19"/>
      <c r="D7" s="20"/>
      <c r="E7" s="21"/>
      <c r="F7" s="21"/>
      <c r="G7" s="21"/>
      <c r="H7" s="22" t="s">
        <v>11</v>
      </c>
      <c r="I7" s="23"/>
      <c r="J7" s="24"/>
    </row>
    <row r="8" spans="2:12" ht="15" customHeight="1" thickBot="1" x14ac:dyDescent="0.25">
      <c r="B8" s="16" t="s">
        <v>12</v>
      </c>
      <c r="C8" s="19"/>
      <c r="D8" s="25"/>
      <c r="E8" s="21"/>
      <c r="F8" s="21"/>
      <c r="G8" s="21"/>
      <c r="H8" s="6" t="s">
        <v>13</v>
      </c>
      <c r="I8" s="26"/>
      <c r="J8" s="27"/>
    </row>
    <row r="9" spans="2:12" ht="15" customHeight="1" x14ac:dyDescent="0.2">
      <c r="B9" s="184" t="s">
        <v>14</v>
      </c>
      <c r="C9" s="185"/>
      <c r="D9" s="188" t="s">
        <v>15</v>
      </c>
      <c r="E9" s="189"/>
      <c r="F9" s="28" t="s">
        <v>16</v>
      </c>
      <c r="G9" s="28" t="s">
        <v>17</v>
      </c>
      <c r="H9" s="28" t="s">
        <v>18</v>
      </c>
      <c r="I9" s="233" t="s">
        <v>19</v>
      </c>
      <c r="J9" s="235"/>
    </row>
    <row r="10" spans="2:12" ht="15" customHeight="1" thickBot="1" x14ac:dyDescent="0.25">
      <c r="B10" s="186"/>
      <c r="C10" s="187"/>
      <c r="D10" s="190"/>
      <c r="E10" s="191"/>
      <c r="F10" s="29"/>
      <c r="G10" s="30"/>
      <c r="H10" s="29"/>
      <c r="I10" s="234"/>
      <c r="J10" s="236"/>
    </row>
    <row r="11" spans="2:12" ht="15" customHeight="1" x14ac:dyDescent="0.2">
      <c r="B11" s="192" t="s">
        <v>21</v>
      </c>
      <c r="C11" s="193"/>
      <c r="D11" s="194" t="s">
        <v>22</v>
      </c>
      <c r="E11" s="195"/>
      <c r="F11" s="31" t="s">
        <v>23</v>
      </c>
      <c r="G11" s="31" t="s">
        <v>24</v>
      </c>
      <c r="H11" s="32" t="s">
        <v>25</v>
      </c>
      <c r="I11" s="32" t="s">
        <v>26</v>
      </c>
      <c r="J11" s="33" t="s">
        <v>27</v>
      </c>
    </row>
    <row r="12" spans="2:12" ht="15" customHeight="1" x14ac:dyDescent="0.2">
      <c r="B12" s="34" t="s">
        <v>15</v>
      </c>
      <c r="C12" s="35"/>
      <c r="D12" s="196"/>
      <c r="E12" s="197"/>
      <c r="F12" s="36"/>
      <c r="G12" s="37"/>
      <c r="H12" s="36"/>
      <c r="I12" s="38"/>
      <c r="J12" s="39"/>
    </row>
    <row r="13" spans="2:12" ht="15" customHeight="1" x14ac:dyDescent="0.2">
      <c r="B13" s="16" t="s">
        <v>28</v>
      </c>
      <c r="C13" s="40"/>
      <c r="D13" s="198" t="s">
        <v>29</v>
      </c>
      <c r="E13" s="198" t="s">
        <v>30</v>
      </c>
      <c r="F13" s="198" t="s">
        <v>31</v>
      </c>
      <c r="G13" s="237" t="s">
        <v>32</v>
      </c>
      <c r="H13" s="237" t="s">
        <v>33</v>
      </c>
      <c r="I13" s="239" t="s">
        <v>34</v>
      </c>
      <c r="J13" s="240"/>
    </row>
    <row r="14" spans="2:12" ht="15" customHeight="1" x14ac:dyDescent="0.2">
      <c r="B14" s="34" t="s">
        <v>35</v>
      </c>
      <c r="C14" s="41"/>
      <c r="D14" s="199"/>
      <c r="E14" s="199"/>
      <c r="F14" s="199"/>
      <c r="G14" s="238"/>
      <c r="H14" s="238"/>
      <c r="I14" s="241"/>
      <c r="J14" s="242"/>
    </row>
    <row r="15" spans="2:12" ht="15" customHeight="1" x14ac:dyDescent="0.2">
      <c r="B15" s="16" t="s">
        <v>36</v>
      </c>
      <c r="C15" s="42"/>
      <c r="D15" s="43">
        <v>1</v>
      </c>
      <c r="E15" s="44"/>
      <c r="F15" s="45" t="s">
        <v>37</v>
      </c>
      <c r="G15" s="46"/>
      <c r="H15" s="47"/>
      <c r="I15" s="243"/>
      <c r="J15" s="242"/>
    </row>
    <row r="16" spans="2:12" ht="15" customHeight="1" x14ac:dyDescent="0.2">
      <c r="B16" s="34" t="s">
        <v>17</v>
      </c>
      <c r="C16" s="167"/>
      <c r="D16" s="43">
        <v>2</v>
      </c>
      <c r="E16" s="4"/>
      <c r="F16" s="4"/>
      <c r="G16" s="48"/>
      <c r="H16" s="4"/>
      <c r="I16" s="243"/>
      <c r="J16" s="242"/>
    </row>
    <row r="17" spans="2:10" ht="15" customHeight="1" x14ac:dyDescent="0.2">
      <c r="B17" s="16" t="s">
        <v>38</v>
      </c>
      <c r="C17" s="49"/>
      <c r="D17" s="43">
        <v>3</v>
      </c>
      <c r="E17" s="4"/>
      <c r="F17" s="4"/>
      <c r="G17" s="48"/>
      <c r="H17" s="4"/>
      <c r="I17" s="243"/>
      <c r="J17" s="242"/>
    </row>
    <row r="18" spans="2:10" ht="15" customHeight="1" x14ac:dyDescent="0.2">
      <c r="B18" s="34" t="s">
        <v>39</v>
      </c>
      <c r="C18" s="50"/>
      <c r="D18" s="43">
        <v>4</v>
      </c>
      <c r="E18" s="4"/>
      <c r="F18" s="4"/>
      <c r="G18" s="48"/>
      <c r="H18" s="4"/>
      <c r="I18" s="244"/>
      <c r="J18" s="245"/>
    </row>
    <row r="19" spans="2:10" ht="15" customHeight="1" x14ac:dyDescent="0.2">
      <c r="B19" s="51" t="s">
        <v>40</v>
      </c>
      <c r="C19" s="52"/>
      <c r="D19" s="43">
        <v>5</v>
      </c>
      <c r="E19" s="4"/>
      <c r="F19" s="4"/>
      <c r="G19" s="48"/>
      <c r="H19" s="4"/>
      <c r="I19" s="246" t="s">
        <v>41</v>
      </c>
      <c r="J19" s="247"/>
    </row>
    <row r="20" spans="2:10" ht="15" customHeight="1" x14ac:dyDescent="0.2">
      <c r="B20" s="53" t="s">
        <v>42</v>
      </c>
      <c r="C20" s="54" t="s">
        <v>36</v>
      </c>
      <c r="D20" s="43">
        <v>6</v>
      </c>
      <c r="E20" s="4"/>
      <c r="F20" s="4"/>
      <c r="G20" s="48"/>
      <c r="H20" s="4"/>
      <c r="I20" s="231" t="s">
        <v>43</v>
      </c>
      <c r="J20" s="232"/>
    </row>
    <row r="21" spans="2:10" ht="15" customHeight="1" x14ac:dyDescent="0.2">
      <c r="B21" s="55"/>
      <c r="C21" s="56"/>
      <c r="D21" s="43">
        <v>7</v>
      </c>
      <c r="E21" s="4"/>
      <c r="F21" s="4"/>
      <c r="G21" s="57"/>
      <c r="H21" s="4"/>
      <c r="I21" s="248" t="s">
        <v>44</v>
      </c>
      <c r="J21" s="249"/>
    </row>
    <row r="22" spans="2:10" ht="15" customHeight="1" x14ac:dyDescent="0.2">
      <c r="B22" s="55"/>
      <c r="C22" s="56"/>
      <c r="D22" s="43">
        <v>8</v>
      </c>
      <c r="E22" s="4"/>
      <c r="F22" s="4"/>
      <c r="G22" s="48"/>
      <c r="H22" s="4"/>
      <c r="I22" s="231" t="s">
        <v>45</v>
      </c>
      <c r="J22" s="232"/>
    </row>
    <row r="23" spans="2:10" ht="15" customHeight="1" x14ac:dyDescent="0.2">
      <c r="B23" s="55"/>
      <c r="C23" s="56"/>
      <c r="D23" s="43">
        <v>9</v>
      </c>
      <c r="E23" s="4"/>
      <c r="F23" s="4"/>
      <c r="G23" s="48"/>
      <c r="H23" s="4"/>
      <c r="I23" s="248" t="s">
        <v>46</v>
      </c>
      <c r="J23" s="249"/>
    </row>
    <row r="24" spans="2:10" ht="15" customHeight="1" x14ac:dyDescent="0.2">
      <c r="B24" s="58"/>
      <c r="C24" s="59"/>
      <c r="D24" s="43">
        <v>10</v>
      </c>
      <c r="E24" s="4"/>
      <c r="F24" s="4"/>
      <c r="G24" s="48"/>
      <c r="H24" s="4"/>
      <c r="I24" s="251" t="s">
        <v>47</v>
      </c>
      <c r="J24" s="252"/>
    </row>
    <row r="25" spans="2:10" ht="15" customHeight="1" thickBot="1" x14ac:dyDescent="0.25">
      <c r="B25" s="202" t="s">
        <v>48</v>
      </c>
      <c r="C25" s="203"/>
      <c r="D25" s="204"/>
      <c r="E25" s="205"/>
      <c r="F25" s="205"/>
      <c r="G25" s="205"/>
      <c r="H25" s="205"/>
      <c r="I25" s="205"/>
      <c r="J25" s="206"/>
    </row>
    <row r="26" spans="2:10" ht="15" customHeight="1" x14ac:dyDescent="0.2">
      <c r="B26" s="207" t="s">
        <v>49</v>
      </c>
      <c r="C26" s="208"/>
      <c r="D26" s="60"/>
      <c r="E26" s="61"/>
      <c r="F26" s="31" t="s">
        <v>23</v>
      </c>
      <c r="G26" s="31" t="s">
        <v>24</v>
      </c>
      <c r="H26" s="32" t="s">
        <v>25</v>
      </c>
      <c r="I26" s="32" t="s">
        <v>26</v>
      </c>
      <c r="J26" s="33" t="s">
        <v>50</v>
      </c>
    </row>
    <row r="27" spans="2:10" ht="15" customHeight="1" x14ac:dyDescent="0.2">
      <c r="B27" s="209"/>
      <c r="C27" s="210"/>
      <c r="D27" s="62" t="s">
        <v>51</v>
      </c>
      <c r="E27" s="63"/>
      <c r="F27" s="64"/>
      <c r="G27" s="65"/>
      <c r="H27" s="66"/>
      <c r="I27" s="67"/>
      <c r="J27" s="68"/>
    </row>
    <row r="28" spans="2:10" ht="15" customHeight="1" x14ac:dyDescent="0.2">
      <c r="B28" s="16" t="s">
        <v>52</v>
      </c>
      <c r="C28" s="49"/>
      <c r="D28" s="69" t="s">
        <v>53</v>
      </c>
      <c r="E28" s="69"/>
      <c r="F28" s="70"/>
      <c r="G28" s="71"/>
      <c r="H28" s="72"/>
      <c r="I28" s="73"/>
      <c r="J28" s="74"/>
    </row>
    <row r="29" spans="2:10" ht="15" customHeight="1" x14ac:dyDescent="0.2">
      <c r="B29" s="16" t="s">
        <v>40</v>
      </c>
      <c r="C29" s="75"/>
      <c r="D29" s="76" t="s">
        <v>29</v>
      </c>
      <c r="E29" s="76" t="s">
        <v>30</v>
      </c>
      <c r="F29" s="77" t="s">
        <v>31</v>
      </c>
      <c r="G29" s="118" t="s">
        <v>54</v>
      </c>
      <c r="H29" s="78" t="s">
        <v>55</v>
      </c>
      <c r="I29" s="211" t="s">
        <v>56</v>
      </c>
      <c r="J29" s="212"/>
    </row>
    <row r="30" spans="2:10" ht="15" customHeight="1" x14ac:dyDescent="0.2">
      <c r="B30" s="16" t="s">
        <v>57</v>
      </c>
      <c r="C30" s="79" t="str">
        <f>RIGHT(C7,6)</f>
        <v/>
      </c>
      <c r="D30" s="4">
        <v>1</v>
      </c>
      <c r="E30" s="44"/>
      <c r="F30" s="4" t="s">
        <v>37</v>
      </c>
      <c r="G30" s="80"/>
      <c r="H30" s="170"/>
      <c r="I30" s="81"/>
      <c r="J30" s="82"/>
    </row>
    <row r="31" spans="2:10" ht="15" customHeight="1" x14ac:dyDescent="0.2">
      <c r="B31" s="16" t="s">
        <v>58</v>
      </c>
      <c r="C31" s="75"/>
      <c r="D31" s="4">
        <v>2</v>
      </c>
      <c r="E31" s="75"/>
      <c r="F31" s="4" t="s">
        <v>37</v>
      </c>
      <c r="G31" s="83"/>
      <c r="H31" s="46"/>
      <c r="I31" s="81"/>
      <c r="J31" s="82"/>
    </row>
    <row r="32" spans="2:10" ht="15" customHeight="1" x14ac:dyDescent="0.2">
      <c r="B32" s="16" t="s">
        <v>38</v>
      </c>
      <c r="C32" s="49"/>
      <c r="D32" s="84">
        <v>3</v>
      </c>
      <c r="E32" s="85"/>
      <c r="F32" s="4" t="s">
        <v>59</v>
      </c>
      <c r="G32" s="48"/>
      <c r="H32" s="4"/>
      <c r="I32" s="81"/>
      <c r="J32" s="82"/>
    </row>
    <row r="33" spans="2:11" ht="15" customHeight="1" x14ac:dyDescent="0.2">
      <c r="B33" s="213" t="s">
        <v>60</v>
      </c>
      <c r="C33" s="214"/>
      <c r="D33" s="84">
        <v>4</v>
      </c>
      <c r="E33" s="86"/>
      <c r="F33" s="4" t="s">
        <v>59</v>
      </c>
      <c r="G33" s="87"/>
      <c r="H33" s="4"/>
      <c r="I33" s="81"/>
      <c r="J33" s="82"/>
    </row>
    <row r="34" spans="2:11" ht="15" customHeight="1" x14ac:dyDescent="0.2">
      <c r="B34" s="215"/>
      <c r="C34" s="216"/>
      <c r="D34" s="84">
        <v>5</v>
      </c>
      <c r="E34" s="86"/>
      <c r="F34" s="4" t="s">
        <v>59</v>
      </c>
      <c r="G34" s="87"/>
      <c r="H34" s="88"/>
      <c r="I34" s="81"/>
      <c r="J34" s="82"/>
    </row>
    <row r="35" spans="2:11" ht="15" customHeight="1" thickBot="1" x14ac:dyDescent="0.25">
      <c r="B35" s="217" t="s">
        <v>61</v>
      </c>
      <c r="C35" s="218"/>
      <c r="D35" s="89" t="s">
        <v>62</v>
      </c>
      <c r="E35" s="89"/>
      <c r="F35" s="90"/>
      <c r="G35" s="89" t="s">
        <v>63</v>
      </c>
      <c r="H35" s="89"/>
      <c r="I35" s="89"/>
      <c r="J35" s="91"/>
    </row>
    <row r="36" spans="2:11" ht="15" customHeight="1" x14ac:dyDescent="0.2">
      <c r="B36" s="219" t="s">
        <v>64</v>
      </c>
      <c r="C36" s="220"/>
      <c r="D36" s="221" t="s">
        <v>65</v>
      </c>
      <c r="E36" s="222"/>
      <c r="F36" s="223"/>
      <c r="G36" s="224" t="s">
        <v>66</v>
      </c>
      <c r="H36" s="220"/>
      <c r="I36" s="92"/>
      <c r="J36" s="93"/>
    </row>
    <row r="37" spans="2:11" ht="15" customHeight="1" x14ac:dyDescent="0.2">
      <c r="B37" s="16" t="s">
        <v>38</v>
      </c>
      <c r="C37" s="94"/>
      <c r="D37" s="95"/>
      <c r="E37" s="96"/>
      <c r="F37" s="211" t="s">
        <v>67</v>
      </c>
      <c r="G37" s="250"/>
      <c r="H37" s="97"/>
      <c r="I37" s="95"/>
      <c r="J37" s="98"/>
    </row>
    <row r="38" spans="2:11" ht="15" customHeight="1" x14ac:dyDescent="0.2">
      <c r="B38" s="16" t="s">
        <v>68</v>
      </c>
      <c r="C38" s="99"/>
      <c r="D38" s="100"/>
      <c r="E38" s="101"/>
      <c r="F38" s="200" t="s">
        <v>69</v>
      </c>
      <c r="G38" s="201"/>
      <c r="H38" s="102"/>
      <c r="I38" s="21"/>
      <c r="J38" s="18"/>
    </row>
    <row r="39" spans="2:11" ht="15" customHeight="1" x14ac:dyDescent="0.2">
      <c r="B39" s="16" t="s">
        <v>70</v>
      </c>
      <c r="C39" s="17"/>
      <c r="D39" s="21"/>
      <c r="E39" s="84"/>
      <c r="F39" s="200" t="s">
        <v>71</v>
      </c>
      <c r="G39" s="201"/>
      <c r="H39" s="23"/>
      <c r="I39" s="21"/>
      <c r="J39" s="18"/>
    </row>
    <row r="40" spans="2:11" ht="15" customHeight="1" x14ac:dyDescent="0.2">
      <c r="B40" s="16" t="s">
        <v>72</v>
      </c>
      <c r="C40" s="17"/>
      <c r="D40" s="21"/>
      <c r="E40" s="84"/>
      <c r="F40" s="225" t="s">
        <v>73</v>
      </c>
      <c r="G40" s="226"/>
      <c r="H40" s="226"/>
      <c r="I40" s="226"/>
      <c r="J40" s="227"/>
    </row>
    <row r="41" spans="2:11" ht="15" customHeight="1" thickBot="1" x14ac:dyDescent="0.25">
      <c r="B41" s="103" t="s">
        <v>74</v>
      </c>
      <c r="C41" s="17"/>
      <c r="D41" s="104"/>
      <c r="E41" s="105"/>
      <c r="F41" s="228"/>
      <c r="G41" s="229"/>
      <c r="H41" s="229"/>
      <c r="I41" s="229"/>
      <c r="J41" s="230"/>
    </row>
    <row r="42" spans="2:11" ht="15" customHeight="1" x14ac:dyDescent="0.2">
      <c r="B42" s="219" t="s">
        <v>75</v>
      </c>
      <c r="C42" s="220"/>
      <c r="D42" s="221" t="s">
        <v>65</v>
      </c>
      <c r="E42" s="222"/>
      <c r="F42" s="223"/>
      <c r="G42" s="106" t="s">
        <v>76</v>
      </c>
      <c r="H42" s="107"/>
      <c r="I42" s="108"/>
      <c r="J42" s="109"/>
    </row>
    <row r="43" spans="2:11" ht="15" customHeight="1" x14ac:dyDescent="0.2">
      <c r="B43" s="16" t="s">
        <v>77</v>
      </c>
      <c r="C43" s="200" t="s">
        <v>78</v>
      </c>
      <c r="D43" s="201"/>
      <c r="E43" s="84" t="s">
        <v>79</v>
      </c>
      <c r="F43" s="4" t="s">
        <v>80</v>
      </c>
      <c r="G43" s="4" t="s">
        <v>81</v>
      </c>
      <c r="H43" s="45" t="s">
        <v>82</v>
      </c>
      <c r="I43" s="4" t="s">
        <v>83</v>
      </c>
      <c r="J43" s="110" t="s">
        <v>84</v>
      </c>
    </row>
    <row r="44" spans="2:11" ht="15" customHeight="1" x14ac:dyDescent="0.2">
      <c r="B44" s="168"/>
      <c r="C44" s="276"/>
      <c r="D44" s="277"/>
      <c r="E44" s="22"/>
      <c r="F44" s="22"/>
      <c r="G44" s="22"/>
      <c r="H44" s="22"/>
      <c r="I44" s="22"/>
      <c r="J44" s="169"/>
      <c r="K44" s="111">
        <f>I8</f>
        <v>0</v>
      </c>
    </row>
    <row r="45" spans="2:11" ht="15" customHeight="1" x14ac:dyDescent="0.2">
      <c r="B45" s="16" t="s">
        <v>38</v>
      </c>
      <c r="C45" s="102"/>
      <c r="D45" s="21"/>
      <c r="E45" s="84"/>
      <c r="F45" s="84" t="s">
        <v>74</v>
      </c>
      <c r="G45" s="23"/>
      <c r="H45" s="21"/>
      <c r="I45" s="21"/>
      <c r="J45" s="18"/>
    </row>
    <row r="46" spans="2:11" ht="15" customHeight="1" x14ac:dyDescent="0.2">
      <c r="B46" s="112" t="s">
        <v>85</v>
      </c>
      <c r="C46" s="23"/>
      <c r="D46" s="21"/>
      <c r="E46" s="84"/>
      <c r="F46" s="84" t="s">
        <v>86</v>
      </c>
      <c r="G46" s="23"/>
      <c r="H46" s="21"/>
      <c r="I46" s="21"/>
      <c r="J46" s="18"/>
    </row>
    <row r="47" spans="2:11" ht="15" customHeight="1" x14ac:dyDescent="0.2">
      <c r="B47" s="51" t="s">
        <v>71</v>
      </c>
      <c r="C47" s="113"/>
      <c r="D47" s="114"/>
      <c r="E47" s="115"/>
      <c r="F47" s="52"/>
      <c r="G47" s="254" t="s">
        <v>66</v>
      </c>
      <c r="H47" s="255"/>
      <c r="I47" s="116"/>
      <c r="J47" s="117"/>
    </row>
    <row r="48" spans="2:11" ht="15" customHeight="1" x14ac:dyDescent="0.2">
      <c r="B48" s="256" t="s">
        <v>87</v>
      </c>
      <c r="C48" s="257"/>
      <c r="D48" s="257"/>
      <c r="E48" s="257"/>
      <c r="F48" s="258"/>
      <c r="G48" s="254" t="s">
        <v>88</v>
      </c>
      <c r="H48" s="255"/>
      <c r="I48" s="116"/>
      <c r="J48" s="117"/>
    </row>
    <row r="49" spans="2:10" ht="15" customHeight="1" thickBot="1" x14ac:dyDescent="0.25">
      <c r="B49" s="259"/>
      <c r="C49" s="260"/>
      <c r="D49" s="260"/>
      <c r="E49" s="260"/>
      <c r="F49" s="261"/>
      <c r="G49" s="262" t="s">
        <v>89</v>
      </c>
      <c r="H49" s="263"/>
      <c r="I49" s="274"/>
      <c r="J49" s="275"/>
    </row>
    <row r="50" spans="2:10" ht="15" customHeight="1" thickBot="1" x14ac:dyDescent="0.25">
      <c r="B50" s="264" t="s">
        <v>90</v>
      </c>
      <c r="C50" s="265"/>
      <c r="D50" s="265"/>
      <c r="E50" s="265"/>
      <c r="F50" s="266" t="s">
        <v>91</v>
      </c>
      <c r="G50" s="267"/>
      <c r="H50" s="267" t="s">
        <v>92</v>
      </c>
      <c r="I50" s="267"/>
      <c r="J50" s="268"/>
    </row>
    <row r="51" spans="2:10" ht="64.5" customHeight="1" thickBot="1" x14ac:dyDescent="0.25">
      <c r="B51" s="269" t="s">
        <v>93</v>
      </c>
      <c r="C51" s="270"/>
      <c r="D51" s="270"/>
      <c r="E51" s="271"/>
      <c r="F51" s="272" t="s">
        <v>94</v>
      </c>
      <c r="G51" s="270"/>
      <c r="H51" s="270"/>
      <c r="I51" s="270"/>
      <c r="J51" s="273"/>
    </row>
    <row r="52" spans="2:10" x14ac:dyDescent="0.2">
      <c r="B52" s="253" t="s">
        <v>185</v>
      </c>
      <c r="C52" s="253"/>
      <c r="D52" s="253"/>
      <c r="E52" s="253"/>
      <c r="F52" s="253"/>
    </row>
  </sheetData>
  <mergeCells count="52">
    <mergeCell ref="B42:C42"/>
    <mergeCell ref="D42:F42"/>
    <mergeCell ref="B52:F52"/>
    <mergeCell ref="C44:D44"/>
    <mergeCell ref="G47:H47"/>
    <mergeCell ref="B48:F49"/>
    <mergeCell ref="G48:H48"/>
    <mergeCell ref="G49:H49"/>
    <mergeCell ref="B50:E50"/>
    <mergeCell ref="F50:G50"/>
    <mergeCell ref="H50:J50"/>
    <mergeCell ref="B51:E51"/>
    <mergeCell ref="F51:J51"/>
    <mergeCell ref="I49:J49"/>
    <mergeCell ref="C43:D43"/>
    <mergeCell ref="F39:G39"/>
    <mergeCell ref="F40:J41"/>
    <mergeCell ref="I22:J22"/>
    <mergeCell ref="I9:I10"/>
    <mergeCell ref="J9:J10"/>
    <mergeCell ref="F13:F14"/>
    <mergeCell ref="G13:G14"/>
    <mergeCell ref="H13:H14"/>
    <mergeCell ref="I13:J13"/>
    <mergeCell ref="I14:J18"/>
    <mergeCell ref="I19:J19"/>
    <mergeCell ref="I20:J20"/>
    <mergeCell ref="I21:J21"/>
    <mergeCell ref="F37:G37"/>
    <mergeCell ref="I23:J23"/>
    <mergeCell ref="I24:J24"/>
    <mergeCell ref="B11:C11"/>
    <mergeCell ref="D11:E12"/>
    <mergeCell ref="D13:D14"/>
    <mergeCell ref="E13:E14"/>
    <mergeCell ref="F38:G38"/>
    <mergeCell ref="B25:C25"/>
    <mergeCell ref="D25:J25"/>
    <mergeCell ref="B26:C27"/>
    <mergeCell ref="I29:J29"/>
    <mergeCell ref="B33:C34"/>
    <mergeCell ref="B35:C35"/>
    <mergeCell ref="B36:C36"/>
    <mergeCell ref="D36:F36"/>
    <mergeCell ref="G36:H36"/>
    <mergeCell ref="B2:B4"/>
    <mergeCell ref="C2:H3"/>
    <mergeCell ref="C4:H4"/>
    <mergeCell ref="C6:G6"/>
    <mergeCell ref="B9:C10"/>
    <mergeCell ref="D9:E9"/>
    <mergeCell ref="D10:E10"/>
  </mergeCells>
  <pageMargins left="0" right="0" top="0" bottom="0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filterMode="1">
    <tabColor rgb="FFFF0000"/>
  </sheetPr>
  <dimension ref="A1:S210"/>
  <sheetViews>
    <sheetView workbookViewId="0">
      <pane xSplit="9" ySplit="3" topLeftCell="J51" activePane="bottomRight" state="frozen"/>
      <selection pane="topRight" activeCell="J1" sqref="J1"/>
      <selection pane="bottomLeft" activeCell="A4" sqref="A4"/>
      <selection pane="bottomRight" activeCell="A126" sqref="A126:XFD126"/>
    </sheetView>
  </sheetViews>
  <sheetFormatPr baseColWidth="10" defaultColWidth="8.83203125" defaultRowHeight="15" x14ac:dyDescent="0.2"/>
  <cols>
    <col min="2" max="2" width="7.5" style="119" customWidth="1"/>
    <col min="3" max="3" width="9" bestFit="1" customWidth="1"/>
    <col min="4" max="4" width="16" customWidth="1"/>
    <col min="5" max="5" width="5.6640625" customWidth="1"/>
    <col min="6" max="6" width="13.1640625" customWidth="1"/>
    <col min="7" max="7" width="19.1640625" style="119" bestFit="1" customWidth="1"/>
    <col min="8" max="8" width="9.1640625" style="120"/>
    <col min="9" max="9" width="12.33203125" style="120" customWidth="1"/>
    <col min="10" max="10" width="11.5" style="120" customWidth="1"/>
    <col min="11" max="11" width="9.5" style="121" customWidth="1"/>
    <col min="12" max="12" width="9.5" customWidth="1"/>
    <col min="13" max="13" width="11.5" style="122" customWidth="1"/>
    <col min="17" max="17" width="9.1640625" style="123"/>
    <col min="258" max="258" width="7.5" customWidth="1"/>
    <col min="259" max="259" width="9" bestFit="1" customWidth="1"/>
    <col min="260" max="260" width="16" customWidth="1"/>
    <col min="261" max="261" width="5.6640625" customWidth="1"/>
    <col min="262" max="262" width="13.1640625" customWidth="1"/>
    <col min="263" max="263" width="19.1640625" bestFit="1" customWidth="1"/>
    <col min="265" max="265" width="12.33203125" customWidth="1"/>
    <col min="266" max="266" width="11.5" customWidth="1"/>
    <col min="267" max="268" width="9.5" customWidth="1"/>
    <col min="269" max="269" width="11.5" customWidth="1"/>
    <col min="514" max="514" width="7.5" customWidth="1"/>
    <col min="515" max="515" width="9" bestFit="1" customWidth="1"/>
    <col min="516" max="516" width="16" customWidth="1"/>
    <col min="517" max="517" width="5.6640625" customWidth="1"/>
    <col min="518" max="518" width="13.1640625" customWidth="1"/>
    <col min="519" max="519" width="19.1640625" bestFit="1" customWidth="1"/>
    <col min="521" max="521" width="12.33203125" customWidth="1"/>
    <col min="522" max="522" width="11.5" customWidth="1"/>
    <col min="523" max="524" width="9.5" customWidth="1"/>
    <col min="525" max="525" width="11.5" customWidth="1"/>
    <col min="770" max="770" width="7.5" customWidth="1"/>
    <col min="771" max="771" width="9" bestFit="1" customWidth="1"/>
    <col min="772" max="772" width="16" customWidth="1"/>
    <col min="773" max="773" width="5.6640625" customWidth="1"/>
    <col min="774" max="774" width="13.1640625" customWidth="1"/>
    <col min="775" max="775" width="19.1640625" bestFit="1" customWidth="1"/>
    <col min="777" max="777" width="12.33203125" customWidth="1"/>
    <col min="778" max="778" width="11.5" customWidth="1"/>
    <col min="779" max="780" width="9.5" customWidth="1"/>
    <col min="781" max="781" width="11.5" customWidth="1"/>
    <col min="1026" max="1026" width="7.5" customWidth="1"/>
    <col min="1027" max="1027" width="9" bestFit="1" customWidth="1"/>
    <col min="1028" max="1028" width="16" customWidth="1"/>
    <col min="1029" max="1029" width="5.6640625" customWidth="1"/>
    <col min="1030" max="1030" width="13.1640625" customWidth="1"/>
    <col min="1031" max="1031" width="19.1640625" bestFit="1" customWidth="1"/>
    <col min="1033" max="1033" width="12.33203125" customWidth="1"/>
    <col min="1034" max="1034" width="11.5" customWidth="1"/>
    <col min="1035" max="1036" width="9.5" customWidth="1"/>
    <col min="1037" max="1037" width="11.5" customWidth="1"/>
    <col min="1282" max="1282" width="7.5" customWidth="1"/>
    <col min="1283" max="1283" width="9" bestFit="1" customWidth="1"/>
    <col min="1284" max="1284" width="16" customWidth="1"/>
    <col min="1285" max="1285" width="5.6640625" customWidth="1"/>
    <col min="1286" max="1286" width="13.1640625" customWidth="1"/>
    <col min="1287" max="1287" width="19.1640625" bestFit="1" customWidth="1"/>
    <col min="1289" max="1289" width="12.33203125" customWidth="1"/>
    <col min="1290" max="1290" width="11.5" customWidth="1"/>
    <col min="1291" max="1292" width="9.5" customWidth="1"/>
    <col min="1293" max="1293" width="11.5" customWidth="1"/>
    <col min="1538" max="1538" width="7.5" customWidth="1"/>
    <col min="1539" max="1539" width="9" bestFit="1" customWidth="1"/>
    <col min="1540" max="1540" width="16" customWidth="1"/>
    <col min="1541" max="1541" width="5.6640625" customWidth="1"/>
    <col min="1542" max="1542" width="13.1640625" customWidth="1"/>
    <col min="1543" max="1543" width="19.1640625" bestFit="1" customWidth="1"/>
    <col min="1545" max="1545" width="12.33203125" customWidth="1"/>
    <col min="1546" max="1546" width="11.5" customWidth="1"/>
    <col min="1547" max="1548" width="9.5" customWidth="1"/>
    <col min="1549" max="1549" width="11.5" customWidth="1"/>
    <col min="1794" max="1794" width="7.5" customWidth="1"/>
    <col min="1795" max="1795" width="9" bestFit="1" customWidth="1"/>
    <col min="1796" max="1796" width="16" customWidth="1"/>
    <col min="1797" max="1797" width="5.6640625" customWidth="1"/>
    <col min="1798" max="1798" width="13.1640625" customWidth="1"/>
    <col min="1799" max="1799" width="19.1640625" bestFit="1" customWidth="1"/>
    <col min="1801" max="1801" width="12.33203125" customWidth="1"/>
    <col min="1802" max="1802" width="11.5" customWidth="1"/>
    <col min="1803" max="1804" width="9.5" customWidth="1"/>
    <col min="1805" max="1805" width="11.5" customWidth="1"/>
    <col min="2050" max="2050" width="7.5" customWidth="1"/>
    <col min="2051" max="2051" width="9" bestFit="1" customWidth="1"/>
    <col min="2052" max="2052" width="16" customWidth="1"/>
    <col min="2053" max="2053" width="5.6640625" customWidth="1"/>
    <col min="2054" max="2054" width="13.1640625" customWidth="1"/>
    <col min="2055" max="2055" width="19.1640625" bestFit="1" customWidth="1"/>
    <col min="2057" max="2057" width="12.33203125" customWidth="1"/>
    <col min="2058" max="2058" width="11.5" customWidth="1"/>
    <col min="2059" max="2060" width="9.5" customWidth="1"/>
    <col min="2061" max="2061" width="11.5" customWidth="1"/>
    <col min="2306" max="2306" width="7.5" customWidth="1"/>
    <col min="2307" max="2307" width="9" bestFit="1" customWidth="1"/>
    <col min="2308" max="2308" width="16" customWidth="1"/>
    <col min="2309" max="2309" width="5.6640625" customWidth="1"/>
    <col min="2310" max="2310" width="13.1640625" customWidth="1"/>
    <col min="2311" max="2311" width="19.1640625" bestFit="1" customWidth="1"/>
    <col min="2313" max="2313" width="12.33203125" customWidth="1"/>
    <col min="2314" max="2314" width="11.5" customWidth="1"/>
    <col min="2315" max="2316" width="9.5" customWidth="1"/>
    <col min="2317" max="2317" width="11.5" customWidth="1"/>
    <col min="2562" max="2562" width="7.5" customWidth="1"/>
    <col min="2563" max="2563" width="9" bestFit="1" customWidth="1"/>
    <col min="2564" max="2564" width="16" customWidth="1"/>
    <col min="2565" max="2565" width="5.6640625" customWidth="1"/>
    <col min="2566" max="2566" width="13.1640625" customWidth="1"/>
    <col min="2567" max="2567" width="19.1640625" bestFit="1" customWidth="1"/>
    <col min="2569" max="2569" width="12.33203125" customWidth="1"/>
    <col min="2570" max="2570" width="11.5" customWidth="1"/>
    <col min="2571" max="2572" width="9.5" customWidth="1"/>
    <col min="2573" max="2573" width="11.5" customWidth="1"/>
    <col min="2818" max="2818" width="7.5" customWidth="1"/>
    <col min="2819" max="2819" width="9" bestFit="1" customWidth="1"/>
    <col min="2820" max="2820" width="16" customWidth="1"/>
    <col min="2821" max="2821" width="5.6640625" customWidth="1"/>
    <col min="2822" max="2822" width="13.1640625" customWidth="1"/>
    <col min="2823" max="2823" width="19.1640625" bestFit="1" customWidth="1"/>
    <col min="2825" max="2825" width="12.33203125" customWidth="1"/>
    <col min="2826" max="2826" width="11.5" customWidth="1"/>
    <col min="2827" max="2828" width="9.5" customWidth="1"/>
    <col min="2829" max="2829" width="11.5" customWidth="1"/>
    <col min="3074" max="3074" width="7.5" customWidth="1"/>
    <col min="3075" max="3075" width="9" bestFit="1" customWidth="1"/>
    <col min="3076" max="3076" width="16" customWidth="1"/>
    <col min="3077" max="3077" width="5.6640625" customWidth="1"/>
    <col min="3078" max="3078" width="13.1640625" customWidth="1"/>
    <col min="3079" max="3079" width="19.1640625" bestFit="1" customWidth="1"/>
    <col min="3081" max="3081" width="12.33203125" customWidth="1"/>
    <col min="3082" max="3082" width="11.5" customWidth="1"/>
    <col min="3083" max="3084" width="9.5" customWidth="1"/>
    <col min="3085" max="3085" width="11.5" customWidth="1"/>
    <col min="3330" max="3330" width="7.5" customWidth="1"/>
    <col min="3331" max="3331" width="9" bestFit="1" customWidth="1"/>
    <col min="3332" max="3332" width="16" customWidth="1"/>
    <col min="3333" max="3333" width="5.6640625" customWidth="1"/>
    <col min="3334" max="3334" width="13.1640625" customWidth="1"/>
    <col min="3335" max="3335" width="19.1640625" bestFit="1" customWidth="1"/>
    <col min="3337" max="3337" width="12.33203125" customWidth="1"/>
    <col min="3338" max="3338" width="11.5" customWidth="1"/>
    <col min="3339" max="3340" width="9.5" customWidth="1"/>
    <col min="3341" max="3341" width="11.5" customWidth="1"/>
    <col min="3586" max="3586" width="7.5" customWidth="1"/>
    <col min="3587" max="3587" width="9" bestFit="1" customWidth="1"/>
    <col min="3588" max="3588" width="16" customWidth="1"/>
    <col min="3589" max="3589" width="5.6640625" customWidth="1"/>
    <col min="3590" max="3590" width="13.1640625" customWidth="1"/>
    <col min="3591" max="3591" width="19.1640625" bestFit="1" customWidth="1"/>
    <col min="3593" max="3593" width="12.33203125" customWidth="1"/>
    <col min="3594" max="3594" width="11.5" customWidth="1"/>
    <col min="3595" max="3596" width="9.5" customWidth="1"/>
    <col min="3597" max="3597" width="11.5" customWidth="1"/>
    <col min="3842" max="3842" width="7.5" customWidth="1"/>
    <col min="3843" max="3843" width="9" bestFit="1" customWidth="1"/>
    <col min="3844" max="3844" width="16" customWidth="1"/>
    <col min="3845" max="3845" width="5.6640625" customWidth="1"/>
    <col min="3846" max="3846" width="13.1640625" customWidth="1"/>
    <col min="3847" max="3847" width="19.1640625" bestFit="1" customWidth="1"/>
    <col min="3849" max="3849" width="12.33203125" customWidth="1"/>
    <col min="3850" max="3850" width="11.5" customWidth="1"/>
    <col min="3851" max="3852" width="9.5" customWidth="1"/>
    <col min="3853" max="3853" width="11.5" customWidth="1"/>
    <col min="4098" max="4098" width="7.5" customWidth="1"/>
    <col min="4099" max="4099" width="9" bestFit="1" customWidth="1"/>
    <col min="4100" max="4100" width="16" customWidth="1"/>
    <col min="4101" max="4101" width="5.6640625" customWidth="1"/>
    <col min="4102" max="4102" width="13.1640625" customWidth="1"/>
    <col min="4103" max="4103" width="19.1640625" bestFit="1" customWidth="1"/>
    <col min="4105" max="4105" width="12.33203125" customWidth="1"/>
    <col min="4106" max="4106" width="11.5" customWidth="1"/>
    <col min="4107" max="4108" width="9.5" customWidth="1"/>
    <col min="4109" max="4109" width="11.5" customWidth="1"/>
    <col min="4354" max="4354" width="7.5" customWidth="1"/>
    <col min="4355" max="4355" width="9" bestFit="1" customWidth="1"/>
    <col min="4356" max="4356" width="16" customWidth="1"/>
    <col min="4357" max="4357" width="5.6640625" customWidth="1"/>
    <col min="4358" max="4358" width="13.1640625" customWidth="1"/>
    <col min="4359" max="4359" width="19.1640625" bestFit="1" customWidth="1"/>
    <col min="4361" max="4361" width="12.33203125" customWidth="1"/>
    <col min="4362" max="4362" width="11.5" customWidth="1"/>
    <col min="4363" max="4364" width="9.5" customWidth="1"/>
    <col min="4365" max="4365" width="11.5" customWidth="1"/>
    <col min="4610" max="4610" width="7.5" customWidth="1"/>
    <col min="4611" max="4611" width="9" bestFit="1" customWidth="1"/>
    <col min="4612" max="4612" width="16" customWidth="1"/>
    <col min="4613" max="4613" width="5.6640625" customWidth="1"/>
    <col min="4614" max="4614" width="13.1640625" customWidth="1"/>
    <col min="4615" max="4615" width="19.1640625" bestFit="1" customWidth="1"/>
    <col min="4617" max="4617" width="12.33203125" customWidth="1"/>
    <col min="4618" max="4618" width="11.5" customWidth="1"/>
    <col min="4619" max="4620" width="9.5" customWidth="1"/>
    <col min="4621" max="4621" width="11.5" customWidth="1"/>
    <col min="4866" max="4866" width="7.5" customWidth="1"/>
    <col min="4867" max="4867" width="9" bestFit="1" customWidth="1"/>
    <col min="4868" max="4868" width="16" customWidth="1"/>
    <col min="4869" max="4869" width="5.6640625" customWidth="1"/>
    <col min="4870" max="4870" width="13.1640625" customWidth="1"/>
    <col min="4871" max="4871" width="19.1640625" bestFit="1" customWidth="1"/>
    <col min="4873" max="4873" width="12.33203125" customWidth="1"/>
    <col min="4874" max="4874" width="11.5" customWidth="1"/>
    <col min="4875" max="4876" width="9.5" customWidth="1"/>
    <col min="4877" max="4877" width="11.5" customWidth="1"/>
    <col min="5122" max="5122" width="7.5" customWidth="1"/>
    <col min="5123" max="5123" width="9" bestFit="1" customWidth="1"/>
    <col min="5124" max="5124" width="16" customWidth="1"/>
    <col min="5125" max="5125" width="5.6640625" customWidth="1"/>
    <col min="5126" max="5126" width="13.1640625" customWidth="1"/>
    <col min="5127" max="5127" width="19.1640625" bestFit="1" customWidth="1"/>
    <col min="5129" max="5129" width="12.33203125" customWidth="1"/>
    <col min="5130" max="5130" width="11.5" customWidth="1"/>
    <col min="5131" max="5132" width="9.5" customWidth="1"/>
    <col min="5133" max="5133" width="11.5" customWidth="1"/>
    <col min="5378" max="5378" width="7.5" customWidth="1"/>
    <col min="5379" max="5379" width="9" bestFit="1" customWidth="1"/>
    <col min="5380" max="5380" width="16" customWidth="1"/>
    <col min="5381" max="5381" width="5.6640625" customWidth="1"/>
    <col min="5382" max="5382" width="13.1640625" customWidth="1"/>
    <col min="5383" max="5383" width="19.1640625" bestFit="1" customWidth="1"/>
    <col min="5385" max="5385" width="12.33203125" customWidth="1"/>
    <col min="5386" max="5386" width="11.5" customWidth="1"/>
    <col min="5387" max="5388" width="9.5" customWidth="1"/>
    <col min="5389" max="5389" width="11.5" customWidth="1"/>
    <col min="5634" max="5634" width="7.5" customWidth="1"/>
    <col min="5635" max="5635" width="9" bestFit="1" customWidth="1"/>
    <col min="5636" max="5636" width="16" customWidth="1"/>
    <col min="5637" max="5637" width="5.6640625" customWidth="1"/>
    <col min="5638" max="5638" width="13.1640625" customWidth="1"/>
    <col min="5639" max="5639" width="19.1640625" bestFit="1" customWidth="1"/>
    <col min="5641" max="5641" width="12.33203125" customWidth="1"/>
    <col min="5642" max="5642" width="11.5" customWidth="1"/>
    <col min="5643" max="5644" width="9.5" customWidth="1"/>
    <col min="5645" max="5645" width="11.5" customWidth="1"/>
    <col min="5890" max="5890" width="7.5" customWidth="1"/>
    <col min="5891" max="5891" width="9" bestFit="1" customWidth="1"/>
    <col min="5892" max="5892" width="16" customWidth="1"/>
    <col min="5893" max="5893" width="5.6640625" customWidth="1"/>
    <col min="5894" max="5894" width="13.1640625" customWidth="1"/>
    <col min="5895" max="5895" width="19.1640625" bestFit="1" customWidth="1"/>
    <col min="5897" max="5897" width="12.33203125" customWidth="1"/>
    <col min="5898" max="5898" width="11.5" customWidth="1"/>
    <col min="5899" max="5900" width="9.5" customWidth="1"/>
    <col min="5901" max="5901" width="11.5" customWidth="1"/>
    <col min="6146" max="6146" width="7.5" customWidth="1"/>
    <col min="6147" max="6147" width="9" bestFit="1" customWidth="1"/>
    <col min="6148" max="6148" width="16" customWidth="1"/>
    <col min="6149" max="6149" width="5.6640625" customWidth="1"/>
    <col min="6150" max="6150" width="13.1640625" customWidth="1"/>
    <col min="6151" max="6151" width="19.1640625" bestFit="1" customWidth="1"/>
    <col min="6153" max="6153" width="12.33203125" customWidth="1"/>
    <col min="6154" max="6154" width="11.5" customWidth="1"/>
    <col min="6155" max="6156" width="9.5" customWidth="1"/>
    <col min="6157" max="6157" width="11.5" customWidth="1"/>
    <col min="6402" max="6402" width="7.5" customWidth="1"/>
    <col min="6403" max="6403" width="9" bestFit="1" customWidth="1"/>
    <col min="6404" max="6404" width="16" customWidth="1"/>
    <col min="6405" max="6405" width="5.6640625" customWidth="1"/>
    <col min="6406" max="6406" width="13.1640625" customWidth="1"/>
    <col min="6407" max="6407" width="19.1640625" bestFit="1" customWidth="1"/>
    <col min="6409" max="6409" width="12.33203125" customWidth="1"/>
    <col min="6410" max="6410" width="11.5" customWidth="1"/>
    <col min="6411" max="6412" width="9.5" customWidth="1"/>
    <col min="6413" max="6413" width="11.5" customWidth="1"/>
    <col min="6658" max="6658" width="7.5" customWidth="1"/>
    <col min="6659" max="6659" width="9" bestFit="1" customWidth="1"/>
    <col min="6660" max="6660" width="16" customWidth="1"/>
    <col min="6661" max="6661" width="5.6640625" customWidth="1"/>
    <col min="6662" max="6662" width="13.1640625" customWidth="1"/>
    <col min="6663" max="6663" width="19.1640625" bestFit="1" customWidth="1"/>
    <col min="6665" max="6665" width="12.33203125" customWidth="1"/>
    <col min="6666" max="6666" width="11.5" customWidth="1"/>
    <col min="6667" max="6668" width="9.5" customWidth="1"/>
    <col min="6669" max="6669" width="11.5" customWidth="1"/>
    <col min="6914" max="6914" width="7.5" customWidth="1"/>
    <col min="6915" max="6915" width="9" bestFit="1" customWidth="1"/>
    <col min="6916" max="6916" width="16" customWidth="1"/>
    <col min="6917" max="6917" width="5.6640625" customWidth="1"/>
    <col min="6918" max="6918" width="13.1640625" customWidth="1"/>
    <col min="6919" max="6919" width="19.1640625" bestFit="1" customWidth="1"/>
    <col min="6921" max="6921" width="12.33203125" customWidth="1"/>
    <col min="6922" max="6922" width="11.5" customWidth="1"/>
    <col min="6923" max="6924" width="9.5" customWidth="1"/>
    <col min="6925" max="6925" width="11.5" customWidth="1"/>
    <col min="7170" max="7170" width="7.5" customWidth="1"/>
    <col min="7171" max="7171" width="9" bestFit="1" customWidth="1"/>
    <col min="7172" max="7172" width="16" customWidth="1"/>
    <col min="7173" max="7173" width="5.6640625" customWidth="1"/>
    <col min="7174" max="7174" width="13.1640625" customWidth="1"/>
    <col min="7175" max="7175" width="19.1640625" bestFit="1" customWidth="1"/>
    <col min="7177" max="7177" width="12.33203125" customWidth="1"/>
    <col min="7178" max="7178" width="11.5" customWidth="1"/>
    <col min="7179" max="7180" width="9.5" customWidth="1"/>
    <col min="7181" max="7181" width="11.5" customWidth="1"/>
    <col min="7426" max="7426" width="7.5" customWidth="1"/>
    <col min="7427" max="7427" width="9" bestFit="1" customWidth="1"/>
    <col min="7428" max="7428" width="16" customWidth="1"/>
    <col min="7429" max="7429" width="5.6640625" customWidth="1"/>
    <col min="7430" max="7430" width="13.1640625" customWidth="1"/>
    <col min="7431" max="7431" width="19.1640625" bestFit="1" customWidth="1"/>
    <col min="7433" max="7433" width="12.33203125" customWidth="1"/>
    <col min="7434" max="7434" width="11.5" customWidth="1"/>
    <col min="7435" max="7436" width="9.5" customWidth="1"/>
    <col min="7437" max="7437" width="11.5" customWidth="1"/>
    <col min="7682" max="7682" width="7.5" customWidth="1"/>
    <col min="7683" max="7683" width="9" bestFit="1" customWidth="1"/>
    <col min="7684" max="7684" width="16" customWidth="1"/>
    <col min="7685" max="7685" width="5.6640625" customWidth="1"/>
    <col min="7686" max="7686" width="13.1640625" customWidth="1"/>
    <col min="7687" max="7687" width="19.1640625" bestFit="1" customWidth="1"/>
    <col min="7689" max="7689" width="12.33203125" customWidth="1"/>
    <col min="7690" max="7690" width="11.5" customWidth="1"/>
    <col min="7691" max="7692" width="9.5" customWidth="1"/>
    <col min="7693" max="7693" width="11.5" customWidth="1"/>
    <col min="7938" max="7938" width="7.5" customWidth="1"/>
    <col min="7939" max="7939" width="9" bestFit="1" customWidth="1"/>
    <col min="7940" max="7940" width="16" customWidth="1"/>
    <col min="7941" max="7941" width="5.6640625" customWidth="1"/>
    <col min="7942" max="7942" width="13.1640625" customWidth="1"/>
    <col min="7943" max="7943" width="19.1640625" bestFit="1" customWidth="1"/>
    <col min="7945" max="7945" width="12.33203125" customWidth="1"/>
    <col min="7946" max="7946" width="11.5" customWidth="1"/>
    <col min="7947" max="7948" width="9.5" customWidth="1"/>
    <col min="7949" max="7949" width="11.5" customWidth="1"/>
    <col min="8194" max="8194" width="7.5" customWidth="1"/>
    <col min="8195" max="8195" width="9" bestFit="1" customWidth="1"/>
    <col min="8196" max="8196" width="16" customWidth="1"/>
    <col min="8197" max="8197" width="5.6640625" customWidth="1"/>
    <col min="8198" max="8198" width="13.1640625" customWidth="1"/>
    <col min="8199" max="8199" width="19.1640625" bestFit="1" customWidth="1"/>
    <col min="8201" max="8201" width="12.33203125" customWidth="1"/>
    <col min="8202" max="8202" width="11.5" customWidth="1"/>
    <col min="8203" max="8204" width="9.5" customWidth="1"/>
    <col min="8205" max="8205" width="11.5" customWidth="1"/>
    <col min="8450" max="8450" width="7.5" customWidth="1"/>
    <col min="8451" max="8451" width="9" bestFit="1" customWidth="1"/>
    <col min="8452" max="8452" width="16" customWidth="1"/>
    <col min="8453" max="8453" width="5.6640625" customWidth="1"/>
    <col min="8454" max="8454" width="13.1640625" customWidth="1"/>
    <col min="8455" max="8455" width="19.1640625" bestFit="1" customWidth="1"/>
    <col min="8457" max="8457" width="12.33203125" customWidth="1"/>
    <col min="8458" max="8458" width="11.5" customWidth="1"/>
    <col min="8459" max="8460" width="9.5" customWidth="1"/>
    <col min="8461" max="8461" width="11.5" customWidth="1"/>
    <col min="8706" max="8706" width="7.5" customWidth="1"/>
    <col min="8707" max="8707" width="9" bestFit="1" customWidth="1"/>
    <col min="8708" max="8708" width="16" customWidth="1"/>
    <col min="8709" max="8709" width="5.6640625" customWidth="1"/>
    <col min="8710" max="8710" width="13.1640625" customWidth="1"/>
    <col min="8711" max="8711" width="19.1640625" bestFit="1" customWidth="1"/>
    <col min="8713" max="8713" width="12.33203125" customWidth="1"/>
    <col min="8714" max="8714" width="11.5" customWidth="1"/>
    <col min="8715" max="8716" width="9.5" customWidth="1"/>
    <col min="8717" max="8717" width="11.5" customWidth="1"/>
    <col min="8962" max="8962" width="7.5" customWidth="1"/>
    <col min="8963" max="8963" width="9" bestFit="1" customWidth="1"/>
    <col min="8964" max="8964" width="16" customWidth="1"/>
    <col min="8965" max="8965" width="5.6640625" customWidth="1"/>
    <col min="8966" max="8966" width="13.1640625" customWidth="1"/>
    <col min="8967" max="8967" width="19.1640625" bestFit="1" customWidth="1"/>
    <col min="8969" max="8969" width="12.33203125" customWidth="1"/>
    <col min="8970" max="8970" width="11.5" customWidth="1"/>
    <col min="8971" max="8972" width="9.5" customWidth="1"/>
    <col min="8973" max="8973" width="11.5" customWidth="1"/>
    <col min="9218" max="9218" width="7.5" customWidth="1"/>
    <col min="9219" max="9219" width="9" bestFit="1" customWidth="1"/>
    <col min="9220" max="9220" width="16" customWidth="1"/>
    <col min="9221" max="9221" width="5.6640625" customWidth="1"/>
    <col min="9222" max="9222" width="13.1640625" customWidth="1"/>
    <col min="9223" max="9223" width="19.1640625" bestFit="1" customWidth="1"/>
    <col min="9225" max="9225" width="12.33203125" customWidth="1"/>
    <col min="9226" max="9226" width="11.5" customWidth="1"/>
    <col min="9227" max="9228" width="9.5" customWidth="1"/>
    <col min="9229" max="9229" width="11.5" customWidth="1"/>
    <col min="9474" max="9474" width="7.5" customWidth="1"/>
    <col min="9475" max="9475" width="9" bestFit="1" customWidth="1"/>
    <col min="9476" max="9476" width="16" customWidth="1"/>
    <col min="9477" max="9477" width="5.6640625" customWidth="1"/>
    <col min="9478" max="9478" width="13.1640625" customWidth="1"/>
    <col min="9479" max="9479" width="19.1640625" bestFit="1" customWidth="1"/>
    <col min="9481" max="9481" width="12.33203125" customWidth="1"/>
    <col min="9482" max="9482" width="11.5" customWidth="1"/>
    <col min="9483" max="9484" width="9.5" customWidth="1"/>
    <col min="9485" max="9485" width="11.5" customWidth="1"/>
    <col min="9730" max="9730" width="7.5" customWidth="1"/>
    <col min="9731" max="9731" width="9" bestFit="1" customWidth="1"/>
    <col min="9732" max="9732" width="16" customWidth="1"/>
    <col min="9733" max="9733" width="5.6640625" customWidth="1"/>
    <col min="9734" max="9734" width="13.1640625" customWidth="1"/>
    <col min="9735" max="9735" width="19.1640625" bestFit="1" customWidth="1"/>
    <col min="9737" max="9737" width="12.33203125" customWidth="1"/>
    <col min="9738" max="9738" width="11.5" customWidth="1"/>
    <col min="9739" max="9740" width="9.5" customWidth="1"/>
    <col min="9741" max="9741" width="11.5" customWidth="1"/>
    <col min="9986" max="9986" width="7.5" customWidth="1"/>
    <col min="9987" max="9987" width="9" bestFit="1" customWidth="1"/>
    <col min="9988" max="9988" width="16" customWidth="1"/>
    <col min="9989" max="9989" width="5.6640625" customWidth="1"/>
    <col min="9990" max="9990" width="13.1640625" customWidth="1"/>
    <col min="9991" max="9991" width="19.1640625" bestFit="1" customWidth="1"/>
    <col min="9993" max="9993" width="12.33203125" customWidth="1"/>
    <col min="9994" max="9994" width="11.5" customWidth="1"/>
    <col min="9995" max="9996" width="9.5" customWidth="1"/>
    <col min="9997" max="9997" width="11.5" customWidth="1"/>
    <col min="10242" max="10242" width="7.5" customWidth="1"/>
    <col min="10243" max="10243" width="9" bestFit="1" customWidth="1"/>
    <col min="10244" max="10244" width="16" customWidth="1"/>
    <col min="10245" max="10245" width="5.6640625" customWidth="1"/>
    <col min="10246" max="10246" width="13.1640625" customWidth="1"/>
    <col min="10247" max="10247" width="19.1640625" bestFit="1" customWidth="1"/>
    <col min="10249" max="10249" width="12.33203125" customWidth="1"/>
    <col min="10250" max="10250" width="11.5" customWidth="1"/>
    <col min="10251" max="10252" width="9.5" customWidth="1"/>
    <col min="10253" max="10253" width="11.5" customWidth="1"/>
    <col min="10498" max="10498" width="7.5" customWidth="1"/>
    <col min="10499" max="10499" width="9" bestFit="1" customWidth="1"/>
    <col min="10500" max="10500" width="16" customWidth="1"/>
    <col min="10501" max="10501" width="5.6640625" customWidth="1"/>
    <col min="10502" max="10502" width="13.1640625" customWidth="1"/>
    <col min="10503" max="10503" width="19.1640625" bestFit="1" customWidth="1"/>
    <col min="10505" max="10505" width="12.33203125" customWidth="1"/>
    <col min="10506" max="10506" width="11.5" customWidth="1"/>
    <col min="10507" max="10508" width="9.5" customWidth="1"/>
    <col min="10509" max="10509" width="11.5" customWidth="1"/>
    <col min="10754" max="10754" width="7.5" customWidth="1"/>
    <col min="10755" max="10755" width="9" bestFit="1" customWidth="1"/>
    <col min="10756" max="10756" width="16" customWidth="1"/>
    <col min="10757" max="10757" width="5.6640625" customWidth="1"/>
    <col min="10758" max="10758" width="13.1640625" customWidth="1"/>
    <col min="10759" max="10759" width="19.1640625" bestFit="1" customWidth="1"/>
    <col min="10761" max="10761" width="12.33203125" customWidth="1"/>
    <col min="10762" max="10762" width="11.5" customWidth="1"/>
    <col min="10763" max="10764" width="9.5" customWidth="1"/>
    <col min="10765" max="10765" width="11.5" customWidth="1"/>
    <col min="11010" max="11010" width="7.5" customWidth="1"/>
    <col min="11011" max="11011" width="9" bestFit="1" customWidth="1"/>
    <col min="11012" max="11012" width="16" customWidth="1"/>
    <col min="11013" max="11013" width="5.6640625" customWidth="1"/>
    <col min="11014" max="11014" width="13.1640625" customWidth="1"/>
    <col min="11015" max="11015" width="19.1640625" bestFit="1" customWidth="1"/>
    <col min="11017" max="11017" width="12.33203125" customWidth="1"/>
    <col min="11018" max="11018" width="11.5" customWidth="1"/>
    <col min="11019" max="11020" width="9.5" customWidth="1"/>
    <col min="11021" max="11021" width="11.5" customWidth="1"/>
    <col min="11266" max="11266" width="7.5" customWidth="1"/>
    <col min="11267" max="11267" width="9" bestFit="1" customWidth="1"/>
    <col min="11268" max="11268" width="16" customWidth="1"/>
    <col min="11269" max="11269" width="5.6640625" customWidth="1"/>
    <col min="11270" max="11270" width="13.1640625" customWidth="1"/>
    <col min="11271" max="11271" width="19.1640625" bestFit="1" customWidth="1"/>
    <col min="11273" max="11273" width="12.33203125" customWidth="1"/>
    <col min="11274" max="11274" width="11.5" customWidth="1"/>
    <col min="11275" max="11276" width="9.5" customWidth="1"/>
    <col min="11277" max="11277" width="11.5" customWidth="1"/>
    <col min="11522" max="11522" width="7.5" customWidth="1"/>
    <col min="11523" max="11523" width="9" bestFit="1" customWidth="1"/>
    <col min="11524" max="11524" width="16" customWidth="1"/>
    <col min="11525" max="11525" width="5.6640625" customWidth="1"/>
    <col min="11526" max="11526" width="13.1640625" customWidth="1"/>
    <col min="11527" max="11527" width="19.1640625" bestFit="1" customWidth="1"/>
    <col min="11529" max="11529" width="12.33203125" customWidth="1"/>
    <col min="11530" max="11530" width="11.5" customWidth="1"/>
    <col min="11531" max="11532" width="9.5" customWidth="1"/>
    <col min="11533" max="11533" width="11.5" customWidth="1"/>
    <col min="11778" max="11778" width="7.5" customWidth="1"/>
    <col min="11779" max="11779" width="9" bestFit="1" customWidth="1"/>
    <col min="11780" max="11780" width="16" customWidth="1"/>
    <col min="11781" max="11781" width="5.6640625" customWidth="1"/>
    <col min="11782" max="11782" width="13.1640625" customWidth="1"/>
    <col min="11783" max="11783" width="19.1640625" bestFit="1" customWidth="1"/>
    <col min="11785" max="11785" width="12.33203125" customWidth="1"/>
    <col min="11786" max="11786" width="11.5" customWidth="1"/>
    <col min="11787" max="11788" width="9.5" customWidth="1"/>
    <col min="11789" max="11789" width="11.5" customWidth="1"/>
    <col min="12034" max="12034" width="7.5" customWidth="1"/>
    <col min="12035" max="12035" width="9" bestFit="1" customWidth="1"/>
    <col min="12036" max="12036" width="16" customWidth="1"/>
    <col min="12037" max="12037" width="5.6640625" customWidth="1"/>
    <col min="12038" max="12038" width="13.1640625" customWidth="1"/>
    <col min="12039" max="12039" width="19.1640625" bestFit="1" customWidth="1"/>
    <col min="12041" max="12041" width="12.33203125" customWidth="1"/>
    <col min="12042" max="12042" width="11.5" customWidth="1"/>
    <col min="12043" max="12044" width="9.5" customWidth="1"/>
    <col min="12045" max="12045" width="11.5" customWidth="1"/>
    <col min="12290" max="12290" width="7.5" customWidth="1"/>
    <col min="12291" max="12291" width="9" bestFit="1" customWidth="1"/>
    <col min="12292" max="12292" width="16" customWidth="1"/>
    <col min="12293" max="12293" width="5.6640625" customWidth="1"/>
    <col min="12294" max="12294" width="13.1640625" customWidth="1"/>
    <col min="12295" max="12295" width="19.1640625" bestFit="1" customWidth="1"/>
    <col min="12297" max="12297" width="12.33203125" customWidth="1"/>
    <col min="12298" max="12298" width="11.5" customWidth="1"/>
    <col min="12299" max="12300" width="9.5" customWidth="1"/>
    <col min="12301" max="12301" width="11.5" customWidth="1"/>
    <col min="12546" max="12546" width="7.5" customWidth="1"/>
    <col min="12547" max="12547" width="9" bestFit="1" customWidth="1"/>
    <col min="12548" max="12548" width="16" customWidth="1"/>
    <col min="12549" max="12549" width="5.6640625" customWidth="1"/>
    <col min="12550" max="12550" width="13.1640625" customWidth="1"/>
    <col min="12551" max="12551" width="19.1640625" bestFit="1" customWidth="1"/>
    <col min="12553" max="12553" width="12.33203125" customWidth="1"/>
    <col min="12554" max="12554" width="11.5" customWidth="1"/>
    <col min="12555" max="12556" width="9.5" customWidth="1"/>
    <col min="12557" max="12557" width="11.5" customWidth="1"/>
    <col min="12802" max="12802" width="7.5" customWidth="1"/>
    <col min="12803" max="12803" width="9" bestFit="1" customWidth="1"/>
    <col min="12804" max="12804" width="16" customWidth="1"/>
    <col min="12805" max="12805" width="5.6640625" customWidth="1"/>
    <col min="12806" max="12806" width="13.1640625" customWidth="1"/>
    <col min="12807" max="12807" width="19.1640625" bestFit="1" customWidth="1"/>
    <col min="12809" max="12809" width="12.33203125" customWidth="1"/>
    <col min="12810" max="12810" width="11.5" customWidth="1"/>
    <col min="12811" max="12812" width="9.5" customWidth="1"/>
    <col min="12813" max="12813" width="11.5" customWidth="1"/>
    <col min="13058" max="13058" width="7.5" customWidth="1"/>
    <col min="13059" max="13059" width="9" bestFit="1" customWidth="1"/>
    <col min="13060" max="13060" width="16" customWidth="1"/>
    <col min="13061" max="13061" width="5.6640625" customWidth="1"/>
    <col min="13062" max="13062" width="13.1640625" customWidth="1"/>
    <col min="13063" max="13063" width="19.1640625" bestFit="1" customWidth="1"/>
    <col min="13065" max="13065" width="12.33203125" customWidth="1"/>
    <col min="13066" max="13066" width="11.5" customWidth="1"/>
    <col min="13067" max="13068" width="9.5" customWidth="1"/>
    <col min="13069" max="13069" width="11.5" customWidth="1"/>
    <col min="13314" max="13314" width="7.5" customWidth="1"/>
    <col min="13315" max="13315" width="9" bestFit="1" customWidth="1"/>
    <col min="13316" max="13316" width="16" customWidth="1"/>
    <col min="13317" max="13317" width="5.6640625" customWidth="1"/>
    <col min="13318" max="13318" width="13.1640625" customWidth="1"/>
    <col min="13319" max="13319" width="19.1640625" bestFit="1" customWidth="1"/>
    <col min="13321" max="13321" width="12.33203125" customWidth="1"/>
    <col min="13322" max="13322" width="11.5" customWidth="1"/>
    <col min="13323" max="13324" width="9.5" customWidth="1"/>
    <col min="13325" max="13325" width="11.5" customWidth="1"/>
    <col min="13570" max="13570" width="7.5" customWidth="1"/>
    <col min="13571" max="13571" width="9" bestFit="1" customWidth="1"/>
    <col min="13572" max="13572" width="16" customWidth="1"/>
    <col min="13573" max="13573" width="5.6640625" customWidth="1"/>
    <col min="13574" max="13574" width="13.1640625" customWidth="1"/>
    <col min="13575" max="13575" width="19.1640625" bestFit="1" customWidth="1"/>
    <col min="13577" max="13577" width="12.33203125" customWidth="1"/>
    <col min="13578" max="13578" width="11.5" customWidth="1"/>
    <col min="13579" max="13580" width="9.5" customWidth="1"/>
    <col min="13581" max="13581" width="11.5" customWidth="1"/>
    <col min="13826" max="13826" width="7.5" customWidth="1"/>
    <col min="13827" max="13827" width="9" bestFit="1" customWidth="1"/>
    <col min="13828" max="13828" width="16" customWidth="1"/>
    <col min="13829" max="13829" width="5.6640625" customWidth="1"/>
    <col min="13830" max="13830" width="13.1640625" customWidth="1"/>
    <col min="13831" max="13831" width="19.1640625" bestFit="1" customWidth="1"/>
    <col min="13833" max="13833" width="12.33203125" customWidth="1"/>
    <col min="13834" max="13834" width="11.5" customWidth="1"/>
    <col min="13835" max="13836" width="9.5" customWidth="1"/>
    <col min="13837" max="13837" width="11.5" customWidth="1"/>
    <col min="14082" max="14082" width="7.5" customWidth="1"/>
    <col min="14083" max="14083" width="9" bestFit="1" customWidth="1"/>
    <col min="14084" max="14084" width="16" customWidth="1"/>
    <col min="14085" max="14085" width="5.6640625" customWidth="1"/>
    <col min="14086" max="14086" width="13.1640625" customWidth="1"/>
    <col min="14087" max="14087" width="19.1640625" bestFit="1" customWidth="1"/>
    <col min="14089" max="14089" width="12.33203125" customWidth="1"/>
    <col min="14090" max="14090" width="11.5" customWidth="1"/>
    <col min="14091" max="14092" width="9.5" customWidth="1"/>
    <col min="14093" max="14093" width="11.5" customWidth="1"/>
    <col min="14338" max="14338" width="7.5" customWidth="1"/>
    <col min="14339" max="14339" width="9" bestFit="1" customWidth="1"/>
    <col min="14340" max="14340" width="16" customWidth="1"/>
    <col min="14341" max="14341" width="5.6640625" customWidth="1"/>
    <col min="14342" max="14342" width="13.1640625" customWidth="1"/>
    <col min="14343" max="14343" width="19.1640625" bestFit="1" customWidth="1"/>
    <col min="14345" max="14345" width="12.33203125" customWidth="1"/>
    <col min="14346" max="14346" width="11.5" customWidth="1"/>
    <col min="14347" max="14348" width="9.5" customWidth="1"/>
    <col min="14349" max="14349" width="11.5" customWidth="1"/>
    <col min="14594" max="14594" width="7.5" customWidth="1"/>
    <col min="14595" max="14595" width="9" bestFit="1" customWidth="1"/>
    <col min="14596" max="14596" width="16" customWidth="1"/>
    <col min="14597" max="14597" width="5.6640625" customWidth="1"/>
    <col min="14598" max="14598" width="13.1640625" customWidth="1"/>
    <col min="14599" max="14599" width="19.1640625" bestFit="1" customWidth="1"/>
    <col min="14601" max="14601" width="12.33203125" customWidth="1"/>
    <col min="14602" max="14602" width="11.5" customWidth="1"/>
    <col min="14603" max="14604" width="9.5" customWidth="1"/>
    <col min="14605" max="14605" width="11.5" customWidth="1"/>
    <col min="14850" max="14850" width="7.5" customWidth="1"/>
    <col min="14851" max="14851" width="9" bestFit="1" customWidth="1"/>
    <col min="14852" max="14852" width="16" customWidth="1"/>
    <col min="14853" max="14853" width="5.6640625" customWidth="1"/>
    <col min="14854" max="14854" width="13.1640625" customWidth="1"/>
    <col min="14855" max="14855" width="19.1640625" bestFit="1" customWidth="1"/>
    <col min="14857" max="14857" width="12.33203125" customWidth="1"/>
    <col min="14858" max="14858" width="11.5" customWidth="1"/>
    <col min="14859" max="14860" width="9.5" customWidth="1"/>
    <col min="14861" max="14861" width="11.5" customWidth="1"/>
    <col min="15106" max="15106" width="7.5" customWidth="1"/>
    <col min="15107" max="15107" width="9" bestFit="1" customWidth="1"/>
    <col min="15108" max="15108" width="16" customWidth="1"/>
    <col min="15109" max="15109" width="5.6640625" customWidth="1"/>
    <col min="15110" max="15110" width="13.1640625" customWidth="1"/>
    <col min="15111" max="15111" width="19.1640625" bestFit="1" customWidth="1"/>
    <col min="15113" max="15113" width="12.33203125" customWidth="1"/>
    <col min="15114" max="15114" width="11.5" customWidth="1"/>
    <col min="15115" max="15116" width="9.5" customWidth="1"/>
    <col min="15117" max="15117" width="11.5" customWidth="1"/>
    <col min="15362" max="15362" width="7.5" customWidth="1"/>
    <col min="15363" max="15363" width="9" bestFit="1" customWidth="1"/>
    <col min="15364" max="15364" width="16" customWidth="1"/>
    <col min="15365" max="15365" width="5.6640625" customWidth="1"/>
    <col min="15366" max="15366" width="13.1640625" customWidth="1"/>
    <col min="15367" max="15367" width="19.1640625" bestFit="1" customWidth="1"/>
    <col min="15369" max="15369" width="12.33203125" customWidth="1"/>
    <col min="15370" max="15370" width="11.5" customWidth="1"/>
    <col min="15371" max="15372" width="9.5" customWidth="1"/>
    <col min="15373" max="15373" width="11.5" customWidth="1"/>
    <col min="15618" max="15618" width="7.5" customWidth="1"/>
    <col min="15619" max="15619" width="9" bestFit="1" customWidth="1"/>
    <col min="15620" max="15620" width="16" customWidth="1"/>
    <col min="15621" max="15621" width="5.6640625" customWidth="1"/>
    <col min="15622" max="15622" width="13.1640625" customWidth="1"/>
    <col min="15623" max="15623" width="19.1640625" bestFit="1" customWidth="1"/>
    <col min="15625" max="15625" width="12.33203125" customWidth="1"/>
    <col min="15626" max="15626" width="11.5" customWidth="1"/>
    <col min="15627" max="15628" width="9.5" customWidth="1"/>
    <col min="15629" max="15629" width="11.5" customWidth="1"/>
    <col min="15874" max="15874" width="7.5" customWidth="1"/>
    <col min="15875" max="15875" width="9" bestFit="1" customWidth="1"/>
    <col min="15876" max="15876" width="16" customWidth="1"/>
    <col min="15877" max="15877" width="5.6640625" customWidth="1"/>
    <col min="15878" max="15878" width="13.1640625" customWidth="1"/>
    <col min="15879" max="15879" width="19.1640625" bestFit="1" customWidth="1"/>
    <col min="15881" max="15881" width="12.33203125" customWidth="1"/>
    <col min="15882" max="15882" width="11.5" customWidth="1"/>
    <col min="15883" max="15884" width="9.5" customWidth="1"/>
    <col min="15885" max="15885" width="11.5" customWidth="1"/>
    <col min="16130" max="16130" width="7.5" customWidth="1"/>
    <col min="16131" max="16131" width="9" bestFit="1" customWidth="1"/>
    <col min="16132" max="16132" width="16" customWidth="1"/>
    <col min="16133" max="16133" width="5.6640625" customWidth="1"/>
    <col min="16134" max="16134" width="13.1640625" customWidth="1"/>
    <col min="16135" max="16135" width="19.1640625" bestFit="1" customWidth="1"/>
    <col min="16137" max="16137" width="12.33203125" customWidth="1"/>
    <col min="16138" max="16138" width="11.5" customWidth="1"/>
    <col min="16139" max="16140" width="9.5" customWidth="1"/>
    <col min="16141" max="16141" width="11.5" customWidth="1"/>
  </cols>
  <sheetData>
    <row r="1" spans="1:17" x14ac:dyDescent="0.2">
      <c r="C1" t="s">
        <v>95</v>
      </c>
      <c r="D1" t="s">
        <v>96</v>
      </c>
      <c r="F1" t="s">
        <v>97</v>
      </c>
      <c r="G1" s="119" t="s">
        <v>98</v>
      </c>
      <c r="H1" s="281" t="s">
        <v>99</v>
      </c>
      <c r="I1" s="281"/>
      <c r="J1" s="120" t="s">
        <v>100</v>
      </c>
      <c r="K1" s="121" t="s">
        <v>101</v>
      </c>
      <c r="L1" t="s">
        <v>102</v>
      </c>
    </row>
    <row r="2" spans="1:17" x14ac:dyDescent="0.2">
      <c r="B2" s="124"/>
      <c r="C2" s="125"/>
      <c r="D2" s="125"/>
      <c r="E2" s="125"/>
      <c r="F2" s="125"/>
      <c r="G2" s="124"/>
      <c r="H2" s="126"/>
      <c r="I2" s="126"/>
      <c r="J2" s="282" t="s">
        <v>103</v>
      </c>
      <c r="K2" s="283"/>
      <c r="L2" s="282"/>
      <c r="M2" s="284" t="s">
        <v>104</v>
      </c>
      <c r="N2" s="285" t="s">
        <v>105</v>
      </c>
      <c r="O2" s="285"/>
      <c r="P2" s="285"/>
      <c r="Q2" s="278" t="s">
        <v>106</v>
      </c>
    </row>
    <row r="3" spans="1:17" s="127" customFormat="1" ht="14" x14ac:dyDescent="0.2">
      <c r="B3" s="128" t="s">
        <v>107</v>
      </c>
      <c r="C3" s="129" t="s">
        <v>108</v>
      </c>
      <c r="D3" s="129" t="s">
        <v>109</v>
      </c>
      <c r="E3" s="129" t="s">
        <v>110</v>
      </c>
      <c r="F3" s="129" t="s">
        <v>111</v>
      </c>
      <c r="G3" s="129"/>
      <c r="H3" s="130" t="s">
        <v>112</v>
      </c>
      <c r="I3" s="130" t="s">
        <v>113</v>
      </c>
      <c r="J3" s="129" t="s">
        <v>114</v>
      </c>
      <c r="K3" s="131" t="s">
        <v>115</v>
      </c>
      <c r="L3" s="132" t="s">
        <v>116</v>
      </c>
      <c r="M3" s="284"/>
      <c r="N3" s="128" t="s">
        <v>117</v>
      </c>
      <c r="O3" s="128" t="s">
        <v>20</v>
      </c>
      <c r="P3" s="128" t="s">
        <v>118</v>
      </c>
      <c r="Q3" s="278"/>
    </row>
    <row r="4" spans="1:17" s="127" customFormat="1" hidden="1" x14ac:dyDescent="0.2">
      <c r="A4" s="127">
        <v>1</v>
      </c>
      <c r="B4" s="128" t="s">
        <v>119</v>
      </c>
      <c r="C4" s="128" t="s">
        <v>119</v>
      </c>
      <c r="D4" s="128" t="s">
        <v>120</v>
      </c>
      <c r="E4" s="128"/>
      <c r="F4" s="133" t="s">
        <v>121</v>
      </c>
      <c r="G4" s="134" t="s">
        <v>122</v>
      </c>
      <c r="H4" s="134">
        <v>1</v>
      </c>
      <c r="I4" s="134">
        <v>6000</v>
      </c>
      <c r="J4" s="135">
        <f>K4+60</f>
        <v>320</v>
      </c>
      <c r="K4" s="136">
        <v>260</v>
      </c>
      <c r="L4" s="135">
        <f>K4-60</f>
        <v>200</v>
      </c>
      <c r="M4" s="137">
        <v>1.1666666666666667</v>
      </c>
      <c r="N4" s="138">
        <f>O4+200</f>
        <v>800</v>
      </c>
      <c r="O4" s="138">
        <v>600</v>
      </c>
      <c r="P4" s="138">
        <f>O4-200</f>
        <v>400</v>
      </c>
      <c r="Q4" s="139">
        <v>2.5</v>
      </c>
    </row>
    <row r="5" spans="1:17" s="127" customFormat="1" hidden="1" x14ac:dyDescent="0.2">
      <c r="A5" s="127">
        <v>2</v>
      </c>
      <c r="B5" s="128" t="s">
        <v>119</v>
      </c>
      <c r="C5" s="128" t="s">
        <v>119</v>
      </c>
      <c r="D5" s="128" t="s">
        <v>120</v>
      </c>
      <c r="E5" s="128"/>
      <c r="F5" s="133" t="s">
        <v>121</v>
      </c>
      <c r="G5" s="134" t="s">
        <v>123</v>
      </c>
      <c r="H5" s="134">
        <v>1</v>
      </c>
      <c r="I5" s="134">
        <v>6000</v>
      </c>
      <c r="J5" s="135">
        <f>K5+80</f>
        <v>400</v>
      </c>
      <c r="K5" s="136">
        <v>320</v>
      </c>
      <c r="L5" s="135">
        <f>K5-80</f>
        <v>240</v>
      </c>
      <c r="M5" s="137">
        <v>1.1666666666666667</v>
      </c>
      <c r="N5" s="138">
        <f>O5+200</f>
        <v>1200</v>
      </c>
      <c r="O5" s="138">
        <v>1000</v>
      </c>
      <c r="P5" s="138">
        <v>600</v>
      </c>
      <c r="Q5" s="139">
        <v>3.3333333333333335</v>
      </c>
    </row>
    <row r="6" spans="1:17" s="127" customFormat="1" hidden="1" x14ac:dyDescent="0.2">
      <c r="A6" s="127">
        <v>3</v>
      </c>
      <c r="B6" s="128" t="s">
        <v>119</v>
      </c>
      <c r="C6" s="128" t="s">
        <v>119</v>
      </c>
      <c r="D6" s="128" t="s">
        <v>120</v>
      </c>
      <c r="E6" s="128"/>
      <c r="F6" s="133" t="s">
        <v>121</v>
      </c>
      <c r="G6" s="134" t="s">
        <v>124</v>
      </c>
      <c r="H6" s="134">
        <v>1</v>
      </c>
      <c r="I6" s="134">
        <v>6000</v>
      </c>
      <c r="J6" s="135">
        <f>K6+120</f>
        <v>520</v>
      </c>
      <c r="K6" s="136">
        <v>400</v>
      </c>
      <c r="L6" s="135">
        <f>K6-120</f>
        <v>280</v>
      </c>
      <c r="M6" s="137">
        <v>1.1666666666666667</v>
      </c>
      <c r="N6" s="138">
        <f>O6+200</f>
        <v>1400</v>
      </c>
      <c r="O6" s="138">
        <v>1200</v>
      </c>
      <c r="P6" s="138">
        <v>800</v>
      </c>
      <c r="Q6" s="139">
        <v>4.1666666666666661</v>
      </c>
    </row>
    <row r="7" spans="1:17" s="127" customFormat="1" hidden="1" x14ac:dyDescent="0.2">
      <c r="A7" s="127">
        <v>4</v>
      </c>
      <c r="B7" s="128" t="s">
        <v>119</v>
      </c>
      <c r="C7" s="128" t="s">
        <v>119</v>
      </c>
      <c r="D7" s="128" t="s">
        <v>120</v>
      </c>
      <c r="E7" s="128"/>
      <c r="F7" s="133" t="s">
        <v>121</v>
      </c>
      <c r="G7" s="134" t="s">
        <v>125</v>
      </c>
      <c r="H7" s="134">
        <v>1</v>
      </c>
      <c r="I7" s="134">
        <v>6000</v>
      </c>
      <c r="J7" s="135">
        <f>K7+150</f>
        <v>650</v>
      </c>
      <c r="K7" s="136">
        <v>500</v>
      </c>
      <c r="L7" s="135">
        <f>K7-150</f>
        <v>350</v>
      </c>
      <c r="M7" s="137">
        <v>1.1666666666666667</v>
      </c>
      <c r="N7" s="138">
        <f>O7+200</f>
        <v>1700</v>
      </c>
      <c r="O7" s="138">
        <v>1500</v>
      </c>
      <c r="P7" s="138">
        <v>1000</v>
      </c>
      <c r="Q7" s="139">
        <v>5</v>
      </c>
    </row>
    <row r="8" spans="1:17" s="127" customFormat="1" hidden="1" x14ac:dyDescent="0.2">
      <c r="A8" s="127">
        <v>5</v>
      </c>
      <c r="B8" s="128" t="s">
        <v>119</v>
      </c>
      <c r="C8" s="128" t="s">
        <v>119</v>
      </c>
      <c r="D8" s="128" t="s">
        <v>120</v>
      </c>
      <c r="E8" s="128"/>
      <c r="F8" s="133" t="s">
        <v>126</v>
      </c>
      <c r="G8" s="134" t="s">
        <v>122</v>
      </c>
      <c r="H8" s="134">
        <v>1</v>
      </c>
      <c r="I8" s="134">
        <v>6000</v>
      </c>
      <c r="J8" s="135">
        <f>K8+60</f>
        <v>320</v>
      </c>
      <c r="K8" s="136">
        <v>260</v>
      </c>
      <c r="L8" s="135">
        <f>K8-60</f>
        <v>200</v>
      </c>
      <c r="M8" s="137">
        <v>1.1666666666666667</v>
      </c>
      <c r="N8" s="138">
        <f t="shared" ref="N8:N27" si="0">O8+200</f>
        <v>800</v>
      </c>
      <c r="O8" s="138">
        <v>600</v>
      </c>
      <c r="P8" s="138">
        <f>O8-200</f>
        <v>400</v>
      </c>
      <c r="Q8" s="139">
        <v>2.5</v>
      </c>
    </row>
    <row r="9" spans="1:17" s="127" customFormat="1" hidden="1" x14ac:dyDescent="0.2">
      <c r="A9" s="127">
        <v>6</v>
      </c>
      <c r="B9" s="128" t="s">
        <v>119</v>
      </c>
      <c r="C9" s="128" t="s">
        <v>119</v>
      </c>
      <c r="D9" s="128" t="s">
        <v>120</v>
      </c>
      <c r="E9" s="128"/>
      <c r="F9" s="133" t="s">
        <v>126</v>
      </c>
      <c r="G9" s="134" t="s">
        <v>123</v>
      </c>
      <c r="H9" s="134">
        <v>1</v>
      </c>
      <c r="I9" s="134">
        <v>6000</v>
      </c>
      <c r="J9" s="135">
        <f>K9+80</f>
        <v>400</v>
      </c>
      <c r="K9" s="136">
        <v>320</v>
      </c>
      <c r="L9" s="135">
        <f>K9-80</f>
        <v>240</v>
      </c>
      <c r="M9" s="137">
        <v>1.1666666666666667</v>
      </c>
      <c r="N9" s="138">
        <f t="shared" si="0"/>
        <v>1200</v>
      </c>
      <c r="O9" s="138">
        <v>1000</v>
      </c>
      <c r="P9" s="138">
        <v>600</v>
      </c>
      <c r="Q9" s="139">
        <v>3.3333333333333335</v>
      </c>
    </row>
    <row r="10" spans="1:17" s="127" customFormat="1" hidden="1" x14ac:dyDescent="0.2">
      <c r="A10" s="127">
        <v>7</v>
      </c>
      <c r="B10" s="128" t="s">
        <v>119</v>
      </c>
      <c r="C10" s="128" t="s">
        <v>119</v>
      </c>
      <c r="D10" s="128" t="s">
        <v>120</v>
      </c>
      <c r="E10" s="128"/>
      <c r="F10" s="133" t="s">
        <v>126</v>
      </c>
      <c r="G10" s="134" t="s">
        <v>124</v>
      </c>
      <c r="H10" s="134">
        <v>1</v>
      </c>
      <c r="I10" s="134">
        <v>6000</v>
      </c>
      <c r="J10" s="135">
        <f>K10+120</f>
        <v>520</v>
      </c>
      <c r="K10" s="136">
        <v>400</v>
      </c>
      <c r="L10" s="135">
        <f>K10-120</f>
        <v>280</v>
      </c>
      <c r="M10" s="137">
        <v>1.1666666666666667</v>
      </c>
      <c r="N10" s="138">
        <f t="shared" si="0"/>
        <v>1400</v>
      </c>
      <c r="O10" s="138">
        <v>1200</v>
      </c>
      <c r="P10" s="138">
        <v>800</v>
      </c>
      <c r="Q10" s="139">
        <v>4.1666666666666661</v>
      </c>
    </row>
    <row r="11" spans="1:17" s="127" customFormat="1" hidden="1" x14ac:dyDescent="0.2">
      <c r="A11" s="127">
        <v>8</v>
      </c>
      <c r="B11" s="128" t="s">
        <v>119</v>
      </c>
      <c r="C11" s="128" t="s">
        <v>119</v>
      </c>
      <c r="D11" s="128" t="s">
        <v>120</v>
      </c>
      <c r="E11" s="128"/>
      <c r="F11" s="133" t="s">
        <v>126</v>
      </c>
      <c r="G11" s="134" t="s">
        <v>125</v>
      </c>
      <c r="H11" s="134">
        <v>1</v>
      </c>
      <c r="I11" s="134">
        <v>6000</v>
      </c>
      <c r="J11" s="135">
        <f>K11+150</f>
        <v>650</v>
      </c>
      <c r="K11" s="136">
        <v>500</v>
      </c>
      <c r="L11" s="135">
        <f>K11-150</f>
        <v>350</v>
      </c>
      <c r="M11" s="137">
        <v>1.1666666666666667</v>
      </c>
      <c r="N11" s="138">
        <f t="shared" si="0"/>
        <v>1700</v>
      </c>
      <c r="O11" s="138">
        <v>1500</v>
      </c>
      <c r="P11" s="138">
        <v>1000</v>
      </c>
      <c r="Q11" s="139">
        <v>5</v>
      </c>
    </row>
    <row r="12" spans="1:17" s="127" customFormat="1" x14ac:dyDescent="0.2">
      <c r="A12" s="127">
        <v>9</v>
      </c>
      <c r="B12" s="128" t="s">
        <v>119</v>
      </c>
      <c r="C12" s="128" t="s">
        <v>119</v>
      </c>
      <c r="D12" s="128" t="s">
        <v>120</v>
      </c>
      <c r="E12" s="128"/>
      <c r="F12" s="133" t="s">
        <v>127</v>
      </c>
      <c r="G12" s="134" t="s">
        <v>122</v>
      </c>
      <c r="H12" s="134">
        <v>1</v>
      </c>
      <c r="I12" s="134">
        <v>4000</v>
      </c>
      <c r="J12" s="140">
        <f>K12+60</f>
        <v>260</v>
      </c>
      <c r="K12" s="141">
        <v>200</v>
      </c>
      <c r="L12" s="140">
        <f>K12-60</f>
        <v>140</v>
      </c>
      <c r="M12" s="142">
        <v>1.7500000000000002</v>
      </c>
      <c r="N12" s="138">
        <f t="shared" si="0"/>
        <v>800</v>
      </c>
      <c r="O12" s="138">
        <v>600</v>
      </c>
      <c r="P12" s="138">
        <f>O12-200</f>
        <v>400</v>
      </c>
      <c r="Q12" s="143">
        <v>3.75</v>
      </c>
    </row>
    <row r="13" spans="1:17" s="127" customFormat="1" x14ac:dyDescent="0.2">
      <c r="A13" s="127">
        <v>10</v>
      </c>
      <c r="B13" s="128" t="s">
        <v>119</v>
      </c>
      <c r="C13" s="128" t="s">
        <v>119</v>
      </c>
      <c r="D13" s="128" t="s">
        <v>120</v>
      </c>
      <c r="E13" s="128"/>
      <c r="F13" s="133" t="s">
        <v>127</v>
      </c>
      <c r="G13" s="134" t="s">
        <v>123</v>
      </c>
      <c r="H13" s="134">
        <v>1</v>
      </c>
      <c r="I13" s="134">
        <v>4000</v>
      </c>
      <c r="J13" s="140">
        <f>K13+80</f>
        <v>370</v>
      </c>
      <c r="K13" s="141">
        <v>290</v>
      </c>
      <c r="L13" s="140">
        <f>K13-80</f>
        <v>210</v>
      </c>
      <c r="M13" s="142">
        <v>1.7500000000000002</v>
      </c>
      <c r="N13" s="138">
        <f t="shared" si="0"/>
        <v>1000</v>
      </c>
      <c r="O13" s="138">
        <v>800</v>
      </c>
      <c r="P13" s="138">
        <v>600</v>
      </c>
      <c r="Q13" s="143">
        <v>5</v>
      </c>
    </row>
    <row r="14" spans="1:17" s="127" customFormat="1" x14ac:dyDescent="0.2">
      <c r="A14" s="127">
        <v>11</v>
      </c>
      <c r="B14" s="128" t="s">
        <v>119</v>
      </c>
      <c r="C14" s="128" t="s">
        <v>119</v>
      </c>
      <c r="D14" s="128" t="s">
        <v>120</v>
      </c>
      <c r="E14" s="128"/>
      <c r="F14" s="133" t="s">
        <v>127</v>
      </c>
      <c r="G14" s="134" t="s">
        <v>124</v>
      </c>
      <c r="H14" s="134">
        <v>1</v>
      </c>
      <c r="I14" s="134">
        <v>4000</v>
      </c>
      <c r="J14" s="140">
        <f>K14+120</f>
        <v>480</v>
      </c>
      <c r="K14" s="141">
        <v>360</v>
      </c>
      <c r="L14" s="140">
        <f>K14-120</f>
        <v>240</v>
      </c>
      <c r="M14" s="142">
        <v>1.7500000000000002</v>
      </c>
      <c r="N14" s="138">
        <f t="shared" si="0"/>
        <v>1200</v>
      </c>
      <c r="O14" s="138">
        <v>1000</v>
      </c>
      <c r="P14" s="138">
        <v>750</v>
      </c>
      <c r="Q14" s="143">
        <v>6.25</v>
      </c>
    </row>
    <row r="15" spans="1:17" s="127" customFormat="1" x14ac:dyDescent="0.2">
      <c r="A15" s="127">
        <v>12</v>
      </c>
      <c r="B15" s="128" t="s">
        <v>119</v>
      </c>
      <c r="C15" s="128" t="s">
        <v>119</v>
      </c>
      <c r="D15" s="128" t="s">
        <v>120</v>
      </c>
      <c r="E15" s="128"/>
      <c r="F15" s="133" t="s">
        <v>127</v>
      </c>
      <c r="G15" s="134" t="s">
        <v>125</v>
      </c>
      <c r="H15" s="134">
        <v>1</v>
      </c>
      <c r="I15" s="134">
        <v>4000</v>
      </c>
      <c r="J15" s="140">
        <f>K15+150</f>
        <v>600</v>
      </c>
      <c r="K15" s="141">
        <v>450</v>
      </c>
      <c r="L15" s="140">
        <f>K15-150</f>
        <v>300</v>
      </c>
      <c r="M15" s="142">
        <v>1.7500000000000002</v>
      </c>
      <c r="N15" s="138">
        <f t="shared" si="0"/>
        <v>1500</v>
      </c>
      <c r="O15" s="138">
        <v>1300</v>
      </c>
      <c r="P15" s="138">
        <v>900</v>
      </c>
      <c r="Q15" s="143">
        <v>7.5</v>
      </c>
    </row>
    <row r="16" spans="1:17" s="127" customFormat="1" hidden="1" x14ac:dyDescent="0.2">
      <c r="A16" s="127">
        <v>13</v>
      </c>
      <c r="B16" s="128" t="s">
        <v>119</v>
      </c>
      <c r="C16" s="128" t="s">
        <v>119</v>
      </c>
      <c r="D16" s="128" t="s">
        <v>120</v>
      </c>
      <c r="E16" s="128"/>
      <c r="F16" s="133" t="s">
        <v>128</v>
      </c>
      <c r="G16" s="134" t="s">
        <v>122</v>
      </c>
      <c r="H16" s="134">
        <v>1</v>
      </c>
      <c r="I16" s="134">
        <v>4000</v>
      </c>
      <c r="J16" s="135">
        <f>K16+60</f>
        <v>260</v>
      </c>
      <c r="K16" s="136">
        <v>200</v>
      </c>
      <c r="L16" s="135">
        <f>K16-60</f>
        <v>140</v>
      </c>
      <c r="M16" s="137">
        <v>1.7500000000000002</v>
      </c>
      <c r="N16" s="138">
        <f t="shared" si="0"/>
        <v>800</v>
      </c>
      <c r="O16" s="138">
        <v>600</v>
      </c>
      <c r="P16" s="138">
        <f>O16-200</f>
        <v>400</v>
      </c>
      <c r="Q16" s="139">
        <v>3.75</v>
      </c>
    </row>
    <row r="17" spans="1:17" s="127" customFormat="1" hidden="1" x14ac:dyDescent="0.2">
      <c r="A17" s="127">
        <v>14</v>
      </c>
      <c r="B17" s="128" t="s">
        <v>119</v>
      </c>
      <c r="C17" s="128" t="s">
        <v>119</v>
      </c>
      <c r="D17" s="128" t="s">
        <v>120</v>
      </c>
      <c r="E17" s="128"/>
      <c r="F17" s="133" t="s">
        <v>128</v>
      </c>
      <c r="G17" s="134" t="s">
        <v>123</v>
      </c>
      <c r="H17" s="134">
        <v>1</v>
      </c>
      <c r="I17" s="134">
        <v>4000</v>
      </c>
      <c r="J17" s="135">
        <f>K17+80</f>
        <v>370</v>
      </c>
      <c r="K17" s="136">
        <v>290</v>
      </c>
      <c r="L17" s="135">
        <f>K17-80</f>
        <v>210</v>
      </c>
      <c r="M17" s="137">
        <v>1.7500000000000002</v>
      </c>
      <c r="N17" s="138">
        <f t="shared" si="0"/>
        <v>1000</v>
      </c>
      <c r="O17" s="138">
        <v>800</v>
      </c>
      <c r="P17" s="138">
        <v>600</v>
      </c>
      <c r="Q17" s="139">
        <v>5</v>
      </c>
    </row>
    <row r="18" spans="1:17" s="127" customFormat="1" hidden="1" x14ac:dyDescent="0.2">
      <c r="A18" s="127">
        <v>15</v>
      </c>
      <c r="B18" s="128" t="s">
        <v>119</v>
      </c>
      <c r="C18" s="128" t="s">
        <v>119</v>
      </c>
      <c r="D18" s="128" t="s">
        <v>120</v>
      </c>
      <c r="E18" s="128"/>
      <c r="F18" s="133" t="s">
        <v>128</v>
      </c>
      <c r="G18" s="134" t="s">
        <v>124</v>
      </c>
      <c r="H18" s="134">
        <v>1</v>
      </c>
      <c r="I18" s="134">
        <v>4000</v>
      </c>
      <c r="J18" s="135">
        <f>K18+120</f>
        <v>480</v>
      </c>
      <c r="K18" s="136">
        <v>360</v>
      </c>
      <c r="L18" s="135">
        <f>K18-120</f>
        <v>240</v>
      </c>
      <c r="M18" s="137">
        <v>1.7500000000000002</v>
      </c>
      <c r="N18" s="138">
        <f t="shared" si="0"/>
        <v>1200</v>
      </c>
      <c r="O18" s="138">
        <v>1000</v>
      </c>
      <c r="P18" s="138">
        <v>750</v>
      </c>
      <c r="Q18" s="139">
        <v>6.25</v>
      </c>
    </row>
    <row r="19" spans="1:17" s="127" customFormat="1" hidden="1" x14ac:dyDescent="0.2">
      <c r="A19" s="127">
        <v>16</v>
      </c>
      <c r="B19" s="128" t="s">
        <v>119</v>
      </c>
      <c r="C19" s="128" t="s">
        <v>119</v>
      </c>
      <c r="D19" s="128" t="s">
        <v>120</v>
      </c>
      <c r="E19" s="128"/>
      <c r="F19" s="133" t="s">
        <v>128</v>
      </c>
      <c r="G19" s="134" t="s">
        <v>125</v>
      </c>
      <c r="H19" s="134">
        <v>1</v>
      </c>
      <c r="I19" s="134">
        <v>4000</v>
      </c>
      <c r="J19" s="135">
        <f>K19+150</f>
        <v>600</v>
      </c>
      <c r="K19" s="136">
        <v>450</v>
      </c>
      <c r="L19" s="135">
        <f>K19-150</f>
        <v>300</v>
      </c>
      <c r="M19" s="137">
        <v>1.7500000000000002</v>
      </c>
      <c r="N19" s="138">
        <f t="shared" si="0"/>
        <v>1500</v>
      </c>
      <c r="O19" s="138">
        <v>1300</v>
      </c>
      <c r="P19" s="138">
        <v>900</v>
      </c>
      <c r="Q19" s="139">
        <v>7.5</v>
      </c>
    </row>
    <row r="20" spans="1:17" s="127" customFormat="1" x14ac:dyDescent="0.2">
      <c r="A20" s="127">
        <v>17</v>
      </c>
      <c r="B20" s="128" t="s">
        <v>119</v>
      </c>
      <c r="C20" s="128" t="s">
        <v>119</v>
      </c>
      <c r="D20" s="128" t="s">
        <v>120</v>
      </c>
      <c r="E20" s="128"/>
      <c r="F20" s="133" t="s">
        <v>129</v>
      </c>
      <c r="G20" s="134" t="s">
        <v>122</v>
      </c>
      <c r="H20" s="134">
        <v>1</v>
      </c>
      <c r="I20" s="134">
        <v>4000</v>
      </c>
      <c r="J20" s="135">
        <f>K20+60</f>
        <v>260</v>
      </c>
      <c r="K20" s="136">
        <v>200</v>
      </c>
      <c r="L20" s="135">
        <f>K20-60</f>
        <v>140</v>
      </c>
      <c r="M20" s="137">
        <v>1.7500000000000002</v>
      </c>
      <c r="N20" s="138">
        <f t="shared" si="0"/>
        <v>800</v>
      </c>
      <c r="O20" s="138">
        <v>600</v>
      </c>
      <c r="P20" s="138">
        <f>O20-200</f>
        <v>400</v>
      </c>
      <c r="Q20" s="139">
        <v>3.75</v>
      </c>
    </row>
    <row r="21" spans="1:17" s="127" customFormat="1" x14ac:dyDescent="0.2">
      <c r="A21" s="127">
        <v>18</v>
      </c>
      <c r="B21" s="128" t="s">
        <v>119</v>
      </c>
      <c r="C21" s="128" t="s">
        <v>119</v>
      </c>
      <c r="D21" s="128" t="s">
        <v>120</v>
      </c>
      <c r="E21" s="128"/>
      <c r="F21" s="133" t="s">
        <v>129</v>
      </c>
      <c r="G21" s="134" t="s">
        <v>123</v>
      </c>
      <c r="H21" s="134">
        <v>1</v>
      </c>
      <c r="I21" s="134">
        <v>4000</v>
      </c>
      <c r="J21" s="135">
        <f>K21+80</f>
        <v>370</v>
      </c>
      <c r="K21" s="136">
        <v>290</v>
      </c>
      <c r="L21" s="135">
        <f>K21-80</f>
        <v>210</v>
      </c>
      <c r="M21" s="137">
        <v>1.7500000000000002</v>
      </c>
      <c r="N21" s="138">
        <f t="shared" si="0"/>
        <v>1000</v>
      </c>
      <c r="O21" s="138">
        <v>800</v>
      </c>
      <c r="P21" s="138">
        <v>600</v>
      </c>
      <c r="Q21" s="139">
        <v>5</v>
      </c>
    </row>
    <row r="22" spans="1:17" s="127" customFormat="1" x14ac:dyDescent="0.2">
      <c r="A22" s="127">
        <v>19</v>
      </c>
      <c r="B22" s="128" t="s">
        <v>119</v>
      </c>
      <c r="C22" s="128" t="s">
        <v>119</v>
      </c>
      <c r="D22" s="128" t="s">
        <v>120</v>
      </c>
      <c r="E22" s="128"/>
      <c r="F22" s="133" t="s">
        <v>129</v>
      </c>
      <c r="G22" s="134" t="s">
        <v>124</v>
      </c>
      <c r="H22" s="134">
        <v>1</v>
      </c>
      <c r="I22" s="134">
        <v>4000</v>
      </c>
      <c r="J22" s="135">
        <f>K22+120</f>
        <v>480</v>
      </c>
      <c r="K22" s="136">
        <v>360</v>
      </c>
      <c r="L22" s="135">
        <f>K22-120</f>
        <v>240</v>
      </c>
      <c r="M22" s="137">
        <v>1.7500000000000002</v>
      </c>
      <c r="N22" s="138">
        <f t="shared" si="0"/>
        <v>1200</v>
      </c>
      <c r="O22" s="138">
        <v>1000</v>
      </c>
      <c r="P22" s="138">
        <v>750</v>
      </c>
      <c r="Q22" s="139">
        <v>6.25</v>
      </c>
    </row>
    <row r="23" spans="1:17" s="127" customFormat="1" x14ac:dyDescent="0.2">
      <c r="A23" s="127">
        <v>20</v>
      </c>
      <c r="B23" s="128" t="s">
        <v>119</v>
      </c>
      <c r="C23" s="128" t="s">
        <v>119</v>
      </c>
      <c r="D23" s="128" t="s">
        <v>120</v>
      </c>
      <c r="E23" s="128"/>
      <c r="F23" s="133" t="s">
        <v>129</v>
      </c>
      <c r="G23" s="134" t="s">
        <v>125</v>
      </c>
      <c r="H23" s="134">
        <v>1</v>
      </c>
      <c r="I23" s="134">
        <v>4000</v>
      </c>
      <c r="J23" s="135">
        <f>K23+150</f>
        <v>600</v>
      </c>
      <c r="K23" s="136">
        <v>450</v>
      </c>
      <c r="L23" s="135">
        <f>K23-150</f>
        <v>300</v>
      </c>
      <c r="M23" s="137">
        <v>1.7500000000000002</v>
      </c>
      <c r="N23" s="144">
        <f t="shared" si="0"/>
        <v>1500</v>
      </c>
      <c r="O23" s="144">
        <v>1300</v>
      </c>
      <c r="P23" s="144">
        <v>900</v>
      </c>
      <c r="Q23" s="139">
        <v>7.5</v>
      </c>
    </row>
    <row r="24" spans="1:17" s="127" customFormat="1" hidden="1" x14ac:dyDescent="0.2">
      <c r="A24" s="127">
        <v>21</v>
      </c>
      <c r="B24" s="128" t="s">
        <v>119</v>
      </c>
      <c r="C24" s="128" t="s">
        <v>119</v>
      </c>
      <c r="D24" s="128" t="s">
        <v>120</v>
      </c>
      <c r="E24" s="128"/>
      <c r="F24" s="133" t="s">
        <v>130</v>
      </c>
      <c r="G24" s="134" t="s">
        <v>122</v>
      </c>
      <c r="H24" s="134">
        <v>1</v>
      </c>
      <c r="I24" s="134">
        <v>4000</v>
      </c>
      <c r="J24" s="135">
        <f>K24+60</f>
        <v>260</v>
      </c>
      <c r="K24" s="136">
        <v>200</v>
      </c>
      <c r="L24" s="135">
        <f>K24-60</f>
        <v>140</v>
      </c>
      <c r="M24" s="137">
        <v>1.7500000000000002</v>
      </c>
      <c r="N24" s="144">
        <f t="shared" si="0"/>
        <v>800</v>
      </c>
      <c r="O24" s="144">
        <v>600</v>
      </c>
      <c r="P24" s="144">
        <f>O24-200</f>
        <v>400</v>
      </c>
      <c r="Q24" s="139">
        <v>3.75</v>
      </c>
    </row>
    <row r="25" spans="1:17" s="127" customFormat="1" hidden="1" x14ac:dyDescent="0.2">
      <c r="A25" s="127">
        <v>22</v>
      </c>
      <c r="B25" s="128" t="s">
        <v>119</v>
      </c>
      <c r="C25" s="128" t="s">
        <v>119</v>
      </c>
      <c r="D25" s="128" t="s">
        <v>120</v>
      </c>
      <c r="E25" s="128"/>
      <c r="F25" s="133" t="s">
        <v>130</v>
      </c>
      <c r="G25" s="134" t="s">
        <v>123</v>
      </c>
      <c r="H25" s="134">
        <v>1</v>
      </c>
      <c r="I25" s="134">
        <v>4000</v>
      </c>
      <c r="J25" s="135">
        <f>K25+80</f>
        <v>370</v>
      </c>
      <c r="K25" s="136">
        <v>290</v>
      </c>
      <c r="L25" s="135">
        <f>K25-80</f>
        <v>210</v>
      </c>
      <c r="M25" s="137">
        <v>1.7500000000000002</v>
      </c>
      <c r="N25" s="144">
        <f t="shared" si="0"/>
        <v>1000</v>
      </c>
      <c r="O25" s="144">
        <v>800</v>
      </c>
      <c r="P25" s="144">
        <v>600</v>
      </c>
      <c r="Q25" s="139">
        <v>5</v>
      </c>
    </row>
    <row r="26" spans="1:17" s="127" customFormat="1" hidden="1" x14ac:dyDescent="0.2">
      <c r="A26" s="127">
        <v>23</v>
      </c>
      <c r="B26" s="128" t="s">
        <v>119</v>
      </c>
      <c r="C26" s="128" t="s">
        <v>119</v>
      </c>
      <c r="D26" s="128" t="s">
        <v>120</v>
      </c>
      <c r="E26" s="128"/>
      <c r="F26" s="133" t="s">
        <v>130</v>
      </c>
      <c r="G26" s="134" t="s">
        <v>124</v>
      </c>
      <c r="H26" s="134">
        <v>1</v>
      </c>
      <c r="I26" s="134">
        <v>4000</v>
      </c>
      <c r="J26" s="135">
        <f>K26+120</f>
        <v>480</v>
      </c>
      <c r="K26" s="136">
        <v>360</v>
      </c>
      <c r="L26" s="135">
        <f>K26-120</f>
        <v>240</v>
      </c>
      <c r="M26" s="137">
        <v>1.7500000000000002</v>
      </c>
      <c r="N26" s="144">
        <f t="shared" si="0"/>
        <v>1200</v>
      </c>
      <c r="O26" s="144">
        <v>1000</v>
      </c>
      <c r="P26" s="144">
        <v>750</v>
      </c>
      <c r="Q26" s="139">
        <v>6.25</v>
      </c>
    </row>
    <row r="27" spans="1:17" s="127" customFormat="1" hidden="1" x14ac:dyDescent="0.2">
      <c r="A27" s="127">
        <v>24</v>
      </c>
      <c r="B27" s="128" t="s">
        <v>119</v>
      </c>
      <c r="C27" s="128" t="s">
        <v>119</v>
      </c>
      <c r="D27" s="128" t="s">
        <v>120</v>
      </c>
      <c r="E27" s="128"/>
      <c r="F27" s="133" t="s">
        <v>130</v>
      </c>
      <c r="G27" s="134" t="s">
        <v>125</v>
      </c>
      <c r="H27" s="134">
        <v>1</v>
      </c>
      <c r="I27" s="134">
        <v>4000</v>
      </c>
      <c r="J27" s="135">
        <f>K27+150</f>
        <v>600</v>
      </c>
      <c r="K27" s="136">
        <v>450</v>
      </c>
      <c r="L27" s="135">
        <f>K27-150</f>
        <v>300</v>
      </c>
      <c r="M27" s="137">
        <v>1.7500000000000002</v>
      </c>
      <c r="N27" s="144">
        <f t="shared" si="0"/>
        <v>1500</v>
      </c>
      <c r="O27" s="144">
        <v>1300</v>
      </c>
      <c r="P27" s="144">
        <v>900</v>
      </c>
      <c r="Q27" s="139">
        <v>7.5</v>
      </c>
    </row>
    <row r="28" spans="1:17" s="127" customFormat="1" hidden="1" x14ac:dyDescent="0.2">
      <c r="A28" s="127">
        <v>25</v>
      </c>
      <c r="B28" s="128" t="s">
        <v>119</v>
      </c>
      <c r="C28" s="128" t="s">
        <v>119</v>
      </c>
      <c r="D28" s="128" t="s">
        <v>120</v>
      </c>
      <c r="E28" s="128"/>
      <c r="F28" s="133" t="s">
        <v>131</v>
      </c>
      <c r="G28" s="134" t="s">
        <v>122</v>
      </c>
      <c r="H28" s="134">
        <v>1</v>
      </c>
      <c r="I28" s="134">
        <v>4000</v>
      </c>
      <c r="J28" s="135">
        <f>K28+60</f>
        <v>420</v>
      </c>
      <c r="K28" s="136">
        <v>360</v>
      </c>
      <c r="L28" s="135">
        <f>K28-60</f>
        <v>300</v>
      </c>
      <c r="M28" s="137">
        <v>8.25</v>
      </c>
      <c r="N28" s="144">
        <v>1200</v>
      </c>
      <c r="O28" s="144">
        <v>1000</v>
      </c>
      <c r="P28" s="144">
        <v>800</v>
      </c>
      <c r="Q28" s="139">
        <v>5</v>
      </c>
    </row>
    <row r="29" spans="1:17" s="127" customFormat="1" hidden="1" x14ac:dyDescent="0.2">
      <c r="A29" s="127">
        <v>26</v>
      </c>
      <c r="B29" s="128" t="s">
        <v>119</v>
      </c>
      <c r="C29" s="128" t="s">
        <v>119</v>
      </c>
      <c r="D29" s="128" t="s">
        <v>120</v>
      </c>
      <c r="E29" s="128"/>
      <c r="F29" s="133" t="s">
        <v>131</v>
      </c>
      <c r="G29" s="134" t="s">
        <v>123</v>
      </c>
      <c r="H29" s="134">
        <v>1</v>
      </c>
      <c r="I29" s="134">
        <v>4000</v>
      </c>
      <c r="J29" s="135">
        <f>K29+80</f>
        <v>530</v>
      </c>
      <c r="K29" s="136">
        <v>450</v>
      </c>
      <c r="L29" s="135">
        <f>K29-80</f>
        <v>370</v>
      </c>
      <c r="M29" s="137">
        <v>13.25</v>
      </c>
      <c r="N29" s="144">
        <v>1600</v>
      </c>
      <c r="O29" s="144">
        <v>1400</v>
      </c>
      <c r="P29" s="144">
        <v>1000</v>
      </c>
      <c r="Q29" s="139">
        <v>6.25</v>
      </c>
    </row>
    <row r="30" spans="1:17" s="127" customFormat="1" hidden="1" x14ac:dyDescent="0.2">
      <c r="A30" s="127">
        <v>27</v>
      </c>
      <c r="B30" s="128" t="s">
        <v>119</v>
      </c>
      <c r="C30" s="128" t="s">
        <v>119</v>
      </c>
      <c r="D30" s="128" t="s">
        <v>120</v>
      </c>
      <c r="E30" s="128"/>
      <c r="F30" s="133" t="s">
        <v>131</v>
      </c>
      <c r="G30" s="134" t="s">
        <v>124</v>
      </c>
      <c r="H30" s="134">
        <v>1</v>
      </c>
      <c r="I30" s="134">
        <v>4000</v>
      </c>
      <c r="J30" s="135">
        <f>K30+120</f>
        <v>690</v>
      </c>
      <c r="K30" s="136">
        <v>570</v>
      </c>
      <c r="L30" s="135">
        <f>K30-120</f>
        <v>450</v>
      </c>
      <c r="M30" s="137">
        <v>15.75</v>
      </c>
      <c r="N30" s="144">
        <v>1800</v>
      </c>
      <c r="O30" s="144">
        <v>1600</v>
      </c>
      <c r="P30" s="144">
        <v>1200</v>
      </c>
      <c r="Q30" s="139">
        <v>8.75</v>
      </c>
    </row>
    <row r="31" spans="1:17" s="127" customFormat="1" hidden="1" x14ac:dyDescent="0.2">
      <c r="A31" s="127">
        <v>28</v>
      </c>
      <c r="B31" s="128" t="s">
        <v>119</v>
      </c>
      <c r="C31" s="128" t="s">
        <v>119</v>
      </c>
      <c r="D31" s="128" t="s">
        <v>120</v>
      </c>
      <c r="E31" s="128"/>
      <c r="F31" s="133" t="s">
        <v>131</v>
      </c>
      <c r="G31" s="134" t="s">
        <v>125</v>
      </c>
      <c r="H31" s="134">
        <v>1</v>
      </c>
      <c r="I31" s="134">
        <v>4000</v>
      </c>
      <c r="J31" s="135">
        <f>K31+150</f>
        <v>850</v>
      </c>
      <c r="K31" s="136">
        <v>700</v>
      </c>
      <c r="L31" s="135">
        <f>K31-150</f>
        <v>550</v>
      </c>
      <c r="M31" s="137">
        <v>18.5</v>
      </c>
      <c r="N31" s="144">
        <v>2000</v>
      </c>
      <c r="O31" s="144">
        <v>1800</v>
      </c>
      <c r="P31" s="144">
        <v>1400</v>
      </c>
      <c r="Q31" s="139">
        <v>11.25</v>
      </c>
    </row>
    <row r="32" spans="1:17" s="127" customFormat="1" hidden="1" x14ac:dyDescent="0.15">
      <c r="A32" s="127">
        <v>29</v>
      </c>
      <c r="B32" s="128" t="s">
        <v>119</v>
      </c>
      <c r="C32" s="128" t="s">
        <v>119</v>
      </c>
      <c r="D32" s="128" t="s">
        <v>120</v>
      </c>
      <c r="E32" s="128"/>
      <c r="F32" s="145" t="s">
        <v>121</v>
      </c>
      <c r="G32" s="134" t="s">
        <v>122</v>
      </c>
      <c r="H32" s="134">
        <v>6001</v>
      </c>
      <c r="I32" s="134">
        <v>12000</v>
      </c>
      <c r="J32" s="135">
        <f>K32+60</f>
        <v>320</v>
      </c>
      <c r="K32" s="136">
        <v>260</v>
      </c>
      <c r="L32" s="135">
        <f>K32-60</f>
        <v>200</v>
      </c>
      <c r="M32" s="137">
        <v>0.79166666666666674</v>
      </c>
      <c r="N32" s="144">
        <f>O32+200</f>
        <v>800</v>
      </c>
      <c r="O32" s="144">
        <v>600</v>
      </c>
      <c r="P32" s="144">
        <f>O32-200</f>
        <v>400</v>
      </c>
      <c r="Q32" s="139">
        <v>2.083333333333333</v>
      </c>
    </row>
    <row r="33" spans="1:17" s="127" customFormat="1" hidden="1" x14ac:dyDescent="0.15">
      <c r="A33" s="127">
        <v>30</v>
      </c>
      <c r="B33" s="128" t="s">
        <v>119</v>
      </c>
      <c r="C33" s="128" t="s">
        <v>119</v>
      </c>
      <c r="D33" s="128" t="s">
        <v>120</v>
      </c>
      <c r="E33" s="128"/>
      <c r="F33" s="145" t="s">
        <v>121</v>
      </c>
      <c r="G33" s="134" t="s">
        <v>123</v>
      </c>
      <c r="H33" s="134">
        <v>6001</v>
      </c>
      <c r="I33" s="134">
        <v>12000</v>
      </c>
      <c r="J33" s="135">
        <f>K33+80</f>
        <v>400</v>
      </c>
      <c r="K33" s="136">
        <v>320</v>
      </c>
      <c r="L33" s="135">
        <f>K33-80</f>
        <v>240</v>
      </c>
      <c r="M33" s="137">
        <v>0.87500000000000011</v>
      </c>
      <c r="N33" s="144">
        <f>O33+200</f>
        <v>1200</v>
      </c>
      <c r="O33" s="144">
        <v>1000</v>
      </c>
      <c r="P33" s="144">
        <v>600</v>
      </c>
      <c r="Q33" s="139">
        <v>2.5</v>
      </c>
    </row>
    <row r="34" spans="1:17" s="127" customFormat="1" hidden="1" x14ac:dyDescent="0.15">
      <c r="A34" s="127">
        <v>31</v>
      </c>
      <c r="B34" s="128" t="s">
        <v>119</v>
      </c>
      <c r="C34" s="128" t="s">
        <v>119</v>
      </c>
      <c r="D34" s="128" t="s">
        <v>120</v>
      </c>
      <c r="E34" s="128"/>
      <c r="F34" s="145" t="s">
        <v>121</v>
      </c>
      <c r="G34" s="134" t="s">
        <v>124</v>
      </c>
      <c r="H34" s="134">
        <v>6001</v>
      </c>
      <c r="I34" s="134">
        <v>12000</v>
      </c>
      <c r="J34" s="135">
        <f>K34+120</f>
        <v>520</v>
      </c>
      <c r="K34" s="136">
        <v>400</v>
      </c>
      <c r="L34" s="135">
        <f>K34-120</f>
        <v>280</v>
      </c>
      <c r="M34" s="137">
        <v>0.91666666666666663</v>
      </c>
      <c r="N34" s="144">
        <f>O34+200</f>
        <v>1400</v>
      </c>
      <c r="O34" s="144">
        <v>1200</v>
      </c>
      <c r="P34" s="144">
        <v>800</v>
      </c>
      <c r="Q34" s="139">
        <v>2.9166666666666665</v>
      </c>
    </row>
    <row r="35" spans="1:17" s="127" customFormat="1" hidden="1" x14ac:dyDescent="0.15">
      <c r="A35" s="127">
        <v>32</v>
      </c>
      <c r="B35" s="128" t="s">
        <v>119</v>
      </c>
      <c r="C35" s="128" t="s">
        <v>119</v>
      </c>
      <c r="D35" s="128" t="s">
        <v>120</v>
      </c>
      <c r="E35" s="128"/>
      <c r="F35" s="145" t="s">
        <v>121</v>
      </c>
      <c r="G35" s="134" t="s">
        <v>125</v>
      </c>
      <c r="H35" s="134">
        <v>6001</v>
      </c>
      <c r="I35" s="134">
        <v>12000</v>
      </c>
      <c r="J35" s="135">
        <f>K35+150</f>
        <v>650</v>
      </c>
      <c r="K35" s="136">
        <v>500</v>
      </c>
      <c r="L35" s="135">
        <f>K35-150</f>
        <v>350</v>
      </c>
      <c r="M35" s="137">
        <v>0.95833333333333326</v>
      </c>
      <c r="N35" s="138">
        <f>O35+200</f>
        <v>1700</v>
      </c>
      <c r="O35" s="138">
        <v>1500</v>
      </c>
      <c r="P35" s="138">
        <v>1000</v>
      </c>
      <c r="Q35" s="139">
        <v>3.3333333333333335</v>
      </c>
    </row>
    <row r="36" spans="1:17" s="127" customFormat="1" hidden="1" x14ac:dyDescent="0.2">
      <c r="A36" s="127">
        <v>33</v>
      </c>
      <c r="B36" s="128" t="s">
        <v>119</v>
      </c>
      <c r="C36" s="128" t="s">
        <v>119</v>
      </c>
      <c r="D36" s="128" t="s">
        <v>120</v>
      </c>
      <c r="E36" s="128"/>
      <c r="F36" s="133" t="s">
        <v>126</v>
      </c>
      <c r="G36" s="134" t="s">
        <v>122</v>
      </c>
      <c r="H36" s="134">
        <v>6001</v>
      </c>
      <c r="I36" s="134">
        <v>12000</v>
      </c>
      <c r="J36" s="135">
        <f>K36+60</f>
        <v>320</v>
      </c>
      <c r="K36" s="136">
        <v>260</v>
      </c>
      <c r="L36" s="135">
        <f>K36-60</f>
        <v>200</v>
      </c>
      <c r="M36" s="137">
        <v>0.79166666666666674</v>
      </c>
      <c r="N36" s="138">
        <f t="shared" ref="N36:N55" si="1">O36+200</f>
        <v>800</v>
      </c>
      <c r="O36" s="138">
        <v>600</v>
      </c>
      <c r="P36" s="138">
        <f>O36-200</f>
        <v>400</v>
      </c>
      <c r="Q36" s="139">
        <v>2.083333333333333</v>
      </c>
    </row>
    <row r="37" spans="1:17" s="127" customFormat="1" hidden="1" x14ac:dyDescent="0.2">
      <c r="A37" s="127">
        <v>34</v>
      </c>
      <c r="B37" s="128" t="s">
        <v>119</v>
      </c>
      <c r="C37" s="128" t="s">
        <v>119</v>
      </c>
      <c r="D37" s="128" t="s">
        <v>120</v>
      </c>
      <c r="E37" s="128"/>
      <c r="F37" s="133" t="s">
        <v>126</v>
      </c>
      <c r="G37" s="134" t="s">
        <v>123</v>
      </c>
      <c r="H37" s="134">
        <v>6001</v>
      </c>
      <c r="I37" s="134">
        <v>12000</v>
      </c>
      <c r="J37" s="135">
        <f>K37+80</f>
        <v>400</v>
      </c>
      <c r="K37" s="136">
        <v>320</v>
      </c>
      <c r="L37" s="135">
        <f>K37-80</f>
        <v>240</v>
      </c>
      <c r="M37" s="137">
        <v>0.87500000000000011</v>
      </c>
      <c r="N37" s="138">
        <f t="shared" si="1"/>
        <v>1200</v>
      </c>
      <c r="O37" s="138">
        <v>1000</v>
      </c>
      <c r="P37" s="138">
        <v>600</v>
      </c>
      <c r="Q37" s="139">
        <v>2.5</v>
      </c>
    </row>
    <row r="38" spans="1:17" s="127" customFormat="1" hidden="1" x14ac:dyDescent="0.2">
      <c r="A38" s="127">
        <v>35</v>
      </c>
      <c r="B38" s="128" t="s">
        <v>119</v>
      </c>
      <c r="C38" s="128" t="s">
        <v>119</v>
      </c>
      <c r="D38" s="128" t="s">
        <v>120</v>
      </c>
      <c r="E38" s="128"/>
      <c r="F38" s="133" t="s">
        <v>126</v>
      </c>
      <c r="G38" s="134" t="s">
        <v>124</v>
      </c>
      <c r="H38" s="134">
        <v>6001</v>
      </c>
      <c r="I38" s="134">
        <v>12000</v>
      </c>
      <c r="J38" s="135">
        <f>K38+120</f>
        <v>520</v>
      </c>
      <c r="K38" s="136">
        <v>400</v>
      </c>
      <c r="L38" s="135">
        <f>K38-120</f>
        <v>280</v>
      </c>
      <c r="M38" s="137">
        <v>0.91666666666666663</v>
      </c>
      <c r="N38" s="138">
        <f t="shared" si="1"/>
        <v>1400</v>
      </c>
      <c r="O38" s="138">
        <v>1200</v>
      </c>
      <c r="P38" s="138">
        <v>800</v>
      </c>
      <c r="Q38" s="139">
        <v>2.9166666666666665</v>
      </c>
    </row>
    <row r="39" spans="1:17" s="127" customFormat="1" hidden="1" x14ac:dyDescent="0.2">
      <c r="A39" s="127">
        <v>36</v>
      </c>
      <c r="B39" s="128" t="s">
        <v>119</v>
      </c>
      <c r="C39" s="128" t="s">
        <v>119</v>
      </c>
      <c r="D39" s="128" t="s">
        <v>120</v>
      </c>
      <c r="E39" s="128"/>
      <c r="F39" s="133" t="s">
        <v>126</v>
      </c>
      <c r="G39" s="134" t="s">
        <v>125</v>
      </c>
      <c r="H39" s="134">
        <v>6001</v>
      </c>
      <c r="I39" s="134">
        <v>12000</v>
      </c>
      <c r="J39" s="135">
        <f>K39+150</f>
        <v>650</v>
      </c>
      <c r="K39" s="136">
        <v>500</v>
      </c>
      <c r="L39" s="135">
        <f>K39-150</f>
        <v>350</v>
      </c>
      <c r="M39" s="137">
        <v>0.95833333333333326</v>
      </c>
      <c r="N39" s="138">
        <f t="shared" si="1"/>
        <v>1700</v>
      </c>
      <c r="O39" s="138">
        <v>1500</v>
      </c>
      <c r="P39" s="138">
        <v>1000</v>
      </c>
      <c r="Q39" s="139">
        <v>3.3333333333333335</v>
      </c>
    </row>
    <row r="40" spans="1:17" s="127" customFormat="1" x14ac:dyDescent="0.2">
      <c r="A40" s="127">
        <v>37</v>
      </c>
      <c r="B40" s="128" t="s">
        <v>119</v>
      </c>
      <c r="C40" s="128" t="s">
        <v>119</v>
      </c>
      <c r="D40" s="128" t="s">
        <v>120</v>
      </c>
      <c r="E40" s="128"/>
      <c r="F40" s="133" t="s">
        <v>127</v>
      </c>
      <c r="G40" s="134" t="s">
        <v>122</v>
      </c>
      <c r="H40" s="134">
        <v>4001</v>
      </c>
      <c r="I40" s="134">
        <v>8000</v>
      </c>
      <c r="J40" s="140">
        <f>K40+60</f>
        <v>260</v>
      </c>
      <c r="K40" s="141">
        <v>200</v>
      </c>
      <c r="L40" s="140">
        <f>K40-60</f>
        <v>140</v>
      </c>
      <c r="M40" s="142">
        <v>1.1875</v>
      </c>
      <c r="N40" s="138">
        <f t="shared" si="1"/>
        <v>800</v>
      </c>
      <c r="O40" s="138">
        <v>600</v>
      </c>
      <c r="P40" s="138">
        <f>O40-200</f>
        <v>400</v>
      </c>
      <c r="Q40" s="143">
        <v>3.125</v>
      </c>
    </row>
    <row r="41" spans="1:17" s="127" customFormat="1" x14ac:dyDescent="0.2">
      <c r="A41" s="127">
        <v>38</v>
      </c>
      <c r="B41" s="128" t="s">
        <v>119</v>
      </c>
      <c r="C41" s="128" t="s">
        <v>119</v>
      </c>
      <c r="D41" s="128" t="s">
        <v>120</v>
      </c>
      <c r="E41" s="128"/>
      <c r="F41" s="133" t="s">
        <v>127</v>
      </c>
      <c r="G41" s="134" t="s">
        <v>123</v>
      </c>
      <c r="H41" s="134">
        <v>4001</v>
      </c>
      <c r="I41" s="134">
        <v>8000</v>
      </c>
      <c r="J41" s="140">
        <f>K41+80</f>
        <v>370</v>
      </c>
      <c r="K41" s="141">
        <v>290</v>
      </c>
      <c r="L41" s="140">
        <f>K41-80</f>
        <v>210</v>
      </c>
      <c r="M41" s="142">
        <v>1.3125</v>
      </c>
      <c r="N41" s="138">
        <f t="shared" si="1"/>
        <v>1000</v>
      </c>
      <c r="O41" s="138">
        <v>800</v>
      </c>
      <c r="P41" s="138">
        <v>600</v>
      </c>
      <c r="Q41" s="143">
        <v>3.75</v>
      </c>
    </row>
    <row r="42" spans="1:17" s="127" customFormat="1" x14ac:dyDescent="0.2">
      <c r="A42" s="127">
        <v>39</v>
      </c>
      <c r="B42" s="128" t="s">
        <v>119</v>
      </c>
      <c r="C42" s="128" t="s">
        <v>119</v>
      </c>
      <c r="D42" s="128" t="s">
        <v>120</v>
      </c>
      <c r="E42" s="128"/>
      <c r="F42" s="133" t="s">
        <v>127</v>
      </c>
      <c r="G42" s="134" t="s">
        <v>124</v>
      </c>
      <c r="H42" s="134">
        <v>4001</v>
      </c>
      <c r="I42" s="134">
        <v>8000</v>
      </c>
      <c r="J42" s="140">
        <f>K42+120</f>
        <v>480</v>
      </c>
      <c r="K42" s="141">
        <v>360</v>
      </c>
      <c r="L42" s="140">
        <f>K42-120</f>
        <v>240</v>
      </c>
      <c r="M42" s="142">
        <v>1.375</v>
      </c>
      <c r="N42" s="138">
        <f t="shared" si="1"/>
        <v>1200</v>
      </c>
      <c r="O42" s="138">
        <v>1000</v>
      </c>
      <c r="P42" s="138">
        <v>750</v>
      </c>
      <c r="Q42" s="143">
        <v>4.375</v>
      </c>
    </row>
    <row r="43" spans="1:17" s="127" customFormat="1" x14ac:dyDescent="0.2">
      <c r="A43" s="127">
        <v>40</v>
      </c>
      <c r="B43" s="128" t="s">
        <v>119</v>
      </c>
      <c r="C43" s="128" t="s">
        <v>119</v>
      </c>
      <c r="D43" s="128" t="s">
        <v>120</v>
      </c>
      <c r="E43" s="128"/>
      <c r="F43" s="133" t="s">
        <v>127</v>
      </c>
      <c r="G43" s="134" t="s">
        <v>125</v>
      </c>
      <c r="H43" s="134">
        <v>4001</v>
      </c>
      <c r="I43" s="134">
        <v>8000</v>
      </c>
      <c r="J43" s="140">
        <f>K43+150</f>
        <v>600</v>
      </c>
      <c r="K43" s="141">
        <v>450</v>
      </c>
      <c r="L43" s="140">
        <f>K43-150</f>
        <v>300</v>
      </c>
      <c r="M43" s="142">
        <v>1.4375</v>
      </c>
      <c r="N43" s="138">
        <f t="shared" si="1"/>
        <v>1500</v>
      </c>
      <c r="O43" s="138">
        <v>1300</v>
      </c>
      <c r="P43" s="138">
        <v>900</v>
      </c>
      <c r="Q43" s="143">
        <v>5</v>
      </c>
    </row>
    <row r="44" spans="1:17" s="127" customFormat="1" hidden="1" x14ac:dyDescent="0.2">
      <c r="A44" s="127">
        <v>41</v>
      </c>
      <c r="B44" s="128" t="s">
        <v>119</v>
      </c>
      <c r="C44" s="128" t="s">
        <v>119</v>
      </c>
      <c r="D44" s="128" t="s">
        <v>120</v>
      </c>
      <c r="E44" s="128"/>
      <c r="F44" s="133" t="s">
        <v>128</v>
      </c>
      <c r="G44" s="134" t="s">
        <v>122</v>
      </c>
      <c r="H44" s="134">
        <v>4001</v>
      </c>
      <c r="I44" s="134">
        <v>8000</v>
      </c>
      <c r="J44" s="135">
        <f>K44+60</f>
        <v>260</v>
      </c>
      <c r="K44" s="136">
        <v>200</v>
      </c>
      <c r="L44" s="135">
        <f>K44-60</f>
        <v>140</v>
      </c>
      <c r="M44" s="137">
        <v>1.1875</v>
      </c>
      <c r="N44" s="138">
        <f t="shared" si="1"/>
        <v>800</v>
      </c>
      <c r="O44" s="138">
        <v>600</v>
      </c>
      <c r="P44" s="138">
        <f>O44-200</f>
        <v>400</v>
      </c>
      <c r="Q44" s="139">
        <v>3.125</v>
      </c>
    </row>
    <row r="45" spans="1:17" s="127" customFormat="1" hidden="1" x14ac:dyDescent="0.2">
      <c r="A45" s="127">
        <v>42</v>
      </c>
      <c r="B45" s="128" t="s">
        <v>119</v>
      </c>
      <c r="C45" s="128" t="s">
        <v>119</v>
      </c>
      <c r="D45" s="128" t="s">
        <v>120</v>
      </c>
      <c r="E45" s="128"/>
      <c r="F45" s="133" t="s">
        <v>128</v>
      </c>
      <c r="G45" s="134" t="s">
        <v>123</v>
      </c>
      <c r="H45" s="134">
        <v>4001</v>
      </c>
      <c r="I45" s="134">
        <v>8000</v>
      </c>
      <c r="J45" s="135">
        <f>K45+80</f>
        <v>370</v>
      </c>
      <c r="K45" s="136">
        <v>290</v>
      </c>
      <c r="L45" s="135">
        <f>K45-80</f>
        <v>210</v>
      </c>
      <c r="M45" s="137">
        <v>1.3125</v>
      </c>
      <c r="N45" s="138">
        <f t="shared" si="1"/>
        <v>1000</v>
      </c>
      <c r="O45" s="138">
        <v>800</v>
      </c>
      <c r="P45" s="138">
        <v>600</v>
      </c>
      <c r="Q45" s="139">
        <v>3.75</v>
      </c>
    </row>
    <row r="46" spans="1:17" s="127" customFormat="1" hidden="1" x14ac:dyDescent="0.2">
      <c r="A46" s="127">
        <v>43</v>
      </c>
      <c r="B46" s="128" t="s">
        <v>119</v>
      </c>
      <c r="C46" s="128" t="s">
        <v>119</v>
      </c>
      <c r="D46" s="128" t="s">
        <v>120</v>
      </c>
      <c r="E46" s="128"/>
      <c r="F46" s="133" t="s">
        <v>128</v>
      </c>
      <c r="G46" s="134" t="s">
        <v>124</v>
      </c>
      <c r="H46" s="134">
        <v>4001</v>
      </c>
      <c r="I46" s="134">
        <v>8000</v>
      </c>
      <c r="J46" s="135">
        <f>K46+120</f>
        <v>480</v>
      </c>
      <c r="K46" s="136">
        <v>360</v>
      </c>
      <c r="L46" s="135">
        <f>K46-120</f>
        <v>240</v>
      </c>
      <c r="M46" s="137">
        <v>1.375</v>
      </c>
      <c r="N46" s="138">
        <f t="shared" si="1"/>
        <v>1200</v>
      </c>
      <c r="O46" s="138">
        <v>1000</v>
      </c>
      <c r="P46" s="138">
        <v>750</v>
      </c>
      <c r="Q46" s="139">
        <v>4.375</v>
      </c>
    </row>
    <row r="47" spans="1:17" s="127" customFormat="1" hidden="1" x14ac:dyDescent="0.2">
      <c r="A47" s="127">
        <v>44</v>
      </c>
      <c r="B47" s="128" t="s">
        <v>119</v>
      </c>
      <c r="C47" s="128" t="s">
        <v>119</v>
      </c>
      <c r="D47" s="128" t="s">
        <v>120</v>
      </c>
      <c r="E47" s="128"/>
      <c r="F47" s="133" t="s">
        <v>128</v>
      </c>
      <c r="G47" s="134" t="s">
        <v>125</v>
      </c>
      <c r="H47" s="134">
        <v>4001</v>
      </c>
      <c r="I47" s="134">
        <v>8000</v>
      </c>
      <c r="J47" s="135">
        <f>K47+150</f>
        <v>600</v>
      </c>
      <c r="K47" s="136">
        <v>450</v>
      </c>
      <c r="L47" s="135">
        <f>K47-150</f>
        <v>300</v>
      </c>
      <c r="M47" s="137">
        <v>1.4375</v>
      </c>
      <c r="N47" s="138">
        <f t="shared" si="1"/>
        <v>1500</v>
      </c>
      <c r="O47" s="138">
        <v>1300</v>
      </c>
      <c r="P47" s="138">
        <v>900</v>
      </c>
      <c r="Q47" s="139">
        <v>5</v>
      </c>
    </row>
    <row r="48" spans="1:17" s="127" customFormat="1" x14ac:dyDescent="0.2">
      <c r="A48" s="127">
        <v>45</v>
      </c>
      <c r="B48" s="128" t="s">
        <v>119</v>
      </c>
      <c r="C48" s="128" t="s">
        <v>119</v>
      </c>
      <c r="D48" s="128" t="s">
        <v>120</v>
      </c>
      <c r="E48" s="128"/>
      <c r="F48" s="133" t="s">
        <v>129</v>
      </c>
      <c r="G48" s="134" t="s">
        <v>122</v>
      </c>
      <c r="H48" s="134">
        <v>4001</v>
      </c>
      <c r="I48" s="134">
        <v>8000</v>
      </c>
      <c r="J48" s="135">
        <f>K48+60</f>
        <v>260</v>
      </c>
      <c r="K48" s="136">
        <v>200</v>
      </c>
      <c r="L48" s="135">
        <f>K48-60</f>
        <v>140</v>
      </c>
      <c r="M48" s="137">
        <v>1.1875</v>
      </c>
      <c r="N48" s="138">
        <f t="shared" si="1"/>
        <v>800</v>
      </c>
      <c r="O48" s="138">
        <v>600</v>
      </c>
      <c r="P48" s="138">
        <f>O48-200</f>
        <v>400</v>
      </c>
      <c r="Q48" s="139">
        <v>3.125</v>
      </c>
    </row>
    <row r="49" spans="1:17" s="127" customFormat="1" x14ac:dyDescent="0.2">
      <c r="A49" s="127">
        <v>46</v>
      </c>
      <c r="B49" s="128" t="s">
        <v>119</v>
      </c>
      <c r="C49" s="128" t="s">
        <v>119</v>
      </c>
      <c r="D49" s="128" t="s">
        <v>120</v>
      </c>
      <c r="E49" s="128"/>
      <c r="F49" s="133" t="s">
        <v>129</v>
      </c>
      <c r="G49" s="134" t="s">
        <v>123</v>
      </c>
      <c r="H49" s="134">
        <v>4001</v>
      </c>
      <c r="I49" s="134">
        <v>8000</v>
      </c>
      <c r="J49" s="135">
        <f>K49+80</f>
        <v>370</v>
      </c>
      <c r="K49" s="136">
        <v>290</v>
      </c>
      <c r="L49" s="135">
        <f>K49-80</f>
        <v>210</v>
      </c>
      <c r="M49" s="137">
        <v>1.3125</v>
      </c>
      <c r="N49" s="138">
        <f t="shared" si="1"/>
        <v>1000</v>
      </c>
      <c r="O49" s="138">
        <v>800</v>
      </c>
      <c r="P49" s="138">
        <v>600</v>
      </c>
      <c r="Q49" s="139">
        <v>3.75</v>
      </c>
    </row>
    <row r="50" spans="1:17" s="127" customFormat="1" x14ac:dyDescent="0.2">
      <c r="A50" s="127">
        <v>47</v>
      </c>
      <c r="B50" s="128" t="s">
        <v>119</v>
      </c>
      <c r="C50" s="128" t="s">
        <v>119</v>
      </c>
      <c r="D50" s="128" t="s">
        <v>120</v>
      </c>
      <c r="E50" s="128"/>
      <c r="F50" s="133" t="s">
        <v>129</v>
      </c>
      <c r="G50" s="134" t="s">
        <v>124</v>
      </c>
      <c r="H50" s="134">
        <v>4001</v>
      </c>
      <c r="I50" s="134">
        <v>8000</v>
      </c>
      <c r="J50" s="135">
        <f>K50+120</f>
        <v>480</v>
      </c>
      <c r="K50" s="136">
        <v>360</v>
      </c>
      <c r="L50" s="135">
        <f>K50-120</f>
        <v>240</v>
      </c>
      <c r="M50" s="137">
        <v>1.375</v>
      </c>
      <c r="N50" s="138">
        <f t="shared" si="1"/>
        <v>1200</v>
      </c>
      <c r="O50" s="138">
        <v>1000</v>
      </c>
      <c r="P50" s="138">
        <v>750</v>
      </c>
      <c r="Q50" s="139">
        <v>4.375</v>
      </c>
    </row>
    <row r="51" spans="1:17" s="127" customFormat="1" x14ac:dyDescent="0.2">
      <c r="A51" s="127">
        <v>48</v>
      </c>
      <c r="B51" s="128" t="s">
        <v>119</v>
      </c>
      <c r="C51" s="128" t="s">
        <v>119</v>
      </c>
      <c r="D51" s="128" t="s">
        <v>120</v>
      </c>
      <c r="E51" s="128"/>
      <c r="F51" s="133" t="s">
        <v>129</v>
      </c>
      <c r="G51" s="134" t="s">
        <v>125</v>
      </c>
      <c r="H51" s="134">
        <v>4001</v>
      </c>
      <c r="I51" s="134">
        <v>8000</v>
      </c>
      <c r="J51" s="135">
        <f>K51+150</f>
        <v>600</v>
      </c>
      <c r="K51" s="136">
        <v>450</v>
      </c>
      <c r="L51" s="135">
        <f>K51-150</f>
        <v>300</v>
      </c>
      <c r="M51" s="137">
        <v>1.4375</v>
      </c>
      <c r="N51" s="138">
        <f t="shared" si="1"/>
        <v>1500</v>
      </c>
      <c r="O51" s="138">
        <v>1300</v>
      </c>
      <c r="P51" s="138">
        <v>900</v>
      </c>
      <c r="Q51" s="139">
        <v>5</v>
      </c>
    </row>
    <row r="52" spans="1:17" s="127" customFormat="1" hidden="1" x14ac:dyDescent="0.2">
      <c r="A52" s="127">
        <v>49</v>
      </c>
      <c r="B52" s="128" t="s">
        <v>119</v>
      </c>
      <c r="C52" s="128" t="s">
        <v>119</v>
      </c>
      <c r="D52" s="128" t="s">
        <v>120</v>
      </c>
      <c r="E52" s="128"/>
      <c r="F52" s="133" t="s">
        <v>130</v>
      </c>
      <c r="G52" s="134" t="s">
        <v>122</v>
      </c>
      <c r="H52" s="134">
        <v>4001</v>
      </c>
      <c r="I52" s="134">
        <v>8000</v>
      </c>
      <c r="J52" s="135">
        <f>K52+60</f>
        <v>260</v>
      </c>
      <c r="K52" s="136">
        <v>200</v>
      </c>
      <c r="L52" s="135">
        <f>K52-60</f>
        <v>140</v>
      </c>
      <c r="M52" s="137">
        <v>1.1875</v>
      </c>
      <c r="N52" s="138">
        <f t="shared" si="1"/>
        <v>800</v>
      </c>
      <c r="O52" s="138">
        <v>600</v>
      </c>
      <c r="P52" s="138">
        <f>O52-200</f>
        <v>400</v>
      </c>
      <c r="Q52" s="139">
        <v>3.125</v>
      </c>
    </row>
    <row r="53" spans="1:17" s="127" customFormat="1" hidden="1" x14ac:dyDescent="0.2">
      <c r="A53" s="127">
        <v>50</v>
      </c>
      <c r="B53" s="128" t="s">
        <v>119</v>
      </c>
      <c r="C53" s="128" t="s">
        <v>119</v>
      </c>
      <c r="D53" s="128" t="s">
        <v>120</v>
      </c>
      <c r="E53" s="128"/>
      <c r="F53" s="133" t="s">
        <v>130</v>
      </c>
      <c r="G53" s="134" t="s">
        <v>123</v>
      </c>
      <c r="H53" s="134">
        <v>4001</v>
      </c>
      <c r="I53" s="134">
        <v>8000</v>
      </c>
      <c r="J53" s="135">
        <f>K53+80</f>
        <v>370</v>
      </c>
      <c r="K53" s="136">
        <v>290</v>
      </c>
      <c r="L53" s="135">
        <f>K53-80</f>
        <v>210</v>
      </c>
      <c r="M53" s="137">
        <v>1.3125</v>
      </c>
      <c r="N53" s="138">
        <f t="shared" si="1"/>
        <v>1000</v>
      </c>
      <c r="O53" s="138">
        <v>800</v>
      </c>
      <c r="P53" s="138">
        <v>600</v>
      </c>
      <c r="Q53" s="139">
        <v>3.75</v>
      </c>
    </row>
    <row r="54" spans="1:17" s="127" customFormat="1" hidden="1" x14ac:dyDescent="0.2">
      <c r="A54" s="127">
        <v>51</v>
      </c>
      <c r="B54" s="128" t="s">
        <v>119</v>
      </c>
      <c r="C54" s="128" t="s">
        <v>119</v>
      </c>
      <c r="D54" s="128" t="s">
        <v>120</v>
      </c>
      <c r="E54" s="128"/>
      <c r="F54" s="133" t="s">
        <v>130</v>
      </c>
      <c r="G54" s="134" t="s">
        <v>124</v>
      </c>
      <c r="H54" s="134">
        <v>4001</v>
      </c>
      <c r="I54" s="134">
        <v>8000</v>
      </c>
      <c r="J54" s="135">
        <f>K54+120</f>
        <v>480</v>
      </c>
      <c r="K54" s="136">
        <v>360</v>
      </c>
      <c r="L54" s="135">
        <f>K54-120</f>
        <v>240</v>
      </c>
      <c r="M54" s="137">
        <v>1.375</v>
      </c>
      <c r="N54" s="144">
        <f t="shared" si="1"/>
        <v>1200</v>
      </c>
      <c r="O54" s="144">
        <v>1000</v>
      </c>
      <c r="P54" s="144">
        <v>750</v>
      </c>
      <c r="Q54" s="139">
        <v>4.375</v>
      </c>
    </row>
    <row r="55" spans="1:17" s="127" customFormat="1" hidden="1" x14ac:dyDescent="0.2">
      <c r="A55" s="127">
        <v>52</v>
      </c>
      <c r="B55" s="128" t="s">
        <v>119</v>
      </c>
      <c r="C55" s="128" t="s">
        <v>119</v>
      </c>
      <c r="D55" s="128" t="s">
        <v>120</v>
      </c>
      <c r="E55" s="128"/>
      <c r="F55" s="133" t="s">
        <v>130</v>
      </c>
      <c r="G55" s="134" t="s">
        <v>125</v>
      </c>
      <c r="H55" s="134">
        <v>4001</v>
      </c>
      <c r="I55" s="134">
        <v>8000</v>
      </c>
      <c r="J55" s="135">
        <f>K55+150</f>
        <v>600</v>
      </c>
      <c r="K55" s="136">
        <v>450</v>
      </c>
      <c r="L55" s="135">
        <f>K55-150</f>
        <v>300</v>
      </c>
      <c r="M55" s="137">
        <v>1.4375</v>
      </c>
      <c r="N55" s="144">
        <f t="shared" si="1"/>
        <v>1500</v>
      </c>
      <c r="O55" s="144">
        <v>1300</v>
      </c>
      <c r="P55" s="144">
        <v>900</v>
      </c>
      <c r="Q55" s="139">
        <v>5</v>
      </c>
    </row>
    <row r="56" spans="1:17" s="127" customFormat="1" hidden="1" x14ac:dyDescent="0.2">
      <c r="A56" s="127">
        <v>53</v>
      </c>
      <c r="B56" s="128" t="s">
        <v>119</v>
      </c>
      <c r="C56" s="128" t="s">
        <v>119</v>
      </c>
      <c r="D56" s="128" t="s">
        <v>120</v>
      </c>
      <c r="E56" s="128"/>
      <c r="F56" s="133" t="s">
        <v>131</v>
      </c>
      <c r="G56" s="134" t="s">
        <v>122</v>
      </c>
      <c r="H56" s="134">
        <v>4001</v>
      </c>
      <c r="I56" s="134">
        <v>8000</v>
      </c>
      <c r="J56" s="135">
        <f>K56+60</f>
        <v>420</v>
      </c>
      <c r="K56" s="136">
        <v>360</v>
      </c>
      <c r="L56" s="135">
        <f>K56-60</f>
        <v>300</v>
      </c>
      <c r="M56" s="137">
        <v>4.125</v>
      </c>
      <c r="N56" s="144">
        <v>1200</v>
      </c>
      <c r="O56" s="144">
        <v>1000</v>
      </c>
      <c r="P56" s="144">
        <v>800</v>
      </c>
      <c r="Q56" s="139">
        <v>3.75</v>
      </c>
    </row>
    <row r="57" spans="1:17" s="127" customFormat="1" hidden="1" x14ac:dyDescent="0.2">
      <c r="A57" s="127">
        <v>54</v>
      </c>
      <c r="B57" s="128" t="s">
        <v>119</v>
      </c>
      <c r="C57" s="128" t="s">
        <v>119</v>
      </c>
      <c r="D57" s="128" t="s">
        <v>120</v>
      </c>
      <c r="E57" s="128"/>
      <c r="F57" s="133" t="s">
        <v>131</v>
      </c>
      <c r="G57" s="134" t="s">
        <v>123</v>
      </c>
      <c r="H57" s="134">
        <v>4001</v>
      </c>
      <c r="I57" s="134">
        <v>8000</v>
      </c>
      <c r="J57" s="135">
        <f>K57+80</f>
        <v>530</v>
      </c>
      <c r="K57" s="136">
        <v>450</v>
      </c>
      <c r="L57" s="135">
        <f>K57-80</f>
        <v>370</v>
      </c>
      <c r="M57" s="137">
        <v>6.625</v>
      </c>
      <c r="N57" s="144">
        <v>1600</v>
      </c>
      <c r="O57" s="144">
        <v>1400</v>
      </c>
      <c r="P57" s="144">
        <v>1000</v>
      </c>
      <c r="Q57" s="139">
        <v>4.375</v>
      </c>
    </row>
    <row r="58" spans="1:17" s="127" customFormat="1" hidden="1" x14ac:dyDescent="0.2">
      <c r="A58" s="127">
        <v>55</v>
      </c>
      <c r="B58" s="128" t="s">
        <v>119</v>
      </c>
      <c r="C58" s="128" t="s">
        <v>119</v>
      </c>
      <c r="D58" s="128" t="s">
        <v>120</v>
      </c>
      <c r="E58" s="128"/>
      <c r="F58" s="133" t="s">
        <v>131</v>
      </c>
      <c r="G58" s="134" t="s">
        <v>124</v>
      </c>
      <c r="H58" s="134">
        <v>4001</v>
      </c>
      <c r="I58" s="134">
        <v>8000</v>
      </c>
      <c r="J58" s="135">
        <f>K58+120</f>
        <v>690</v>
      </c>
      <c r="K58" s="136">
        <v>570</v>
      </c>
      <c r="L58" s="135">
        <f>K58-120</f>
        <v>450</v>
      </c>
      <c r="M58" s="137">
        <v>7.875</v>
      </c>
      <c r="N58" s="144">
        <v>1800</v>
      </c>
      <c r="O58" s="144">
        <v>1600</v>
      </c>
      <c r="P58" s="144">
        <v>1200</v>
      </c>
      <c r="Q58" s="139">
        <v>5.625</v>
      </c>
    </row>
    <row r="59" spans="1:17" s="127" customFormat="1" hidden="1" x14ac:dyDescent="0.2">
      <c r="A59" s="127">
        <v>56</v>
      </c>
      <c r="B59" s="128" t="s">
        <v>119</v>
      </c>
      <c r="C59" s="128" t="s">
        <v>119</v>
      </c>
      <c r="D59" s="128" t="s">
        <v>120</v>
      </c>
      <c r="E59" s="128"/>
      <c r="F59" s="133" t="s">
        <v>131</v>
      </c>
      <c r="G59" s="134" t="s">
        <v>125</v>
      </c>
      <c r="H59" s="134">
        <v>4001</v>
      </c>
      <c r="I59" s="134">
        <v>8000</v>
      </c>
      <c r="J59" s="135">
        <f>K59+150</f>
        <v>850</v>
      </c>
      <c r="K59" s="136">
        <v>700</v>
      </c>
      <c r="L59" s="135">
        <f>K59-150</f>
        <v>550</v>
      </c>
      <c r="M59" s="137">
        <v>9.25</v>
      </c>
      <c r="N59" s="144">
        <v>2000</v>
      </c>
      <c r="O59" s="144">
        <v>1800</v>
      </c>
      <c r="P59" s="144">
        <v>1400</v>
      </c>
      <c r="Q59" s="139">
        <v>6.8750000000000009</v>
      </c>
    </row>
    <row r="60" spans="1:17" s="127" customFormat="1" hidden="1" x14ac:dyDescent="0.15">
      <c r="A60" s="127">
        <v>57</v>
      </c>
      <c r="B60" s="128" t="s">
        <v>119</v>
      </c>
      <c r="C60" s="128" t="s">
        <v>119</v>
      </c>
      <c r="D60" s="128" t="s">
        <v>120</v>
      </c>
      <c r="E60" s="128"/>
      <c r="F60" s="145" t="s">
        <v>121</v>
      </c>
      <c r="G60" s="134" t="s">
        <v>122</v>
      </c>
      <c r="H60" s="134">
        <v>12001</v>
      </c>
      <c r="I60" s="134">
        <v>24000</v>
      </c>
      <c r="J60" s="135">
        <f>K60+60</f>
        <v>320</v>
      </c>
      <c r="K60" s="136">
        <v>260</v>
      </c>
      <c r="L60" s="135">
        <f>K60-60</f>
        <v>200</v>
      </c>
      <c r="M60" s="137">
        <v>0.60416666666666663</v>
      </c>
      <c r="N60" s="144">
        <f>O60+200</f>
        <v>800</v>
      </c>
      <c r="O60" s="144">
        <v>600</v>
      </c>
      <c r="P60" s="144">
        <f>O60-200</f>
        <v>400</v>
      </c>
      <c r="Q60" s="139">
        <v>1.4583333333333333</v>
      </c>
    </row>
    <row r="61" spans="1:17" s="127" customFormat="1" hidden="1" x14ac:dyDescent="0.15">
      <c r="A61" s="127">
        <v>58</v>
      </c>
      <c r="B61" s="128" t="s">
        <v>119</v>
      </c>
      <c r="C61" s="128" t="s">
        <v>119</v>
      </c>
      <c r="D61" s="128" t="s">
        <v>120</v>
      </c>
      <c r="E61" s="128"/>
      <c r="F61" s="145" t="s">
        <v>121</v>
      </c>
      <c r="G61" s="134" t="s">
        <v>123</v>
      </c>
      <c r="H61" s="134">
        <v>12001</v>
      </c>
      <c r="I61" s="134">
        <v>24000</v>
      </c>
      <c r="J61" s="135">
        <f>K61+80</f>
        <v>400</v>
      </c>
      <c r="K61" s="136">
        <v>320</v>
      </c>
      <c r="L61" s="135">
        <f>K61-80</f>
        <v>240</v>
      </c>
      <c r="M61" s="137">
        <v>0.72916666666666663</v>
      </c>
      <c r="N61" s="144">
        <f>O61+200</f>
        <v>1200</v>
      </c>
      <c r="O61" s="144">
        <v>1000</v>
      </c>
      <c r="P61" s="144">
        <v>600</v>
      </c>
      <c r="Q61" s="139">
        <v>1.6666666666666667</v>
      </c>
    </row>
    <row r="62" spans="1:17" s="127" customFormat="1" hidden="1" x14ac:dyDescent="0.15">
      <c r="A62" s="127">
        <v>59</v>
      </c>
      <c r="B62" s="128" t="s">
        <v>119</v>
      </c>
      <c r="C62" s="128" t="s">
        <v>119</v>
      </c>
      <c r="D62" s="128" t="s">
        <v>120</v>
      </c>
      <c r="E62" s="128"/>
      <c r="F62" s="145" t="s">
        <v>121</v>
      </c>
      <c r="G62" s="134" t="s">
        <v>124</v>
      </c>
      <c r="H62" s="134">
        <v>12001</v>
      </c>
      <c r="I62" s="134">
        <v>24000</v>
      </c>
      <c r="J62" s="135">
        <f>K62+120</f>
        <v>520</v>
      </c>
      <c r="K62" s="136">
        <v>400</v>
      </c>
      <c r="L62" s="135">
        <f>K62-120</f>
        <v>280</v>
      </c>
      <c r="M62" s="137">
        <v>0.79166666666666674</v>
      </c>
      <c r="N62" s="144">
        <f>O62+200</f>
        <v>1400</v>
      </c>
      <c r="O62" s="144">
        <v>1200</v>
      </c>
      <c r="P62" s="144">
        <v>800</v>
      </c>
      <c r="Q62" s="139">
        <v>1.875</v>
      </c>
    </row>
    <row r="63" spans="1:17" s="127" customFormat="1" hidden="1" x14ac:dyDescent="0.15">
      <c r="A63" s="127">
        <v>60</v>
      </c>
      <c r="B63" s="128" t="s">
        <v>119</v>
      </c>
      <c r="C63" s="128" t="s">
        <v>119</v>
      </c>
      <c r="D63" s="128" t="s">
        <v>120</v>
      </c>
      <c r="E63" s="128"/>
      <c r="F63" s="145" t="s">
        <v>121</v>
      </c>
      <c r="G63" s="134" t="s">
        <v>125</v>
      </c>
      <c r="H63" s="134">
        <v>12001</v>
      </c>
      <c r="I63" s="134">
        <v>24000</v>
      </c>
      <c r="J63" s="135">
        <f>K63+150</f>
        <v>650</v>
      </c>
      <c r="K63" s="136">
        <v>500</v>
      </c>
      <c r="L63" s="135">
        <f>K63-150</f>
        <v>350</v>
      </c>
      <c r="M63" s="137">
        <v>0.85416666666666663</v>
      </c>
      <c r="N63" s="144">
        <f>O63+200</f>
        <v>1700</v>
      </c>
      <c r="O63" s="144">
        <v>1500</v>
      </c>
      <c r="P63" s="144">
        <v>1000</v>
      </c>
      <c r="Q63" s="139">
        <v>2.083333333333333</v>
      </c>
    </row>
    <row r="64" spans="1:17" s="127" customFormat="1" hidden="1" x14ac:dyDescent="0.2">
      <c r="A64" s="127">
        <v>61</v>
      </c>
      <c r="B64" s="128" t="s">
        <v>119</v>
      </c>
      <c r="C64" s="128" t="s">
        <v>119</v>
      </c>
      <c r="D64" s="128" t="s">
        <v>120</v>
      </c>
      <c r="E64" s="128"/>
      <c r="F64" s="133" t="s">
        <v>126</v>
      </c>
      <c r="G64" s="134" t="s">
        <v>122</v>
      </c>
      <c r="H64" s="134">
        <v>12001</v>
      </c>
      <c r="I64" s="134">
        <v>24000</v>
      </c>
      <c r="J64" s="135">
        <f>K64+60</f>
        <v>320</v>
      </c>
      <c r="K64" s="136">
        <v>260</v>
      </c>
      <c r="L64" s="135">
        <f>K64-60</f>
        <v>200</v>
      </c>
      <c r="M64" s="137">
        <v>0.60416666666666663</v>
      </c>
      <c r="N64" s="144">
        <f t="shared" ref="N64:N83" si="2">O64+200</f>
        <v>800</v>
      </c>
      <c r="O64" s="144">
        <v>600</v>
      </c>
      <c r="P64" s="144">
        <f>O64-200</f>
        <v>400</v>
      </c>
      <c r="Q64" s="139">
        <v>1.4583333333333333</v>
      </c>
    </row>
    <row r="65" spans="1:17" s="127" customFormat="1" hidden="1" x14ac:dyDescent="0.2">
      <c r="A65" s="127">
        <v>62</v>
      </c>
      <c r="B65" s="128" t="s">
        <v>119</v>
      </c>
      <c r="C65" s="128" t="s">
        <v>119</v>
      </c>
      <c r="D65" s="128" t="s">
        <v>120</v>
      </c>
      <c r="E65" s="128"/>
      <c r="F65" s="133" t="s">
        <v>126</v>
      </c>
      <c r="G65" s="134" t="s">
        <v>123</v>
      </c>
      <c r="H65" s="134">
        <v>12001</v>
      </c>
      <c r="I65" s="134">
        <v>24000</v>
      </c>
      <c r="J65" s="135">
        <f>K65+80</f>
        <v>400</v>
      </c>
      <c r="K65" s="136">
        <v>320</v>
      </c>
      <c r="L65" s="135">
        <f>K65-80</f>
        <v>240</v>
      </c>
      <c r="M65" s="137">
        <v>0.72916666666666663</v>
      </c>
      <c r="N65" s="144">
        <f t="shared" si="2"/>
        <v>1200</v>
      </c>
      <c r="O65" s="144">
        <v>1000</v>
      </c>
      <c r="P65" s="144">
        <v>600</v>
      </c>
      <c r="Q65" s="139">
        <v>1.6666666666666667</v>
      </c>
    </row>
    <row r="66" spans="1:17" s="127" customFormat="1" hidden="1" x14ac:dyDescent="0.2">
      <c r="A66" s="127">
        <v>63</v>
      </c>
      <c r="B66" s="128" t="s">
        <v>119</v>
      </c>
      <c r="C66" s="128" t="s">
        <v>119</v>
      </c>
      <c r="D66" s="128" t="s">
        <v>120</v>
      </c>
      <c r="E66" s="128"/>
      <c r="F66" s="133" t="s">
        <v>126</v>
      </c>
      <c r="G66" s="134" t="s">
        <v>124</v>
      </c>
      <c r="H66" s="134">
        <v>12001</v>
      </c>
      <c r="I66" s="134">
        <v>24000</v>
      </c>
      <c r="J66" s="135">
        <f>K66+120</f>
        <v>520</v>
      </c>
      <c r="K66" s="136">
        <v>400</v>
      </c>
      <c r="L66" s="135">
        <f>K66-120</f>
        <v>280</v>
      </c>
      <c r="M66" s="137">
        <v>0.79166666666666674</v>
      </c>
      <c r="N66" s="138">
        <f t="shared" si="2"/>
        <v>1400</v>
      </c>
      <c r="O66" s="138">
        <v>1200</v>
      </c>
      <c r="P66" s="138">
        <v>800</v>
      </c>
      <c r="Q66" s="139">
        <v>1.875</v>
      </c>
    </row>
    <row r="67" spans="1:17" s="127" customFormat="1" hidden="1" x14ac:dyDescent="0.2">
      <c r="A67" s="127">
        <v>64</v>
      </c>
      <c r="B67" s="128" t="s">
        <v>119</v>
      </c>
      <c r="C67" s="128" t="s">
        <v>119</v>
      </c>
      <c r="D67" s="128" t="s">
        <v>120</v>
      </c>
      <c r="E67" s="128"/>
      <c r="F67" s="133" t="s">
        <v>126</v>
      </c>
      <c r="G67" s="134" t="s">
        <v>125</v>
      </c>
      <c r="H67" s="134">
        <v>12001</v>
      </c>
      <c r="I67" s="134">
        <v>24000</v>
      </c>
      <c r="J67" s="135">
        <f>K67+150</f>
        <v>650</v>
      </c>
      <c r="K67" s="136">
        <v>500</v>
      </c>
      <c r="L67" s="135">
        <f>K67-150</f>
        <v>350</v>
      </c>
      <c r="M67" s="137">
        <v>0.85416666666666663</v>
      </c>
      <c r="N67" s="138">
        <f t="shared" si="2"/>
        <v>1700</v>
      </c>
      <c r="O67" s="138">
        <v>1500</v>
      </c>
      <c r="P67" s="138">
        <v>1000</v>
      </c>
      <c r="Q67" s="139">
        <v>2.083333333333333</v>
      </c>
    </row>
    <row r="68" spans="1:17" s="127" customFormat="1" x14ac:dyDescent="0.2">
      <c r="A68" s="127">
        <v>65</v>
      </c>
      <c r="B68" s="128" t="s">
        <v>119</v>
      </c>
      <c r="C68" s="128" t="s">
        <v>119</v>
      </c>
      <c r="D68" s="128" t="s">
        <v>120</v>
      </c>
      <c r="E68" s="128"/>
      <c r="F68" s="133" t="s">
        <v>127</v>
      </c>
      <c r="G68" s="134" t="s">
        <v>122</v>
      </c>
      <c r="H68" s="134">
        <v>8001</v>
      </c>
      <c r="I68" s="134">
        <v>16000</v>
      </c>
      <c r="J68" s="140">
        <f>K68+60</f>
        <v>260</v>
      </c>
      <c r="K68" s="141">
        <v>200</v>
      </c>
      <c r="L68" s="140">
        <f>K68-60</f>
        <v>140</v>
      </c>
      <c r="M68" s="142">
        <v>0.90624999999999989</v>
      </c>
      <c r="N68" s="138">
        <f t="shared" si="2"/>
        <v>800</v>
      </c>
      <c r="O68" s="138">
        <v>600</v>
      </c>
      <c r="P68" s="138">
        <f>O68-200</f>
        <v>400</v>
      </c>
      <c r="Q68" s="143">
        <v>2.1875</v>
      </c>
    </row>
    <row r="69" spans="1:17" s="127" customFormat="1" x14ac:dyDescent="0.2">
      <c r="A69" s="127">
        <v>66</v>
      </c>
      <c r="B69" s="128" t="s">
        <v>119</v>
      </c>
      <c r="C69" s="128" t="s">
        <v>119</v>
      </c>
      <c r="D69" s="128" t="s">
        <v>120</v>
      </c>
      <c r="E69" s="128"/>
      <c r="F69" s="133" t="s">
        <v>127</v>
      </c>
      <c r="G69" s="134" t="s">
        <v>123</v>
      </c>
      <c r="H69" s="134">
        <v>8001</v>
      </c>
      <c r="I69" s="134">
        <v>16000</v>
      </c>
      <c r="J69" s="140">
        <f>K69+80</f>
        <v>370</v>
      </c>
      <c r="K69" s="141">
        <v>290</v>
      </c>
      <c r="L69" s="140">
        <f>K69-80</f>
        <v>210</v>
      </c>
      <c r="M69" s="142">
        <v>1.09375</v>
      </c>
      <c r="N69" s="138">
        <f t="shared" si="2"/>
        <v>1000</v>
      </c>
      <c r="O69" s="138">
        <v>800</v>
      </c>
      <c r="P69" s="138">
        <v>600</v>
      </c>
      <c r="Q69" s="143">
        <v>2.5</v>
      </c>
    </row>
    <row r="70" spans="1:17" s="127" customFormat="1" x14ac:dyDescent="0.2">
      <c r="A70" s="127">
        <v>67</v>
      </c>
      <c r="B70" s="128" t="s">
        <v>119</v>
      </c>
      <c r="C70" s="128" t="s">
        <v>119</v>
      </c>
      <c r="D70" s="128" t="s">
        <v>120</v>
      </c>
      <c r="E70" s="128"/>
      <c r="F70" s="133" t="s">
        <v>127</v>
      </c>
      <c r="G70" s="134" t="s">
        <v>124</v>
      </c>
      <c r="H70" s="134">
        <v>8001</v>
      </c>
      <c r="I70" s="134">
        <v>16000</v>
      </c>
      <c r="J70" s="140">
        <f>K70+120</f>
        <v>480</v>
      </c>
      <c r="K70" s="141">
        <v>360</v>
      </c>
      <c r="L70" s="140">
        <f>K70-120</f>
        <v>240</v>
      </c>
      <c r="M70" s="142">
        <v>1.1875</v>
      </c>
      <c r="N70" s="138">
        <f t="shared" si="2"/>
        <v>1200</v>
      </c>
      <c r="O70" s="138">
        <v>1000</v>
      </c>
      <c r="P70" s="138">
        <v>750</v>
      </c>
      <c r="Q70" s="143">
        <v>2.8125</v>
      </c>
    </row>
    <row r="71" spans="1:17" s="127" customFormat="1" x14ac:dyDescent="0.2">
      <c r="A71" s="127">
        <v>68</v>
      </c>
      <c r="B71" s="128" t="s">
        <v>119</v>
      </c>
      <c r="C71" s="128" t="s">
        <v>119</v>
      </c>
      <c r="D71" s="128" t="s">
        <v>120</v>
      </c>
      <c r="E71" s="128"/>
      <c r="F71" s="133" t="s">
        <v>127</v>
      </c>
      <c r="G71" s="134" t="s">
        <v>125</v>
      </c>
      <c r="H71" s="134">
        <v>8001</v>
      </c>
      <c r="I71" s="134">
        <v>16000</v>
      </c>
      <c r="J71" s="140">
        <f>K71+150</f>
        <v>600</v>
      </c>
      <c r="K71" s="141">
        <v>450</v>
      </c>
      <c r="L71" s="140">
        <f>K71-150</f>
        <v>300</v>
      </c>
      <c r="M71" s="142">
        <v>1.28125</v>
      </c>
      <c r="N71" s="138">
        <f t="shared" si="2"/>
        <v>1500</v>
      </c>
      <c r="O71" s="138">
        <v>1300</v>
      </c>
      <c r="P71" s="138">
        <v>900</v>
      </c>
      <c r="Q71" s="143">
        <v>3.125</v>
      </c>
    </row>
    <row r="72" spans="1:17" s="127" customFormat="1" hidden="1" x14ac:dyDescent="0.2">
      <c r="A72" s="127">
        <v>69</v>
      </c>
      <c r="B72" s="128" t="s">
        <v>119</v>
      </c>
      <c r="C72" s="128" t="s">
        <v>119</v>
      </c>
      <c r="D72" s="128" t="s">
        <v>120</v>
      </c>
      <c r="E72" s="128"/>
      <c r="F72" s="133" t="s">
        <v>128</v>
      </c>
      <c r="G72" s="134" t="s">
        <v>122</v>
      </c>
      <c r="H72" s="134">
        <v>8001</v>
      </c>
      <c r="I72" s="134">
        <v>16000</v>
      </c>
      <c r="J72" s="135">
        <f>K72+60</f>
        <v>260</v>
      </c>
      <c r="K72" s="136">
        <v>200</v>
      </c>
      <c r="L72" s="135">
        <f>K72-60</f>
        <v>140</v>
      </c>
      <c r="M72" s="137">
        <v>0.90624999999999989</v>
      </c>
      <c r="N72" s="138">
        <f t="shared" si="2"/>
        <v>800</v>
      </c>
      <c r="O72" s="138">
        <v>600</v>
      </c>
      <c r="P72" s="138">
        <f>O72-200</f>
        <v>400</v>
      </c>
      <c r="Q72" s="139">
        <v>2.1875</v>
      </c>
    </row>
    <row r="73" spans="1:17" s="127" customFormat="1" hidden="1" x14ac:dyDescent="0.2">
      <c r="A73" s="127">
        <v>70</v>
      </c>
      <c r="B73" s="128" t="s">
        <v>119</v>
      </c>
      <c r="C73" s="128" t="s">
        <v>119</v>
      </c>
      <c r="D73" s="128" t="s">
        <v>120</v>
      </c>
      <c r="E73" s="128"/>
      <c r="F73" s="133" t="s">
        <v>128</v>
      </c>
      <c r="G73" s="134" t="s">
        <v>123</v>
      </c>
      <c r="H73" s="134">
        <v>8001</v>
      </c>
      <c r="I73" s="134">
        <v>16000</v>
      </c>
      <c r="J73" s="135">
        <f>K73+80</f>
        <v>370</v>
      </c>
      <c r="K73" s="136">
        <v>290</v>
      </c>
      <c r="L73" s="135">
        <f>K73-80</f>
        <v>210</v>
      </c>
      <c r="M73" s="137">
        <v>1.09375</v>
      </c>
      <c r="N73" s="138">
        <f t="shared" si="2"/>
        <v>1000</v>
      </c>
      <c r="O73" s="138">
        <v>800</v>
      </c>
      <c r="P73" s="138">
        <v>600</v>
      </c>
      <c r="Q73" s="139">
        <v>2.5</v>
      </c>
    </row>
    <row r="74" spans="1:17" s="127" customFormat="1" hidden="1" x14ac:dyDescent="0.2">
      <c r="A74" s="127">
        <v>71</v>
      </c>
      <c r="B74" s="128" t="s">
        <v>119</v>
      </c>
      <c r="C74" s="128" t="s">
        <v>119</v>
      </c>
      <c r="D74" s="128" t="s">
        <v>120</v>
      </c>
      <c r="E74" s="128"/>
      <c r="F74" s="133" t="s">
        <v>128</v>
      </c>
      <c r="G74" s="134" t="s">
        <v>124</v>
      </c>
      <c r="H74" s="134">
        <v>8001</v>
      </c>
      <c r="I74" s="134">
        <v>16000</v>
      </c>
      <c r="J74" s="135">
        <f>K74+120</f>
        <v>480</v>
      </c>
      <c r="K74" s="136">
        <v>360</v>
      </c>
      <c r="L74" s="135">
        <f>K74-120</f>
        <v>240</v>
      </c>
      <c r="M74" s="137">
        <v>1.1875</v>
      </c>
      <c r="N74" s="138">
        <f t="shared" si="2"/>
        <v>1200</v>
      </c>
      <c r="O74" s="138">
        <v>1000</v>
      </c>
      <c r="P74" s="138">
        <v>750</v>
      </c>
      <c r="Q74" s="139">
        <v>2.8125</v>
      </c>
    </row>
    <row r="75" spans="1:17" s="127" customFormat="1" hidden="1" x14ac:dyDescent="0.2">
      <c r="A75" s="127">
        <v>72</v>
      </c>
      <c r="B75" s="128" t="s">
        <v>119</v>
      </c>
      <c r="C75" s="128" t="s">
        <v>119</v>
      </c>
      <c r="D75" s="128" t="s">
        <v>120</v>
      </c>
      <c r="E75" s="128"/>
      <c r="F75" s="133" t="s">
        <v>128</v>
      </c>
      <c r="G75" s="134" t="s">
        <v>125</v>
      </c>
      <c r="H75" s="134">
        <v>8001</v>
      </c>
      <c r="I75" s="134">
        <v>16000</v>
      </c>
      <c r="J75" s="135">
        <f>K75+150</f>
        <v>600</v>
      </c>
      <c r="K75" s="136">
        <v>450</v>
      </c>
      <c r="L75" s="135">
        <f>K75-150</f>
        <v>300</v>
      </c>
      <c r="M75" s="137">
        <v>1.28125</v>
      </c>
      <c r="N75" s="138">
        <f t="shared" si="2"/>
        <v>1500</v>
      </c>
      <c r="O75" s="138">
        <v>1300</v>
      </c>
      <c r="P75" s="138">
        <v>900</v>
      </c>
      <c r="Q75" s="139">
        <v>3.125</v>
      </c>
    </row>
    <row r="76" spans="1:17" s="127" customFormat="1" x14ac:dyDescent="0.2">
      <c r="A76" s="127">
        <v>73</v>
      </c>
      <c r="B76" s="128" t="s">
        <v>119</v>
      </c>
      <c r="C76" s="128" t="s">
        <v>119</v>
      </c>
      <c r="D76" s="128" t="s">
        <v>120</v>
      </c>
      <c r="E76" s="128"/>
      <c r="F76" s="133" t="s">
        <v>129</v>
      </c>
      <c r="G76" s="134" t="s">
        <v>122</v>
      </c>
      <c r="H76" s="134">
        <v>8001</v>
      </c>
      <c r="I76" s="134">
        <v>16000</v>
      </c>
      <c r="J76" s="135">
        <f>K76+60</f>
        <v>260</v>
      </c>
      <c r="K76" s="136">
        <v>200</v>
      </c>
      <c r="L76" s="135">
        <f>K76-60</f>
        <v>140</v>
      </c>
      <c r="M76" s="137">
        <v>0.90624999999999989</v>
      </c>
      <c r="N76" s="138">
        <f t="shared" si="2"/>
        <v>800</v>
      </c>
      <c r="O76" s="138">
        <v>600</v>
      </c>
      <c r="P76" s="138">
        <f>O76-200</f>
        <v>400</v>
      </c>
      <c r="Q76" s="139">
        <v>2.1875</v>
      </c>
    </row>
    <row r="77" spans="1:17" s="127" customFormat="1" x14ac:dyDescent="0.2">
      <c r="A77" s="127">
        <v>74</v>
      </c>
      <c r="B77" s="128" t="s">
        <v>119</v>
      </c>
      <c r="C77" s="128" t="s">
        <v>119</v>
      </c>
      <c r="D77" s="128" t="s">
        <v>120</v>
      </c>
      <c r="E77" s="128"/>
      <c r="F77" s="133" t="s">
        <v>129</v>
      </c>
      <c r="G77" s="134" t="s">
        <v>123</v>
      </c>
      <c r="H77" s="134">
        <v>8001</v>
      </c>
      <c r="I77" s="134">
        <v>16000</v>
      </c>
      <c r="J77" s="135">
        <f>K77+80</f>
        <v>370</v>
      </c>
      <c r="K77" s="136">
        <v>290</v>
      </c>
      <c r="L77" s="135">
        <f>K77-80</f>
        <v>210</v>
      </c>
      <c r="M77" s="137">
        <v>1.09375</v>
      </c>
      <c r="N77" s="138">
        <f t="shared" si="2"/>
        <v>1000</v>
      </c>
      <c r="O77" s="138">
        <v>800</v>
      </c>
      <c r="P77" s="138">
        <v>600</v>
      </c>
      <c r="Q77" s="139">
        <v>2.5</v>
      </c>
    </row>
    <row r="78" spans="1:17" s="127" customFormat="1" x14ac:dyDescent="0.2">
      <c r="A78" s="127">
        <v>75</v>
      </c>
      <c r="B78" s="128" t="s">
        <v>119</v>
      </c>
      <c r="C78" s="128" t="s">
        <v>119</v>
      </c>
      <c r="D78" s="128" t="s">
        <v>120</v>
      </c>
      <c r="E78" s="128"/>
      <c r="F78" s="133" t="s">
        <v>129</v>
      </c>
      <c r="G78" s="134" t="s">
        <v>124</v>
      </c>
      <c r="H78" s="134">
        <v>8001</v>
      </c>
      <c r="I78" s="134">
        <v>16000</v>
      </c>
      <c r="J78" s="135">
        <f>K78+120</f>
        <v>480</v>
      </c>
      <c r="K78" s="136">
        <v>360</v>
      </c>
      <c r="L78" s="135">
        <f>K78-120</f>
        <v>240</v>
      </c>
      <c r="M78" s="137">
        <v>1.1875</v>
      </c>
      <c r="N78" s="138">
        <f t="shared" si="2"/>
        <v>1200</v>
      </c>
      <c r="O78" s="138">
        <v>1000</v>
      </c>
      <c r="P78" s="138">
        <v>750</v>
      </c>
      <c r="Q78" s="139">
        <v>2.8125</v>
      </c>
    </row>
    <row r="79" spans="1:17" s="127" customFormat="1" x14ac:dyDescent="0.2">
      <c r="A79" s="127">
        <v>76</v>
      </c>
      <c r="B79" s="128" t="s">
        <v>119</v>
      </c>
      <c r="C79" s="128" t="s">
        <v>119</v>
      </c>
      <c r="D79" s="128" t="s">
        <v>120</v>
      </c>
      <c r="E79" s="128"/>
      <c r="F79" s="133" t="s">
        <v>129</v>
      </c>
      <c r="G79" s="134" t="s">
        <v>125</v>
      </c>
      <c r="H79" s="134">
        <v>8001</v>
      </c>
      <c r="I79" s="134">
        <v>16000</v>
      </c>
      <c r="J79" s="135">
        <f>K79+150</f>
        <v>600</v>
      </c>
      <c r="K79" s="136">
        <v>450</v>
      </c>
      <c r="L79" s="135">
        <f>K79-150</f>
        <v>300</v>
      </c>
      <c r="M79" s="137">
        <v>1.28125</v>
      </c>
      <c r="N79" s="138">
        <f t="shared" si="2"/>
        <v>1500</v>
      </c>
      <c r="O79" s="138">
        <v>1300</v>
      </c>
      <c r="P79" s="138">
        <v>900</v>
      </c>
      <c r="Q79" s="139">
        <v>3.125</v>
      </c>
    </row>
    <row r="80" spans="1:17" s="127" customFormat="1" hidden="1" x14ac:dyDescent="0.2">
      <c r="A80" s="127">
        <v>77</v>
      </c>
      <c r="B80" s="128" t="s">
        <v>119</v>
      </c>
      <c r="C80" s="128" t="s">
        <v>119</v>
      </c>
      <c r="D80" s="128" t="s">
        <v>120</v>
      </c>
      <c r="E80" s="128"/>
      <c r="F80" s="133" t="s">
        <v>130</v>
      </c>
      <c r="G80" s="134" t="s">
        <v>122</v>
      </c>
      <c r="H80" s="134">
        <v>8001</v>
      </c>
      <c r="I80" s="134">
        <v>16000</v>
      </c>
      <c r="J80" s="135">
        <f>K80+60</f>
        <v>260</v>
      </c>
      <c r="K80" s="136">
        <v>200</v>
      </c>
      <c r="L80" s="135">
        <f>K80-60</f>
        <v>140</v>
      </c>
      <c r="M80" s="137">
        <v>0.90624999999999989</v>
      </c>
      <c r="N80" s="138">
        <f t="shared" si="2"/>
        <v>800</v>
      </c>
      <c r="O80" s="138">
        <v>600</v>
      </c>
      <c r="P80" s="138">
        <f>O80-200</f>
        <v>400</v>
      </c>
      <c r="Q80" s="139">
        <v>2.1875</v>
      </c>
    </row>
    <row r="81" spans="1:17" s="127" customFormat="1" hidden="1" x14ac:dyDescent="0.2">
      <c r="A81" s="127">
        <v>78</v>
      </c>
      <c r="B81" s="128" t="s">
        <v>119</v>
      </c>
      <c r="C81" s="128" t="s">
        <v>119</v>
      </c>
      <c r="D81" s="128" t="s">
        <v>120</v>
      </c>
      <c r="E81" s="128"/>
      <c r="F81" s="133" t="s">
        <v>130</v>
      </c>
      <c r="G81" s="134" t="s">
        <v>123</v>
      </c>
      <c r="H81" s="134">
        <v>8001</v>
      </c>
      <c r="I81" s="134">
        <v>16000</v>
      </c>
      <c r="J81" s="135">
        <f>K81+80</f>
        <v>370</v>
      </c>
      <c r="K81" s="136">
        <v>290</v>
      </c>
      <c r="L81" s="135">
        <f>K81-80</f>
        <v>210</v>
      </c>
      <c r="M81" s="137">
        <v>1.09375</v>
      </c>
      <c r="N81" s="144">
        <f t="shared" si="2"/>
        <v>1000</v>
      </c>
      <c r="O81" s="144">
        <v>800</v>
      </c>
      <c r="P81" s="144">
        <v>600</v>
      </c>
      <c r="Q81" s="139">
        <v>2.5</v>
      </c>
    </row>
    <row r="82" spans="1:17" s="127" customFormat="1" hidden="1" x14ac:dyDescent="0.2">
      <c r="A82" s="127">
        <v>79</v>
      </c>
      <c r="B82" s="128" t="s">
        <v>119</v>
      </c>
      <c r="C82" s="128" t="s">
        <v>119</v>
      </c>
      <c r="D82" s="128" t="s">
        <v>120</v>
      </c>
      <c r="E82" s="128"/>
      <c r="F82" s="133" t="s">
        <v>130</v>
      </c>
      <c r="G82" s="134" t="s">
        <v>124</v>
      </c>
      <c r="H82" s="134">
        <v>8001</v>
      </c>
      <c r="I82" s="134">
        <v>16000</v>
      </c>
      <c r="J82" s="135">
        <f>K82+120</f>
        <v>480</v>
      </c>
      <c r="K82" s="136">
        <v>360</v>
      </c>
      <c r="L82" s="135">
        <f>K82-120</f>
        <v>240</v>
      </c>
      <c r="M82" s="137">
        <v>1.1875</v>
      </c>
      <c r="N82" s="144">
        <f t="shared" si="2"/>
        <v>1200</v>
      </c>
      <c r="O82" s="144">
        <v>1000</v>
      </c>
      <c r="P82" s="144">
        <v>750</v>
      </c>
      <c r="Q82" s="139">
        <v>2.8125</v>
      </c>
    </row>
    <row r="83" spans="1:17" s="127" customFormat="1" hidden="1" x14ac:dyDescent="0.2">
      <c r="A83" s="127">
        <v>80</v>
      </c>
      <c r="B83" s="128" t="s">
        <v>119</v>
      </c>
      <c r="C83" s="128" t="s">
        <v>119</v>
      </c>
      <c r="D83" s="128" t="s">
        <v>120</v>
      </c>
      <c r="E83" s="128"/>
      <c r="F83" s="133" t="s">
        <v>130</v>
      </c>
      <c r="G83" s="134" t="s">
        <v>125</v>
      </c>
      <c r="H83" s="134">
        <v>8001</v>
      </c>
      <c r="I83" s="134">
        <v>16000</v>
      </c>
      <c r="J83" s="135">
        <f>K83+150</f>
        <v>600</v>
      </c>
      <c r="K83" s="136">
        <v>450</v>
      </c>
      <c r="L83" s="135">
        <f>K83-150</f>
        <v>300</v>
      </c>
      <c r="M83" s="137">
        <v>1.28125</v>
      </c>
      <c r="N83" s="144">
        <f t="shared" si="2"/>
        <v>1500</v>
      </c>
      <c r="O83" s="144">
        <v>1300</v>
      </c>
      <c r="P83" s="144">
        <v>900</v>
      </c>
      <c r="Q83" s="139">
        <v>3.125</v>
      </c>
    </row>
    <row r="84" spans="1:17" s="127" customFormat="1" hidden="1" x14ac:dyDescent="0.2">
      <c r="A84" s="127">
        <v>81</v>
      </c>
      <c r="B84" s="128" t="s">
        <v>119</v>
      </c>
      <c r="C84" s="128" t="s">
        <v>119</v>
      </c>
      <c r="D84" s="128" t="s">
        <v>120</v>
      </c>
      <c r="E84" s="128"/>
      <c r="F84" s="133" t="s">
        <v>131</v>
      </c>
      <c r="G84" s="134" t="s">
        <v>122</v>
      </c>
      <c r="H84" s="134">
        <v>8001</v>
      </c>
      <c r="I84" s="134">
        <v>16000</v>
      </c>
      <c r="J84" s="135">
        <f>K84+60</f>
        <v>420</v>
      </c>
      <c r="K84" s="136">
        <v>360</v>
      </c>
      <c r="L84" s="135">
        <f>K84-60</f>
        <v>300</v>
      </c>
      <c r="M84" s="137">
        <v>4.0625</v>
      </c>
      <c r="N84" s="144">
        <v>1200</v>
      </c>
      <c r="O84" s="144">
        <v>1000</v>
      </c>
      <c r="P84" s="144">
        <v>800</v>
      </c>
      <c r="Q84" s="139">
        <v>2.5</v>
      </c>
    </row>
    <row r="85" spans="1:17" s="127" customFormat="1" hidden="1" x14ac:dyDescent="0.2">
      <c r="A85" s="127">
        <v>82</v>
      </c>
      <c r="B85" s="128" t="s">
        <v>119</v>
      </c>
      <c r="C85" s="128" t="s">
        <v>119</v>
      </c>
      <c r="D85" s="128" t="s">
        <v>120</v>
      </c>
      <c r="E85" s="128"/>
      <c r="F85" s="133" t="s">
        <v>131</v>
      </c>
      <c r="G85" s="134" t="s">
        <v>123</v>
      </c>
      <c r="H85" s="134">
        <v>8001</v>
      </c>
      <c r="I85" s="134">
        <v>16000</v>
      </c>
      <c r="J85" s="135">
        <f>K85+80</f>
        <v>530</v>
      </c>
      <c r="K85" s="136">
        <v>450</v>
      </c>
      <c r="L85" s="135">
        <f>K85-80</f>
        <v>370</v>
      </c>
      <c r="M85" s="137">
        <v>6.5625</v>
      </c>
      <c r="N85" s="144">
        <v>1600</v>
      </c>
      <c r="O85" s="144">
        <v>1400</v>
      </c>
      <c r="P85" s="144">
        <v>1000</v>
      </c>
      <c r="Q85" s="139">
        <v>2.8125</v>
      </c>
    </row>
    <row r="86" spans="1:17" s="127" customFormat="1" hidden="1" x14ac:dyDescent="0.2">
      <c r="A86" s="127">
        <v>83</v>
      </c>
      <c r="B86" s="128" t="s">
        <v>119</v>
      </c>
      <c r="C86" s="128" t="s">
        <v>119</v>
      </c>
      <c r="D86" s="128" t="s">
        <v>120</v>
      </c>
      <c r="E86" s="128"/>
      <c r="F86" s="133" t="s">
        <v>131</v>
      </c>
      <c r="G86" s="134" t="s">
        <v>124</v>
      </c>
      <c r="H86" s="134">
        <v>8001</v>
      </c>
      <c r="I86" s="134">
        <v>16000</v>
      </c>
      <c r="J86" s="135">
        <f>K86+120</f>
        <v>690</v>
      </c>
      <c r="K86" s="136">
        <v>570</v>
      </c>
      <c r="L86" s="135">
        <f>K86-120</f>
        <v>450</v>
      </c>
      <c r="M86" s="137">
        <v>7.8125</v>
      </c>
      <c r="N86" s="144">
        <v>1800</v>
      </c>
      <c r="O86" s="144">
        <v>1600</v>
      </c>
      <c r="P86" s="144">
        <v>1200</v>
      </c>
      <c r="Q86" s="139">
        <v>3.4375000000000004</v>
      </c>
    </row>
    <row r="87" spans="1:17" s="127" customFormat="1" hidden="1" x14ac:dyDescent="0.2">
      <c r="A87" s="127">
        <v>84</v>
      </c>
      <c r="B87" s="128" t="s">
        <v>119</v>
      </c>
      <c r="C87" s="128" t="s">
        <v>119</v>
      </c>
      <c r="D87" s="128" t="s">
        <v>120</v>
      </c>
      <c r="E87" s="128"/>
      <c r="F87" s="133" t="s">
        <v>131</v>
      </c>
      <c r="G87" s="134" t="s">
        <v>125</v>
      </c>
      <c r="H87" s="134">
        <v>8001</v>
      </c>
      <c r="I87" s="134">
        <v>16000</v>
      </c>
      <c r="J87" s="135">
        <f>K87+150</f>
        <v>850</v>
      </c>
      <c r="K87" s="136">
        <v>700</v>
      </c>
      <c r="L87" s="135">
        <f>K87-150</f>
        <v>550</v>
      </c>
      <c r="M87" s="137">
        <v>9.25</v>
      </c>
      <c r="N87" s="144">
        <v>2000</v>
      </c>
      <c r="O87" s="144">
        <v>1800</v>
      </c>
      <c r="P87" s="144">
        <v>1400</v>
      </c>
      <c r="Q87" s="139">
        <v>4.0625</v>
      </c>
    </row>
    <row r="88" spans="1:17" s="127" customFormat="1" hidden="1" x14ac:dyDescent="0.15">
      <c r="A88" s="127">
        <v>85</v>
      </c>
      <c r="B88" s="128" t="s">
        <v>119</v>
      </c>
      <c r="C88" s="128" t="s">
        <v>119</v>
      </c>
      <c r="D88" s="128" t="s">
        <v>120</v>
      </c>
      <c r="E88" s="128"/>
      <c r="F88" s="145" t="s">
        <v>121</v>
      </c>
      <c r="G88" s="134" t="s">
        <v>122</v>
      </c>
      <c r="H88" s="134">
        <v>24001</v>
      </c>
      <c r="I88" s="134">
        <v>36000</v>
      </c>
      <c r="J88" s="135">
        <f>K88+60</f>
        <v>320</v>
      </c>
      <c r="K88" s="136">
        <v>260</v>
      </c>
      <c r="L88" s="135">
        <f>K88-60</f>
        <v>200</v>
      </c>
      <c r="M88" s="137">
        <v>0.54166666666666674</v>
      </c>
      <c r="N88" s="144">
        <f>O88+200</f>
        <v>800</v>
      </c>
      <c r="O88" s="144">
        <v>600</v>
      </c>
      <c r="P88" s="144">
        <f>O88-200</f>
        <v>400</v>
      </c>
      <c r="Q88" s="139">
        <v>1.25</v>
      </c>
    </row>
    <row r="89" spans="1:17" s="127" customFormat="1" hidden="1" x14ac:dyDescent="0.15">
      <c r="A89" s="127">
        <v>86</v>
      </c>
      <c r="B89" s="128" t="s">
        <v>119</v>
      </c>
      <c r="C89" s="128" t="s">
        <v>119</v>
      </c>
      <c r="D89" s="128" t="s">
        <v>120</v>
      </c>
      <c r="E89" s="128"/>
      <c r="F89" s="145" t="s">
        <v>121</v>
      </c>
      <c r="G89" s="134" t="s">
        <v>123</v>
      </c>
      <c r="H89" s="134">
        <v>24001</v>
      </c>
      <c r="I89" s="134">
        <v>36000</v>
      </c>
      <c r="J89" s="135">
        <f>K89+80</f>
        <v>400</v>
      </c>
      <c r="K89" s="136">
        <v>320</v>
      </c>
      <c r="L89" s="135">
        <f>K89-80</f>
        <v>240</v>
      </c>
      <c r="M89" s="137">
        <v>0.68055555555555547</v>
      </c>
      <c r="N89" s="144">
        <f>O89+200</f>
        <v>1200</v>
      </c>
      <c r="O89" s="144">
        <v>1000</v>
      </c>
      <c r="P89" s="144">
        <v>600</v>
      </c>
      <c r="Q89" s="139">
        <v>1.3888888888888888</v>
      </c>
    </row>
    <row r="90" spans="1:17" s="127" customFormat="1" hidden="1" x14ac:dyDescent="0.15">
      <c r="A90" s="127">
        <v>87</v>
      </c>
      <c r="B90" s="128" t="s">
        <v>119</v>
      </c>
      <c r="C90" s="128" t="s">
        <v>119</v>
      </c>
      <c r="D90" s="128" t="s">
        <v>120</v>
      </c>
      <c r="E90" s="128"/>
      <c r="F90" s="145" t="s">
        <v>121</v>
      </c>
      <c r="G90" s="134" t="s">
        <v>124</v>
      </c>
      <c r="H90" s="134">
        <v>24001</v>
      </c>
      <c r="I90" s="134">
        <v>36000</v>
      </c>
      <c r="J90" s="135">
        <f>K90+120</f>
        <v>520</v>
      </c>
      <c r="K90" s="136">
        <v>400</v>
      </c>
      <c r="L90" s="135">
        <f>K90-120</f>
        <v>280</v>
      </c>
      <c r="M90" s="137">
        <v>0.75</v>
      </c>
      <c r="N90" s="144">
        <f>O90+200</f>
        <v>1400</v>
      </c>
      <c r="O90" s="144">
        <v>1200</v>
      </c>
      <c r="P90" s="144">
        <v>800</v>
      </c>
      <c r="Q90" s="139">
        <v>1.5277777777777777</v>
      </c>
    </row>
    <row r="91" spans="1:17" s="127" customFormat="1" hidden="1" x14ac:dyDescent="0.15">
      <c r="A91" s="127">
        <v>88</v>
      </c>
      <c r="B91" s="128" t="s">
        <v>119</v>
      </c>
      <c r="C91" s="128" t="s">
        <v>119</v>
      </c>
      <c r="D91" s="128" t="s">
        <v>120</v>
      </c>
      <c r="E91" s="128"/>
      <c r="F91" s="145" t="s">
        <v>121</v>
      </c>
      <c r="G91" s="134" t="s">
        <v>125</v>
      </c>
      <c r="H91" s="134">
        <v>24001</v>
      </c>
      <c r="I91" s="134">
        <v>36000</v>
      </c>
      <c r="J91" s="135">
        <f>K91+150</f>
        <v>650</v>
      </c>
      <c r="K91" s="136">
        <v>500</v>
      </c>
      <c r="L91" s="135">
        <f>K91-150</f>
        <v>350</v>
      </c>
      <c r="M91" s="137">
        <v>0.81944444444444453</v>
      </c>
      <c r="N91" s="144">
        <f>O91+200</f>
        <v>1700</v>
      </c>
      <c r="O91" s="144">
        <v>1500</v>
      </c>
      <c r="P91" s="144">
        <v>1000</v>
      </c>
      <c r="Q91" s="139">
        <v>1.6666666666666667</v>
      </c>
    </row>
    <row r="92" spans="1:17" s="127" customFormat="1" hidden="1" x14ac:dyDescent="0.2">
      <c r="A92" s="127">
        <v>89</v>
      </c>
      <c r="B92" s="128" t="s">
        <v>119</v>
      </c>
      <c r="C92" s="128" t="s">
        <v>119</v>
      </c>
      <c r="D92" s="128" t="s">
        <v>120</v>
      </c>
      <c r="E92" s="128"/>
      <c r="F92" s="133" t="s">
        <v>126</v>
      </c>
      <c r="G92" s="134" t="s">
        <v>122</v>
      </c>
      <c r="H92" s="134">
        <v>24001</v>
      </c>
      <c r="I92" s="134">
        <v>36000</v>
      </c>
      <c r="J92" s="135">
        <f>K92+60</f>
        <v>320</v>
      </c>
      <c r="K92" s="136">
        <v>260</v>
      </c>
      <c r="L92" s="135">
        <f>K92-60</f>
        <v>200</v>
      </c>
      <c r="M92" s="137">
        <v>0.54166666666666674</v>
      </c>
      <c r="N92" s="144">
        <f t="shared" ref="N92:N111" si="3">O92+200</f>
        <v>800</v>
      </c>
      <c r="O92" s="144">
        <v>600</v>
      </c>
      <c r="P92" s="144">
        <f>O92-200</f>
        <v>400</v>
      </c>
      <c r="Q92" s="139">
        <v>1.25</v>
      </c>
    </row>
    <row r="93" spans="1:17" s="127" customFormat="1" hidden="1" x14ac:dyDescent="0.2">
      <c r="A93" s="127">
        <v>90</v>
      </c>
      <c r="B93" s="128" t="s">
        <v>119</v>
      </c>
      <c r="C93" s="128" t="s">
        <v>119</v>
      </c>
      <c r="D93" s="128" t="s">
        <v>120</v>
      </c>
      <c r="E93" s="128"/>
      <c r="F93" s="133" t="s">
        <v>126</v>
      </c>
      <c r="G93" s="134" t="s">
        <v>123</v>
      </c>
      <c r="H93" s="134">
        <v>24001</v>
      </c>
      <c r="I93" s="134">
        <v>36000</v>
      </c>
      <c r="J93" s="135">
        <f>K93+80</f>
        <v>400</v>
      </c>
      <c r="K93" s="136">
        <v>320</v>
      </c>
      <c r="L93" s="135">
        <f>K93-80</f>
        <v>240</v>
      </c>
      <c r="M93" s="137">
        <v>0.68055555555555547</v>
      </c>
      <c r="N93" s="138">
        <f t="shared" si="3"/>
        <v>1200</v>
      </c>
      <c r="O93" s="138">
        <v>1000</v>
      </c>
      <c r="P93" s="138">
        <v>600</v>
      </c>
      <c r="Q93" s="139">
        <v>1.3888888888888888</v>
      </c>
    </row>
    <row r="94" spans="1:17" s="127" customFormat="1" hidden="1" x14ac:dyDescent="0.2">
      <c r="A94" s="127">
        <v>91</v>
      </c>
      <c r="B94" s="128" t="s">
        <v>119</v>
      </c>
      <c r="C94" s="128" t="s">
        <v>119</v>
      </c>
      <c r="D94" s="128" t="s">
        <v>120</v>
      </c>
      <c r="E94" s="128"/>
      <c r="F94" s="133" t="s">
        <v>126</v>
      </c>
      <c r="G94" s="134" t="s">
        <v>124</v>
      </c>
      <c r="H94" s="134">
        <v>24001</v>
      </c>
      <c r="I94" s="134">
        <v>36000</v>
      </c>
      <c r="J94" s="135">
        <f>K94+120</f>
        <v>520</v>
      </c>
      <c r="K94" s="136">
        <v>400</v>
      </c>
      <c r="L94" s="135">
        <f>K94-120</f>
        <v>280</v>
      </c>
      <c r="M94" s="137">
        <v>0.75</v>
      </c>
      <c r="N94" s="138">
        <f t="shared" si="3"/>
        <v>1400</v>
      </c>
      <c r="O94" s="138">
        <v>1200</v>
      </c>
      <c r="P94" s="138">
        <v>800</v>
      </c>
      <c r="Q94" s="139">
        <v>1.5277777777777777</v>
      </c>
    </row>
    <row r="95" spans="1:17" s="127" customFormat="1" hidden="1" x14ac:dyDescent="0.2">
      <c r="A95" s="127">
        <v>92</v>
      </c>
      <c r="B95" s="128" t="s">
        <v>119</v>
      </c>
      <c r="C95" s="128" t="s">
        <v>119</v>
      </c>
      <c r="D95" s="128" t="s">
        <v>120</v>
      </c>
      <c r="E95" s="128"/>
      <c r="F95" s="133" t="s">
        <v>126</v>
      </c>
      <c r="G95" s="134" t="s">
        <v>125</v>
      </c>
      <c r="H95" s="134">
        <v>24001</v>
      </c>
      <c r="I95" s="134">
        <v>36000</v>
      </c>
      <c r="J95" s="135">
        <f>K95+150</f>
        <v>650</v>
      </c>
      <c r="K95" s="136">
        <v>500</v>
      </c>
      <c r="L95" s="135">
        <f>K95-150</f>
        <v>350</v>
      </c>
      <c r="M95" s="137">
        <v>0.81944444444444453</v>
      </c>
      <c r="N95" s="138">
        <f t="shared" si="3"/>
        <v>1700</v>
      </c>
      <c r="O95" s="138">
        <v>1500</v>
      </c>
      <c r="P95" s="138">
        <v>1000</v>
      </c>
      <c r="Q95" s="139">
        <v>1.6666666666666667</v>
      </c>
    </row>
    <row r="96" spans="1:17" s="127" customFormat="1" x14ac:dyDescent="0.2">
      <c r="A96" s="127">
        <v>93</v>
      </c>
      <c r="B96" s="128" t="s">
        <v>119</v>
      </c>
      <c r="C96" s="128" t="s">
        <v>119</v>
      </c>
      <c r="D96" s="128" t="s">
        <v>120</v>
      </c>
      <c r="E96" s="128"/>
      <c r="F96" s="133" t="s">
        <v>127</v>
      </c>
      <c r="G96" s="134" t="s">
        <v>122</v>
      </c>
      <c r="H96" s="134">
        <v>16001</v>
      </c>
      <c r="I96" s="134">
        <v>24000</v>
      </c>
      <c r="J96" s="140">
        <f>K96+60</f>
        <v>260</v>
      </c>
      <c r="K96" s="141">
        <v>200</v>
      </c>
      <c r="L96" s="140">
        <f>K96-60</f>
        <v>140</v>
      </c>
      <c r="M96" s="142">
        <v>0.8125</v>
      </c>
      <c r="N96" s="138">
        <f t="shared" si="3"/>
        <v>800</v>
      </c>
      <c r="O96" s="138">
        <v>600</v>
      </c>
      <c r="P96" s="138">
        <f>O96-200</f>
        <v>400</v>
      </c>
      <c r="Q96" s="143">
        <v>1.875</v>
      </c>
    </row>
    <row r="97" spans="1:17" s="127" customFormat="1" x14ac:dyDescent="0.2">
      <c r="A97" s="127">
        <v>94</v>
      </c>
      <c r="B97" s="128" t="s">
        <v>119</v>
      </c>
      <c r="C97" s="128" t="s">
        <v>119</v>
      </c>
      <c r="D97" s="128" t="s">
        <v>120</v>
      </c>
      <c r="E97" s="128"/>
      <c r="F97" s="133" t="s">
        <v>127</v>
      </c>
      <c r="G97" s="134" t="s">
        <v>123</v>
      </c>
      <c r="H97" s="134">
        <v>16001</v>
      </c>
      <c r="I97" s="134">
        <v>24000</v>
      </c>
      <c r="J97" s="140">
        <f>K97+80</f>
        <v>370</v>
      </c>
      <c r="K97" s="141">
        <v>290</v>
      </c>
      <c r="L97" s="140">
        <f>K97-80</f>
        <v>210</v>
      </c>
      <c r="M97" s="142">
        <v>1.0208333333333333</v>
      </c>
      <c r="N97" s="138">
        <f t="shared" si="3"/>
        <v>1000</v>
      </c>
      <c r="O97" s="138">
        <v>800</v>
      </c>
      <c r="P97" s="138">
        <v>600</v>
      </c>
      <c r="Q97" s="143">
        <v>2.083333333333333</v>
      </c>
    </row>
    <row r="98" spans="1:17" s="127" customFormat="1" x14ac:dyDescent="0.2">
      <c r="A98" s="127">
        <v>95</v>
      </c>
      <c r="B98" s="128" t="s">
        <v>119</v>
      </c>
      <c r="C98" s="128" t="s">
        <v>119</v>
      </c>
      <c r="D98" s="128" t="s">
        <v>120</v>
      </c>
      <c r="E98" s="128"/>
      <c r="F98" s="133" t="s">
        <v>127</v>
      </c>
      <c r="G98" s="134" t="s">
        <v>124</v>
      </c>
      <c r="H98" s="134">
        <v>16001</v>
      </c>
      <c r="I98" s="134">
        <v>24000</v>
      </c>
      <c r="J98" s="140">
        <f>K98+120</f>
        <v>480</v>
      </c>
      <c r="K98" s="141">
        <v>360</v>
      </c>
      <c r="L98" s="140">
        <f>K98-120</f>
        <v>240</v>
      </c>
      <c r="M98" s="142">
        <v>1.125</v>
      </c>
      <c r="N98" s="138">
        <f t="shared" si="3"/>
        <v>1200</v>
      </c>
      <c r="O98" s="138">
        <v>1000</v>
      </c>
      <c r="P98" s="138">
        <v>750</v>
      </c>
      <c r="Q98" s="143">
        <v>2.2916666666666665</v>
      </c>
    </row>
    <row r="99" spans="1:17" s="127" customFormat="1" x14ac:dyDescent="0.2">
      <c r="A99" s="127">
        <v>96</v>
      </c>
      <c r="B99" s="128" t="s">
        <v>119</v>
      </c>
      <c r="C99" s="128" t="s">
        <v>119</v>
      </c>
      <c r="D99" s="128" t="s">
        <v>120</v>
      </c>
      <c r="E99" s="128"/>
      <c r="F99" s="133" t="s">
        <v>127</v>
      </c>
      <c r="G99" s="134" t="s">
        <v>125</v>
      </c>
      <c r="H99" s="134">
        <v>16001</v>
      </c>
      <c r="I99" s="134">
        <v>24000</v>
      </c>
      <c r="J99" s="140">
        <f>K99+150</f>
        <v>600</v>
      </c>
      <c r="K99" s="141">
        <v>450</v>
      </c>
      <c r="L99" s="140">
        <f>K99-150</f>
        <v>300</v>
      </c>
      <c r="M99" s="142">
        <v>1.2291666666666665</v>
      </c>
      <c r="N99" s="138">
        <f t="shared" si="3"/>
        <v>1500</v>
      </c>
      <c r="O99" s="138">
        <v>1300</v>
      </c>
      <c r="P99" s="138">
        <v>900</v>
      </c>
      <c r="Q99" s="143">
        <v>2.5</v>
      </c>
    </row>
    <row r="100" spans="1:17" s="127" customFormat="1" hidden="1" x14ac:dyDescent="0.2">
      <c r="A100" s="127">
        <v>97</v>
      </c>
      <c r="B100" s="128" t="s">
        <v>119</v>
      </c>
      <c r="C100" s="128" t="s">
        <v>119</v>
      </c>
      <c r="D100" s="128" t="s">
        <v>120</v>
      </c>
      <c r="E100" s="128"/>
      <c r="F100" s="133" t="s">
        <v>128</v>
      </c>
      <c r="G100" s="134" t="s">
        <v>122</v>
      </c>
      <c r="H100" s="134">
        <v>16001</v>
      </c>
      <c r="I100" s="134">
        <v>24000</v>
      </c>
      <c r="J100" s="135">
        <f>K100+60</f>
        <v>260</v>
      </c>
      <c r="K100" s="136">
        <v>200</v>
      </c>
      <c r="L100" s="135">
        <f>K100-60</f>
        <v>140</v>
      </c>
      <c r="M100" s="137">
        <v>0.8125</v>
      </c>
      <c r="N100" s="138">
        <f t="shared" si="3"/>
        <v>800</v>
      </c>
      <c r="O100" s="138">
        <v>600</v>
      </c>
      <c r="P100" s="138">
        <f>O100-200</f>
        <v>400</v>
      </c>
      <c r="Q100" s="139">
        <v>1.875</v>
      </c>
    </row>
    <row r="101" spans="1:17" s="127" customFormat="1" hidden="1" x14ac:dyDescent="0.2">
      <c r="A101" s="127">
        <v>98</v>
      </c>
      <c r="B101" s="128" t="s">
        <v>119</v>
      </c>
      <c r="C101" s="128" t="s">
        <v>119</v>
      </c>
      <c r="D101" s="128" t="s">
        <v>120</v>
      </c>
      <c r="E101" s="128"/>
      <c r="F101" s="133" t="s">
        <v>128</v>
      </c>
      <c r="G101" s="134" t="s">
        <v>123</v>
      </c>
      <c r="H101" s="134">
        <v>16001</v>
      </c>
      <c r="I101" s="134">
        <v>24000</v>
      </c>
      <c r="J101" s="135">
        <f>K101+80</f>
        <v>370</v>
      </c>
      <c r="K101" s="136">
        <v>290</v>
      </c>
      <c r="L101" s="135">
        <f>K101-80</f>
        <v>210</v>
      </c>
      <c r="M101" s="137">
        <v>1.0208333333333333</v>
      </c>
      <c r="N101" s="138">
        <f t="shared" si="3"/>
        <v>1000</v>
      </c>
      <c r="O101" s="138">
        <v>800</v>
      </c>
      <c r="P101" s="138">
        <v>600</v>
      </c>
      <c r="Q101" s="139">
        <v>2.083333333333333</v>
      </c>
    </row>
    <row r="102" spans="1:17" s="127" customFormat="1" hidden="1" x14ac:dyDescent="0.2">
      <c r="A102" s="127">
        <v>99</v>
      </c>
      <c r="B102" s="128" t="s">
        <v>119</v>
      </c>
      <c r="C102" s="128" t="s">
        <v>119</v>
      </c>
      <c r="D102" s="128" t="s">
        <v>120</v>
      </c>
      <c r="E102" s="128"/>
      <c r="F102" s="133" t="s">
        <v>128</v>
      </c>
      <c r="G102" s="134" t="s">
        <v>124</v>
      </c>
      <c r="H102" s="134">
        <v>16001</v>
      </c>
      <c r="I102" s="134">
        <v>24000</v>
      </c>
      <c r="J102" s="135">
        <f>K102+120</f>
        <v>480</v>
      </c>
      <c r="K102" s="136">
        <v>360</v>
      </c>
      <c r="L102" s="135">
        <f>K102-120</f>
        <v>240</v>
      </c>
      <c r="M102" s="137">
        <v>1.125</v>
      </c>
      <c r="N102" s="138">
        <f t="shared" si="3"/>
        <v>1200</v>
      </c>
      <c r="O102" s="138">
        <v>1000</v>
      </c>
      <c r="P102" s="138">
        <v>750</v>
      </c>
      <c r="Q102" s="139">
        <v>2.2916666666666665</v>
      </c>
    </row>
    <row r="103" spans="1:17" s="127" customFormat="1" hidden="1" x14ac:dyDescent="0.2">
      <c r="A103" s="127">
        <v>100</v>
      </c>
      <c r="B103" s="128" t="s">
        <v>119</v>
      </c>
      <c r="C103" s="128" t="s">
        <v>119</v>
      </c>
      <c r="D103" s="128" t="s">
        <v>120</v>
      </c>
      <c r="E103" s="128"/>
      <c r="F103" s="133" t="s">
        <v>128</v>
      </c>
      <c r="G103" s="134" t="s">
        <v>125</v>
      </c>
      <c r="H103" s="134">
        <v>16001</v>
      </c>
      <c r="I103" s="134">
        <v>24000</v>
      </c>
      <c r="J103" s="135">
        <f>K103+150</f>
        <v>600</v>
      </c>
      <c r="K103" s="136">
        <v>450</v>
      </c>
      <c r="L103" s="135">
        <f>K103-150</f>
        <v>300</v>
      </c>
      <c r="M103" s="137">
        <v>1.2291666666666665</v>
      </c>
      <c r="N103" s="138">
        <f t="shared" si="3"/>
        <v>1500</v>
      </c>
      <c r="O103" s="138">
        <v>1300</v>
      </c>
      <c r="P103" s="138">
        <v>900</v>
      </c>
      <c r="Q103" s="139">
        <v>2.5</v>
      </c>
    </row>
    <row r="104" spans="1:17" s="127" customFormat="1" x14ac:dyDescent="0.2">
      <c r="A104" s="127">
        <v>101</v>
      </c>
      <c r="B104" s="128" t="s">
        <v>119</v>
      </c>
      <c r="C104" s="128" t="s">
        <v>119</v>
      </c>
      <c r="D104" s="128" t="s">
        <v>120</v>
      </c>
      <c r="E104" s="128"/>
      <c r="F104" s="133" t="s">
        <v>129</v>
      </c>
      <c r="G104" s="134" t="s">
        <v>122</v>
      </c>
      <c r="H104" s="134">
        <v>16001</v>
      </c>
      <c r="I104" s="134">
        <v>24000</v>
      </c>
      <c r="J104" s="135">
        <f>K104+60</f>
        <v>260</v>
      </c>
      <c r="K104" s="136">
        <v>200</v>
      </c>
      <c r="L104" s="135">
        <f>K104-60</f>
        <v>140</v>
      </c>
      <c r="M104" s="137">
        <v>0.8125</v>
      </c>
      <c r="N104" s="138">
        <f t="shared" si="3"/>
        <v>800</v>
      </c>
      <c r="O104" s="138">
        <v>600</v>
      </c>
      <c r="P104" s="138">
        <f>O104-200</f>
        <v>400</v>
      </c>
      <c r="Q104" s="139">
        <v>1.875</v>
      </c>
    </row>
    <row r="105" spans="1:17" s="127" customFormat="1" x14ac:dyDescent="0.2">
      <c r="A105" s="127">
        <v>102</v>
      </c>
      <c r="B105" s="128" t="s">
        <v>119</v>
      </c>
      <c r="C105" s="128" t="s">
        <v>119</v>
      </c>
      <c r="D105" s="128" t="s">
        <v>120</v>
      </c>
      <c r="E105" s="128"/>
      <c r="F105" s="133" t="s">
        <v>129</v>
      </c>
      <c r="G105" s="134" t="s">
        <v>123</v>
      </c>
      <c r="H105" s="134">
        <v>16001</v>
      </c>
      <c r="I105" s="134">
        <v>24000</v>
      </c>
      <c r="J105" s="135">
        <f>K105+80</f>
        <v>370</v>
      </c>
      <c r="K105" s="136">
        <v>290</v>
      </c>
      <c r="L105" s="135">
        <f>K105-80</f>
        <v>210</v>
      </c>
      <c r="M105" s="137">
        <v>1.0208333333333333</v>
      </c>
      <c r="N105" s="138">
        <f t="shared" si="3"/>
        <v>1000</v>
      </c>
      <c r="O105" s="138">
        <v>800</v>
      </c>
      <c r="P105" s="138">
        <v>600</v>
      </c>
      <c r="Q105" s="139">
        <v>2.083333333333333</v>
      </c>
    </row>
    <row r="106" spans="1:17" s="127" customFormat="1" x14ac:dyDescent="0.2">
      <c r="A106" s="127">
        <v>103</v>
      </c>
      <c r="B106" s="128" t="s">
        <v>119</v>
      </c>
      <c r="C106" s="128" t="s">
        <v>119</v>
      </c>
      <c r="D106" s="128" t="s">
        <v>120</v>
      </c>
      <c r="E106" s="128"/>
      <c r="F106" s="133" t="s">
        <v>129</v>
      </c>
      <c r="G106" s="134" t="s">
        <v>124</v>
      </c>
      <c r="H106" s="134">
        <v>16001</v>
      </c>
      <c r="I106" s="134">
        <v>24000</v>
      </c>
      <c r="J106" s="135">
        <f>K106+120</f>
        <v>480</v>
      </c>
      <c r="K106" s="136">
        <v>360</v>
      </c>
      <c r="L106" s="135">
        <f>K106-120</f>
        <v>240</v>
      </c>
      <c r="M106" s="137">
        <v>1.125</v>
      </c>
      <c r="N106" s="138">
        <f t="shared" si="3"/>
        <v>1200</v>
      </c>
      <c r="O106" s="138">
        <v>1000</v>
      </c>
      <c r="P106" s="138">
        <v>750</v>
      </c>
      <c r="Q106" s="139">
        <v>2.2916666666666665</v>
      </c>
    </row>
    <row r="107" spans="1:17" s="127" customFormat="1" x14ac:dyDescent="0.2">
      <c r="A107" s="127">
        <v>104</v>
      </c>
      <c r="B107" s="128" t="s">
        <v>119</v>
      </c>
      <c r="C107" s="128" t="s">
        <v>119</v>
      </c>
      <c r="D107" s="128" t="s">
        <v>120</v>
      </c>
      <c r="E107" s="128"/>
      <c r="F107" s="133" t="s">
        <v>129</v>
      </c>
      <c r="G107" s="134" t="s">
        <v>125</v>
      </c>
      <c r="H107" s="134">
        <v>16001</v>
      </c>
      <c r="I107" s="134">
        <v>24000</v>
      </c>
      <c r="J107" s="135">
        <f>K107+150</f>
        <v>600</v>
      </c>
      <c r="K107" s="136">
        <v>450</v>
      </c>
      <c r="L107" s="135">
        <f>K107-150</f>
        <v>300</v>
      </c>
      <c r="M107" s="137">
        <v>1.2291666666666665</v>
      </c>
      <c r="N107" s="144">
        <f t="shared" si="3"/>
        <v>1500</v>
      </c>
      <c r="O107" s="144">
        <v>1300</v>
      </c>
      <c r="P107" s="144">
        <v>900</v>
      </c>
      <c r="Q107" s="139">
        <v>2.5</v>
      </c>
    </row>
    <row r="108" spans="1:17" s="127" customFormat="1" hidden="1" x14ac:dyDescent="0.2">
      <c r="A108" s="127">
        <v>105</v>
      </c>
      <c r="B108" s="128" t="s">
        <v>119</v>
      </c>
      <c r="C108" s="128" t="s">
        <v>119</v>
      </c>
      <c r="D108" s="128" t="s">
        <v>120</v>
      </c>
      <c r="E108" s="128"/>
      <c r="F108" s="133" t="s">
        <v>130</v>
      </c>
      <c r="G108" s="134" t="s">
        <v>122</v>
      </c>
      <c r="H108" s="134">
        <v>16001</v>
      </c>
      <c r="I108" s="134">
        <v>24000</v>
      </c>
      <c r="J108" s="135">
        <f>K108+60</f>
        <v>260</v>
      </c>
      <c r="K108" s="136">
        <v>200</v>
      </c>
      <c r="L108" s="135">
        <f>K108-60</f>
        <v>140</v>
      </c>
      <c r="M108" s="137">
        <v>0.8125</v>
      </c>
      <c r="N108" s="144">
        <f t="shared" si="3"/>
        <v>800</v>
      </c>
      <c r="O108" s="144">
        <v>600</v>
      </c>
      <c r="P108" s="144">
        <f>O108-200</f>
        <v>400</v>
      </c>
      <c r="Q108" s="139">
        <v>1.875</v>
      </c>
    </row>
    <row r="109" spans="1:17" s="127" customFormat="1" hidden="1" x14ac:dyDescent="0.2">
      <c r="A109" s="127">
        <v>106</v>
      </c>
      <c r="B109" s="128" t="s">
        <v>119</v>
      </c>
      <c r="C109" s="128" t="s">
        <v>119</v>
      </c>
      <c r="D109" s="128" t="s">
        <v>120</v>
      </c>
      <c r="E109" s="128"/>
      <c r="F109" s="133" t="s">
        <v>130</v>
      </c>
      <c r="G109" s="134" t="s">
        <v>123</v>
      </c>
      <c r="H109" s="134">
        <v>16001</v>
      </c>
      <c r="I109" s="134">
        <v>24000</v>
      </c>
      <c r="J109" s="135">
        <f>K109+80</f>
        <v>370</v>
      </c>
      <c r="K109" s="136">
        <v>290</v>
      </c>
      <c r="L109" s="135">
        <f>K109-80</f>
        <v>210</v>
      </c>
      <c r="M109" s="137">
        <v>1.0208333333333333</v>
      </c>
      <c r="N109" s="144">
        <f t="shared" si="3"/>
        <v>1000</v>
      </c>
      <c r="O109" s="144">
        <v>800</v>
      </c>
      <c r="P109" s="144">
        <v>600</v>
      </c>
      <c r="Q109" s="139">
        <v>2.083333333333333</v>
      </c>
    </row>
    <row r="110" spans="1:17" s="127" customFormat="1" hidden="1" x14ac:dyDescent="0.2">
      <c r="A110" s="127">
        <v>107</v>
      </c>
      <c r="B110" s="128" t="s">
        <v>119</v>
      </c>
      <c r="C110" s="128" t="s">
        <v>119</v>
      </c>
      <c r="D110" s="128" t="s">
        <v>120</v>
      </c>
      <c r="E110" s="128"/>
      <c r="F110" s="133" t="s">
        <v>130</v>
      </c>
      <c r="G110" s="134" t="s">
        <v>124</v>
      </c>
      <c r="H110" s="134">
        <v>16001</v>
      </c>
      <c r="I110" s="134">
        <v>24000</v>
      </c>
      <c r="J110" s="135">
        <f>K110+120</f>
        <v>480</v>
      </c>
      <c r="K110" s="136">
        <v>360</v>
      </c>
      <c r="L110" s="135">
        <f>K110-120</f>
        <v>240</v>
      </c>
      <c r="M110" s="137">
        <v>1.125</v>
      </c>
      <c r="N110" s="144">
        <f t="shared" si="3"/>
        <v>1200</v>
      </c>
      <c r="O110" s="144">
        <v>1000</v>
      </c>
      <c r="P110" s="144">
        <v>750</v>
      </c>
      <c r="Q110" s="139">
        <v>2.2916666666666665</v>
      </c>
    </row>
    <row r="111" spans="1:17" s="127" customFormat="1" hidden="1" x14ac:dyDescent="0.2">
      <c r="A111" s="127">
        <v>108</v>
      </c>
      <c r="B111" s="128" t="s">
        <v>119</v>
      </c>
      <c r="C111" s="128" t="s">
        <v>119</v>
      </c>
      <c r="D111" s="128" t="s">
        <v>120</v>
      </c>
      <c r="E111" s="128"/>
      <c r="F111" s="133" t="s">
        <v>130</v>
      </c>
      <c r="G111" s="134" t="s">
        <v>125</v>
      </c>
      <c r="H111" s="134">
        <v>16001</v>
      </c>
      <c r="I111" s="134">
        <v>24000</v>
      </c>
      <c r="J111" s="135">
        <f>K111+150</f>
        <v>600</v>
      </c>
      <c r="K111" s="136">
        <v>450</v>
      </c>
      <c r="L111" s="135">
        <f>K111-150</f>
        <v>300</v>
      </c>
      <c r="M111" s="137">
        <v>1.2291666666666665</v>
      </c>
      <c r="N111" s="144">
        <f t="shared" si="3"/>
        <v>1500</v>
      </c>
      <c r="O111" s="144">
        <v>1300</v>
      </c>
      <c r="P111" s="144">
        <v>900</v>
      </c>
      <c r="Q111" s="139">
        <v>2.5</v>
      </c>
    </row>
    <row r="112" spans="1:17" s="127" customFormat="1" hidden="1" x14ac:dyDescent="0.2">
      <c r="A112" s="127">
        <v>109</v>
      </c>
      <c r="B112" s="128" t="s">
        <v>119</v>
      </c>
      <c r="C112" s="128" t="s">
        <v>119</v>
      </c>
      <c r="D112" s="128" t="s">
        <v>120</v>
      </c>
      <c r="E112" s="128"/>
      <c r="F112" s="133" t="s">
        <v>131</v>
      </c>
      <c r="G112" s="134" t="s">
        <v>122</v>
      </c>
      <c r="H112" s="134">
        <v>16001</v>
      </c>
      <c r="I112" s="134">
        <v>24000</v>
      </c>
      <c r="J112" s="135">
        <f>K112+60</f>
        <v>420</v>
      </c>
      <c r="K112" s="136">
        <v>360</v>
      </c>
      <c r="L112" s="135">
        <f>K112-60</f>
        <v>300</v>
      </c>
      <c r="M112" s="137">
        <v>4.0416666666666661</v>
      </c>
      <c r="N112" s="144">
        <v>1200</v>
      </c>
      <c r="O112" s="144">
        <v>1000</v>
      </c>
      <c r="P112" s="144">
        <v>800</v>
      </c>
      <c r="Q112" s="139">
        <v>2.083333333333333</v>
      </c>
    </row>
    <row r="113" spans="1:17" s="127" customFormat="1" hidden="1" x14ac:dyDescent="0.2">
      <c r="A113" s="127">
        <v>110</v>
      </c>
      <c r="B113" s="128" t="s">
        <v>119</v>
      </c>
      <c r="C113" s="128" t="s">
        <v>119</v>
      </c>
      <c r="D113" s="128" t="s">
        <v>120</v>
      </c>
      <c r="E113" s="128"/>
      <c r="F113" s="133" t="s">
        <v>131</v>
      </c>
      <c r="G113" s="134" t="s">
        <v>123</v>
      </c>
      <c r="H113" s="134">
        <v>16001</v>
      </c>
      <c r="I113" s="134">
        <v>24000</v>
      </c>
      <c r="J113" s="135">
        <f>K113+80</f>
        <v>530</v>
      </c>
      <c r="K113" s="136">
        <v>450</v>
      </c>
      <c r="L113" s="135">
        <f>K113-80</f>
        <v>370</v>
      </c>
      <c r="M113" s="137">
        <v>6.5416666666666661</v>
      </c>
      <c r="N113" s="144">
        <v>1600</v>
      </c>
      <c r="O113" s="144">
        <v>1400</v>
      </c>
      <c r="P113" s="144">
        <v>1000</v>
      </c>
      <c r="Q113" s="139">
        <v>2.2916666666666665</v>
      </c>
    </row>
    <row r="114" spans="1:17" s="127" customFormat="1" hidden="1" x14ac:dyDescent="0.2">
      <c r="A114" s="127">
        <v>111</v>
      </c>
      <c r="B114" s="128" t="s">
        <v>119</v>
      </c>
      <c r="C114" s="128" t="s">
        <v>119</v>
      </c>
      <c r="D114" s="128" t="s">
        <v>120</v>
      </c>
      <c r="E114" s="128"/>
      <c r="F114" s="133" t="s">
        <v>131</v>
      </c>
      <c r="G114" s="134" t="s">
        <v>124</v>
      </c>
      <c r="H114" s="134">
        <v>16001</v>
      </c>
      <c r="I114" s="134">
        <v>24000</v>
      </c>
      <c r="J114" s="135">
        <f>K114+120</f>
        <v>690</v>
      </c>
      <c r="K114" s="136">
        <v>570</v>
      </c>
      <c r="L114" s="135">
        <f>K114-120</f>
        <v>450</v>
      </c>
      <c r="M114" s="137">
        <v>7.7916666666666661</v>
      </c>
      <c r="N114" s="144">
        <v>1800</v>
      </c>
      <c r="O114" s="144">
        <v>1600</v>
      </c>
      <c r="P114" s="144">
        <v>1200</v>
      </c>
      <c r="Q114" s="139">
        <v>2.7083333333333335</v>
      </c>
    </row>
    <row r="115" spans="1:17" s="127" customFormat="1" hidden="1" x14ac:dyDescent="0.2">
      <c r="A115" s="127">
        <v>112</v>
      </c>
      <c r="B115" s="128" t="s">
        <v>119</v>
      </c>
      <c r="C115" s="128" t="s">
        <v>119</v>
      </c>
      <c r="D115" s="128" t="s">
        <v>120</v>
      </c>
      <c r="E115" s="128"/>
      <c r="F115" s="133" t="s">
        <v>131</v>
      </c>
      <c r="G115" s="134" t="s">
        <v>125</v>
      </c>
      <c r="H115" s="134">
        <v>16001</v>
      </c>
      <c r="I115" s="134">
        <v>24000</v>
      </c>
      <c r="J115" s="135">
        <f>K115+150</f>
        <v>850</v>
      </c>
      <c r="K115" s="136">
        <v>700</v>
      </c>
      <c r="L115" s="135">
        <f>K115-150</f>
        <v>550</v>
      </c>
      <c r="M115" s="137">
        <v>9.25</v>
      </c>
      <c r="N115" s="144">
        <v>2000</v>
      </c>
      <c r="O115" s="144">
        <v>1800</v>
      </c>
      <c r="P115" s="144">
        <v>1400</v>
      </c>
      <c r="Q115" s="139">
        <v>3.125</v>
      </c>
    </row>
    <row r="116" spans="1:17" s="127" customFormat="1" hidden="1" x14ac:dyDescent="0.15">
      <c r="A116" s="127">
        <v>113</v>
      </c>
      <c r="B116" s="128" t="s">
        <v>119</v>
      </c>
      <c r="C116" s="128" t="s">
        <v>119</v>
      </c>
      <c r="D116" s="128" t="s">
        <v>120</v>
      </c>
      <c r="E116" s="128"/>
      <c r="F116" s="145" t="s">
        <v>121</v>
      </c>
      <c r="G116" s="134" t="s">
        <v>122</v>
      </c>
      <c r="H116" s="134">
        <v>36001</v>
      </c>
      <c r="I116" s="134">
        <v>1000000</v>
      </c>
      <c r="J116" s="135">
        <f>K116+60</f>
        <v>320</v>
      </c>
      <c r="K116" s="136">
        <v>260</v>
      </c>
      <c r="L116" s="135">
        <f>K116-60</f>
        <v>200</v>
      </c>
      <c r="M116" s="137">
        <v>0.51041666666666663</v>
      </c>
      <c r="N116" s="144">
        <f>O116+200</f>
        <v>800</v>
      </c>
      <c r="O116" s="144">
        <v>600</v>
      </c>
      <c r="P116" s="144">
        <f>O116-200</f>
        <v>400</v>
      </c>
      <c r="Q116" s="139">
        <f>R116/48000*100</f>
        <v>0</v>
      </c>
    </row>
    <row r="117" spans="1:17" s="127" customFormat="1" hidden="1" x14ac:dyDescent="0.15">
      <c r="A117" s="127">
        <v>114</v>
      </c>
      <c r="B117" s="128" t="s">
        <v>119</v>
      </c>
      <c r="C117" s="128" t="s">
        <v>119</v>
      </c>
      <c r="D117" s="128" t="s">
        <v>120</v>
      </c>
      <c r="E117" s="128"/>
      <c r="F117" s="145" t="s">
        <v>121</v>
      </c>
      <c r="G117" s="134" t="s">
        <v>123</v>
      </c>
      <c r="H117" s="134">
        <v>36001</v>
      </c>
      <c r="I117" s="134">
        <v>1000000</v>
      </c>
      <c r="J117" s="135">
        <f>K117+80</f>
        <v>400</v>
      </c>
      <c r="K117" s="136">
        <v>320</v>
      </c>
      <c r="L117" s="135">
        <f>K117-80</f>
        <v>240</v>
      </c>
      <c r="M117" s="137">
        <v>0.65625</v>
      </c>
      <c r="N117" s="144">
        <f>O117+200</f>
        <v>1200</v>
      </c>
      <c r="O117" s="144">
        <v>1000</v>
      </c>
      <c r="P117" s="144">
        <v>600</v>
      </c>
      <c r="Q117" s="139">
        <f t="shared" ref="Q117:Q123" si="4">R117/48000*100</f>
        <v>0</v>
      </c>
    </row>
    <row r="118" spans="1:17" s="127" customFormat="1" hidden="1" x14ac:dyDescent="0.15">
      <c r="A118" s="127">
        <v>115</v>
      </c>
      <c r="B118" s="128" t="s">
        <v>119</v>
      </c>
      <c r="C118" s="128" t="s">
        <v>119</v>
      </c>
      <c r="D118" s="128" t="s">
        <v>120</v>
      </c>
      <c r="E118" s="128"/>
      <c r="F118" s="145" t="s">
        <v>121</v>
      </c>
      <c r="G118" s="134" t="s">
        <v>124</v>
      </c>
      <c r="H118" s="134">
        <v>36001</v>
      </c>
      <c r="I118" s="134">
        <v>1000000</v>
      </c>
      <c r="J118" s="135">
        <f>K118+120</f>
        <v>520</v>
      </c>
      <c r="K118" s="136">
        <v>400</v>
      </c>
      <c r="L118" s="135">
        <f>K118-120</f>
        <v>280</v>
      </c>
      <c r="M118" s="137">
        <v>0.72916666666666663</v>
      </c>
      <c r="N118" s="144">
        <f>O118+200</f>
        <v>1400</v>
      </c>
      <c r="O118" s="144">
        <v>1200</v>
      </c>
      <c r="P118" s="144">
        <v>800</v>
      </c>
      <c r="Q118" s="139">
        <f t="shared" si="4"/>
        <v>0</v>
      </c>
    </row>
    <row r="119" spans="1:17" s="127" customFormat="1" hidden="1" x14ac:dyDescent="0.15">
      <c r="A119" s="127">
        <v>116</v>
      </c>
      <c r="B119" s="128" t="s">
        <v>119</v>
      </c>
      <c r="C119" s="128" t="s">
        <v>119</v>
      </c>
      <c r="D119" s="128" t="s">
        <v>120</v>
      </c>
      <c r="E119" s="128"/>
      <c r="F119" s="145" t="s">
        <v>121</v>
      </c>
      <c r="G119" s="134" t="s">
        <v>125</v>
      </c>
      <c r="H119" s="134">
        <v>36001</v>
      </c>
      <c r="I119" s="134">
        <v>1000000</v>
      </c>
      <c r="J119" s="135">
        <f>K119+150</f>
        <v>650</v>
      </c>
      <c r="K119" s="136">
        <v>500</v>
      </c>
      <c r="L119" s="135">
        <f>K119-150</f>
        <v>350</v>
      </c>
      <c r="M119" s="137">
        <v>0.80208333333333326</v>
      </c>
      <c r="N119" s="138">
        <f>O119+200</f>
        <v>1700</v>
      </c>
      <c r="O119" s="138">
        <v>1500</v>
      </c>
      <c r="P119" s="138">
        <v>1000</v>
      </c>
      <c r="Q119" s="139">
        <f t="shared" si="4"/>
        <v>0</v>
      </c>
    </row>
    <row r="120" spans="1:17" s="127" customFormat="1" hidden="1" x14ac:dyDescent="0.2">
      <c r="A120" s="127">
        <v>117</v>
      </c>
      <c r="B120" s="128" t="s">
        <v>119</v>
      </c>
      <c r="C120" s="128" t="s">
        <v>119</v>
      </c>
      <c r="D120" s="128" t="s">
        <v>120</v>
      </c>
      <c r="E120" s="128"/>
      <c r="F120" s="133" t="s">
        <v>126</v>
      </c>
      <c r="G120" s="134" t="s">
        <v>122</v>
      </c>
      <c r="H120" s="134">
        <v>36001</v>
      </c>
      <c r="I120" s="134">
        <v>1000000</v>
      </c>
      <c r="J120" s="135">
        <f>K120+60</f>
        <v>320</v>
      </c>
      <c r="K120" s="136">
        <v>260</v>
      </c>
      <c r="L120" s="135">
        <f>K120-60</f>
        <v>200</v>
      </c>
      <c r="M120" s="137">
        <v>0.51041666666666663</v>
      </c>
      <c r="N120" s="138">
        <f t="shared" ref="N120:N139" si="5">O120+200</f>
        <v>800</v>
      </c>
      <c r="O120" s="138">
        <v>600</v>
      </c>
      <c r="P120" s="138">
        <f>O120-200</f>
        <v>400</v>
      </c>
      <c r="Q120" s="139">
        <f t="shared" si="4"/>
        <v>0</v>
      </c>
    </row>
    <row r="121" spans="1:17" s="127" customFormat="1" hidden="1" x14ac:dyDescent="0.2">
      <c r="A121" s="127">
        <v>118</v>
      </c>
      <c r="B121" s="128" t="s">
        <v>119</v>
      </c>
      <c r="C121" s="128" t="s">
        <v>119</v>
      </c>
      <c r="D121" s="128" t="s">
        <v>120</v>
      </c>
      <c r="E121" s="128"/>
      <c r="F121" s="133" t="s">
        <v>126</v>
      </c>
      <c r="G121" s="134" t="s">
        <v>123</v>
      </c>
      <c r="H121" s="134">
        <v>36001</v>
      </c>
      <c r="I121" s="134">
        <v>1000000</v>
      </c>
      <c r="J121" s="135">
        <f>K121+80</f>
        <v>400</v>
      </c>
      <c r="K121" s="136">
        <v>320</v>
      </c>
      <c r="L121" s="135">
        <f>K121-80</f>
        <v>240</v>
      </c>
      <c r="M121" s="137">
        <v>0.65625</v>
      </c>
      <c r="N121" s="138">
        <f t="shared" si="5"/>
        <v>1200</v>
      </c>
      <c r="O121" s="138">
        <v>1000</v>
      </c>
      <c r="P121" s="138">
        <v>600</v>
      </c>
      <c r="Q121" s="139">
        <f t="shared" si="4"/>
        <v>0</v>
      </c>
    </row>
    <row r="122" spans="1:17" s="127" customFormat="1" hidden="1" x14ac:dyDescent="0.2">
      <c r="A122" s="127">
        <v>119</v>
      </c>
      <c r="B122" s="128" t="s">
        <v>119</v>
      </c>
      <c r="C122" s="128" t="s">
        <v>119</v>
      </c>
      <c r="D122" s="128" t="s">
        <v>120</v>
      </c>
      <c r="E122" s="128"/>
      <c r="F122" s="133" t="s">
        <v>126</v>
      </c>
      <c r="G122" s="134" t="s">
        <v>124</v>
      </c>
      <c r="H122" s="134">
        <v>36001</v>
      </c>
      <c r="I122" s="134">
        <v>1000000</v>
      </c>
      <c r="J122" s="135">
        <f>K122+120</f>
        <v>520</v>
      </c>
      <c r="K122" s="136">
        <v>400</v>
      </c>
      <c r="L122" s="135">
        <f>K122-120</f>
        <v>280</v>
      </c>
      <c r="M122" s="137">
        <v>0.72916666666666663</v>
      </c>
      <c r="N122" s="138">
        <f t="shared" si="5"/>
        <v>1400</v>
      </c>
      <c r="O122" s="138">
        <v>1200</v>
      </c>
      <c r="P122" s="138">
        <v>800</v>
      </c>
      <c r="Q122" s="139">
        <f t="shared" si="4"/>
        <v>0</v>
      </c>
    </row>
    <row r="123" spans="1:17" s="127" customFormat="1" hidden="1" x14ac:dyDescent="0.2">
      <c r="A123" s="127">
        <v>120</v>
      </c>
      <c r="B123" s="128" t="s">
        <v>119</v>
      </c>
      <c r="C123" s="128" t="s">
        <v>119</v>
      </c>
      <c r="D123" s="128" t="s">
        <v>120</v>
      </c>
      <c r="E123" s="128"/>
      <c r="F123" s="133" t="s">
        <v>126</v>
      </c>
      <c r="G123" s="134" t="s">
        <v>125</v>
      </c>
      <c r="H123" s="134">
        <v>36001</v>
      </c>
      <c r="I123" s="134">
        <v>1000000</v>
      </c>
      <c r="J123" s="135">
        <f>K123+150</f>
        <v>650</v>
      </c>
      <c r="K123" s="136">
        <v>500</v>
      </c>
      <c r="L123" s="135">
        <f>K123-150</f>
        <v>350</v>
      </c>
      <c r="M123" s="137">
        <v>0.80208333333333326</v>
      </c>
      <c r="N123" s="138">
        <f t="shared" si="5"/>
        <v>1700</v>
      </c>
      <c r="O123" s="138">
        <v>1500</v>
      </c>
      <c r="P123" s="138">
        <v>1000</v>
      </c>
      <c r="Q123" s="139">
        <f t="shared" si="4"/>
        <v>0</v>
      </c>
    </row>
    <row r="124" spans="1:17" s="127" customFormat="1" x14ac:dyDescent="0.2">
      <c r="A124" s="127">
        <v>121</v>
      </c>
      <c r="B124" s="128" t="s">
        <v>119</v>
      </c>
      <c r="C124" s="128" t="s">
        <v>119</v>
      </c>
      <c r="D124" s="128" t="s">
        <v>120</v>
      </c>
      <c r="E124" s="128"/>
      <c r="F124" s="133" t="s">
        <v>127</v>
      </c>
      <c r="G124" s="134" t="s">
        <v>122</v>
      </c>
      <c r="H124" s="134">
        <v>24001</v>
      </c>
      <c r="I124" s="134">
        <v>40000</v>
      </c>
      <c r="J124" s="140">
        <f>K124+60</f>
        <v>260</v>
      </c>
      <c r="K124" s="141">
        <v>200</v>
      </c>
      <c r="L124" s="140">
        <f>K124-60</f>
        <v>140</v>
      </c>
      <c r="M124" s="142">
        <v>0.73749999999999993</v>
      </c>
      <c r="N124" s="138">
        <f t="shared" si="5"/>
        <v>800</v>
      </c>
      <c r="O124" s="138">
        <v>600</v>
      </c>
      <c r="P124" s="138">
        <f>O124-200</f>
        <v>400</v>
      </c>
      <c r="Q124" s="143">
        <v>1.375</v>
      </c>
    </row>
    <row r="125" spans="1:17" s="127" customFormat="1" x14ac:dyDescent="0.2">
      <c r="A125" s="127">
        <v>122</v>
      </c>
      <c r="B125" s="128" t="s">
        <v>119</v>
      </c>
      <c r="C125" s="128" t="s">
        <v>119</v>
      </c>
      <c r="D125" s="128" t="s">
        <v>120</v>
      </c>
      <c r="E125" s="128"/>
      <c r="F125" s="133" t="s">
        <v>127</v>
      </c>
      <c r="G125" s="134" t="s">
        <v>123</v>
      </c>
      <c r="H125" s="134">
        <v>24001</v>
      </c>
      <c r="I125" s="134">
        <v>40000</v>
      </c>
      <c r="J125" s="140">
        <f>K125+80</f>
        <v>370</v>
      </c>
      <c r="K125" s="141">
        <v>290</v>
      </c>
      <c r="L125" s="140">
        <f>K125-80</f>
        <v>210</v>
      </c>
      <c r="M125" s="142">
        <v>0.96250000000000002</v>
      </c>
      <c r="N125" s="138">
        <f t="shared" si="5"/>
        <v>1000</v>
      </c>
      <c r="O125" s="138">
        <v>800</v>
      </c>
      <c r="P125" s="138">
        <v>600</v>
      </c>
      <c r="Q125" s="143">
        <v>1.5</v>
      </c>
    </row>
    <row r="126" spans="1:17" s="127" customFormat="1" x14ac:dyDescent="0.2">
      <c r="A126" s="127">
        <v>123</v>
      </c>
      <c r="B126" s="128" t="s">
        <v>119</v>
      </c>
      <c r="C126" s="128" t="s">
        <v>119</v>
      </c>
      <c r="D126" s="128" t="s">
        <v>120</v>
      </c>
      <c r="E126" s="128"/>
      <c r="F126" s="133" t="s">
        <v>127</v>
      </c>
      <c r="G126" s="134" t="s">
        <v>124</v>
      </c>
      <c r="H126" s="134">
        <v>24001</v>
      </c>
      <c r="I126" s="134">
        <v>40000</v>
      </c>
      <c r="J126" s="140">
        <f>K126+120</f>
        <v>480</v>
      </c>
      <c r="K126" s="141">
        <v>360</v>
      </c>
      <c r="L126" s="140">
        <f>K126-120</f>
        <v>240</v>
      </c>
      <c r="M126" s="142">
        <v>1.075</v>
      </c>
      <c r="N126" s="138">
        <f t="shared" si="5"/>
        <v>1200</v>
      </c>
      <c r="O126" s="138">
        <v>1000</v>
      </c>
      <c r="P126" s="138">
        <v>750</v>
      </c>
      <c r="Q126" s="143">
        <v>1.625</v>
      </c>
    </row>
    <row r="127" spans="1:17" s="127" customFormat="1" x14ac:dyDescent="0.2">
      <c r="A127" s="127">
        <v>124</v>
      </c>
      <c r="B127" s="128" t="s">
        <v>119</v>
      </c>
      <c r="C127" s="128" t="s">
        <v>119</v>
      </c>
      <c r="D127" s="128" t="s">
        <v>120</v>
      </c>
      <c r="E127" s="128"/>
      <c r="F127" s="133" t="s">
        <v>127</v>
      </c>
      <c r="G127" s="134" t="s">
        <v>125</v>
      </c>
      <c r="H127" s="134">
        <v>24001</v>
      </c>
      <c r="I127" s="134">
        <v>40000</v>
      </c>
      <c r="J127" s="140">
        <f>K127+150</f>
        <v>600</v>
      </c>
      <c r="K127" s="141">
        <v>450</v>
      </c>
      <c r="L127" s="140">
        <f>K127-150</f>
        <v>300</v>
      </c>
      <c r="M127" s="142">
        <v>1.1875</v>
      </c>
      <c r="N127" s="138">
        <f t="shared" si="5"/>
        <v>1500</v>
      </c>
      <c r="O127" s="138">
        <v>1300</v>
      </c>
      <c r="P127" s="138">
        <v>900</v>
      </c>
      <c r="Q127" s="143">
        <v>1.7500000000000002</v>
      </c>
    </row>
    <row r="128" spans="1:17" s="127" customFormat="1" hidden="1" x14ac:dyDescent="0.2">
      <c r="A128" s="127">
        <v>125</v>
      </c>
      <c r="B128" s="128" t="s">
        <v>119</v>
      </c>
      <c r="C128" s="128" t="s">
        <v>119</v>
      </c>
      <c r="D128" s="128" t="s">
        <v>120</v>
      </c>
      <c r="E128" s="128"/>
      <c r="F128" s="133" t="s">
        <v>128</v>
      </c>
      <c r="G128" s="134" t="s">
        <v>122</v>
      </c>
      <c r="H128" s="134">
        <v>24001</v>
      </c>
      <c r="I128" s="134">
        <v>40000</v>
      </c>
      <c r="J128" s="135">
        <f>K128+60</f>
        <v>260</v>
      </c>
      <c r="K128" s="136">
        <v>200</v>
      </c>
      <c r="L128" s="135">
        <f>K128-60</f>
        <v>140</v>
      </c>
      <c r="M128" s="137">
        <v>0.73749999999999993</v>
      </c>
      <c r="N128" s="138">
        <f t="shared" si="5"/>
        <v>800</v>
      </c>
      <c r="O128" s="138">
        <v>600</v>
      </c>
      <c r="P128" s="138">
        <f>O128-200</f>
        <v>400</v>
      </c>
      <c r="Q128" s="139">
        <v>1.375</v>
      </c>
    </row>
    <row r="129" spans="1:17" s="127" customFormat="1" hidden="1" x14ac:dyDescent="0.2">
      <c r="A129" s="127">
        <v>126</v>
      </c>
      <c r="B129" s="128" t="s">
        <v>119</v>
      </c>
      <c r="C129" s="128" t="s">
        <v>119</v>
      </c>
      <c r="D129" s="128" t="s">
        <v>120</v>
      </c>
      <c r="E129" s="128"/>
      <c r="F129" s="133" t="s">
        <v>128</v>
      </c>
      <c r="G129" s="134" t="s">
        <v>123</v>
      </c>
      <c r="H129" s="134">
        <v>24001</v>
      </c>
      <c r="I129" s="134">
        <v>40000</v>
      </c>
      <c r="J129" s="135">
        <f>K129+80</f>
        <v>370</v>
      </c>
      <c r="K129" s="136">
        <v>290</v>
      </c>
      <c r="L129" s="135">
        <f>K129-80</f>
        <v>210</v>
      </c>
      <c r="M129" s="137">
        <v>0.96250000000000002</v>
      </c>
      <c r="N129" s="138">
        <f t="shared" si="5"/>
        <v>1000</v>
      </c>
      <c r="O129" s="138">
        <v>800</v>
      </c>
      <c r="P129" s="138">
        <v>600</v>
      </c>
      <c r="Q129" s="139">
        <v>1.5</v>
      </c>
    </row>
    <row r="130" spans="1:17" s="127" customFormat="1" hidden="1" x14ac:dyDescent="0.2">
      <c r="A130" s="127">
        <v>127</v>
      </c>
      <c r="B130" s="128" t="s">
        <v>119</v>
      </c>
      <c r="C130" s="128" t="s">
        <v>119</v>
      </c>
      <c r="D130" s="128" t="s">
        <v>120</v>
      </c>
      <c r="E130" s="128"/>
      <c r="F130" s="133" t="s">
        <v>128</v>
      </c>
      <c r="G130" s="134" t="s">
        <v>124</v>
      </c>
      <c r="H130" s="134">
        <v>24001</v>
      </c>
      <c r="I130" s="134">
        <v>40000</v>
      </c>
      <c r="J130" s="135">
        <f>K130+120</f>
        <v>480</v>
      </c>
      <c r="K130" s="136">
        <v>360</v>
      </c>
      <c r="L130" s="135">
        <f>K130-120</f>
        <v>240</v>
      </c>
      <c r="M130" s="137">
        <v>1.075</v>
      </c>
      <c r="N130" s="138">
        <f t="shared" si="5"/>
        <v>1200</v>
      </c>
      <c r="O130" s="138">
        <v>1000</v>
      </c>
      <c r="P130" s="138">
        <v>750</v>
      </c>
      <c r="Q130" s="139">
        <v>1.625</v>
      </c>
    </row>
    <row r="131" spans="1:17" s="127" customFormat="1" hidden="1" x14ac:dyDescent="0.2">
      <c r="A131" s="127">
        <v>128</v>
      </c>
      <c r="B131" s="128" t="s">
        <v>119</v>
      </c>
      <c r="C131" s="128" t="s">
        <v>119</v>
      </c>
      <c r="D131" s="128" t="s">
        <v>120</v>
      </c>
      <c r="E131" s="128"/>
      <c r="F131" s="133" t="s">
        <v>128</v>
      </c>
      <c r="G131" s="134" t="s">
        <v>125</v>
      </c>
      <c r="H131" s="134">
        <v>24001</v>
      </c>
      <c r="I131" s="134">
        <v>40000</v>
      </c>
      <c r="J131" s="135">
        <f>K131+150</f>
        <v>600</v>
      </c>
      <c r="K131" s="136">
        <v>450</v>
      </c>
      <c r="L131" s="135">
        <f>K131-150</f>
        <v>300</v>
      </c>
      <c r="M131" s="137">
        <v>1.1875</v>
      </c>
      <c r="N131" s="138">
        <f t="shared" si="5"/>
        <v>1500</v>
      </c>
      <c r="O131" s="138">
        <v>1300</v>
      </c>
      <c r="P131" s="138">
        <v>900</v>
      </c>
      <c r="Q131" s="139">
        <v>1.7500000000000002</v>
      </c>
    </row>
    <row r="132" spans="1:17" s="127" customFormat="1" x14ac:dyDescent="0.2">
      <c r="A132" s="127">
        <v>129</v>
      </c>
      <c r="B132" s="128" t="s">
        <v>119</v>
      </c>
      <c r="C132" s="128" t="s">
        <v>119</v>
      </c>
      <c r="D132" s="128" t="s">
        <v>120</v>
      </c>
      <c r="E132" s="128"/>
      <c r="F132" s="133" t="s">
        <v>129</v>
      </c>
      <c r="G132" s="134" t="s">
        <v>122</v>
      </c>
      <c r="H132" s="134">
        <v>24001</v>
      </c>
      <c r="I132" s="134">
        <v>40000</v>
      </c>
      <c r="J132" s="135">
        <f>K132+60</f>
        <v>260</v>
      </c>
      <c r="K132" s="136">
        <v>200</v>
      </c>
      <c r="L132" s="135">
        <f>K132-60</f>
        <v>140</v>
      </c>
      <c r="M132" s="137">
        <v>0.73749999999999993</v>
      </c>
      <c r="N132" s="138">
        <f t="shared" si="5"/>
        <v>800</v>
      </c>
      <c r="O132" s="138">
        <v>600</v>
      </c>
      <c r="P132" s="138">
        <f>O132-200</f>
        <v>400</v>
      </c>
      <c r="Q132" s="139">
        <v>1.375</v>
      </c>
    </row>
    <row r="133" spans="1:17" s="127" customFormat="1" x14ac:dyDescent="0.2">
      <c r="A133" s="127">
        <v>130</v>
      </c>
      <c r="B133" s="128" t="s">
        <v>119</v>
      </c>
      <c r="C133" s="128" t="s">
        <v>119</v>
      </c>
      <c r="D133" s="128" t="s">
        <v>120</v>
      </c>
      <c r="E133" s="128"/>
      <c r="F133" s="133" t="s">
        <v>129</v>
      </c>
      <c r="G133" s="134" t="s">
        <v>123</v>
      </c>
      <c r="H133" s="134">
        <v>24001</v>
      </c>
      <c r="I133" s="134">
        <v>40000</v>
      </c>
      <c r="J133" s="135">
        <f>K133+80</f>
        <v>370</v>
      </c>
      <c r="K133" s="136">
        <v>290</v>
      </c>
      <c r="L133" s="135">
        <f>K133-80</f>
        <v>210</v>
      </c>
      <c r="M133" s="137">
        <v>0.96250000000000002</v>
      </c>
      <c r="N133" s="138">
        <f t="shared" si="5"/>
        <v>1000</v>
      </c>
      <c r="O133" s="138">
        <v>800</v>
      </c>
      <c r="P133" s="138">
        <v>600</v>
      </c>
      <c r="Q133" s="139">
        <v>1.5</v>
      </c>
    </row>
    <row r="134" spans="1:17" s="127" customFormat="1" x14ac:dyDescent="0.2">
      <c r="A134" s="127">
        <v>131</v>
      </c>
      <c r="B134" s="128" t="s">
        <v>119</v>
      </c>
      <c r="C134" s="128" t="s">
        <v>119</v>
      </c>
      <c r="D134" s="128" t="s">
        <v>120</v>
      </c>
      <c r="E134" s="128"/>
      <c r="F134" s="133" t="s">
        <v>129</v>
      </c>
      <c r="G134" s="134" t="s">
        <v>124</v>
      </c>
      <c r="H134" s="134">
        <v>24001</v>
      </c>
      <c r="I134" s="134">
        <v>40000</v>
      </c>
      <c r="J134" s="135">
        <f>K134+120</f>
        <v>480</v>
      </c>
      <c r="K134" s="136">
        <v>360</v>
      </c>
      <c r="L134" s="135">
        <f>K134-120</f>
        <v>240</v>
      </c>
      <c r="M134" s="137">
        <v>1.075</v>
      </c>
      <c r="N134" s="144">
        <f t="shared" si="5"/>
        <v>1200</v>
      </c>
      <c r="O134" s="144">
        <v>1000</v>
      </c>
      <c r="P134" s="144">
        <v>750</v>
      </c>
      <c r="Q134" s="139">
        <v>1.625</v>
      </c>
    </row>
    <row r="135" spans="1:17" s="127" customFormat="1" x14ac:dyDescent="0.2">
      <c r="A135" s="127">
        <v>132</v>
      </c>
      <c r="B135" s="128" t="s">
        <v>119</v>
      </c>
      <c r="C135" s="128" t="s">
        <v>119</v>
      </c>
      <c r="D135" s="128" t="s">
        <v>120</v>
      </c>
      <c r="E135" s="128"/>
      <c r="F135" s="133" t="s">
        <v>129</v>
      </c>
      <c r="G135" s="134" t="s">
        <v>125</v>
      </c>
      <c r="H135" s="134">
        <v>24001</v>
      </c>
      <c r="I135" s="134">
        <v>40000</v>
      </c>
      <c r="J135" s="135">
        <f>K135+150</f>
        <v>600</v>
      </c>
      <c r="K135" s="136">
        <v>450</v>
      </c>
      <c r="L135" s="135">
        <f>K135-150</f>
        <v>300</v>
      </c>
      <c r="M135" s="137">
        <v>1.1875</v>
      </c>
      <c r="N135" s="144">
        <f t="shared" si="5"/>
        <v>1500</v>
      </c>
      <c r="O135" s="144">
        <v>1300</v>
      </c>
      <c r="P135" s="144">
        <v>900</v>
      </c>
      <c r="Q135" s="139">
        <v>1.7500000000000002</v>
      </c>
    </row>
    <row r="136" spans="1:17" s="127" customFormat="1" hidden="1" x14ac:dyDescent="0.2">
      <c r="A136" s="127">
        <v>133</v>
      </c>
      <c r="B136" s="128" t="s">
        <v>119</v>
      </c>
      <c r="C136" s="128" t="s">
        <v>119</v>
      </c>
      <c r="D136" s="128" t="s">
        <v>120</v>
      </c>
      <c r="E136" s="128"/>
      <c r="F136" s="133" t="s">
        <v>130</v>
      </c>
      <c r="G136" s="134" t="s">
        <v>122</v>
      </c>
      <c r="H136" s="134">
        <v>24001</v>
      </c>
      <c r="I136" s="134">
        <v>40000</v>
      </c>
      <c r="J136" s="135">
        <f>K136+60</f>
        <v>260</v>
      </c>
      <c r="K136" s="136">
        <v>200</v>
      </c>
      <c r="L136" s="135">
        <f>K136-60</f>
        <v>140</v>
      </c>
      <c r="M136" s="137">
        <v>0.73749999999999993</v>
      </c>
      <c r="N136" s="144">
        <f t="shared" si="5"/>
        <v>800</v>
      </c>
      <c r="O136" s="144">
        <v>600</v>
      </c>
      <c r="P136" s="144">
        <f>O136-200</f>
        <v>400</v>
      </c>
      <c r="Q136" s="139">
        <v>1.375</v>
      </c>
    </row>
    <row r="137" spans="1:17" s="127" customFormat="1" hidden="1" x14ac:dyDescent="0.2">
      <c r="A137" s="127">
        <v>134</v>
      </c>
      <c r="B137" s="128" t="s">
        <v>119</v>
      </c>
      <c r="C137" s="128" t="s">
        <v>119</v>
      </c>
      <c r="D137" s="128" t="s">
        <v>120</v>
      </c>
      <c r="E137" s="128"/>
      <c r="F137" s="133" t="s">
        <v>130</v>
      </c>
      <c r="G137" s="134" t="s">
        <v>123</v>
      </c>
      <c r="H137" s="134">
        <v>24001</v>
      </c>
      <c r="I137" s="134">
        <v>40000</v>
      </c>
      <c r="J137" s="135">
        <f>K137+80</f>
        <v>370</v>
      </c>
      <c r="K137" s="136">
        <v>290</v>
      </c>
      <c r="L137" s="135">
        <f>K137-80</f>
        <v>210</v>
      </c>
      <c r="M137" s="137">
        <v>0.96250000000000002</v>
      </c>
      <c r="N137" s="144">
        <f t="shared" si="5"/>
        <v>1000</v>
      </c>
      <c r="O137" s="144">
        <v>800</v>
      </c>
      <c r="P137" s="144">
        <v>600</v>
      </c>
      <c r="Q137" s="139">
        <v>1.5</v>
      </c>
    </row>
    <row r="138" spans="1:17" s="127" customFormat="1" hidden="1" x14ac:dyDescent="0.2">
      <c r="A138" s="127">
        <v>135</v>
      </c>
      <c r="B138" s="128" t="s">
        <v>119</v>
      </c>
      <c r="C138" s="128" t="s">
        <v>119</v>
      </c>
      <c r="D138" s="128" t="s">
        <v>120</v>
      </c>
      <c r="E138" s="128"/>
      <c r="F138" s="133" t="s">
        <v>130</v>
      </c>
      <c r="G138" s="134" t="s">
        <v>124</v>
      </c>
      <c r="H138" s="134">
        <v>24001</v>
      </c>
      <c r="I138" s="134">
        <v>40000</v>
      </c>
      <c r="J138" s="135">
        <f>K138+120</f>
        <v>480</v>
      </c>
      <c r="K138" s="136">
        <v>360</v>
      </c>
      <c r="L138" s="135">
        <f>K138-120</f>
        <v>240</v>
      </c>
      <c r="M138" s="137">
        <v>1.075</v>
      </c>
      <c r="N138" s="144">
        <f t="shared" si="5"/>
        <v>1200</v>
      </c>
      <c r="O138" s="144">
        <v>1000</v>
      </c>
      <c r="P138" s="144">
        <v>750</v>
      </c>
      <c r="Q138" s="139">
        <v>1.625</v>
      </c>
    </row>
    <row r="139" spans="1:17" s="127" customFormat="1" hidden="1" x14ac:dyDescent="0.2">
      <c r="A139" s="127">
        <v>136</v>
      </c>
      <c r="B139" s="128" t="s">
        <v>119</v>
      </c>
      <c r="C139" s="128" t="s">
        <v>119</v>
      </c>
      <c r="D139" s="128" t="s">
        <v>120</v>
      </c>
      <c r="E139" s="128"/>
      <c r="F139" s="133" t="s">
        <v>130</v>
      </c>
      <c r="G139" s="134" t="s">
        <v>125</v>
      </c>
      <c r="H139" s="134">
        <v>24001</v>
      </c>
      <c r="I139" s="134">
        <v>40000</v>
      </c>
      <c r="J139" s="135">
        <f>K139+150</f>
        <v>600</v>
      </c>
      <c r="K139" s="136">
        <v>450</v>
      </c>
      <c r="L139" s="135">
        <f>K139-150</f>
        <v>300</v>
      </c>
      <c r="M139" s="137">
        <v>1.1875</v>
      </c>
      <c r="N139" s="144">
        <f t="shared" si="5"/>
        <v>1500</v>
      </c>
      <c r="O139" s="144">
        <v>1300</v>
      </c>
      <c r="P139" s="144">
        <v>900</v>
      </c>
      <c r="Q139" s="139">
        <v>1.7500000000000002</v>
      </c>
    </row>
    <row r="140" spans="1:17" s="127" customFormat="1" hidden="1" x14ac:dyDescent="0.2">
      <c r="A140" s="127">
        <v>137</v>
      </c>
      <c r="B140" s="128" t="s">
        <v>119</v>
      </c>
      <c r="C140" s="128" t="s">
        <v>119</v>
      </c>
      <c r="D140" s="128" t="s">
        <v>120</v>
      </c>
      <c r="E140" s="128"/>
      <c r="F140" s="133" t="s">
        <v>131</v>
      </c>
      <c r="G140" s="134" t="s">
        <v>122</v>
      </c>
      <c r="H140" s="134">
        <v>24001</v>
      </c>
      <c r="I140" s="134">
        <v>40000</v>
      </c>
      <c r="J140" s="135">
        <f>K140+60</f>
        <v>420</v>
      </c>
      <c r="K140" s="136">
        <v>360</v>
      </c>
      <c r="L140" s="135">
        <f>K140-60</f>
        <v>300</v>
      </c>
      <c r="M140" s="137">
        <v>4.0250000000000004</v>
      </c>
      <c r="N140" s="144">
        <v>1200</v>
      </c>
      <c r="O140" s="144">
        <v>1000</v>
      </c>
      <c r="P140" s="144">
        <v>800</v>
      </c>
      <c r="Q140" s="139">
        <v>1.5</v>
      </c>
    </row>
    <row r="141" spans="1:17" s="127" customFormat="1" hidden="1" x14ac:dyDescent="0.2">
      <c r="A141" s="127">
        <v>138</v>
      </c>
      <c r="B141" s="128" t="s">
        <v>119</v>
      </c>
      <c r="C141" s="128" t="s">
        <v>119</v>
      </c>
      <c r="D141" s="128" t="s">
        <v>120</v>
      </c>
      <c r="E141" s="128"/>
      <c r="F141" s="133" t="s">
        <v>131</v>
      </c>
      <c r="G141" s="134" t="s">
        <v>123</v>
      </c>
      <c r="H141" s="134">
        <v>24001</v>
      </c>
      <c r="I141" s="134">
        <v>40000</v>
      </c>
      <c r="J141" s="135">
        <f>K141+80</f>
        <v>530</v>
      </c>
      <c r="K141" s="136">
        <v>450</v>
      </c>
      <c r="L141" s="135">
        <f>K141-80</f>
        <v>370</v>
      </c>
      <c r="M141" s="137">
        <v>6.5250000000000004</v>
      </c>
      <c r="N141" s="144">
        <v>1600</v>
      </c>
      <c r="O141" s="144">
        <v>1400</v>
      </c>
      <c r="P141" s="144">
        <v>1000</v>
      </c>
      <c r="Q141" s="139">
        <v>1.625</v>
      </c>
    </row>
    <row r="142" spans="1:17" s="127" customFormat="1" hidden="1" x14ac:dyDescent="0.2">
      <c r="A142" s="127">
        <v>139</v>
      </c>
      <c r="B142" s="128" t="s">
        <v>119</v>
      </c>
      <c r="C142" s="128" t="s">
        <v>119</v>
      </c>
      <c r="D142" s="128" t="s">
        <v>120</v>
      </c>
      <c r="E142" s="128"/>
      <c r="F142" s="133" t="s">
        <v>131</v>
      </c>
      <c r="G142" s="134" t="s">
        <v>124</v>
      </c>
      <c r="H142" s="134">
        <v>24001</v>
      </c>
      <c r="I142" s="134">
        <v>40000</v>
      </c>
      <c r="J142" s="135">
        <f>K142+120</f>
        <v>690</v>
      </c>
      <c r="K142" s="136">
        <v>570</v>
      </c>
      <c r="L142" s="135">
        <f>K142-120</f>
        <v>450</v>
      </c>
      <c r="M142" s="137">
        <v>7.7750000000000004</v>
      </c>
      <c r="N142" s="144">
        <v>1800</v>
      </c>
      <c r="O142" s="144">
        <v>1600</v>
      </c>
      <c r="P142" s="144">
        <v>1200</v>
      </c>
      <c r="Q142" s="139">
        <v>1.875</v>
      </c>
    </row>
    <row r="143" spans="1:17" s="127" customFormat="1" hidden="1" x14ac:dyDescent="0.2">
      <c r="A143" s="127">
        <v>140</v>
      </c>
      <c r="B143" s="128" t="s">
        <v>119</v>
      </c>
      <c r="C143" s="128" t="s">
        <v>119</v>
      </c>
      <c r="D143" s="128" t="s">
        <v>120</v>
      </c>
      <c r="E143" s="128"/>
      <c r="F143" s="133" t="s">
        <v>131</v>
      </c>
      <c r="G143" s="134" t="s">
        <v>125</v>
      </c>
      <c r="H143" s="134">
        <v>24001</v>
      </c>
      <c r="I143" s="134">
        <v>40000</v>
      </c>
      <c r="J143" s="135">
        <f>K143+150</f>
        <v>850</v>
      </c>
      <c r="K143" s="136">
        <v>700</v>
      </c>
      <c r="L143" s="135">
        <f>K143-150</f>
        <v>550</v>
      </c>
      <c r="M143" s="137">
        <v>9.25</v>
      </c>
      <c r="N143" s="144">
        <v>2000</v>
      </c>
      <c r="O143" s="144">
        <v>1800</v>
      </c>
      <c r="P143" s="144">
        <v>1400</v>
      </c>
      <c r="Q143" s="139">
        <v>2.125</v>
      </c>
    </row>
    <row r="144" spans="1:17" s="127" customFormat="1" x14ac:dyDescent="0.2">
      <c r="A144" s="127">
        <v>141</v>
      </c>
      <c r="B144" s="128" t="s">
        <v>119</v>
      </c>
      <c r="C144" s="128" t="s">
        <v>119</v>
      </c>
      <c r="D144" s="128" t="s">
        <v>120</v>
      </c>
      <c r="E144" s="128"/>
      <c r="F144" s="133" t="s">
        <v>127</v>
      </c>
      <c r="G144" s="134" t="s">
        <v>122</v>
      </c>
      <c r="H144" s="134">
        <v>40001</v>
      </c>
      <c r="I144" s="134">
        <v>1000000</v>
      </c>
      <c r="J144" s="140">
        <f>K144+60</f>
        <v>260</v>
      </c>
      <c r="K144" s="141">
        <v>200</v>
      </c>
      <c r="L144" s="140">
        <f>K144-60</f>
        <v>140</v>
      </c>
      <c r="M144" s="142">
        <v>0.71875</v>
      </c>
      <c r="N144" s="144">
        <f t="shared" ref="N144:N159" si="6">O144+200</f>
        <v>800</v>
      </c>
      <c r="O144" s="144">
        <v>600</v>
      </c>
      <c r="P144" s="144">
        <f>O144-200</f>
        <v>400</v>
      </c>
      <c r="Q144" s="143">
        <v>1.3541666666666667</v>
      </c>
    </row>
    <row r="145" spans="1:17" s="127" customFormat="1" x14ac:dyDescent="0.2">
      <c r="A145" s="127">
        <v>142</v>
      </c>
      <c r="B145" s="128" t="s">
        <v>119</v>
      </c>
      <c r="C145" s="128" t="s">
        <v>119</v>
      </c>
      <c r="D145" s="128" t="s">
        <v>120</v>
      </c>
      <c r="E145" s="128"/>
      <c r="F145" s="133" t="s">
        <v>127</v>
      </c>
      <c r="G145" s="134" t="s">
        <v>123</v>
      </c>
      <c r="H145" s="134">
        <v>40001</v>
      </c>
      <c r="I145" s="134">
        <v>1000000</v>
      </c>
      <c r="J145" s="140">
        <f>K145+80</f>
        <v>370</v>
      </c>
      <c r="K145" s="141">
        <v>290</v>
      </c>
      <c r="L145" s="140">
        <f>K145-80</f>
        <v>210</v>
      </c>
      <c r="M145" s="142">
        <v>0.94791666666666674</v>
      </c>
      <c r="N145" s="144">
        <f t="shared" si="6"/>
        <v>1000</v>
      </c>
      <c r="O145" s="144">
        <v>800</v>
      </c>
      <c r="P145" s="144">
        <v>600</v>
      </c>
      <c r="Q145" s="143">
        <v>1.4583333333333333</v>
      </c>
    </row>
    <row r="146" spans="1:17" s="127" customFormat="1" x14ac:dyDescent="0.2">
      <c r="A146" s="127">
        <v>143</v>
      </c>
      <c r="B146" s="128" t="s">
        <v>119</v>
      </c>
      <c r="C146" s="128" t="s">
        <v>119</v>
      </c>
      <c r="D146" s="128" t="s">
        <v>120</v>
      </c>
      <c r="E146" s="128"/>
      <c r="F146" s="133" t="s">
        <v>127</v>
      </c>
      <c r="G146" s="134" t="s">
        <v>124</v>
      </c>
      <c r="H146" s="134">
        <v>40001</v>
      </c>
      <c r="I146" s="134">
        <v>1000000</v>
      </c>
      <c r="J146" s="140">
        <f>K146+120</f>
        <v>480</v>
      </c>
      <c r="K146" s="141">
        <v>360</v>
      </c>
      <c r="L146" s="140">
        <f>K146-120</f>
        <v>240</v>
      </c>
      <c r="M146" s="142">
        <v>1.0625</v>
      </c>
      <c r="N146" s="144">
        <f t="shared" si="6"/>
        <v>1200</v>
      </c>
      <c r="O146" s="144">
        <v>1000</v>
      </c>
      <c r="P146" s="144">
        <v>750</v>
      </c>
      <c r="Q146" s="143">
        <v>1.5625</v>
      </c>
    </row>
    <row r="147" spans="1:17" s="127" customFormat="1" x14ac:dyDescent="0.2">
      <c r="A147" s="127">
        <v>144</v>
      </c>
      <c r="B147" s="128" t="s">
        <v>119</v>
      </c>
      <c r="C147" s="128" t="s">
        <v>119</v>
      </c>
      <c r="D147" s="128" t="s">
        <v>120</v>
      </c>
      <c r="E147" s="128"/>
      <c r="F147" s="133" t="s">
        <v>127</v>
      </c>
      <c r="G147" s="134" t="s">
        <v>125</v>
      </c>
      <c r="H147" s="134">
        <v>40001</v>
      </c>
      <c r="I147" s="134">
        <v>1000000</v>
      </c>
      <c r="J147" s="140">
        <f>K147+150</f>
        <v>600</v>
      </c>
      <c r="K147" s="141">
        <v>450</v>
      </c>
      <c r="L147" s="140">
        <f>K147-150</f>
        <v>300</v>
      </c>
      <c r="M147" s="142">
        <v>1.1770833333333333</v>
      </c>
      <c r="N147" s="144">
        <f t="shared" si="6"/>
        <v>1500</v>
      </c>
      <c r="O147" s="144">
        <v>1300</v>
      </c>
      <c r="P147" s="144">
        <v>900</v>
      </c>
      <c r="Q147" s="143">
        <v>1.6666666666666667</v>
      </c>
    </row>
    <row r="148" spans="1:17" s="127" customFormat="1" hidden="1" x14ac:dyDescent="0.2">
      <c r="A148" s="127">
        <v>145</v>
      </c>
      <c r="B148" s="128" t="s">
        <v>119</v>
      </c>
      <c r="C148" s="128" t="s">
        <v>119</v>
      </c>
      <c r="D148" s="128" t="s">
        <v>120</v>
      </c>
      <c r="E148" s="128"/>
      <c r="F148" s="133" t="s">
        <v>128</v>
      </c>
      <c r="G148" s="134" t="s">
        <v>122</v>
      </c>
      <c r="H148" s="134">
        <v>40001</v>
      </c>
      <c r="I148" s="134">
        <v>1000000</v>
      </c>
      <c r="J148" s="135">
        <f>K148+60</f>
        <v>260</v>
      </c>
      <c r="K148" s="136">
        <v>200</v>
      </c>
      <c r="L148" s="135">
        <f>K148-60</f>
        <v>140</v>
      </c>
      <c r="M148" s="137">
        <v>0.71875</v>
      </c>
      <c r="N148" s="144">
        <f t="shared" si="6"/>
        <v>800</v>
      </c>
      <c r="O148" s="144">
        <v>600</v>
      </c>
      <c r="P148" s="144">
        <f>O148-200</f>
        <v>400</v>
      </c>
      <c r="Q148" s="139">
        <v>1.3541666666666667</v>
      </c>
    </row>
    <row r="149" spans="1:17" s="127" customFormat="1" hidden="1" x14ac:dyDescent="0.2">
      <c r="A149" s="127">
        <v>146</v>
      </c>
      <c r="B149" s="128" t="s">
        <v>119</v>
      </c>
      <c r="C149" s="128" t="s">
        <v>119</v>
      </c>
      <c r="D149" s="128" t="s">
        <v>120</v>
      </c>
      <c r="E149" s="128"/>
      <c r="F149" s="133" t="s">
        <v>128</v>
      </c>
      <c r="G149" s="134" t="s">
        <v>123</v>
      </c>
      <c r="H149" s="134">
        <v>40001</v>
      </c>
      <c r="I149" s="134">
        <v>1000000</v>
      </c>
      <c r="J149" s="135">
        <f>K149+80</f>
        <v>370</v>
      </c>
      <c r="K149" s="136">
        <v>290</v>
      </c>
      <c r="L149" s="135">
        <f>K149-80</f>
        <v>210</v>
      </c>
      <c r="M149" s="137">
        <v>0.94791666666666674</v>
      </c>
      <c r="N149" s="138">
        <f t="shared" si="6"/>
        <v>1000</v>
      </c>
      <c r="O149" s="138">
        <v>800</v>
      </c>
      <c r="P149" s="138">
        <v>600</v>
      </c>
      <c r="Q149" s="139">
        <v>1.4583333333333333</v>
      </c>
    </row>
    <row r="150" spans="1:17" s="127" customFormat="1" hidden="1" x14ac:dyDescent="0.2">
      <c r="A150" s="127">
        <v>147</v>
      </c>
      <c r="B150" s="128" t="s">
        <v>119</v>
      </c>
      <c r="C150" s="128" t="s">
        <v>119</v>
      </c>
      <c r="D150" s="128" t="s">
        <v>120</v>
      </c>
      <c r="E150" s="128"/>
      <c r="F150" s="133" t="s">
        <v>128</v>
      </c>
      <c r="G150" s="134" t="s">
        <v>124</v>
      </c>
      <c r="H150" s="134">
        <v>40001</v>
      </c>
      <c r="I150" s="134">
        <v>1000000</v>
      </c>
      <c r="J150" s="135">
        <f>K150+120</f>
        <v>480</v>
      </c>
      <c r="K150" s="136">
        <v>360</v>
      </c>
      <c r="L150" s="135">
        <f>K150-120</f>
        <v>240</v>
      </c>
      <c r="M150" s="137">
        <v>1.0625</v>
      </c>
      <c r="N150" s="138">
        <f t="shared" si="6"/>
        <v>1200</v>
      </c>
      <c r="O150" s="138">
        <v>1000</v>
      </c>
      <c r="P150" s="138">
        <v>750</v>
      </c>
      <c r="Q150" s="139">
        <v>1.5625</v>
      </c>
    </row>
    <row r="151" spans="1:17" s="127" customFormat="1" hidden="1" x14ac:dyDescent="0.2">
      <c r="A151" s="127">
        <v>148</v>
      </c>
      <c r="B151" s="128" t="s">
        <v>119</v>
      </c>
      <c r="C151" s="128" t="s">
        <v>119</v>
      </c>
      <c r="D151" s="128" t="s">
        <v>120</v>
      </c>
      <c r="E151" s="128"/>
      <c r="F151" s="133" t="s">
        <v>128</v>
      </c>
      <c r="G151" s="134" t="s">
        <v>125</v>
      </c>
      <c r="H151" s="134">
        <v>40001</v>
      </c>
      <c r="I151" s="134">
        <v>1000000</v>
      </c>
      <c r="J151" s="135">
        <f>K151+150</f>
        <v>600</v>
      </c>
      <c r="K151" s="136">
        <v>450</v>
      </c>
      <c r="L151" s="135">
        <f>K151-150</f>
        <v>300</v>
      </c>
      <c r="M151" s="137">
        <v>1.1770833333333333</v>
      </c>
      <c r="N151" s="138">
        <f t="shared" si="6"/>
        <v>1500</v>
      </c>
      <c r="O151" s="138">
        <v>1300</v>
      </c>
      <c r="P151" s="138">
        <v>900</v>
      </c>
      <c r="Q151" s="139">
        <v>1.6666666666666667</v>
      </c>
    </row>
    <row r="152" spans="1:17" s="127" customFormat="1" x14ac:dyDescent="0.2">
      <c r="A152" s="127">
        <v>149</v>
      </c>
      <c r="B152" s="128" t="s">
        <v>119</v>
      </c>
      <c r="C152" s="128" t="s">
        <v>119</v>
      </c>
      <c r="D152" s="128" t="s">
        <v>120</v>
      </c>
      <c r="E152" s="128"/>
      <c r="F152" s="133" t="s">
        <v>129</v>
      </c>
      <c r="G152" s="134" t="s">
        <v>122</v>
      </c>
      <c r="H152" s="134">
        <v>40001</v>
      </c>
      <c r="I152" s="134">
        <v>1000000</v>
      </c>
      <c r="J152" s="135">
        <f>K152+60</f>
        <v>260</v>
      </c>
      <c r="K152" s="136">
        <v>200</v>
      </c>
      <c r="L152" s="135">
        <f>K152-60</f>
        <v>140</v>
      </c>
      <c r="M152" s="137">
        <v>0.71875</v>
      </c>
      <c r="N152" s="138">
        <f t="shared" si="6"/>
        <v>800</v>
      </c>
      <c r="O152" s="138">
        <v>600</v>
      </c>
      <c r="P152" s="138">
        <f>O152-200</f>
        <v>400</v>
      </c>
      <c r="Q152" s="139">
        <v>1.3541666666666667</v>
      </c>
    </row>
    <row r="153" spans="1:17" s="127" customFormat="1" x14ac:dyDescent="0.2">
      <c r="A153" s="127">
        <v>150</v>
      </c>
      <c r="B153" s="128" t="s">
        <v>119</v>
      </c>
      <c r="C153" s="128" t="s">
        <v>119</v>
      </c>
      <c r="D153" s="128" t="s">
        <v>120</v>
      </c>
      <c r="E153" s="128"/>
      <c r="F153" s="133" t="s">
        <v>129</v>
      </c>
      <c r="G153" s="134" t="s">
        <v>123</v>
      </c>
      <c r="H153" s="134">
        <v>40001</v>
      </c>
      <c r="I153" s="134">
        <v>1000000</v>
      </c>
      <c r="J153" s="135">
        <f>K153+80</f>
        <v>370</v>
      </c>
      <c r="K153" s="136">
        <v>290</v>
      </c>
      <c r="L153" s="135">
        <f>K153-80</f>
        <v>210</v>
      </c>
      <c r="M153" s="137">
        <v>0.94791666666666674</v>
      </c>
      <c r="N153" s="138">
        <f t="shared" si="6"/>
        <v>1000</v>
      </c>
      <c r="O153" s="138">
        <v>800</v>
      </c>
      <c r="P153" s="138">
        <v>600</v>
      </c>
      <c r="Q153" s="139">
        <v>1.4583333333333333</v>
      </c>
    </row>
    <row r="154" spans="1:17" s="127" customFormat="1" x14ac:dyDescent="0.2">
      <c r="A154" s="127">
        <v>151</v>
      </c>
      <c r="B154" s="128" t="s">
        <v>119</v>
      </c>
      <c r="C154" s="128" t="s">
        <v>119</v>
      </c>
      <c r="D154" s="128" t="s">
        <v>120</v>
      </c>
      <c r="E154" s="128"/>
      <c r="F154" s="133" t="s">
        <v>129</v>
      </c>
      <c r="G154" s="134" t="s">
        <v>124</v>
      </c>
      <c r="H154" s="134">
        <v>40001</v>
      </c>
      <c r="I154" s="134">
        <v>1000000</v>
      </c>
      <c r="J154" s="135">
        <f>K154+120</f>
        <v>480</v>
      </c>
      <c r="K154" s="136">
        <v>360</v>
      </c>
      <c r="L154" s="135">
        <f>K154-120</f>
        <v>240</v>
      </c>
      <c r="M154" s="137">
        <v>1.0625</v>
      </c>
      <c r="N154" s="138">
        <f t="shared" si="6"/>
        <v>1200</v>
      </c>
      <c r="O154" s="138">
        <v>1000</v>
      </c>
      <c r="P154" s="138">
        <v>750</v>
      </c>
      <c r="Q154" s="139">
        <v>1.5625</v>
      </c>
    </row>
    <row r="155" spans="1:17" s="127" customFormat="1" x14ac:dyDescent="0.2">
      <c r="A155" s="127">
        <v>152</v>
      </c>
      <c r="B155" s="128" t="s">
        <v>119</v>
      </c>
      <c r="C155" s="128" t="s">
        <v>119</v>
      </c>
      <c r="D155" s="128" t="s">
        <v>120</v>
      </c>
      <c r="E155" s="128"/>
      <c r="F155" s="133" t="s">
        <v>129</v>
      </c>
      <c r="G155" s="134" t="s">
        <v>125</v>
      </c>
      <c r="H155" s="134">
        <v>40001</v>
      </c>
      <c r="I155" s="134">
        <v>1000000</v>
      </c>
      <c r="J155" s="135">
        <f>K155+150</f>
        <v>600</v>
      </c>
      <c r="K155" s="136">
        <v>450</v>
      </c>
      <c r="L155" s="135">
        <f>K155-150</f>
        <v>300</v>
      </c>
      <c r="M155" s="137">
        <v>1.1770833333333333</v>
      </c>
      <c r="N155" s="138">
        <f t="shared" si="6"/>
        <v>1500</v>
      </c>
      <c r="O155" s="138">
        <v>1300</v>
      </c>
      <c r="P155" s="138">
        <v>900</v>
      </c>
      <c r="Q155" s="139">
        <v>1.6666666666666667</v>
      </c>
    </row>
    <row r="156" spans="1:17" s="127" customFormat="1" hidden="1" x14ac:dyDescent="0.2">
      <c r="A156" s="127">
        <v>153</v>
      </c>
      <c r="B156" s="128" t="s">
        <v>119</v>
      </c>
      <c r="C156" s="128" t="s">
        <v>119</v>
      </c>
      <c r="D156" s="128" t="s">
        <v>120</v>
      </c>
      <c r="E156" s="128"/>
      <c r="F156" s="133" t="s">
        <v>130</v>
      </c>
      <c r="G156" s="134" t="s">
        <v>122</v>
      </c>
      <c r="H156" s="134">
        <v>40001</v>
      </c>
      <c r="I156" s="134">
        <v>1000000</v>
      </c>
      <c r="J156" s="135">
        <f>K156+60</f>
        <v>260</v>
      </c>
      <c r="K156" s="136">
        <v>200</v>
      </c>
      <c r="L156" s="135">
        <f>K156-60</f>
        <v>140</v>
      </c>
      <c r="M156" s="137">
        <v>0.71875</v>
      </c>
      <c r="N156" s="138">
        <f t="shared" si="6"/>
        <v>800</v>
      </c>
      <c r="O156" s="138">
        <v>600</v>
      </c>
      <c r="P156" s="138">
        <f>O156-200</f>
        <v>400</v>
      </c>
      <c r="Q156" s="139">
        <v>1.3541666666666667</v>
      </c>
    </row>
    <row r="157" spans="1:17" s="127" customFormat="1" hidden="1" x14ac:dyDescent="0.2">
      <c r="A157" s="127">
        <v>154</v>
      </c>
      <c r="B157" s="128" t="s">
        <v>119</v>
      </c>
      <c r="C157" s="128" t="s">
        <v>119</v>
      </c>
      <c r="D157" s="128" t="s">
        <v>120</v>
      </c>
      <c r="E157" s="128"/>
      <c r="F157" s="133" t="s">
        <v>130</v>
      </c>
      <c r="G157" s="134" t="s">
        <v>123</v>
      </c>
      <c r="H157" s="134">
        <v>40001</v>
      </c>
      <c r="I157" s="134">
        <v>1000000</v>
      </c>
      <c r="J157" s="135">
        <f>K157+80</f>
        <v>370</v>
      </c>
      <c r="K157" s="136">
        <v>290</v>
      </c>
      <c r="L157" s="135">
        <f>K157-80</f>
        <v>210</v>
      </c>
      <c r="M157" s="137">
        <v>0.94791666666666674</v>
      </c>
      <c r="N157" s="144">
        <f t="shared" si="6"/>
        <v>1000</v>
      </c>
      <c r="O157" s="144">
        <v>800</v>
      </c>
      <c r="P157" s="144">
        <v>600</v>
      </c>
      <c r="Q157" s="139">
        <v>1.4583333333333333</v>
      </c>
    </row>
    <row r="158" spans="1:17" s="127" customFormat="1" hidden="1" x14ac:dyDescent="0.2">
      <c r="A158" s="127">
        <v>155</v>
      </c>
      <c r="B158" s="128" t="s">
        <v>119</v>
      </c>
      <c r="C158" s="128" t="s">
        <v>119</v>
      </c>
      <c r="D158" s="128" t="s">
        <v>120</v>
      </c>
      <c r="E158" s="128"/>
      <c r="F158" s="133" t="s">
        <v>130</v>
      </c>
      <c r="G158" s="134" t="s">
        <v>124</v>
      </c>
      <c r="H158" s="134">
        <v>40001</v>
      </c>
      <c r="I158" s="134">
        <v>1000000</v>
      </c>
      <c r="J158" s="135">
        <f>K158+120</f>
        <v>480</v>
      </c>
      <c r="K158" s="136">
        <v>360</v>
      </c>
      <c r="L158" s="135">
        <f>K158-120</f>
        <v>240</v>
      </c>
      <c r="M158" s="137">
        <v>1.0625</v>
      </c>
      <c r="N158" s="144">
        <f t="shared" si="6"/>
        <v>1200</v>
      </c>
      <c r="O158" s="144">
        <v>1000</v>
      </c>
      <c r="P158" s="144">
        <v>750</v>
      </c>
      <c r="Q158" s="139">
        <v>1.5625</v>
      </c>
    </row>
    <row r="159" spans="1:17" s="127" customFormat="1" hidden="1" x14ac:dyDescent="0.2">
      <c r="A159" s="127">
        <v>156</v>
      </c>
      <c r="B159" s="128" t="s">
        <v>119</v>
      </c>
      <c r="C159" s="128" t="s">
        <v>119</v>
      </c>
      <c r="D159" s="128" t="s">
        <v>120</v>
      </c>
      <c r="E159" s="128"/>
      <c r="F159" s="133" t="s">
        <v>130</v>
      </c>
      <c r="G159" s="134" t="s">
        <v>125</v>
      </c>
      <c r="H159" s="134">
        <v>40001</v>
      </c>
      <c r="I159" s="134">
        <v>1000000</v>
      </c>
      <c r="J159" s="135">
        <f>K159+150</f>
        <v>600</v>
      </c>
      <c r="K159" s="136">
        <v>450</v>
      </c>
      <c r="L159" s="135">
        <f>K159-150</f>
        <v>300</v>
      </c>
      <c r="M159" s="137">
        <v>1.1770833333333333</v>
      </c>
      <c r="N159" s="144">
        <f t="shared" si="6"/>
        <v>1500</v>
      </c>
      <c r="O159" s="144">
        <v>1300</v>
      </c>
      <c r="P159" s="144">
        <v>900</v>
      </c>
      <c r="Q159" s="139">
        <v>1.6666666666666667</v>
      </c>
    </row>
    <row r="160" spans="1:17" s="127" customFormat="1" hidden="1" x14ac:dyDescent="0.2">
      <c r="A160" s="127">
        <v>157</v>
      </c>
      <c r="B160" s="128" t="s">
        <v>119</v>
      </c>
      <c r="C160" s="128" t="s">
        <v>119</v>
      </c>
      <c r="D160" s="128" t="s">
        <v>120</v>
      </c>
      <c r="E160" s="128"/>
      <c r="F160" s="133" t="s">
        <v>131</v>
      </c>
      <c r="G160" s="134" t="s">
        <v>122</v>
      </c>
      <c r="H160" s="134">
        <v>40001</v>
      </c>
      <c r="I160" s="134">
        <v>1000000</v>
      </c>
      <c r="J160" s="135">
        <f>K160+60</f>
        <v>420</v>
      </c>
      <c r="K160" s="136">
        <v>360</v>
      </c>
      <c r="L160" s="135">
        <f>K160-60</f>
        <v>300</v>
      </c>
      <c r="M160" s="137">
        <v>4.020833333333333</v>
      </c>
      <c r="N160" s="144">
        <v>1200</v>
      </c>
      <c r="O160" s="144">
        <v>1000</v>
      </c>
      <c r="P160" s="144">
        <v>800</v>
      </c>
      <c r="Q160" s="139">
        <v>1.4583333333333333</v>
      </c>
    </row>
    <row r="161" spans="1:19" s="127" customFormat="1" hidden="1" x14ac:dyDescent="0.2">
      <c r="A161" s="127">
        <v>158</v>
      </c>
      <c r="B161" s="128" t="s">
        <v>119</v>
      </c>
      <c r="C161" s="128" t="s">
        <v>119</v>
      </c>
      <c r="D161" s="128" t="s">
        <v>120</v>
      </c>
      <c r="E161" s="128"/>
      <c r="F161" s="133" t="s">
        <v>131</v>
      </c>
      <c r="G161" s="134" t="s">
        <v>123</v>
      </c>
      <c r="H161" s="134">
        <v>40001</v>
      </c>
      <c r="I161" s="134">
        <v>1000000</v>
      </c>
      <c r="J161" s="135">
        <f>K161+80</f>
        <v>530</v>
      </c>
      <c r="K161" s="136">
        <v>450</v>
      </c>
      <c r="L161" s="135">
        <f>K161-80</f>
        <v>370</v>
      </c>
      <c r="M161" s="137">
        <v>6.520833333333333</v>
      </c>
      <c r="N161" s="144">
        <v>1600</v>
      </c>
      <c r="O161" s="144">
        <v>1400</v>
      </c>
      <c r="P161" s="144">
        <v>1000</v>
      </c>
      <c r="Q161" s="139">
        <v>1.5625</v>
      </c>
    </row>
    <row r="162" spans="1:19" s="127" customFormat="1" hidden="1" x14ac:dyDescent="0.2">
      <c r="A162" s="127">
        <v>159</v>
      </c>
      <c r="B162" s="128" t="s">
        <v>119</v>
      </c>
      <c r="C162" s="128" t="s">
        <v>119</v>
      </c>
      <c r="D162" s="128" t="s">
        <v>120</v>
      </c>
      <c r="E162" s="128"/>
      <c r="F162" s="133" t="s">
        <v>131</v>
      </c>
      <c r="G162" s="134" t="s">
        <v>124</v>
      </c>
      <c r="H162" s="134">
        <v>40001</v>
      </c>
      <c r="I162" s="134">
        <v>1000000</v>
      </c>
      <c r="J162" s="135">
        <f>K162+120</f>
        <v>690</v>
      </c>
      <c r="K162" s="136">
        <v>570</v>
      </c>
      <c r="L162" s="135">
        <f>K162-120</f>
        <v>450</v>
      </c>
      <c r="M162" s="137">
        <v>7.7708333333333339</v>
      </c>
      <c r="N162" s="144">
        <v>1800</v>
      </c>
      <c r="O162" s="144">
        <v>1600</v>
      </c>
      <c r="P162" s="144">
        <v>1200</v>
      </c>
      <c r="Q162" s="139">
        <v>1.7708333333333333</v>
      </c>
    </row>
    <row r="163" spans="1:19" s="127" customFormat="1" hidden="1" x14ac:dyDescent="0.2">
      <c r="A163" s="127">
        <v>160</v>
      </c>
      <c r="B163" s="128" t="s">
        <v>119</v>
      </c>
      <c r="C163" s="128" t="s">
        <v>119</v>
      </c>
      <c r="D163" s="128" t="s">
        <v>120</v>
      </c>
      <c r="E163" s="128"/>
      <c r="F163" s="133" t="s">
        <v>131</v>
      </c>
      <c r="G163" s="134" t="s">
        <v>125</v>
      </c>
      <c r="H163" s="134">
        <v>40001</v>
      </c>
      <c r="I163" s="134">
        <v>1000000</v>
      </c>
      <c r="J163" s="135">
        <f>K163+150</f>
        <v>850</v>
      </c>
      <c r="K163" s="136">
        <v>700</v>
      </c>
      <c r="L163" s="135">
        <f>K163-150</f>
        <v>550</v>
      </c>
      <c r="M163" s="137">
        <v>9.25</v>
      </c>
      <c r="N163" s="144">
        <v>2000</v>
      </c>
      <c r="O163" s="144">
        <v>1800</v>
      </c>
      <c r="P163" s="144">
        <v>1400</v>
      </c>
      <c r="Q163" s="139">
        <v>1.9791666666666665</v>
      </c>
    </row>
    <row r="164" spans="1:19" x14ac:dyDescent="0.2">
      <c r="A164" s="127">
        <v>161</v>
      </c>
      <c r="B164" s="124"/>
      <c r="C164" s="146" t="s">
        <v>132</v>
      </c>
      <c r="D164" s="147" t="s">
        <v>133</v>
      </c>
      <c r="E164" s="147"/>
      <c r="F164" s="148" t="s">
        <v>134</v>
      </c>
      <c r="G164" s="147" t="s">
        <v>135</v>
      </c>
      <c r="H164" s="126">
        <v>1</v>
      </c>
      <c r="I164" s="134">
        <v>1000000</v>
      </c>
      <c r="J164" s="134"/>
      <c r="K164" s="136">
        <v>60</v>
      </c>
      <c r="L164" s="149"/>
      <c r="M164" s="150">
        <v>3</v>
      </c>
      <c r="N164" s="151"/>
      <c r="O164" s="151"/>
      <c r="P164" s="151"/>
      <c r="Q164" s="152">
        <v>2</v>
      </c>
      <c r="R164" s="127"/>
      <c r="S164" s="127"/>
    </row>
    <row r="165" spans="1:19" x14ac:dyDescent="0.2">
      <c r="A165" s="127">
        <v>162</v>
      </c>
      <c r="B165" s="124"/>
      <c r="C165" s="146" t="s">
        <v>132</v>
      </c>
      <c r="D165" s="147" t="s">
        <v>133</v>
      </c>
      <c r="E165" s="147"/>
      <c r="F165" s="148" t="s">
        <v>136</v>
      </c>
      <c r="G165" s="147" t="s">
        <v>135</v>
      </c>
      <c r="H165" s="126">
        <v>1</v>
      </c>
      <c r="I165" s="134">
        <v>1000000</v>
      </c>
      <c r="J165" s="134"/>
      <c r="K165" s="136">
        <v>60</v>
      </c>
      <c r="L165" s="149"/>
      <c r="M165" s="150">
        <v>3</v>
      </c>
      <c r="N165" s="149"/>
      <c r="O165" s="149"/>
      <c r="P165" s="149"/>
      <c r="Q165" s="152">
        <v>2</v>
      </c>
      <c r="R165" s="127"/>
      <c r="S165" s="127"/>
    </row>
    <row r="166" spans="1:19" x14ac:dyDescent="0.2">
      <c r="A166" s="127">
        <v>163</v>
      </c>
      <c r="B166" s="124"/>
      <c r="C166" s="146" t="s">
        <v>132</v>
      </c>
      <c r="D166" s="147" t="s">
        <v>133</v>
      </c>
      <c r="E166" s="147"/>
      <c r="F166" s="148" t="s">
        <v>137</v>
      </c>
      <c r="G166" s="147" t="s">
        <v>135</v>
      </c>
      <c r="H166" s="126">
        <v>1</v>
      </c>
      <c r="I166" s="134">
        <v>1000000</v>
      </c>
      <c r="J166" s="134"/>
      <c r="K166" s="136">
        <v>60</v>
      </c>
      <c r="L166" s="149"/>
      <c r="M166" s="150">
        <v>3</v>
      </c>
      <c r="N166" s="149"/>
      <c r="O166" s="149"/>
      <c r="P166" s="149"/>
      <c r="Q166" s="152">
        <v>2</v>
      </c>
      <c r="R166" s="127"/>
      <c r="S166" s="127"/>
    </row>
    <row r="167" spans="1:19" x14ac:dyDescent="0.2">
      <c r="A167" s="127">
        <v>164</v>
      </c>
      <c r="B167" s="124"/>
      <c r="C167" s="146" t="s">
        <v>132</v>
      </c>
      <c r="D167" s="147" t="s">
        <v>133</v>
      </c>
      <c r="E167" s="147"/>
      <c r="F167" s="148" t="s">
        <v>138</v>
      </c>
      <c r="G167" s="147" t="s">
        <v>135</v>
      </c>
      <c r="H167" s="126">
        <v>1</v>
      </c>
      <c r="I167" s="134">
        <v>1000000</v>
      </c>
      <c r="J167" s="134"/>
      <c r="K167" s="136">
        <v>60</v>
      </c>
      <c r="L167" s="149"/>
      <c r="M167" s="150">
        <v>3</v>
      </c>
      <c r="N167" s="149"/>
      <c r="O167" s="149"/>
      <c r="P167" s="149"/>
      <c r="Q167" s="152">
        <v>2</v>
      </c>
      <c r="R167" s="127"/>
      <c r="S167" s="127"/>
    </row>
    <row r="168" spans="1:19" x14ac:dyDescent="0.2">
      <c r="A168" s="127">
        <v>165</v>
      </c>
      <c r="B168" s="124"/>
      <c r="C168" s="146" t="s">
        <v>132</v>
      </c>
      <c r="D168" s="147" t="s">
        <v>133</v>
      </c>
      <c r="E168" s="147"/>
      <c r="F168" s="148" t="s">
        <v>139</v>
      </c>
      <c r="G168" s="147" t="s">
        <v>135</v>
      </c>
      <c r="H168" s="126">
        <v>1</v>
      </c>
      <c r="I168" s="134">
        <v>1000000</v>
      </c>
      <c r="J168" s="134"/>
      <c r="K168" s="136">
        <v>60</v>
      </c>
      <c r="L168" s="149"/>
      <c r="M168" s="150">
        <v>3</v>
      </c>
      <c r="N168" s="149"/>
      <c r="O168" s="149"/>
      <c r="P168" s="149"/>
      <c r="Q168" s="152">
        <v>2</v>
      </c>
      <c r="R168" s="127"/>
      <c r="S168" s="127"/>
    </row>
    <row r="169" spans="1:19" x14ac:dyDescent="0.2">
      <c r="A169" s="127">
        <v>166</v>
      </c>
      <c r="B169" s="124"/>
      <c r="C169" s="146" t="s">
        <v>132</v>
      </c>
      <c r="D169" s="147" t="s">
        <v>133</v>
      </c>
      <c r="E169" s="147"/>
      <c r="F169" s="148" t="s">
        <v>140</v>
      </c>
      <c r="G169" s="147" t="s">
        <v>135</v>
      </c>
      <c r="H169" s="126">
        <v>1</v>
      </c>
      <c r="I169" s="134">
        <v>1000000</v>
      </c>
      <c r="J169" s="134"/>
      <c r="K169" s="136">
        <v>60</v>
      </c>
      <c r="L169" s="149"/>
      <c r="M169" s="150">
        <v>3</v>
      </c>
      <c r="N169" s="149"/>
      <c r="O169" s="149"/>
      <c r="P169" s="149"/>
      <c r="Q169" s="152">
        <v>2</v>
      </c>
      <c r="R169" s="127"/>
      <c r="S169" s="127"/>
    </row>
    <row r="170" spans="1:19" x14ac:dyDescent="0.2">
      <c r="A170" s="127">
        <v>167</v>
      </c>
      <c r="B170" s="124"/>
      <c r="C170" s="146" t="s">
        <v>132</v>
      </c>
      <c r="D170" s="147" t="s">
        <v>133</v>
      </c>
      <c r="E170" s="147"/>
      <c r="F170" s="148" t="s">
        <v>141</v>
      </c>
      <c r="G170" s="147" t="s">
        <v>135</v>
      </c>
      <c r="H170" s="126">
        <v>1</v>
      </c>
      <c r="I170" s="134">
        <v>1000000</v>
      </c>
      <c r="J170" s="134"/>
      <c r="K170" s="136">
        <v>60</v>
      </c>
      <c r="L170" s="149"/>
      <c r="M170" s="150">
        <v>3</v>
      </c>
      <c r="N170" s="149"/>
      <c r="O170" s="149"/>
      <c r="P170" s="149"/>
      <c r="Q170" s="152">
        <v>2</v>
      </c>
      <c r="R170" s="127"/>
      <c r="S170" s="127"/>
    </row>
    <row r="171" spans="1:19" x14ac:dyDescent="0.2">
      <c r="A171" s="127">
        <v>168</v>
      </c>
      <c r="B171" s="124"/>
      <c r="C171" s="146" t="s">
        <v>132</v>
      </c>
      <c r="D171" s="147" t="s">
        <v>133</v>
      </c>
      <c r="E171" s="147"/>
      <c r="F171" s="148" t="s">
        <v>142</v>
      </c>
      <c r="G171" s="147" t="s">
        <v>135</v>
      </c>
      <c r="H171" s="126">
        <v>1</v>
      </c>
      <c r="I171" s="134">
        <v>1000000</v>
      </c>
      <c r="J171" s="134"/>
      <c r="K171" s="136">
        <v>60</v>
      </c>
      <c r="L171" s="149"/>
      <c r="M171" s="150">
        <v>3</v>
      </c>
      <c r="N171" s="149"/>
      <c r="O171" s="149"/>
      <c r="P171" s="149"/>
      <c r="Q171" s="152">
        <v>2</v>
      </c>
      <c r="R171" s="127"/>
      <c r="S171" s="127"/>
    </row>
    <row r="172" spans="1:19" x14ac:dyDescent="0.2">
      <c r="A172" s="127">
        <v>169</v>
      </c>
      <c r="B172" s="124"/>
      <c r="C172" s="146" t="s">
        <v>132</v>
      </c>
      <c r="D172" s="147" t="s">
        <v>133</v>
      </c>
      <c r="E172" s="147"/>
      <c r="F172" s="148" t="s">
        <v>143</v>
      </c>
      <c r="G172" s="147" t="s">
        <v>135</v>
      </c>
      <c r="H172" s="126">
        <v>1</v>
      </c>
      <c r="I172" s="134">
        <v>1000000</v>
      </c>
      <c r="J172" s="134"/>
      <c r="K172" s="136">
        <v>60</v>
      </c>
      <c r="L172" s="149"/>
      <c r="M172" s="150">
        <v>3</v>
      </c>
      <c r="N172" s="149"/>
      <c r="O172" s="149"/>
      <c r="P172" s="149"/>
      <c r="Q172" s="152">
        <v>2</v>
      </c>
      <c r="R172" s="127"/>
    </row>
    <row r="173" spans="1:19" x14ac:dyDescent="0.2">
      <c r="A173" s="127">
        <v>170</v>
      </c>
      <c r="B173" s="124"/>
      <c r="C173" s="146" t="s">
        <v>132</v>
      </c>
      <c r="D173" s="147" t="s">
        <v>133</v>
      </c>
      <c r="E173" s="147"/>
      <c r="F173" s="148" t="s">
        <v>144</v>
      </c>
      <c r="G173" s="147" t="s">
        <v>135</v>
      </c>
      <c r="H173" s="126">
        <v>1</v>
      </c>
      <c r="I173" s="134">
        <v>1000000</v>
      </c>
      <c r="J173" s="134"/>
      <c r="K173" s="136">
        <v>60</v>
      </c>
      <c r="L173" s="149"/>
      <c r="M173" s="150">
        <v>3</v>
      </c>
      <c r="N173" s="149"/>
      <c r="O173" s="149"/>
      <c r="P173" s="149"/>
      <c r="Q173" s="152">
        <v>2</v>
      </c>
      <c r="R173" s="127"/>
    </row>
    <row r="174" spans="1:19" x14ac:dyDescent="0.2">
      <c r="A174" s="127">
        <v>171</v>
      </c>
      <c r="B174" s="124"/>
      <c r="C174" s="146" t="s">
        <v>132</v>
      </c>
      <c r="D174" s="147" t="s">
        <v>133</v>
      </c>
      <c r="E174" s="147"/>
      <c r="F174" s="148" t="s">
        <v>145</v>
      </c>
      <c r="G174" s="147" t="s">
        <v>135</v>
      </c>
      <c r="H174" s="126">
        <v>1</v>
      </c>
      <c r="I174" s="134">
        <v>1000000</v>
      </c>
      <c r="J174" s="134"/>
      <c r="K174" s="136">
        <v>60</v>
      </c>
      <c r="L174" s="149"/>
      <c r="M174" s="150">
        <v>3</v>
      </c>
      <c r="N174" s="149"/>
      <c r="O174" s="149"/>
      <c r="P174" s="149"/>
      <c r="Q174" s="152">
        <v>2</v>
      </c>
      <c r="R174" s="127"/>
    </row>
    <row r="175" spans="1:19" x14ac:dyDescent="0.2">
      <c r="A175" s="127">
        <v>172</v>
      </c>
      <c r="B175" s="124"/>
      <c r="C175" s="146" t="s">
        <v>132</v>
      </c>
      <c r="D175" s="147" t="s">
        <v>133</v>
      </c>
      <c r="E175" s="147"/>
      <c r="F175" s="148" t="s">
        <v>146</v>
      </c>
      <c r="G175" s="147" t="s">
        <v>135</v>
      </c>
      <c r="H175" s="126">
        <v>1</v>
      </c>
      <c r="I175" s="134">
        <v>1000000</v>
      </c>
      <c r="J175" s="134"/>
      <c r="K175" s="136">
        <v>60</v>
      </c>
      <c r="L175" s="149"/>
      <c r="M175" s="150">
        <v>3</v>
      </c>
      <c r="N175" s="149"/>
      <c r="O175" s="149"/>
      <c r="P175" s="149"/>
      <c r="Q175" s="152">
        <v>2</v>
      </c>
      <c r="R175" s="127"/>
    </row>
    <row r="176" spans="1:19" hidden="1" x14ac:dyDescent="0.2">
      <c r="A176" s="127">
        <v>173</v>
      </c>
      <c r="B176" s="124"/>
      <c r="C176" s="146" t="s">
        <v>132</v>
      </c>
      <c r="D176" s="147" t="s">
        <v>133</v>
      </c>
      <c r="E176" s="147"/>
      <c r="F176" s="148" t="s">
        <v>147</v>
      </c>
      <c r="G176" s="147" t="s">
        <v>135</v>
      </c>
      <c r="H176" s="126">
        <v>1</v>
      </c>
      <c r="I176" s="134">
        <v>1000000</v>
      </c>
      <c r="J176" s="134"/>
      <c r="K176" s="136">
        <v>90</v>
      </c>
      <c r="L176" s="149"/>
      <c r="M176" s="150">
        <v>3</v>
      </c>
      <c r="N176" s="149"/>
      <c r="O176" s="149"/>
      <c r="P176" s="149"/>
      <c r="Q176" s="152">
        <v>1.3333333333333335</v>
      </c>
      <c r="R176" s="127"/>
    </row>
    <row r="177" spans="1:18" hidden="1" x14ac:dyDescent="0.2">
      <c r="A177" s="127">
        <v>174</v>
      </c>
      <c r="B177" s="124"/>
      <c r="C177" s="146" t="s">
        <v>132</v>
      </c>
      <c r="D177" s="147" t="s">
        <v>133</v>
      </c>
      <c r="E177" s="147"/>
      <c r="F177" s="148" t="s">
        <v>148</v>
      </c>
      <c r="G177" s="147" t="s">
        <v>135</v>
      </c>
      <c r="H177" s="126">
        <v>1</v>
      </c>
      <c r="I177" s="134">
        <v>1000000</v>
      </c>
      <c r="J177" s="134"/>
      <c r="K177" s="136">
        <v>90</v>
      </c>
      <c r="L177" s="149"/>
      <c r="M177" s="150">
        <v>3</v>
      </c>
      <c r="N177" s="149"/>
      <c r="O177" s="149"/>
      <c r="P177" s="149"/>
      <c r="Q177" s="152">
        <v>1.3333333333333335</v>
      </c>
      <c r="R177" s="127"/>
    </row>
    <row r="178" spans="1:18" hidden="1" x14ac:dyDescent="0.2">
      <c r="A178" s="127">
        <v>175</v>
      </c>
      <c r="B178" s="124"/>
      <c r="C178" s="146" t="s">
        <v>132</v>
      </c>
      <c r="D178" s="147" t="s">
        <v>133</v>
      </c>
      <c r="E178" s="147"/>
      <c r="F178" s="148" t="s">
        <v>149</v>
      </c>
      <c r="G178" s="147" t="s">
        <v>135</v>
      </c>
      <c r="H178" s="126">
        <v>1</v>
      </c>
      <c r="I178" s="134">
        <v>1000000</v>
      </c>
      <c r="J178" s="134"/>
      <c r="K178" s="136">
        <v>90</v>
      </c>
      <c r="L178" s="149"/>
      <c r="M178" s="150">
        <v>3</v>
      </c>
      <c r="N178" s="149"/>
      <c r="O178" s="149"/>
      <c r="P178" s="149"/>
      <c r="Q178" s="152">
        <v>1.3333333333333335</v>
      </c>
      <c r="R178" s="127"/>
    </row>
    <row r="179" spans="1:18" hidden="1" x14ac:dyDescent="0.2">
      <c r="A179" s="127">
        <v>176</v>
      </c>
      <c r="B179" s="124"/>
      <c r="C179" s="146" t="s">
        <v>132</v>
      </c>
      <c r="D179" s="147" t="s">
        <v>133</v>
      </c>
      <c r="E179" s="147"/>
      <c r="F179" s="148" t="s">
        <v>150</v>
      </c>
      <c r="G179" s="147" t="s">
        <v>135</v>
      </c>
      <c r="H179" s="126">
        <v>1</v>
      </c>
      <c r="I179" s="134">
        <v>1000000</v>
      </c>
      <c r="J179" s="134"/>
      <c r="K179" s="136">
        <v>90</v>
      </c>
      <c r="L179" s="149"/>
      <c r="M179" s="150">
        <v>3</v>
      </c>
      <c r="N179" s="149"/>
      <c r="O179" s="149"/>
      <c r="P179" s="149"/>
      <c r="Q179" s="152">
        <v>1.3333333333333335</v>
      </c>
      <c r="R179" s="127"/>
    </row>
    <row r="180" spans="1:18" hidden="1" x14ac:dyDescent="0.2">
      <c r="A180" s="127">
        <v>177</v>
      </c>
      <c r="B180" s="124"/>
      <c r="C180" s="146" t="s">
        <v>132</v>
      </c>
      <c r="D180" s="147" t="s">
        <v>133</v>
      </c>
      <c r="E180" s="147"/>
      <c r="F180" s="148" t="s">
        <v>151</v>
      </c>
      <c r="G180" s="147" t="s">
        <v>135</v>
      </c>
      <c r="H180" s="126">
        <v>1</v>
      </c>
      <c r="I180" s="134">
        <v>1000000</v>
      </c>
      <c r="J180" s="134"/>
      <c r="K180" s="136">
        <v>90</v>
      </c>
      <c r="L180" s="149"/>
      <c r="M180" s="150">
        <v>4</v>
      </c>
      <c r="N180" s="149"/>
      <c r="O180" s="149"/>
      <c r="P180" s="149"/>
      <c r="Q180" s="152">
        <v>1.3333333333333335</v>
      </c>
      <c r="R180" s="127"/>
    </row>
    <row r="181" spans="1:18" hidden="1" x14ac:dyDescent="0.2">
      <c r="A181" s="127">
        <v>178</v>
      </c>
      <c r="B181" s="153"/>
      <c r="C181" s="154" t="s">
        <v>132</v>
      </c>
      <c r="D181" s="155" t="s">
        <v>133</v>
      </c>
      <c r="E181" s="155"/>
      <c r="F181" s="156" t="s">
        <v>152</v>
      </c>
      <c r="G181" s="155" t="s">
        <v>135</v>
      </c>
      <c r="H181" s="157">
        <v>1</v>
      </c>
      <c r="I181" s="157">
        <v>1000000</v>
      </c>
      <c r="J181" s="157"/>
      <c r="K181" s="136">
        <v>90</v>
      </c>
      <c r="L181" s="158"/>
      <c r="M181" s="159">
        <v>10</v>
      </c>
      <c r="N181" s="158"/>
      <c r="O181" s="158"/>
      <c r="P181" s="158"/>
      <c r="Q181" s="152">
        <v>1.3333333333333335</v>
      </c>
      <c r="R181" s="127"/>
    </row>
    <row r="182" spans="1:18" hidden="1" x14ac:dyDescent="0.2">
      <c r="A182" s="127">
        <v>179</v>
      </c>
      <c r="B182" s="124"/>
      <c r="C182" s="146" t="s">
        <v>132</v>
      </c>
      <c r="D182" s="147" t="s">
        <v>133</v>
      </c>
      <c r="E182" s="147"/>
      <c r="F182" s="148" t="s">
        <v>153</v>
      </c>
      <c r="G182" s="147" t="s">
        <v>135</v>
      </c>
      <c r="H182" s="126">
        <v>1</v>
      </c>
      <c r="I182" s="134">
        <v>1000000</v>
      </c>
      <c r="J182" s="134"/>
      <c r="K182" s="136">
        <v>90</v>
      </c>
      <c r="L182" s="149"/>
      <c r="M182" s="150">
        <v>3</v>
      </c>
      <c r="N182" s="149"/>
      <c r="O182" s="149"/>
      <c r="P182" s="149"/>
      <c r="Q182" s="152">
        <v>1.3333333333333335</v>
      </c>
      <c r="R182" s="127"/>
    </row>
    <row r="183" spans="1:18" hidden="1" x14ac:dyDescent="0.2">
      <c r="A183" s="127">
        <v>180</v>
      </c>
      <c r="B183" s="124"/>
      <c r="C183" s="146" t="s">
        <v>132</v>
      </c>
      <c r="D183" s="147" t="s">
        <v>133</v>
      </c>
      <c r="E183" s="147"/>
      <c r="F183" s="148" t="s">
        <v>154</v>
      </c>
      <c r="G183" s="147" t="s">
        <v>135</v>
      </c>
      <c r="H183" s="126">
        <v>1</v>
      </c>
      <c r="I183" s="134">
        <v>1000000</v>
      </c>
      <c r="J183" s="134"/>
      <c r="K183" s="136">
        <v>90</v>
      </c>
      <c r="L183" s="149"/>
      <c r="M183" s="150">
        <v>3</v>
      </c>
      <c r="N183" s="149"/>
      <c r="O183" s="149"/>
      <c r="P183" s="149"/>
      <c r="Q183" s="152">
        <v>2.666666666666667</v>
      </c>
      <c r="R183" s="127"/>
    </row>
    <row r="184" spans="1:18" x14ac:dyDescent="0.2">
      <c r="A184" s="127">
        <v>181</v>
      </c>
      <c r="B184" s="124"/>
      <c r="C184" s="146" t="s">
        <v>132</v>
      </c>
      <c r="D184" s="147" t="s">
        <v>133</v>
      </c>
      <c r="E184" s="147"/>
      <c r="F184" s="148" t="s">
        <v>155</v>
      </c>
      <c r="G184" s="147" t="s">
        <v>156</v>
      </c>
      <c r="H184" s="126">
        <v>1</v>
      </c>
      <c r="I184" s="134">
        <v>1000000</v>
      </c>
      <c r="J184" s="134"/>
      <c r="K184" s="136">
        <v>60</v>
      </c>
      <c r="L184" s="149"/>
      <c r="M184" s="150">
        <v>3</v>
      </c>
      <c r="N184" s="149"/>
      <c r="O184" s="149"/>
      <c r="P184" s="149"/>
      <c r="Q184" s="152">
        <v>2</v>
      </c>
      <c r="R184" s="127"/>
    </row>
    <row r="185" spans="1:18" x14ac:dyDescent="0.2">
      <c r="A185" s="127">
        <v>182</v>
      </c>
      <c r="B185" s="124"/>
      <c r="C185" s="146" t="s">
        <v>132</v>
      </c>
      <c r="D185" s="147" t="s">
        <v>133</v>
      </c>
      <c r="E185" s="147"/>
      <c r="F185" s="148" t="s">
        <v>157</v>
      </c>
      <c r="G185" s="147" t="s">
        <v>156</v>
      </c>
      <c r="H185" s="126">
        <v>1</v>
      </c>
      <c r="I185" s="134">
        <v>1000000</v>
      </c>
      <c r="J185" s="134"/>
      <c r="K185" s="136">
        <v>60</v>
      </c>
      <c r="L185" s="149"/>
      <c r="M185" s="150">
        <v>3</v>
      </c>
      <c r="N185" s="149"/>
      <c r="O185" s="149"/>
      <c r="P185" s="149"/>
      <c r="Q185" s="152">
        <v>2</v>
      </c>
      <c r="R185" s="127"/>
    </row>
    <row r="186" spans="1:18" x14ac:dyDescent="0.2">
      <c r="A186" s="127">
        <v>183</v>
      </c>
      <c r="B186" s="124"/>
      <c r="C186" s="146" t="s">
        <v>132</v>
      </c>
      <c r="D186" s="147" t="s">
        <v>133</v>
      </c>
      <c r="E186" s="147"/>
      <c r="F186" s="148" t="s">
        <v>158</v>
      </c>
      <c r="G186" s="147" t="s">
        <v>156</v>
      </c>
      <c r="H186" s="126">
        <v>1</v>
      </c>
      <c r="I186" s="134">
        <v>1000000</v>
      </c>
      <c r="J186" s="134"/>
      <c r="K186" s="136">
        <v>60</v>
      </c>
      <c r="L186" s="149"/>
      <c r="M186" s="150">
        <v>3</v>
      </c>
      <c r="N186" s="149"/>
      <c r="O186" s="149"/>
      <c r="P186" s="149"/>
      <c r="Q186" s="152">
        <v>2</v>
      </c>
      <c r="R186" s="127"/>
    </row>
    <row r="187" spans="1:18" x14ac:dyDescent="0.2">
      <c r="A187" s="127">
        <v>184</v>
      </c>
      <c r="B187" s="124"/>
      <c r="C187" s="146" t="s">
        <v>132</v>
      </c>
      <c r="D187" s="147" t="s">
        <v>133</v>
      </c>
      <c r="E187" s="147"/>
      <c r="F187" s="148" t="s">
        <v>159</v>
      </c>
      <c r="G187" s="147" t="s">
        <v>156</v>
      </c>
      <c r="H187" s="126">
        <v>1</v>
      </c>
      <c r="I187" s="134">
        <v>1000000</v>
      </c>
      <c r="J187" s="134"/>
      <c r="K187" s="136">
        <v>60</v>
      </c>
      <c r="L187" s="149"/>
      <c r="M187" s="150">
        <v>3</v>
      </c>
      <c r="N187" s="149"/>
      <c r="O187" s="149"/>
      <c r="P187" s="149"/>
      <c r="Q187" s="152">
        <v>2</v>
      </c>
      <c r="R187" s="127"/>
    </row>
    <row r="188" spans="1:18" x14ac:dyDescent="0.2">
      <c r="A188" s="127">
        <v>185</v>
      </c>
      <c r="B188" s="124"/>
      <c r="C188" s="146" t="s">
        <v>132</v>
      </c>
      <c r="D188" s="147" t="s">
        <v>133</v>
      </c>
      <c r="E188" s="147"/>
      <c r="F188" s="148" t="s">
        <v>160</v>
      </c>
      <c r="G188" s="147" t="s">
        <v>156</v>
      </c>
      <c r="H188" s="126">
        <v>1</v>
      </c>
      <c r="I188" s="134">
        <v>1000000</v>
      </c>
      <c r="J188" s="134"/>
      <c r="K188" s="136">
        <v>60</v>
      </c>
      <c r="L188" s="149"/>
      <c r="M188" s="150">
        <v>3</v>
      </c>
      <c r="N188" s="149"/>
      <c r="O188" s="149"/>
      <c r="P188" s="149"/>
      <c r="Q188" s="152">
        <v>2</v>
      </c>
      <c r="R188" s="127"/>
    </row>
    <row r="189" spans="1:18" hidden="1" x14ac:dyDescent="0.2">
      <c r="A189" s="127">
        <v>186</v>
      </c>
      <c r="B189" s="124"/>
      <c r="C189" s="146" t="s">
        <v>132</v>
      </c>
      <c r="D189" s="147" t="s">
        <v>133</v>
      </c>
      <c r="E189" s="147"/>
      <c r="F189" s="148" t="s">
        <v>161</v>
      </c>
      <c r="G189" s="147" t="s">
        <v>156</v>
      </c>
      <c r="H189" s="126">
        <v>1</v>
      </c>
      <c r="I189" s="134">
        <v>1000000</v>
      </c>
      <c r="J189" s="134"/>
      <c r="K189" s="136">
        <v>60</v>
      </c>
      <c r="L189" s="149"/>
      <c r="M189" s="150">
        <v>3</v>
      </c>
      <c r="N189" s="149"/>
      <c r="O189" s="149"/>
      <c r="P189" s="149"/>
      <c r="Q189" s="152">
        <v>2</v>
      </c>
      <c r="R189" s="127"/>
    </row>
    <row r="190" spans="1:18" hidden="1" x14ac:dyDescent="0.2">
      <c r="A190" s="127">
        <v>187</v>
      </c>
      <c r="B190" s="124"/>
      <c r="C190" s="146" t="s">
        <v>132</v>
      </c>
      <c r="D190" s="147" t="s">
        <v>133</v>
      </c>
      <c r="E190" s="147"/>
      <c r="F190" s="148" t="s">
        <v>162</v>
      </c>
      <c r="G190" s="147" t="s">
        <v>156</v>
      </c>
      <c r="H190" s="126">
        <v>1</v>
      </c>
      <c r="I190" s="134">
        <v>1000000</v>
      </c>
      <c r="J190" s="134"/>
      <c r="K190" s="136">
        <v>60</v>
      </c>
      <c r="L190" s="149"/>
      <c r="M190" s="150">
        <v>3</v>
      </c>
      <c r="N190" s="149"/>
      <c r="O190" s="149"/>
      <c r="P190" s="149"/>
      <c r="Q190" s="152">
        <v>2</v>
      </c>
      <c r="R190" s="127"/>
    </row>
    <row r="191" spans="1:18" hidden="1" x14ac:dyDescent="0.2">
      <c r="A191" s="127">
        <v>188</v>
      </c>
      <c r="B191" s="124"/>
      <c r="C191" s="146" t="s">
        <v>132</v>
      </c>
      <c r="D191" s="147" t="s">
        <v>133</v>
      </c>
      <c r="E191" s="147"/>
      <c r="F191" s="148" t="s">
        <v>163</v>
      </c>
      <c r="G191" s="147" t="s">
        <v>156</v>
      </c>
      <c r="H191" s="126">
        <v>1</v>
      </c>
      <c r="I191" s="134">
        <v>1000000</v>
      </c>
      <c r="J191" s="134"/>
      <c r="K191" s="136">
        <v>60</v>
      </c>
      <c r="L191" s="149"/>
      <c r="M191" s="150">
        <v>3</v>
      </c>
      <c r="N191" s="149"/>
      <c r="O191" s="149"/>
      <c r="P191" s="149"/>
      <c r="Q191" s="152">
        <v>2</v>
      </c>
      <c r="R191" s="127"/>
    </row>
    <row r="192" spans="1:18" hidden="1" x14ac:dyDescent="0.2">
      <c r="A192" s="127">
        <v>189</v>
      </c>
      <c r="B192" s="124"/>
      <c r="C192" s="146" t="s">
        <v>132</v>
      </c>
      <c r="D192" s="147" t="s">
        <v>133</v>
      </c>
      <c r="E192" s="147"/>
      <c r="F192" s="148" t="s">
        <v>164</v>
      </c>
      <c r="G192" s="147" t="s">
        <v>156</v>
      </c>
      <c r="H192" s="126">
        <v>1</v>
      </c>
      <c r="I192" s="134">
        <v>1000000</v>
      </c>
      <c r="J192" s="134"/>
      <c r="K192" s="136">
        <v>60</v>
      </c>
      <c r="L192" s="149"/>
      <c r="M192" s="150">
        <v>3</v>
      </c>
      <c r="N192" s="149"/>
      <c r="O192" s="149"/>
      <c r="P192" s="149"/>
      <c r="Q192" s="152">
        <v>2</v>
      </c>
      <c r="R192" s="127"/>
    </row>
    <row r="193" spans="1:18" hidden="1" x14ac:dyDescent="0.2">
      <c r="A193" s="127">
        <v>190</v>
      </c>
      <c r="B193" s="124"/>
      <c r="C193" s="146" t="s">
        <v>132</v>
      </c>
      <c r="D193" s="147" t="s">
        <v>133</v>
      </c>
      <c r="E193" s="147"/>
      <c r="F193" s="148" t="s">
        <v>165</v>
      </c>
      <c r="G193" s="147" t="s">
        <v>166</v>
      </c>
      <c r="H193" s="126">
        <v>1</v>
      </c>
      <c r="I193" s="134">
        <v>1000000</v>
      </c>
      <c r="J193" s="134"/>
      <c r="K193" s="136">
        <v>60</v>
      </c>
      <c r="L193" s="149"/>
      <c r="M193" s="150">
        <v>3</v>
      </c>
      <c r="N193" s="149"/>
      <c r="O193" s="149"/>
      <c r="P193" s="149"/>
      <c r="Q193" s="152">
        <v>2</v>
      </c>
      <c r="R193" s="127"/>
    </row>
    <row r="194" spans="1:18" hidden="1" x14ac:dyDescent="0.2">
      <c r="A194" s="127">
        <v>191</v>
      </c>
      <c r="B194" s="124"/>
      <c r="C194" s="146" t="s">
        <v>167</v>
      </c>
      <c r="D194" s="160" t="s">
        <v>168</v>
      </c>
      <c r="E194" s="147"/>
      <c r="F194" s="148" t="s">
        <v>167</v>
      </c>
      <c r="G194" s="147"/>
      <c r="H194" s="161">
        <v>1</v>
      </c>
      <c r="I194" s="161">
        <v>1000000</v>
      </c>
      <c r="J194" s="161"/>
      <c r="K194" s="136">
        <v>20</v>
      </c>
      <c r="L194" s="151"/>
      <c r="M194" s="162">
        <v>1</v>
      </c>
      <c r="N194" s="151"/>
      <c r="O194" s="151"/>
      <c r="P194" s="151"/>
      <c r="Q194" s="163">
        <v>0</v>
      </c>
    </row>
    <row r="195" spans="1:18" hidden="1" x14ac:dyDescent="0.2">
      <c r="A195" s="127">
        <v>192</v>
      </c>
      <c r="B195" s="124"/>
      <c r="C195" s="146" t="s">
        <v>169</v>
      </c>
      <c r="D195" s="146" t="s">
        <v>170</v>
      </c>
      <c r="E195" s="146"/>
      <c r="F195" s="164" t="s">
        <v>171</v>
      </c>
      <c r="G195" s="165"/>
      <c r="H195" s="161">
        <v>1</v>
      </c>
      <c r="I195" s="161">
        <v>1000000</v>
      </c>
      <c r="J195" s="161"/>
      <c r="K195" s="136">
        <v>100</v>
      </c>
      <c r="L195" s="151"/>
      <c r="M195" s="163">
        <v>1.5</v>
      </c>
      <c r="N195" s="151"/>
      <c r="O195" s="151"/>
      <c r="P195" s="151"/>
      <c r="Q195" s="163">
        <v>1</v>
      </c>
    </row>
    <row r="196" spans="1:18" ht="17" hidden="1" x14ac:dyDescent="0.2">
      <c r="A196" s="127">
        <v>193</v>
      </c>
      <c r="B196" s="124"/>
      <c r="C196" s="146" t="s">
        <v>169</v>
      </c>
      <c r="D196" s="146" t="s">
        <v>170</v>
      </c>
      <c r="E196" s="146"/>
      <c r="F196" s="166" t="s">
        <v>172</v>
      </c>
      <c r="G196" s="165"/>
      <c r="H196" s="161">
        <v>1</v>
      </c>
      <c r="I196" s="161">
        <v>1000000</v>
      </c>
      <c r="J196" s="161"/>
      <c r="K196" s="136">
        <v>160</v>
      </c>
      <c r="L196" s="151"/>
      <c r="M196" s="163">
        <v>2</v>
      </c>
      <c r="N196" s="151"/>
      <c r="O196" s="151"/>
      <c r="P196" s="151"/>
      <c r="Q196" s="163">
        <v>1</v>
      </c>
    </row>
    <row r="197" spans="1:18" hidden="1" x14ac:dyDescent="0.2">
      <c r="A197" s="127">
        <v>194</v>
      </c>
      <c r="B197" s="124"/>
      <c r="C197" s="146" t="s">
        <v>169</v>
      </c>
      <c r="D197" s="146" t="s">
        <v>173</v>
      </c>
      <c r="E197" s="146"/>
      <c r="F197" s="164" t="s">
        <v>174</v>
      </c>
      <c r="G197" s="165"/>
      <c r="H197" s="161">
        <v>1</v>
      </c>
      <c r="I197" s="161">
        <v>1000000</v>
      </c>
      <c r="J197" s="161"/>
      <c r="K197" s="136">
        <v>160</v>
      </c>
      <c r="L197" s="151"/>
      <c r="M197" s="163">
        <v>2.5</v>
      </c>
      <c r="N197" s="151"/>
      <c r="O197" s="151"/>
      <c r="P197" s="151"/>
      <c r="Q197" s="163">
        <v>1</v>
      </c>
    </row>
    <row r="198" spans="1:18" hidden="1" x14ac:dyDescent="0.2">
      <c r="A198" s="127">
        <v>195</v>
      </c>
      <c r="B198" s="124"/>
      <c r="C198" s="146" t="s">
        <v>169</v>
      </c>
      <c r="D198" s="146" t="s">
        <v>173</v>
      </c>
      <c r="E198" s="146"/>
      <c r="F198" s="164" t="s">
        <v>175</v>
      </c>
      <c r="G198" s="165"/>
      <c r="H198" s="161">
        <v>1</v>
      </c>
      <c r="I198" s="161">
        <v>1000000</v>
      </c>
      <c r="J198" s="161"/>
      <c r="K198" s="136">
        <v>180</v>
      </c>
      <c r="L198" s="151"/>
      <c r="M198" s="163">
        <v>2.5</v>
      </c>
      <c r="N198" s="151"/>
      <c r="O198" s="151"/>
      <c r="P198" s="151"/>
      <c r="Q198" s="163">
        <v>1</v>
      </c>
    </row>
    <row r="199" spans="1:18" hidden="1" x14ac:dyDescent="0.2">
      <c r="A199" s="127">
        <v>196</v>
      </c>
      <c r="B199" s="124"/>
      <c r="C199" s="146" t="s">
        <v>169</v>
      </c>
      <c r="D199" s="146" t="s">
        <v>173</v>
      </c>
      <c r="E199" s="146"/>
      <c r="F199" s="164" t="s">
        <v>176</v>
      </c>
      <c r="G199" s="165"/>
      <c r="H199" s="161">
        <v>1</v>
      </c>
      <c r="I199" s="161">
        <v>1000000</v>
      </c>
      <c r="J199" s="161"/>
      <c r="K199" s="136">
        <v>200</v>
      </c>
      <c r="L199" s="151"/>
      <c r="M199" s="163">
        <v>3</v>
      </c>
      <c r="N199" s="151"/>
      <c r="O199" s="151"/>
      <c r="P199" s="151"/>
      <c r="Q199" s="163">
        <v>1</v>
      </c>
    </row>
    <row r="200" spans="1:18" ht="17" hidden="1" x14ac:dyDescent="0.2">
      <c r="A200" s="127">
        <v>197</v>
      </c>
      <c r="B200" s="124"/>
      <c r="C200" s="146" t="s">
        <v>169</v>
      </c>
      <c r="D200" s="146" t="s">
        <v>173</v>
      </c>
      <c r="E200" s="146"/>
      <c r="F200" s="166" t="s">
        <v>177</v>
      </c>
      <c r="G200" s="165"/>
      <c r="H200" s="161">
        <v>1</v>
      </c>
      <c r="I200" s="161">
        <v>1000000</v>
      </c>
      <c r="J200" s="161"/>
      <c r="K200" s="136">
        <v>220</v>
      </c>
      <c r="L200" s="151"/>
      <c r="M200" s="163">
        <v>3.5</v>
      </c>
      <c r="N200" s="151"/>
      <c r="O200" s="151"/>
      <c r="P200" s="151"/>
      <c r="Q200" s="163">
        <v>1</v>
      </c>
    </row>
    <row r="201" spans="1:18" ht="17" hidden="1" x14ac:dyDescent="0.2">
      <c r="A201" s="127">
        <v>198</v>
      </c>
      <c r="B201" s="124"/>
      <c r="C201" s="146" t="s">
        <v>169</v>
      </c>
      <c r="D201" s="146" t="s">
        <v>178</v>
      </c>
      <c r="E201" s="146"/>
      <c r="F201" s="166" t="s">
        <v>179</v>
      </c>
      <c r="G201" s="165"/>
      <c r="H201" s="161">
        <v>1</v>
      </c>
      <c r="I201" s="161">
        <v>1000000</v>
      </c>
      <c r="J201" s="161"/>
      <c r="K201" s="136">
        <v>220</v>
      </c>
      <c r="L201" s="151"/>
      <c r="M201" s="163">
        <v>3.5</v>
      </c>
      <c r="N201" s="151"/>
      <c r="O201" s="151"/>
      <c r="P201" s="151"/>
      <c r="Q201" s="163">
        <v>1</v>
      </c>
    </row>
    <row r="202" spans="1:18" ht="17" hidden="1" x14ac:dyDescent="0.2">
      <c r="A202" s="127">
        <v>199</v>
      </c>
      <c r="B202" s="124"/>
      <c r="C202" s="146" t="s">
        <v>169</v>
      </c>
      <c r="D202" s="146" t="s">
        <v>178</v>
      </c>
      <c r="E202" s="146"/>
      <c r="F202" s="166" t="s">
        <v>180</v>
      </c>
      <c r="G202" s="165"/>
      <c r="H202" s="161">
        <v>1</v>
      </c>
      <c r="I202" s="161">
        <v>1000000</v>
      </c>
      <c r="J202" s="161"/>
      <c r="K202" s="136">
        <v>250</v>
      </c>
      <c r="L202" s="151"/>
      <c r="M202" s="163">
        <v>4</v>
      </c>
      <c r="N202" s="151"/>
      <c r="O202" s="151"/>
      <c r="P202" s="151"/>
      <c r="Q202" s="163">
        <v>1</v>
      </c>
    </row>
    <row r="203" spans="1:18" hidden="1" x14ac:dyDescent="0.2">
      <c r="A203" s="127">
        <v>200</v>
      </c>
      <c r="B203" s="124"/>
      <c r="C203" s="146" t="s">
        <v>169</v>
      </c>
      <c r="D203" s="146" t="s">
        <v>178</v>
      </c>
      <c r="E203" s="146"/>
      <c r="F203" s="164" t="s">
        <v>181</v>
      </c>
      <c r="G203" s="165"/>
      <c r="H203" s="161">
        <v>1</v>
      </c>
      <c r="I203" s="161">
        <v>1000000</v>
      </c>
      <c r="J203" s="161"/>
      <c r="K203" s="136">
        <v>100</v>
      </c>
      <c r="L203" s="151"/>
      <c r="M203" s="163">
        <v>2.5</v>
      </c>
      <c r="N203" s="151"/>
      <c r="O203" s="151"/>
      <c r="P203" s="151"/>
      <c r="Q203" s="163">
        <v>1</v>
      </c>
    </row>
    <row r="204" spans="1:18" hidden="1" x14ac:dyDescent="0.2">
      <c r="A204" s="127">
        <v>201</v>
      </c>
      <c r="B204" s="124"/>
      <c r="C204" s="146" t="s">
        <v>169</v>
      </c>
      <c r="D204" s="146" t="s">
        <v>178</v>
      </c>
      <c r="E204" s="146"/>
      <c r="F204" s="164" t="s">
        <v>182</v>
      </c>
      <c r="G204" s="165"/>
      <c r="H204" s="161">
        <v>1</v>
      </c>
      <c r="I204" s="161">
        <v>1000000</v>
      </c>
      <c r="J204" s="161"/>
      <c r="K204" s="136">
        <v>150</v>
      </c>
      <c r="L204" s="151"/>
      <c r="M204" s="163">
        <v>3</v>
      </c>
      <c r="N204" s="151"/>
      <c r="O204" s="151"/>
      <c r="P204" s="151"/>
      <c r="Q204" s="163">
        <v>1</v>
      </c>
    </row>
    <row r="205" spans="1:18" hidden="1" x14ac:dyDescent="0.2">
      <c r="A205" s="127">
        <v>202</v>
      </c>
      <c r="B205" s="124"/>
      <c r="C205" s="146" t="s">
        <v>169</v>
      </c>
      <c r="D205" s="146" t="s">
        <v>178</v>
      </c>
      <c r="E205" s="146"/>
      <c r="F205" s="164" t="s">
        <v>183</v>
      </c>
      <c r="G205" s="165"/>
      <c r="H205" s="161">
        <v>1</v>
      </c>
      <c r="I205" s="161">
        <v>1000000</v>
      </c>
      <c r="J205" s="161"/>
      <c r="K205" s="136">
        <v>250</v>
      </c>
      <c r="L205" s="151"/>
      <c r="M205" s="163">
        <v>3.5</v>
      </c>
      <c r="N205" s="151"/>
      <c r="O205" s="151"/>
      <c r="P205" s="151"/>
      <c r="Q205" s="163">
        <v>1</v>
      </c>
    </row>
    <row r="207" spans="1:18" x14ac:dyDescent="0.2">
      <c r="H207" s="279" t="s">
        <v>184</v>
      </c>
      <c r="I207" s="280"/>
    </row>
    <row r="208" spans="1:18" x14ac:dyDescent="0.2">
      <c r="H208" s="280"/>
      <c r="I208" s="280"/>
    </row>
    <row r="209" spans="8:9" customFormat="1" x14ac:dyDescent="0.2">
      <c r="H209" s="280"/>
      <c r="I209" s="280"/>
    </row>
    <row r="210" spans="8:9" customFormat="1" x14ac:dyDescent="0.2">
      <c r="H210" s="280"/>
      <c r="I210" s="280"/>
    </row>
  </sheetData>
  <autoFilter ref="A3:S205" xr:uid="{00000000-0009-0000-0000-000046000000}">
    <filterColumn colId="5">
      <filters>
        <filter val="OPP"/>
        <filter val="OPP MỜ/AL"/>
        <filter val="OPP MỜ/AL/CPP"/>
        <filter val="OPP MỜ/AL/PE"/>
        <filter val="OPP MỜ/CPP"/>
        <filter val="OPP MỜ/MCPP"/>
        <filter val="OPP MỜ/MPET"/>
        <filter val="OPP MỜ/MPET/PE"/>
        <filter val="OPP MỜ/NGỌC"/>
        <filter val="OPP MỜ/PE"/>
        <filter val="OPP SEAL"/>
        <filter val="OPP/AL"/>
        <filter val="OPP/AL/PE"/>
        <filter val="OPP/CPP"/>
        <filter val="OPP/MCPP"/>
        <filter val="OPP/MPET"/>
        <filter val="OPP/MPET/PE"/>
        <filter val="OPP/NGỌC"/>
        <filter val="OPP/PE"/>
      </filters>
    </filterColumn>
  </autoFilter>
  <mergeCells count="6">
    <mergeCell ref="Q2:Q3"/>
    <mergeCell ref="H207:I210"/>
    <mergeCell ref="H1:I1"/>
    <mergeCell ref="J2:L2"/>
    <mergeCell ref="M2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</vt:lpstr>
      <vt:lpstr>Dinh-muc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2022-06-21T07:49:39Z</dcterms:modified>
</cp:coreProperties>
</file>