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calculo_estatistica_educacao\"/>
    </mc:Choice>
  </mc:AlternateContent>
  <xr:revisionPtr revIDLastSave="0" documentId="13_ncr:1_{4E95560C-B1E6-4759-8021-1B17D4589C3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statistica_educaci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H25" i="1"/>
  <c r="H24" i="1"/>
  <c r="H23" i="1"/>
  <c r="H22" i="1"/>
  <c r="H21" i="1"/>
  <c r="H20" i="1"/>
  <c r="H19" i="1"/>
  <c r="H18" i="1"/>
  <c r="G25" i="1"/>
  <c r="G24" i="1"/>
  <c r="G23" i="1"/>
  <c r="G22" i="1"/>
  <c r="G21" i="1"/>
  <c r="G20" i="1"/>
  <c r="G19" i="1"/>
  <c r="G18" i="1"/>
  <c r="F25" i="1"/>
  <c r="F24" i="1"/>
  <c r="F23" i="1"/>
  <c r="F22" i="1"/>
  <c r="F21" i="1"/>
  <c r="F20" i="1"/>
  <c r="F19" i="1"/>
  <c r="F18" i="1"/>
  <c r="E25" i="1"/>
  <c r="E23" i="1"/>
  <c r="E21" i="1"/>
  <c r="E19" i="1"/>
  <c r="E24" i="1"/>
  <c r="E22" i="1"/>
  <c r="E20" i="1"/>
  <c r="E18" i="1"/>
  <c r="E26" i="1"/>
  <c r="F26" i="1"/>
  <c r="G26" i="1"/>
  <c r="H26" i="1"/>
  <c r="I26" i="1"/>
  <c r="E27" i="1"/>
  <c r="F27" i="1"/>
  <c r="G27" i="1"/>
  <c r="H27" i="1"/>
  <c r="I27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<sst xmlns="http://schemas.openxmlformats.org/spreadsheetml/2006/main" count="33" uniqueCount="13">
  <si>
    <t>Homens</t>
  </si>
  <si>
    <t>Mulheres</t>
  </si>
  <si>
    <t>Ano</t>
  </si>
  <si>
    <t>Dados do Brasil</t>
  </si>
  <si>
    <t>Grau de escolaridade</t>
  </si>
  <si>
    <t>Sexo</t>
  </si>
  <si>
    <t>Ensino Fundamental Incompleto</t>
  </si>
  <si>
    <t>Masculino</t>
  </si>
  <si>
    <t>Feminino</t>
  </si>
  <si>
    <t>Ensino Fundamental Completo</t>
  </si>
  <si>
    <t>Ensino Médio Completo</t>
  </si>
  <si>
    <t>Graduação Completa</t>
  </si>
  <si>
    <t>Dados do Brasil - Estatisticas Relativas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</si>
</sst>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b/>
      <sz val="12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43" fontId="4" fillId="0" borderId="9" xfId="1" applyFont="1" applyBorder="1"/>
    <xf numFmtId="0" fontId="3" fillId="0" borderId="1" xfId="0" applyFont="1" applyBorder="1" applyAlignment="1">
      <alignment horizontal="center" vertical="top"/>
    </xf>
    <xf numFmtId="43" fontId="4" fillId="0" borderId="11" xfId="1" applyFont="1" applyBorder="1"/>
    <xf numFmtId="0" fontId="3" fillId="0" borderId="14" xfId="0" applyFont="1" applyBorder="1" applyAlignment="1">
      <alignment horizontal="center" vertical="top"/>
    </xf>
    <xf numFmtId="43" fontId="4" fillId="0" borderId="15" xfId="1" applyFont="1" applyBorder="1"/>
    <xf numFmtId="0" fontId="0" fillId="0" borderId="16" xfId="0" applyBorder="1"/>
    <xf numFmtId="0" fontId="0" fillId="0" borderId="9" xfId="0" applyBorder="1"/>
    <xf numFmtId="43" fontId="4" fillId="0" borderId="1" xfId="1" applyFont="1" applyBorder="1"/>
    <xf numFmtId="43" fontId="4" fillId="0" borderId="17" xfId="1" applyFont="1" applyBorder="1"/>
    <xf numFmtId="43" fontId="4" fillId="0" borderId="3" xfId="1" applyFont="1" applyBorder="1"/>
    <xf numFmtId="43" fontId="4" fillId="0" borderId="2" xfId="1" applyFont="1" applyBorder="1"/>
    <xf numFmtId="43" fontId="4" fillId="0" borderId="18" xfId="1" applyFont="1" applyBorder="1"/>
    <xf numFmtId="10" fontId="4" fillId="0" borderId="17" xfId="2" applyNumberFormat="1" applyFont="1" applyBorder="1"/>
    <xf numFmtId="10" fontId="4" fillId="0" borderId="3" xfId="2" applyNumberFormat="1" applyFont="1" applyBorder="1"/>
    <xf numFmtId="10" fontId="4" fillId="0" borderId="2" xfId="2" applyNumberFormat="1" applyFont="1" applyBorder="1"/>
    <xf numFmtId="10" fontId="4" fillId="0" borderId="18" xfId="2" applyNumberFormat="1" applyFont="1" applyBorder="1"/>
    <xf numFmtId="10" fontId="0" fillId="0" borderId="0" xfId="0" applyNumberFormat="1"/>
    <xf numFmtId="10" fontId="4" fillId="0" borderId="17" xfId="2" applyNumberFormat="1" applyFont="1" applyBorder="1" applyAlignment="1">
      <alignment horizontal="center"/>
    </xf>
    <xf numFmtId="10" fontId="4" fillId="0" borderId="3" xfId="2" applyNumberFormat="1" applyFont="1" applyBorder="1" applyAlignment="1">
      <alignment horizontal="center"/>
    </xf>
    <xf numFmtId="10" fontId="4" fillId="0" borderId="2" xfId="2" applyNumberFormat="1" applyFont="1" applyBorder="1" applyAlignment="1">
      <alignment horizontal="center"/>
    </xf>
    <xf numFmtId="10" fontId="4" fillId="0" borderId="18" xfId="2" applyNumberFormat="1" applyFont="1" applyBorder="1" applyAlignment="1">
      <alignment horizontal="center"/>
    </xf>
    <xf numFmtId="10" fontId="4" fillId="0" borderId="9" xfId="2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10" fontId="4" fillId="0" borderId="15" xfId="2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selection activeCell="L21" sqref="L21"/>
    </sheetView>
  </sheetViews>
  <sheetFormatPr defaultRowHeight="15" x14ac:dyDescent="0.25"/>
  <cols>
    <col min="2" max="2" width="31.5703125" bestFit="1" customWidth="1"/>
    <col min="3" max="3" width="10.5703125" bestFit="1" customWidth="1"/>
    <col min="4" max="9" width="15.7109375" bestFit="1" customWidth="1"/>
    <col min="13" max="13" width="5.5703125" bestFit="1" customWidth="1"/>
    <col min="14" max="15" width="15.7109375" bestFit="1" customWidth="1"/>
  </cols>
  <sheetData>
    <row r="1" spans="1:15" ht="15.75" thickBot="1" x14ac:dyDescent="0.3"/>
    <row r="2" spans="1:15" ht="15" customHeight="1" thickBot="1" x14ac:dyDescent="0.3">
      <c r="A2" s="11"/>
      <c r="B2" s="31" t="s">
        <v>3</v>
      </c>
      <c r="C2" s="31"/>
      <c r="D2" s="31"/>
      <c r="E2" s="31"/>
      <c r="F2" s="31"/>
      <c r="G2" s="31"/>
      <c r="H2" s="31"/>
      <c r="I2" s="31"/>
      <c r="J2" s="10"/>
      <c r="M2" s="6" t="s">
        <v>2</v>
      </c>
      <c r="N2" s="6" t="s">
        <v>0</v>
      </c>
      <c r="O2" s="6" t="s">
        <v>1</v>
      </c>
    </row>
    <row r="3" spans="1:15" ht="16.5" thickBot="1" x14ac:dyDescent="0.3">
      <c r="A3" s="11"/>
      <c r="B3" s="1" t="s">
        <v>4</v>
      </c>
      <c r="C3" s="2" t="s">
        <v>5</v>
      </c>
      <c r="D3" s="2">
        <v>2010</v>
      </c>
      <c r="E3" s="2">
        <v>2000</v>
      </c>
      <c r="F3" s="2">
        <v>1991</v>
      </c>
      <c r="G3" s="2">
        <v>1980</v>
      </c>
      <c r="H3" s="2">
        <v>1970</v>
      </c>
      <c r="I3" s="3">
        <v>1960</v>
      </c>
      <c r="M3" s="6">
        <v>2010</v>
      </c>
      <c r="N3" s="12">
        <v>52848169.400000043</v>
      </c>
      <c r="O3" s="12">
        <v>57744218.430000067</v>
      </c>
    </row>
    <row r="4" spans="1:15" ht="15.75" x14ac:dyDescent="0.25">
      <c r="A4" s="11"/>
      <c r="B4" s="39" t="s">
        <v>6</v>
      </c>
      <c r="C4" s="4" t="s">
        <v>7</v>
      </c>
      <c r="D4" s="13">
        <v>21998353.260000002</v>
      </c>
      <c r="E4" s="13">
        <v>23527608.370000001</v>
      </c>
      <c r="F4" s="13">
        <v>21674503.190000001</v>
      </c>
      <c r="G4" s="13">
        <v>18772868</v>
      </c>
      <c r="H4" s="13">
        <v>15798899</v>
      </c>
      <c r="I4" s="5">
        <v>13234705</v>
      </c>
      <c r="M4" s="6">
        <v>2000</v>
      </c>
      <c r="N4" s="12">
        <v>40993945.630000018</v>
      </c>
      <c r="O4" s="12">
        <v>44476017.69000005</v>
      </c>
    </row>
    <row r="5" spans="1:15" ht="15.75" x14ac:dyDescent="0.25">
      <c r="A5" s="11"/>
      <c r="B5" s="37"/>
      <c r="C5" s="6" t="s">
        <v>8</v>
      </c>
      <c r="D5" s="14">
        <v>22999117.77</v>
      </c>
      <c r="E5" s="14">
        <v>25134670.609999999</v>
      </c>
      <c r="F5" s="14">
        <v>23574787.07</v>
      </c>
      <c r="G5" s="14">
        <v>19941339</v>
      </c>
      <c r="H5" s="14">
        <v>16235597</v>
      </c>
      <c r="I5" s="7">
        <v>13338845</v>
      </c>
      <c r="M5" s="6">
        <v>1991</v>
      </c>
      <c r="N5" s="12">
        <v>32437301.069999989</v>
      </c>
      <c r="O5" s="12">
        <v>34806633.85999997</v>
      </c>
    </row>
    <row r="6" spans="1:15" ht="15.75" x14ac:dyDescent="0.25">
      <c r="A6" s="11"/>
      <c r="B6" s="36" t="s">
        <v>9</v>
      </c>
      <c r="C6" s="6" t="s">
        <v>7</v>
      </c>
      <c r="D6" s="15">
        <v>12983965.130000001</v>
      </c>
      <c r="E6" s="15">
        <v>8278710.1200000001</v>
      </c>
      <c r="F6" s="15">
        <v>5025392.1100000003</v>
      </c>
      <c r="G6" s="15">
        <v>2444182</v>
      </c>
      <c r="H6" s="15">
        <v>1106541</v>
      </c>
      <c r="I6" s="5">
        <v>527400</v>
      </c>
      <c r="M6" s="6">
        <v>1980</v>
      </c>
      <c r="N6" s="12">
        <v>23789543</v>
      </c>
      <c r="O6" s="12">
        <v>24631206</v>
      </c>
    </row>
    <row r="7" spans="1:15" ht="15.75" x14ac:dyDescent="0.25">
      <c r="A7" s="11"/>
      <c r="B7" s="37"/>
      <c r="C7" s="6" t="s">
        <v>8</v>
      </c>
      <c r="D7" s="14">
        <v>13228057.92</v>
      </c>
      <c r="E7" s="14">
        <v>8504580.7899999991</v>
      </c>
      <c r="F7" s="14">
        <v>4959499.87</v>
      </c>
      <c r="G7" s="14">
        <v>2221557</v>
      </c>
      <c r="H7" s="14">
        <v>902268</v>
      </c>
      <c r="I7" s="7">
        <v>490030</v>
      </c>
      <c r="M7" s="6">
        <v>1970</v>
      </c>
      <c r="N7" s="12">
        <v>17919475</v>
      </c>
      <c r="O7" s="12">
        <v>17953530</v>
      </c>
    </row>
    <row r="8" spans="1:15" ht="15.75" x14ac:dyDescent="0.25">
      <c r="A8" s="11"/>
      <c r="B8" s="36" t="s">
        <v>10</v>
      </c>
      <c r="C8" s="6" t="s">
        <v>7</v>
      </c>
      <c r="D8" s="15">
        <v>12609168.91</v>
      </c>
      <c r="E8" s="15">
        <v>6583473.6100000003</v>
      </c>
      <c r="F8" s="15">
        <v>3823758.48</v>
      </c>
      <c r="G8" s="15">
        <v>1610328</v>
      </c>
      <c r="H8" s="15">
        <v>604708</v>
      </c>
      <c r="I8" s="5">
        <v>292660</v>
      </c>
      <c r="M8" s="6">
        <v>1960</v>
      </c>
      <c r="N8" s="12">
        <v>14262030</v>
      </c>
      <c r="O8" s="12">
        <v>14088100</v>
      </c>
    </row>
    <row r="9" spans="1:15" ht="15.75" x14ac:dyDescent="0.25">
      <c r="A9" s="11"/>
      <c r="B9" s="37"/>
      <c r="C9" s="6" t="s">
        <v>8</v>
      </c>
      <c r="D9" s="14">
        <v>14311194.33</v>
      </c>
      <c r="E9" s="14">
        <v>7982454.4000000004</v>
      </c>
      <c r="F9" s="14">
        <v>4491542.2</v>
      </c>
      <c r="G9" s="14">
        <v>1838099</v>
      </c>
      <c r="H9" s="14">
        <v>692003</v>
      </c>
      <c r="I9" s="7">
        <v>230415</v>
      </c>
    </row>
    <row r="10" spans="1:15" ht="15.75" x14ac:dyDescent="0.25">
      <c r="A10" s="11"/>
      <c r="B10" s="36" t="s">
        <v>11</v>
      </c>
      <c r="C10" s="6" t="s">
        <v>7</v>
      </c>
      <c r="D10" s="15">
        <v>5256682.0999999996</v>
      </c>
      <c r="E10" s="15">
        <v>2604153.5299999998</v>
      </c>
      <c r="F10" s="15">
        <v>1913647.29</v>
      </c>
      <c r="G10" s="15">
        <v>962165</v>
      </c>
      <c r="H10" s="15">
        <v>409327</v>
      </c>
      <c r="I10" s="5">
        <v>207265</v>
      </c>
    </row>
    <row r="11" spans="1:15" ht="16.5" thickBot="1" x14ac:dyDescent="0.3">
      <c r="A11" s="11"/>
      <c r="B11" s="38"/>
      <c r="C11" s="8" t="s">
        <v>8</v>
      </c>
      <c r="D11" s="16">
        <v>7205848.4100000001</v>
      </c>
      <c r="E11" s="16">
        <v>2854311.89</v>
      </c>
      <c r="F11" s="16">
        <v>1780804.72</v>
      </c>
      <c r="G11" s="16">
        <v>630211</v>
      </c>
      <c r="H11" s="16">
        <v>123662</v>
      </c>
      <c r="I11" s="9">
        <v>28810</v>
      </c>
    </row>
    <row r="15" spans="1:15" ht="15.75" thickBot="1" x14ac:dyDescent="0.3"/>
    <row r="16" spans="1:15" ht="16.5" thickBot="1" x14ac:dyDescent="0.3">
      <c r="B16" s="32" t="s">
        <v>12</v>
      </c>
      <c r="C16" s="31"/>
      <c r="D16" s="31"/>
      <c r="E16" s="31"/>
      <c r="F16" s="31"/>
      <c r="G16" s="31"/>
      <c r="H16" s="31"/>
      <c r="I16" s="33"/>
    </row>
    <row r="17" spans="2:9" ht="16.5" thickBot="1" x14ac:dyDescent="0.3">
      <c r="B17" s="1" t="s">
        <v>4</v>
      </c>
      <c r="C17" s="2" t="s">
        <v>5</v>
      </c>
      <c r="D17" s="2">
        <v>2010</v>
      </c>
      <c r="E17" s="2">
        <v>2000</v>
      </c>
      <c r="F17" s="2">
        <v>1991</v>
      </c>
      <c r="G17" s="2">
        <v>1980</v>
      </c>
      <c r="H17" s="2">
        <v>1970</v>
      </c>
      <c r="I17" s="3">
        <v>1960</v>
      </c>
    </row>
    <row r="18" spans="2:9" ht="15.75" x14ac:dyDescent="0.25">
      <c r="B18" s="34" t="s">
        <v>6</v>
      </c>
      <c r="C18" s="4" t="s">
        <v>7</v>
      </c>
      <c r="D18" s="17">
        <f>21998353.26/N3</f>
        <v>0.41625572862321292</v>
      </c>
      <c r="E18" s="22">
        <f>23527608.37/N4</f>
        <v>0.57392885725989073</v>
      </c>
      <c r="F18" s="22">
        <f>21674503.19/N5</f>
        <v>0.66819687443250064</v>
      </c>
      <c r="G18" s="22">
        <f>18772868/N6</f>
        <v>0.78912268302085498</v>
      </c>
      <c r="H18" s="22">
        <f>15798899/N7</f>
        <v>0.88166081874608493</v>
      </c>
      <c r="I18" s="26">
        <f>13234705/N8</f>
        <v>0.92796782786181209</v>
      </c>
    </row>
    <row r="19" spans="2:9" ht="15.75" x14ac:dyDescent="0.25">
      <c r="B19" s="35"/>
      <c r="C19" s="6" t="s">
        <v>8</v>
      </c>
      <c r="D19" s="18">
        <f>22999117.77/O3</f>
        <v>0.39829299617035224</v>
      </c>
      <c r="E19" s="23">
        <f>25134670.61/O4</f>
        <v>0.56512862246772733</v>
      </c>
      <c r="F19" s="23">
        <f>23574787.07/O5</f>
        <v>0.67730729621321739</v>
      </c>
      <c r="G19" s="23">
        <f>19941339/O6</f>
        <v>0.80959653376290219</v>
      </c>
      <c r="H19" s="23">
        <f>16235597/O7</f>
        <v>0.90431224388741382</v>
      </c>
      <c r="I19" s="27">
        <f>13338845/O8</f>
        <v>0.94681646212051307</v>
      </c>
    </row>
    <row r="20" spans="2:9" ht="15.75" x14ac:dyDescent="0.25">
      <c r="B20" s="29" t="s">
        <v>9</v>
      </c>
      <c r="C20" s="6" t="s">
        <v>7</v>
      </c>
      <c r="D20" s="19">
        <f>12983965.13/N3</f>
        <v>0.24568429289813756</v>
      </c>
      <c r="E20" s="24">
        <f>8278710.12/N4</f>
        <v>0.20194958042637176</v>
      </c>
      <c r="F20" s="24">
        <f>5025392.11/N5</f>
        <v>0.15492633308656473</v>
      </c>
      <c r="G20" s="24">
        <f>2444182/N6</f>
        <v>0.10274186435611647</v>
      </c>
      <c r="H20" s="24">
        <f>1106541/N7</f>
        <v>6.1750748836112666E-2</v>
      </c>
      <c r="I20" s="26">
        <f>527400/N8</f>
        <v>3.6979307994724452E-2</v>
      </c>
    </row>
    <row r="21" spans="2:9" ht="15.75" x14ac:dyDescent="0.25">
      <c r="B21" s="35"/>
      <c r="C21" s="6" t="s">
        <v>8</v>
      </c>
      <c r="D21" s="18">
        <f>13228057.92/O3</f>
        <v>0.22908021408300122</v>
      </c>
      <c r="E21" s="23">
        <f>8504580.79/O4</f>
        <v>0.19121722743428449</v>
      </c>
      <c r="F21" s="23">
        <f>4959499.87/O5</f>
        <v>0.1424872020071867</v>
      </c>
      <c r="G21" s="23">
        <f>2221557/O6</f>
        <v>9.0192782277895775E-2</v>
      </c>
      <c r="H21" s="23">
        <f>902268/O7</f>
        <v>5.0255743578003879E-2</v>
      </c>
      <c r="I21" s="27">
        <f>490030/O8</f>
        <v>3.4783256791192568E-2</v>
      </c>
    </row>
    <row r="22" spans="2:9" ht="15.75" x14ac:dyDescent="0.25">
      <c r="B22" s="29" t="s">
        <v>10</v>
      </c>
      <c r="C22" s="6" t="s">
        <v>7</v>
      </c>
      <c r="D22" s="19">
        <f>12609168.91/N3</f>
        <v>0.23859234961504627</v>
      </c>
      <c r="E22" s="24">
        <f>6583473.61/N4</f>
        <v>0.1605962419285181</v>
      </c>
      <c r="F22" s="24">
        <f>3823758.48/N5</f>
        <v>0.11788152385885295</v>
      </c>
      <c r="G22" s="24">
        <f>1610328/N6</f>
        <v>6.7690581529876379E-2</v>
      </c>
      <c r="H22" s="24">
        <f>604708/N7</f>
        <v>3.3745854719516057E-2</v>
      </c>
      <c r="I22" s="26">
        <f>292660/N8</f>
        <v>2.0520220473523053E-2</v>
      </c>
    </row>
    <row r="23" spans="2:9" ht="15.75" x14ac:dyDescent="0.25">
      <c r="B23" s="35"/>
      <c r="C23" s="6" t="s">
        <v>8</v>
      </c>
      <c r="D23" s="18">
        <f>14311194.33/O3</f>
        <v>0.24783770079681003</v>
      </c>
      <c r="E23" s="23">
        <f>7982454.4/O4</f>
        <v>0.17947772337977932</v>
      </c>
      <c r="F23" s="23">
        <f>4491542.2/O5</f>
        <v>0.12904270542408619</v>
      </c>
      <c r="G23" s="23">
        <f>1838099/O6</f>
        <v>7.4624807246547326E-2</v>
      </c>
      <c r="H23" s="23">
        <f>692003/O7</f>
        <v>3.8544119178791025E-2</v>
      </c>
      <c r="I23" s="27">
        <f>230415/O8</f>
        <v>1.6355292764815694E-2</v>
      </c>
    </row>
    <row r="24" spans="2:9" ht="15.75" x14ac:dyDescent="0.25">
      <c r="B24" s="29" t="s">
        <v>11</v>
      </c>
      <c r="C24" s="6" t="s">
        <v>7</v>
      </c>
      <c r="D24" s="19">
        <f>5256682.1/N3</f>
        <v>9.9467628863602511E-2</v>
      </c>
      <c r="E24" s="24">
        <f>2604153.53/N4</f>
        <v>6.3525320385219006E-2</v>
      </c>
      <c r="F24" s="24">
        <f>1913647.29/N5</f>
        <v>5.8995268622082084E-2</v>
      </c>
      <c r="G24" s="24">
        <f>962165/N6</f>
        <v>4.0444871093152146E-2</v>
      </c>
      <c r="H24" s="24">
        <f>409327/N7</f>
        <v>2.2842577698286362E-2</v>
      </c>
      <c r="I24" s="26">
        <f>207265/N8</f>
        <v>1.4532643669940394E-2</v>
      </c>
    </row>
    <row r="25" spans="2:9" ht="16.5" thickBot="1" x14ac:dyDescent="0.3">
      <c r="B25" s="30"/>
      <c r="C25" s="8" t="s">
        <v>8</v>
      </c>
      <c r="D25" s="20">
        <f>7205848.41/O3</f>
        <v>0.12478908894983536</v>
      </c>
      <c r="E25" s="25">
        <f>2854311.89/O4</f>
        <v>6.4176426718207766E-2</v>
      </c>
      <c r="F25" s="25">
        <f>1780804.72/O5</f>
        <v>5.1162796355510645E-2</v>
      </c>
      <c r="G25" s="25">
        <f>630211/O6</f>
        <v>2.5585876712654672E-2</v>
      </c>
      <c r="H25" s="25">
        <f>123662/O7</f>
        <v>6.8878933557913122E-3</v>
      </c>
      <c r="I25" s="28">
        <f>28810/O8</f>
        <v>2.0449883234786807E-3</v>
      </c>
    </row>
    <row r="26" spans="2:9" x14ac:dyDescent="0.25">
      <c r="D26" s="21">
        <f>SUM(D18,D20,D22,D24)</f>
        <v>0.99999999999999922</v>
      </c>
      <c r="E26" s="21">
        <f t="shared" ref="E26:I26" si="0">SUM(E18,E20,E22,E24)</f>
        <v>0.99999999999999956</v>
      </c>
      <c r="F26" s="21">
        <f t="shared" si="0"/>
        <v>1.0000000000000004</v>
      </c>
      <c r="G26" s="21">
        <f t="shared" si="0"/>
        <v>1</v>
      </c>
      <c r="H26" s="21">
        <f t="shared" si="0"/>
        <v>1</v>
      </c>
      <c r="I26" s="21">
        <f t="shared" si="0"/>
        <v>1</v>
      </c>
    </row>
    <row r="27" spans="2:9" x14ac:dyDescent="0.25">
      <c r="D27" s="21">
        <f>SUM(D19,D21,D23,D25)</f>
        <v>0.99999999999999878</v>
      </c>
      <c r="E27" s="21">
        <f t="shared" ref="E27:I27" si="1">SUM(E19,E21,E23,E25)</f>
        <v>0.99999999999999889</v>
      </c>
      <c r="F27" s="21">
        <f t="shared" si="1"/>
        <v>1.0000000000000009</v>
      </c>
      <c r="G27" s="21">
        <f t="shared" si="1"/>
        <v>0.99999999999999989</v>
      </c>
      <c r="H27" s="21">
        <f t="shared" si="1"/>
        <v>1</v>
      </c>
      <c r="I27" s="21">
        <f t="shared" si="1"/>
        <v>1</v>
      </c>
    </row>
  </sheetData>
  <mergeCells count="10">
    <mergeCell ref="B24:B25"/>
    <mergeCell ref="B2:I2"/>
    <mergeCell ref="B16:I16"/>
    <mergeCell ref="B18:B19"/>
    <mergeCell ref="B20:B21"/>
    <mergeCell ref="B22:B23"/>
    <mergeCell ref="B6:B7"/>
    <mergeCell ref="B10:B11"/>
    <mergeCell ref="B4:B5"/>
    <mergeCell ref="B8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Estatistica_educacional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2024-12-29T02:12:35Z</dcterms:created>
  <dcterms:modified xsi:type="dcterms:W3CDTF">2024-12-30T20:06:58Z</dcterms:modified>
</cp:coreProperties>
</file>