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MUIZ AKOREDE\Documents\Excel Dataset\Tech Project\"/>
    </mc:Choice>
  </mc:AlternateContent>
  <xr:revisionPtr revIDLastSave="0" documentId="13_ncr:1_{395CB03C-8E4A-4A47-8939-1EFEDFC96DCB}" xr6:coauthVersionLast="47" xr6:coauthVersionMax="47" xr10:uidLastSave="{00000000-0000-0000-0000-000000000000}"/>
  <bookViews>
    <workbookView xWindow="-120" yWindow="-120" windowWidth="20730" windowHeight="11160" xr2:uid="{A705A085-7C5F-47A3-8BEE-74AF57E6DBEE}"/>
  </bookViews>
  <sheets>
    <sheet name="Reframed D_Set" sheetId="2" r:id="rId1"/>
    <sheet name="Lookup" sheetId="3" r:id="rId2"/>
    <sheet name="Helper_ref" sheetId="4" r:id="rId3"/>
    <sheet name="sample-data-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I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</calcChain>
</file>

<file path=xl/sharedStrings.xml><?xml version="1.0" encoding="utf-8"?>
<sst xmlns="http://schemas.openxmlformats.org/spreadsheetml/2006/main" count="399" uniqueCount="49">
  <si>
    <t>country</t>
  </si>
  <si>
    <t>year</t>
  </si>
  <si>
    <t>source</t>
  </si>
  <si>
    <t>indicator</t>
  </si>
  <si>
    <t>dimension</t>
  </si>
  <si>
    <t>subgroup</t>
  </si>
  <si>
    <t>num</t>
  </si>
  <si>
    <t>den</t>
  </si>
  <si>
    <t>Congo</t>
  </si>
  <si>
    <t>DHS</t>
  </si>
  <si>
    <t>DTP3 immunization coverage among one-year-olds (%)</t>
  </si>
  <si>
    <t>economic status</t>
  </si>
  <si>
    <t>Q1</t>
  </si>
  <si>
    <t>Q2</t>
  </si>
  <si>
    <t>Q3</t>
  </si>
  <si>
    <t>Q4</t>
  </si>
  <si>
    <t>Q5</t>
  </si>
  <si>
    <t>education</t>
  </si>
  <si>
    <t>none</t>
  </si>
  <si>
    <t>primary</t>
  </si>
  <si>
    <t>secondary+</t>
  </si>
  <si>
    <t>place of residence</t>
  </si>
  <si>
    <t>rural</t>
  </si>
  <si>
    <t>urban</t>
  </si>
  <si>
    <t>sex</t>
  </si>
  <si>
    <t>female</t>
  </si>
  <si>
    <t>male</t>
  </si>
  <si>
    <t>MICS</t>
  </si>
  <si>
    <t>estimate</t>
  </si>
  <si>
    <t>dimension_clean</t>
  </si>
  <si>
    <t xml:space="preserve">Subgroup_clean </t>
  </si>
  <si>
    <t>Quantile 1 (Poorest)</t>
  </si>
  <si>
    <t xml:space="preserve">Quantile 2 </t>
  </si>
  <si>
    <t xml:space="preserve">Quantile 3 </t>
  </si>
  <si>
    <t xml:space="preserve">Quantile 4 </t>
  </si>
  <si>
    <t>No education</t>
  </si>
  <si>
    <t>Primary education</t>
  </si>
  <si>
    <t>Quantile 5 (Richest)</t>
  </si>
  <si>
    <t>Secondary or higher education</t>
  </si>
  <si>
    <t>Rural</t>
  </si>
  <si>
    <t>Urban</t>
  </si>
  <si>
    <t>Female</t>
  </si>
  <si>
    <t>Male</t>
  </si>
  <si>
    <t>Subgroup_clean</t>
  </si>
  <si>
    <t>Helper</t>
  </si>
  <si>
    <t>DTP3 immunization coverage</t>
  </si>
  <si>
    <t>WHO/UNICEF estimates</t>
  </si>
  <si>
    <t>Country reported administrative data</t>
  </si>
  <si>
    <t>setting_average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</si>
</sst>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9" fontId="0" fillId="0" borderId="0" xfId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4">
    <dxf>
      <numFmt numFmtId="164" formatCode="0.0"/>
    </dxf>
    <dxf>
      <numFmt numFmtId="0" formatCode="General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529748-6665-4FA6-BD7F-A4D6A09E8257}" name="Table13" displayName="Table13" ref="A1:J37" totalsRowShown="0">
  <autoFilter ref="A1:J37" xr:uid="{5A166CC0-5AD3-49C9-89EB-38AAAF46DDEF}"/>
  <tableColumns count="10">
    <tableColumn id="1" xr3:uid="{A35D85E5-6AB0-4DC8-A545-2BC75F5B8958}" name="country"/>
    <tableColumn id="2" xr3:uid="{6D5727FF-8647-475E-9284-92F66C7431E4}" name="year"/>
    <tableColumn id="3" xr3:uid="{8A6D0F8D-1AFB-42C8-998F-C2CBF3FC3BCB}" name="source"/>
    <tableColumn id="4" xr3:uid="{44653D4B-1D44-46AC-9B33-05464A016190}" name="indicator"/>
    <tableColumn id="5" xr3:uid="{830E823F-3F01-421D-95A8-4950FDCEBE72}" name="dimension_clean">
      <calculatedColumnFormula>IF(Table1[[#This Row],[dimension]]="economic status", "Economic Status", IF(Table1[[#This Row],[dimension]]="education", "Education", IF(Table1[[#This Row],[dimension]]="place of residence", "Place of residence", IF(Table1[[#This Row],[dimension]]="sex", "Sex", ""))))</calculatedColumnFormula>
    </tableColumn>
    <tableColumn id="6" xr3:uid="{13D3E65D-4250-4EA6-8A17-650CD0E4E735}" name="Subgroup_clean" dataDxfId="1">
      <calculatedColumnFormula>VLOOKUP(Table1[[#This Row],[subgroup]],Lookup!A:B,2,FALSE)</calculatedColumnFormula>
    </tableColumn>
    <tableColumn id="7" xr3:uid="{A6F2C90D-E66F-4EAC-AC85-0E9C82F539E0}" name="num"/>
    <tableColumn id="8" xr3:uid="{80872559-08F6-4254-9752-A383761B0C09}" name="den" dataDxfId="3"/>
    <tableColumn id="9" xr3:uid="{A5E9770D-E78A-4CFC-B46B-8D09346D9678}" name="estimate" dataCellStyle="Percent">
      <calculatedColumnFormula>Table13[[#This Row],[num]]/Table13[[#This Row],[den]]</calculatedColumnFormula>
    </tableColumn>
    <tableColumn id="10" xr3:uid="{556DF660-0F72-456C-920F-7A8DB9EB133E}" name="setting_average" dataDxfId="0">
      <calculatedColumnFormula>VLOOKUP(Table13[[#This Row],[year]]&amp;Table13[[#This Row],[source]],Helper_ref!A:G,7,FALSE)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166CC0-5AD3-49C9-89EB-38AAAF46DDEF}" name="Table1" displayName="Table1" ref="A1:H37" totalsRowShown="0">
  <autoFilter ref="A1:H37" xr:uid="{5A166CC0-5AD3-49C9-89EB-38AAAF46DDEF}"/>
  <tableColumns count="8">
    <tableColumn id="1" xr3:uid="{932604B1-FFC1-4443-85C6-45FB6E72A6C3}" name="country"/>
    <tableColumn id="2" xr3:uid="{8E83F587-D1FC-4211-8BF3-2497D17AE2E1}" name="year"/>
    <tableColumn id="3" xr3:uid="{0470C334-4F69-45F2-AEAF-292AFA73BE0D}" name="source"/>
    <tableColumn id="4" xr3:uid="{F10E4367-713A-48C3-884C-7C4794DD1E83}" name="indicator"/>
    <tableColumn id="5" xr3:uid="{BD306368-180B-4299-89A7-6465490153C2}" name="dimension"/>
    <tableColumn id="6" xr3:uid="{A4EF0E8B-67A4-4F45-BE66-2DA978BBA45C}" name="subgroup"/>
    <tableColumn id="7" xr3:uid="{986DAC1D-7708-40ED-8763-2B9156785413}" name="num"/>
    <tableColumn id="8" xr3:uid="{CD4A06E5-BB97-4C6D-A5D3-8A57A5C1042F}" name="de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0AAC-B8F8-48DA-822E-86F78D032D31}">
  <dimension ref="A1:J37"/>
  <sheetViews>
    <sheetView tabSelected="1" workbookViewId="0">
      <selection activeCell="I6" sqref="I6"/>
    </sheetView>
  </sheetViews>
  <sheetFormatPr defaultRowHeight="15" x14ac:dyDescent="0.25"/>
  <cols>
    <col min="1" max="1" width="10" bestFit="1" customWidth="1"/>
    <col min="2" max="2" width="7.140625" bestFit="1" customWidth="1"/>
    <col min="4" max="4" width="50.7109375" bestFit="1" customWidth="1"/>
    <col min="5" max="5" width="18.5703125" bestFit="1" customWidth="1"/>
    <col min="6" max="6" width="28.42578125" bestFit="1" customWidth="1"/>
    <col min="7" max="7" width="7.28515625" bestFit="1" customWidth="1"/>
    <col min="8" max="8" width="6.7109375" style="1" bestFit="1" customWidth="1"/>
    <col min="9" max="9" width="11.140625" bestFit="1" customWidth="1"/>
    <col min="10" max="10" width="9.140625" style="3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43</v>
      </c>
      <c r="G1" t="s">
        <v>6</v>
      </c>
      <c r="H1" s="1" t="s">
        <v>7</v>
      </c>
      <c r="I1" t="s">
        <v>28</v>
      </c>
      <c r="J1" s="3" t="s">
        <v>48</v>
      </c>
    </row>
    <row r="2" spans="1:10" x14ac:dyDescent="0.25">
      <c r="A2" t="s">
        <v>8</v>
      </c>
      <c r="B2">
        <v>2005</v>
      </c>
      <c r="C2" t="s">
        <v>9</v>
      </c>
      <c r="D2" t="s">
        <v>10</v>
      </c>
      <c r="E2" t="str">
        <f>IF(Table1[[#This Row],[dimension]]="economic status", "Economic Status", IF(Table1[[#This Row],[dimension]]="education", "Education", IF(Table1[[#This Row],[dimension]]="place of residence", "Place of residence", IF(Table1[[#This Row],[dimension]]="sex", "Sex", ""))))</f>
        <v>Economic Status</v>
      </c>
      <c r="F2" t="str">
        <f>VLOOKUP(Table1[[#This Row],[subgroup]],Lookup!A:B,2,FALSE)</f>
        <v>Quantile 1 (Poorest)</v>
      </c>
      <c r="G2">
        <v>82</v>
      </c>
      <c r="H2" s="1">
        <v>191.23564147949219</v>
      </c>
      <c r="I2" s="2">
        <f>Table13[[#This Row],[num]]/Table13[[#This Row],[den]]</f>
        <v>0.42879036232790085</v>
      </c>
      <c r="J2" s="3">
        <f>VLOOKUP(Table13[[#This Row],[year]]&amp;Table13[[#This Row],[source]],Helper_ref!A:G,7,FALSE)</f>
        <v>68.687182664871216</v>
      </c>
    </row>
    <row r="3" spans="1:10" x14ac:dyDescent="0.25">
      <c r="A3" t="s">
        <v>8</v>
      </c>
      <c r="B3">
        <v>2005</v>
      </c>
      <c r="C3" t="s">
        <v>9</v>
      </c>
      <c r="D3" t="s">
        <v>10</v>
      </c>
      <c r="E3" t="str">
        <f>IF(Table1[[#This Row],[dimension]]="economic status", "Economic Status", IF(Table1[[#This Row],[dimension]]="education", "Education", IF(Table1[[#This Row],[dimension]]="place of residence", "Place of residence", IF(Table1[[#This Row],[dimension]]="sex", "Sex", ""))))</f>
        <v>Economic Status</v>
      </c>
      <c r="F3" t="str">
        <f>VLOOKUP(Table1[[#This Row],[subgroup]],Lookup!A:B,2,FALSE)</f>
        <v xml:space="preserve">Quantile 2 </v>
      </c>
      <c r="G3">
        <v>130</v>
      </c>
      <c r="H3" s="1">
        <v>208.46493530273438</v>
      </c>
      <c r="I3" s="2">
        <f>Table13[[#This Row],[num]]/Table13[[#This Row],[den]]</f>
        <v>0.62360607461975803</v>
      </c>
      <c r="J3" s="3">
        <f>VLOOKUP(Table13[[#This Row],[year]]&amp;Table13[[#This Row],[source]],Helper_ref!A:G,7,FALSE)</f>
        <v>68.687182664871216</v>
      </c>
    </row>
    <row r="4" spans="1:10" x14ac:dyDescent="0.25">
      <c r="A4" t="s">
        <v>8</v>
      </c>
      <c r="B4">
        <v>2005</v>
      </c>
      <c r="C4" t="s">
        <v>9</v>
      </c>
      <c r="D4" t="s">
        <v>10</v>
      </c>
      <c r="E4" t="str">
        <f>IF(Table1[[#This Row],[dimension]]="economic status", "Economic Status", IF(Table1[[#This Row],[dimension]]="education", "Education", IF(Table1[[#This Row],[dimension]]="place of residence", "Place of residence", IF(Table1[[#This Row],[dimension]]="sex", "Sex", ""))))</f>
        <v>Economic Status</v>
      </c>
      <c r="F4" t="str">
        <f>VLOOKUP(Table1[[#This Row],[subgroup]],Lookup!A:B,2,FALSE)</f>
        <v xml:space="preserve">Quantile 3 </v>
      </c>
      <c r="G4">
        <v>151</v>
      </c>
      <c r="H4" s="1">
        <v>200.31617736816406</v>
      </c>
      <c r="I4" s="2">
        <f>Table13[[#This Row],[num]]/Table13[[#This Row],[den]]</f>
        <v>0.75380831435533469</v>
      </c>
      <c r="J4" s="3">
        <f>VLOOKUP(Table13[[#This Row],[year]]&amp;Table13[[#This Row],[source]],Helper_ref!A:G,7,FALSE)</f>
        <v>68.687182664871216</v>
      </c>
    </row>
    <row r="5" spans="1:10" x14ac:dyDescent="0.25">
      <c r="A5" t="s">
        <v>8</v>
      </c>
      <c r="B5">
        <v>2005</v>
      </c>
      <c r="C5" t="s">
        <v>9</v>
      </c>
      <c r="D5" t="s">
        <v>10</v>
      </c>
      <c r="E5" t="str">
        <f>IF(Table1[[#This Row],[dimension]]="economic status", "Economic Status", IF(Table1[[#This Row],[dimension]]="education", "Education", IF(Table1[[#This Row],[dimension]]="place of residence", "Place of residence", IF(Table1[[#This Row],[dimension]]="sex", "Sex", ""))))</f>
        <v>Economic Status</v>
      </c>
      <c r="F5" t="str">
        <f>VLOOKUP(Table1[[#This Row],[subgroup]],Lookup!A:B,2,FALSE)</f>
        <v xml:space="preserve">Quantile 4 </v>
      </c>
      <c r="G5">
        <v>143</v>
      </c>
      <c r="H5" s="1">
        <v>175.1920166015625</v>
      </c>
      <c r="I5" s="2">
        <f>Table13[[#This Row],[num]]/Table13[[#This Row],[den]]</f>
        <v>0.81624723987979153</v>
      </c>
      <c r="J5" s="3">
        <f>VLOOKUP(Table13[[#This Row],[year]]&amp;Table13[[#This Row],[source]],Helper_ref!A:G,7,FALSE)</f>
        <v>68.687182664871216</v>
      </c>
    </row>
    <row r="6" spans="1:10" x14ac:dyDescent="0.25">
      <c r="A6" t="s">
        <v>8</v>
      </c>
      <c r="B6">
        <v>2005</v>
      </c>
      <c r="C6" t="s">
        <v>9</v>
      </c>
      <c r="D6" t="s">
        <v>10</v>
      </c>
      <c r="E6" t="str">
        <f>IF(Table1[[#This Row],[dimension]]="economic status", "Economic Status", IF(Table1[[#This Row],[dimension]]="education", "Education", IF(Table1[[#This Row],[dimension]]="place of residence", "Place of residence", IF(Table1[[#This Row],[dimension]]="sex", "Sex", ""))))</f>
        <v>Economic Status</v>
      </c>
      <c r="F6" t="str">
        <f>VLOOKUP(Table1[[#This Row],[subgroup]],Lookup!A:B,2,FALSE)</f>
        <v>Quantile 5 (Richest)</v>
      </c>
      <c r="G6">
        <v>112</v>
      </c>
      <c r="H6" s="1">
        <v>123.36222839355469</v>
      </c>
      <c r="I6" s="2">
        <f>Table13[[#This Row],[num]]/Table13[[#This Row],[den]]</f>
        <v>0.90789540249462342</v>
      </c>
      <c r="J6" s="3">
        <f>VLOOKUP(Table13[[#This Row],[year]]&amp;Table13[[#This Row],[source]],Helper_ref!A:G,7,FALSE)</f>
        <v>68.687182664871216</v>
      </c>
    </row>
    <row r="7" spans="1:10" x14ac:dyDescent="0.25">
      <c r="A7" t="s">
        <v>8</v>
      </c>
      <c r="B7">
        <v>2005</v>
      </c>
      <c r="C7" t="s">
        <v>9</v>
      </c>
      <c r="D7" t="s">
        <v>10</v>
      </c>
      <c r="E7" t="str">
        <f>IF(Table1[[#This Row],[dimension]]="economic status", "Economic Status", IF(Table1[[#This Row],[dimension]]="education", "Education", IF(Table1[[#This Row],[dimension]]="place of residence", "Place of residence", IF(Table1[[#This Row],[dimension]]="sex", "Sex", ""))))</f>
        <v>Education</v>
      </c>
      <c r="F7" t="str">
        <f>VLOOKUP(Table1[[#This Row],[subgroup]],Lookup!A:B,2,FALSE)</f>
        <v>No education</v>
      </c>
      <c r="G7">
        <v>24</v>
      </c>
      <c r="H7" s="1">
        <v>66.491172790527344</v>
      </c>
      <c r="I7" s="2">
        <f>Table13[[#This Row],[num]]/Table13[[#This Row],[den]]</f>
        <v>0.36095016816155717</v>
      </c>
      <c r="J7" s="3">
        <f>VLOOKUP(Table13[[#This Row],[year]]&amp;Table13[[#This Row],[source]],Helper_ref!A:G,7,FALSE)</f>
        <v>68.687182664871216</v>
      </c>
    </row>
    <row r="8" spans="1:10" x14ac:dyDescent="0.25">
      <c r="A8" t="s">
        <v>8</v>
      </c>
      <c r="B8">
        <v>2005</v>
      </c>
      <c r="C8" t="s">
        <v>9</v>
      </c>
      <c r="D8" t="s">
        <v>10</v>
      </c>
      <c r="E8" t="str">
        <f>IF(Table1[[#This Row],[dimension]]="economic status", "Economic Status", IF(Table1[[#This Row],[dimension]]="education", "Education", IF(Table1[[#This Row],[dimension]]="place of residence", "Place of residence", IF(Table1[[#This Row],[dimension]]="sex", "Sex", ""))))</f>
        <v>Education</v>
      </c>
      <c r="F8" t="str">
        <f>VLOOKUP(Table1[[#This Row],[subgroup]],Lookup!A:B,2,FALSE)</f>
        <v>Primary education</v>
      </c>
      <c r="G8">
        <v>206</v>
      </c>
      <c r="H8" s="1">
        <v>344.49237060546875</v>
      </c>
      <c r="I8" s="2">
        <f>Table13[[#This Row],[num]]/Table13[[#This Row],[den]]</f>
        <v>0.59798131272962884</v>
      </c>
      <c r="J8" s="3">
        <f>VLOOKUP(Table13[[#This Row],[year]]&amp;Table13[[#This Row],[source]],Helper_ref!A:G,7,FALSE)</f>
        <v>68.687182664871216</v>
      </c>
    </row>
    <row r="9" spans="1:10" x14ac:dyDescent="0.25">
      <c r="A9" t="s">
        <v>8</v>
      </c>
      <c r="B9">
        <v>2005</v>
      </c>
      <c r="C9" t="s">
        <v>9</v>
      </c>
      <c r="D9" t="s">
        <v>10</v>
      </c>
      <c r="E9" t="str">
        <f>IF(Table1[[#This Row],[dimension]]="economic status", "Economic Status", IF(Table1[[#This Row],[dimension]]="education", "Education", IF(Table1[[#This Row],[dimension]]="place of residence", "Place of residence", IF(Table1[[#This Row],[dimension]]="sex", "Sex", ""))))</f>
        <v>Education</v>
      </c>
      <c r="F9" t="str">
        <f>VLOOKUP(Table1[[#This Row],[subgroup]],Lookup!A:B,2,FALSE)</f>
        <v>Secondary or higher education</v>
      </c>
      <c r="G9">
        <v>387</v>
      </c>
      <c r="H9" s="1">
        <v>487.58746337890625</v>
      </c>
      <c r="I9" s="2">
        <f>Table13[[#This Row],[num]]/Table13[[#This Row],[den]]</f>
        <v>0.79370375382121072</v>
      </c>
      <c r="J9" s="3">
        <f>VLOOKUP(Table13[[#This Row],[year]]&amp;Table13[[#This Row],[source]],Helper_ref!A:G,7,FALSE)</f>
        <v>68.687182664871216</v>
      </c>
    </row>
    <row r="10" spans="1:10" x14ac:dyDescent="0.25">
      <c r="A10" t="s">
        <v>8</v>
      </c>
      <c r="B10">
        <v>2005</v>
      </c>
      <c r="C10" t="s">
        <v>9</v>
      </c>
      <c r="D10" t="s">
        <v>10</v>
      </c>
      <c r="E10" t="str">
        <f>IF(Table1[[#This Row],[dimension]]="economic status", "Economic Status", IF(Table1[[#This Row],[dimension]]="education", "Education", IF(Table1[[#This Row],[dimension]]="place of residence", "Place of residence", IF(Table1[[#This Row],[dimension]]="sex", "Sex", ""))))</f>
        <v>Place of residence</v>
      </c>
      <c r="F10" t="str">
        <f>VLOOKUP(Table1[[#This Row],[subgroup]],Lookup!A:B,2,FALSE)</f>
        <v>Rural</v>
      </c>
      <c r="G10">
        <v>254</v>
      </c>
      <c r="H10" s="1">
        <v>460.78680419921875</v>
      </c>
      <c r="I10" s="2">
        <f>Table13[[#This Row],[num]]/Table13[[#This Row],[den]]</f>
        <v>0.55123106322763626</v>
      </c>
      <c r="J10" s="3">
        <f>VLOOKUP(Table13[[#This Row],[year]]&amp;Table13[[#This Row],[source]],Helper_ref!A:G,7,FALSE)</f>
        <v>68.687182664871216</v>
      </c>
    </row>
    <row r="11" spans="1:10" x14ac:dyDescent="0.25">
      <c r="A11" t="s">
        <v>8</v>
      </c>
      <c r="B11">
        <v>2005</v>
      </c>
      <c r="C11" t="s">
        <v>9</v>
      </c>
      <c r="D11" t="s">
        <v>10</v>
      </c>
      <c r="E11" t="str">
        <f>IF(Table1[[#This Row],[dimension]]="economic status", "Economic Status", IF(Table1[[#This Row],[dimension]]="education", "Education", IF(Table1[[#This Row],[dimension]]="place of residence", "Place of residence", IF(Table1[[#This Row],[dimension]]="sex", "Sex", ""))))</f>
        <v>Place of residence</v>
      </c>
      <c r="F11" t="str">
        <f>VLOOKUP(Table1[[#This Row],[subgroup]],Lookup!A:B,2,FALSE)</f>
        <v>Urban</v>
      </c>
      <c r="G11">
        <v>363</v>
      </c>
      <c r="H11" s="1">
        <v>437.78421020507813</v>
      </c>
      <c r="I11" s="2">
        <f>Table13[[#This Row],[num]]/Table13[[#This Row],[den]]</f>
        <v>0.82917563388125448</v>
      </c>
      <c r="J11" s="3">
        <f>VLOOKUP(Table13[[#This Row],[year]]&amp;Table13[[#This Row],[source]],Helper_ref!A:G,7,FALSE)</f>
        <v>68.687182664871216</v>
      </c>
    </row>
    <row r="12" spans="1:10" x14ac:dyDescent="0.25">
      <c r="A12" t="s">
        <v>8</v>
      </c>
      <c r="B12">
        <v>2005</v>
      </c>
      <c r="C12" t="s">
        <v>9</v>
      </c>
      <c r="D12" t="s">
        <v>10</v>
      </c>
      <c r="E12" t="str">
        <f>IF(Table1[[#This Row],[dimension]]="economic status", "Economic Status", IF(Table1[[#This Row],[dimension]]="education", "Education", IF(Table1[[#This Row],[dimension]]="place of residence", "Place of residence", IF(Table1[[#This Row],[dimension]]="sex", "Sex", ""))))</f>
        <v>Sex</v>
      </c>
      <c r="F12" t="str">
        <f>VLOOKUP(Table1[[#This Row],[subgroup]],Lookup!A:B,2,FALSE)</f>
        <v>Female</v>
      </c>
      <c r="G12">
        <v>295</v>
      </c>
      <c r="H12" s="1">
        <v>423.17819213867188</v>
      </c>
      <c r="I12" s="2">
        <f>Table13[[#This Row],[num]]/Table13[[#This Row],[den]]</f>
        <v>0.69710586575626521</v>
      </c>
      <c r="J12" s="3">
        <f>VLOOKUP(Table13[[#This Row],[year]]&amp;Table13[[#This Row],[source]],Helper_ref!A:G,7,FALSE)</f>
        <v>68.687182664871216</v>
      </c>
    </row>
    <row r="13" spans="1:10" x14ac:dyDescent="0.25">
      <c r="A13" t="s">
        <v>8</v>
      </c>
      <c r="B13">
        <v>2005</v>
      </c>
      <c r="C13" t="s">
        <v>9</v>
      </c>
      <c r="D13" t="s">
        <v>10</v>
      </c>
      <c r="E13" t="str">
        <f>IF(Table1[[#This Row],[dimension]]="economic status", "Economic Status", IF(Table1[[#This Row],[dimension]]="education", "Education", IF(Table1[[#This Row],[dimension]]="place of residence", "Place of residence", IF(Table1[[#This Row],[dimension]]="sex", "Sex", ""))))</f>
        <v>Sex</v>
      </c>
      <c r="F13" t="str">
        <f>VLOOKUP(Table1[[#This Row],[subgroup]],Lookup!A:B,2,FALSE)</f>
        <v>Male</v>
      </c>
      <c r="G13">
        <v>322</v>
      </c>
      <c r="H13" s="1">
        <v>475.392822265625</v>
      </c>
      <c r="I13" s="2">
        <f>Table13[[#This Row],[num]]/Table13[[#This Row],[den]]</f>
        <v>0.67733458503940769</v>
      </c>
      <c r="J13" s="3">
        <f>VLOOKUP(Table13[[#This Row],[year]]&amp;Table13[[#This Row],[source]],Helper_ref!A:G,7,FALSE)</f>
        <v>68.687182664871216</v>
      </c>
    </row>
    <row r="14" spans="1:10" x14ac:dyDescent="0.25">
      <c r="A14" t="s">
        <v>8</v>
      </c>
      <c r="B14">
        <v>2011</v>
      </c>
      <c r="C14" t="s">
        <v>9</v>
      </c>
      <c r="D14" t="s">
        <v>10</v>
      </c>
      <c r="E14" t="str">
        <f>IF(Table1[[#This Row],[dimension]]="economic status", "Economic Status", IF(Table1[[#This Row],[dimension]]="education", "Education", IF(Table1[[#This Row],[dimension]]="place of residence", "Place of residence", IF(Table1[[#This Row],[dimension]]="sex", "Sex", ""))))</f>
        <v>Economic Status</v>
      </c>
      <c r="F14" t="str">
        <f>VLOOKUP(Table1[[#This Row],[subgroup]],Lookup!A:B,2,FALSE)</f>
        <v>Quantile 1 (Poorest)</v>
      </c>
      <c r="G14">
        <v>208</v>
      </c>
      <c r="H14" s="1">
        <v>381.13623046875</v>
      </c>
      <c r="I14" s="2">
        <f>Table13[[#This Row],[num]]/Table13[[#This Row],[den]]</f>
        <v>0.5457366247868537</v>
      </c>
      <c r="J14" s="3">
        <f>VLOOKUP(Table13[[#This Row],[year]]&amp;Table13[[#This Row],[source]],Helper_ref!A:G,7,FALSE)</f>
        <v>69.126659631729126</v>
      </c>
    </row>
    <row r="15" spans="1:10" x14ac:dyDescent="0.25">
      <c r="A15" t="s">
        <v>8</v>
      </c>
      <c r="B15">
        <v>2011</v>
      </c>
      <c r="C15" t="s">
        <v>9</v>
      </c>
      <c r="D15" t="s">
        <v>10</v>
      </c>
      <c r="E15" t="str">
        <f>IF(Table1[[#This Row],[dimension]]="economic status", "Economic Status", IF(Table1[[#This Row],[dimension]]="education", "Education", IF(Table1[[#This Row],[dimension]]="place of residence", "Place of residence", IF(Table1[[#This Row],[dimension]]="sex", "Sex", ""))))</f>
        <v>Economic Status</v>
      </c>
      <c r="F15" t="str">
        <f>VLOOKUP(Table1[[#This Row],[subgroup]],Lookup!A:B,2,FALSE)</f>
        <v xml:space="preserve">Quantile 2 </v>
      </c>
      <c r="G15">
        <v>245</v>
      </c>
      <c r="H15" s="1">
        <v>395.89419555664063</v>
      </c>
      <c r="I15" s="2">
        <f>Table13[[#This Row],[num]]/Table13[[#This Row],[den]]</f>
        <v>0.61885221543983926</v>
      </c>
      <c r="J15" s="3">
        <f>VLOOKUP(Table13[[#This Row],[year]]&amp;Table13[[#This Row],[source]],Helper_ref!A:G,7,FALSE)</f>
        <v>69.126659631729126</v>
      </c>
    </row>
    <row r="16" spans="1:10" x14ac:dyDescent="0.25">
      <c r="A16" t="s">
        <v>8</v>
      </c>
      <c r="B16">
        <v>2011</v>
      </c>
      <c r="C16" t="s">
        <v>9</v>
      </c>
      <c r="D16" t="s">
        <v>10</v>
      </c>
      <c r="E16" t="str">
        <f>IF(Table1[[#This Row],[dimension]]="economic status", "Economic Status", IF(Table1[[#This Row],[dimension]]="education", "Education", IF(Table1[[#This Row],[dimension]]="place of residence", "Place of residence", IF(Table1[[#This Row],[dimension]]="sex", "Sex", ""))))</f>
        <v>Economic Status</v>
      </c>
      <c r="F16" t="str">
        <f>VLOOKUP(Table1[[#This Row],[subgroup]],Lookup!A:B,2,FALSE)</f>
        <v xml:space="preserve">Quantile 3 </v>
      </c>
      <c r="G16">
        <v>240</v>
      </c>
      <c r="H16" s="1">
        <v>326.89596557617188</v>
      </c>
      <c r="I16" s="2">
        <f>Table13[[#This Row],[num]]/Table13[[#This Row],[den]]</f>
        <v>0.73417853162239854</v>
      </c>
      <c r="J16" s="3">
        <f>VLOOKUP(Table13[[#This Row],[year]]&amp;Table13[[#This Row],[source]],Helper_ref!A:G,7,FALSE)</f>
        <v>69.126659631729126</v>
      </c>
    </row>
    <row r="17" spans="1:10" x14ac:dyDescent="0.25">
      <c r="A17" t="s">
        <v>8</v>
      </c>
      <c r="B17">
        <v>2011</v>
      </c>
      <c r="C17" t="s">
        <v>9</v>
      </c>
      <c r="D17" t="s">
        <v>10</v>
      </c>
      <c r="E17" t="str">
        <f>IF(Table1[[#This Row],[dimension]]="economic status", "Economic Status", IF(Table1[[#This Row],[dimension]]="education", "Education", IF(Table1[[#This Row],[dimension]]="place of residence", "Place of residence", IF(Table1[[#This Row],[dimension]]="sex", "Sex", ""))))</f>
        <v>Economic Status</v>
      </c>
      <c r="F17" t="str">
        <f>VLOOKUP(Table1[[#This Row],[subgroup]],Lookup!A:B,2,FALSE)</f>
        <v xml:space="preserve">Quantile 4 </v>
      </c>
      <c r="G17">
        <v>254</v>
      </c>
      <c r="H17" s="1">
        <v>313.03326416015625</v>
      </c>
      <c r="I17" s="2">
        <f>Table13[[#This Row],[num]]/Table13[[#This Row],[den]]</f>
        <v>0.81141536405551695</v>
      </c>
      <c r="J17" s="3">
        <f>VLOOKUP(Table13[[#This Row],[year]]&amp;Table13[[#This Row],[source]],Helper_ref!A:G,7,FALSE)</f>
        <v>69.126659631729126</v>
      </c>
    </row>
    <row r="18" spans="1:10" x14ac:dyDescent="0.25">
      <c r="A18" t="s">
        <v>8</v>
      </c>
      <c r="B18">
        <v>2011</v>
      </c>
      <c r="C18" t="s">
        <v>9</v>
      </c>
      <c r="D18" t="s">
        <v>10</v>
      </c>
      <c r="E18" t="str">
        <f>IF(Table1[[#This Row],[dimension]]="economic status", "Economic Status", IF(Table1[[#This Row],[dimension]]="education", "Education", IF(Table1[[#This Row],[dimension]]="place of residence", "Place of residence", IF(Table1[[#This Row],[dimension]]="sex", "Sex", ""))))</f>
        <v>Economic Status</v>
      </c>
      <c r="F18" t="str">
        <f>VLOOKUP(Table1[[#This Row],[subgroup]],Lookup!A:B,2,FALSE)</f>
        <v>Quantile 5 (Richest)</v>
      </c>
      <c r="G18">
        <v>213</v>
      </c>
      <c r="H18" s="1">
        <v>261.056884765625</v>
      </c>
      <c r="I18" s="2">
        <f>Table13[[#This Row],[num]]/Table13[[#This Row],[den]]</f>
        <v>0.81591412611557779</v>
      </c>
      <c r="J18" s="3">
        <f>VLOOKUP(Table13[[#This Row],[year]]&amp;Table13[[#This Row],[source]],Helper_ref!A:G,7,FALSE)</f>
        <v>69.126659631729126</v>
      </c>
    </row>
    <row r="19" spans="1:10" x14ac:dyDescent="0.25">
      <c r="A19" t="s">
        <v>8</v>
      </c>
      <c r="B19">
        <v>2011</v>
      </c>
      <c r="C19" t="s">
        <v>9</v>
      </c>
      <c r="D19" t="s">
        <v>10</v>
      </c>
      <c r="E19" t="str">
        <f>IF(Table1[[#This Row],[dimension]]="economic status", "Economic Status", IF(Table1[[#This Row],[dimension]]="education", "Education", IF(Table1[[#This Row],[dimension]]="place of residence", "Place of residence", IF(Table1[[#This Row],[dimension]]="sex", "Sex", ""))))</f>
        <v>Education</v>
      </c>
      <c r="F19" t="str">
        <f>VLOOKUP(Table1[[#This Row],[subgroup]],Lookup!A:B,2,FALSE)</f>
        <v>No education</v>
      </c>
      <c r="G19">
        <v>79</v>
      </c>
      <c r="H19" s="1">
        <v>130.63870239257813</v>
      </c>
      <c r="I19" s="2">
        <f>Table13[[#This Row],[num]]/Table13[[#This Row],[den]]</f>
        <v>0.60472125452225989</v>
      </c>
      <c r="J19" s="3">
        <f>VLOOKUP(Table13[[#This Row],[year]]&amp;Table13[[#This Row],[source]],Helper_ref!A:G,7,FALSE)</f>
        <v>69.126659631729126</v>
      </c>
    </row>
    <row r="20" spans="1:10" x14ac:dyDescent="0.25">
      <c r="A20" t="s">
        <v>8</v>
      </c>
      <c r="B20">
        <v>2011</v>
      </c>
      <c r="C20" t="s">
        <v>9</v>
      </c>
      <c r="D20" t="s">
        <v>10</v>
      </c>
      <c r="E20" t="str">
        <f>IF(Table1[[#This Row],[dimension]]="economic status", "Economic Status", IF(Table1[[#This Row],[dimension]]="education", "Education", IF(Table1[[#This Row],[dimension]]="place of residence", "Place of residence", IF(Table1[[#This Row],[dimension]]="sex", "Sex", ""))))</f>
        <v>Education</v>
      </c>
      <c r="F20" t="str">
        <f>VLOOKUP(Table1[[#This Row],[subgroup]],Lookup!A:B,2,FALSE)</f>
        <v>Primary education</v>
      </c>
      <c r="G20">
        <v>332</v>
      </c>
      <c r="H20" s="1">
        <v>552.3665771484375</v>
      </c>
      <c r="I20" s="2">
        <f>Table13[[#This Row],[num]]/Table13[[#This Row],[den]]</f>
        <v>0.60105012456389373</v>
      </c>
      <c r="J20" s="3">
        <f>VLOOKUP(Table13[[#This Row],[year]]&amp;Table13[[#This Row],[source]],Helper_ref!A:G,7,FALSE)</f>
        <v>69.126659631729126</v>
      </c>
    </row>
    <row r="21" spans="1:10" x14ac:dyDescent="0.25">
      <c r="A21" t="s">
        <v>8</v>
      </c>
      <c r="B21">
        <v>2011</v>
      </c>
      <c r="C21" t="s">
        <v>9</v>
      </c>
      <c r="D21" t="s">
        <v>10</v>
      </c>
      <c r="E21" t="str">
        <f>IF(Table1[[#This Row],[dimension]]="economic status", "Economic Status", IF(Table1[[#This Row],[dimension]]="education", "Education", IF(Table1[[#This Row],[dimension]]="place of residence", "Place of residence", IF(Table1[[#This Row],[dimension]]="sex", "Sex", ""))))</f>
        <v>Education</v>
      </c>
      <c r="F21" t="str">
        <f>VLOOKUP(Table1[[#This Row],[subgroup]],Lookup!A:B,2,FALSE)</f>
        <v>Secondary or higher education</v>
      </c>
      <c r="G21">
        <v>749</v>
      </c>
      <c r="H21" s="1">
        <v>995.01129150390625</v>
      </c>
      <c r="I21" s="2">
        <f>Table13[[#This Row],[num]]/Table13[[#This Row],[den]]</f>
        <v>0.75275527664407371</v>
      </c>
      <c r="J21" s="3">
        <f>VLOOKUP(Table13[[#This Row],[year]]&amp;Table13[[#This Row],[source]],Helper_ref!A:G,7,FALSE)</f>
        <v>69.126659631729126</v>
      </c>
    </row>
    <row r="22" spans="1:10" x14ac:dyDescent="0.25">
      <c r="A22" t="s">
        <v>8</v>
      </c>
      <c r="B22">
        <v>2011</v>
      </c>
      <c r="C22" t="s">
        <v>9</v>
      </c>
      <c r="D22" t="s">
        <v>10</v>
      </c>
      <c r="E22" t="str">
        <f>IF(Table1[[#This Row],[dimension]]="economic status", "Economic Status", IF(Table1[[#This Row],[dimension]]="education", "Education", IF(Table1[[#This Row],[dimension]]="place of residence", "Place of residence", IF(Table1[[#This Row],[dimension]]="sex", "Sex", ""))))</f>
        <v>Place of residence</v>
      </c>
      <c r="F22" t="str">
        <f>VLOOKUP(Table1[[#This Row],[subgroup]],Lookup!A:B,2,FALSE)</f>
        <v>Rural</v>
      </c>
      <c r="G22">
        <v>378</v>
      </c>
      <c r="H22" s="1">
        <v>656.423095703125</v>
      </c>
      <c r="I22" s="2">
        <f>Table13[[#This Row],[num]]/Table13[[#This Row],[den]]</f>
        <v>0.57584811149142578</v>
      </c>
      <c r="J22" s="3">
        <f>VLOOKUP(Table13[[#This Row],[year]]&amp;Table13[[#This Row],[source]],Helper_ref!A:G,7,FALSE)</f>
        <v>69.126659631729126</v>
      </c>
    </row>
    <row r="23" spans="1:10" x14ac:dyDescent="0.25">
      <c r="A23" t="s">
        <v>8</v>
      </c>
      <c r="B23">
        <v>2011</v>
      </c>
      <c r="C23" t="s">
        <v>9</v>
      </c>
      <c r="D23" t="s">
        <v>10</v>
      </c>
      <c r="E23" t="str">
        <f>IF(Table1[[#This Row],[dimension]]="economic status", "Economic Status", IF(Table1[[#This Row],[dimension]]="education", "Education", IF(Table1[[#This Row],[dimension]]="place of residence", "Place of residence", IF(Table1[[#This Row],[dimension]]="sex", "Sex", ""))))</f>
        <v>Place of residence</v>
      </c>
      <c r="F23" t="str">
        <f>VLOOKUP(Table1[[#This Row],[subgroup]],Lookup!A:B,2,FALSE)</f>
        <v>Urban</v>
      </c>
      <c r="G23">
        <v>782</v>
      </c>
      <c r="H23" s="1">
        <v>1021.5934448242188</v>
      </c>
      <c r="I23" s="2">
        <f>Table13[[#This Row],[num]]/Table13[[#This Row],[den]]</f>
        <v>0.76547084749017302</v>
      </c>
      <c r="J23" s="3">
        <f>VLOOKUP(Table13[[#This Row],[year]]&amp;Table13[[#This Row],[source]],Helper_ref!A:G,7,FALSE)</f>
        <v>69.126659631729126</v>
      </c>
    </row>
    <row r="24" spans="1:10" x14ac:dyDescent="0.25">
      <c r="A24" t="s">
        <v>8</v>
      </c>
      <c r="B24">
        <v>2011</v>
      </c>
      <c r="C24" t="s">
        <v>9</v>
      </c>
      <c r="D24" t="s">
        <v>10</v>
      </c>
      <c r="E24" t="str">
        <f>IF(Table1[[#This Row],[dimension]]="economic status", "Economic Status", IF(Table1[[#This Row],[dimension]]="education", "Education", IF(Table1[[#This Row],[dimension]]="place of residence", "Place of residence", IF(Table1[[#This Row],[dimension]]="sex", "Sex", ""))))</f>
        <v>Sex</v>
      </c>
      <c r="F24" t="str">
        <f>VLOOKUP(Table1[[#This Row],[subgroup]],Lookup!A:B,2,FALSE)</f>
        <v>Female</v>
      </c>
      <c r="G24">
        <v>571</v>
      </c>
      <c r="H24" s="1">
        <v>846.7191162109375</v>
      </c>
      <c r="I24" s="2">
        <f>Table13[[#This Row],[num]]/Table13[[#This Row],[den]]</f>
        <v>0.67436767290104571</v>
      </c>
      <c r="J24" s="3">
        <f>VLOOKUP(Table13[[#This Row],[year]]&amp;Table13[[#This Row],[source]],Helper_ref!A:G,7,FALSE)</f>
        <v>69.126659631729126</v>
      </c>
    </row>
    <row r="25" spans="1:10" x14ac:dyDescent="0.25">
      <c r="A25" t="s">
        <v>8</v>
      </c>
      <c r="B25">
        <v>2011</v>
      </c>
      <c r="C25" t="s">
        <v>9</v>
      </c>
      <c r="D25" t="s">
        <v>10</v>
      </c>
      <c r="E25" t="str">
        <f>IF(Table1[[#This Row],[dimension]]="economic status", "Economic Status", IF(Table1[[#This Row],[dimension]]="education", "Education", IF(Table1[[#This Row],[dimension]]="place of residence", "Place of residence", IF(Table1[[#This Row],[dimension]]="sex", "Sex", ""))))</f>
        <v>Sex</v>
      </c>
      <c r="F25" t="str">
        <f>VLOOKUP(Table1[[#This Row],[subgroup]],Lookup!A:B,2,FALSE)</f>
        <v>Male</v>
      </c>
      <c r="G25">
        <v>589</v>
      </c>
      <c r="H25" s="1">
        <v>831.29742431640625</v>
      </c>
      <c r="I25" s="2">
        <f>Table13[[#This Row],[num]]/Table13[[#This Row],[den]]</f>
        <v>0.70853100559567761</v>
      </c>
      <c r="J25" s="3">
        <f>VLOOKUP(Table13[[#This Row],[year]]&amp;Table13[[#This Row],[source]],Helper_ref!A:G,7,FALSE)</f>
        <v>69.126659631729126</v>
      </c>
    </row>
    <row r="26" spans="1:10" x14ac:dyDescent="0.25">
      <c r="A26" t="s">
        <v>8</v>
      </c>
      <c r="B26">
        <v>2014</v>
      </c>
      <c r="C26" t="s">
        <v>27</v>
      </c>
      <c r="D26" t="s">
        <v>10</v>
      </c>
      <c r="E26" t="str">
        <f>IF(Table1[[#This Row],[dimension]]="economic status", "Economic Status", IF(Table1[[#This Row],[dimension]]="education", "Education", IF(Table1[[#This Row],[dimension]]="place of residence", "Place of residence", IF(Table1[[#This Row],[dimension]]="sex", "Sex", ""))))</f>
        <v>Economic Status</v>
      </c>
      <c r="F26" t="str">
        <f>VLOOKUP(Table1[[#This Row],[subgroup]],Lookup!A:B,2,FALSE)</f>
        <v>Quantile 1 (Poorest)</v>
      </c>
      <c r="G26">
        <v>186</v>
      </c>
      <c r="H26" s="1">
        <v>403.74639892578125</v>
      </c>
      <c r="I26" s="2">
        <f>Table13[[#This Row],[num]]/Table13[[#This Row],[den]]</f>
        <v>0.46068522343450419</v>
      </c>
      <c r="J26" s="3">
        <f>VLOOKUP(Table13[[#This Row],[year]]&amp;Table13[[#This Row],[source]],Helper_ref!A:G,7,FALSE)</f>
        <v>65.273672342300415</v>
      </c>
    </row>
    <row r="27" spans="1:10" x14ac:dyDescent="0.25">
      <c r="A27" t="s">
        <v>8</v>
      </c>
      <c r="B27">
        <v>2014</v>
      </c>
      <c r="C27" t="s">
        <v>27</v>
      </c>
      <c r="D27" t="s">
        <v>10</v>
      </c>
      <c r="E27" t="str">
        <f>IF(Table1[[#This Row],[dimension]]="economic status", "Economic Status", IF(Table1[[#This Row],[dimension]]="education", "Education", IF(Table1[[#This Row],[dimension]]="place of residence", "Place of residence", IF(Table1[[#This Row],[dimension]]="sex", "Sex", ""))))</f>
        <v>Economic Status</v>
      </c>
      <c r="F27" t="str">
        <f>VLOOKUP(Table1[[#This Row],[subgroup]],Lookup!A:B,2,FALSE)</f>
        <v xml:space="preserve">Quantile 2 </v>
      </c>
      <c r="G27">
        <v>232</v>
      </c>
      <c r="H27" s="1">
        <v>366.70657348632813</v>
      </c>
      <c r="I27" s="2">
        <f>Table13[[#This Row],[num]]/Table13[[#This Row],[den]]</f>
        <v>0.63265841622184504</v>
      </c>
      <c r="J27" s="3">
        <f>VLOOKUP(Table13[[#This Row],[year]]&amp;Table13[[#This Row],[source]],Helper_ref!A:G,7,FALSE)</f>
        <v>65.273672342300415</v>
      </c>
    </row>
    <row r="28" spans="1:10" x14ac:dyDescent="0.25">
      <c r="A28" t="s">
        <v>8</v>
      </c>
      <c r="B28">
        <v>2014</v>
      </c>
      <c r="C28" t="s">
        <v>27</v>
      </c>
      <c r="D28" t="s">
        <v>10</v>
      </c>
      <c r="E28" t="str">
        <f>IF(Table1[[#This Row],[dimension]]="economic status", "Economic Status", IF(Table1[[#This Row],[dimension]]="education", "Education", IF(Table1[[#This Row],[dimension]]="place of residence", "Place of residence", IF(Table1[[#This Row],[dimension]]="sex", "Sex", ""))))</f>
        <v>Economic Status</v>
      </c>
      <c r="F28" t="str">
        <f>VLOOKUP(Table1[[#This Row],[subgroup]],Lookup!A:B,2,FALSE)</f>
        <v xml:space="preserve">Quantile 3 </v>
      </c>
      <c r="G28">
        <v>268</v>
      </c>
      <c r="H28" s="1">
        <v>344.52200317382813</v>
      </c>
      <c r="I28" s="2">
        <f>Table13[[#This Row],[num]]/Table13[[#This Row],[den]]</f>
        <v>0.77788935838963225</v>
      </c>
      <c r="J28" s="3">
        <f>VLOOKUP(Table13[[#This Row],[year]]&amp;Table13[[#This Row],[source]],Helper_ref!A:G,7,FALSE)</f>
        <v>65.273672342300415</v>
      </c>
    </row>
    <row r="29" spans="1:10" x14ac:dyDescent="0.25">
      <c r="A29" t="s">
        <v>8</v>
      </c>
      <c r="B29">
        <v>2014</v>
      </c>
      <c r="C29" t="s">
        <v>27</v>
      </c>
      <c r="D29" t="s">
        <v>10</v>
      </c>
      <c r="E29" t="str">
        <f>IF(Table1[[#This Row],[dimension]]="economic status", "Economic Status", IF(Table1[[#This Row],[dimension]]="education", "Education", IF(Table1[[#This Row],[dimension]]="place of residence", "Place of residence", IF(Table1[[#This Row],[dimension]]="sex", "Sex", ""))))</f>
        <v>Economic Status</v>
      </c>
      <c r="F29" t="str">
        <f>VLOOKUP(Table1[[#This Row],[subgroup]],Lookup!A:B,2,FALSE)</f>
        <v xml:space="preserve">Quantile 4 </v>
      </c>
      <c r="G29">
        <v>242</v>
      </c>
      <c r="H29" s="1">
        <v>342.9239501953125</v>
      </c>
      <c r="I29" s="2">
        <f>Table13[[#This Row],[num]]/Table13[[#This Row],[den]]</f>
        <v>0.705695825159394</v>
      </c>
      <c r="J29" s="3">
        <f>VLOOKUP(Table13[[#This Row],[year]]&amp;Table13[[#This Row],[source]],Helper_ref!A:G,7,FALSE)</f>
        <v>65.273672342300415</v>
      </c>
    </row>
    <row r="30" spans="1:10" x14ac:dyDescent="0.25">
      <c r="A30" t="s">
        <v>8</v>
      </c>
      <c r="B30">
        <v>2014</v>
      </c>
      <c r="C30" t="s">
        <v>27</v>
      </c>
      <c r="D30" t="s">
        <v>10</v>
      </c>
      <c r="E30" t="str">
        <f>IF(Table1[[#This Row],[dimension]]="economic status", "Economic Status", IF(Table1[[#This Row],[dimension]]="education", "Education", IF(Table1[[#This Row],[dimension]]="place of residence", "Place of residence", IF(Table1[[#This Row],[dimension]]="sex", "Sex", ""))))</f>
        <v>Economic Status</v>
      </c>
      <c r="F30" t="str">
        <f>VLOOKUP(Table1[[#This Row],[subgroup]],Lookup!A:B,2,FALSE)</f>
        <v>Quantile 5 (Richest)</v>
      </c>
      <c r="G30">
        <v>186</v>
      </c>
      <c r="H30" s="1">
        <v>249.75639343261719</v>
      </c>
      <c r="I30" s="2">
        <f>Table13[[#This Row],[num]]/Table13[[#This Row],[den]]</f>
        <v>0.74472568026644614</v>
      </c>
      <c r="J30" s="3">
        <f>VLOOKUP(Table13[[#This Row],[year]]&amp;Table13[[#This Row],[source]],Helper_ref!A:G,7,FALSE)</f>
        <v>65.273672342300415</v>
      </c>
    </row>
    <row r="31" spans="1:10" x14ac:dyDescent="0.25">
      <c r="A31" t="s">
        <v>8</v>
      </c>
      <c r="B31">
        <v>2014</v>
      </c>
      <c r="C31" t="s">
        <v>27</v>
      </c>
      <c r="D31" t="s">
        <v>10</v>
      </c>
      <c r="E31" t="str">
        <f>IF(Table1[[#This Row],[dimension]]="economic status", "Economic Status", IF(Table1[[#This Row],[dimension]]="education", "Education", IF(Table1[[#This Row],[dimension]]="place of residence", "Place of residence", IF(Table1[[#This Row],[dimension]]="sex", "Sex", ""))))</f>
        <v>Education</v>
      </c>
      <c r="F31" t="str">
        <f>VLOOKUP(Table1[[#This Row],[subgroup]],Lookup!A:B,2,FALSE)</f>
        <v>No education</v>
      </c>
      <c r="G31">
        <v>72</v>
      </c>
      <c r="H31" s="1">
        <v>143.62211608886719</v>
      </c>
      <c r="I31" s="2">
        <f>Table13[[#This Row],[num]]/Table13[[#This Row],[den]]</f>
        <v>0.50131554916966614</v>
      </c>
      <c r="J31" s="3">
        <f>VLOOKUP(Table13[[#This Row],[year]]&amp;Table13[[#This Row],[source]],Helper_ref!A:G,7,FALSE)</f>
        <v>65.273672342300415</v>
      </c>
    </row>
    <row r="32" spans="1:10" x14ac:dyDescent="0.25">
      <c r="A32" t="s">
        <v>8</v>
      </c>
      <c r="B32">
        <v>2014</v>
      </c>
      <c r="C32" t="s">
        <v>27</v>
      </c>
      <c r="D32" t="s">
        <v>10</v>
      </c>
      <c r="E32" t="str">
        <f>IF(Table1[[#This Row],[dimension]]="economic status", "Economic Status", IF(Table1[[#This Row],[dimension]]="education", "Education", IF(Table1[[#This Row],[dimension]]="place of residence", "Place of residence", IF(Table1[[#This Row],[dimension]]="sex", "Sex", ""))))</f>
        <v>Education</v>
      </c>
      <c r="F32" t="str">
        <f>VLOOKUP(Table1[[#This Row],[subgroup]],Lookup!A:B,2,FALSE)</f>
        <v>Primary education</v>
      </c>
      <c r="G32">
        <v>232</v>
      </c>
      <c r="H32" s="1">
        <v>432.26702880859375</v>
      </c>
      <c r="I32" s="2">
        <f>Table13[[#This Row],[num]]/Table13[[#This Row],[den]]</f>
        <v>0.53670528756133451</v>
      </c>
      <c r="J32" s="3">
        <f>VLOOKUP(Table13[[#This Row],[year]]&amp;Table13[[#This Row],[source]],Helper_ref!A:G,7,FALSE)</f>
        <v>65.273672342300415</v>
      </c>
    </row>
    <row r="33" spans="1:10" x14ac:dyDescent="0.25">
      <c r="A33" t="s">
        <v>8</v>
      </c>
      <c r="B33">
        <v>2014</v>
      </c>
      <c r="C33" t="s">
        <v>27</v>
      </c>
      <c r="D33" t="s">
        <v>10</v>
      </c>
      <c r="E33" t="str">
        <f>IF(Table1[[#This Row],[dimension]]="economic status", "Economic Status", IF(Table1[[#This Row],[dimension]]="education", "Education", IF(Table1[[#This Row],[dimension]]="place of residence", "Place of residence", IF(Table1[[#This Row],[dimension]]="sex", "Sex", ""))))</f>
        <v>Education</v>
      </c>
      <c r="F33" t="str">
        <f>VLOOKUP(Table1[[#This Row],[subgroup]],Lookup!A:B,2,FALSE)</f>
        <v>Secondary or higher education</v>
      </c>
      <c r="G33">
        <v>809</v>
      </c>
      <c r="H33" s="1">
        <v>1129.21826171875</v>
      </c>
      <c r="I33" s="2">
        <f>Table13[[#This Row],[num]]/Table13[[#This Row],[den]]</f>
        <v>0.71642482895082193</v>
      </c>
      <c r="J33" s="3">
        <f>VLOOKUP(Table13[[#This Row],[year]]&amp;Table13[[#This Row],[source]],Helper_ref!A:G,7,FALSE)</f>
        <v>65.273672342300415</v>
      </c>
    </row>
    <row r="34" spans="1:10" x14ac:dyDescent="0.25">
      <c r="A34" t="s">
        <v>8</v>
      </c>
      <c r="B34">
        <v>2014</v>
      </c>
      <c r="C34" t="s">
        <v>27</v>
      </c>
      <c r="D34" t="s">
        <v>10</v>
      </c>
      <c r="E34" t="str">
        <f>IF(Table1[[#This Row],[dimension]]="economic status", "Economic Status", IF(Table1[[#This Row],[dimension]]="education", "Education", IF(Table1[[#This Row],[dimension]]="place of residence", "Place of residence", IF(Table1[[#This Row],[dimension]]="sex", "Sex", ""))))</f>
        <v>Place of residence</v>
      </c>
      <c r="F34" t="str">
        <f>VLOOKUP(Table1[[#This Row],[subgroup]],Lookup!A:B,2,FALSE)</f>
        <v>Rural</v>
      </c>
      <c r="G34">
        <v>332</v>
      </c>
      <c r="H34" s="1">
        <v>653.328125</v>
      </c>
      <c r="I34" s="2">
        <f>Table13[[#This Row],[num]]/Table13[[#This Row],[den]]</f>
        <v>0.50816731638485635</v>
      </c>
      <c r="J34" s="3">
        <f>VLOOKUP(Table13[[#This Row],[year]]&amp;Table13[[#This Row],[source]],Helper_ref!A:G,7,FALSE)</f>
        <v>65.273672342300415</v>
      </c>
    </row>
    <row r="35" spans="1:10" x14ac:dyDescent="0.25">
      <c r="A35" t="s">
        <v>8</v>
      </c>
      <c r="B35">
        <v>2014</v>
      </c>
      <c r="C35" t="s">
        <v>27</v>
      </c>
      <c r="D35" t="s">
        <v>10</v>
      </c>
      <c r="E35" t="str">
        <f>IF(Table1[[#This Row],[dimension]]="economic status", "Economic Status", IF(Table1[[#This Row],[dimension]]="education", "Education", IF(Table1[[#This Row],[dimension]]="place of residence", "Place of residence", IF(Table1[[#This Row],[dimension]]="sex", "Sex", ""))))</f>
        <v>Place of residence</v>
      </c>
      <c r="F35" t="str">
        <f>VLOOKUP(Table1[[#This Row],[subgroup]],Lookup!A:B,2,FALSE)</f>
        <v>Urban</v>
      </c>
      <c r="G35">
        <v>783</v>
      </c>
      <c r="H35" s="1">
        <v>1054.3271484375</v>
      </c>
      <c r="I35" s="2">
        <f>Table13[[#This Row],[num]]/Table13[[#This Row],[den]]</f>
        <v>0.7426537400278429</v>
      </c>
      <c r="J35" s="3">
        <f>VLOOKUP(Table13[[#This Row],[year]]&amp;Table13[[#This Row],[source]],Helper_ref!A:G,7,FALSE)</f>
        <v>65.273672342300415</v>
      </c>
    </row>
    <row r="36" spans="1:10" x14ac:dyDescent="0.25">
      <c r="A36" t="s">
        <v>8</v>
      </c>
      <c r="B36">
        <v>2014</v>
      </c>
      <c r="C36" t="s">
        <v>27</v>
      </c>
      <c r="D36" t="s">
        <v>10</v>
      </c>
      <c r="E36" t="str">
        <f>IF(Table1[[#This Row],[dimension]]="economic status", "Economic Status", IF(Table1[[#This Row],[dimension]]="education", "Education", IF(Table1[[#This Row],[dimension]]="place of residence", "Place of residence", IF(Table1[[#This Row],[dimension]]="sex", "Sex", ""))))</f>
        <v>Sex</v>
      </c>
      <c r="F36" t="str">
        <f>VLOOKUP(Table1[[#This Row],[subgroup]],Lookup!A:B,2,FALSE)</f>
        <v>Female</v>
      </c>
      <c r="G36">
        <v>533</v>
      </c>
      <c r="H36" s="1">
        <v>837.76629638671875</v>
      </c>
      <c r="I36" s="2">
        <f>Table13[[#This Row],[num]]/Table13[[#This Row],[den]]</f>
        <v>0.63621561561837225</v>
      </c>
      <c r="J36" s="3">
        <f>VLOOKUP(Table13[[#This Row],[year]]&amp;Table13[[#This Row],[source]],Helper_ref!A:G,7,FALSE)</f>
        <v>65.273672342300415</v>
      </c>
    </row>
    <row r="37" spans="1:10" x14ac:dyDescent="0.25">
      <c r="A37" t="s">
        <v>8</v>
      </c>
      <c r="B37">
        <v>2014</v>
      </c>
      <c r="C37" t="s">
        <v>27</v>
      </c>
      <c r="D37" t="s">
        <v>10</v>
      </c>
      <c r="E37" t="str">
        <f>IF(Table1[[#This Row],[dimension]]="economic status", "Economic Status", IF(Table1[[#This Row],[dimension]]="education", "Education", IF(Table1[[#This Row],[dimension]]="place of residence", "Place of residence", IF(Table1[[#This Row],[dimension]]="sex", "Sex", ""))))</f>
        <v>Sex</v>
      </c>
      <c r="F37" t="str">
        <f>VLOOKUP(Table1[[#This Row],[subgroup]],Lookup!A:B,2,FALSE)</f>
        <v>Male</v>
      </c>
      <c r="G37">
        <v>581</v>
      </c>
      <c r="H37" s="1">
        <v>869.88897705078125</v>
      </c>
      <c r="I37" s="2">
        <f>Table13[[#This Row],[num]]/Table13[[#This Row],[den]]</f>
        <v>0.66790132456878248</v>
      </c>
      <c r="J37" s="3">
        <f>VLOOKUP(Table13[[#This Row],[year]]&amp;Table13[[#This Row],[source]],Helper_ref!A:G,7,FALSE)</f>
        <v>65.273672342300415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25CB-24E9-4DDF-BE02-FCCACAD33F39}">
  <dimension ref="A1:B13"/>
  <sheetViews>
    <sheetView workbookViewId="0">
      <selection activeCell="A2" sqref="A2"/>
    </sheetView>
  </sheetViews>
  <sheetFormatPr defaultRowHeight="15" x14ac:dyDescent="0.25"/>
  <cols>
    <col min="1" max="1" width="11.42578125" customWidth="1"/>
  </cols>
  <sheetData>
    <row r="1" spans="1:2" x14ac:dyDescent="0.25">
      <c r="A1" t="s">
        <v>5</v>
      </c>
      <c r="B1" t="s">
        <v>30</v>
      </c>
    </row>
    <row r="2" spans="1:2" x14ac:dyDescent="0.25">
      <c r="A2" t="s">
        <v>12</v>
      </c>
      <c r="B2" t="s">
        <v>31</v>
      </c>
    </row>
    <row r="3" spans="1:2" x14ac:dyDescent="0.25">
      <c r="A3" t="s">
        <v>13</v>
      </c>
      <c r="B3" t="s">
        <v>32</v>
      </c>
    </row>
    <row r="4" spans="1:2" x14ac:dyDescent="0.25">
      <c r="A4" t="s">
        <v>14</v>
      </c>
      <c r="B4" t="s">
        <v>33</v>
      </c>
    </row>
    <row r="5" spans="1:2" x14ac:dyDescent="0.25">
      <c r="A5" t="s">
        <v>15</v>
      </c>
      <c r="B5" t="s">
        <v>34</v>
      </c>
    </row>
    <row r="6" spans="1:2" x14ac:dyDescent="0.25">
      <c r="A6" t="s">
        <v>16</v>
      </c>
      <c r="B6" t="s">
        <v>37</v>
      </c>
    </row>
    <row r="7" spans="1:2" x14ac:dyDescent="0.25">
      <c r="A7" t="s">
        <v>18</v>
      </c>
      <c r="B7" t="s">
        <v>35</v>
      </c>
    </row>
    <row r="8" spans="1:2" x14ac:dyDescent="0.25">
      <c r="A8" t="s">
        <v>19</v>
      </c>
      <c r="B8" t="s">
        <v>36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22</v>
      </c>
      <c r="B10" t="s">
        <v>39</v>
      </c>
    </row>
    <row r="11" spans="1:2" x14ac:dyDescent="0.25">
      <c r="A11" t="s">
        <v>23</v>
      </c>
      <c r="B11" t="s">
        <v>40</v>
      </c>
    </row>
    <row r="12" spans="1:2" x14ac:dyDescent="0.25">
      <c r="A12" t="s">
        <v>25</v>
      </c>
      <c r="B12" t="s">
        <v>41</v>
      </c>
    </row>
    <row r="13" spans="1:2" x14ac:dyDescent="0.25">
      <c r="A13" t="s">
        <v>26</v>
      </c>
      <c r="B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5F12-BE66-4071-AB11-A05C0E375978}">
  <dimension ref="A1:G16"/>
  <sheetViews>
    <sheetView workbookViewId="0">
      <selection activeCell="C9" sqref="C9"/>
    </sheetView>
  </sheetViews>
  <sheetFormatPr defaultRowHeight="15" x14ac:dyDescent="0.25"/>
  <cols>
    <col min="1" max="1" width="38.85546875" bestFit="1" customWidth="1"/>
    <col min="2" max="2" width="7.7109375" bestFit="1" customWidth="1"/>
    <col min="3" max="3" width="27.140625" bestFit="1" customWidth="1"/>
    <col min="4" max="4" width="5" bestFit="1" customWidth="1"/>
    <col min="5" max="5" width="22.42578125" bestFit="1" customWidth="1"/>
    <col min="6" max="6" width="34.7109375" bestFit="1" customWidth="1"/>
    <col min="7" max="7" width="8.85546875" bestFit="1" customWidth="1"/>
  </cols>
  <sheetData>
    <row r="1" spans="1:7" x14ac:dyDescent="0.25">
      <c r="A1" t="s">
        <v>44</v>
      </c>
      <c r="B1" t="s">
        <v>0</v>
      </c>
      <c r="C1" t="s">
        <v>3</v>
      </c>
      <c r="D1" t="s">
        <v>1</v>
      </c>
      <c r="E1" t="s">
        <v>2</v>
      </c>
      <c r="F1" t="s">
        <v>2</v>
      </c>
      <c r="G1" t="s">
        <v>28</v>
      </c>
    </row>
    <row r="2" spans="1:7" x14ac:dyDescent="0.25">
      <c r="A2" t="str">
        <f>D2&amp;F2</f>
        <v>2005DHS</v>
      </c>
      <c r="B2" t="s">
        <v>8</v>
      </c>
      <c r="C2" t="s">
        <v>45</v>
      </c>
      <c r="D2">
        <v>2005</v>
      </c>
      <c r="E2" t="s">
        <v>9</v>
      </c>
      <c r="F2" t="s">
        <v>9</v>
      </c>
      <c r="G2" s="1">
        <v>68.687182664871216</v>
      </c>
    </row>
    <row r="3" spans="1:7" x14ac:dyDescent="0.25">
      <c r="A3" t="str">
        <f t="shared" ref="A3:A16" si="0">D3&amp;F3</f>
        <v>2011DHS</v>
      </c>
      <c r="B3" t="s">
        <v>8</v>
      </c>
      <c r="C3" t="s">
        <v>45</v>
      </c>
      <c r="D3">
        <v>2011</v>
      </c>
      <c r="E3" t="s">
        <v>9</v>
      </c>
      <c r="F3" t="s">
        <v>9</v>
      </c>
      <c r="G3" s="1">
        <v>69.126659631729126</v>
      </c>
    </row>
    <row r="4" spans="1:7" x14ac:dyDescent="0.25">
      <c r="A4" t="str">
        <f t="shared" si="0"/>
        <v>2014MICS</v>
      </c>
      <c r="B4" t="s">
        <v>8</v>
      </c>
      <c r="C4" t="s">
        <v>45</v>
      </c>
      <c r="D4">
        <v>2014</v>
      </c>
      <c r="E4" t="s">
        <v>27</v>
      </c>
      <c r="F4" t="s">
        <v>27</v>
      </c>
      <c r="G4" s="1">
        <v>65.273672342300415</v>
      </c>
    </row>
    <row r="5" spans="1:7" x14ac:dyDescent="0.25">
      <c r="A5" t="str">
        <f t="shared" si="0"/>
        <v>2010Country reported administrative data</v>
      </c>
      <c r="B5" t="s">
        <v>8</v>
      </c>
      <c r="C5" t="s">
        <v>45</v>
      </c>
      <c r="D5">
        <v>2010</v>
      </c>
      <c r="E5" t="s">
        <v>46</v>
      </c>
      <c r="F5" t="s">
        <v>47</v>
      </c>
      <c r="G5" s="1">
        <v>74</v>
      </c>
    </row>
    <row r="6" spans="1:7" x14ac:dyDescent="0.25">
      <c r="A6" t="str">
        <f t="shared" si="0"/>
        <v>2011Country reported administrative data</v>
      </c>
      <c r="B6" t="s">
        <v>8</v>
      </c>
      <c r="C6" t="s">
        <v>45</v>
      </c>
      <c r="D6">
        <v>2011</v>
      </c>
      <c r="E6" t="s">
        <v>46</v>
      </c>
      <c r="F6" t="s">
        <v>47</v>
      </c>
      <c r="G6" s="1">
        <v>82</v>
      </c>
    </row>
    <row r="7" spans="1:7" x14ac:dyDescent="0.25">
      <c r="A7" t="str">
        <f t="shared" si="0"/>
        <v>2012Country reported administrative data</v>
      </c>
      <c r="B7" t="s">
        <v>8</v>
      </c>
      <c r="C7" t="s">
        <v>45</v>
      </c>
      <c r="D7">
        <v>2012</v>
      </c>
      <c r="E7" t="s">
        <v>46</v>
      </c>
      <c r="F7" t="s">
        <v>47</v>
      </c>
      <c r="G7" s="1">
        <v>85</v>
      </c>
    </row>
    <row r="8" spans="1:7" x14ac:dyDescent="0.25">
      <c r="A8" t="str">
        <f t="shared" si="0"/>
        <v>2013Country reported administrative data</v>
      </c>
      <c r="B8" t="s">
        <v>8</v>
      </c>
      <c r="C8" t="s">
        <v>45</v>
      </c>
      <c r="D8">
        <v>2013</v>
      </c>
      <c r="E8" t="s">
        <v>46</v>
      </c>
      <c r="F8" t="s">
        <v>47</v>
      </c>
      <c r="G8" s="1">
        <v>85</v>
      </c>
    </row>
    <row r="9" spans="1:7" x14ac:dyDescent="0.25">
      <c r="A9" t="str">
        <f t="shared" si="0"/>
        <v>2014Country reported administrative data</v>
      </c>
      <c r="B9" t="s">
        <v>8</v>
      </c>
      <c r="C9" t="s">
        <v>45</v>
      </c>
      <c r="D9">
        <v>2014</v>
      </c>
      <c r="E9" t="s">
        <v>46</v>
      </c>
      <c r="F9" t="s">
        <v>47</v>
      </c>
      <c r="G9" s="1">
        <v>90</v>
      </c>
    </row>
    <row r="10" spans="1:7" x14ac:dyDescent="0.25">
      <c r="A10" t="str">
        <f t="shared" si="0"/>
        <v>2015Country reported administrative data</v>
      </c>
      <c r="B10" t="s">
        <v>8</v>
      </c>
      <c r="C10" t="s">
        <v>45</v>
      </c>
      <c r="D10">
        <v>2015</v>
      </c>
      <c r="E10" t="s">
        <v>46</v>
      </c>
      <c r="F10" t="s">
        <v>47</v>
      </c>
      <c r="G10" s="1">
        <v>80</v>
      </c>
    </row>
    <row r="11" spans="1:7" x14ac:dyDescent="0.25">
      <c r="A11" t="str">
        <f t="shared" si="0"/>
        <v>2016Country reported administrative data</v>
      </c>
      <c r="B11" t="s">
        <v>8</v>
      </c>
      <c r="C11" t="s">
        <v>45</v>
      </c>
      <c r="D11">
        <v>2016</v>
      </c>
      <c r="E11" t="s">
        <v>46</v>
      </c>
      <c r="F11" t="s">
        <v>47</v>
      </c>
      <c r="G11" s="1">
        <v>71</v>
      </c>
    </row>
    <row r="12" spans="1:7" x14ac:dyDescent="0.25">
      <c r="A12" t="str">
        <f t="shared" si="0"/>
        <v>2017Country reported administrative data</v>
      </c>
      <c r="B12" t="s">
        <v>8</v>
      </c>
      <c r="C12" t="s">
        <v>45</v>
      </c>
      <c r="D12">
        <v>2017</v>
      </c>
      <c r="E12" t="s">
        <v>46</v>
      </c>
      <c r="F12" t="s">
        <v>47</v>
      </c>
      <c r="G12" s="1">
        <v>69</v>
      </c>
    </row>
    <row r="13" spans="1:7" x14ac:dyDescent="0.25">
      <c r="A13" t="str">
        <f t="shared" si="0"/>
        <v>2018Country reported administrative data</v>
      </c>
      <c r="B13" t="s">
        <v>8</v>
      </c>
      <c r="C13" t="s">
        <v>45</v>
      </c>
      <c r="D13">
        <v>2018</v>
      </c>
      <c r="E13" t="s">
        <v>46</v>
      </c>
      <c r="F13" t="s">
        <v>47</v>
      </c>
      <c r="G13" s="1">
        <v>75</v>
      </c>
    </row>
    <row r="14" spans="1:7" x14ac:dyDescent="0.25">
      <c r="A14" t="str">
        <f t="shared" si="0"/>
        <v>2019Country reported administrative data</v>
      </c>
      <c r="B14" t="s">
        <v>8</v>
      </c>
      <c r="C14" t="s">
        <v>45</v>
      </c>
      <c r="D14">
        <v>2019</v>
      </c>
      <c r="E14" t="s">
        <v>46</v>
      </c>
      <c r="F14" t="s">
        <v>47</v>
      </c>
      <c r="G14" s="1">
        <v>79</v>
      </c>
    </row>
    <row r="15" spans="1:7" x14ac:dyDescent="0.25">
      <c r="A15" t="str">
        <f t="shared" si="0"/>
        <v>2020Country reported administrative data</v>
      </c>
      <c r="B15" t="s">
        <v>8</v>
      </c>
      <c r="C15" t="s">
        <v>45</v>
      </c>
      <c r="D15">
        <v>2020</v>
      </c>
      <c r="E15" t="s">
        <v>46</v>
      </c>
      <c r="F15" t="s">
        <v>47</v>
      </c>
      <c r="G15" s="1">
        <v>73</v>
      </c>
    </row>
    <row r="16" spans="1:7" x14ac:dyDescent="0.25">
      <c r="A16" t="str">
        <f t="shared" si="0"/>
        <v>2021Country reported administrative data</v>
      </c>
      <c r="B16" t="s">
        <v>8</v>
      </c>
      <c r="C16" t="s">
        <v>45</v>
      </c>
      <c r="D16">
        <v>2021</v>
      </c>
      <c r="E16" t="s">
        <v>46</v>
      </c>
      <c r="F16" t="s">
        <v>47</v>
      </c>
      <c r="G16" s="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85CA-ED46-42F7-B11D-89298EC9CF69}">
  <dimension ref="A1:H37"/>
  <sheetViews>
    <sheetView workbookViewId="0">
      <selection activeCell="E8" sqref="E8"/>
    </sheetView>
  </sheetViews>
  <sheetFormatPr defaultRowHeight="15" x14ac:dyDescent="0.25"/>
  <cols>
    <col min="1" max="1" width="9.85546875" customWidth="1"/>
    <col min="4" max="4" width="11" customWidth="1"/>
    <col min="5" max="5" width="12.5703125" customWidth="1"/>
    <col min="6" max="6" width="11.42578125" customWidth="1"/>
    <col min="8" max="8" width="8.7109375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5">
      <c r="A2" t="s">
        <v>8</v>
      </c>
      <c r="B2">
        <v>2005</v>
      </c>
      <c r="C2" t="s">
        <v>9</v>
      </c>
      <c r="D2" t="s">
        <v>10</v>
      </c>
      <c r="E2" t="s">
        <v>11</v>
      </c>
      <c r="F2" t="s">
        <v>12</v>
      </c>
      <c r="G2">
        <v>82</v>
      </c>
      <c r="H2" s="1">
        <v>191.23564147949219</v>
      </c>
    </row>
    <row r="3" spans="1:8" x14ac:dyDescent="0.25">
      <c r="A3" t="s">
        <v>8</v>
      </c>
      <c r="B3">
        <v>2005</v>
      </c>
      <c r="C3" t="s">
        <v>9</v>
      </c>
      <c r="D3" t="s">
        <v>10</v>
      </c>
      <c r="E3" t="s">
        <v>11</v>
      </c>
      <c r="F3" t="s">
        <v>13</v>
      </c>
      <c r="G3">
        <v>130</v>
      </c>
      <c r="H3" s="1">
        <v>208.46493530273438</v>
      </c>
    </row>
    <row r="4" spans="1:8" x14ac:dyDescent="0.25">
      <c r="A4" t="s">
        <v>8</v>
      </c>
      <c r="B4">
        <v>2005</v>
      </c>
      <c r="C4" t="s">
        <v>9</v>
      </c>
      <c r="D4" t="s">
        <v>10</v>
      </c>
      <c r="E4" t="s">
        <v>11</v>
      </c>
      <c r="F4" t="s">
        <v>14</v>
      </c>
      <c r="G4">
        <v>151</v>
      </c>
      <c r="H4" s="1">
        <v>200.31617736816406</v>
      </c>
    </row>
    <row r="5" spans="1:8" x14ac:dyDescent="0.25">
      <c r="A5" t="s">
        <v>8</v>
      </c>
      <c r="B5">
        <v>2005</v>
      </c>
      <c r="C5" t="s">
        <v>9</v>
      </c>
      <c r="D5" t="s">
        <v>10</v>
      </c>
      <c r="E5" t="s">
        <v>11</v>
      </c>
      <c r="F5" t="s">
        <v>15</v>
      </c>
      <c r="G5">
        <v>143</v>
      </c>
      <c r="H5" s="1">
        <v>175.1920166015625</v>
      </c>
    </row>
    <row r="6" spans="1:8" x14ac:dyDescent="0.25">
      <c r="A6" t="s">
        <v>8</v>
      </c>
      <c r="B6">
        <v>2005</v>
      </c>
      <c r="C6" t="s">
        <v>9</v>
      </c>
      <c r="D6" t="s">
        <v>10</v>
      </c>
      <c r="E6" t="s">
        <v>11</v>
      </c>
      <c r="F6" t="s">
        <v>16</v>
      </c>
      <c r="G6">
        <v>112</v>
      </c>
      <c r="H6" s="1">
        <v>123.36222839355469</v>
      </c>
    </row>
    <row r="7" spans="1:8" x14ac:dyDescent="0.25">
      <c r="A7" t="s">
        <v>8</v>
      </c>
      <c r="B7">
        <v>2005</v>
      </c>
      <c r="C7" t="s">
        <v>9</v>
      </c>
      <c r="D7" t="s">
        <v>10</v>
      </c>
      <c r="E7" t="s">
        <v>17</v>
      </c>
      <c r="F7" t="s">
        <v>18</v>
      </c>
      <c r="G7">
        <v>24</v>
      </c>
      <c r="H7" s="1">
        <v>66.491172790527344</v>
      </c>
    </row>
    <row r="8" spans="1:8" x14ac:dyDescent="0.25">
      <c r="A8" t="s">
        <v>8</v>
      </c>
      <c r="B8">
        <v>2005</v>
      </c>
      <c r="C8" t="s">
        <v>9</v>
      </c>
      <c r="D8" t="s">
        <v>10</v>
      </c>
      <c r="E8" t="s">
        <v>17</v>
      </c>
      <c r="F8" t="s">
        <v>19</v>
      </c>
      <c r="G8">
        <v>206</v>
      </c>
      <c r="H8" s="1">
        <v>344.49237060546875</v>
      </c>
    </row>
    <row r="9" spans="1:8" x14ac:dyDescent="0.25">
      <c r="A9" t="s">
        <v>8</v>
      </c>
      <c r="B9">
        <v>2005</v>
      </c>
      <c r="C9" t="s">
        <v>9</v>
      </c>
      <c r="D9" t="s">
        <v>10</v>
      </c>
      <c r="E9" t="s">
        <v>17</v>
      </c>
      <c r="F9" t="s">
        <v>20</v>
      </c>
      <c r="G9">
        <v>387</v>
      </c>
      <c r="H9" s="1">
        <v>487.58746337890625</v>
      </c>
    </row>
    <row r="10" spans="1:8" x14ac:dyDescent="0.25">
      <c r="A10" t="s">
        <v>8</v>
      </c>
      <c r="B10">
        <v>2005</v>
      </c>
      <c r="C10" t="s">
        <v>9</v>
      </c>
      <c r="D10" t="s">
        <v>10</v>
      </c>
      <c r="E10" t="s">
        <v>21</v>
      </c>
      <c r="F10" t="s">
        <v>22</v>
      </c>
      <c r="G10">
        <v>254</v>
      </c>
      <c r="H10" s="1">
        <v>460.78680419921875</v>
      </c>
    </row>
    <row r="11" spans="1:8" x14ac:dyDescent="0.25">
      <c r="A11" t="s">
        <v>8</v>
      </c>
      <c r="B11">
        <v>2005</v>
      </c>
      <c r="C11" t="s">
        <v>9</v>
      </c>
      <c r="D11" t="s">
        <v>10</v>
      </c>
      <c r="E11" t="s">
        <v>21</v>
      </c>
      <c r="F11" t="s">
        <v>23</v>
      </c>
      <c r="G11">
        <v>363</v>
      </c>
      <c r="H11" s="1">
        <v>437.78421020507813</v>
      </c>
    </row>
    <row r="12" spans="1:8" x14ac:dyDescent="0.25">
      <c r="A12" t="s">
        <v>8</v>
      </c>
      <c r="B12">
        <v>2005</v>
      </c>
      <c r="C12" t="s">
        <v>9</v>
      </c>
      <c r="D12" t="s">
        <v>10</v>
      </c>
      <c r="E12" t="s">
        <v>24</v>
      </c>
      <c r="F12" t="s">
        <v>25</v>
      </c>
      <c r="G12">
        <v>295</v>
      </c>
      <c r="H12" s="1">
        <v>423.17819213867188</v>
      </c>
    </row>
    <row r="13" spans="1:8" x14ac:dyDescent="0.25">
      <c r="A13" t="s">
        <v>8</v>
      </c>
      <c r="B13">
        <v>2005</v>
      </c>
      <c r="C13" t="s">
        <v>9</v>
      </c>
      <c r="D13" t="s">
        <v>10</v>
      </c>
      <c r="E13" t="s">
        <v>24</v>
      </c>
      <c r="F13" t="s">
        <v>26</v>
      </c>
      <c r="G13">
        <v>322</v>
      </c>
      <c r="H13" s="1">
        <v>475.392822265625</v>
      </c>
    </row>
    <row r="14" spans="1:8" x14ac:dyDescent="0.25">
      <c r="A14" t="s">
        <v>8</v>
      </c>
      <c r="B14">
        <v>2011</v>
      </c>
      <c r="C14" t="s">
        <v>9</v>
      </c>
      <c r="D14" t="s">
        <v>10</v>
      </c>
      <c r="E14" t="s">
        <v>11</v>
      </c>
      <c r="F14" t="s">
        <v>12</v>
      </c>
      <c r="G14">
        <v>208</v>
      </c>
      <c r="H14" s="1">
        <v>381.13623046875</v>
      </c>
    </row>
    <row r="15" spans="1:8" x14ac:dyDescent="0.25">
      <c r="A15" t="s">
        <v>8</v>
      </c>
      <c r="B15">
        <v>2011</v>
      </c>
      <c r="C15" t="s">
        <v>9</v>
      </c>
      <c r="D15" t="s">
        <v>10</v>
      </c>
      <c r="E15" t="s">
        <v>11</v>
      </c>
      <c r="F15" t="s">
        <v>13</v>
      </c>
      <c r="G15">
        <v>245</v>
      </c>
      <c r="H15" s="1">
        <v>395.89419555664063</v>
      </c>
    </row>
    <row r="16" spans="1:8" x14ac:dyDescent="0.25">
      <c r="A16" t="s">
        <v>8</v>
      </c>
      <c r="B16">
        <v>2011</v>
      </c>
      <c r="C16" t="s">
        <v>9</v>
      </c>
      <c r="D16" t="s">
        <v>10</v>
      </c>
      <c r="E16" t="s">
        <v>11</v>
      </c>
      <c r="F16" t="s">
        <v>14</v>
      </c>
      <c r="G16">
        <v>240</v>
      </c>
      <c r="H16" s="1">
        <v>326.89596557617188</v>
      </c>
    </row>
    <row r="17" spans="1:8" x14ac:dyDescent="0.25">
      <c r="A17" t="s">
        <v>8</v>
      </c>
      <c r="B17">
        <v>2011</v>
      </c>
      <c r="C17" t="s">
        <v>9</v>
      </c>
      <c r="D17" t="s">
        <v>10</v>
      </c>
      <c r="E17" t="s">
        <v>11</v>
      </c>
      <c r="F17" t="s">
        <v>15</v>
      </c>
      <c r="G17">
        <v>254</v>
      </c>
      <c r="H17" s="1">
        <v>313.03326416015625</v>
      </c>
    </row>
    <row r="18" spans="1:8" x14ac:dyDescent="0.25">
      <c r="A18" t="s">
        <v>8</v>
      </c>
      <c r="B18">
        <v>2011</v>
      </c>
      <c r="C18" t="s">
        <v>9</v>
      </c>
      <c r="D18" t="s">
        <v>10</v>
      </c>
      <c r="E18" t="s">
        <v>11</v>
      </c>
      <c r="F18" t="s">
        <v>16</v>
      </c>
      <c r="G18">
        <v>213</v>
      </c>
      <c r="H18" s="1">
        <v>261.056884765625</v>
      </c>
    </row>
    <row r="19" spans="1:8" x14ac:dyDescent="0.25">
      <c r="A19" t="s">
        <v>8</v>
      </c>
      <c r="B19">
        <v>2011</v>
      </c>
      <c r="C19" t="s">
        <v>9</v>
      </c>
      <c r="D19" t="s">
        <v>10</v>
      </c>
      <c r="E19" t="s">
        <v>17</v>
      </c>
      <c r="F19" t="s">
        <v>18</v>
      </c>
      <c r="G19">
        <v>79</v>
      </c>
      <c r="H19" s="1">
        <v>130.63870239257813</v>
      </c>
    </row>
    <row r="20" spans="1:8" x14ac:dyDescent="0.25">
      <c r="A20" t="s">
        <v>8</v>
      </c>
      <c r="B20">
        <v>2011</v>
      </c>
      <c r="C20" t="s">
        <v>9</v>
      </c>
      <c r="D20" t="s">
        <v>10</v>
      </c>
      <c r="E20" t="s">
        <v>17</v>
      </c>
      <c r="F20" t="s">
        <v>19</v>
      </c>
      <c r="G20">
        <v>332</v>
      </c>
      <c r="H20" s="1">
        <v>552.3665771484375</v>
      </c>
    </row>
    <row r="21" spans="1:8" x14ac:dyDescent="0.25">
      <c r="A21" t="s">
        <v>8</v>
      </c>
      <c r="B21">
        <v>2011</v>
      </c>
      <c r="C21" t="s">
        <v>9</v>
      </c>
      <c r="D21" t="s">
        <v>10</v>
      </c>
      <c r="E21" t="s">
        <v>17</v>
      </c>
      <c r="F21" t="s">
        <v>20</v>
      </c>
      <c r="G21">
        <v>749</v>
      </c>
      <c r="H21" s="1">
        <v>995.01129150390625</v>
      </c>
    </row>
    <row r="22" spans="1:8" x14ac:dyDescent="0.25">
      <c r="A22" t="s">
        <v>8</v>
      </c>
      <c r="B22">
        <v>2011</v>
      </c>
      <c r="C22" t="s">
        <v>9</v>
      </c>
      <c r="D22" t="s">
        <v>10</v>
      </c>
      <c r="E22" t="s">
        <v>21</v>
      </c>
      <c r="F22" t="s">
        <v>22</v>
      </c>
      <c r="G22">
        <v>378</v>
      </c>
      <c r="H22" s="1">
        <v>656.423095703125</v>
      </c>
    </row>
    <row r="23" spans="1:8" x14ac:dyDescent="0.25">
      <c r="A23" t="s">
        <v>8</v>
      </c>
      <c r="B23">
        <v>2011</v>
      </c>
      <c r="C23" t="s">
        <v>9</v>
      </c>
      <c r="D23" t="s">
        <v>10</v>
      </c>
      <c r="E23" t="s">
        <v>21</v>
      </c>
      <c r="F23" t="s">
        <v>23</v>
      </c>
      <c r="G23">
        <v>782</v>
      </c>
      <c r="H23" s="1">
        <v>1021.5934448242188</v>
      </c>
    </row>
    <row r="24" spans="1:8" x14ac:dyDescent="0.25">
      <c r="A24" t="s">
        <v>8</v>
      </c>
      <c r="B24">
        <v>2011</v>
      </c>
      <c r="C24" t="s">
        <v>9</v>
      </c>
      <c r="D24" t="s">
        <v>10</v>
      </c>
      <c r="E24" t="s">
        <v>24</v>
      </c>
      <c r="F24" t="s">
        <v>25</v>
      </c>
      <c r="G24">
        <v>571</v>
      </c>
      <c r="H24" s="1">
        <v>846.7191162109375</v>
      </c>
    </row>
    <row r="25" spans="1:8" x14ac:dyDescent="0.25">
      <c r="A25" t="s">
        <v>8</v>
      </c>
      <c r="B25">
        <v>2011</v>
      </c>
      <c r="C25" t="s">
        <v>9</v>
      </c>
      <c r="D25" t="s">
        <v>10</v>
      </c>
      <c r="E25" t="s">
        <v>24</v>
      </c>
      <c r="F25" t="s">
        <v>26</v>
      </c>
      <c r="G25">
        <v>589</v>
      </c>
      <c r="H25" s="1">
        <v>831.29742431640625</v>
      </c>
    </row>
    <row r="26" spans="1:8" x14ac:dyDescent="0.25">
      <c r="A26" t="s">
        <v>8</v>
      </c>
      <c r="B26">
        <v>2014</v>
      </c>
      <c r="C26" t="s">
        <v>27</v>
      </c>
      <c r="D26" t="s">
        <v>10</v>
      </c>
      <c r="E26" t="s">
        <v>11</v>
      </c>
      <c r="F26" t="s">
        <v>12</v>
      </c>
      <c r="G26">
        <v>186</v>
      </c>
      <c r="H26" s="1">
        <v>403.74639892578125</v>
      </c>
    </row>
    <row r="27" spans="1:8" x14ac:dyDescent="0.25">
      <c r="A27" t="s">
        <v>8</v>
      </c>
      <c r="B27">
        <v>2014</v>
      </c>
      <c r="C27" t="s">
        <v>27</v>
      </c>
      <c r="D27" t="s">
        <v>10</v>
      </c>
      <c r="E27" t="s">
        <v>11</v>
      </c>
      <c r="F27" t="s">
        <v>13</v>
      </c>
      <c r="G27">
        <v>232</v>
      </c>
      <c r="H27" s="1">
        <v>366.70657348632813</v>
      </c>
    </row>
    <row r="28" spans="1:8" x14ac:dyDescent="0.25">
      <c r="A28" t="s">
        <v>8</v>
      </c>
      <c r="B28">
        <v>2014</v>
      </c>
      <c r="C28" t="s">
        <v>27</v>
      </c>
      <c r="D28" t="s">
        <v>10</v>
      </c>
      <c r="E28" t="s">
        <v>11</v>
      </c>
      <c r="F28" t="s">
        <v>14</v>
      </c>
      <c r="G28">
        <v>268</v>
      </c>
      <c r="H28" s="1">
        <v>344.52200317382813</v>
      </c>
    </row>
    <row r="29" spans="1:8" x14ac:dyDescent="0.25">
      <c r="A29" t="s">
        <v>8</v>
      </c>
      <c r="B29">
        <v>2014</v>
      </c>
      <c r="C29" t="s">
        <v>27</v>
      </c>
      <c r="D29" t="s">
        <v>10</v>
      </c>
      <c r="E29" t="s">
        <v>11</v>
      </c>
      <c r="F29" t="s">
        <v>15</v>
      </c>
      <c r="G29">
        <v>242</v>
      </c>
      <c r="H29" s="1">
        <v>342.9239501953125</v>
      </c>
    </row>
    <row r="30" spans="1:8" x14ac:dyDescent="0.25">
      <c r="A30" t="s">
        <v>8</v>
      </c>
      <c r="B30">
        <v>2014</v>
      </c>
      <c r="C30" t="s">
        <v>27</v>
      </c>
      <c r="D30" t="s">
        <v>10</v>
      </c>
      <c r="E30" t="s">
        <v>11</v>
      </c>
      <c r="F30" t="s">
        <v>16</v>
      </c>
      <c r="G30">
        <v>186</v>
      </c>
      <c r="H30" s="1">
        <v>249.75639343261719</v>
      </c>
    </row>
    <row r="31" spans="1:8" x14ac:dyDescent="0.25">
      <c r="A31" t="s">
        <v>8</v>
      </c>
      <c r="B31">
        <v>2014</v>
      </c>
      <c r="C31" t="s">
        <v>27</v>
      </c>
      <c r="D31" t="s">
        <v>10</v>
      </c>
      <c r="E31" t="s">
        <v>17</v>
      </c>
      <c r="F31" t="s">
        <v>18</v>
      </c>
      <c r="G31">
        <v>72</v>
      </c>
      <c r="H31" s="1">
        <v>143.62211608886719</v>
      </c>
    </row>
    <row r="32" spans="1:8" x14ac:dyDescent="0.25">
      <c r="A32" t="s">
        <v>8</v>
      </c>
      <c r="B32">
        <v>2014</v>
      </c>
      <c r="C32" t="s">
        <v>27</v>
      </c>
      <c r="D32" t="s">
        <v>10</v>
      </c>
      <c r="E32" t="s">
        <v>17</v>
      </c>
      <c r="F32" t="s">
        <v>19</v>
      </c>
      <c r="G32">
        <v>232</v>
      </c>
      <c r="H32" s="1">
        <v>432.26702880859375</v>
      </c>
    </row>
    <row r="33" spans="1:8" x14ac:dyDescent="0.25">
      <c r="A33" t="s">
        <v>8</v>
      </c>
      <c r="B33">
        <v>2014</v>
      </c>
      <c r="C33" t="s">
        <v>27</v>
      </c>
      <c r="D33" t="s">
        <v>10</v>
      </c>
      <c r="E33" t="s">
        <v>17</v>
      </c>
      <c r="F33" t="s">
        <v>20</v>
      </c>
      <c r="G33">
        <v>809</v>
      </c>
      <c r="H33" s="1">
        <v>1129.21826171875</v>
      </c>
    </row>
    <row r="34" spans="1:8" x14ac:dyDescent="0.25">
      <c r="A34" t="s">
        <v>8</v>
      </c>
      <c r="B34">
        <v>2014</v>
      </c>
      <c r="C34" t="s">
        <v>27</v>
      </c>
      <c r="D34" t="s">
        <v>10</v>
      </c>
      <c r="E34" t="s">
        <v>21</v>
      </c>
      <c r="F34" t="s">
        <v>22</v>
      </c>
      <c r="G34">
        <v>332</v>
      </c>
      <c r="H34" s="1">
        <v>653.328125</v>
      </c>
    </row>
    <row r="35" spans="1:8" x14ac:dyDescent="0.25">
      <c r="A35" t="s">
        <v>8</v>
      </c>
      <c r="B35">
        <v>2014</v>
      </c>
      <c r="C35" t="s">
        <v>27</v>
      </c>
      <c r="D35" t="s">
        <v>10</v>
      </c>
      <c r="E35" t="s">
        <v>21</v>
      </c>
      <c r="F35" t="s">
        <v>23</v>
      </c>
      <c r="G35">
        <v>783</v>
      </c>
      <c r="H35" s="1">
        <v>1054.3271484375</v>
      </c>
    </row>
    <row r="36" spans="1:8" x14ac:dyDescent="0.25">
      <c r="A36" t="s">
        <v>8</v>
      </c>
      <c r="B36">
        <v>2014</v>
      </c>
      <c r="C36" t="s">
        <v>27</v>
      </c>
      <c r="D36" t="s">
        <v>10</v>
      </c>
      <c r="E36" t="s">
        <v>24</v>
      </c>
      <c r="F36" t="s">
        <v>25</v>
      </c>
      <c r="G36">
        <v>533</v>
      </c>
      <c r="H36" s="1">
        <v>837.76629638671875</v>
      </c>
    </row>
    <row r="37" spans="1:8" x14ac:dyDescent="0.25">
      <c r="A37" t="s">
        <v>8</v>
      </c>
      <c r="B37">
        <v>2014</v>
      </c>
      <c r="C37" t="s">
        <v>27</v>
      </c>
      <c r="D37" t="s">
        <v>10</v>
      </c>
      <c r="E37" t="s">
        <v>24</v>
      </c>
      <c r="F37" t="s">
        <v>26</v>
      </c>
      <c r="G37">
        <v>581</v>
      </c>
      <c r="H37" s="1">
        <v>869.88897705078125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B5BD5A4E60EA42B33B409F894C5247" ma:contentTypeVersion="16" ma:contentTypeDescription="Create a new document." ma:contentTypeScope="" ma:versionID="e43156c22dc00340ee23d1d3c86599b3">
  <xsd:schema xmlns:xsd="http://www.w3.org/2001/XMLSchema" xmlns:xs="http://www.w3.org/2001/XMLSchema" xmlns:p="http://schemas.microsoft.com/office/2006/metadata/properties" xmlns:ns2="eecf400b-2091-4726-8187-68f8c13706ec" xmlns:ns3="a17f7540-ed51-46a6-92dc-a3f64171d3d8" targetNamespace="http://schemas.microsoft.com/office/2006/metadata/properties" ma:root="true" ma:fieldsID="035e94930a00f1e322367cc45851ab1b" ns2:_="" ns3:_="">
    <xsd:import namespace="eecf400b-2091-4726-8187-68f8c13706ec"/>
    <xsd:import namespace="a17f7540-ed51-46a6-92dc-a3f64171d3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f400b-2091-4726-8187-68f8c13706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f7540-ed51-46a6-92dc-a3f64171d3d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2a3d1c4-94ac-4884-99b8-05980d7efedd}" ma:internalName="TaxCatchAll" ma:showField="CatchAllData" ma:web="a17f7540-ed51-46a6-92dc-a3f64171d3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cf400b-2091-4726-8187-68f8c13706ec">
      <Terms xmlns="http://schemas.microsoft.com/office/infopath/2007/PartnerControls"/>
    </lcf76f155ced4ddcb4097134ff3c332f>
    <TaxCatchAll xmlns="a17f7540-ed51-46a6-92dc-a3f64171d3d8" xsi:nil="true"/>
  </documentManagement>
</p:properties>
</file>

<file path=customXml/itemProps1.xml><?xml version="1.0" encoding="utf-8"?>
<ds:datastoreItem xmlns:ds="http://schemas.openxmlformats.org/officeDocument/2006/customXml" ds:itemID="{968D169F-931A-4178-9087-B758783311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C6C0CA-6145-4621-B4EB-5A2E184945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cf400b-2091-4726-8187-68f8c13706ec"/>
    <ds:schemaRef ds:uri="a17f7540-ed51-46a6-92dc-a3f64171d3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DBA5A3-A41C-4177-9101-64A9E1C92EE2}">
  <ds:schemaRefs>
    <ds:schemaRef ds:uri="http://schemas.microsoft.com/office/2006/metadata/properties"/>
    <ds:schemaRef ds:uri="http://schemas.microsoft.com/office/infopath/2007/PartnerControls"/>
    <ds:schemaRef ds:uri="eecf400b-2091-4726-8187-68f8c13706ec"/>
    <ds:schemaRef ds:uri="a17f7540-ed51-46a6-92dc-a3f64171d3d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Reframed D_Set</vt:lpstr>
      <vt:lpstr>Lookup</vt:lpstr>
      <vt:lpstr>Helper_ref</vt:lpstr>
      <vt:lpstr>sample-data-1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KIRKBY, Katherine</dc:creator>
  <cp:lastModifiedBy>ABDULMUIZ AKOREDE</cp:lastModifiedBy>
  <dcterms:created xsi:type="dcterms:W3CDTF">2022-10-18T11:01:13Z</dcterms:created>
  <dcterms:modified xsi:type="dcterms:W3CDTF">2024-07-28T18:41:54Z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0x01010040B5BD5A4E60EA42B33B409F894C5247</vt:lpwstr>
  </property>
</Properties>
</file>