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070" yWindow="1245" windowWidth="21255" windowHeight="15990" activeTab="4"/>
  </bookViews>
  <sheets>
    <sheet name="Cars" sheetId="1" r:id="rId1"/>
    <sheet name="Sheet1" sheetId="4" r:id="rId2"/>
    <sheet name="New Depreciation" sheetId="6" r:id="rId3"/>
    <sheet name="Sheet3" sheetId="8" r:id="rId4"/>
    <sheet name="Cars v2" sheetId="3" r:id="rId5"/>
    <sheet name="Sheet2" sheetId="5" r:id="rId6"/>
    <sheet name="Sheet4" sheetId="7" r:id="rId7"/>
    <sheet name="Sheet5" sheetId="9" r:id="rId8"/>
  </sheet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U81" i="3" l="1"/>
  <c r="U229" i="3"/>
  <c r="U312" i="3"/>
  <c r="U400" i="3"/>
  <c r="U431" i="3"/>
  <c r="U542" i="3"/>
  <c r="U599" i="3"/>
  <c r="U718" i="3"/>
  <c r="U897" i="3"/>
  <c r="U921" i="3"/>
  <c r="U159" i="3"/>
  <c r="U376" i="3"/>
  <c r="U493" i="3"/>
  <c r="U688" i="3"/>
  <c r="U817" i="3"/>
  <c r="U819" i="3"/>
  <c r="U923" i="3"/>
  <c r="U939" i="3"/>
  <c r="U132" i="3"/>
  <c r="U190" i="3"/>
  <c r="U305" i="3"/>
  <c r="U640" i="3"/>
  <c r="U857" i="3"/>
  <c r="U904" i="3"/>
  <c r="U931" i="3"/>
  <c r="U1035" i="3"/>
  <c r="U150" i="3"/>
  <c r="U365" i="3"/>
  <c r="U582" i="3"/>
  <c r="U696" i="3"/>
  <c r="U790" i="3"/>
  <c r="U767" i="3"/>
  <c r="U1003" i="3"/>
  <c r="U852" i="3"/>
  <c r="U1060" i="3"/>
  <c r="U1119" i="3"/>
  <c r="U259" i="3"/>
  <c r="U543" i="3"/>
  <c r="U459" i="3"/>
  <c r="U956" i="3"/>
  <c r="U935" i="3"/>
  <c r="U970" i="3"/>
  <c r="U1084" i="3"/>
  <c r="U1123" i="3"/>
  <c r="U1166" i="3"/>
  <c r="U1209" i="3"/>
  <c r="U219" i="3"/>
  <c r="U697" i="3"/>
  <c r="U628" i="3"/>
  <c r="U764" i="3"/>
  <c r="U40" i="3"/>
  <c r="U131" i="3"/>
  <c r="U414" i="3"/>
  <c r="U263" i="3"/>
  <c r="U367" i="3"/>
  <c r="U277" i="3"/>
  <c r="U314" i="3"/>
  <c r="U650" i="3"/>
  <c r="U777" i="3"/>
  <c r="U808" i="3"/>
  <c r="U498" i="3"/>
  <c r="U509" i="3"/>
  <c r="U483" i="3"/>
  <c r="U445" i="3"/>
  <c r="U182" i="3"/>
  <c r="U119" i="3"/>
  <c r="U269" i="3"/>
  <c r="U681" i="3"/>
  <c r="U766" i="3"/>
  <c r="U425" i="3"/>
  <c r="U541" i="3"/>
  <c r="U522" i="3"/>
  <c r="U387" i="3"/>
  <c r="U495" i="3"/>
  <c r="U85" i="3"/>
  <c r="U163" i="3"/>
  <c r="U92" i="3"/>
  <c r="U338" i="3"/>
  <c r="U436" i="3"/>
  <c r="U201" i="3"/>
  <c r="U383" i="3"/>
  <c r="U388" i="3"/>
  <c r="U280" i="3"/>
  <c r="U348" i="3"/>
  <c r="U61" i="3"/>
  <c r="U198" i="3"/>
  <c r="U223" i="3"/>
  <c r="U283" i="3"/>
  <c r="U306" i="3"/>
  <c r="U216" i="3"/>
  <c r="U49" i="3"/>
  <c r="U84" i="3"/>
  <c r="U128" i="3"/>
  <c r="U98" i="3"/>
  <c r="U234" i="3"/>
  <c r="U225" i="3"/>
  <c r="U237" i="3"/>
  <c r="U176" i="3"/>
  <c r="U47" i="3"/>
  <c r="U48" i="3"/>
  <c r="U113" i="3"/>
  <c r="U139" i="3"/>
  <c r="U171" i="3"/>
  <c r="U143" i="3"/>
  <c r="U172" i="3"/>
  <c r="U161" i="3"/>
  <c r="U212" i="3"/>
  <c r="U33" i="3"/>
  <c r="U36" i="3"/>
  <c r="U67" i="3"/>
  <c r="U118" i="3"/>
  <c r="U153" i="3"/>
  <c r="U93" i="3"/>
  <c r="U107" i="3"/>
  <c r="U6" i="3"/>
  <c r="U28" i="3"/>
  <c r="U66" i="3"/>
  <c r="U91" i="3"/>
  <c r="U38" i="3"/>
  <c r="U106" i="3"/>
  <c r="U129" i="3"/>
  <c r="U1329" i="3"/>
  <c r="U121" i="3"/>
  <c r="U215" i="3"/>
  <c r="U397" i="3"/>
  <c r="U689" i="3"/>
  <c r="U837" i="3"/>
  <c r="U825" i="3"/>
  <c r="U830" i="3"/>
  <c r="U230" i="3"/>
  <c r="U581" i="3"/>
  <c r="U794" i="3"/>
  <c r="U1217" i="3"/>
  <c r="U1392" i="3"/>
  <c r="U1568" i="3"/>
  <c r="U1469" i="3"/>
  <c r="U1436" i="3"/>
  <c r="U1311" i="3"/>
  <c r="U1199" i="3"/>
  <c r="U1258" i="3"/>
  <c r="U974" i="3"/>
  <c r="U1484" i="3"/>
  <c r="U1514" i="3"/>
  <c r="U1462" i="3"/>
  <c r="U1375" i="3"/>
  <c r="U1325" i="3"/>
  <c r="U1130" i="3"/>
  <c r="U1289" i="3"/>
  <c r="U1102" i="3"/>
  <c r="U982" i="3"/>
  <c r="U287" i="3"/>
  <c r="U776" i="3"/>
  <c r="U1081" i="3"/>
  <c r="U1077" i="3"/>
  <c r="U1326" i="3"/>
  <c r="U1219" i="3"/>
  <c r="U1158" i="3"/>
  <c r="U1378" i="3"/>
  <c r="U1313" i="3"/>
  <c r="U1164" i="3"/>
  <c r="U69" i="3"/>
  <c r="U438" i="3"/>
  <c r="U579" i="3"/>
  <c r="U743" i="3"/>
  <c r="U1062" i="3"/>
  <c r="U992" i="3"/>
  <c r="U1046" i="3"/>
  <c r="U1109" i="3"/>
  <c r="U1018" i="3"/>
  <c r="U865" i="3"/>
  <c r="U14" i="3"/>
  <c r="U62" i="3"/>
  <c r="U83" i="3"/>
  <c r="U112" i="3"/>
  <c r="U737" i="3"/>
  <c r="U934" i="3"/>
  <c r="U969" i="3"/>
  <c r="U1078" i="3"/>
  <c r="U1083" i="3"/>
  <c r="U1028" i="3"/>
  <c r="U11" i="3"/>
  <c r="U50" i="3"/>
  <c r="U70" i="3"/>
  <c r="U101" i="3"/>
  <c r="U138" i="3"/>
  <c r="U184" i="3"/>
  <c r="U199" i="3"/>
  <c r="U258" i="3"/>
  <c r="U361" i="3"/>
  <c r="U471" i="3"/>
  <c r="U17" i="3"/>
  <c r="U39" i="3"/>
  <c r="U86" i="3"/>
  <c r="U110" i="3"/>
  <c r="U160" i="3"/>
  <c r="U195" i="3"/>
  <c r="U227" i="3"/>
  <c r="U267" i="3"/>
  <c r="U428" i="3"/>
  <c r="U426" i="3"/>
  <c r="U7" i="3"/>
  <c r="U41" i="3"/>
  <c r="U52" i="3"/>
  <c r="U88" i="3"/>
  <c r="U136" i="3"/>
  <c r="U155" i="3"/>
  <c r="U15" i="3"/>
  <c r="U24" i="3"/>
  <c r="U90" i="3"/>
  <c r="U125" i="3"/>
  <c r="U170" i="3"/>
  <c r="U240" i="3"/>
  <c r="U309" i="3"/>
  <c r="U239" i="3"/>
  <c r="U527" i="3"/>
  <c r="U578" i="3"/>
  <c r="U271" i="3"/>
  <c r="U853" i="3"/>
  <c r="U899" i="3"/>
  <c r="U975" i="3"/>
  <c r="U986" i="3"/>
  <c r="U1001" i="3"/>
  <c r="U973" i="3"/>
  <c r="U1655" i="3"/>
  <c r="U1670" i="3"/>
  <c r="U1546" i="3"/>
  <c r="U1503" i="3"/>
  <c r="U1310" i="3"/>
  <c r="U1032" i="3"/>
  <c r="U895" i="3"/>
  <c r="U1658" i="3"/>
  <c r="U1665" i="3"/>
  <c r="U1569" i="3"/>
  <c r="U1367" i="3"/>
  <c r="U1190" i="3"/>
  <c r="U1030" i="3"/>
  <c r="U896" i="3"/>
  <c r="U186" i="3"/>
  <c r="U429" i="3"/>
  <c r="U499" i="3"/>
  <c r="U554" i="3"/>
  <c r="U964" i="3"/>
  <c r="U1380" i="3"/>
  <c r="U1441" i="3"/>
  <c r="U1364" i="3"/>
  <c r="U470" i="3"/>
  <c r="U732" i="3"/>
  <c r="U984" i="3"/>
  <c r="U1116" i="3"/>
  <c r="U1193" i="3"/>
  <c r="U1042" i="3"/>
  <c r="U917" i="3"/>
  <c r="U789" i="3"/>
  <c r="U668" i="3"/>
  <c r="U624" i="3"/>
  <c r="U1472" i="3"/>
  <c r="U1527" i="3"/>
  <c r="U1282" i="3"/>
  <c r="U1103" i="3"/>
  <c r="U915" i="3"/>
  <c r="U802" i="3"/>
  <c r="U373" i="3"/>
  <c r="U1227" i="3"/>
  <c r="U1273" i="3"/>
  <c r="U995" i="3"/>
  <c r="U1474" i="3"/>
  <c r="U1170" i="3"/>
  <c r="U854" i="3"/>
  <c r="U840" i="3"/>
  <c r="U706" i="3"/>
  <c r="U632" i="3"/>
  <c r="U611" i="3"/>
  <c r="U810" i="3"/>
  <c r="U1396" i="3"/>
  <c r="U1427" i="3"/>
  <c r="U1464" i="3"/>
  <c r="U1148" i="3"/>
  <c r="U1006" i="3"/>
  <c r="U1024" i="3"/>
  <c r="U750" i="3"/>
  <c r="U723" i="3"/>
  <c r="U51" i="3"/>
  <c r="U181" i="3"/>
  <c r="U251" i="3"/>
  <c r="U340" i="3"/>
  <c r="U573" i="3"/>
  <c r="U430" i="3"/>
  <c r="U332" i="3"/>
  <c r="U268" i="3"/>
  <c r="U389" i="3"/>
  <c r="U321" i="3"/>
  <c r="U30" i="3"/>
  <c r="U130" i="3"/>
  <c r="U144" i="3"/>
  <c r="U210" i="3"/>
  <c r="U228" i="3"/>
  <c r="U220" i="3"/>
  <c r="U276" i="3"/>
  <c r="U68" i="3"/>
  <c r="U214" i="3"/>
  <c r="U293" i="3"/>
  <c r="U413" i="3"/>
  <c r="U577" i="3"/>
  <c r="U477" i="3"/>
  <c r="U379" i="3"/>
  <c r="U304" i="3"/>
  <c r="U406" i="3"/>
  <c r="U336" i="3"/>
  <c r="U242" i="3"/>
  <c r="U516" i="3"/>
  <c r="U669" i="3"/>
  <c r="U782" i="3"/>
  <c r="U872" i="3"/>
  <c r="U726" i="3"/>
  <c r="U175" i="3"/>
  <c r="U562" i="3"/>
  <c r="U378" i="3"/>
  <c r="U712" i="3"/>
  <c r="U664" i="3"/>
  <c r="U1211" i="3"/>
  <c r="U1031" i="3"/>
  <c r="U1385" i="3"/>
  <c r="U245" i="3"/>
  <c r="U595" i="3"/>
  <c r="U707" i="3"/>
  <c r="U754" i="3"/>
  <c r="U985" i="3"/>
  <c r="U711" i="3"/>
  <c r="U592" i="3"/>
  <c r="U504" i="3"/>
  <c r="U444" i="3"/>
  <c r="U441" i="3"/>
  <c r="U416" i="3"/>
  <c r="U343" i="3"/>
  <c r="U375" i="3"/>
  <c r="U352" i="3"/>
  <c r="U420" i="3"/>
  <c r="U537" i="3"/>
  <c r="U380" i="3"/>
  <c r="U469" i="3"/>
  <c r="U739" i="3"/>
  <c r="U584" i="3"/>
  <c r="U467" i="3"/>
  <c r="U1112" i="3"/>
  <c r="U1061" i="3"/>
  <c r="U862" i="3"/>
  <c r="U805" i="3"/>
  <c r="U1479" i="3"/>
  <c r="U1002" i="3"/>
  <c r="U894" i="3"/>
  <c r="U758" i="3"/>
  <c r="U771" i="3"/>
  <c r="U730" i="3"/>
  <c r="U248" i="3"/>
  <c r="U594" i="3"/>
  <c r="U677" i="3"/>
  <c r="U778" i="3"/>
  <c r="U1113" i="3"/>
  <c r="U744" i="3"/>
  <c r="U740" i="3"/>
  <c r="U443" i="3"/>
  <c r="U372" i="3"/>
  <c r="U660" i="3"/>
  <c r="U772" i="3"/>
  <c r="U1252" i="3"/>
  <c r="U1337" i="3"/>
  <c r="U1292" i="3"/>
  <c r="U1460" i="3"/>
  <c r="U1111" i="3"/>
  <c r="U708" i="3"/>
  <c r="U362" i="3"/>
  <c r="U747" i="3"/>
  <c r="U700" i="3"/>
  <c r="U803" i="3"/>
  <c r="U958" i="3"/>
  <c r="U759" i="3"/>
  <c r="U626" i="3"/>
  <c r="U491" i="3"/>
  <c r="U390" i="3"/>
  <c r="U255" i="3"/>
  <c r="U566" i="3"/>
  <c r="U502" i="3"/>
  <c r="U597" i="3"/>
  <c r="U829" i="3"/>
  <c r="U742" i="3"/>
  <c r="U547" i="3"/>
  <c r="U452" i="3"/>
  <c r="U346" i="3"/>
  <c r="U716" i="3"/>
  <c r="U962" i="3"/>
  <c r="U994" i="3"/>
  <c r="U1152" i="3"/>
  <c r="U1263" i="3"/>
  <c r="U954" i="3"/>
  <c r="U783" i="3"/>
  <c r="U719" i="3"/>
  <c r="U533" i="3"/>
  <c r="U746" i="3"/>
  <c r="U1261" i="3"/>
  <c r="U1069" i="3"/>
  <c r="U1232" i="3"/>
  <c r="U603" i="3"/>
  <c r="U1104" i="3"/>
  <c r="U816" i="3"/>
  <c r="U642" i="3"/>
  <c r="U513" i="3"/>
  <c r="U323" i="3"/>
  <c r="U768" i="3"/>
  <c r="U749" i="3"/>
  <c r="U869" i="3"/>
  <c r="U1098" i="3"/>
  <c r="U891" i="3"/>
  <c r="U809" i="3"/>
  <c r="U655" i="3"/>
  <c r="U602" i="3"/>
  <c r="U1127" i="3"/>
  <c r="U1206" i="3"/>
  <c r="U1362" i="3"/>
  <c r="U1465" i="3"/>
  <c r="U1045" i="3"/>
  <c r="U845" i="3"/>
  <c r="U905" i="3"/>
  <c r="U781" i="3"/>
  <c r="U675" i="3"/>
  <c r="U117" i="3"/>
  <c r="U193" i="3"/>
  <c r="U472" i="3"/>
  <c r="U368" i="3"/>
  <c r="U818" i="3"/>
  <c r="U729" i="3"/>
  <c r="U643" i="3"/>
  <c r="U606" i="3"/>
  <c r="U588" i="3"/>
  <c r="U500" i="3"/>
  <c r="U294" i="3"/>
  <c r="U489" i="3"/>
  <c r="U551" i="3"/>
  <c r="U727" i="3"/>
  <c r="U1088" i="3"/>
  <c r="U585" i="3"/>
  <c r="U796" i="3"/>
  <c r="U733" i="3"/>
  <c r="U676" i="3"/>
  <c r="U639" i="3"/>
  <c r="U1297" i="3"/>
  <c r="U1641" i="3"/>
  <c r="U1620" i="3"/>
  <c r="U1574" i="3"/>
  <c r="U1344" i="3"/>
  <c r="U1648" i="3"/>
  <c r="U1678" i="3"/>
  <c r="U1675" i="3"/>
  <c r="U932" i="3"/>
  <c r="U855" i="3"/>
  <c r="U1320" i="3"/>
  <c r="U1452" i="3"/>
  <c r="U1100" i="3"/>
  <c r="U715" i="3"/>
  <c r="U798" i="3"/>
  <c r="U1086" i="3"/>
  <c r="U1498" i="3"/>
  <c r="U1551" i="3"/>
  <c r="U1593" i="3"/>
  <c r="U1663" i="3"/>
  <c r="U1493" i="3"/>
  <c r="U1182" i="3"/>
  <c r="U1146" i="3"/>
  <c r="U919" i="3"/>
  <c r="U804" i="3"/>
  <c r="U1050" i="3"/>
  <c r="U948" i="3"/>
  <c r="U831" i="3"/>
  <c r="U649" i="3"/>
  <c r="U1008" i="3"/>
  <c r="U1390" i="3"/>
  <c r="U1468" i="3"/>
  <c r="U1395" i="3"/>
  <c r="U1319" i="3"/>
  <c r="U1178" i="3"/>
  <c r="U1015" i="3"/>
  <c r="U826" i="3"/>
  <c r="U355" i="3"/>
  <c r="U691" i="3"/>
  <c r="U957" i="3"/>
  <c r="U951" i="3"/>
  <c r="U1118" i="3"/>
  <c r="U924" i="3"/>
  <c r="U211" i="3"/>
  <c r="U633" i="3"/>
  <c r="U366" i="3"/>
  <c r="U421" i="3"/>
  <c r="U399" i="3"/>
  <c r="U952" i="3"/>
  <c r="U1000" i="3"/>
  <c r="U1040" i="3"/>
  <c r="U1272" i="3"/>
  <c r="U788" i="3"/>
  <c r="U672" i="3"/>
  <c r="U686" i="3"/>
  <c r="U608" i="3"/>
  <c r="U173" i="3"/>
  <c r="U345" i="3"/>
  <c r="U461" i="3"/>
  <c r="U574" i="3"/>
  <c r="U714" i="3"/>
  <c r="U586" i="3"/>
  <c r="U549" i="3"/>
  <c r="U434" i="3"/>
  <c r="U1288" i="3"/>
  <c r="U1281" i="3"/>
  <c r="U1355" i="3"/>
  <c r="U1025" i="3"/>
  <c r="U1052" i="3"/>
  <c r="U933" i="3"/>
  <c r="U751" i="3"/>
  <c r="U663" i="3"/>
  <c r="U860" i="3"/>
  <c r="U874" i="3"/>
  <c r="U775" i="3"/>
  <c r="U644" i="3"/>
  <c r="U555" i="3"/>
  <c r="U386" i="3"/>
  <c r="U806" i="3"/>
  <c r="U966" i="3"/>
  <c r="U1049" i="3"/>
  <c r="U1095" i="3"/>
  <c r="U929" i="3"/>
  <c r="U901" i="3"/>
  <c r="U835" i="3"/>
  <c r="U763" i="3"/>
  <c r="U564" i="3"/>
  <c r="U384" i="3"/>
  <c r="U590" i="3"/>
  <c r="U724" i="3"/>
  <c r="U785" i="3"/>
  <c r="U879" i="3"/>
  <c r="U127" i="3"/>
  <c r="U149" i="3"/>
  <c r="U174" i="3"/>
  <c r="U206" i="3"/>
  <c r="U226" i="3"/>
  <c r="U57" i="3"/>
  <c r="U213" i="3"/>
  <c r="U353" i="3"/>
  <c r="U538" i="3"/>
  <c r="U559" i="3"/>
  <c r="U454" i="3"/>
  <c r="U349" i="3"/>
  <c r="U250" i="3"/>
  <c r="U435" i="3"/>
  <c r="U327" i="3"/>
  <c r="U645" i="3"/>
  <c r="U851" i="3"/>
  <c r="U1163" i="3"/>
  <c r="U1283" i="3"/>
  <c r="U1401" i="3"/>
  <c r="U1335" i="3"/>
  <c r="U1354" i="3"/>
  <c r="U1534" i="3"/>
  <c r="U1556" i="3"/>
  <c r="U1555" i="3"/>
  <c r="U507" i="3"/>
  <c r="U875" i="3"/>
  <c r="U1168" i="3"/>
  <c r="U1391" i="3"/>
  <c r="U1509" i="3"/>
  <c r="U1532" i="3"/>
  <c r="U1517" i="3"/>
  <c r="U1523" i="3"/>
  <c r="U1530" i="3"/>
  <c r="U1584" i="3"/>
  <c r="U916" i="3"/>
  <c r="U827" i="3"/>
  <c r="U1076" i="3"/>
  <c r="U1591" i="3"/>
  <c r="U1625" i="3"/>
  <c r="U1597" i="3"/>
  <c r="U1599" i="3"/>
  <c r="U1587" i="3"/>
  <c r="U1575" i="3"/>
  <c r="U1582" i="3"/>
  <c r="U583" i="3"/>
  <c r="U870" i="3"/>
  <c r="U941" i="3"/>
  <c r="U1161" i="3"/>
  <c r="U1333" i="3"/>
  <c r="U1361" i="3"/>
  <c r="U1383" i="3"/>
  <c r="U1328" i="3"/>
  <c r="U1054" i="3"/>
  <c r="U1236" i="3"/>
  <c r="U1253" i="3"/>
  <c r="U1370" i="3"/>
  <c r="U1176" i="3"/>
  <c r="U1144" i="3"/>
  <c r="U1317" i="3"/>
  <c r="U1382" i="3"/>
  <c r="U1394" i="3"/>
  <c r="U1424" i="3"/>
  <c r="U1202" i="3"/>
  <c r="U1369" i="3"/>
  <c r="U1481" i="3"/>
  <c r="U1664" i="3"/>
  <c r="U1619" i="3"/>
  <c r="U1592" i="3"/>
  <c r="U1605" i="3"/>
  <c r="U1635" i="3"/>
  <c r="U902" i="3"/>
  <c r="U1308" i="3"/>
  <c r="U1541" i="3"/>
  <c r="U1628" i="3"/>
  <c r="U1637" i="3"/>
  <c r="U317" i="3"/>
  <c r="U654" i="3"/>
  <c r="U774" i="3"/>
  <c r="U887" i="3"/>
  <c r="U1212" i="3"/>
  <c r="U1237" i="3"/>
  <c r="U1397" i="3"/>
  <c r="U1423" i="3"/>
  <c r="U1438" i="3"/>
  <c r="U1058" i="3"/>
  <c r="U307" i="3"/>
  <c r="U544" i="3"/>
  <c r="U780" i="3"/>
  <c r="U900" i="3"/>
  <c r="U978" i="3"/>
  <c r="U289" i="3"/>
  <c r="U209" i="3"/>
  <c r="U735" i="3"/>
  <c r="U850" i="3"/>
  <c r="U1065" i="3"/>
  <c r="U1114" i="3"/>
  <c r="U1241" i="3"/>
  <c r="U1240" i="3"/>
  <c r="U1286" i="3"/>
  <c r="U1315" i="3"/>
  <c r="U273" i="3"/>
  <c r="U532" i="3"/>
  <c r="U393" i="3"/>
  <c r="U738" i="3"/>
  <c r="U877" i="3"/>
  <c r="U646" i="3"/>
  <c r="U971" i="3"/>
  <c r="U950" i="3"/>
  <c r="U1010" i="3"/>
  <c r="U412" i="3"/>
  <c r="U476" i="3"/>
  <c r="U1259" i="3"/>
  <c r="U1428" i="3"/>
  <c r="U1442" i="3"/>
  <c r="U1576" i="3"/>
  <c r="U1560" i="3"/>
  <c r="U1075" i="3"/>
  <c r="U821" i="3"/>
  <c r="U596" i="3"/>
  <c r="U512" i="3"/>
  <c r="U422" i="3"/>
  <c r="U1005" i="3"/>
  <c r="U1262" i="3"/>
  <c r="U1285" i="3"/>
  <c r="U1268" i="3"/>
  <c r="U1521" i="3"/>
  <c r="U990" i="3"/>
  <c r="U793" i="3"/>
  <c r="U557" i="3"/>
  <c r="U486" i="3"/>
  <c r="U396" i="3"/>
  <c r="U1306" i="3"/>
  <c r="U1341" i="3"/>
  <c r="U1491" i="3"/>
  <c r="U576" i="3"/>
  <c r="U448" i="3"/>
  <c r="U18" i="3"/>
  <c r="U102" i="3"/>
  <c r="U137" i="3"/>
  <c r="U167" i="3"/>
  <c r="U147" i="3"/>
  <c r="U265" i="3"/>
  <c r="U641" i="3"/>
  <c r="U673" i="3"/>
  <c r="U722" i="3"/>
  <c r="U401" i="3"/>
  <c r="U254" i="3"/>
  <c r="U704" i="3"/>
  <c r="U880" i="3"/>
  <c r="U925" i="3"/>
  <c r="U814" i="3"/>
  <c r="U514" i="3"/>
  <c r="U404" i="3"/>
  <c r="U358" i="3"/>
  <c r="U301" i="3"/>
  <c r="U231" i="3"/>
  <c r="U651" i="3"/>
  <c r="U721" i="3"/>
  <c r="U1126" i="3"/>
  <c r="U1131" i="3"/>
  <c r="U1108" i="3"/>
  <c r="U886" i="3"/>
  <c r="U535" i="3"/>
  <c r="U529" i="3"/>
  <c r="U424" i="3"/>
  <c r="U356" i="3"/>
  <c r="U647" i="3"/>
  <c r="U947" i="3"/>
  <c r="U963" i="3"/>
  <c r="U980" i="3"/>
  <c r="U979" i="3"/>
  <c r="U680" i="3"/>
  <c r="U528" i="3"/>
  <c r="U488" i="3"/>
  <c r="U324" i="3"/>
  <c r="U298" i="3"/>
  <c r="U757" i="3"/>
  <c r="U801" i="3"/>
  <c r="U839" i="3"/>
  <c r="U296" i="3"/>
  <c r="U207" i="3"/>
  <c r="U286" i="3"/>
  <c r="U331" i="3"/>
  <c r="U456" i="3"/>
  <c r="U667" i="3"/>
  <c r="U652" i="3"/>
  <c r="U631" i="3"/>
  <c r="U134" i="3"/>
  <c r="U218" i="3"/>
  <c r="U394" i="3"/>
  <c r="U407" i="3"/>
  <c r="U357" i="3"/>
  <c r="U497" i="3"/>
  <c r="U364" i="3"/>
  <c r="U473" i="3"/>
  <c r="U64" i="3"/>
  <c r="U53" i="3"/>
  <c r="U72" i="3"/>
  <c r="U145" i="3"/>
  <c r="U221" i="3"/>
  <c r="U295" i="3"/>
  <c r="U713" i="3"/>
  <c r="U848" i="3"/>
  <c r="U720" i="3"/>
  <c r="U683" i="3"/>
  <c r="U657" i="3"/>
  <c r="U694" i="3"/>
  <c r="U200" i="3"/>
  <c r="U457" i="3"/>
  <c r="U466" i="3"/>
  <c r="U587" i="3"/>
  <c r="U908" i="3"/>
  <c r="U797" i="3"/>
  <c r="U484" i="3"/>
  <c r="U423" i="3"/>
  <c r="U598" i="3"/>
  <c r="U415" i="3"/>
  <c r="U478" i="3"/>
  <c r="U46" i="3"/>
  <c r="U79" i="3"/>
  <c r="U257" i="3"/>
  <c r="U359" i="3"/>
  <c r="U261" i="3"/>
  <c r="U235" i="3"/>
  <c r="U515" i="3"/>
  <c r="U302" i="3"/>
  <c r="U511" i="3"/>
  <c r="U27" i="3"/>
  <c r="U42" i="3"/>
  <c r="U133" i="3"/>
  <c r="U217" i="3"/>
  <c r="U16" i="3"/>
  <c r="U31" i="3"/>
  <c r="U43" i="3"/>
  <c r="U87" i="3"/>
  <c r="U158" i="3"/>
  <c r="U188" i="3"/>
  <c r="U148" i="3"/>
  <c r="U166" i="3"/>
  <c r="U410" i="3"/>
  <c r="U392" i="3"/>
  <c r="U836" i="3"/>
  <c r="U625" i="3"/>
  <c r="U550" i="3"/>
  <c r="U427" i="3"/>
  <c r="U334" i="3"/>
  <c r="U799" i="3"/>
  <c r="U1038" i="3"/>
  <c r="U1096" i="3"/>
  <c r="U1157" i="3"/>
  <c r="U1216" i="3"/>
  <c r="U997" i="3"/>
  <c r="U815" i="3"/>
  <c r="U682" i="3"/>
  <c r="U12" i="3"/>
  <c r="U370" i="3"/>
  <c r="U482" i="3"/>
  <c r="U492" i="3"/>
  <c r="U976" i="3"/>
  <c r="U609" i="3"/>
  <c r="U534" i="3"/>
  <c r="U442" i="3"/>
  <c r="U374" i="3"/>
  <c r="U270" i="3"/>
  <c r="U967" i="3"/>
  <c r="U1034" i="3"/>
  <c r="U1092" i="3"/>
  <c r="U773" i="3"/>
  <c r="U613" i="3"/>
  <c r="U521" i="3"/>
  <c r="U432" i="3"/>
  <c r="U363" i="3"/>
  <c r="U1120" i="3"/>
  <c r="U1106" i="3"/>
  <c r="U1248" i="3"/>
  <c r="U1247" i="3"/>
  <c r="U1334" i="3"/>
  <c r="U953" i="3"/>
  <c r="U807" i="3"/>
  <c r="U671" i="3"/>
  <c r="U575" i="3"/>
  <c r="U517" i="3"/>
  <c r="U548" i="3"/>
  <c r="U570" i="3"/>
  <c r="U610" i="3"/>
  <c r="U395" i="3"/>
  <c r="U279" i="3"/>
  <c r="U208" i="3"/>
  <c r="U192" i="3"/>
  <c r="U156" i="3"/>
  <c r="U1266" i="3"/>
  <c r="U912" i="3"/>
  <c r="U1371" i="3"/>
  <c r="U1293" i="3"/>
  <c r="U1294" i="3"/>
  <c r="U501" i="3"/>
  <c r="U725" i="3"/>
  <c r="U1231" i="3"/>
  <c r="U792" i="3"/>
  <c r="U1455" i="3"/>
  <c r="U1540" i="3"/>
  <c r="U1590" i="3"/>
  <c r="U1196" i="3"/>
  <c r="U1528" i="3"/>
  <c r="U1588" i="3"/>
  <c r="U1632" i="3"/>
  <c r="U1661" i="3"/>
  <c r="U674" i="3"/>
  <c r="U955" i="3"/>
  <c r="U946" i="3"/>
  <c r="U1290" i="3"/>
  <c r="U1652" i="3"/>
  <c r="U1639" i="3"/>
  <c r="U1606" i="3"/>
  <c r="U1526" i="3"/>
  <c r="U1485" i="3"/>
  <c r="U1432" i="3"/>
  <c r="U1372" i="3"/>
  <c r="U1611" i="3"/>
  <c r="U1647" i="3"/>
  <c r="U1668" i="3"/>
  <c r="U1673" i="3"/>
  <c r="U1676" i="3"/>
  <c r="U1653" i="3"/>
  <c r="U1578" i="3"/>
  <c r="U1564" i="3"/>
  <c r="U1321" i="3"/>
  <c r="U1379" i="3"/>
  <c r="U1630" i="3"/>
  <c r="U1657" i="3"/>
  <c r="U1674" i="3"/>
  <c r="U1680" i="3"/>
  <c r="U1681" i="3"/>
  <c r="U1672" i="3"/>
  <c r="U1659" i="3"/>
  <c r="U1604" i="3"/>
  <c r="U1573" i="3"/>
  <c r="U1352" i="3"/>
  <c r="U1461" i="3"/>
  <c r="U1554" i="3"/>
  <c r="U1608" i="3"/>
  <c r="U1545" i="3"/>
  <c r="U1594" i="3"/>
  <c r="U1043" i="3"/>
  <c r="U1186" i="3"/>
  <c r="U1426" i="3"/>
  <c r="U1510" i="3"/>
  <c r="U1360" i="3"/>
  <c r="U1463" i="3"/>
  <c r="U1299" i="3"/>
  <c r="U1331" i="3"/>
  <c r="U505" i="3"/>
  <c r="U824" i="3"/>
  <c r="U1020" i="3"/>
  <c r="U1249" i="3"/>
  <c r="U1171" i="3"/>
  <c r="U1004" i="3"/>
  <c r="U1353" i="3"/>
  <c r="U1339" i="3"/>
  <c r="U1147" i="3"/>
  <c r="U1246" i="3"/>
  <c r="U1456" i="3"/>
  <c r="U1501" i="3"/>
  <c r="U1615" i="3"/>
  <c r="U1618" i="3"/>
  <c r="U1654" i="3"/>
  <c r="U1629" i="3"/>
  <c r="U1519" i="3"/>
  <c r="U1458" i="3"/>
  <c r="U1330" i="3"/>
  <c r="U666" i="3"/>
  <c r="U930" i="3"/>
  <c r="U1145" i="3"/>
  <c r="U1301" i="3"/>
  <c r="U1470" i="3"/>
  <c r="U1529" i="3"/>
  <c r="U1415" i="3"/>
  <c r="U1477" i="3"/>
  <c r="U1260" i="3"/>
  <c r="U1205" i="3"/>
  <c r="U222" i="3"/>
  <c r="U487" i="3"/>
  <c r="U524" i="3"/>
  <c r="U885" i="3"/>
  <c r="U142" i="3"/>
  <c r="U203" i="3"/>
  <c r="U339" i="3"/>
  <c r="U447" i="3"/>
  <c r="U572" i="3"/>
  <c r="U496" i="3"/>
  <c r="U458" i="3"/>
  <c r="U381" i="3"/>
  <c r="U54" i="3"/>
  <c r="U111" i="3"/>
  <c r="U266" i="3"/>
  <c r="U369" i="3"/>
  <c r="U347" i="3"/>
  <c r="U290" i="3"/>
  <c r="U308" i="3"/>
  <c r="U23" i="3"/>
  <c r="U55" i="3"/>
  <c r="U177" i="3"/>
  <c r="U165" i="3"/>
  <c r="U238" i="3"/>
  <c r="U151" i="3"/>
  <c r="U281" i="3"/>
  <c r="U180" i="3"/>
  <c r="U185" i="3"/>
  <c r="U253" i="3"/>
  <c r="U135" i="3"/>
  <c r="U44" i="3"/>
  <c r="U75" i="3"/>
  <c r="U99" i="3"/>
  <c r="U122" i="3"/>
  <c r="U146" i="3"/>
  <c r="U152" i="3"/>
  <c r="U351" i="3"/>
  <c r="U446" i="3"/>
  <c r="U545" i="3"/>
  <c r="U630" i="3"/>
  <c r="U693" i="3"/>
  <c r="U619" i="3"/>
  <c r="U475" i="3"/>
  <c r="U333" i="3"/>
  <c r="U108" i="3"/>
  <c r="U204" i="3"/>
  <c r="U311" i="3"/>
  <c r="U451" i="3"/>
  <c r="U520" i="3"/>
  <c r="U417" i="3"/>
  <c r="U398" i="3"/>
  <c r="U303" i="3"/>
  <c r="U278" i="3"/>
  <c r="U13" i="3"/>
  <c r="U45" i="3"/>
  <c r="U73" i="3"/>
  <c r="U89" i="3"/>
  <c r="U114" i="3"/>
  <c r="U168" i="3"/>
  <c r="U74" i="3"/>
  <c r="U8" i="3"/>
  <c r="U19" i="3"/>
  <c r="U58" i="3"/>
  <c r="U115" i="3"/>
  <c r="U179" i="3"/>
  <c r="U124" i="3"/>
  <c r="U105" i="3"/>
  <c r="U141" i="3"/>
  <c r="U2" i="3"/>
  <c r="U3" i="3"/>
  <c r="U9" i="3"/>
  <c r="U20" i="3"/>
  <c r="U34" i="3"/>
  <c r="U29" i="3"/>
  <c r="U32" i="3"/>
  <c r="U80" i="3"/>
  <c r="U82" i="3"/>
  <c r="U76" i="3"/>
  <c r="U4" i="3"/>
  <c r="U10" i="3"/>
  <c r="U25" i="3"/>
  <c r="U35" i="3"/>
  <c r="U77" i="3"/>
  <c r="U59" i="3"/>
  <c r="U109" i="3"/>
  <c r="U140" i="3"/>
  <c r="U189" i="3"/>
  <c r="U285" i="3"/>
  <c r="U300" i="3"/>
  <c r="U335" i="3"/>
  <c r="U249" i="3"/>
  <c r="U252" i="3"/>
  <c r="U56" i="3"/>
  <c r="U97" i="3"/>
  <c r="U157" i="3"/>
  <c r="U197" i="3"/>
  <c r="U320" i="3"/>
  <c r="U468" i="3"/>
  <c r="U717" i="3"/>
  <c r="U605" i="3"/>
  <c r="U95" i="3"/>
  <c r="U341" i="3"/>
  <c r="U382" i="3"/>
  <c r="U553" i="3"/>
  <c r="U728" i="3"/>
  <c r="U519" i="3"/>
  <c r="U408" i="3"/>
  <c r="U525" i="3"/>
  <c r="U685" i="3"/>
  <c r="U116" i="3"/>
  <c r="U262" i="3"/>
  <c r="U354" i="3"/>
  <c r="U465" i="3"/>
  <c r="U593" i="3"/>
  <c r="U552" i="3"/>
  <c r="U580" i="3"/>
  <c r="U437" i="3"/>
  <c r="U385" i="3"/>
  <c r="U756" i="3"/>
  <c r="U868" i="3"/>
  <c r="U981" i="3"/>
  <c r="U871" i="3"/>
  <c r="U813" i="3"/>
  <c r="U745" i="3"/>
  <c r="U22" i="3"/>
  <c r="U78" i="3"/>
  <c r="U94" i="3"/>
  <c r="U123" i="3"/>
  <c r="U191" i="3"/>
  <c r="U187" i="3"/>
  <c r="U241" i="3"/>
  <c r="U260" i="3"/>
  <c r="U26" i="3"/>
  <c r="U103" i="3"/>
  <c r="U120" i="3"/>
  <c r="U154" i="3"/>
  <c r="U236" i="3"/>
  <c r="U247" i="3"/>
  <c r="U313" i="3"/>
  <c r="U344" i="3"/>
  <c r="U419" i="3"/>
  <c r="U409" i="3"/>
  <c r="U1080" i="3"/>
  <c r="U1194" i="3"/>
  <c r="U1174" i="3"/>
  <c r="U1107" i="3"/>
  <c r="U898" i="3"/>
  <c r="U1070" i="3"/>
  <c r="U256" i="3"/>
  <c r="U244" i="3"/>
  <c r="U464" i="3"/>
  <c r="U786" i="3"/>
  <c r="U765" i="3"/>
  <c r="U828" i="3"/>
  <c r="U678" i="3"/>
  <c r="U637" i="3"/>
  <c r="U1275" i="3"/>
  <c r="U1508" i="3"/>
  <c r="U1666" i="3"/>
  <c r="U1669" i="3"/>
  <c r="U856" i="3"/>
  <c r="U734" i="3"/>
  <c r="U1011" i="3"/>
  <c r="U1356" i="3"/>
  <c r="U1421" i="3"/>
  <c r="U1410" i="3"/>
  <c r="U1278" i="3"/>
  <c r="U1140" i="3"/>
  <c r="U983" i="3"/>
  <c r="U863" i="3"/>
  <c r="U1057" i="3"/>
  <c r="U866" i="3"/>
  <c r="U1646" i="3"/>
  <c r="U1607" i="3"/>
  <c r="U1660" i="3"/>
  <c r="U1649" i="3"/>
  <c r="U1504" i="3"/>
  <c r="U1358" i="3"/>
  <c r="U1150" i="3"/>
  <c r="U1012" i="3"/>
  <c r="U760" i="3"/>
  <c r="U1138" i="3"/>
  <c r="U1357" i="3"/>
  <c r="U1580" i="3"/>
  <c r="U1489" i="3"/>
  <c r="U1422" i="3"/>
  <c r="U1071" i="3"/>
  <c r="U1198" i="3"/>
  <c r="U1019" i="3"/>
  <c r="U893" i="3"/>
  <c r="U705" i="3"/>
  <c r="U1180" i="3"/>
  <c r="U1420" i="3"/>
  <c r="U1494" i="3"/>
  <c r="U1413" i="3"/>
  <c r="U1365" i="3"/>
  <c r="U1135" i="3"/>
  <c r="U1296" i="3"/>
  <c r="U999" i="3"/>
  <c r="U991" i="3"/>
  <c r="U1142" i="3"/>
  <c r="U1053" i="3"/>
  <c r="U1169" i="3"/>
  <c r="U1412" i="3"/>
  <c r="U1408" i="3"/>
  <c r="U1228" i="3"/>
  <c r="U1067" i="3"/>
  <c r="U977" i="3"/>
  <c r="U1115" i="3"/>
  <c r="U1487" i="3"/>
  <c r="U1522" i="3"/>
  <c r="U1447" i="3"/>
  <c r="U1346" i="3"/>
  <c r="U1047" i="3"/>
  <c r="U1110" i="3"/>
  <c r="U965" i="3"/>
  <c r="U1366" i="3"/>
  <c r="U1439" i="3"/>
  <c r="U1229" i="3"/>
  <c r="U1039" i="3"/>
  <c r="U1007" i="3"/>
  <c r="U987" i="3"/>
  <c r="U1446" i="3"/>
  <c r="U1550" i="3"/>
  <c r="U1621" i="3"/>
  <c r="U1552" i="3"/>
  <c r="U1515" i="3"/>
  <c r="U1374" i="3"/>
  <c r="U1269" i="3"/>
  <c r="U1094" i="3"/>
  <c r="U1543" i="3"/>
  <c r="U1407" i="3"/>
  <c r="U1336" i="3"/>
  <c r="U1021" i="3"/>
  <c r="U1466" i="3"/>
  <c r="U1536" i="3"/>
  <c r="U1627" i="3"/>
  <c r="U601" i="3"/>
  <c r="U1614" i="3"/>
  <c r="U1561" i="3"/>
  <c r="U1270" i="3"/>
  <c r="U1191" i="3"/>
  <c r="U811" i="3"/>
  <c r="U1235" i="3"/>
  <c r="U1416" i="3"/>
  <c r="U1497" i="3"/>
  <c r="U560" i="3"/>
  <c r="U1059" i="3"/>
  <c r="U1215" i="3"/>
  <c r="U1351" i="3"/>
  <c r="U1565" i="3"/>
  <c r="U1431" i="3"/>
  <c r="U1184" i="3"/>
  <c r="U1134" i="3"/>
  <c r="U1027" i="3"/>
  <c r="U960" i="3"/>
  <c r="U618" i="3"/>
  <c r="U1155" i="3"/>
  <c r="U903" i="3"/>
  <c r="U1483" i="3"/>
  <c r="U1318" i="3"/>
  <c r="U1284" i="3"/>
  <c r="U1101" i="3"/>
  <c r="U928" i="3"/>
  <c r="U1159" i="3"/>
  <c r="U1013" i="3"/>
  <c r="U126" i="3"/>
  <c r="U325" i="3"/>
  <c r="U329" i="3"/>
  <c r="U455" i="3"/>
  <c r="U274" i="3"/>
  <c r="U284" i="3"/>
  <c r="U205" i="3"/>
  <c r="U243" i="3"/>
  <c r="U319" i="3"/>
  <c r="U508" i="3"/>
  <c r="U1055" i="3"/>
  <c r="U1409" i="3"/>
  <c r="U1566" i="3"/>
  <c r="U1616" i="3"/>
  <c r="U1600" i="3"/>
  <c r="U1457" i="3"/>
  <c r="U911" i="3"/>
  <c r="U1213" i="3"/>
  <c r="U490" i="3"/>
  <c r="U1271" i="3"/>
  <c r="U1064" i="3"/>
  <c r="U1022" i="3"/>
  <c r="U927" i="3"/>
  <c r="U769" i="3"/>
  <c r="U710" i="3"/>
  <c r="U841" i="3"/>
  <c r="U1137" i="3"/>
  <c r="U1156" i="3"/>
  <c r="U1175" i="3"/>
  <c r="U337" i="3"/>
  <c r="U888" i="3"/>
  <c r="U1090" i="3"/>
  <c r="U1492" i="3"/>
  <c r="U233" i="3"/>
  <c r="U648" i="3"/>
  <c r="U658" i="3"/>
  <c r="U834" i="3"/>
  <c r="U878" i="3"/>
  <c r="U623" i="3"/>
  <c r="U670" i="3"/>
  <c r="U567" i="3"/>
  <c r="U920" i="3"/>
  <c r="U859" i="3"/>
  <c r="U315" i="3"/>
  <c r="U753" i="3"/>
  <c r="U350" i="3"/>
  <c r="U989" i="3"/>
  <c r="U1154" i="3"/>
  <c r="U635" i="3"/>
  <c r="U943" i="3"/>
  <c r="U846" i="3"/>
  <c r="U762" i="3"/>
  <c r="U292" i="3"/>
  <c r="U561" i="3"/>
  <c r="U291" i="3"/>
  <c r="U907" i="3"/>
  <c r="U1141" i="3"/>
  <c r="U659" i="3"/>
  <c r="U607" i="3"/>
  <c r="U604" i="3"/>
  <c r="U565" i="3"/>
  <c r="U770" i="3"/>
  <c r="U391" i="3"/>
  <c r="U310" i="3"/>
  <c r="U949" i="3"/>
  <c r="U1139" i="3"/>
  <c r="U1230" i="3"/>
  <c r="U1244" i="3"/>
  <c r="U914" i="3"/>
  <c r="U844" i="3"/>
  <c r="U918" i="3"/>
  <c r="U571" i="3"/>
  <c r="U1125" i="3"/>
  <c r="U890" i="3"/>
  <c r="U1291" i="3"/>
  <c r="U1398" i="3"/>
  <c r="U1177" i="3"/>
  <c r="U1223" i="3"/>
  <c r="U1132" i="3"/>
  <c r="U1595" i="3"/>
  <c r="U1644" i="3"/>
  <c r="U1589" i="3"/>
  <c r="U1662" i="3"/>
  <c r="U1531" i="3"/>
  <c r="U1475" i="3"/>
  <c r="U1280" i="3"/>
  <c r="U1220" i="3"/>
  <c r="U1200" i="3"/>
  <c r="U264" i="3"/>
  <c r="U698" i="3"/>
  <c r="U867" i="3"/>
  <c r="U942" i="3"/>
  <c r="U1044" i="3"/>
  <c r="U615" i="3"/>
  <c r="U568" i="3"/>
  <c r="U480" i="3"/>
  <c r="U449" i="3"/>
  <c r="U638" i="3"/>
  <c r="U1640" i="3"/>
  <c r="U1656" i="3"/>
  <c r="U1671" i="3"/>
  <c r="U1617" i="3"/>
  <c r="U1507" i="3"/>
  <c r="U1304" i="3"/>
  <c r="U1559" i="3"/>
  <c r="U1596" i="3"/>
  <c r="U1682" i="3"/>
  <c r="U1677" i="3"/>
  <c r="U1679" i="3"/>
  <c r="U1609" i="3"/>
  <c r="U1547" i="3"/>
  <c r="U1386" i="3"/>
  <c r="U523" i="3"/>
  <c r="U536" i="3"/>
  <c r="U661" i="3"/>
  <c r="U823" i="3"/>
  <c r="U1279" i="3"/>
  <c r="U748" i="3"/>
  <c r="U699" i="3"/>
  <c r="U687" i="3"/>
  <c r="U616" i="3"/>
  <c r="U563" i="3"/>
  <c r="U838" i="3"/>
  <c r="U1129" i="3"/>
  <c r="U1255" i="3"/>
  <c r="U1376" i="3"/>
  <c r="U1473" i="3"/>
  <c r="U1384" i="3"/>
  <c r="U1440" i="3"/>
  <c r="U1467" i="3"/>
  <c r="U1490" i="3"/>
  <c r="U1516" i="3"/>
  <c r="U1017" i="3"/>
  <c r="U1267" i="3"/>
  <c r="U1302" i="3"/>
  <c r="U1405" i="3"/>
  <c r="U1478" i="3"/>
  <c r="U1363" i="3"/>
  <c r="U1387" i="3"/>
  <c r="U1443" i="3"/>
  <c r="U1513" i="3"/>
  <c r="U1136" i="3"/>
  <c r="U1425" i="3"/>
  <c r="U1502" i="3"/>
  <c r="U1553" i="3"/>
  <c r="U1586" i="3"/>
  <c r="U1486" i="3"/>
  <c r="U1476" i="3"/>
  <c r="U665" i="3"/>
  <c r="U858" i="3"/>
  <c r="U968" i="3"/>
  <c r="U1074" i="3"/>
  <c r="U1226" i="3"/>
  <c r="U1537" i="3"/>
  <c r="U1562" i="3"/>
  <c r="U998" i="3"/>
  <c r="U1079" i="3"/>
  <c r="U1256" i="3"/>
  <c r="U1453" i="3"/>
  <c r="U1581" i="3"/>
  <c r="U1633" i="3"/>
  <c r="U1631" i="3"/>
  <c r="U1636" i="3"/>
  <c r="U1603" i="3"/>
  <c r="U1557" i="3"/>
  <c r="U938" i="3"/>
  <c r="U1041" i="3"/>
  <c r="U1222" i="3"/>
  <c r="U1406" i="3"/>
  <c r="U1542" i="3"/>
  <c r="U1638" i="3"/>
  <c r="U1642" i="3"/>
  <c r="U1598" i="3"/>
  <c r="U791" i="3"/>
  <c r="U1056" i="3"/>
  <c r="U1233" i="3"/>
  <c r="U1417" i="3"/>
  <c r="U1544" i="3"/>
  <c r="U1411" i="3"/>
  <c r="U1435" i="3"/>
  <c r="U1634" i="3"/>
  <c r="U1623" i="3"/>
  <c r="U1430" i="3"/>
  <c r="U569" i="3"/>
  <c r="U679" i="3"/>
  <c r="U873" i="3"/>
  <c r="U1124" i="3"/>
  <c r="U1343" i="3"/>
  <c r="U1480" i="3"/>
  <c r="U183" i="3"/>
  <c r="U418" i="3"/>
  <c r="U701" i="3"/>
  <c r="U832" i="3"/>
  <c r="U1082" i="3"/>
  <c r="U1207" i="3"/>
  <c r="U196" i="3"/>
  <c r="U275" i="3"/>
  <c r="U318" i="3"/>
  <c r="U371" i="3"/>
  <c r="U450" i="3"/>
  <c r="U530" i="3"/>
  <c r="U761" i="3"/>
  <c r="U864" i="3"/>
  <c r="U922" i="3"/>
  <c r="U1051" i="3"/>
  <c r="U232" i="3"/>
  <c r="U462" i="3"/>
  <c r="U556" i="3"/>
  <c r="U627" i="3"/>
  <c r="U1195" i="3"/>
  <c r="U1151" i="3"/>
  <c r="U1225" i="3"/>
  <c r="U1214" i="3"/>
  <c r="U1203" i="3"/>
  <c r="U1254" i="3"/>
  <c r="U411" i="3"/>
  <c r="U690" i="3"/>
  <c r="U600" i="3"/>
  <c r="U1023" i="3"/>
  <c r="U1183" i="3"/>
  <c r="U1093" i="3"/>
  <c r="U1122" i="3"/>
  <c r="U940" i="3"/>
  <c r="U617" i="3"/>
  <c r="U1037" i="3"/>
  <c r="U1172" i="3"/>
  <c r="U1287" i="3"/>
  <c r="U1482" i="3"/>
  <c r="U1393" i="3"/>
  <c r="U1347" i="3"/>
  <c r="U1162" i="3"/>
  <c r="U1459" i="3"/>
  <c r="U1445" i="3"/>
  <c r="U1066" i="3"/>
  <c r="U1381" i="3"/>
  <c r="U1434" i="3"/>
  <c r="U1535" i="3"/>
  <c r="U1602" i="3"/>
  <c r="U1506" i="3"/>
  <c r="U1572" i="3"/>
  <c r="U1533" i="3"/>
  <c r="U1512" i="3"/>
  <c r="U1518" i="3"/>
  <c r="U328" i="3"/>
  <c r="U403" i="3"/>
  <c r="U440" i="3"/>
  <c r="U494" i="3"/>
  <c r="U612" i="3"/>
  <c r="U703" i="3"/>
  <c r="U614" i="3"/>
  <c r="U656" i="3"/>
  <c r="U60" i="3"/>
  <c r="U282" i="3"/>
  <c r="U322" i="3"/>
  <c r="U405" i="3"/>
  <c r="U546" i="3"/>
  <c r="U402" i="3"/>
  <c r="U702" i="3"/>
  <c r="U937" i="3"/>
  <c r="U1089" i="3"/>
  <c r="U297" i="3"/>
  <c r="U510" i="3"/>
  <c r="U558" i="3"/>
  <c r="U634" i="3"/>
  <c r="U882" i="3"/>
  <c r="U684" i="3"/>
  <c r="U926" i="3"/>
  <c r="U1153" i="3"/>
  <c r="U620" i="3"/>
  <c r="U1221" i="3"/>
  <c r="U5" i="3"/>
  <c r="U21" i="3"/>
  <c r="U37" i="3"/>
  <c r="U63" i="3"/>
  <c r="U65" i="3"/>
  <c r="U100" i="3"/>
  <c r="U178" i="3"/>
  <c r="U246" i="3"/>
  <c r="U299" i="3"/>
  <c r="U822" i="3"/>
  <c r="U1324" i="3"/>
  <c r="U1433" i="3"/>
  <c r="U1511" i="3"/>
  <c r="U1567" i="3"/>
  <c r="U1471" i="3"/>
  <c r="U1500" i="3"/>
  <c r="U1488" i="3"/>
  <c r="U1496" i="3"/>
  <c r="U1495" i="3"/>
  <c r="U526" i="3"/>
  <c r="U961" i="3"/>
  <c r="U1033" i="3"/>
  <c r="U1133" i="3"/>
  <c r="U1234" i="3"/>
  <c r="U1323" i="3"/>
  <c r="U1377" i="3"/>
  <c r="U1403" i="3"/>
  <c r="U1388" i="3"/>
  <c r="U1450" i="3"/>
  <c r="U540" i="3"/>
  <c r="U812" i="3"/>
  <c r="U843" i="3"/>
  <c r="U1009" i="3"/>
  <c r="U1245" i="3"/>
  <c r="U909" i="3"/>
  <c r="U1208" i="3"/>
  <c r="U1192" i="3"/>
  <c r="U1072" i="3"/>
  <c r="U1276" i="3"/>
  <c r="U377" i="3"/>
  <c r="U360" i="3"/>
  <c r="U849" i="3"/>
  <c r="U972" i="3"/>
  <c r="U1218" i="3"/>
  <c r="U1185" i="3"/>
  <c r="U1242" i="3"/>
  <c r="U1300" i="3"/>
  <c r="U1309" i="3"/>
  <c r="U1349" i="3"/>
  <c r="U1274" i="3"/>
  <c r="U1277" i="3"/>
  <c r="U906" i="3"/>
  <c r="U1097" i="3"/>
  <c r="U1149" i="3"/>
  <c r="U1265" i="3"/>
  <c r="U1449" i="3"/>
  <c r="U892" i="3"/>
  <c r="U1345" i="3"/>
  <c r="U1342" i="3"/>
  <c r="U1402" i="3"/>
  <c r="U1068" i="3"/>
  <c r="U326" i="3"/>
  <c r="U629" i="3"/>
  <c r="U731" i="3"/>
  <c r="U945" i="3"/>
  <c r="U944" i="3"/>
  <c r="U842" i="3"/>
  <c r="U1327" i="3"/>
  <c r="U1505" i="3"/>
  <c r="U1549" i="3"/>
  <c r="U1622" i="3"/>
  <c r="U1651" i="3"/>
  <c r="U1601" i="3"/>
  <c r="U1650" i="3"/>
  <c r="U1624" i="3"/>
  <c r="U1610" i="3"/>
  <c r="U1548" i="3"/>
  <c r="U1612" i="3"/>
  <c r="U1643" i="3"/>
  <c r="U1583" i="3"/>
  <c r="U1579" i="3"/>
  <c r="U1558" i="3"/>
  <c r="U224" i="3"/>
  <c r="U784" i="3"/>
  <c r="U1029" i="3"/>
  <c r="U1197" i="3"/>
  <c r="U1418" i="3"/>
  <c r="U1087" i="3"/>
  <c r="U162" i="3"/>
  <c r="U479" i="3"/>
  <c r="U741" i="3"/>
  <c r="U881" i="3"/>
  <c r="U1073" i="3"/>
  <c r="U1165" i="3"/>
  <c r="U1187" i="3"/>
  <c r="U1224" i="3"/>
  <c r="U463" i="3"/>
  <c r="U695" i="3"/>
  <c r="U993" i="3"/>
  <c r="U1239" i="3"/>
  <c r="U1338" i="3"/>
  <c r="U787" i="3"/>
  <c r="U1350" i="3"/>
  <c r="U1451" i="3"/>
  <c r="U1524" i="3"/>
  <c r="U1577" i="3"/>
  <c r="U1414" i="3"/>
  <c r="U1189" i="3"/>
  <c r="U1179" i="3"/>
  <c r="U1645" i="3"/>
  <c r="U1613" i="3"/>
  <c r="U1667" i="3"/>
  <c r="U1570" i="3"/>
  <c r="U1563" i="3"/>
  <c r="U1585" i="3"/>
  <c r="U1444" i="3"/>
  <c r="U1373" i="3"/>
  <c r="U1251" i="3"/>
  <c r="U709" i="3"/>
  <c r="U1048" i="3"/>
  <c r="U1303" i="3"/>
  <c r="U1404" i="3"/>
  <c r="U1520" i="3"/>
  <c r="U1525" i="3"/>
  <c r="U1400" i="3"/>
  <c r="U1499" i="3"/>
  <c r="U1538" i="3"/>
  <c r="U1419" i="3"/>
  <c r="U1238" i="3"/>
  <c r="U1167" i="3"/>
  <c r="U736" i="3"/>
  <c r="U1264" i="3"/>
  <c r="U752" i="3"/>
  <c r="U1322" i="3"/>
  <c r="U1448" i="3"/>
  <c r="U1539" i="3"/>
  <c r="U1389" i="3"/>
  <c r="U1314" i="3"/>
  <c r="U1210" i="3"/>
  <c r="U1014" i="3"/>
  <c r="U1359" i="3"/>
  <c r="U1454" i="3"/>
  <c r="U1298" i="3"/>
  <c r="U1257" i="3"/>
  <c r="U1250" i="3"/>
  <c r="U1437" i="3"/>
  <c r="U1571" i="3"/>
  <c r="U1626" i="3"/>
  <c r="U539" i="3"/>
  <c r="U1016" i="3"/>
  <c r="U1026" i="3"/>
  <c r="U1181" i="3"/>
  <c r="U1307" i="3"/>
  <c r="U1340" i="3"/>
  <c r="U71" i="3"/>
  <c r="U202" i="3"/>
  <c r="U272" i="3"/>
  <c r="U506" i="3"/>
  <c r="U653" i="3"/>
  <c r="U833" i="3"/>
  <c r="U988" i="3"/>
  <c r="U883" i="3"/>
  <c r="U433" i="3"/>
  <c r="U636" i="3"/>
  <c r="U996" i="3"/>
  <c r="U1121" i="3"/>
  <c r="U1316" i="3"/>
  <c r="U1091" i="3"/>
  <c r="U1160" i="3"/>
  <c r="U1312" i="3"/>
  <c r="U959" i="3"/>
  <c r="U1429" i="3"/>
  <c r="U1332" i="3"/>
  <c r="U1399" i="3"/>
  <c r="U1305" i="3"/>
  <c r="U1188" i="3"/>
  <c r="U1099" i="3"/>
  <c r="U194" i="3"/>
  <c r="U485" i="3"/>
  <c r="U531" i="3"/>
  <c r="U591" i="3"/>
  <c r="U1204" i="3"/>
  <c r="U1295" i="3"/>
  <c r="U1201" i="3"/>
  <c r="U1117" i="3"/>
  <c r="U1105" i="3"/>
  <c r="U96" i="3"/>
  <c r="U330" i="3"/>
  <c r="U518" i="3"/>
  <c r="U460" i="3"/>
  <c r="U795" i="3"/>
  <c r="U800" i="3"/>
  <c r="U1128" i="3"/>
  <c r="U1063" i="3"/>
  <c r="U1143" i="3"/>
  <c r="U876" i="3"/>
  <c r="U1683" i="3"/>
  <c r="U889" i="3"/>
  <c r="U1368" i="3"/>
  <c r="U1173" i="3"/>
  <c r="U1348" i="3"/>
  <c r="U1243" i="3"/>
  <c r="U1085" i="3"/>
  <c r="U1036" i="3"/>
  <c r="U164" i="3"/>
  <c r="U439" i="3"/>
  <c r="U503" i="3"/>
  <c r="U622" i="3"/>
  <c r="U453" i="3"/>
  <c r="U169" i="3"/>
  <c r="U342" i="3"/>
  <c r="U481" i="3"/>
  <c r="U589" i="3"/>
  <c r="U621" i="3"/>
  <c r="U692" i="3"/>
  <c r="U755" i="3"/>
  <c r="U820" i="3"/>
  <c r="U884" i="3"/>
  <c r="U861" i="3"/>
  <c r="U104" i="3"/>
  <c r="U288" i="3"/>
  <c r="U316" i="3"/>
  <c r="U474" i="3"/>
  <c r="U662" i="3"/>
  <c r="U779" i="3"/>
  <c r="U910" i="3"/>
  <c r="U936" i="3"/>
  <c r="U913" i="3"/>
  <c r="U847" i="3"/>
  <c r="S240" i="3"/>
  <c r="T81" i="3"/>
  <c r="T229" i="3"/>
  <c r="T312" i="3"/>
  <c r="T400" i="3"/>
  <c r="T431" i="3"/>
  <c r="T542" i="3"/>
  <c r="T599" i="3"/>
  <c r="T718" i="3"/>
  <c r="T897" i="3"/>
  <c r="T921" i="3"/>
  <c r="T159" i="3"/>
  <c r="T376" i="3"/>
  <c r="T493" i="3"/>
  <c r="T688" i="3"/>
  <c r="T817" i="3"/>
  <c r="T819" i="3"/>
  <c r="T923" i="3"/>
  <c r="T939" i="3"/>
  <c r="T132" i="3"/>
  <c r="T190" i="3"/>
  <c r="T305" i="3"/>
  <c r="T640" i="3"/>
  <c r="T857" i="3"/>
  <c r="T904" i="3"/>
  <c r="T931" i="3"/>
  <c r="T1035" i="3"/>
  <c r="T150" i="3"/>
  <c r="T365" i="3"/>
  <c r="T582" i="3"/>
  <c r="T696" i="3"/>
  <c r="T790" i="3"/>
  <c r="T767" i="3"/>
  <c r="T1003" i="3"/>
  <c r="T852" i="3"/>
  <c r="T1060" i="3"/>
  <c r="T1119" i="3"/>
  <c r="T259" i="3"/>
  <c r="T543" i="3"/>
  <c r="T459" i="3"/>
  <c r="T956" i="3"/>
  <c r="T935" i="3"/>
  <c r="T970" i="3"/>
  <c r="T1084" i="3"/>
  <c r="T1123" i="3"/>
  <c r="T1166" i="3"/>
  <c r="T1209" i="3"/>
  <c r="T219" i="3"/>
  <c r="T697" i="3"/>
  <c r="T628" i="3"/>
  <c r="T764" i="3"/>
  <c r="T40" i="3"/>
  <c r="T131" i="3"/>
  <c r="T414" i="3"/>
  <c r="T263" i="3"/>
  <c r="T367" i="3"/>
  <c r="T277" i="3"/>
  <c r="T314" i="3"/>
  <c r="T650" i="3"/>
  <c r="T777" i="3"/>
  <c r="T808" i="3"/>
  <c r="T498" i="3"/>
  <c r="T509" i="3"/>
  <c r="T483" i="3"/>
  <c r="T445" i="3"/>
  <c r="T182" i="3"/>
  <c r="T119" i="3"/>
  <c r="T269" i="3"/>
  <c r="T681" i="3"/>
  <c r="T766" i="3"/>
  <c r="T425" i="3"/>
  <c r="T541" i="3"/>
  <c r="T522" i="3"/>
  <c r="T387" i="3"/>
  <c r="T495" i="3"/>
  <c r="T85" i="3"/>
  <c r="T163" i="3"/>
  <c r="T92" i="3"/>
  <c r="T338" i="3"/>
  <c r="T436" i="3"/>
  <c r="T201" i="3"/>
  <c r="T383" i="3"/>
  <c r="T388" i="3"/>
  <c r="T280" i="3"/>
  <c r="T348" i="3"/>
  <c r="T61" i="3"/>
  <c r="T198" i="3"/>
  <c r="T223" i="3"/>
  <c r="T283" i="3"/>
  <c r="T306" i="3"/>
  <c r="T216" i="3"/>
  <c r="T49" i="3"/>
  <c r="T84" i="3"/>
  <c r="T128" i="3"/>
  <c r="T98" i="3"/>
  <c r="T234" i="3"/>
  <c r="T225" i="3"/>
  <c r="T237" i="3"/>
  <c r="T176" i="3"/>
  <c r="T47" i="3"/>
  <c r="T48" i="3"/>
  <c r="T113" i="3"/>
  <c r="T139" i="3"/>
  <c r="T171" i="3"/>
  <c r="T143" i="3"/>
  <c r="T172" i="3"/>
  <c r="T161" i="3"/>
  <c r="T212" i="3"/>
  <c r="T33" i="3"/>
  <c r="T36" i="3"/>
  <c r="T67" i="3"/>
  <c r="T118" i="3"/>
  <c r="T153" i="3"/>
  <c r="T93" i="3"/>
  <c r="T107" i="3"/>
  <c r="T6" i="3"/>
  <c r="T28" i="3"/>
  <c r="T66" i="3"/>
  <c r="T91" i="3"/>
  <c r="T38" i="3"/>
  <c r="T106" i="3"/>
  <c r="T129" i="3"/>
  <c r="T1329" i="3"/>
  <c r="T121" i="3"/>
  <c r="T215" i="3"/>
  <c r="T397" i="3"/>
  <c r="T689" i="3"/>
  <c r="T837" i="3"/>
  <c r="T825" i="3"/>
  <c r="T830" i="3"/>
  <c r="T230" i="3"/>
  <c r="T581" i="3"/>
  <c r="T794" i="3"/>
  <c r="T1217" i="3"/>
  <c r="T1392" i="3"/>
  <c r="T1568" i="3"/>
  <c r="T1469" i="3"/>
  <c r="T1436" i="3"/>
  <c r="T1311" i="3"/>
  <c r="T1199" i="3"/>
  <c r="T1258" i="3"/>
  <c r="T974" i="3"/>
  <c r="T1484" i="3"/>
  <c r="T1514" i="3"/>
  <c r="T1462" i="3"/>
  <c r="T1375" i="3"/>
  <c r="T1325" i="3"/>
  <c r="T1130" i="3"/>
  <c r="T1289" i="3"/>
  <c r="T1102" i="3"/>
  <c r="T982" i="3"/>
  <c r="T287" i="3"/>
  <c r="T776" i="3"/>
  <c r="T1081" i="3"/>
  <c r="T1077" i="3"/>
  <c r="T1326" i="3"/>
  <c r="T1219" i="3"/>
  <c r="T1158" i="3"/>
  <c r="T1378" i="3"/>
  <c r="T1313" i="3"/>
  <c r="T1164" i="3"/>
  <c r="T69" i="3"/>
  <c r="T438" i="3"/>
  <c r="T579" i="3"/>
  <c r="T743" i="3"/>
  <c r="T1062" i="3"/>
  <c r="T992" i="3"/>
  <c r="T1046" i="3"/>
  <c r="T1109" i="3"/>
  <c r="T1018" i="3"/>
  <c r="T865" i="3"/>
  <c r="T14" i="3"/>
  <c r="T62" i="3"/>
  <c r="T83" i="3"/>
  <c r="T112" i="3"/>
  <c r="T737" i="3"/>
  <c r="T934" i="3"/>
  <c r="T969" i="3"/>
  <c r="T1078" i="3"/>
  <c r="T1083" i="3"/>
  <c r="T1028" i="3"/>
  <c r="T11" i="3"/>
  <c r="T50" i="3"/>
  <c r="T70" i="3"/>
  <c r="T101" i="3"/>
  <c r="T138" i="3"/>
  <c r="T184" i="3"/>
  <c r="T199" i="3"/>
  <c r="T258" i="3"/>
  <c r="T361" i="3"/>
  <c r="T471" i="3"/>
  <c r="T17" i="3"/>
  <c r="T39" i="3"/>
  <c r="T86" i="3"/>
  <c r="T110" i="3"/>
  <c r="T160" i="3"/>
  <c r="T195" i="3"/>
  <c r="T227" i="3"/>
  <c r="T267" i="3"/>
  <c r="T428" i="3"/>
  <c r="T426" i="3"/>
  <c r="T7" i="3"/>
  <c r="T41" i="3"/>
  <c r="T52" i="3"/>
  <c r="T88" i="3"/>
  <c r="T136" i="3"/>
  <c r="T155" i="3"/>
  <c r="T15" i="3"/>
  <c r="T24" i="3"/>
  <c r="T90" i="3"/>
  <c r="T125" i="3"/>
  <c r="T170" i="3"/>
  <c r="T240" i="3"/>
  <c r="T309" i="3"/>
  <c r="T239" i="3"/>
  <c r="T527" i="3"/>
  <c r="T578" i="3"/>
  <c r="T271" i="3"/>
  <c r="T853" i="3"/>
  <c r="T899" i="3"/>
  <c r="T975" i="3"/>
  <c r="T986" i="3"/>
  <c r="T1001" i="3"/>
  <c r="T973" i="3"/>
  <c r="T1655" i="3"/>
  <c r="T1670" i="3"/>
  <c r="T1546" i="3"/>
  <c r="T1503" i="3"/>
  <c r="T1310" i="3"/>
  <c r="T1032" i="3"/>
  <c r="T895" i="3"/>
  <c r="T1658" i="3"/>
  <c r="T1665" i="3"/>
  <c r="T1569" i="3"/>
  <c r="T1367" i="3"/>
  <c r="T1190" i="3"/>
  <c r="T1030" i="3"/>
  <c r="T896" i="3"/>
  <c r="T186" i="3"/>
  <c r="T429" i="3"/>
  <c r="T499" i="3"/>
  <c r="T554" i="3"/>
  <c r="T964" i="3"/>
  <c r="T1380" i="3"/>
  <c r="T1441" i="3"/>
  <c r="T1364" i="3"/>
  <c r="T470" i="3"/>
  <c r="T732" i="3"/>
  <c r="T984" i="3"/>
  <c r="T1116" i="3"/>
  <c r="T1193" i="3"/>
  <c r="T1042" i="3"/>
  <c r="T917" i="3"/>
  <c r="T789" i="3"/>
  <c r="T668" i="3"/>
  <c r="T624" i="3"/>
  <c r="T1472" i="3"/>
  <c r="T1527" i="3"/>
  <c r="T1282" i="3"/>
  <c r="T1103" i="3"/>
  <c r="T915" i="3"/>
  <c r="T802" i="3"/>
  <c r="T373" i="3"/>
  <c r="T1227" i="3"/>
  <c r="T1273" i="3"/>
  <c r="T995" i="3"/>
  <c r="T1474" i="3"/>
  <c r="T1170" i="3"/>
  <c r="T854" i="3"/>
  <c r="T840" i="3"/>
  <c r="T706" i="3"/>
  <c r="T632" i="3"/>
  <c r="T611" i="3"/>
  <c r="T810" i="3"/>
  <c r="T1396" i="3"/>
  <c r="T1427" i="3"/>
  <c r="T1464" i="3"/>
  <c r="T1148" i="3"/>
  <c r="T1006" i="3"/>
  <c r="T1024" i="3"/>
  <c r="T750" i="3"/>
  <c r="T723" i="3"/>
  <c r="T51" i="3"/>
  <c r="T181" i="3"/>
  <c r="T251" i="3"/>
  <c r="T340" i="3"/>
  <c r="T573" i="3"/>
  <c r="T430" i="3"/>
  <c r="T332" i="3"/>
  <c r="T268" i="3"/>
  <c r="T389" i="3"/>
  <c r="T321" i="3"/>
  <c r="T30" i="3"/>
  <c r="T130" i="3"/>
  <c r="T144" i="3"/>
  <c r="T210" i="3"/>
  <c r="T228" i="3"/>
  <c r="T220" i="3"/>
  <c r="T276" i="3"/>
  <c r="T68" i="3"/>
  <c r="T214" i="3"/>
  <c r="T293" i="3"/>
  <c r="T413" i="3"/>
  <c r="T577" i="3"/>
  <c r="T477" i="3"/>
  <c r="T379" i="3"/>
  <c r="T304" i="3"/>
  <c r="T406" i="3"/>
  <c r="T336" i="3"/>
  <c r="T242" i="3"/>
  <c r="T516" i="3"/>
  <c r="T669" i="3"/>
  <c r="T782" i="3"/>
  <c r="T872" i="3"/>
  <c r="T726" i="3"/>
  <c r="T175" i="3"/>
  <c r="T562" i="3"/>
  <c r="T378" i="3"/>
  <c r="T712" i="3"/>
  <c r="T664" i="3"/>
  <c r="T1211" i="3"/>
  <c r="T1031" i="3"/>
  <c r="T1385" i="3"/>
  <c r="T245" i="3"/>
  <c r="T595" i="3"/>
  <c r="T707" i="3"/>
  <c r="T754" i="3"/>
  <c r="T985" i="3"/>
  <c r="T711" i="3"/>
  <c r="T592" i="3"/>
  <c r="T504" i="3"/>
  <c r="T444" i="3"/>
  <c r="T441" i="3"/>
  <c r="T416" i="3"/>
  <c r="T343" i="3"/>
  <c r="T375" i="3"/>
  <c r="T352" i="3"/>
  <c r="T420" i="3"/>
  <c r="T537" i="3"/>
  <c r="T380" i="3"/>
  <c r="T469" i="3"/>
  <c r="T739" i="3"/>
  <c r="T584" i="3"/>
  <c r="T467" i="3"/>
  <c r="T1112" i="3"/>
  <c r="T1061" i="3"/>
  <c r="T862" i="3"/>
  <c r="T805" i="3"/>
  <c r="T1479" i="3"/>
  <c r="T1002" i="3"/>
  <c r="T894" i="3"/>
  <c r="T758" i="3"/>
  <c r="T771" i="3"/>
  <c r="T730" i="3"/>
  <c r="T248" i="3"/>
  <c r="T594" i="3"/>
  <c r="T677" i="3"/>
  <c r="T778" i="3"/>
  <c r="T1113" i="3"/>
  <c r="T744" i="3"/>
  <c r="T740" i="3"/>
  <c r="T443" i="3"/>
  <c r="T372" i="3"/>
  <c r="T660" i="3"/>
  <c r="T772" i="3"/>
  <c r="T1252" i="3"/>
  <c r="T1337" i="3"/>
  <c r="T1292" i="3"/>
  <c r="T1460" i="3"/>
  <c r="T1111" i="3"/>
  <c r="T708" i="3"/>
  <c r="T362" i="3"/>
  <c r="T747" i="3"/>
  <c r="T700" i="3"/>
  <c r="T803" i="3"/>
  <c r="T958" i="3"/>
  <c r="T759" i="3"/>
  <c r="T626" i="3"/>
  <c r="T491" i="3"/>
  <c r="T390" i="3"/>
  <c r="T255" i="3"/>
  <c r="T566" i="3"/>
  <c r="T502" i="3"/>
  <c r="T597" i="3"/>
  <c r="T829" i="3"/>
  <c r="T742" i="3"/>
  <c r="T547" i="3"/>
  <c r="T452" i="3"/>
  <c r="T346" i="3"/>
  <c r="T716" i="3"/>
  <c r="T962" i="3"/>
  <c r="T994" i="3"/>
  <c r="T1152" i="3"/>
  <c r="T1263" i="3"/>
  <c r="T954" i="3"/>
  <c r="T783" i="3"/>
  <c r="T719" i="3"/>
  <c r="T533" i="3"/>
  <c r="T746" i="3"/>
  <c r="T1261" i="3"/>
  <c r="T1069" i="3"/>
  <c r="T1232" i="3"/>
  <c r="T603" i="3"/>
  <c r="T1104" i="3"/>
  <c r="T816" i="3"/>
  <c r="T642" i="3"/>
  <c r="T513" i="3"/>
  <c r="T323" i="3"/>
  <c r="T768" i="3"/>
  <c r="T749" i="3"/>
  <c r="T869" i="3"/>
  <c r="T1098" i="3"/>
  <c r="T891" i="3"/>
  <c r="T809" i="3"/>
  <c r="T655" i="3"/>
  <c r="T602" i="3"/>
  <c r="T1127" i="3"/>
  <c r="T1206" i="3"/>
  <c r="T1362" i="3"/>
  <c r="T1465" i="3"/>
  <c r="T1045" i="3"/>
  <c r="T845" i="3"/>
  <c r="T905" i="3"/>
  <c r="T781" i="3"/>
  <c r="T675" i="3"/>
  <c r="T117" i="3"/>
  <c r="T193" i="3"/>
  <c r="T472" i="3"/>
  <c r="T368" i="3"/>
  <c r="T818" i="3"/>
  <c r="T729" i="3"/>
  <c r="T643" i="3"/>
  <c r="T606" i="3"/>
  <c r="T588" i="3"/>
  <c r="T500" i="3"/>
  <c r="T294" i="3"/>
  <c r="T489" i="3"/>
  <c r="T551" i="3"/>
  <c r="T727" i="3"/>
  <c r="T1088" i="3"/>
  <c r="T585" i="3"/>
  <c r="T796" i="3"/>
  <c r="T733" i="3"/>
  <c r="T676" i="3"/>
  <c r="T639" i="3"/>
  <c r="T1297" i="3"/>
  <c r="T1641" i="3"/>
  <c r="T1620" i="3"/>
  <c r="T1574" i="3"/>
  <c r="T1344" i="3"/>
  <c r="T1648" i="3"/>
  <c r="T1678" i="3"/>
  <c r="T1675" i="3"/>
  <c r="T932" i="3"/>
  <c r="T855" i="3"/>
  <c r="T1320" i="3"/>
  <c r="T1452" i="3"/>
  <c r="T1100" i="3"/>
  <c r="T715" i="3"/>
  <c r="T798" i="3"/>
  <c r="T1086" i="3"/>
  <c r="T1498" i="3"/>
  <c r="T1551" i="3"/>
  <c r="T1593" i="3"/>
  <c r="T1663" i="3"/>
  <c r="T1493" i="3"/>
  <c r="T1182" i="3"/>
  <c r="T1146" i="3"/>
  <c r="T919" i="3"/>
  <c r="T804" i="3"/>
  <c r="T1050" i="3"/>
  <c r="T948" i="3"/>
  <c r="T831" i="3"/>
  <c r="T649" i="3"/>
  <c r="T1008" i="3"/>
  <c r="T1390" i="3"/>
  <c r="T1468" i="3"/>
  <c r="T1395" i="3"/>
  <c r="T1319" i="3"/>
  <c r="T1178" i="3"/>
  <c r="T1015" i="3"/>
  <c r="T826" i="3"/>
  <c r="T355" i="3"/>
  <c r="T691" i="3"/>
  <c r="T957" i="3"/>
  <c r="T951" i="3"/>
  <c r="T1118" i="3"/>
  <c r="T924" i="3"/>
  <c r="T211" i="3"/>
  <c r="T633" i="3"/>
  <c r="T366" i="3"/>
  <c r="T421" i="3"/>
  <c r="T399" i="3"/>
  <c r="T952" i="3"/>
  <c r="T1000" i="3"/>
  <c r="T1040" i="3"/>
  <c r="T1272" i="3"/>
  <c r="T788" i="3"/>
  <c r="T672" i="3"/>
  <c r="T686" i="3"/>
  <c r="T608" i="3"/>
  <c r="T173" i="3"/>
  <c r="T345" i="3"/>
  <c r="T461" i="3"/>
  <c r="T574" i="3"/>
  <c r="T714" i="3"/>
  <c r="T586" i="3"/>
  <c r="T549" i="3"/>
  <c r="T434" i="3"/>
  <c r="T1288" i="3"/>
  <c r="T1281" i="3"/>
  <c r="T1355" i="3"/>
  <c r="T1025" i="3"/>
  <c r="T1052" i="3"/>
  <c r="T933" i="3"/>
  <c r="T751" i="3"/>
  <c r="T663" i="3"/>
  <c r="T860" i="3"/>
  <c r="T874" i="3"/>
  <c r="T775" i="3"/>
  <c r="T644" i="3"/>
  <c r="T555" i="3"/>
  <c r="T386" i="3"/>
  <c r="T806" i="3"/>
  <c r="T966" i="3"/>
  <c r="T1049" i="3"/>
  <c r="T1095" i="3"/>
  <c r="T929" i="3"/>
  <c r="T901" i="3"/>
  <c r="T835" i="3"/>
  <c r="T763" i="3"/>
  <c r="T564" i="3"/>
  <c r="T384" i="3"/>
  <c r="T590" i="3"/>
  <c r="T724" i="3"/>
  <c r="T785" i="3"/>
  <c r="T879" i="3"/>
  <c r="T127" i="3"/>
  <c r="T149" i="3"/>
  <c r="T174" i="3"/>
  <c r="T206" i="3"/>
  <c r="T226" i="3"/>
  <c r="T57" i="3"/>
  <c r="T213" i="3"/>
  <c r="T353" i="3"/>
  <c r="T538" i="3"/>
  <c r="T559" i="3"/>
  <c r="T454" i="3"/>
  <c r="T349" i="3"/>
  <c r="T250" i="3"/>
  <c r="T435" i="3"/>
  <c r="T327" i="3"/>
  <c r="T645" i="3"/>
  <c r="T851" i="3"/>
  <c r="T1163" i="3"/>
  <c r="T1283" i="3"/>
  <c r="T1401" i="3"/>
  <c r="T1335" i="3"/>
  <c r="T1354" i="3"/>
  <c r="T1534" i="3"/>
  <c r="T1556" i="3"/>
  <c r="T1555" i="3"/>
  <c r="T507" i="3"/>
  <c r="T875" i="3"/>
  <c r="T1168" i="3"/>
  <c r="T1391" i="3"/>
  <c r="T1509" i="3"/>
  <c r="T1532" i="3"/>
  <c r="T1517" i="3"/>
  <c r="T1523" i="3"/>
  <c r="T1530" i="3"/>
  <c r="T1584" i="3"/>
  <c r="T916" i="3"/>
  <c r="T827" i="3"/>
  <c r="T1076" i="3"/>
  <c r="T1591" i="3"/>
  <c r="T1625" i="3"/>
  <c r="T1597" i="3"/>
  <c r="T1599" i="3"/>
  <c r="T1587" i="3"/>
  <c r="T1575" i="3"/>
  <c r="T1582" i="3"/>
  <c r="T583" i="3"/>
  <c r="T870" i="3"/>
  <c r="T941" i="3"/>
  <c r="T1161" i="3"/>
  <c r="T1333" i="3"/>
  <c r="T1361" i="3"/>
  <c r="T1383" i="3"/>
  <c r="T1328" i="3"/>
  <c r="T1054" i="3"/>
  <c r="T1236" i="3"/>
  <c r="T1253" i="3"/>
  <c r="T1370" i="3"/>
  <c r="T1176" i="3"/>
  <c r="T1144" i="3"/>
  <c r="T1317" i="3"/>
  <c r="T1382" i="3"/>
  <c r="T1394" i="3"/>
  <c r="T1424" i="3"/>
  <c r="T1202" i="3"/>
  <c r="T1369" i="3"/>
  <c r="T1481" i="3"/>
  <c r="T1664" i="3"/>
  <c r="T1619" i="3"/>
  <c r="T1592" i="3"/>
  <c r="T1605" i="3"/>
  <c r="T1635" i="3"/>
  <c r="T902" i="3"/>
  <c r="T1308" i="3"/>
  <c r="T1541" i="3"/>
  <c r="T1628" i="3"/>
  <c r="T1637" i="3"/>
  <c r="T317" i="3"/>
  <c r="T654" i="3"/>
  <c r="T774" i="3"/>
  <c r="T887" i="3"/>
  <c r="T1212" i="3"/>
  <c r="T1237" i="3"/>
  <c r="T1397" i="3"/>
  <c r="T1423" i="3"/>
  <c r="T1438" i="3"/>
  <c r="T1058" i="3"/>
  <c r="T307" i="3"/>
  <c r="T544" i="3"/>
  <c r="T780" i="3"/>
  <c r="T900" i="3"/>
  <c r="T978" i="3"/>
  <c r="T289" i="3"/>
  <c r="T209" i="3"/>
  <c r="T735" i="3"/>
  <c r="T850" i="3"/>
  <c r="T1065" i="3"/>
  <c r="T1114" i="3"/>
  <c r="T1241" i="3"/>
  <c r="T1240" i="3"/>
  <c r="T1286" i="3"/>
  <c r="T1315" i="3"/>
  <c r="T273" i="3"/>
  <c r="T532" i="3"/>
  <c r="T393" i="3"/>
  <c r="T738" i="3"/>
  <c r="T877" i="3"/>
  <c r="T646" i="3"/>
  <c r="T971" i="3"/>
  <c r="T950" i="3"/>
  <c r="T1010" i="3"/>
  <c r="T412" i="3"/>
  <c r="T476" i="3"/>
  <c r="T1259" i="3"/>
  <c r="T1428" i="3"/>
  <c r="T1442" i="3"/>
  <c r="T1576" i="3"/>
  <c r="T1560" i="3"/>
  <c r="T1075" i="3"/>
  <c r="T821" i="3"/>
  <c r="T596" i="3"/>
  <c r="T512" i="3"/>
  <c r="T422" i="3"/>
  <c r="T1005" i="3"/>
  <c r="T1262" i="3"/>
  <c r="T1285" i="3"/>
  <c r="T1268" i="3"/>
  <c r="T1521" i="3"/>
  <c r="T990" i="3"/>
  <c r="T793" i="3"/>
  <c r="T557" i="3"/>
  <c r="T486" i="3"/>
  <c r="T396" i="3"/>
  <c r="T1306" i="3"/>
  <c r="T1341" i="3"/>
  <c r="T1491" i="3"/>
  <c r="T576" i="3"/>
  <c r="T448" i="3"/>
  <c r="T18" i="3"/>
  <c r="T102" i="3"/>
  <c r="T137" i="3"/>
  <c r="T167" i="3"/>
  <c r="T147" i="3"/>
  <c r="T265" i="3"/>
  <c r="T641" i="3"/>
  <c r="T673" i="3"/>
  <c r="T722" i="3"/>
  <c r="T401" i="3"/>
  <c r="T254" i="3"/>
  <c r="T704" i="3"/>
  <c r="T880" i="3"/>
  <c r="T925" i="3"/>
  <c r="T814" i="3"/>
  <c r="T514" i="3"/>
  <c r="T404" i="3"/>
  <c r="T358" i="3"/>
  <c r="T301" i="3"/>
  <c r="T231" i="3"/>
  <c r="T651" i="3"/>
  <c r="T721" i="3"/>
  <c r="T1126" i="3"/>
  <c r="T1131" i="3"/>
  <c r="T1108" i="3"/>
  <c r="T886" i="3"/>
  <c r="T535" i="3"/>
  <c r="T529" i="3"/>
  <c r="T424" i="3"/>
  <c r="T356" i="3"/>
  <c r="T647" i="3"/>
  <c r="T947" i="3"/>
  <c r="T963" i="3"/>
  <c r="T980" i="3"/>
  <c r="T979" i="3"/>
  <c r="T680" i="3"/>
  <c r="T528" i="3"/>
  <c r="T488" i="3"/>
  <c r="T324" i="3"/>
  <c r="T298" i="3"/>
  <c r="T757" i="3"/>
  <c r="T801" i="3"/>
  <c r="T839" i="3"/>
  <c r="T296" i="3"/>
  <c r="T207" i="3"/>
  <c r="T286" i="3"/>
  <c r="T331" i="3"/>
  <c r="T456" i="3"/>
  <c r="T667" i="3"/>
  <c r="T652" i="3"/>
  <c r="T631" i="3"/>
  <c r="T134" i="3"/>
  <c r="T218" i="3"/>
  <c r="T394" i="3"/>
  <c r="T407" i="3"/>
  <c r="T357" i="3"/>
  <c r="T497" i="3"/>
  <c r="T364" i="3"/>
  <c r="T473" i="3"/>
  <c r="T64" i="3"/>
  <c r="T53" i="3"/>
  <c r="T72" i="3"/>
  <c r="T145" i="3"/>
  <c r="T221" i="3"/>
  <c r="T295" i="3"/>
  <c r="T713" i="3"/>
  <c r="T848" i="3"/>
  <c r="T720" i="3"/>
  <c r="T683" i="3"/>
  <c r="T657" i="3"/>
  <c r="T694" i="3"/>
  <c r="T200" i="3"/>
  <c r="T457" i="3"/>
  <c r="T466" i="3"/>
  <c r="T587" i="3"/>
  <c r="T908" i="3"/>
  <c r="T797" i="3"/>
  <c r="T484" i="3"/>
  <c r="T423" i="3"/>
  <c r="T598" i="3"/>
  <c r="T415" i="3"/>
  <c r="T478" i="3"/>
  <c r="T46" i="3"/>
  <c r="T79" i="3"/>
  <c r="T257" i="3"/>
  <c r="T359" i="3"/>
  <c r="T261" i="3"/>
  <c r="T235" i="3"/>
  <c r="T515" i="3"/>
  <c r="T302" i="3"/>
  <c r="T511" i="3"/>
  <c r="T27" i="3"/>
  <c r="T42" i="3"/>
  <c r="T133" i="3"/>
  <c r="T217" i="3"/>
  <c r="T16" i="3"/>
  <c r="T31" i="3"/>
  <c r="T43" i="3"/>
  <c r="T87" i="3"/>
  <c r="T158" i="3"/>
  <c r="T188" i="3"/>
  <c r="T148" i="3"/>
  <c r="T166" i="3"/>
  <c r="T410" i="3"/>
  <c r="T392" i="3"/>
  <c r="T836" i="3"/>
  <c r="T625" i="3"/>
  <c r="T550" i="3"/>
  <c r="T427" i="3"/>
  <c r="T334" i="3"/>
  <c r="T799" i="3"/>
  <c r="T1038" i="3"/>
  <c r="T1096" i="3"/>
  <c r="T1157" i="3"/>
  <c r="T1216" i="3"/>
  <c r="T997" i="3"/>
  <c r="T815" i="3"/>
  <c r="T682" i="3"/>
  <c r="T12" i="3"/>
  <c r="T370" i="3"/>
  <c r="T482" i="3"/>
  <c r="T492" i="3"/>
  <c r="T976" i="3"/>
  <c r="T609" i="3"/>
  <c r="T534" i="3"/>
  <c r="T442" i="3"/>
  <c r="T374" i="3"/>
  <c r="T270" i="3"/>
  <c r="T967" i="3"/>
  <c r="T1034" i="3"/>
  <c r="T1092" i="3"/>
  <c r="T773" i="3"/>
  <c r="T613" i="3"/>
  <c r="T521" i="3"/>
  <c r="T432" i="3"/>
  <c r="T363" i="3"/>
  <c r="T1120" i="3"/>
  <c r="T1106" i="3"/>
  <c r="T1248" i="3"/>
  <c r="T1247" i="3"/>
  <c r="T1334" i="3"/>
  <c r="T953" i="3"/>
  <c r="T807" i="3"/>
  <c r="T671" i="3"/>
  <c r="T575" i="3"/>
  <c r="T517" i="3"/>
  <c r="T548" i="3"/>
  <c r="T570" i="3"/>
  <c r="T610" i="3"/>
  <c r="T395" i="3"/>
  <c r="T279" i="3"/>
  <c r="T208" i="3"/>
  <c r="T192" i="3"/>
  <c r="T156" i="3"/>
  <c r="T1266" i="3"/>
  <c r="T912" i="3"/>
  <c r="T1371" i="3"/>
  <c r="T1293" i="3"/>
  <c r="T1294" i="3"/>
  <c r="T501" i="3"/>
  <c r="T725" i="3"/>
  <c r="T1231" i="3"/>
  <c r="T792" i="3"/>
  <c r="T1455" i="3"/>
  <c r="T1540" i="3"/>
  <c r="T1590" i="3"/>
  <c r="T1196" i="3"/>
  <c r="T1528" i="3"/>
  <c r="T1588" i="3"/>
  <c r="T1632" i="3"/>
  <c r="T1661" i="3"/>
  <c r="T674" i="3"/>
  <c r="T955" i="3"/>
  <c r="T946" i="3"/>
  <c r="T1290" i="3"/>
  <c r="T1652" i="3"/>
  <c r="T1639" i="3"/>
  <c r="T1606" i="3"/>
  <c r="T1526" i="3"/>
  <c r="T1485" i="3"/>
  <c r="T1432" i="3"/>
  <c r="T1372" i="3"/>
  <c r="T1611" i="3"/>
  <c r="T1647" i="3"/>
  <c r="T1668" i="3"/>
  <c r="T1673" i="3"/>
  <c r="T1676" i="3"/>
  <c r="T1653" i="3"/>
  <c r="T1578" i="3"/>
  <c r="T1564" i="3"/>
  <c r="T1321" i="3"/>
  <c r="T1379" i="3"/>
  <c r="T1630" i="3"/>
  <c r="T1657" i="3"/>
  <c r="T1674" i="3"/>
  <c r="T1680" i="3"/>
  <c r="T1681" i="3"/>
  <c r="T1672" i="3"/>
  <c r="T1659" i="3"/>
  <c r="T1604" i="3"/>
  <c r="T1573" i="3"/>
  <c r="T1352" i="3"/>
  <c r="T1461" i="3"/>
  <c r="T1554" i="3"/>
  <c r="T1608" i="3"/>
  <c r="T1545" i="3"/>
  <c r="T1594" i="3"/>
  <c r="T1043" i="3"/>
  <c r="T1186" i="3"/>
  <c r="T1426" i="3"/>
  <c r="T1510" i="3"/>
  <c r="T1360" i="3"/>
  <c r="T1463" i="3"/>
  <c r="T1299" i="3"/>
  <c r="T1331" i="3"/>
  <c r="T505" i="3"/>
  <c r="T824" i="3"/>
  <c r="T1020" i="3"/>
  <c r="T1249" i="3"/>
  <c r="T1171" i="3"/>
  <c r="T1004" i="3"/>
  <c r="T1353" i="3"/>
  <c r="T1339" i="3"/>
  <c r="T1147" i="3"/>
  <c r="T1246" i="3"/>
  <c r="T1456" i="3"/>
  <c r="T1501" i="3"/>
  <c r="T1615" i="3"/>
  <c r="T1618" i="3"/>
  <c r="T1654" i="3"/>
  <c r="T1629" i="3"/>
  <c r="T1519" i="3"/>
  <c r="T1458" i="3"/>
  <c r="T1330" i="3"/>
  <c r="T666" i="3"/>
  <c r="T930" i="3"/>
  <c r="T1145" i="3"/>
  <c r="T1301" i="3"/>
  <c r="T1470" i="3"/>
  <c r="T1529" i="3"/>
  <c r="T1415" i="3"/>
  <c r="T1477" i="3"/>
  <c r="T1260" i="3"/>
  <c r="T1205" i="3"/>
  <c r="T222" i="3"/>
  <c r="T487" i="3"/>
  <c r="T524" i="3"/>
  <c r="T885" i="3"/>
  <c r="T142" i="3"/>
  <c r="T203" i="3"/>
  <c r="T339" i="3"/>
  <c r="T447" i="3"/>
  <c r="T572" i="3"/>
  <c r="T496" i="3"/>
  <c r="T458" i="3"/>
  <c r="T381" i="3"/>
  <c r="T54" i="3"/>
  <c r="T111" i="3"/>
  <c r="T266" i="3"/>
  <c r="T369" i="3"/>
  <c r="T347" i="3"/>
  <c r="T290" i="3"/>
  <c r="T308" i="3"/>
  <c r="T23" i="3"/>
  <c r="T55" i="3"/>
  <c r="T177" i="3"/>
  <c r="T165" i="3"/>
  <c r="T238" i="3"/>
  <c r="T151" i="3"/>
  <c r="T281" i="3"/>
  <c r="T180" i="3"/>
  <c r="T185" i="3"/>
  <c r="T253" i="3"/>
  <c r="T135" i="3"/>
  <c r="T44" i="3"/>
  <c r="T75" i="3"/>
  <c r="T99" i="3"/>
  <c r="T122" i="3"/>
  <c r="T146" i="3"/>
  <c r="T152" i="3"/>
  <c r="T351" i="3"/>
  <c r="T446" i="3"/>
  <c r="T545" i="3"/>
  <c r="T630" i="3"/>
  <c r="T693" i="3"/>
  <c r="T619" i="3"/>
  <c r="T475" i="3"/>
  <c r="T333" i="3"/>
  <c r="T108" i="3"/>
  <c r="T204" i="3"/>
  <c r="T311" i="3"/>
  <c r="T451" i="3"/>
  <c r="T520" i="3"/>
  <c r="T417" i="3"/>
  <c r="T398" i="3"/>
  <c r="T303" i="3"/>
  <c r="T278" i="3"/>
  <c r="T13" i="3"/>
  <c r="T45" i="3"/>
  <c r="T73" i="3"/>
  <c r="T89" i="3"/>
  <c r="T114" i="3"/>
  <c r="T168" i="3"/>
  <c r="T74" i="3"/>
  <c r="T8" i="3"/>
  <c r="T19" i="3"/>
  <c r="T58" i="3"/>
  <c r="T115" i="3"/>
  <c r="T179" i="3"/>
  <c r="T124" i="3"/>
  <c r="T105" i="3"/>
  <c r="T141" i="3"/>
  <c r="T2" i="3"/>
  <c r="T3" i="3"/>
  <c r="T9" i="3"/>
  <c r="T20" i="3"/>
  <c r="T34" i="3"/>
  <c r="T29" i="3"/>
  <c r="T32" i="3"/>
  <c r="T80" i="3"/>
  <c r="T82" i="3"/>
  <c r="T76" i="3"/>
  <c r="T4" i="3"/>
  <c r="T10" i="3"/>
  <c r="T25" i="3"/>
  <c r="T35" i="3"/>
  <c r="T77" i="3"/>
  <c r="T59" i="3"/>
  <c r="T109" i="3"/>
  <c r="T140" i="3"/>
  <c r="T189" i="3"/>
  <c r="T285" i="3"/>
  <c r="T300" i="3"/>
  <c r="T335" i="3"/>
  <c r="T249" i="3"/>
  <c r="T252" i="3"/>
  <c r="T56" i="3"/>
  <c r="T97" i="3"/>
  <c r="T157" i="3"/>
  <c r="T197" i="3"/>
  <c r="T320" i="3"/>
  <c r="T468" i="3"/>
  <c r="T717" i="3"/>
  <c r="T605" i="3"/>
  <c r="T95" i="3"/>
  <c r="T341" i="3"/>
  <c r="T382" i="3"/>
  <c r="T553" i="3"/>
  <c r="T728" i="3"/>
  <c r="T519" i="3"/>
  <c r="T408" i="3"/>
  <c r="T525" i="3"/>
  <c r="T685" i="3"/>
  <c r="T116" i="3"/>
  <c r="T262" i="3"/>
  <c r="T354" i="3"/>
  <c r="T465" i="3"/>
  <c r="T593" i="3"/>
  <c r="T552" i="3"/>
  <c r="T580" i="3"/>
  <c r="T437" i="3"/>
  <c r="T385" i="3"/>
  <c r="T756" i="3"/>
  <c r="T868" i="3"/>
  <c r="T981" i="3"/>
  <c r="T871" i="3"/>
  <c r="T813" i="3"/>
  <c r="T745" i="3"/>
  <c r="T22" i="3"/>
  <c r="T78" i="3"/>
  <c r="T94" i="3"/>
  <c r="T123" i="3"/>
  <c r="T191" i="3"/>
  <c r="T187" i="3"/>
  <c r="T241" i="3"/>
  <c r="T260" i="3"/>
  <c r="T26" i="3"/>
  <c r="T103" i="3"/>
  <c r="T120" i="3"/>
  <c r="T154" i="3"/>
  <c r="T236" i="3"/>
  <c r="T247" i="3"/>
  <c r="T313" i="3"/>
  <c r="T344" i="3"/>
  <c r="T419" i="3"/>
  <c r="T409" i="3"/>
  <c r="T1080" i="3"/>
  <c r="T1194" i="3"/>
  <c r="T1174" i="3"/>
  <c r="T1107" i="3"/>
  <c r="T898" i="3"/>
  <c r="T1070" i="3"/>
  <c r="T256" i="3"/>
  <c r="T244" i="3"/>
  <c r="T464" i="3"/>
  <c r="T786" i="3"/>
  <c r="T765" i="3"/>
  <c r="T828" i="3"/>
  <c r="T678" i="3"/>
  <c r="T637" i="3"/>
  <c r="T1275" i="3"/>
  <c r="T1508" i="3"/>
  <c r="T1666" i="3"/>
  <c r="T1669" i="3"/>
  <c r="T856" i="3"/>
  <c r="T734" i="3"/>
  <c r="T1011" i="3"/>
  <c r="T1356" i="3"/>
  <c r="T1421" i="3"/>
  <c r="T1410" i="3"/>
  <c r="T1278" i="3"/>
  <c r="T1140" i="3"/>
  <c r="T983" i="3"/>
  <c r="T863" i="3"/>
  <c r="T1057" i="3"/>
  <c r="T866" i="3"/>
  <c r="T1646" i="3"/>
  <c r="T1607" i="3"/>
  <c r="T1660" i="3"/>
  <c r="T1649" i="3"/>
  <c r="T1504" i="3"/>
  <c r="T1358" i="3"/>
  <c r="T1150" i="3"/>
  <c r="T1012" i="3"/>
  <c r="T760" i="3"/>
  <c r="T1138" i="3"/>
  <c r="T1357" i="3"/>
  <c r="T1580" i="3"/>
  <c r="T1489" i="3"/>
  <c r="T1422" i="3"/>
  <c r="T1071" i="3"/>
  <c r="T1198" i="3"/>
  <c r="T1019" i="3"/>
  <c r="T893" i="3"/>
  <c r="T705" i="3"/>
  <c r="T1180" i="3"/>
  <c r="T1420" i="3"/>
  <c r="T1494" i="3"/>
  <c r="T1413" i="3"/>
  <c r="T1365" i="3"/>
  <c r="T1135" i="3"/>
  <c r="T1296" i="3"/>
  <c r="T999" i="3"/>
  <c r="T991" i="3"/>
  <c r="T1142" i="3"/>
  <c r="T1053" i="3"/>
  <c r="T1169" i="3"/>
  <c r="T1412" i="3"/>
  <c r="T1408" i="3"/>
  <c r="T1228" i="3"/>
  <c r="T1067" i="3"/>
  <c r="T977" i="3"/>
  <c r="T1115" i="3"/>
  <c r="T1487" i="3"/>
  <c r="T1522" i="3"/>
  <c r="T1447" i="3"/>
  <c r="T1346" i="3"/>
  <c r="T1047" i="3"/>
  <c r="T1110" i="3"/>
  <c r="T965" i="3"/>
  <c r="T1366" i="3"/>
  <c r="T1439" i="3"/>
  <c r="T1229" i="3"/>
  <c r="T1039" i="3"/>
  <c r="T1007" i="3"/>
  <c r="T987" i="3"/>
  <c r="T1446" i="3"/>
  <c r="T1550" i="3"/>
  <c r="T1621" i="3"/>
  <c r="T1552" i="3"/>
  <c r="T1515" i="3"/>
  <c r="T1374" i="3"/>
  <c r="T1269" i="3"/>
  <c r="T1094" i="3"/>
  <c r="T1543" i="3"/>
  <c r="T1407" i="3"/>
  <c r="T1336" i="3"/>
  <c r="T1021" i="3"/>
  <c r="T1466" i="3"/>
  <c r="T1536" i="3"/>
  <c r="T1627" i="3"/>
  <c r="T601" i="3"/>
  <c r="T1614" i="3"/>
  <c r="T1561" i="3"/>
  <c r="T1270" i="3"/>
  <c r="T1191" i="3"/>
  <c r="T811" i="3"/>
  <c r="T1235" i="3"/>
  <c r="T1416" i="3"/>
  <c r="T1497" i="3"/>
  <c r="T560" i="3"/>
  <c r="T1059" i="3"/>
  <c r="T1215" i="3"/>
  <c r="T1351" i="3"/>
  <c r="T1565" i="3"/>
  <c r="T1431" i="3"/>
  <c r="T1184" i="3"/>
  <c r="T1134" i="3"/>
  <c r="T1027" i="3"/>
  <c r="T960" i="3"/>
  <c r="T618" i="3"/>
  <c r="T1155" i="3"/>
  <c r="T903" i="3"/>
  <c r="T1483" i="3"/>
  <c r="T1318" i="3"/>
  <c r="T1284" i="3"/>
  <c r="T1101" i="3"/>
  <c r="T928" i="3"/>
  <c r="T1159" i="3"/>
  <c r="T1013" i="3"/>
  <c r="T126" i="3"/>
  <c r="T325" i="3"/>
  <c r="T329" i="3"/>
  <c r="T455" i="3"/>
  <c r="T274" i="3"/>
  <c r="T284" i="3"/>
  <c r="T205" i="3"/>
  <c r="T243" i="3"/>
  <c r="T319" i="3"/>
  <c r="T508" i="3"/>
  <c r="T1055" i="3"/>
  <c r="T1409" i="3"/>
  <c r="T1566" i="3"/>
  <c r="T1616" i="3"/>
  <c r="T1600" i="3"/>
  <c r="T1457" i="3"/>
  <c r="T911" i="3"/>
  <c r="T1213" i="3"/>
  <c r="T490" i="3"/>
  <c r="T1271" i="3"/>
  <c r="T1064" i="3"/>
  <c r="T1022" i="3"/>
  <c r="T927" i="3"/>
  <c r="T769" i="3"/>
  <c r="T710" i="3"/>
  <c r="T841" i="3"/>
  <c r="T1137" i="3"/>
  <c r="T1156" i="3"/>
  <c r="T1175" i="3"/>
  <c r="T337" i="3"/>
  <c r="T888" i="3"/>
  <c r="T1090" i="3"/>
  <c r="T1492" i="3"/>
  <c r="T233" i="3"/>
  <c r="T648" i="3"/>
  <c r="T658" i="3"/>
  <c r="T834" i="3"/>
  <c r="T878" i="3"/>
  <c r="T623" i="3"/>
  <c r="T670" i="3"/>
  <c r="T567" i="3"/>
  <c r="T920" i="3"/>
  <c r="T859" i="3"/>
  <c r="T315" i="3"/>
  <c r="T753" i="3"/>
  <c r="T350" i="3"/>
  <c r="T989" i="3"/>
  <c r="T1154" i="3"/>
  <c r="T635" i="3"/>
  <c r="T943" i="3"/>
  <c r="T846" i="3"/>
  <c r="T762" i="3"/>
  <c r="T292" i="3"/>
  <c r="T561" i="3"/>
  <c r="T291" i="3"/>
  <c r="T907" i="3"/>
  <c r="T1141" i="3"/>
  <c r="T659" i="3"/>
  <c r="T607" i="3"/>
  <c r="T604" i="3"/>
  <c r="T565" i="3"/>
  <c r="T770" i="3"/>
  <c r="T391" i="3"/>
  <c r="T310" i="3"/>
  <c r="T949" i="3"/>
  <c r="T1139" i="3"/>
  <c r="T1230" i="3"/>
  <c r="T1244" i="3"/>
  <c r="T914" i="3"/>
  <c r="T844" i="3"/>
  <c r="T918" i="3"/>
  <c r="T571" i="3"/>
  <c r="T1125" i="3"/>
  <c r="T890" i="3"/>
  <c r="T1291" i="3"/>
  <c r="T1398" i="3"/>
  <c r="T1177" i="3"/>
  <c r="T1223" i="3"/>
  <c r="T1132" i="3"/>
  <c r="T1595" i="3"/>
  <c r="T1644" i="3"/>
  <c r="T1589" i="3"/>
  <c r="T1662" i="3"/>
  <c r="T1531" i="3"/>
  <c r="T1475" i="3"/>
  <c r="T1280" i="3"/>
  <c r="T1220" i="3"/>
  <c r="T1200" i="3"/>
  <c r="T264" i="3"/>
  <c r="T698" i="3"/>
  <c r="T867" i="3"/>
  <c r="T942" i="3"/>
  <c r="T1044" i="3"/>
  <c r="T615" i="3"/>
  <c r="T568" i="3"/>
  <c r="T480" i="3"/>
  <c r="T449" i="3"/>
  <c r="T638" i="3"/>
  <c r="T1640" i="3"/>
  <c r="T1656" i="3"/>
  <c r="T1671" i="3"/>
  <c r="T1617" i="3"/>
  <c r="T1507" i="3"/>
  <c r="T1304" i="3"/>
  <c r="T1559" i="3"/>
  <c r="T1596" i="3"/>
  <c r="T1682" i="3"/>
  <c r="T1677" i="3"/>
  <c r="T1679" i="3"/>
  <c r="T1609" i="3"/>
  <c r="T1547" i="3"/>
  <c r="T1386" i="3"/>
  <c r="T523" i="3"/>
  <c r="T536" i="3"/>
  <c r="T661" i="3"/>
  <c r="T823" i="3"/>
  <c r="T1279" i="3"/>
  <c r="T748" i="3"/>
  <c r="T699" i="3"/>
  <c r="T687" i="3"/>
  <c r="T616" i="3"/>
  <c r="T563" i="3"/>
  <c r="T838" i="3"/>
  <c r="T1129" i="3"/>
  <c r="T1255" i="3"/>
  <c r="T1376" i="3"/>
  <c r="T1473" i="3"/>
  <c r="T1384" i="3"/>
  <c r="T1440" i="3"/>
  <c r="T1467" i="3"/>
  <c r="T1490" i="3"/>
  <c r="T1516" i="3"/>
  <c r="T1017" i="3"/>
  <c r="T1267" i="3"/>
  <c r="T1302" i="3"/>
  <c r="T1405" i="3"/>
  <c r="T1478" i="3"/>
  <c r="T1363" i="3"/>
  <c r="T1387" i="3"/>
  <c r="T1443" i="3"/>
  <c r="T1513" i="3"/>
  <c r="T1136" i="3"/>
  <c r="T1425" i="3"/>
  <c r="T1502" i="3"/>
  <c r="T1553" i="3"/>
  <c r="T1586" i="3"/>
  <c r="T1486" i="3"/>
  <c r="T1476" i="3"/>
  <c r="T665" i="3"/>
  <c r="T858" i="3"/>
  <c r="T968" i="3"/>
  <c r="T1074" i="3"/>
  <c r="T1226" i="3"/>
  <c r="T1537" i="3"/>
  <c r="T1562" i="3"/>
  <c r="T998" i="3"/>
  <c r="T1079" i="3"/>
  <c r="T1256" i="3"/>
  <c r="T1453" i="3"/>
  <c r="T1581" i="3"/>
  <c r="T1633" i="3"/>
  <c r="T1631" i="3"/>
  <c r="T1636" i="3"/>
  <c r="T1603" i="3"/>
  <c r="T1557" i="3"/>
  <c r="T938" i="3"/>
  <c r="T1041" i="3"/>
  <c r="T1222" i="3"/>
  <c r="T1406" i="3"/>
  <c r="T1542" i="3"/>
  <c r="T1638" i="3"/>
  <c r="T1642" i="3"/>
  <c r="T1598" i="3"/>
  <c r="T791" i="3"/>
  <c r="T1056" i="3"/>
  <c r="T1233" i="3"/>
  <c r="T1417" i="3"/>
  <c r="T1544" i="3"/>
  <c r="T1411" i="3"/>
  <c r="T1435" i="3"/>
  <c r="T1634" i="3"/>
  <c r="T1623" i="3"/>
  <c r="T1430" i="3"/>
  <c r="T569" i="3"/>
  <c r="T679" i="3"/>
  <c r="T873" i="3"/>
  <c r="T1124" i="3"/>
  <c r="T1343" i="3"/>
  <c r="T1480" i="3"/>
  <c r="T183" i="3"/>
  <c r="T418" i="3"/>
  <c r="T701" i="3"/>
  <c r="T832" i="3"/>
  <c r="T1082" i="3"/>
  <c r="T1207" i="3"/>
  <c r="T196" i="3"/>
  <c r="T275" i="3"/>
  <c r="T318" i="3"/>
  <c r="T371" i="3"/>
  <c r="T450" i="3"/>
  <c r="T530" i="3"/>
  <c r="T761" i="3"/>
  <c r="T864" i="3"/>
  <c r="T922" i="3"/>
  <c r="T1051" i="3"/>
  <c r="T232" i="3"/>
  <c r="T462" i="3"/>
  <c r="T556" i="3"/>
  <c r="T627" i="3"/>
  <c r="T1195" i="3"/>
  <c r="T1151" i="3"/>
  <c r="T1225" i="3"/>
  <c r="T1214" i="3"/>
  <c r="T1203" i="3"/>
  <c r="T1254" i="3"/>
  <c r="T411" i="3"/>
  <c r="T690" i="3"/>
  <c r="T600" i="3"/>
  <c r="T1023" i="3"/>
  <c r="T1183" i="3"/>
  <c r="T1093" i="3"/>
  <c r="T1122" i="3"/>
  <c r="T940" i="3"/>
  <c r="T617" i="3"/>
  <c r="T1037" i="3"/>
  <c r="T1172" i="3"/>
  <c r="T1287" i="3"/>
  <c r="T1482" i="3"/>
  <c r="T1393" i="3"/>
  <c r="T1347" i="3"/>
  <c r="T1162" i="3"/>
  <c r="T1459" i="3"/>
  <c r="T1445" i="3"/>
  <c r="T1066" i="3"/>
  <c r="T1381" i="3"/>
  <c r="T1434" i="3"/>
  <c r="T1535" i="3"/>
  <c r="T1602" i="3"/>
  <c r="T1506" i="3"/>
  <c r="T1572" i="3"/>
  <c r="T1533" i="3"/>
  <c r="T1512" i="3"/>
  <c r="T1518" i="3"/>
  <c r="T328" i="3"/>
  <c r="T403" i="3"/>
  <c r="T440" i="3"/>
  <c r="T494" i="3"/>
  <c r="T612" i="3"/>
  <c r="T703" i="3"/>
  <c r="T614" i="3"/>
  <c r="T656" i="3"/>
  <c r="T60" i="3"/>
  <c r="T282" i="3"/>
  <c r="T322" i="3"/>
  <c r="T405" i="3"/>
  <c r="T546" i="3"/>
  <c r="T402" i="3"/>
  <c r="T702" i="3"/>
  <c r="T937" i="3"/>
  <c r="T1089" i="3"/>
  <c r="T297" i="3"/>
  <c r="T510" i="3"/>
  <c r="T558" i="3"/>
  <c r="T634" i="3"/>
  <c r="T882" i="3"/>
  <c r="T684" i="3"/>
  <c r="T926" i="3"/>
  <c r="T1153" i="3"/>
  <c r="T620" i="3"/>
  <c r="T1221" i="3"/>
  <c r="T5" i="3"/>
  <c r="T21" i="3"/>
  <c r="T37" i="3"/>
  <c r="T63" i="3"/>
  <c r="T65" i="3"/>
  <c r="T100" i="3"/>
  <c r="T178" i="3"/>
  <c r="T246" i="3"/>
  <c r="T299" i="3"/>
  <c r="T822" i="3"/>
  <c r="T1324" i="3"/>
  <c r="T1433" i="3"/>
  <c r="T1511" i="3"/>
  <c r="T1567" i="3"/>
  <c r="T1471" i="3"/>
  <c r="T1500" i="3"/>
  <c r="T1488" i="3"/>
  <c r="T1496" i="3"/>
  <c r="T1495" i="3"/>
  <c r="T526" i="3"/>
  <c r="T961" i="3"/>
  <c r="T1033" i="3"/>
  <c r="T1133" i="3"/>
  <c r="T1234" i="3"/>
  <c r="T1323" i="3"/>
  <c r="T1377" i="3"/>
  <c r="T1403" i="3"/>
  <c r="T1388" i="3"/>
  <c r="T1450" i="3"/>
  <c r="T540" i="3"/>
  <c r="T812" i="3"/>
  <c r="T843" i="3"/>
  <c r="T1009" i="3"/>
  <c r="T1245" i="3"/>
  <c r="T909" i="3"/>
  <c r="T1208" i="3"/>
  <c r="T1192" i="3"/>
  <c r="T1072" i="3"/>
  <c r="T1276" i="3"/>
  <c r="T377" i="3"/>
  <c r="T360" i="3"/>
  <c r="T849" i="3"/>
  <c r="T972" i="3"/>
  <c r="T1218" i="3"/>
  <c r="T1185" i="3"/>
  <c r="T1242" i="3"/>
  <c r="T1300" i="3"/>
  <c r="T1309" i="3"/>
  <c r="T1349" i="3"/>
  <c r="T1274" i="3"/>
  <c r="T1277" i="3"/>
  <c r="T906" i="3"/>
  <c r="T1097" i="3"/>
  <c r="T1149" i="3"/>
  <c r="T1265" i="3"/>
  <c r="T1449" i="3"/>
  <c r="T892" i="3"/>
  <c r="T1345" i="3"/>
  <c r="T1342" i="3"/>
  <c r="T1402" i="3"/>
  <c r="T1068" i="3"/>
  <c r="T326" i="3"/>
  <c r="T629" i="3"/>
  <c r="T731" i="3"/>
  <c r="T945" i="3"/>
  <c r="T944" i="3"/>
  <c r="T842" i="3"/>
  <c r="T1327" i="3"/>
  <c r="T1505" i="3"/>
  <c r="T1549" i="3"/>
  <c r="T1622" i="3"/>
  <c r="T1651" i="3"/>
  <c r="T1601" i="3"/>
  <c r="T1650" i="3"/>
  <c r="T1624" i="3"/>
  <c r="T1610" i="3"/>
  <c r="T1548" i="3"/>
  <c r="T1612" i="3"/>
  <c r="T1643" i="3"/>
  <c r="T1583" i="3"/>
  <c r="T1579" i="3"/>
  <c r="T1558" i="3"/>
  <c r="T224" i="3"/>
  <c r="T784" i="3"/>
  <c r="T1029" i="3"/>
  <c r="T1197" i="3"/>
  <c r="T1418" i="3"/>
  <c r="T1087" i="3"/>
  <c r="T162" i="3"/>
  <c r="T479" i="3"/>
  <c r="T741" i="3"/>
  <c r="T881" i="3"/>
  <c r="T1073" i="3"/>
  <c r="T1165" i="3"/>
  <c r="T1187" i="3"/>
  <c r="T1224" i="3"/>
  <c r="T463" i="3"/>
  <c r="T695" i="3"/>
  <c r="T993" i="3"/>
  <c r="T1239" i="3"/>
  <c r="T1338" i="3"/>
  <c r="T787" i="3"/>
  <c r="T1350" i="3"/>
  <c r="T1451" i="3"/>
  <c r="T1524" i="3"/>
  <c r="T1577" i="3"/>
  <c r="T1414" i="3"/>
  <c r="T1189" i="3"/>
  <c r="T1179" i="3"/>
  <c r="T1645" i="3"/>
  <c r="T1613" i="3"/>
  <c r="T1667" i="3"/>
  <c r="T1570" i="3"/>
  <c r="T1563" i="3"/>
  <c r="T1585" i="3"/>
  <c r="T1444" i="3"/>
  <c r="T1373" i="3"/>
  <c r="T1251" i="3"/>
  <c r="T709" i="3"/>
  <c r="T1048" i="3"/>
  <c r="T1303" i="3"/>
  <c r="T1404" i="3"/>
  <c r="T1520" i="3"/>
  <c r="T1525" i="3"/>
  <c r="T1400" i="3"/>
  <c r="T1499" i="3"/>
  <c r="T1538" i="3"/>
  <c r="T1419" i="3"/>
  <c r="T1238" i="3"/>
  <c r="T1167" i="3"/>
  <c r="T736" i="3"/>
  <c r="T1264" i="3"/>
  <c r="T752" i="3"/>
  <c r="T1322" i="3"/>
  <c r="T1448" i="3"/>
  <c r="T1539" i="3"/>
  <c r="T1389" i="3"/>
  <c r="T1314" i="3"/>
  <c r="T1210" i="3"/>
  <c r="T1014" i="3"/>
  <c r="T1359" i="3"/>
  <c r="T1454" i="3"/>
  <c r="T1298" i="3"/>
  <c r="T1257" i="3"/>
  <c r="T1250" i="3"/>
  <c r="T1437" i="3"/>
  <c r="T1571" i="3"/>
  <c r="T1626" i="3"/>
  <c r="T539" i="3"/>
  <c r="T1016" i="3"/>
  <c r="T1026" i="3"/>
  <c r="T1181" i="3"/>
  <c r="T1307" i="3"/>
  <c r="T1340" i="3"/>
  <c r="T71" i="3"/>
  <c r="T202" i="3"/>
  <c r="T272" i="3"/>
  <c r="T506" i="3"/>
  <c r="T653" i="3"/>
  <c r="T833" i="3"/>
  <c r="T988" i="3"/>
  <c r="T883" i="3"/>
  <c r="T433" i="3"/>
  <c r="T636" i="3"/>
  <c r="T996" i="3"/>
  <c r="T1121" i="3"/>
  <c r="T1316" i="3"/>
  <c r="T1091" i="3"/>
  <c r="T1160" i="3"/>
  <c r="T1312" i="3"/>
  <c r="T959" i="3"/>
  <c r="T1429" i="3"/>
  <c r="T1332" i="3"/>
  <c r="T1399" i="3"/>
  <c r="T1305" i="3"/>
  <c r="T1188" i="3"/>
  <c r="T1099" i="3"/>
  <c r="T194" i="3"/>
  <c r="T485" i="3"/>
  <c r="T531" i="3"/>
  <c r="T591" i="3"/>
  <c r="T1204" i="3"/>
  <c r="T1295" i="3"/>
  <c r="T1201" i="3"/>
  <c r="T1117" i="3"/>
  <c r="T1105" i="3"/>
  <c r="T96" i="3"/>
  <c r="T330" i="3"/>
  <c r="T518" i="3"/>
  <c r="T460" i="3"/>
  <c r="T795" i="3"/>
  <c r="T800" i="3"/>
  <c r="T1128" i="3"/>
  <c r="T1063" i="3"/>
  <c r="T1143" i="3"/>
  <c r="T876" i="3"/>
  <c r="T1683" i="3"/>
  <c r="T889" i="3"/>
  <c r="T1368" i="3"/>
  <c r="T1173" i="3"/>
  <c r="T1348" i="3"/>
  <c r="T1243" i="3"/>
  <c r="T1085" i="3"/>
  <c r="T1036" i="3"/>
  <c r="T164" i="3"/>
  <c r="T439" i="3"/>
  <c r="T503" i="3"/>
  <c r="T622" i="3"/>
  <c r="T453" i="3"/>
  <c r="T169" i="3"/>
  <c r="T342" i="3"/>
  <c r="T481" i="3"/>
  <c r="T589" i="3"/>
  <c r="T621" i="3"/>
  <c r="T692" i="3"/>
  <c r="T755" i="3"/>
  <c r="T820" i="3"/>
  <c r="T884" i="3"/>
  <c r="T861" i="3"/>
  <c r="T104" i="3"/>
  <c r="T288" i="3"/>
  <c r="T316" i="3"/>
  <c r="T474" i="3"/>
  <c r="T662" i="3"/>
  <c r="T779" i="3"/>
  <c r="T910" i="3"/>
  <c r="T936" i="3"/>
  <c r="T913" i="3"/>
  <c r="T847" i="3"/>
  <c r="S81" i="3"/>
  <c r="S229" i="3"/>
  <c r="S312" i="3"/>
  <c r="S400" i="3"/>
  <c r="S431" i="3"/>
  <c r="S542" i="3"/>
  <c r="S599" i="3"/>
  <c r="S718" i="3"/>
  <c r="S897" i="3"/>
  <c r="S921" i="3"/>
  <c r="S159" i="3"/>
  <c r="S376" i="3"/>
  <c r="S493" i="3"/>
  <c r="S688" i="3"/>
  <c r="S817" i="3"/>
  <c r="S819" i="3"/>
  <c r="S923" i="3"/>
  <c r="S939" i="3"/>
  <c r="S132" i="3"/>
  <c r="S190" i="3"/>
  <c r="S305" i="3"/>
  <c r="S640" i="3"/>
  <c r="S857" i="3"/>
  <c r="S904" i="3"/>
  <c r="S931" i="3"/>
  <c r="S1035" i="3"/>
  <c r="S150" i="3"/>
  <c r="S365" i="3"/>
  <c r="S582" i="3"/>
  <c r="S696" i="3"/>
  <c r="S790" i="3"/>
  <c r="S767" i="3"/>
  <c r="S1003" i="3"/>
  <c r="S852" i="3"/>
  <c r="S1060" i="3"/>
  <c r="S1119" i="3"/>
  <c r="S259" i="3"/>
  <c r="S543" i="3"/>
  <c r="S459" i="3"/>
  <c r="S956" i="3"/>
  <c r="S935" i="3"/>
  <c r="S970" i="3"/>
  <c r="S1084" i="3"/>
  <c r="S1123" i="3"/>
  <c r="S1166" i="3"/>
  <c r="S1209" i="3"/>
  <c r="S219" i="3"/>
  <c r="S697" i="3"/>
  <c r="S628" i="3"/>
  <c r="S764" i="3"/>
  <c r="S40" i="3"/>
  <c r="S131" i="3"/>
  <c r="S414" i="3"/>
  <c r="S263" i="3"/>
  <c r="S367" i="3"/>
  <c r="S277" i="3"/>
  <c r="S314" i="3"/>
  <c r="S650" i="3"/>
  <c r="S777" i="3"/>
  <c r="S808" i="3"/>
  <c r="S498" i="3"/>
  <c r="S509" i="3"/>
  <c r="S483" i="3"/>
  <c r="S445" i="3"/>
  <c r="S182" i="3"/>
  <c r="S119" i="3"/>
  <c r="S269" i="3"/>
  <c r="S681" i="3"/>
  <c r="S766" i="3"/>
  <c r="S425" i="3"/>
  <c r="S541" i="3"/>
  <c r="S522" i="3"/>
  <c r="S387" i="3"/>
  <c r="S495" i="3"/>
  <c r="S85" i="3"/>
  <c r="S163" i="3"/>
  <c r="S92" i="3"/>
  <c r="S338" i="3"/>
  <c r="S436" i="3"/>
  <c r="S201" i="3"/>
  <c r="S383" i="3"/>
  <c r="S388" i="3"/>
  <c r="S280" i="3"/>
  <c r="S348" i="3"/>
  <c r="S61" i="3"/>
  <c r="S198" i="3"/>
  <c r="S223" i="3"/>
  <c r="S283" i="3"/>
  <c r="S306" i="3"/>
  <c r="S216" i="3"/>
  <c r="S49" i="3"/>
  <c r="S84" i="3"/>
  <c r="S128" i="3"/>
  <c r="S98" i="3"/>
  <c r="S234" i="3"/>
  <c r="S225" i="3"/>
  <c r="S237" i="3"/>
  <c r="S176" i="3"/>
  <c r="S47" i="3"/>
  <c r="S48" i="3"/>
  <c r="S113" i="3"/>
  <c r="S139" i="3"/>
  <c r="S171" i="3"/>
  <c r="S143" i="3"/>
  <c r="S172" i="3"/>
  <c r="S161" i="3"/>
  <c r="S212" i="3"/>
  <c r="S33" i="3"/>
  <c r="S36" i="3"/>
  <c r="S67" i="3"/>
  <c r="S118" i="3"/>
  <c r="S153" i="3"/>
  <c r="S93" i="3"/>
  <c r="S107" i="3"/>
  <c r="S6" i="3"/>
  <c r="S28" i="3"/>
  <c r="S66" i="3"/>
  <c r="S91" i="3"/>
  <c r="S38" i="3"/>
  <c r="S106" i="3"/>
  <c r="S129" i="3"/>
  <c r="S1329" i="3"/>
  <c r="S121" i="3"/>
  <c r="S215" i="3"/>
  <c r="S397" i="3"/>
  <c r="S689" i="3"/>
  <c r="S837" i="3"/>
  <c r="S825" i="3"/>
  <c r="S830" i="3"/>
  <c r="S230" i="3"/>
  <c r="S581" i="3"/>
  <c r="S794" i="3"/>
  <c r="S1217" i="3"/>
  <c r="S1392" i="3"/>
  <c r="S1568" i="3"/>
  <c r="S1469" i="3"/>
  <c r="S1436" i="3"/>
  <c r="S1311" i="3"/>
  <c r="S1199" i="3"/>
  <c r="S1258" i="3"/>
  <c r="S974" i="3"/>
  <c r="S1484" i="3"/>
  <c r="S1514" i="3"/>
  <c r="S1462" i="3"/>
  <c r="S1375" i="3"/>
  <c r="S1325" i="3"/>
  <c r="S1130" i="3"/>
  <c r="S1289" i="3"/>
  <c r="S1102" i="3"/>
  <c r="S982" i="3"/>
  <c r="S287" i="3"/>
  <c r="S776" i="3"/>
  <c r="S1081" i="3"/>
  <c r="S1077" i="3"/>
  <c r="S1326" i="3"/>
  <c r="S1219" i="3"/>
  <c r="S1158" i="3"/>
  <c r="S1378" i="3"/>
  <c r="S1313" i="3"/>
  <c r="S1164" i="3"/>
  <c r="S69" i="3"/>
  <c r="S438" i="3"/>
  <c r="S579" i="3"/>
  <c r="S743" i="3"/>
  <c r="S1062" i="3"/>
  <c r="S992" i="3"/>
  <c r="S1046" i="3"/>
  <c r="S1109" i="3"/>
  <c r="S1018" i="3"/>
  <c r="S865" i="3"/>
  <c r="S14" i="3"/>
  <c r="S62" i="3"/>
  <c r="S83" i="3"/>
  <c r="S112" i="3"/>
  <c r="S737" i="3"/>
  <c r="S934" i="3"/>
  <c r="S969" i="3"/>
  <c r="S1078" i="3"/>
  <c r="S1083" i="3"/>
  <c r="S1028" i="3"/>
  <c r="S11" i="3"/>
  <c r="S50" i="3"/>
  <c r="S70" i="3"/>
  <c r="S101" i="3"/>
  <c r="S138" i="3"/>
  <c r="S184" i="3"/>
  <c r="S199" i="3"/>
  <c r="S258" i="3"/>
  <c r="S361" i="3"/>
  <c r="S471" i="3"/>
  <c r="S17" i="3"/>
  <c r="S39" i="3"/>
  <c r="S86" i="3"/>
  <c r="S110" i="3"/>
  <c r="S160" i="3"/>
  <c r="S195" i="3"/>
  <c r="S227" i="3"/>
  <c r="S267" i="3"/>
  <c r="S428" i="3"/>
  <c r="S426" i="3"/>
  <c r="S7" i="3"/>
  <c r="S41" i="3"/>
  <c r="S52" i="3"/>
  <c r="S88" i="3"/>
  <c r="S136" i="3"/>
  <c r="S155" i="3"/>
  <c r="S15" i="3"/>
  <c r="S24" i="3"/>
  <c r="S90" i="3"/>
  <c r="S125" i="3"/>
  <c r="S170" i="3"/>
  <c r="S309" i="3"/>
  <c r="S239" i="3"/>
  <c r="S527" i="3"/>
  <c r="S578" i="3"/>
  <c r="S271" i="3"/>
  <c r="S853" i="3"/>
  <c r="S899" i="3"/>
  <c r="S975" i="3"/>
  <c r="S986" i="3"/>
  <c r="S1001" i="3"/>
  <c r="S973" i="3"/>
  <c r="S1655" i="3"/>
  <c r="S1670" i="3"/>
  <c r="S1546" i="3"/>
  <c r="S1503" i="3"/>
  <c r="S1310" i="3"/>
  <c r="S1032" i="3"/>
  <c r="S895" i="3"/>
  <c r="S1658" i="3"/>
  <c r="S1665" i="3"/>
  <c r="S1569" i="3"/>
  <c r="S1367" i="3"/>
  <c r="S1190" i="3"/>
  <c r="S1030" i="3"/>
  <c r="S896" i="3"/>
  <c r="S186" i="3"/>
  <c r="S429" i="3"/>
  <c r="S499" i="3"/>
  <c r="S554" i="3"/>
  <c r="S964" i="3"/>
  <c r="S1380" i="3"/>
  <c r="S1441" i="3"/>
  <c r="S1364" i="3"/>
  <c r="S470" i="3"/>
  <c r="S732" i="3"/>
  <c r="S984" i="3"/>
  <c r="S1116" i="3"/>
  <c r="S1193" i="3"/>
  <c r="S1042" i="3"/>
  <c r="S917" i="3"/>
  <c r="S789" i="3"/>
  <c r="S668" i="3"/>
  <c r="S624" i="3"/>
  <c r="S1472" i="3"/>
  <c r="S1527" i="3"/>
  <c r="S1282" i="3"/>
  <c r="S1103" i="3"/>
  <c r="S915" i="3"/>
  <c r="S802" i="3"/>
  <c r="S373" i="3"/>
  <c r="S1227" i="3"/>
  <c r="S1273" i="3"/>
  <c r="S995" i="3"/>
  <c r="S1474" i="3"/>
  <c r="S1170" i="3"/>
  <c r="S854" i="3"/>
  <c r="S840" i="3"/>
  <c r="S706" i="3"/>
  <c r="S632" i="3"/>
  <c r="S611" i="3"/>
  <c r="S810" i="3"/>
  <c r="S1396" i="3"/>
  <c r="S1427" i="3"/>
  <c r="S1464" i="3"/>
  <c r="S1148" i="3"/>
  <c r="S1006" i="3"/>
  <c r="S1024" i="3"/>
  <c r="S750" i="3"/>
  <c r="S723" i="3"/>
  <c r="S51" i="3"/>
  <c r="S181" i="3"/>
  <c r="S251" i="3"/>
  <c r="S340" i="3"/>
  <c r="S573" i="3"/>
  <c r="S430" i="3"/>
  <c r="S332" i="3"/>
  <c r="S268" i="3"/>
  <c r="S389" i="3"/>
  <c r="S321" i="3"/>
  <c r="S30" i="3"/>
  <c r="S130" i="3"/>
  <c r="S144" i="3"/>
  <c r="S210" i="3"/>
  <c r="S228" i="3"/>
  <c r="S220" i="3"/>
  <c r="S276" i="3"/>
  <c r="S68" i="3"/>
  <c r="S214" i="3"/>
  <c r="S293" i="3"/>
  <c r="S413" i="3"/>
  <c r="S577" i="3"/>
  <c r="S477" i="3"/>
  <c r="S379" i="3"/>
  <c r="S304" i="3"/>
  <c r="S406" i="3"/>
  <c r="S336" i="3"/>
  <c r="S242" i="3"/>
  <c r="S516" i="3"/>
  <c r="S669" i="3"/>
  <c r="S782" i="3"/>
  <c r="S872" i="3"/>
  <c r="S726" i="3"/>
  <c r="S175" i="3"/>
  <c r="S562" i="3"/>
  <c r="S378" i="3"/>
  <c r="S712" i="3"/>
  <c r="S664" i="3"/>
  <c r="S1211" i="3"/>
  <c r="S1031" i="3"/>
  <c r="S1385" i="3"/>
  <c r="S245" i="3"/>
  <c r="S595" i="3"/>
  <c r="S707" i="3"/>
  <c r="S754" i="3"/>
  <c r="S985" i="3"/>
  <c r="S711" i="3"/>
  <c r="S592" i="3"/>
  <c r="S504" i="3"/>
  <c r="S444" i="3"/>
  <c r="S441" i="3"/>
  <c r="S416" i="3"/>
  <c r="S343" i="3"/>
  <c r="S375" i="3"/>
  <c r="S352" i="3"/>
  <c r="S420" i="3"/>
  <c r="S537" i="3"/>
  <c r="S380" i="3"/>
  <c r="S469" i="3"/>
  <c r="S739" i="3"/>
  <c r="S584" i="3"/>
  <c r="S467" i="3"/>
  <c r="S1112" i="3"/>
  <c r="S1061" i="3"/>
  <c r="S862" i="3"/>
  <c r="S805" i="3"/>
  <c r="S1479" i="3"/>
  <c r="S1002" i="3"/>
  <c r="S894" i="3"/>
  <c r="S758" i="3"/>
  <c r="S771" i="3"/>
  <c r="S730" i="3"/>
  <c r="S248" i="3"/>
  <c r="S594" i="3"/>
  <c r="S677" i="3"/>
  <c r="S778" i="3"/>
  <c r="S1113" i="3"/>
  <c r="S744" i="3"/>
  <c r="S740" i="3"/>
  <c r="S443" i="3"/>
  <c r="S372" i="3"/>
  <c r="S660" i="3"/>
  <c r="S772" i="3"/>
  <c r="S1252" i="3"/>
  <c r="S1337" i="3"/>
  <c r="S1292" i="3"/>
  <c r="S1460" i="3"/>
  <c r="S1111" i="3"/>
  <c r="S708" i="3"/>
  <c r="S362" i="3"/>
  <c r="S747" i="3"/>
  <c r="S700" i="3"/>
  <c r="S803" i="3"/>
  <c r="S958" i="3"/>
  <c r="S759" i="3"/>
  <c r="S626" i="3"/>
  <c r="S491" i="3"/>
  <c r="S390" i="3"/>
  <c r="S255" i="3"/>
  <c r="S566" i="3"/>
  <c r="S502" i="3"/>
  <c r="S597" i="3"/>
  <c r="S829" i="3"/>
  <c r="S742" i="3"/>
  <c r="S547" i="3"/>
  <c r="S452" i="3"/>
  <c r="S346" i="3"/>
  <c r="S716" i="3"/>
  <c r="S962" i="3"/>
  <c r="S994" i="3"/>
  <c r="S1152" i="3"/>
  <c r="S1263" i="3"/>
  <c r="S954" i="3"/>
  <c r="S783" i="3"/>
  <c r="S719" i="3"/>
  <c r="S533" i="3"/>
  <c r="S746" i="3"/>
  <c r="S1261" i="3"/>
  <c r="S1069" i="3"/>
  <c r="S1232" i="3"/>
  <c r="S603" i="3"/>
  <c r="S1104" i="3"/>
  <c r="S816" i="3"/>
  <c r="S642" i="3"/>
  <c r="S513" i="3"/>
  <c r="S323" i="3"/>
  <c r="S768" i="3"/>
  <c r="S749" i="3"/>
  <c r="S869" i="3"/>
  <c r="S1098" i="3"/>
  <c r="S891" i="3"/>
  <c r="S809" i="3"/>
  <c r="S655" i="3"/>
  <c r="S602" i="3"/>
  <c r="S1127" i="3"/>
  <c r="S1206" i="3"/>
  <c r="S1362" i="3"/>
  <c r="S1465" i="3"/>
  <c r="S1045" i="3"/>
  <c r="S845" i="3"/>
  <c r="S905" i="3"/>
  <c r="S781" i="3"/>
  <c r="S675" i="3"/>
  <c r="S117" i="3"/>
  <c r="S193" i="3"/>
  <c r="S472" i="3"/>
  <c r="S368" i="3"/>
  <c r="S818" i="3"/>
  <c r="S729" i="3"/>
  <c r="S643" i="3"/>
  <c r="S606" i="3"/>
  <c r="S588" i="3"/>
  <c r="S500" i="3"/>
  <c r="S294" i="3"/>
  <c r="S489" i="3"/>
  <c r="S551" i="3"/>
  <c r="S727" i="3"/>
  <c r="S1088" i="3"/>
  <c r="S585" i="3"/>
  <c r="S796" i="3"/>
  <c r="S733" i="3"/>
  <c r="S676" i="3"/>
  <c r="S639" i="3"/>
  <c r="S1297" i="3"/>
  <c r="S1641" i="3"/>
  <c r="S1620" i="3"/>
  <c r="S1574" i="3"/>
  <c r="S1344" i="3"/>
  <c r="S1648" i="3"/>
  <c r="S1678" i="3"/>
  <c r="S1675" i="3"/>
  <c r="S932" i="3"/>
  <c r="S855" i="3"/>
  <c r="S1320" i="3"/>
  <c r="S1452" i="3"/>
  <c r="S1100" i="3"/>
  <c r="S715" i="3"/>
  <c r="S798" i="3"/>
  <c r="S1086" i="3"/>
  <c r="S1498" i="3"/>
  <c r="S1551" i="3"/>
  <c r="S1593" i="3"/>
  <c r="S1663" i="3"/>
  <c r="S1493" i="3"/>
  <c r="S1182" i="3"/>
  <c r="S1146" i="3"/>
  <c r="S919" i="3"/>
  <c r="S804" i="3"/>
  <c r="S1050" i="3"/>
  <c r="S948" i="3"/>
  <c r="S831" i="3"/>
  <c r="S649" i="3"/>
  <c r="S1008" i="3"/>
  <c r="S1390" i="3"/>
  <c r="S1468" i="3"/>
  <c r="S1395" i="3"/>
  <c r="S1319" i="3"/>
  <c r="S1178" i="3"/>
  <c r="S1015" i="3"/>
  <c r="S826" i="3"/>
  <c r="S355" i="3"/>
  <c r="S691" i="3"/>
  <c r="S957" i="3"/>
  <c r="S951" i="3"/>
  <c r="S1118" i="3"/>
  <c r="S924" i="3"/>
  <c r="S211" i="3"/>
  <c r="S633" i="3"/>
  <c r="S366" i="3"/>
  <c r="S421" i="3"/>
  <c r="S399" i="3"/>
  <c r="S952" i="3"/>
  <c r="S1000" i="3"/>
  <c r="S1040" i="3"/>
  <c r="S1272" i="3"/>
  <c r="S788" i="3"/>
  <c r="S672" i="3"/>
  <c r="S686" i="3"/>
  <c r="S608" i="3"/>
  <c r="S173" i="3"/>
  <c r="S345" i="3"/>
  <c r="S461" i="3"/>
  <c r="S574" i="3"/>
  <c r="S714" i="3"/>
  <c r="S586" i="3"/>
  <c r="S549" i="3"/>
  <c r="S434" i="3"/>
  <c r="S1288" i="3"/>
  <c r="S1281" i="3"/>
  <c r="S1355" i="3"/>
  <c r="S1025" i="3"/>
  <c r="S1052" i="3"/>
  <c r="S933" i="3"/>
  <c r="S751" i="3"/>
  <c r="S663" i="3"/>
  <c r="S860" i="3"/>
  <c r="S874" i="3"/>
  <c r="S775" i="3"/>
  <c r="S644" i="3"/>
  <c r="S555" i="3"/>
  <c r="S386" i="3"/>
  <c r="S806" i="3"/>
  <c r="S966" i="3"/>
  <c r="S1049" i="3"/>
  <c r="S1095" i="3"/>
  <c r="S929" i="3"/>
  <c r="S901" i="3"/>
  <c r="S835" i="3"/>
  <c r="S763" i="3"/>
  <c r="S564" i="3"/>
  <c r="S384" i="3"/>
  <c r="S590" i="3"/>
  <c r="S724" i="3"/>
  <c r="S785" i="3"/>
  <c r="S879" i="3"/>
  <c r="S127" i="3"/>
  <c r="S149" i="3"/>
  <c r="S174" i="3"/>
  <c r="S206" i="3"/>
  <c r="S226" i="3"/>
  <c r="S57" i="3"/>
  <c r="S213" i="3"/>
  <c r="S353" i="3"/>
  <c r="S538" i="3"/>
  <c r="S559" i="3"/>
  <c r="S454" i="3"/>
  <c r="S349" i="3"/>
  <c r="S250" i="3"/>
  <c r="S435" i="3"/>
  <c r="S327" i="3"/>
  <c r="S645" i="3"/>
  <c r="S851" i="3"/>
  <c r="S1163" i="3"/>
  <c r="S1283" i="3"/>
  <c r="S1401" i="3"/>
  <c r="S1335" i="3"/>
  <c r="S1354" i="3"/>
  <c r="S1534" i="3"/>
  <c r="S1556" i="3"/>
  <c r="S1555" i="3"/>
  <c r="S507" i="3"/>
  <c r="S875" i="3"/>
  <c r="S1168" i="3"/>
  <c r="S1391" i="3"/>
  <c r="S1509" i="3"/>
  <c r="S1532" i="3"/>
  <c r="S1517" i="3"/>
  <c r="S1523" i="3"/>
  <c r="S1530" i="3"/>
  <c r="S1584" i="3"/>
  <c r="S916" i="3"/>
  <c r="S827" i="3"/>
  <c r="S1076" i="3"/>
  <c r="S1591" i="3"/>
  <c r="S1625" i="3"/>
  <c r="S1597" i="3"/>
  <c r="S1599" i="3"/>
  <c r="S1587" i="3"/>
  <c r="S1575" i="3"/>
  <c r="S1582" i="3"/>
  <c r="S583" i="3"/>
  <c r="S870" i="3"/>
  <c r="S941" i="3"/>
  <c r="S1161" i="3"/>
  <c r="S1333" i="3"/>
  <c r="S1361" i="3"/>
  <c r="S1383" i="3"/>
  <c r="S1328" i="3"/>
  <c r="S1054" i="3"/>
  <c r="S1236" i="3"/>
  <c r="S1253" i="3"/>
  <c r="S1370" i="3"/>
  <c r="S1176" i="3"/>
  <c r="S1144" i="3"/>
  <c r="S1317" i="3"/>
  <c r="S1382" i="3"/>
  <c r="S1394" i="3"/>
  <c r="S1424" i="3"/>
  <c r="S1202" i="3"/>
  <c r="S1369" i="3"/>
  <c r="S1481" i="3"/>
  <c r="S1664" i="3"/>
  <c r="S1619" i="3"/>
  <c r="S1592" i="3"/>
  <c r="S1605" i="3"/>
  <c r="S1635" i="3"/>
  <c r="S902" i="3"/>
  <c r="S1308" i="3"/>
  <c r="S1541" i="3"/>
  <c r="S1628" i="3"/>
  <c r="S1637" i="3"/>
  <c r="S317" i="3"/>
  <c r="S654" i="3"/>
  <c r="S774" i="3"/>
  <c r="S887" i="3"/>
  <c r="S1212" i="3"/>
  <c r="S1237" i="3"/>
  <c r="S1397" i="3"/>
  <c r="S1423" i="3"/>
  <c r="S1438" i="3"/>
  <c r="S1058" i="3"/>
  <c r="S307" i="3"/>
  <c r="S544" i="3"/>
  <c r="S780" i="3"/>
  <c r="S900" i="3"/>
  <c r="S978" i="3"/>
  <c r="S289" i="3"/>
  <c r="S209" i="3"/>
  <c r="S735" i="3"/>
  <c r="S850" i="3"/>
  <c r="S1065" i="3"/>
  <c r="S1114" i="3"/>
  <c r="S1241" i="3"/>
  <c r="S1240" i="3"/>
  <c r="S1286" i="3"/>
  <c r="S1315" i="3"/>
  <c r="S273" i="3"/>
  <c r="S532" i="3"/>
  <c r="S393" i="3"/>
  <c r="S738" i="3"/>
  <c r="S877" i="3"/>
  <c r="S646" i="3"/>
  <c r="S971" i="3"/>
  <c r="S950" i="3"/>
  <c r="S1010" i="3"/>
  <c r="S412" i="3"/>
  <c r="S476" i="3"/>
  <c r="S1259" i="3"/>
  <c r="S1428" i="3"/>
  <c r="S1442" i="3"/>
  <c r="S1576" i="3"/>
  <c r="S1560" i="3"/>
  <c r="S1075" i="3"/>
  <c r="S821" i="3"/>
  <c r="S596" i="3"/>
  <c r="S512" i="3"/>
  <c r="S422" i="3"/>
  <c r="S1005" i="3"/>
  <c r="S1262" i="3"/>
  <c r="S1285" i="3"/>
  <c r="S1268" i="3"/>
  <c r="S1521" i="3"/>
  <c r="S990" i="3"/>
  <c r="S793" i="3"/>
  <c r="S557" i="3"/>
  <c r="S486" i="3"/>
  <c r="S396" i="3"/>
  <c r="S1306" i="3"/>
  <c r="S1341" i="3"/>
  <c r="S1491" i="3"/>
  <c r="S576" i="3"/>
  <c r="S448" i="3"/>
  <c r="S18" i="3"/>
  <c r="S102" i="3"/>
  <c r="S137" i="3"/>
  <c r="S167" i="3"/>
  <c r="S147" i="3"/>
  <c r="S265" i="3"/>
  <c r="S641" i="3"/>
  <c r="S673" i="3"/>
  <c r="S722" i="3"/>
  <c r="S401" i="3"/>
  <c r="S254" i="3"/>
  <c r="S704" i="3"/>
  <c r="S880" i="3"/>
  <c r="S925" i="3"/>
  <c r="S814" i="3"/>
  <c r="S514" i="3"/>
  <c r="S404" i="3"/>
  <c r="S358" i="3"/>
  <c r="S301" i="3"/>
  <c r="S231" i="3"/>
  <c r="S651" i="3"/>
  <c r="S721" i="3"/>
  <c r="S1126" i="3"/>
  <c r="S1131" i="3"/>
  <c r="S1108" i="3"/>
  <c r="S886" i="3"/>
  <c r="S535" i="3"/>
  <c r="S529" i="3"/>
  <c r="S424" i="3"/>
  <c r="S356" i="3"/>
  <c r="S647" i="3"/>
  <c r="S947" i="3"/>
  <c r="S963" i="3"/>
  <c r="S980" i="3"/>
  <c r="S979" i="3"/>
  <c r="S680" i="3"/>
  <c r="S528" i="3"/>
  <c r="S488" i="3"/>
  <c r="S324" i="3"/>
  <c r="S298" i="3"/>
  <c r="S757" i="3"/>
  <c r="S801" i="3"/>
  <c r="S839" i="3"/>
  <c r="S296" i="3"/>
  <c r="S207" i="3"/>
  <c r="S286" i="3"/>
  <c r="S331" i="3"/>
  <c r="S456" i="3"/>
  <c r="S667" i="3"/>
  <c r="S652" i="3"/>
  <c r="S631" i="3"/>
  <c r="S134" i="3"/>
  <c r="S218" i="3"/>
  <c r="S394" i="3"/>
  <c r="S407" i="3"/>
  <c r="S357" i="3"/>
  <c r="S497" i="3"/>
  <c r="S364" i="3"/>
  <c r="S473" i="3"/>
  <c r="S64" i="3"/>
  <c r="S53" i="3"/>
  <c r="S72" i="3"/>
  <c r="S145" i="3"/>
  <c r="S221" i="3"/>
  <c r="S295" i="3"/>
  <c r="S713" i="3"/>
  <c r="S848" i="3"/>
  <c r="S720" i="3"/>
  <c r="S683" i="3"/>
  <c r="S657" i="3"/>
  <c r="S694" i="3"/>
  <c r="S200" i="3"/>
  <c r="S457" i="3"/>
  <c r="S466" i="3"/>
  <c r="S587" i="3"/>
  <c r="S908" i="3"/>
  <c r="S797" i="3"/>
  <c r="S484" i="3"/>
  <c r="S423" i="3"/>
  <c r="S598" i="3"/>
  <c r="S415" i="3"/>
  <c r="S478" i="3"/>
  <c r="S46" i="3"/>
  <c r="S79" i="3"/>
  <c r="S257" i="3"/>
  <c r="S359" i="3"/>
  <c r="S261" i="3"/>
  <c r="S235" i="3"/>
  <c r="S515" i="3"/>
  <c r="S302" i="3"/>
  <c r="S511" i="3"/>
  <c r="S27" i="3"/>
  <c r="S42" i="3"/>
  <c r="S133" i="3"/>
  <c r="S217" i="3"/>
  <c r="S16" i="3"/>
  <c r="S31" i="3"/>
  <c r="S43" i="3"/>
  <c r="S87" i="3"/>
  <c r="S158" i="3"/>
  <c r="S188" i="3"/>
  <c r="S148" i="3"/>
  <c r="S166" i="3"/>
  <c r="S410" i="3"/>
  <c r="S392" i="3"/>
  <c r="S836" i="3"/>
  <c r="S625" i="3"/>
  <c r="S550" i="3"/>
  <c r="S427" i="3"/>
  <c r="S334" i="3"/>
  <c r="S799" i="3"/>
  <c r="S1038" i="3"/>
  <c r="S1096" i="3"/>
  <c r="S1157" i="3"/>
  <c r="S1216" i="3"/>
  <c r="S997" i="3"/>
  <c r="S815" i="3"/>
  <c r="S682" i="3"/>
  <c r="S12" i="3"/>
  <c r="S370" i="3"/>
  <c r="S482" i="3"/>
  <c r="S492" i="3"/>
  <c r="S976" i="3"/>
  <c r="S609" i="3"/>
  <c r="S534" i="3"/>
  <c r="S442" i="3"/>
  <c r="S374" i="3"/>
  <c r="S270" i="3"/>
  <c r="S967" i="3"/>
  <c r="S1034" i="3"/>
  <c r="S1092" i="3"/>
  <c r="S773" i="3"/>
  <c r="S613" i="3"/>
  <c r="S521" i="3"/>
  <c r="S432" i="3"/>
  <c r="S363" i="3"/>
  <c r="S1120" i="3"/>
  <c r="S1106" i="3"/>
  <c r="S1248" i="3"/>
  <c r="S1247" i="3"/>
  <c r="S1334" i="3"/>
  <c r="S953" i="3"/>
  <c r="S807" i="3"/>
  <c r="S671" i="3"/>
  <c r="S575" i="3"/>
  <c r="S517" i="3"/>
  <c r="S548" i="3"/>
  <c r="S570" i="3"/>
  <c r="S610" i="3"/>
  <c r="S395" i="3"/>
  <c r="S279" i="3"/>
  <c r="S208" i="3"/>
  <c r="S192" i="3"/>
  <c r="S156" i="3"/>
  <c r="S1266" i="3"/>
  <c r="S912" i="3"/>
  <c r="S1371" i="3"/>
  <c r="S1293" i="3"/>
  <c r="S1294" i="3"/>
  <c r="S501" i="3"/>
  <c r="S725" i="3"/>
  <c r="S1231" i="3"/>
  <c r="S792" i="3"/>
  <c r="S1455" i="3"/>
  <c r="S1540" i="3"/>
  <c r="S1590" i="3"/>
  <c r="S1196" i="3"/>
  <c r="S1528" i="3"/>
  <c r="S1588" i="3"/>
  <c r="S1632" i="3"/>
  <c r="S1661" i="3"/>
  <c r="S674" i="3"/>
  <c r="S955" i="3"/>
  <c r="S946" i="3"/>
  <c r="S1290" i="3"/>
  <c r="S1652" i="3"/>
  <c r="S1639" i="3"/>
  <c r="S1606" i="3"/>
  <c r="S1526" i="3"/>
  <c r="S1485" i="3"/>
  <c r="S1432" i="3"/>
  <c r="S1372" i="3"/>
  <c r="S1611" i="3"/>
  <c r="S1647" i="3"/>
  <c r="S1668" i="3"/>
  <c r="S1673" i="3"/>
  <c r="S1676" i="3"/>
  <c r="S1653" i="3"/>
  <c r="S1578" i="3"/>
  <c r="S1564" i="3"/>
  <c r="S1321" i="3"/>
  <c r="S1379" i="3"/>
  <c r="S1630" i="3"/>
  <c r="S1657" i="3"/>
  <c r="S1674" i="3"/>
  <c r="S1680" i="3"/>
  <c r="S1681" i="3"/>
  <c r="S1672" i="3"/>
  <c r="S1659" i="3"/>
  <c r="S1604" i="3"/>
  <c r="S1573" i="3"/>
  <c r="S1352" i="3"/>
  <c r="S1461" i="3"/>
  <c r="S1554" i="3"/>
  <c r="S1608" i="3"/>
  <c r="S1545" i="3"/>
  <c r="S1594" i="3"/>
  <c r="S1043" i="3"/>
  <c r="S1186" i="3"/>
  <c r="S1426" i="3"/>
  <c r="S1510" i="3"/>
  <c r="S1360" i="3"/>
  <c r="S1463" i="3"/>
  <c r="S1299" i="3"/>
  <c r="S1331" i="3"/>
  <c r="S505" i="3"/>
  <c r="S824" i="3"/>
  <c r="S1020" i="3"/>
  <c r="S1249" i="3"/>
  <c r="S1171" i="3"/>
  <c r="S1004" i="3"/>
  <c r="S1353" i="3"/>
  <c r="S1339" i="3"/>
  <c r="S1147" i="3"/>
  <c r="S1246" i="3"/>
  <c r="S1456" i="3"/>
  <c r="S1501" i="3"/>
  <c r="S1615" i="3"/>
  <c r="S1618" i="3"/>
  <c r="S1654" i="3"/>
  <c r="S1629" i="3"/>
  <c r="S1519" i="3"/>
  <c r="S1458" i="3"/>
  <c r="S1330" i="3"/>
  <c r="S666" i="3"/>
  <c r="S930" i="3"/>
  <c r="S1145" i="3"/>
  <c r="S1301" i="3"/>
  <c r="S1470" i="3"/>
  <c r="S1529" i="3"/>
  <c r="S1415" i="3"/>
  <c r="S1477" i="3"/>
  <c r="S1260" i="3"/>
  <c r="S1205" i="3"/>
  <c r="S222" i="3"/>
  <c r="S487" i="3"/>
  <c r="S524" i="3"/>
  <c r="S885" i="3"/>
  <c r="S142" i="3"/>
  <c r="S203" i="3"/>
  <c r="S339" i="3"/>
  <c r="S447" i="3"/>
  <c r="S572" i="3"/>
  <c r="S496" i="3"/>
  <c r="S458" i="3"/>
  <c r="S381" i="3"/>
  <c r="S54" i="3"/>
  <c r="S111" i="3"/>
  <c r="S266" i="3"/>
  <c r="S369" i="3"/>
  <c r="S347" i="3"/>
  <c r="S290" i="3"/>
  <c r="S308" i="3"/>
  <c r="S23" i="3"/>
  <c r="S55" i="3"/>
  <c r="S177" i="3"/>
  <c r="S165" i="3"/>
  <c r="S238" i="3"/>
  <c r="S151" i="3"/>
  <c r="S281" i="3"/>
  <c r="S180" i="3"/>
  <c r="S185" i="3"/>
  <c r="S253" i="3"/>
  <c r="S135" i="3"/>
  <c r="S44" i="3"/>
  <c r="S75" i="3"/>
  <c r="S99" i="3"/>
  <c r="S122" i="3"/>
  <c r="S146" i="3"/>
  <c r="S152" i="3"/>
  <c r="S351" i="3"/>
  <c r="S446" i="3"/>
  <c r="S545" i="3"/>
  <c r="S630" i="3"/>
  <c r="S693" i="3"/>
  <c r="S619" i="3"/>
  <c r="S475" i="3"/>
  <c r="S333" i="3"/>
  <c r="S108" i="3"/>
  <c r="S204" i="3"/>
  <c r="S311" i="3"/>
  <c r="S451" i="3"/>
  <c r="S520" i="3"/>
  <c r="S417" i="3"/>
  <c r="S398" i="3"/>
  <c r="S303" i="3"/>
  <c r="S278" i="3"/>
  <c r="S13" i="3"/>
  <c r="S45" i="3"/>
  <c r="S73" i="3"/>
  <c r="S89" i="3"/>
  <c r="S114" i="3"/>
  <c r="S168" i="3"/>
  <c r="S74" i="3"/>
  <c r="S8" i="3"/>
  <c r="S19" i="3"/>
  <c r="S58" i="3"/>
  <c r="S115" i="3"/>
  <c r="S179" i="3"/>
  <c r="S124" i="3"/>
  <c r="S105" i="3"/>
  <c r="S141" i="3"/>
  <c r="S2" i="3"/>
  <c r="S3" i="3"/>
  <c r="S9" i="3"/>
  <c r="S20" i="3"/>
  <c r="S34" i="3"/>
  <c r="S29" i="3"/>
  <c r="S32" i="3"/>
  <c r="S80" i="3"/>
  <c r="S82" i="3"/>
  <c r="S76" i="3"/>
  <c r="S4" i="3"/>
  <c r="S10" i="3"/>
  <c r="S25" i="3"/>
  <c r="S35" i="3"/>
  <c r="S77" i="3"/>
  <c r="S59" i="3"/>
  <c r="S109" i="3"/>
  <c r="S140" i="3"/>
  <c r="S189" i="3"/>
  <c r="S285" i="3"/>
  <c r="S300" i="3"/>
  <c r="S335" i="3"/>
  <c r="S249" i="3"/>
  <c r="S252" i="3"/>
  <c r="S56" i="3"/>
  <c r="S97" i="3"/>
  <c r="S157" i="3"/>
  <c r="S197" i="3"/>
  <c r="S320" i="3"/>
  <c r="S468" i="3"/>
  <c r="S717" i="3"/>
  <c r="S605" i="3"/>
  <c r="S95" i="3"/>
  <c r="S341" i="3"/>
  <c r="S382" i="3"/>
  <c r="S553" i="3"/>
  <c r="S728" i="3"/>
  <c r="S519" i="3"/>
  <c r="S408" i="3"/>
  <c r="S525" i="3"/>
  <c r="S685" i="3"/>
  <c r="S116" i="3"/>
  <c r="S262" i="3"/>
  <c r="S354" i="3"/>
  <c r="S465" i="3"/>
  <c r="S593" i="3"/>
  <c r="S552" i="3"/>
  <c r="S580" i="3"/>
  <c r="S437" i="3"/>
  <c r="S385" i="3"/>
  <c r="S756" i="3"/>
  <c r="S868" i="3"/>
  <c r="S981" i="3"/>
  <c r="S871" i="3"/>
  <c r="S813" i="3"/>
  <c r="S745" i="3"/>
  <c r="S22" i="3"/>
  <c r="S78" i="3"/>
  <c r="S94" i="3"/>
  <c r="S123" i="3"/>
  <c r="S191" i="3"/>
  <c r="S187" i="3"/>
  <c r="S241" i="3"/>
  <c r="S260" i="3"/>
  <c r="S26" i="3"/>
  <c r="S103" i="3"/>
  <c r="S120" i="3"/>
  <c r="S154" i="3"/>
  <c r="S236" i="3"/>
  <c r="S247" i="3"/>
  <c r="S313" i="3"/>
  <c r="S344" i="3"/>
  <c r="S419" i="3"/>
  <c r="S409" i="3"/>
  <c r="S1080" i="3"/>
  <c r="S1194" i="3"/>
  <c r="S1174" i="3"/>
  <c r="S1107" i="3"/>
  <c r="S898" i="3"/>
  <c r="S1070" i="3"/>
  <c r="S256" i="3"/>
  <c r="S244" i="3"/>
  <c r="S464" i="3"/>
  <c r="S786" i="3"/>
  <c r="S765" i="3"/>
  <c r="S828" i="3"/>
  <c r="S678" i="3"/>
  <c r="S637" i="3"/>
  <c r="S1275" i="3"/>
  <c r="S1508" i="3"/>
  <c r="S1666" i="3"/>
  <c r="S1669" i="3"/>
  <c r="S856" i="3"/>
  <c r="S734" i="3"/>
  <c r="S1011" i="3"/>
  <c r="S1356" i="3"/>
  <c r="S1421" i="3"/>
  <c r="S1410" i="3"/>
  <c r="S1278" i="3"/>
  <c r="S1140" i="3"/>
  <c r="S983" i="3"/>
  <c r="S863" i="3"/>
  <c r="S1057" i="3"/>
  <c r="S866" i="3"/>
  <c r="S1646" i="3"/>
  <c r="S1607" i="3"/>
  <c r="S1660" i="3"/>
  <c r="S1649" i="3"/>
  <c r="S1504" i="3"/>
  <c r="S1358" i="3"/>
  <c r="S1150" i="3"/>
  <c r="S1012" i="3"/>
  <c r="S760" i="3"/>
  <c r="S1138" i="3"/>
  <c r="S1357" i="3"/>
  <c r="S1580" i="3"/>
  <c r="S1489" i="3"/>
  <c r="S1422" i="3"/>
  <c r="S1071" i="3"/>
  <c r="S1198" i="3"/>
  <c r="S1019" i="3"/>
  <c r="S893" i="3"/>
  <c r="S705" i="3"/>
  <c r="S1180" i="3"/>
  <c r="S1420" i="3"/>
  <c r="S1494" i="3"/>
  <c r="S1413" i="3"/>
  <c r="S1365" i="3"/>
  <c r="S1135" i="3"/>
  <c r="S1296" i="3"/>
  <c r="S999" i="3"/>
  <c r="S991" i="3"/>
  <c r="S1142" i="3"/>
  <c r="S1053" i="3"/>
  <c r="S1169" i="3"/>
  <c r="S1412" i="3"/>
  <c r="S1408" i="3"/>
  <c r="S1228" i="3"/>
  <c r="S1067" i="3"/>
  <c r="S977" i="3"/>
  <c r="S1115" i="3"/>
  <c r="S1487" i="3"/>
  <c r="S1522" i="3"/>
  <c r="S1447" i="3"/>
  <c r="S1346" i="3"/>
  <c r="S1047" i="3"/>
  <c r="S1110" i="3"/>
  <c r="S965" i="3"/>
  <c r="S1366" i="3"/>
  <c r="S1439" i="3"/>
  <c r="S1229" i="3"/>
  <c r="S1039" i="3"/>
  <c r="S1007" i="3"/>
  <c r="S987" i="3"/>
  <c r="S1446" i="3"/>
  <c r="S1550" i="3"/>
  <c r="S1621" i="3"/>
  <c r="S1552" i="3"/>
  <c r="S1515" i="3"/>
  <c r="S1374" i="3"/>
  <c r="S1269" i="3"/>
  <c r="S1094" i="3"/>
  <c r="S1543" i="3"/>
  <c r="S1407" i="3"/>
  <c r="S1336" i="3"/>
  <c r="S1021" i="3"/>
  <c r="S1466" i="3"/>
  <c r="S1536" i="3"/>
  <c r="S1627" i="3"/>
  <c r="S601" i="3"/>
  <c r="S1614" i="3"/>
  <c r="S1561" i="3"/>
  <c r="S1270" i="3"/>
  <c r="S1191" i="3"/>
  <c r="S811" i="3"/>
  <c r="S1235" i="3"/>
  <c r="S1416" i="3"/>
  <c r="S1497" i="3"/>
  <c r="S560" i="3"/>
  <c r="S1059" i="3"/>
  <c r="S1215" i="3"/>
  <c r="S1351" i="3"/>
  <c r="S1565" i="3"/>
  <c r="S1431" i="3"/>
  <c r="S1184" i="3"/>
  <c r="S1134" i="3"/>
  <c r="S1027" i="3"/>
  <c r="S960" i="3"/>
  <c r="S618" i="3"/>
  <c r="S1155" i="3"/>
  <c r="S903" i="3"/>
  <c r="S1483" i="3"/>
  <c r="S1318" i="3"/>
  <c r="S1284" i="3"/>
  <c r="S1101" i="3"/>
  <c r="S928" i="3"/>
  <c r="S1159" i="3"/>
  <c r="S1013" i="3"/>
  <c r="S126" i="3"/>
  <c r="S325" i="3"/>
  <c r="S329" i="3"/>
  <c r="S455" i="3"/>
  <c r="S274" i="3"/>
  <c r="S284" i="3"/>
  <c r="S205" i="3"/>
  <c r="S243" i="3"/>
  <c r="S319" i="3"/>
  <c r="S508" i="3"/>
  <c r="S1055" i="3"/>
  <c r="S1409" i="3"/>
  <c r="S1566" i="3"/>
  <c r="S1616" i="3"/>
  <c r="S1600" i="3"/>
  <c r="S1457" i="3"/>
  <c r="S911" i="3"/>
  <c r="S1213" i="3"/>
  <c r="S490" i="3"/>
  <c r="S1271" i="3"/>
  <c r="S1064" i="3"/>
  <c r="S1022" i="3"/>
  <c r="S927" i="3"/>
  <c r="S769" i="3"/>
  <c r="S710" i="3"/>
  <c r="S841" i="3"/>
  <c r="S1137" i="3"/>
  <c r="S1156" i="3"/>
  <c r="S1175" i="3"/>
  <c r="S337" i="3"/>
  <c r="S888" i="3"/>
  <c r="S1090" i="3"/>
  <c r="S1492" i="3"/>
  <c r="S233" i="3"/>
  <c r="S648" i="3"/>
  <c r="S658" i="3"/>
  <c r="S834" i="3"/>
  <c r="S878" i="3"/>
  <c r="S623" i="3"/>
  <c r="S670" i="3"/>
  <c r="S567" i="3"/>
  <c r="S920" i="3"/>
  <c r="S859" i="3"/>
  <c r="S315" i="3"/>
  <c r="S753" i="3"/>
  <c r="S350" i="3"/>
  <c r="S989" i="3"/>
  <c r="S1154" i="3"/>
  <c r="S635" i="3"/>
  <c r="S943" i="3"/>
  <c r="S846" i="3"/>
  <c r="S762" i="3"/>
  <c r="S292" i="3"/>
  <c r="S561" i="3"/>
  <c r="S291" i="3"/>
  <c r="S907" i="3"/>
  <c r="S1141" i="3"/>
  <c r="S659" i="3"/>
  <c r="S607" i="3"/>
  <c r="S604" i="3"/>
  <c r="S565" i="3"/>
  <c r="S770" i="3"/>
  <c r="S391" i="3"/>
  <c r="S310" i="3"/>
  <c r="S949" i="3"/>
  <c r="S1139" i="3"/>
  <c r="S1230" i="3"/>
  <c r="S1244" i="3"/>
  <c r="S914" i="3"/>
  <c r="S844" i="3"/>
  <c r="S918" i="3"/>
  <c r="S571" i="3"/>
  <c r="S1125" i="3"/>
  <c r="S890" i="3"/>
  <c r="S1291" i="3"/>
  <c r="S1398" i="3"/>
  <c r="S1177" i="3"/>
  <c r="S1223" i="3"/>
  <c r="S1132" i="3"/>
  <c r="S1595" i="3"/>
  <c r="S1644" i="3"/>
  <c r="S1589" i="3"/>
  <c r="S1662" i="3"/>
  <c r="S1531" i="3"/>
  <c r="S1475" i="3"/>
  <c r="S1280" i="3"/>
  <c r="S1220" i="3"/>
  <c r="S1200" i="3"/>
  <c r="S264" i="3"/>
  <c r="S698" i="3"/>
  <c r="S867" i="3"/>
  <c r="S942" i="3"/>
  <c r="S1044" i="3"/>
  <c r="S615" i="3"/>
  <c r="S568" i="3"/>
  <c r="S480" i="3"/>
  <c r="S449" i="3"/>
  <c r="S638" i="3"/>
  <c r="S1640" i="3"/>
  <c r="S1656" i="3"/>
  <c r="S1671" i="3"/>
  <c r="S1617" i="3"/>
  <c r="S1507" i="3"/>
  <c r="S1304" i="3"/>
  <c r="S1559" i="3"/>
  <c r="S1596" i="3"/>
  <c r="S1682" i="3"/>
  <c r="S1677" i="3"/>
  <c r="S1679" i="3"/>
  <c r="S1609" i="3"/>
  <c r="S1547" i="3"/>
  <c r="S1386" i="3"/>
  <c r="S523" i="3"/>
  <c r="S536" i="3"/>
  <c r="S661" i="3"/>
  <c r="S823" i="3"/>
  <c r="S1279" i="3"/>
  <c r="S748" i="3"/>
  <c r="S699" i="3"/>
  <c r="S687" i="3"/>
  <c r="S616" i="3"/>
  <c r="S563" i="3"/>
  <c r="S838" i="3"/>
  <c r="S1129" i="3"/>
  <c r="S1255" i="3"/>
  <c r="S1376" i="3"/>
  <c r="S1473" i="3"/>
  <c r="S1384" i="3"/>
  <c r="S1440" i="3"/>
  <c r="S1467" i="3"/>
  <c r="S1490" i="3"/>
  <c r="S1516" i="3"/>
  <c r="S1017" i="3"/>
  <c r="S1267" i="3"/>
  <c r="S1302" i="3"/>
  <c r="S1405" i="3"/>
  <c r="S1478" i="3"/>
  <c r="S1363" i="3"/>
  <c r="S1387" i="3"/>
  <c r="S1443" i="3"/>
  <c r="S1513" i="3"/>
  <c r="S1136" i="3"/>
  <c r="S1425" i="3"/>
  <c r="S1502" i="3"/>
  <c r="S1553" i="3"/>
  <c r="S1586" i="3"/>
  <c r="S1486" i="3"/>
  <c r="S1476" i="3"/>
  <c r="S665" i="3"/>
  <c r="S858" i="3"/>
  <c r="S968" i="3"/>
  <c r="S1074" i="3"/>
  <c r="S1226" i="3"/>
  <c r="S1537" i="3"/>
  <c r="S1562" i="3"/>
  <c r="S998" i="3"/>
  <c r="S1079" i="3"/>
  <c r="S1256" i="3"/>
  <c r="S1453" i="3"/>
  <c r="S1581" i="3"/>
  <c r="S1633" i="3"/>
  <c r="S1631" i="3"/>
  <c r="S1636" i="3"/>
  <c r="S1603" i="3"/>
  <c r="S1557" i="3"/>
  <c r="S938" i="3"/>
  <c r="S1041" i="3"/>
  <c r="S1222" i="3"/>
  <c r="S1406" i="3"/>
  <c r="S1542" i="3"/>
  <c r="S1638" i="3"/>
  <c r="S1642" i="3"/>
  <c r="S1598" i="3"/>
  <c r="S791" i="3"/>
  <c r="S1056" i="3"/>
  <c r="S1233" i="3"/>
  <c r="S1417" i="3"/>
  <c r="S1544" i="3"/>
  <c r="S1411" i="3"/>
  <c r="S1435" i="3"/>
  <c r="S1634" i="3"/>
  <c r="S1623" i="3"/>
  <c r="S1430" i="3"/>
  <c r="S569" i="3"/>
  <c r="S679" i="3"/>
  <c r="S873" i="3"/>
  <c r="S1124" i="3"/>
  <c r="S1343" i="3"/>
  <c r="S1480" i="3"/>
  <c r="S183" i="3"/>
  <c r="S418" i="3"/>
  <c r="S701" i="3"/>
  <c r="S832" i="3"/>
  <c r="S1082" i="3"/>
  <c r="S1207" i="3"/>
  <c r="S196" i="3"/>
  <c r="S275" i="3"/>
  <c r="S318" i="3"/>
  <c r="S371" i="3"/>
  <c r="S450" i="3"/>
  <c r="S530" i="3"/>
  <c r="S761" i="3"/>
  <c r="S864" i="3"/>
  <c r="S922" i="3"/>
  <c r="S1051" i="3"/>
  <c r="S232" i="3"/>
  <c r="S462" i="3"/>
  <c r="S556" i="3"/>
  <c r="S627" i="3"/>
  <c r="S1195" i="3"/>
  <c r="S1151" i="3"/>
  <c r="S1225" i="3"/>
  <c r="S1214" i="3"/>
  <c r="S1203" i="3"/>
  <c r="S1254" i="3"/>
  <c r="S411" i="3"/>
  <c r="S690" i="3"/>
  <c r="S600" i="3"/>
  <c r="S1023" i="3"/>
  <c r="S1183" i="3"/>
  <c r="S1093" i="3"/>
  <c r="S1122" i="3"/>
  <c r="S940" i="3"/>
  <c r="S617" i="3"/>
  <c r="S1037" i="3"/>
  <c r="S1172" i="3"/>
  <c r="S1287" i="3"/>
  <c r="S1482" i="3"/>
  <c r="S1393" i="3"/>
  <c r="S1347" i="3"/>
  <c r="S1162" i="3"/>
  <c r="S1459" i="3"/>
  <c r="S1445" i="3"/>
  <c r="S1066" i="3"/>
  <c r="S1381" i="3"/>
  <c r="S1434" i="3"/>
  <c r="S1535" i="3"/>
  <c r="S1602" i="3"/>
  <c r="S1506" i="3"/>
  <c r="S1572" i="3"/>
  <c r="S1533" i="3"/>
  <c r="S1512" i="3"/>
  <c r="S1518" i="3"/>
  <c r="S328" i="3"/>
  <c r="S403" i="3"/>
  <c r="S440" i="3"/>
  <c r="S494" i="3"/>
  <c r="S612" i="3"/>
  <c r="S703" i="3"/>
  <c r="S614" i="3"/>
  <c r="S656" i="3"/>
  <c r="S60" i="3"/>
  <c r="S282" i="3"/>
  <c r="S322" i="3"/>
  <c r="S405" i="3"/>
  <c r="S546" i="3"/>
  <c r="S402" i="3"/>
  <c r="S702" i="3"/>
  <c r="S937" i="3"/>
  <c r="S1089" i="3"/>
  <c r="S297" i="3"/>
  <c r="S510" i="3"/>
  <c r="S558" i="3"/>
  <c r="S634" i="3"/>
  <c r="S882" i="3"/>
  <c r="S684" i="3"/>
  <c r="S926" i="3"/>
  <c r="S1153" i="3"/>
  <c r="S620" i="3"/>
  <c r="S1221" i="3"/>
  <c r="S5" i="3"/>
  <c r="S21" i="3"/>
  <c r="S37" i="3"/>
  <c r="S63" i="3"/>
  <c r="S65" i="3"/>
  <c r="S100" i="3"/>
  <c r="S178" i="3"/>
  <c r="S246" i="3"/>
  <c r="S299" i="3"/>
  <c r="S822" i="3"/>
  <c r="S1324" i="3"/>
  <c r="S1433" i="3"/>
  <c r="S1511" i="3"/>
  <c r="S1567" i="3"/>
  <c r="S1471" i="3"/>
  <c r="S1500" i="3"/>
  <c r="S1488" i="3"/>
  <c r="S1496" i="3"/>
  <c r="S1495" i="3"/>
  <c r="S526" i="3"/>
  <c r="S961" i="3"/>
  <c r="S1033" i="3"/>
  <c r="S1133" i="3"/>
  <c r="S1234" i="3"/>
  <c r="S1323" i="3"/>
  <c r="S1377" i="3"/>
  <c r="S1403" i="3"/>
  <c r="S1388" i="3"/>
  <c r="S1450" i="3"/>
  <c r="S540" i="3"/>
  <c r="S812" i="3"/>
  <c r="S843" i="3"/>
  <c r="S1009" i="3"/>
  <c r="S1245" i="3"/>
  <c r="S909" i="3"/>
  <c r="S1208" i="3"/>
  <c r="S1192" i="3"/>
  <c r="S1072" i="3"/>
  <c r="S1276" i="3"/>
  <c r="S377" i="3"/>
  <c r="S360" i="3"/>
  <c r="S849" i="3"/>
  <c r="S972" i="3"/>
  <c r="S1218" i="3"/>
  <c r="S1185" i="3"/>
  <c r="S1242" i="3"/>
  <c r="S1300" i="3"/>
  <c r="S1309" i="3"/>
  <c r="S1349" i="3"/>
  <c r="S1274" i="3"/>
  <c r="S1277" i="3"/>
  <c r="S906" i="3"/>
  <c r="S1097" i="3"/>
  <c r="S1149" i="3"/>
  <c r="S1265" i="3"/>
  <c r="S1449" i="3"/>
  <c r="S892" i="3"/>
  <c r="S1345" i="3"/>
  <c r="S1342" i="3"/>
  <c r="S1402" i="3"/>
  <c r="S1068" i="3"/>
  <c r="S326" i="3"/>
  <c r="S629" i="3"/>
  <c r="S731" i="3"/>
  <c r="S945" i="3"/>
  <c r="S944" i="3"/>
  <c r="S842" i="3"/>
  <c r="S1327" i="3"/>
  <c r="S1505" i="3"/>
  <c r="S1549" i="3"/>
  <c r="S1622" i="3"/>
  <c r="S1651" i="3"/>
  <c r="S1601" i="3"/>
  <c r="S1650" i="3"/>
  <c r="S1624" i="3"/>
  <c r="S1610" i="3"/>
  <c r="S1548" i="3"/>
  <c r="S1612" i="3"/>
  <c r="S1643" i="3"/>
  <c r="S1583" i="3"/>
  <c r="S1579" i="3"/>
  <c r="S1558" i="3"/>
  <c r="S224" i="3"/>
  <c r="S784" i="3"/>
  <c r="S1029" i="3"/>
  <c r="S1197" i="3"/>
  <c r="S1418" i="3"/>
  <c r="S1087" i="3"/>
  <c r="S162" i="3"/>
  <c r="S479" i="3"/>
  <c r="S741" i="3"/>
  <c r="S881" i="3"/>
  <c r="S1073" i="3"/>
  <c r="S1165" i="3"/>
  <c r="S1187" i="3"/>
  <c r="S1224" i="3"/>
  <c r="S463" i="3"/>
  <c r="S695" i="3"/>
  <c r="S993" i="3"/>
  <c r="S1239" i="3"/>
  <c r="S1338" i="3"/>
  <c r="S787" i="3"/>
  <c r="S1350" i="3"/>
  <c r="S1451" i="3"/>
  <c r="S1524" i="3"/>
  <c r="S1577" i="3"/>
  <c r="S1414" i="3"/>
  <c r="S1189" i="3"/>
  <c r="S1179" i="3"/>
  <c r="S1645" i="3"/>
  <c r="S1613" i="3"/>
  <c r="S1667" i="3"/>
  <c r="S1570" i="3"/>
  <c r="S1563" i="3"/>
  <c r="S1585" i="3"/>
  <c r="S1444" i="3"/>
  <c r="S1373" i="3"/>
  <c r="S1251" i="3"/>
  <c r="S709" i="3"/>
  <c r="S1048" i="3"/>
  <c r="S1303" i="3"/>
  <c r="S1404" i="3"/>
  <c r="S1520" i="3"/>
  <c r="S1525" i="3"/>
  <c r="S1400" i="3"/>
  <c r="S1499" i="3"/>
  <c r="S1538" i="3"/>
  <c r="S1419" i="3"/>
  <c r="S1238" i="3"/>
  <c r="S1167" i="3"/>
  <c r="S736" i="3"/>
  <c r="S1264" i="3"/>
  <c r="S752" i="3"/>
  <c r="S1322" i="3"/>
  <c r="S1448" i="3"/>
  <c r="S1539" i="3"/>
  <c r="S1389" i="3"/>
  <c r="S1314" i="3"/>
  <c r="S1210" i="3"/>
  <c r="S1014" i="3"/>
  <c r="S1359" i="3"/>
  <c r="S1454" i="3"/>
  <c r="S1298" i="3"/>
  <c r="S1257" i="3"/>
  <c r="S1250" i="3"/>
  <c r="S1437" i="3"/>
  <c r="S1571" i="3"/>
  <c r="S1626" i="3"/>
  <c r="S539" i="3"/>
  <c r="S1016" i="3"/>
  <c r="S1026" i="3"/>
  <c r="S1181" i="3"/>
  <c r="S1307" i="3"/>
  <c r="S1340" i="3"/>
  <c r="S71" i="3"/>
  <c r="S202" i="3"/>
  <c r="S272" i="3"/>
  <c r="S506" i="3"/>
  <c r="S653" i="3"/>
  <c r="S833" i="3"/>
  <c r="S988" i="3"/>
  <c r="S883" i="3"/>
  <c r="S433" i="3"/>
  <c r="S636" i="3"/>
  <c r="S996" i="3"/>
  <c r="S1121" i="3"/>
  <c r="S1316" i="3"/>
  <c r="S1091" i="3"/>
  <c r="S1160" i="3"/>
  <c r="S1312" i="3"/>
  <c r="S959" i="3"/>
  <c r="S1429" i="3"/>
  <c r="S1332" i="3"/>
  <c r="S1399" i="3"/>
  <c r="S1305" i="3"/>
  <c r="S1188" i="3"/>
  <c r="S1099" i="3"/>
  <c r="S194" i="3"/>
  <c r="S485" i="3"/>
  <c r="S531" i="3"/>
  <c r="S591" i="3"/>
  <c r="S1204" i="3"/>
  <c r="S1295" i="3"/>
  <c r="S1201" i="3"/>
  <c r="S1117" i="3"/>
  <c r="S1105" i="3"/>
  <c r="S96" i="3"/>
  <c r="S330" i="3"/>
  <c r="S518" i="3"/>
  <c r="S460" i="3"/>
  <c r="S795" i="3"/>
  <c r="S800" i="3"/>
  <c r="S1128" i="3"/>
  <c r="S1063" i="3"/>
  <c r="S1143" i="3"/>
  <c r="S876" i="3"/>
  <c r="S1683" i="3"/>
  <c r="S889" i="3"/>
  <c r="S1368" i="3"/>
  <c r="S1173" i="3"/>
  <c r="S1348" i="3"/>
  <c r="S1243" i="3"/>
  <c r="S1085" i="3"/>
  <c r="S1036" i="3"/>
  <c r="S164" i="3"/>
  <c r="S439" i="3"/>
  <c r="S503" i="3"/>
  <c r="S622" i="3"/>
  <c r="S453" i="3"/>
  <c r="S169" i="3"/>
  <c r="S342" i="3"/>
  <c r="S481" i="3"/>
  <c r="S589" i="3"/>
  <c r="S621" i="3"/>
  <c r="S692" i="3"/>
  <c r="S755" i="3"/>
  <c r="S820" i="3"/>
  <c r="S884" i="3"/>
  <c r="S861" i="3"/>
  <c r="S104" i="3"/>
  <c r="S288" i="3"/>
  <c r="S316" i="3"/>
  <c r="S474" i="3"/>
  <c r="S662" i="3"/>
  <c r="S779" i="3"/>
  <c r="S910" i="3"/>
  <c r="S936" i="3"/>
  <c r="S913" i="3"/>
  <c r="S847" i="3"/>
  <c r="V81" i="3"/>
  <c r="V229" i="3"/>
  <c r="V312" i="3"/>
  <c r="V400" i="3"/>
  <c r="V431" i="3"/>
  <c r="V542" i="3"/>
  <c r="V599" i="3"/>
  <c r="V718" i="3"/>
  <c r="V897" i="3"/>
  <c r="V921" i="3"/>
  <c r="V159" i="3"/>
  <c r="V376" i="3"/>
  <c r="V493" i="3"/>
  <c r="V688" i="3"/>
  <c r="V817" i="3"/>
  <c r="V819" i="3"/>
  <c r="V923" i="3"/>
  <c r="V939" i="3"/>
  <c r="V132" i="3"/>
  <c r="V190" i="3"/>
  <c r="V305" i="3"/>
  <c r="V640" i="3"/>
  <c r="V857" i="3"/>
  <c r="V904" i="3"/>
  <c r="V931" i="3"/>
  <c r="V1035" i="3"/>
  <c r="V150" i="3"/>
  <c r="V365" i="3"/>
  <c r="V582" i="3"/>
  <c r="V696" i="3"/>
  <c r="V790" i="3"/>
  <c r="V767" i="3"/>
  <c r="V1003" i="3"/>
  <c r="V852" i="3"/>
  <c r="V1060" i="3"/>
  <c r="V1119" i="3"/>
  <c r="V259" i="3"/>
  <c r="V543" i="3"/>
  <c r="V459" i="3"/>
  <c r="V956" i="3"/>
  <c r="V935" i="3"/>
  <c r="V970" i="3"/>
  <c r="V1084" i="3"/>
  <c r="V1123" i="3"/>
  <c r="V1166" i="3"/>
  <c r="V1209" i="3"/>
  <c r="V219" i="3"/>
  <c r="V697" i="3"/>
  <c r="V628" i="3"/>
  <c r="V764" i="3"/>
  <c r="V40" i="3"/>
  <c r="V131" i="3"/>
  <c r="V414" i="3"/>
  <c r="V263" i="3"/>
  <c r="V367" i="3"/>
  <c r="V277" i="3"/>
  <c r="V314" i="3"/>
  <c r="V650" i="3"/>
  <c r="V777" i="3"/>
  <c r="V808" i="3"/>
  <c r="V498" i="3"/>
  <c r="V509" i="3"/>
  <c r="V483" i="3"/>
  <c r="V445" i="3"/>
  <c r="V182" i="3"/>
  <c r="V119" i="3"/>
  <c r="V269" i="3"/>
  <c r="V681" i="3"/>
  <c r="V766" i="3"/>
  <c r="V425" i="3"/>
  <c r="V541" i="3"/>
  <c r="V522" i="3"/>
  <c r="V387" i="3"/>
  <c r="V495" i="3"/>
  <c r="V85" i="3"/>
  <c r="V163" i="3"/>
  <c r="V92" i="3"/>
  <c r="V338" i="3"/>
  <c r="V436" i="3"/>
  <c r="V201" i="3"/>
  <c r="V383" i="3"/>
  <c r="V388" i="3"/>
  <c r="V280" i="3"/>
  <c r="V348" i="3"/>
  <c r="V61" i="3"/>
  <c r="V198" i="3"/>
  <c r="V223" i="3"/>
  <c r="V283" i="3"/>
  <c r="V306" i="3"/>
  <c r="V216" i="3"/>
  <c r="V49" i="3"/>
  <c r="V84" i="3"/>
  <c r="V128" i="3"/>
  <c r="V98" i="3"/>
  <c r="V234" i="3"/>
  <c r="V225" i="3"/>
  <c r="V237" i="3"/>
  <c r="V176" i="3"/>
  <c r="V47" i="3"/>
  <c r="V48" i="3"/>
  <c r="V113" i="3"/>
  <c r="V139" i="3"/>
  <c r="V171" i="3"/>
  <c r="V143" i="3"/>
  <c r="V172" i="3"/>
  <c r="V161" i="3"/>
  <c r="V212" i="3"/>
  <c r="V33" i="3"/>
  <c r="V36" i="3"/>
  <c r="V67" i="3"/>
  <c r="V118" i="3"/>
  <c r="V153" i="3"/>
  <c r="V93" i="3"/>
  <c r="V107" i="3"/>
  <c r="V6" i="3"/>
  <c r="V28" i="3"/>
  <c r="V66" i="3"/>
  <c r="V91" i="3"/>
  <c r="V38" i="3"/>
  <c r="V106" i="3"/>
  <c r="V129" i="3"/>
  <c r="V1329" i="3"/>
  <c r="V121" i="3"/>
  <c r="V215" i="3"/>
  <c r="V397" i="3"/>
  <c r="V689" i="3"/>
  <c r="V837" i="3"/>
  <c r="V825" i="3"/>
  <c r="V830" i="3"/>
  <c r="V230" i="3"/>
  <c r="V581" i="3"/>
  <c r="V794" i="3"/>
  <c r="V1217" i="3"/>
  <c r="V1392" i="3"/>
  <c r="V1568" i="3"/>
  <c r="V1469" i="3"/>
  <c r="V1436" i="3"/>
  <c r="V1311" i="3"/>
  <c r="V1199" i="3"/>
  <c r="V1258" i="3"/>
  <c r="V974" i="3"/>
  <c r="V1484" i="3"/>
  <c r="V1514" i="3"/>
  <c r="V1462" i="3"/>
  <c r="V1375" i="3"/>
  <c r="V1325" i="3"/>
  <c r="V1130" i="3"/>
  <c r="V1289" i="3"/>
  <c r="V1102" i="3"/>
  <c r="V982" i="3"/>
  <c r="V287" i="3"/>
  <c r="V776" i="3"/>
  <c r="V1081" i="3"/>
  <c r="V1077" i="3"/>
  <c r="V1326" i="3"/>
  <c r="V1219" i="3"/>
  <c r="V1158" i="3"/>
  <c r="V1378" i="3"/>
  <c r="V1313" i="3"/>
  <c r="V1164" i="3"/>
  <c r="V69" i="3"/>
  <c r="V438" i="3"/>
  <c r="V579" i="3"/>
  <c r="V743" i="3"/>
  <c r="V1062" i="3"/>
  <c r="V992" i="3"/>
  <c r="V1046" i="3"/>
  <c r="V1109" i="3"/>
  <c r="V1018" i="3"/>
  <c r="V865" i="3"/>
  <c r="V14" i="3"/>
  <c r="V62" i="3"/>
  <c r="V83" i="3"/>
  <c r="V112" i="3"/>
  <c r="V737" i="3"/>
  <c r="V934" i="3"/>
  <c r="V969" i="3"/>
  <c r="V1078" i="3"/>
  <c r="V1083" i="3"/>
  <c r="V1028" i="3"/>
  <c r="V11" i="3"/>
  <c r="V50" i="3"/>
  <c r="V70" i="3"/>
  <c r="V101" i="3"/>
  <c r="V138" i="3"/>
  <c r="V184" i="3"/>
  <c r="V199" i="3"/>
  <c r="V258" i="3"/>
  <c r="V361" i="3"/>
  <c r="V471" i="3"/>
  <c r="V17" i="3"/>
  <c r="V39" i="3"/>
  <c r="V86" i="3"/>
  <c r="V110" i="3"/>
  <c r="V160" i="3"/>
  <c r="V195" i="3"/>
  <c r="V227" i="3"/>
  <c r="V267" i="3"/>
  <c r="V428" i="3"/>
  <c r="V426" i="3"/>
  <c r="V7" i="3"/>
  <c r="V41" i="3"/>
  <c r="V52" i="3"/>
  <c r="V88" i="3"/>
  <c r="V136" i="3"/>
  <c r="V155" i="3"/>
  <c r="V15" i="3"/>
  <c r="V24" i="3"/>
  <c r="V90" i="3"/>
  <c r="V125" i="3"/>
  <c r="V170" i="3"/>
  <c r="V240" i="3"/>
  <c r="V309" i="3"/>
  <c r="V239" i="3"/>
  <c r="V527" i="3"/>
  <c r="V578" i="3"/>
  <c r="V271" i="3"/>
  <c r="V853" i="3"/>
  <c r="V899" i="3"/>
  <c r="V975" i="3"/>
  <c r="V986" i="3"/>
  <c r="V1001" i="3"/>
  <c r="V973" i="3"/>
  <c r="V1655" i="3"/>
  <c r="V1670" i="3"/>
  <c r="V1546" i="3"/>
  <c r="V1503" i="3"/>
  <c r="V1310" i="3"/>
  <c r="V1032" i="3"/>
  <c r="V895" i="3"/>
  <c r="V1658" i="3"/>
  <c r="V1665" i="3"/>
  <c r="V1569" i="3"/>
  <c r="V1367" i="3"/>
  <c r="V1190" i="3"/>
  <c r="V1030" i="3"/>
  <c r="V896" i="3"/>
  <c r="V186" i="3"/>
  <c r="V429" i="3"/>
  <c r="V499" i="3"/>
  <c r="V554" i="3"/>
  <c r="V964" i="3"/>
  <c r="V1380" i="3"/>
  <c r="V1441" i="3"/>
  <c r="V1364" i="3"/>
  <c r="V470" i="3"/>
  <c r="V732" i="3"/>
  <c r="V984" i="3"/>
  <c r="V1116" i="3"/>
  <c r="V1193" i="3"/>
  <c r="V1042" i="3"/>
  <c r="V917" i="3"/>
  <c r="V789" i="3"/>
  <c r="V668" i="3"/>
  <c r="V624" i="3"/>
  <c r="V1472" i="3"/>
  <c r="V1527" i="3"/>
  <c r="V1282" i="3"/>
  <c r="V1103" i="3"/>
  <c r="V915" i="3"/>
  <c r="V802" i="3"/>
  <c r="V373" i="3"/>
  <c r="V1227" i="3"/>
  <c r="V1273" i="3"/>
  <c r="V995" i="3"/>
  <c r="V1474" i="3"/>
  <c r="V1170" i="3"/>
  <c r="V854" i="3"/>
  <c r="V840" i="3"/>
  <c r="V706" i="3"/>
  <c r="V632" i="3"/>
  <c r="V611" i="3"/>
  <c r="V810" i="3"/>
  <c r="V1396" i="3"/>
  <c r="V1427" i="3"/>
  <c r="V1464" i="3"/>
  <c r="V1148" i="3"/>
  <c r="V1006" i="3"/>
  <c r="V1024" i="3"/>
  <c r="V750" i="3"/>
  <c r="V723" i="3"/>
  <c r="V51" i="3"/>
  <c r="V181" i="3"/>
  <c r="V251" i="3"/>
  <c r="V340" i="3"/>
  <c r="V573" i="3"/>
  <c r="V430" i="3"/>
  <c r="V332" i="3"/>
  <c r="V268" i="3"/>
  <c r="V389" i="3"/>
  <c r="V321" i="3"/>
  <c r="V30" i="3"/>
  <c r="V130" i="3"/>
  <c r="V144" i="3"/>
  <c r="V210" i="3"/>
  <c r="V228" i="3"/>
  <c r="V220" i="3"/>
  <c r="V276" i="3"/>
  <c r="V68" i="3"/>
  <c r="V214" i="3"/>
  <c r="V293" i="3"/>
  <c r="V413" i="3"/>
  <c r="V577" i="3"/>
  <c r="V477" i="3"/>
  <c r="V379" i="3"/>
  <c r="V304" i="3"/>
  <c r="V406" i="3"/>
  <c r="V336" i="3"/>
  <c r="V242" i="3"/>
  <c r="V516" i="3"/>
  <c r="V669" i="3"/>
  <c r="V782" i="3"/>
  <c r="V872" i="3"/>
  <c r="V726" i="3"/>
  <c r="V175" i="3"/>
  <c r="V562" i="3"/>
  <c r="V378" i="3"/>
  <c r="V712" i="3"/>
  <c r="V664" i="3"/>
  <c r="V1211" i="3"/>
  <c r="V1031" i="3"/>
  <c r="V1385" i="3"/>
  <c r="V245" i="3"/>
  <c r="V595" i="3"/>
  <c r="V707" i="3"/>
  <c r="V754" i="3"/>
  <c r="V985" i="3"/>
  <c r="V711" i="3"/>
  <c r="V592" i="3"/>
  <c r="V504" i="3"/>
  <c r="V444" i="3"/>
  <c r="V441" i="3"/>
  <c r="V416" i="3"/>
  <c r="V343" i="3"/>
  <c r="V375" i="3"/>
  <c r="V352" i="3"/>
  <c r="V420" i="3"/>
  <c r="V537" i="3"/>
  <c r="V380" i="3"/>
  <c r="V469" i="3"/>
  <c r="V739" i="3"/>
  <c r="V584" i="3"/>
  <c r="V467" i="3"/>
  <c r="V1112" i="3"/>
  <c r="V1061" i="3"/>
  <c r="V862" i="3"/>
  <c r="V805" i="3"/>
  <c r="V1479" i="3"/>
  <c r="V1002" i="3"/>
  <c r="V894" i="3"/>
  <c r="V758" i="3"/>
  <c r="V771" i="3"/>
  <c r="V730" i="3"/>
  <c r="V248" i="3"/>
  <c r="V594" i="3"/>
  <c r="V677" i="3"/>
  <c r="V778" i="3"/>
  <c r="V1113" i="3"/>
  <c r="V744" i="3"/>
  <c r="V740" i="3"/>
  <c r="V443" i="3"/>
  <c r="V372" i="3"/>
  <c r="V660" i="3"/>
  <c r="V772" i="3"/>
  <c r="V1252" i="3"/>
  <c r="V1337" i="3"/>
  <c r="V1292" i="3"/>
  <c r="V1460" i="3"/>
  <c r="V1111" i="3"/>
  <c r="V708" i="3"/>
  <c r="V362" i="3"/>
  <c r="V747" i="3"/>
  <c r="V700" i="3"/>
  <c r="V803" i="3"/>
  <c r="V958" i="3"/>
  <c r="V759" i="3"/>
  <c r="V626" i="3"/>
  <c r="V491" i="3"/>
  <c r="V390" i="3"/>
  <c r="V255" i="3"/>
  <c r="V566" i="3"/>
  <c r="V502" i="3"/>
  <c r="V597" i="3"/>
  <c r="V829" i="3"/>
  <c r="V742" i="3"/>
  <c r="V547" i="3"/>
  <c r="V452" i="3"/>
  <c r="V346" i="3"/>
  <c r="V716" i="3"/>
  <c r="V962" i="3"/>
  <c r="V994" i="3"/>
  <c r="V1152" i="3"/>
  <c r="V1263" i="3"/>
  <c r="V954" i="3"/>
  <c r="V783" i="3"/>
  <c r="V719" i="3"/>
  <c r="V533" i="3"/>
  <c r="V746" i="3"/>
  <c r="V1261" i="3"/>
  <c r="V1069" i="3"/>
  <c r="V1232" i="3"/>
  <c r="V603" i="3"/>
  <c r="V1104" i="3"/>
  <c r="V816" i="3"/>
  <c r="V642" i="3"/>
  <c r="V513" i="3"/>
  <c r="V323" i="3"/>
  <c r="V768" i="3"/>
  <c r="V749" i="3"/>
  <c r="V869" i="3"/>
  <c r="V1098" i="3"/>
  <c r="V891" i="3"/>
  <c r="V809" i="3"/>
  <c r="V655" i="3"/>
  <c r="V602" i="3"/>
  <c r="V1127" i="3"/>
  <c r="V1206" i="3"/>
  <c r="V1362" i="3"/>
  <c r="V1465" i="3"/>
  <c r="V1045" i="3"/>
  <c r="V845" i="3"/>
  <c r="V905" i="3"/>
  <c r="V781" i="3"/>
  <c r="V675" i="3"/>
  <c r="V117" i="3"/>
  <c r="V193" i="3"/>
  <c r="V472" i="3"/>
  <c r="V368" i="3"/>
  <c r="V818" i="3"/>
  <c r="V729" i="3"/>
  <c r="V643" i="3"/>
  <c r="V606" i="3"/>
  <c r="V588" i="3"/>
  <c r="V500" i="3"/>
  <c r="V294" i="3"/>
  <c r="V489" i="3"/>
  <c r="V551" i="3"/>
  <c r="V727" i="3"/>
  <c r="V1088" i="3"/>
  <c r="V585" i="3"/>
  <c r="V796" i="3"/>
  <c r="V733" i="3"/>
  <c r="V676" i="3"/>
  <c r="V639" i="3"/>
  <c r="V1297" i="3"/>
  <c r="V1641" i="3"/>
  <c r="V1620" i="3"/>
  <c r="V1574" i="3"/>
  <c r="V1344" i="3"/>
  <c r="V1648" i="3"/>
  <c r="V1678" i="3"/>
  <c r="V1675" i="3"/>
  <c r="V932" i="3"/>
  <c r="V855" i="3"/>
  <c r="V1320" i="3"/>
  <c r="V1452" i="3"/>
  <c r="V1100" i="3"/>
  <c r="V715" i="3"/>
  <c r="V798" i="3"/>
  <c r="V1086" i="3"/>
  <c r="V1498" i="3"/>
  <c r="V1551" i="3"/>
  <c r="V1593" i="3"/>
  <c r="V1663" i="3"/>
  <c r="V1493" i="3"/>
  <c r="V1182" i="3"/>
  <c r="V1146" i="3"/>
  <c r="V919" i="3"/>
  <c r="V804" i="3"/>
  <c r="V1050" i="3"/>
  <c r="V948" i="3"/>
  <c r="V831" i="3"/>
  <c r="V649" i="3"/>
  <c r="V1008" i="3"/>
  <c r="V1390" i="3"/>
  <c r="V1468" i="3"/>
  <c r="V1395" i="3"/>
  <c r="V1319" i="3"/>
  <c r="V1178" i="3"/>
  <c r="V1015" i="3"/>
  <c r="V826" i="3"/>
  <c r="V355" i="3"/>
  <c r="V691" i="3"/>
  <c r="V957" i="3"/>
  <c r="V951" i="3"/>
  <c r="V1118" i="3"/>
  <c r="V924" i="3"/>
  <c r="V211" i="3"/>
  <c r="V633" i="3"/>
  <c r="V366" i="3"/>
  <c r="V421" i="3"/>
  <c r="V399" i="3"/>
  <c r="V952" i="3"/>
  <c r="V1000" i="3"/>
  <c r="V1040" i="3"/>
  <c r="V1272" i="3"/>
  <c r="V788" i="3"/>
  <c r="V672" i="3"/>
  <c r="V686" i="3"/>
  <c r="V608" i="3"/>
  <c r="V173" i="3"/>
  <c r="V345" i="3"/>
  <c r="V461" i="3"/>
  <c r="V574" i="3"/>
  <c r="V714" i="3"/>
  <c r="V586" i="3"/>
  <c r="V549" i="3"/>
  <c r="V434" i="3"/>
  <c r="V1288" i="3"/>
  <c r="V1281" i="3"/>
  <c r="V1355" i="3"/>
  <c r="V1025" i="3"/>
  <c r="V1052" i="3"/>
  <c r="V933" i="3"/>
  <c r="V751" i="3"/>
  <c r="V663" i="3"/>
  <c r="V860" i="3"/>
  <c r="V874" i="3"/>
  <c r="V775" i="3"/>
  <c r="V644" i="3"/>
  <c r="V555" i="3"/>
  <c r="V386" i="3"/>
  <c r="V806" i="3"/>
  <c r="V966" i="3"/>
  <c r="V1049" i="3"/>
  <c r="V1095" i="3"/>
  <c r="V929" i="3"/>
  <c r="V901" i="3"/>
  <c r="V835" i="3"/>
  <c r="V763" i="3"/>
  <c r="V564" i="3"/>
  <c r="V384" i="3"/>
  <c r="V590" i="3"/>
  <c r="V724" i="3"/>
  <c r="V785" i="3"/>
  <c r="V879" i="3"/>
  <c r="V127" i="3"/>
  <c r="V149" i="3"/>
  <c r="V174" i="3"/>
  <c r="V206" i="3"/>
  <c r="V226" i="3"/>
  <c r="V57" i="3"/>
  <c r="V213" i="3"/>
  <c r="V353" i="3"/>
  <c r="V538" i="3"/>
  <c r="V559" i="3"/>
  <c r="V454" i="3"/>
  <c r="V349" i="3"/>
  <c r="V250" i="3"/>
  <c r="V435" i="3"/>
  <c r="V327" i="3"/>
  <c r="V645" i="3"/>
  <c r="V851" i="3"/>
  <c r="V1163" i="3"/>
  <c r="V1283" i="3"/>
  <c r="V1401" i="3"/>
  <c r="V1335" i="3"/>
  <c r="V1354" i="3"/>
  <c r="V1534" i="3"/>
  <c r="V1556" i="3"/>
  <c r="V1555" i="3"/>
  <c r="V507" i="3"/>
  <c r="V875" i="3"/>
  <c r="V1168" i="3"/>
  <c r="V1391" i="3"/>
  <c r="V1509" i="3"/>
  <c r="V1532" i="3"/>
  <c r="V1517" i="3"/>
  <c r="V1523" i="3"/>
  <c r="V1530" i="3"/>
  <c r="V1584" i="3"/>
  <c r="V916" i="3"/>
  <c r="V827" i="3"/>
  <c r="V1076" i="3"/>
  <c r="V1591" i="3"/>
  <c r="V1625" i="3"/>
  <c r="V1597" i="3"/>
  <c r="V1599" i="3"/>
  <c r="V1587" i="3"/>
  <c r="V1575" i="3"/>
  <c r="V1582" i="3"/>
  <c r="V583" i="3"/>
  <c r="V870" i="3"/>
  <c r="V941" i="3"/>
  <c r="V1161" i="3"/>
  <c r="V1333" i="3"/>
  <c r="V1361" i="3"/>
  <c r="V1383" i="3"/>
  <c r="V1328" i="3"/>
  <c r="V1054" i="3"/>
  <c r="V1236" i="3"/>
  <c r="V1253" i="3"/>
  <c r="V1370" i="3"/>
  <c r="V1176" i="3"/>
  <c r="V1144" i="3"/>
  <c r="V1317" i="3"/>
  <c r="V1382" i="3"/>
  <c r="V1394" i="3"/>
  <c r="V1424" i="3"/>
  <c r="V1202" i="3"/>
  <c r="V1369" i="3"/>
  <c r="V1481" i="3"/>
  <c r="V1664" i="3"/>
  <c r="V1619" i="3"/>
  <c r="V1592" i="3"/>
  <c r="V1605" i="3"/>
  <c r="V1635" i="3"/>
  <c r="V902" i="3"/>
  <c r="V1308" i="3"/>
  <c r="V1541" i="3"/>
  <c r="V1628" i="3"/>
  <c r="V1637" i="3"/>
  <c r="V317" i="3"/>
  <c r="V654" i="3"/>
  <c r="V774" i="3"/>
  <c r="V887" i="3"/>
  <c r="V1212" i="3"/>
  <c r="V1237" i="3"/>
  <c r="V1397" i="3"/>
  <c r="V1423" i="3"/>
  <c r="V1438" i="3"/>
  <c r="V1058" i="3"/>
  <c r="V307" i="3"/>
  <c r="V544" i="3"/>
  <c r="V780" i="3"/>
  <c r="V900" i="3"/>
  <c r="V978" i="3"/>
  <c r="V289" i="3"/>
  <c r="V209" i="3"/>
  <c r="V735" i="3"/>
  <c r="V850" i="3"/>
  <c r="V1065" i="3"/>
  <c r="V1114" i="3"/>
  <c r="V1241" i="3"/>
  <c r="V1240" i="3"/>
  <c r="V1286" i="3"/>
  <c r="V1315" i="3"/>
  <c r="V273" i="3"/>
  <c r="V532" i="3"/>
  <c r="V393" i="3"/>
  <c r="V738" i="3"/>
  <c r="V877" i="3"/>
  <c r="V646" i="3"/>
  <c r="V971" i="3"/>
  <c r="V950" i="3"/>
  <c r="V1010" i="3"/>
  <c r="V412" i="3"/>
  <c r="V476" i="3"/>
  <c r="V1259" i="3"/>
  <c r="V1428" i="3"/>
  <c r="V1442" i="3"/>
  <c r="V1576" i="3"/>
  <c r="V1560" i="3"/>
  <c r="V1075" i="3"/>
  <c r="V821" i="3"/>
  <c r="V596" i="3"/>
  <c r="V512" i="3"/>
  <c r="V422" i="3"/>
  <c r="V1005" i="3"/>
  <c r="V1262" i="3"/>
  <c r="V1285" i="3"/>
  <c r="V1268" i="3"/>
  <c r="V1521" i="3"/>
  <c r="V990" i="3"/>
  <c r="V793" i="3"/>
  <c r="V557" i="3"/>
  <c r="V486" i="3"/>
  <c r="V396" i="3"/>
  <c r="V1306" i="3"/>
  <c r="V1341" i="3"/>
  <c r="V1491" i="3"/>
  <c r="V576" i="3"/>
  <c r="V448" i="3"/>
  <c r="V18" i="3"/>
  <c r="V102" i="3"/>
  <c r="V137" i="3"/>
  <c r="V167" i="3"/>
  <c r="V147" i="3"/>
  <c r="V265" i="3"/>
  <c r="V641" i="3"/>
  <c r="V673" i="3"/>
  <c r="V722" i="3"/>
  <c r="V401" i="3"/>
  <c r="V254" i="3"/>
  <c r="V704" i="3"/>
  <c r="V880" i="3"/>
  <c r="V925" i="3"/>
  <c r="V814" i="3"/>
  <c r="V514" i="3"/>
  <c r="V404" i="3"/>
  <c r="V358" i="3"/>
  <c r="V301" i="3"/>
  <c r="V231" i="3"/>
  <c r="V651" i="3"/>
  <c r="V721" i="3"/>
  <c r="V1126" i="3"/>
  <c r="V1131" i="3"/>
  <c r="V1108" i="3"/>
  <c r="V886" i="3"/>
  <c r="V535" i="3"/>
  <c r="V529" i="3"/>
  <c r="V424" i="3"/>
  <c r="V356" i="3"/>
  <c r="V647" i="3"/>
  <c r="V947" i="3"/>
  <c r="V963" i="3"/>
  <c r="V980" i="3"/>
  <c r="V979" i="3"/>
  <c r="V680" i="3"/>
  <c r="V528" i="3"/>
  <c r="V488" i="3"/>
  <c r="V324" i="3"/>
  <c r="V298" i="3"/>
  <c r="V757" i="3"/>
  <c r="V801" i="3"/>
  <c r="V839" i="3"/>
  <c r="V296" i="3"/>
  <c r="V207" i="3"/>
  <c r="V286" i="3"/>
  <c r="V331" i="3"/>
  <c r="V456" i="3"/>
  <c r="V667" i="3"/>
  <c r="V652" i="3"/>
  <c r="V631" i="3"/>
  <c r="V134" i="3"/>
  <c r="V218" i="3"/>
  <c r="V394" i="3"/>
  <c r="V407" i="3"/>
  <c r="V357" i="3"/>
  <c r="V497" i="3"/>
  <c r="V364" i="3"/>
  <c r="V473" i="3"/>
  <c r="V64" i="3"/>
  <c r="V53" i="3"/>
  <c r="V72" i="3"/>
  <c r="V145" i="3"/>
  <c r="V221" i="3"/>
  <c r="V295" i="3"/>
  <c r="V713" i="3"/>
  <c r="V848" i="3"/>
  <c r="V720" i="3"/>
  <c r="V683" i="3"/>
  <c r="V657" i="3"/>
  <c r="V694" i="3"/>
  <c r="V200" i="3"/>
  <c r="V457" i="3"/>
  <c r="V466" i="3"/>
  <c r="V587" i="3"/>
  <c r="V908" i="3"/>
  <c r="V797" i="3"/>
  <c r="V484" i="3"/>
  <c r="V423" i="3"/>
  <c r="V598" i="3"/>
  <c r="V415" i="3"/>
  <c r="V478" i="3"/>
  <c r="V46" i="3"/>
  <c r="V79" i="3"/>
  <c r="V257" i="3"/>
  <c r="V359" i="3"/>
  <c r="V261" i="3"/>
  <c r="V235" i="3"/>
  <c r="V515" i="3"/>
  <c r="V302" i="3"/>
  <c r="V511" i="3"/>
  <c r="V27" i="3"/>
  <c r="V42" i="3"/>
  <c r="V133" i="3"/>
  <c r="V217" i="3"/>
  <c r="V16" i="3"/>
  <c r="V31" i="3"/>
  <c r="V43" i="3"/>
  <c r="V87" i="3"/>
  <c r="V158" i="3"/>
  <c r="V188" i="3"/>
  <c r="V148" i="3"/>
  <c r="V166" i="3"/>
  <c r="V410" i="3"/>
  <c r="V392" i="3"/>
  <c r="V836" i="3"/>
  <c r="V625" i="3"/>
  <c r="V550" i="3"/>
  <c r="V427" i="3"/>
  <c r="V334" i="3"/>
  <c r="V799" i="3"/>
  <c r="V1038" i="3"/>
  <c r="V1096" i="3"/>
  <c r="V1157" i="3"/>
  <c r="V1216" i="3"/>
  <c r="V997" i="3"/>
  <c r="V815" i="3"/>
  <c r="V682" i="3"/>
  <c r="V12" i="3"/>
  <c r="V370" i="3"/>
  <c r="V482" i="3"/>
  <c r="V492" i="3"/>
  <c r="V976" i="3"/>
  <c r="V609" i="3"/>
  <c r="V534" i="3"/>
  <c r="V442" i="3"/>
  <c r="V374" i="3"/>
  <c r="V270" i="3"/>
  <c r="V967" i="3"/>
  <c r="V1034" i="3"/>
  <c r="V1092" i="3"/>
  <c r="V773" i="3"/>
  <c r="V613" i="3"/>
  <c r="V521" i="3"/>
  <c r="V432" i="3"/>
  <c r="V363" i="3"/>
  <c r="V1120" i="3"/>
  <c r="V1106" i="3"/>
  <c r="V1248" i="3"/>
  <c r="V1247" i="3"/>
  <c r="V1334" i="3"/>
  <c r="V953" i="3"/>
  <c r="V807" i="3"/>
  <c r="V671" i="3"/>
  <c r="V575" i="3"/>
  <c r="V517" i="3"/>
  <c r="V548" i="3"/>
  <c r="V570" i="3"/>
  <c r="V610" i="3"/>
  <c r="V395" i="3"/>
  <c r="V279" i="3"/>
  <c r="V208" i="3"/>
  <c r="V192" i="3"/>
  <c r="V156" i="3"/>
  <c r="V1266" i="3"/>
  <c r="V912" i="3"/>
  <c r="V1371" i="3"/>
  <c r="V1293" i="3"/>
  <c r="V1294" i="3"/>
  <c r="V501" i="3"/>
  <c r="V725" i="3"/>
  <c r="V1231" i="3"/>
  <c r="V792" i="3"/>
  <c r="V1455" i="3"/>
  <c r="V1540" i="3"/>
  <c r="V1590" i="3"/>
  <c r="V1196" i="3"/>
  <c r="V1528" i="3"/>
  <c r="V1588" i="3"/>
  <c r="V1632" i="3"/>
  <c r="V1661" i="3"/>
  <c r="V674" i="3"/>
  <c r="V955" i="3"/>
  <c r="V946" i="3"/>
  <c r="V1290" i="3"/>
  <c r="V1652" i="3"/>
  <c r="V1639" i="3"/>
  <c r="V1606" i="3"/>
  <c r="V1526" i="3"/>
  <c r="V1485" i="3"/>
  <c r="V1432" i="3"/>
  <c r="V1372" i="3"/>
  <c r="V1611" i="3"/>
  <c r="V1647" i="3"/>
  <c r="V1668" i="3"/>
  <c r="V1673" i="3"/>
  <c r="V1676" i="3"/>
  <c r="V1653" i="3"/>
  <c r="V1578" i="3"/>
  <c r="V1564" i="3"/>
  <c r="V1321" i="3"/>
  <c r="V1379" i="3"/>
  <c r="V1630" i="3"/>
  <c r="V1657" i="3"/>
  <c r="V1674" i="3"/>
  <c r="V1680" i="3"/>
  <c r="V1681" i="3"/>
  <c r="V1672" i="3"/>
  <c r="V1659" i="3"/>
  <c r="V1604" i="3"/>
  <c r="V1573" i="3"/>
  <c r="V1352" i="3"/>
  <c r="V1461" i="3"/>
  <c r="V1554" i="3"/>
  <c r="V1608" i="3"/>
  <c r="V1545" i="3"/>
  <c r="V1594" i="3"/>
  <c r="V1043" i="3"/>
  <c r="V1186" i="3"/>
  <c r="V1426" i="3"/>
  <c r="V1510" i="3"/>
  <c r="V1360" i="3"/>
  <c r="V1463" i="3"/>
  <c r="V1299" i="3"/>
  <c r="V1331" i="3"/>
  <c r="V505" i="3"/>
  <c r="V824" i="3"/>
  <c r="V1020" i="3"/>
  <c r="V1249" i="3"/>
  <c r="V1171" i="3"/>
  <c r="V1004" i="3"/>
  <c r="V1353" i="3"/>
  <c r="V1339" i="3"/>
  <c r="V1147" i="3"/>
  <c r="V1246" i="3"/>
  <c r="V1456" i="3"/>
  <c r="V1501" i="3"/>
  <c r="V1615" i="3"/>
  <c r="V1618" i="3"/>
  <c r="V1654" i="3"/>
  <c r="V1629" i="3"/>
  <c r="V1519" i="3"/>
  <c r="V1458" i="3"/>
  <c r="V1330" i="3"/>
  <c r="V666" i="3"/>
  <c r="V930" i="3"/>
  <c r="V1145" i="3"/>
  <c r="V1301" i="3"/>
  <c r="V1470" i="3"/>
  <c r="V1529" i="3"/>
  <c r="V1415" i="3"/>
  <c r="V1477" i="3"/>
  <c r="V1260" i="3"/>
  <c r="V1205" i="3"/>
  <c r="V222" i="3"/>
  <c r="V487" i="3"/>
  <c r="V524" i="3"/>
  <c r="V885" i="3"/>
  <c r="V142" i="3"/>
  <c r="V203" i="3"/>
  <c r="V339" i="3"/>
  <c r="V447" i="3"/>
  <c r="V572" i="3"/>
  <c r="V496" i="3"/>
  <c r="V458" i="3"/>
  <c r="V381" i="3"/>
  <c r="V54" i="3"/>
  <c r="V111" i="3"/>
  <c r="V266" i="3"/>
  <c r="V369" i="3"/>
  <c r="V347" i="3"/>
  <c r="V290" i="3"/>
  <c r="V308" i="3"/>
  <c r="V23" i="3"/>
  <c r="V55" i="3"/>
  <c r="V177" i="3"/>
  <c r="V165" i="3"/>
  <c r="V238" i="3"/>
  <c r="V151" i="3"/>
  <c r="V281" i="3"/>
  <c r="V180" i="3"/>
  <c r="V185" i="3"/>
  <c r="V253" i="3"/>
  <c r="V135" i="3"/>
  <c r="V44" i="3"/>
  <c r="V75" i="3"/>
  <c r="V99" i="3"/>
  <c r="V122" i="3"/>
  <c r="V146" i="3"/>
  <c r="V152" i="3"/>
  <c r="V351" i="3"/>
  <c r="V446" i="3"/>
  <c r="V545" i="3"/>
  <c r="V630" i="3"/>
  <c r="V693" i="3"/>
  <c r="V619" i="3"/>
  <c r="V475" i="3"/>
  <c r="V333" i="3"/>
  <c r="V108" i="3"/>
  <c r="V204" i="3"/>
  <c r="V311" i="3"/>
  <c r="V451" i="3"/>
  <c r="V520" i="3"/>
  <c r="V417" i="3"/>
  <c r="V398" i="3"/>
  <c r="V303" i="3"/>
  <c r="V278" i="3"/>
  <c r="V13" i="3"/>
  <c r="V45" i="3"/>
  <c r="V73" i="3"/>
  <c r="V89" i="3"/>
  <c r="V114" i="3"/>
  <c r="V168" i="3"/>
  <c r="V74" i="3"/>
  <c r="V8" i="3"/>
  <c r="V19" i="3"/>
  <c r="V58" i="3"/>
  <c r="V115" i="3"/>
  <c r="V179" i="3"/>
  <c r="V124" i="3"/>
  <c r="V105" i="3"/>
  <c r="V141" i="3"/>
  <c r="V2" i="3"/>
  <c r="V3" i="3"/>
  <c r="V9" i="3"/>
  <c r="V20" i="3"/>
  <c r="V34" i="3"/>
  <c r="V29" i="3"/>
  <c r="V32" i="3"/>
  <c r="V80" i="3"/>
  <c r="V82" i="3"/>
  <c r="V76" i="3"/>
  <c r="V4" i="3"/>
  <c r="V10" i="3"/>
  <c r="V25" i="3"/>
  <c r="V35" i="3"/>
  <c r="V77" i="3"/>
  <c r="V59" i="3"/>
  <c r="V109" i="3"/>
  <c r="V140" i="3"/>
  <c r="V189" i="3"/>
  <c r="V285" i="3"/>
  <c r="V300" i="3"/>
  <c r="V335" i="3"/>
  <c r="V249" i="3"/>
  <c r="V252" i="3"/>
  <c r="V56" i="3"/>
  <c r="V97" i="3"/>
  <c r="V157" i="3"/>
  <c r="V197" i="3"/>
  <c r="V320" i="3"/>
  <c r="V468" i="3"/>
  <c r="V717" i="3"/>
  <c r="V605" i="3"/>
  <c r="V95" i="3"/>
  <c r="V341" i="3"/>
  <c r="V382" i="3"/>
  <c r="V553" i="3"/>
  <c r="V728" i="3"/>
  <c r="V519" i="3"/>
  <c r="V408" i="3"/>
  <c r="V525" i="3"/>
  <c r="V685" i="3"/>
  <c r="V116" i="3"/>
  <c r="V262" i="3"/>
  <c r="V354" i="3"/>
  <c r="V465" i="3"/>
  <c r="V593" i="3"/>
  <c r="V552" i="3"/>
  <c r="V580" i="3"/>
  <c r="V437" i="3"/>
  <c r="V385" i="3"/>
  <c r="V756" i="3"/>
  <c r="V868" i="3"/>
  <c r="V981" i="3"/>
  <c r="V871" i="3"/>
  <c r="V813" i="3"/>
  <c r="V745" i="3"/>
  <c r="V22" i="3"/>
  <c r="V78" i="3"/>
  <c r="V94" i="3"/>
  <c r="V123" i="3"/>
  <c r="V191" i="3"/>
  <c r="V187" i="3"/>
  <c r="V241" i="3"/>
  <c r="V260" i="3"/>
  <c r="V26" i="3"/>
  <c r="V103" i="3"/>
  <c r="V120" i="3"/>
  <c r="V154" i="3"/>
  <c r="V236" i="3"/>
  <c r="V247" i="3"/>
  <c r="V313" i="3"/>
  <c r="V344" i="3"/>
  <c r="V419" i="3"/>
  <c r="V409" i="3"/>
  <c r="V1080" i="3"/>
  <c r="V1194" i="3"/>
  <c r="V1174" i="3"/>
  <c r="V1107" i="3"/>
  <c r="V898" i="3"/>
  <c r="V1070" i="3"/>
  <c r="V256" i="3"/>
  <c r="V244" i="3"/>
  <c r="V464" i="3"/>
  <c r="V786" i="3"/>
  <c r="V765" i="3"/>
  <c r="V828" i="3"/>
  <c r="V678" i="3"/>
  <c r="V637" i="3"/>
  <c r="V1275" i="3"/>
  <c r="V1508" i="3"/>
  <c r="V1666" i="3"/>
  <c r="V1669" i="3"/>
  <c r="V856" i="3"/>
  <c r="V734" i="3"/>
  <c r="V1011" i="3"/>
  <c r="V1356" i="3"/>
  <c r="V1421" i="3"/>
  <c r="V1410" i="3"/>
  <c r="V1278" i="3"/>
  <c r="V1140" i="3"/>
  <c r="V983" i="3"/>
  <c r="V863" i="3"/>
  <c r="V1057" i="3"/>
  <c r="V866" i="3"/>
  <c r="V1646" i="3"/>
  <c r="V1607" i="3"/>
  <c r="V1660" i="3"/>
  <c r="V1649" i="3"/>
  <c r="V1504" i="3"/>
  <c r="V1358" i="3"/>
  <c r="V1150" i="3"/>
  <c r="V1012" i="3"/>
  <c r="V760" i="3"/>
  <c r="V1138" i="3"/>
  <c r="V1357" i="3"/>
  <c r="V1580" i="3"/>
  <c r="V1489" i="3"/>
  <c r="V1422" i="3"/>
  <c r="V1071" i="3"/>
  <c r="V1198" i="3"/>
  <c r="V1019" i="3"/>
  <c r="V893" i="3"/>
  <c r="V705" i="3"/>
  <c r="V1180" i="3"/>
  <c r="V1420" i="3"/>
  <c r="V1494" i="3"/>
  <c r="V1413" i="3"/>
  <c r="V1365" i="3"/>
  <c r="V1135" i="3"/>
  <c r="V1296" i="3"/>
  <c r="V999" i="3"/>
  <c r="V991" i="3"/>
  <c r="V1142" i="3"/>
  <c r="V1053" i="3"/>
  <c r="V1169" i="3"/>
  <c r="V1412" i="3"/>
  <c r="V1408" i="3"/>
  <c r="V1228" i="3"/>
  <c r="V1067" i="3"/>
  <c r="V977" i="3"/>
  <c r="V1115" i="3"/>
  <c r="V1487" i="3"/>
  <c r="V1522" i="3"/>
  <c r="V1447" i="3"/>
  <c r="V1346" i="3"/>
  <c r="V1047" i="3"/>
  <c r="V1110" i="3"/>
  <c r="V965" i="3"/>
  <c r="V1366" i="3"/>
  <c r="V1439" i="3"/>
  <c r="V1229" i="3"/>
  <c r="V1039" i="3"/>
  <c r="V1007" i="3"/>
  <c r="V987" i="3"/>
  <c r="V1446" i="3"/>
  <c r="V1550" i="3"/>
  <c r="V1621" i="3"/>
  <c r="V1552" i="3"/>
  <c r="V1515" i="3"/>
  <c r="V1374" i="3"/>
  <c r="V1269" i="3"/>
  <c r="V1094" i="3"/>
  <c r="V1543" i="3"/>
  <c r="V1407" i="3"/>
  <c r="V1336" i="3"/>
  <c r="V1021" i="3"/>
  <c r="V1466" i="3"/>
  <c r="V1536" i="3"/>
  <c r="V1627" i="3"/>
  <c r="V601" i="3"/>
  <c r="V1614" i="3"/>
  <c r="V1561" i="3"/>
  <c r="V1270" i="3"/>
  <c r="V1191" i="3"/>
  <c r="V811" i="3"/>
  <c r="V1235" i="3"/>
  <c r="V1416" i="3"/>
  <c r="V1497" i="3"/>
  <c r="V560" i="3"/>
  <c r="V1059" i="3"/>
  <c r="V1215" i="3"/>
  <c r="V1351" i="3"/>
  <c r="V1565" i="3"/>
  <c r="V1431" i="3"/>
  <c r="V1184" i="3"/>
  <c r="V1134" i="3"/>
  <c r="V1027" i="3"/>
  <c r="V960" i="3"/>
  <c r="V618" i="3"/>
  <c r="V1155" i="3"/>
  <c r="V903" i="3"/>
  <c r="V1483" i="3"/>
  <c r="V1318" i="3"/>
  <c r="V1284" i="3"/>
  <c r="V1101" i="3"/>
  <c r="V928" i="3"/>
  <c r="V1159" i="3"/>
  <c r="V1013" i="3"/>
  <c r="V126" i="3"/>
  <c r="V325" i="3"/>
  <c r="V329" i="3"/>
  <c r="V455" i="3"/>
  <c r="V274" i="3"/>
  <c r="V284" i="3"/>
  <c r="V205" i="3"/>
  <c r="V243" i="3"/>
  <c r="V319" i="3"/>
  <c r="V508" i="3"/>
  <c r="V1055" i="3"/>
  <c r="V1409" i="3"/>
  <c r="V1566" i="3"/>
  <c r="V1616" i="3"/>
  <c r="V1600" i="3"/>
  <c r="V1457" i="3"/>
  <c r="V911" i="3"/>
  <c r="V1213" i="3"/>
  <c r="V490" i="3"/>
  <c r="V1271" i="3"/>
  <c r="V1064" i="3"/>
  <c r="V1022" i="3"/>
  <c r="V927" i="3"/>
  <c r="V769" i="3"/>
  <c r="V710" i="3"/>
  <c r="V841" i="3"/>
  <c r="V1137" i="3"/>
  <c r="V1156" i="3"/>
  <c r="V1175" i="3"/>
  <c r="V337" i="3"/>
  <c r="V888" i="3"/>
  <c r="V1090" i="3"/>
  <c r="V1492" i="3"/>
  <c r="V233" i="3"/>
  <c r="V648" i="3"/>
  <c r="V658" i="3"/>
  <c r="V834" i="3"/>
  <c r="V878" i="3"/>
  <c r="V623" i="3"/>
  <c r="V670" i="3"/>
  <c r="V567" i="3"/>
  <c r="V920" i="3"/>
  <c r="V859" i="3"/>
  <c r="V315" i="3"/>
  <c r="V753" i="3"/>
  <c r="V350" i="3"/>
  <c r="V989" i="3"/>
  <c r="V1154" i="3"/>
  <c r="V635" i="3"/>
  <c r="V943" i="3"/>
  <c r="V846" i="3"/>
  <c r="V762" i="3"/>
  <c r="V292" i="3"/>
  <c r="V561" i="3"/>
  <c r="V291" i="3"/>
  <c r="V907" i="3"/>
  <c r="V1141" i="3"/>
  <c r="V659" i="3"/>
  <c r="V607" i="3"/>
  <c r="V604" i="3"/>
  <c r="V565" i="3"/>
  <c r="V770" i="3"/>
  <c r="V391" i="3"/>
  <c r="V310" i="3"/>
  <c r="V949" i="3"/>
  <c r="V1139" i="3"/>
  <c r="V1230" i="3"/>
  <c r="V1244" i="3"/>
  <c r="V914" i="3"/>
  <c r="V844" i="3"/>
  <c r="V918" i="3"/>
  <c r="V571" i="3"/>
  <c r="V1125" i="3"/>
  <c r="V890" i="3"/>
  <c r="V1291" i="3"/>
  <c r="V1398" i="3"/>
  <c r="V1177" i="3"/>
  <c r="V1223" i="3"/>
  <c r="V1132" i="3"/>
  <c r="V1595" i="3"/>
  <c r="V1644" i="3"/>
  <c r="V1589" i="3"/>
  <c r="V1662" i="3"/>
  <c r="V1531" i="3"/>
  <c r="V1475" i="3"/>
  <c r="V1280" i="3"/>
  <c r="V1220" i="3"/>
  <c r="V1200" i="3"/>
  <c r="V264" i="3"/>
  <c r="V698" i="3"/>
  <c r="V867" i="3"/>
  <c r="V942" i="3"/>
  <c r="V1044" i="3"/>
  <c r="V615" i="3"/>
  <c r="V568" i="3"/>
  <c r="V480" i="3"/>
  <c r="V449" i="3"/>
  <c r="V638" i="3"/>
  <c r="V1640" i="3"/>
  <c r="V1656" i="3"/>
  <c r="V1671" i="3"/>
  <c r="V1617" i="3"/>
  <c r="V1507" i="3"/>
  <c r="V1304" i="3"/>
  <c r="V1559" i="3"/>
  <c r="V1596" i="3"/>
  <c r="V1682" i="3"/>
  <c r="V1677" i="3"/>
  <c r="V1679" i="3"/>
  <c r="V1609" i="3"/>
  <c r="V1547" i="3"/>
  <c r="V1386" i="3"/>
  <c r="V523" i="3"/>
  <c r="V536" i="3"/>
  <c r="V661" i="3"/>
  <c r="V823" i="3"/>
  <c r="V1279" i="3"/>
  <c r="V748" i="3"/>
  <c r="V699" i="3"/>
  <c r="V687" i="3"/>
  <c r="V616" i="3"/>
  <c r="V563" i="3"/>
  <c r="V838" i="3"/>
  <c r="V1129" i="3"/>
  <c r="V1255" i="3"/>
  <c r="V1376" i="3"/>
  <c r="V1473" i="3"/>
  <c r="V1384" i="3"/>
  <c r="V1440" i="3"/>
  <c r="V1467" i="3"/>
  <c r="V1490" i="3"/>
  <c r="V1516" i="3"/>
  <c r="V1017" i="3"/>
  <c r="V1267" i="3"/>
  <c r="V1302" i="3"/>
  <c r="V1405" i="3"/>
  <c r="V1478" i="3"/>
  <c r="V1363" i="3"/>
  <c r="V1387" i="3"/>
  <c r="V1443" i="3"/>
  <c r="V1513" i="3"/>
  <c r="V1136" i="3"/>
  <c r="V1425" i="3"/>
  <c r="V1502" i="3"/>
  <c r="V1553" i="3"/>
  <c r="V1586" i="3"/>
  <c r="V1486" i="3"/>
  <c r="V1476" i="3"/>
  <c r="V665" i="3"/>
  <c r="V858" i="3"/>
  <c r="V968" i="3"/>
  <c r="V1074" i="3"/>
  <c r="V1226" i="3"/>
  <c r="V1537" i="3"/>
  <c r="V1562" i="3"/>
  <c r="V998" i="3"/>
  <c r="V1079" i="3"/>
  <c r="V1256" i="3"/>
  <c r="V1453" i="3"/>
  <c r="V1581" i="3"/>
  <c r="V1633" i="3"/>
  <c r="V1631" i="3"/>
  <c r="V1636" i="3"/>
  <c r="V1603" i="3"/>
  <c r="V1557" i="3"/>
  <c r="V938" i="3"/>
  <c r="V1041" i="3"/>
  <c r="V1222" i="3"/>
  <c r="V1406" i="3"/>
  <c r="V1542" i="3"/>
  <c r="V1638" i="3"/>
  <c r="V1642" i="3"/>
  <c r="V1598" i="3"/>
  <c r="V791" i="3"/>
  <c r="V1056" i="3"/>
  <c r="V1233" i="3"/>
  <c r="V1417" i="3"/>
  <c r="V1544" i="3"/>
  <c r="V1411" i="3"/>
  <c r="V1435" i="3"/>
  <c r="V1634" i="3"/>
  <c r="V1623" i="3"/>
  <c r="V1430" i="3"/>
  <c r="V569" i="3"/>
  <c r="V679" i="3"/>
  <c r="V873" i="3"/>
  <c r="V1124" i="3"/>
  <c r="V1343" i="3"/>
  <c r="V1480" i="3"/>
  <c r="V183" i="3"/>
  <c r="V418" i="3"/>
  <c r="V701" i="3"/>
  <c r="V832" i="3"/>
  <c r="V1082" i="3"/>
  <c r="V1207" i="3"/>
  <c r="V196" i="3"/>
  <c r="V275" i="3"/>
  <c r="V318" i="3"/>
  <c r="V371" i="3"/>
  <c r="V450" i="3"/>
  <c r="V530" i="3"/>
  <c r="V761" i="3"/>
  <c r="V864" i="3"/>
  <c r="V922" i="3"/>
  <c r="V1051" i="3"/>
  <c r="V232" i="3"/>
  <c r="V462" i="3"/>
  <c r="V556" i="3"/>
  <c r="V627" i="3"/>
  <c r="V1195" i="3"/>
  <c r="V1151" i="3"/>
  <c r="V1225" i="3"/>
  <c r="V1214" i="3"/>
  <c r="V1203" i="3"/>
  <c r="V1254" i="3"/>
  <c r="V411" i="3"/>
  <c r="V690" i="3"/>
  <c r="V600" i="3"/>
  <c r="V1023" i="3"/>
  <c r="V1183" i="3"/>
  <c r="V1093" i="3"/>
  <c r="V1122" i="3"/>
  <c r="V940" i="3"/>
  <c r="V617" i="3"/>
  <c r="V1037" i="3"/>
  <c r="V1172" i="3"/>
  <c r="V1287" i="3"/>
  <c r="V1482" i="3"/>
  <c r="V1393" i="3"/>
  <c r="V1347" i="3"/>
  <c r="V1162" i="3"/>
  <c r="V1459" i="3"/>
  <c r="V1445" i="3"/>
  <c r="V1066" i="3"/>
  <c r="V1381" i="3"/>
  <c r="V1434" i="3"/>
  <c r="V1535" i="3"/>
  <c r="V1602" i="3"/>
  <c r="V1506" i="3"/>
  <c r="V1572" i="3"/>
  <c r="V1533" i="3"/>
  <c r="V1512" i="3"/>
  <c r="V1518" i="3"/>
  <c r="V328" i="3"/>
  <c r="V403" i="3"/>
  <c r="V440" i="3"/>
  <c r="V494" i="3"/>
  <c r="V612" i="3"/>
  <c r="V703" i="3"/>
  <c r="V614" i="3"/>
  <c r="V656" i="3"/>
  <c r="V60" i="3"/>
  <c r="V282" i="3"/>
  <c r="V322" i="3"/>
  <c r="V405" i="3"/>
  <c r="V546" i="3"/>
  <c r="V402" i="3"/>
  <c r="V702" i="3"/>
  <c r="V937" i="3"/>
  <c r="V1089" i="3"/>
  <c r="V297" i="3"/>
  <c r="V510" i="3"/>
  <c r="V558" i="3"/>
  <c r="V634" i="3"/>
  <c r="V882" i="3"/>
  <c r="V684" i="3"/>
  <c r="V926" i="3"/>
  <c r="V1153" i="3"/>
  <c r="V620" i="3"/>
  <c r="V1221" i="3"/>
  <c r="V5" i="3"/>
  <c r="V21" i="3"/>
  <c r="V37" i="3"/>
  <c r="V63" i="3"/>
  <c r="V65" i="3"/>
  <c r="V100" i="3"/>
  <c r="V178" i="3"/>
  <c r="V246" i="3"/>
  <c r="V299" i="3"/>
  <c r="V822" i="3"/>
  <c r="V1324" i="3"/>
  <c r="V1433" i="3"/>
  <c r="V1511" i="3"/>
  <c r="V1567" i="3"/>
  <c r="V1471" i="3"/>
  <c r="V1500" i="3"/>
  <c r="V1488" i="3"/>
  <c r="V1496" i="3"/>
  <c r="V1495" i="3"/>
  <c r="V526" i="3"/>
  <c r="V961" i="3"/>
  <c r="V1033" i="3"/>
  <c r="V1133" i="3"/>
  <c r="V1234" i="3"/>
  <c r="V1323" i="3"/>
  <c r="V1377" i="3"/>
  <c r="V1403" i="3"/>
  <c r="V1388" i="3"/>
  <c r="V1450" i="3"/>
  <c r="V540" i="3"/>
  <c r="V812" i="3"/>
  <c r="V843" i="3"/>
  <c r="V1009" i="3"/>
  <c r="V1245" i="3"/>
  <c r="V909" i="3"/>
  <c r="V1208" i="3"/>
  <c r="V1192" i="3"/>
  <c r="V1072" i="3"/>
  <c r="V1276" i="3"/>
  <c r="V377" i="3"/>
  <c r="V360" i="3"/>
  <c r="V849" i="3"/>
  <c r="V972" i="3"/>
  <c r="V1218" i="3"/>
  <c r="V1185" i="3"/>
  <c r="V1242" i="3"/>
  <c r="V1300" i="3"/>
  <c r="V1309" i="3"/>
  <c r="V1349" i="3"/>
  <c r="V1274" i="3"/>
  <c r="V1277" i="3"/>
  <c r="V906" i="3"/>
  <c r="V1097" i="3"/>
  <c r="V1149" i="3"/>
  <c r="V1265" i="3"/>
  <c r="V1449" i="3"/>
  <c r="V892" i="3"/>
  <c r="V1345" i="3"/>
  <c r="V1342" i="3"/>
  <c r="V1402" i="3"/>
  <c r="V1068" i="3"/>
  <c r="V326" i="3"/>
  <c r="V629" i="3"/>
  <c r="V731" i="3"/>
  <c r="V945" i="3"/>
  <c r="V944" i="3"/>
  <c r="V842" i="3"/>
  <c r="V1327" i="3"/>
  <c r="V1505" i="3"/>
  <c r="V1549" i="3"/>
  <c r="V1622" i="3"/>
  <c r="V1651" i="3"/>
  <c r="V1601" i="3"/>
  <c r="V1650" i="3"/>
  <c r="V1624" i="3"/>
  <c r="V1610" i="3"/>
  <c r="V1548" i="3"/>
  <c r="V1612" i="3"/>
  <c r="V1643" i="3"/>
  <c r="V1583" i="3"/>
  <c r="V1579" i="3"/>
  <c r="V1558" i="3"/>
  <c r="V224" i="3"/>
  <c r="V784" i="3"/>
  <c r="V1029" i="3"/>
  <c r="V1197" i="3"/>
  <c r="V1418" i="3"/>
  <c r="V1087" i="3"/>
  <c r="V162" i="3"/>
  <c r="V479" i="3"/>
  <c r="V741" i="3"/>
  <c r="V881" i="3"/>
  <c r="V1073" i="3"/>
  <c r="V1165" i="3"/>
  <c r="V1187" i="3"/>
  <c r="V1224" i="3"/>
  <c r="V463" i="3"/>
  <c r="V695" i="3"/>
  <c r="V993" i="3"/>
  <c r="V1239" i="3"/>
  <c r="V1338" i="3"/>
  <c r="V787" i="3"/>
  <c r="V1350" i="3"/>
  <c r="V1451" i="3"/>
  <c r="V1524" i="3"/>
  <c r="V1577" i="3"/>
  <c r="V1414" i="3"/>
  <c r="V1189" i="3"/>
  <c r="V1179" i="3"/>
  <c r="V1645" i="3"/>
  <c r="V1613" i="3"/>
  <c r="V1667" i="3"/>
  <c r="V1570" i="3"/>
  <c r="V1563" i="3"/>
  <c r="V1585" i="3"/>
  <c r="V1444" i="3"/>
  <c r="V1373" i="3"/>
  <c r="V1251" i="3"/>
  <c r="V709" i="3"/>
  <c r="V1048" i="3"/>
  <c r="V1303" i="3"/>
  <c r="V1404" i="3"/>
  <c r="V1520" i="3"/>
  <c r="V1525" i="3"/>
  <c r="V1400" i="3"/>
  <c r="V1499" i="3"/>
  <c r="V1538" i="3"/>
  <c r="V1419" i="3"/>
  <c r="V1238" i="3"/>
  <c r="V1167" i="3"/>
  <c r="V736" i="3"/>
  <c r="V1264" i="3"/>
  <c r="V752" i="3"/>
  <c r="V1322" i="3"/>
  <c r="V1448" i="3"/>
  <c r="V1539" i="3"/>
  <c r="V1389" i="3"/>
  <c r="V1314" i="3"/>
  <c r="V1210" i="3"/>
  <c r="V1014" i="3"/>
  <c r="V1359" i="3"/>
  <c r="V1454" i="3"/>
  <c r="V1298" i="3"/>
  <c r="V1257" i="3"/>
  <c r="V1250" i="3"/>
  <c r="V1437" i="3"/>
  <c r="V1571" i="3"/>
  <c r="V1626" i="3"/>
  <c r="V539" i="3"/>
  <c r="V1016" i="3"/>
  <c r="V1026" i="3"/>
  <c r="V1181" i="3"/>
  <c r="V1307" i="3"/>
  <c r="V1340" i="3"/>
  <c r="V71" i="3"/>
  <c r="V202" i="3"/>
  <c r="V272" i="3"/>
  <c r="V506" i="3"/>
  <c r="V653" i="3"/>
  <c r="V833" i="3"/>
  <c r="V988" i="3"/>
  <c r="V883" i="3"/>
  <c r="V433" i="3"/>
  <c r="V636" i="3"/>
  <c r="V996" i="3"/>
  <c r="V1121" i="3"/>
  <c r="V1316" i="3"/>
  <c r="V1091" i="3"/>
  <c r="V1160" i="3"/>
  <c r="V1312" i="3"/>
  <c r="V959" i="3"/>
  <c r="V1429" i="3"/>
  <c r="V1332" i="3"/>
  <c r="V1399" i="3"/>
  <c r="V1305" i="3"/>
  <c r="V1188" i="3"/>
  <c r="V1099" i="3"/>
  <c r="V194" i="3"/>
  <c r="V485" i="3"/>
  <c r="V531" i="3"/>
  <c r="V591" i="3"/>
  <c r="V1204" i="3"/>
  <c r="V1295" i="3"/>
  <c r="V1201" i="3"/>
  <c r="V1117" i="3"/>
  <c r="V1105" i="3"/>
  <c r="V96" i="3"/>
  <c r="V330" i="3"/>
  <c r="V518" i="3"/>
  <c r="V460" i="3"/>
  <c r="V795" i="3"/>
  <c r="V800" i="3"/>
  <c r="V1128" i="3"/>
  <c r="V1063" i="3"/>
  <c r="V1143" i="3"/>
  <c r="V876" i="3"/>
  <c r="V1683" i="3"/>
  <c r="V889" i="3"/>
  <c r="V1368" i="3"/>
  <c r="V1173" i="3"/>
  <c r="V1348" i="3"/>
  <c r="V1243" i="3"/>
  <c r="V1085" i="3"/>
  <c r="V1036" i="3"/>
  <c r="V164" i="3"/>
  <c r="V439" i="3"/>
  <c r="V503" i="3"/>
  <c r="V622" i="3"/>
  <c r="V453" i="3"/>
  <c r="V169" i="3"/>
  <c r="V342" i="3"/>
  <c r="V481" i="3"/>
  <c r="V589" i="3"/>
  <c r="V621" i="3"/>
  <c r="V692" i="3"/>
  <c r="V755" i="3"/>
  <c r="V820" i="3"/>
  <c r="V884" i="3"/>
  <c r="V861" i="3"/>
  <c r="V104" i="3"/>
  <c r="V288" i="3"/>
  <c r="V316" i="3"/>
  <c r="V474" i="3"/>
  <c r="V662" i="3"/>
  <c r="V779" i="3"/>
  <c r="V910" i="3"/>
  <c r="V936" i="3"/>
  <c r="V913" i="3"/>
  <c r="V847" i="3"/>
  <c r="R81" i="3"/>
  <c r="R229" i="3"/>
  <c r="R312" i="3"/>
  <c r="R400" i="3"/>
  <c r="R431" i="3"/>
  <c r="R542" i="3"/>
  <c r="R599" i="3"/>
  <c r="R718" i="3"/>
  <c r="R897" i="3"/>
  <c r="R921" i="3"/>
  <c r="R159" i="3"/>
  <c r="R376" i="3"/>
  <c r="R493" i="3"/>
  <c r="R688" i="3"/>
  <c r="R817" i="3"/>
  <c r="R819" i="3"/>
  <c r="R923" i="3"/>
  <c r="R939" i="3"/>
  <c r="R132" i="3"/>
  <c r="R190" i="3"/>
  <c r="R305" i="3"/>
  <c r="R640" i="3"/>
  <c r="R857" i="3"/>
  <c r="R904" i="3"/>
  <c r="R931" i="3"/>
  <c r="R1035" i="3"/>
  <c r="R150" i="3"/>
  <c r="R365" i="3"/>
  <c r="R582" i="3"/>
  <c r="R696" i="3"/>
  <c r="R790" i="3"/>
  <c r="R767" i="3"/>
  <c r="R1003" i="3"/>
  <c r="R852" i="3"/>
  <c r="R1060" i="3"/>
  <c r="R1119" i="3"/>
  <c r="R259" i="3"/>
  <c r="R543" i="3"/>
  <c r="R459" i="3"/>
  <c r="R956" i="3"/>
  <c r="R935" i="3"/>
  <c r="R970" i="3"/>
  <c r="R1084" i="3"/>
  <c r="R1123" i="3"/>
  <c r="R1166" i="3"/>
  <c r="R1209" i="3"/>
  <c r="R219" i="3"/>
  <c r="R697" i="3"/>
  <c r="R628" i="3"/>
  <c r="R764" i="3"/>
  <c r="R40" i="3"/>
  <c r="R131" i="3"/>
  <c r="R414" i="3"/>
  <c r="R263" i="3"/>
  <c r="R367" i="3"/>
  <c r="R277" i="3"/>
  <c r="R314" i="3"/>
  <c r="R650" i="3"/>
  <c r="R777" i="3"/>
  <c r="R808" i="3"/>
  <c r="R498" i="3"/>
  <c r="R509" i="3"/>
  <c r="R483" i="3"/>
  <c r="R445" i="3"/>
  <c r="R182" i="3"/>
  <c r="R119" i="3"/>
  <c r="R269" i="3"/>
  <c r="R681" i="3"/>
  <c r="R766" i="3"/>
  <c r="R425" i="3"/>
  <c r="R541" i="3"/>
  <c r="R522" i="3"/>
  <c r="R387" i="3"/>
  <c r="R495" i="3"/>
  <c r="R85" i="3"/>
  <c r="R163" i="3"/>
  <c r="R92" i="3"/>
  <c r="R338" i="3"/>
  <c r="R436" i="3"/>
  <c r="R201" i="3"/>
  <c r="R383" i="3"/>
  <c r="R388" i="3"/>
  <c r="R280" i="3"/>
  <c r="R348" i="3"/>
  <c r="R61" i="3"/>
  <c r="R198" i="3"/>
  <c r="R223" i="3"/>
  <c r="R283" i="3"/>
  <c r="R306" i="3"/>
  <c r="R216" i="3"/>
  <c r="R49" i="3"/>
  <c r="R84" i="3"/>
  <c r="R128" i="3"/>
  <c r="R98" i="3"/>
  <c r="R234" i="3"/>
  <c r="R225" i="3"/>
  <c r="R237" i="3"/>
  <c r="R176" i="3"/>
  <c r="R47" i="3"/>
  <c r="R48" i="3"/>
  <c r="R113" i="3"/>
  <c r="R139" i="3"/>
  <c r="R171" i="3"/>
  <c r="R143" i="3"/>
  <c r="R172" i="3"/>
  <c r="R161" i="3"/>
  <c r="R212" i="3"/>
  <c r="R33" i="3"/>
  <c r="R36" i="3"/>
  <c r="R67" i="3"/>
  <c r="R118" i="3"/>
  <c r="R153" i="3"/>
  <c r="R93" i="3"/>
  <c r="R107" i="3"/>
  <c r="R6" i="3"/>
  <c r="R28" i="3"/>
  <c r="R66" i="3"/>
  <c r="R91" i="3"/>
  <c r="R38" i="3"/>
  <c r="R106" i="3"/>
  <c r="R129" i="3"/>
  <c r="R1329" i="3"/>
  <c r="R121" i="3"/>
  <c r="R215" i="3"/>
  <c r="R397" i="3"/>
  <c r="R689" i="3"/>
  <c r="R837" i="3"/>
  <c r="R825" i="3"/>
  <c r="R830" i="3"/>
  <c r="R230" i="3"/>
  <c r="R581" i="3"/>
  <c r="R794" i="3"/>
  <c r="R1217" i="3"/>
  <c r="R1392" i="3"/>
  <c r="R1568" i="3"/>
  <c r="R1469" i="3"/>
  <c r="R1436" i="3"/>
  <c r="R1311" i="3"/>
  <c r="R1199" i="3"/>
  <c r="R1258" i="3"/>
  <c r="R974" i="3"/>
  <c r="R1484" i="3"/>
  <c r="R1514" i="3"/>
  <c r="R1462" i="3"/>
  <c r="R1375" i="3"/>
  <c r="R1325" i="3"/>
  <c r="R1130" i="3"/>
  <c r="R1289" i="3"/>
  <c r="R1102" i="3"/>
  <c r="R982" i="3"/>
  <c r="R287" i="3"/>
  <c r="R776" i="3"/>
  <c r="R1081" i="3"/>
  <c r="R1077" i="3"/>
  <c r="R1326" i="3"/>
  <c r="R1219" i="3"/>
  <c r="R1158" i="3"/>
  <c r="R1378" i="3"/>
  <c r="R1313" i="3"/>
  <c r="R1164" i="3"/>
  <c r="R69" i="3"/>
  <c r="R438" i="3"/>
  <c r="R579" i="3"/>
  <c r="R743" i="3"/>
  <c r="R1062" i="3"/>
  <c r="R992" i="3"/>
  <c r="R1046" i="3"/>
  <c r="R1109" i="3"/>
  <c r="R1018" i="3"/>
  <c r="R865" i="3"/>
  <c r="R14" i="3"/>
  <c r="R62" i="3"/>
  <c r="R83" i="3"/>
  <c r="R112" i="3"/>
  <c r="R737" i="3"/>
  <c r="R934" i="3"/>
  <c r="R969" i="3"/>
  <c r="R1078" i="3"/>
  <c r="R1083" i="3"/>
  <c r="R1028" i="3"/>
  <c r="R11" i="3"/>
  <c r="R50" i="3"/>
  <c r="R70" i="3"/>
  <c r="R101" i="3"/>
  <c r="R138" i="3"/>
  <c r="R184" i="3"/>
  <c r="R199" i="3"/>
  <c r="R258" i="3"/>
  <c r="R361" i="3"/>
  <c r="R471" i="3"/>
  <c r="R17" i="3"/>
  <c r="R39" i="3"/>
  <c r="R86" i="3"/>
  <c r="R110" i="3"/>
  <c r="R160" i="3"/>
  <c r="R195" i="3"/>
  <c r="R227" i="3"/>
  <c r="R267" i="3"/>
  <c r="R428" i="3"/>
  <c r="R426" i="3"/>
  <c r="R7" i="3"/>
  <c r="R41" i="3"/>
  <c r="R52" i="3"/>
  <c r="R88" i="3"/>
  <c r="R136" i="3"/>
  <c r="R155" i="3"/>
  <c r="R15" i="3"/>
  <c r="R24" i="3"/>
  <c r="R90" i="3"/>
  <c r="R125" i="3"/>
  <c r="R170" i="3"/>
  <c r="R240" i="3"/>
  <c r="R309" i="3"/>
  <c r="R239" i="3"/>
  <c r="R527" i="3"/>
  <c r="R578" i="3"/>
  <c r="R271" i="3"/>
  <c r="R853" i="3"/>
  <c r="R899" i="3"/>
  <c r="R975" i="3"/>
  <c r="R986" i="3"/>
  <c r="R1001" i="3"/>
  <c r="R973" i="3"/>
  <c r="R1655" i="3"/>
  <c r="R1670" i="3"/>
  <c r="R1546" i="3"/>
  <c r="R1503" i="3"/>
  <c r="R1310" i="3"/>
  <c r="R1032" i="3"/>
  <c r="R895" i="3"/>
  <c r="R1658" i="3"/>
  <c r="R1665" i="3"/>
  <c r="R1569" i="3"/>
  <c r="R1367" i="3"/>
  <c r="R1190" i="3"/>
  <c r="R1030" i="3"/>
  <c r="R896" i="3"/>
  <c r="R186" i="3"/>
  <c r="R429" i="3"/>
  <c r="R499" i="3"/>
  <c r="R554" i="3"/>
  <c r="R964" i="3"/>
  <c r="R1380" i="3"/>
  <c r="R1441" i="3"/>
  <c r="R1364" i="3"/>
  <c r="R470" i="3"/>
  <c r="R732" i="3"/>
  <c r="R984" i="3"/>
  <c r="R1116" i="3"/>
  <c r="R1193" i="3"/>
  <c r="R1042" i="3"/>
  <c r="R917" i="3"/>
  <c r="R789" i="3"/>
  <c r="R668" i="3"/>
  <c r="R624" i="3"/>
  <c r="R1472" i="3"/>
  <c r="R1527" i="3"/>
  <c r="R1282" i="3"/>
  <c r="R1103" i="3"/>
  <c r="R915" i="3"/>
  <c r="R802" i="3"/>
  <c r="R373" i="3"/>
  <c r="R1227" i="3"/>
  <c r="R1273" i="3"/>
  <c r="R995" i="3"/>
  <c r="R1474" i="3"/>
  <c r="R1170" i="3"/>
  <c r="R854" i="3"/>
  <c r="R840" i="3"/>
  <c r="R706" i="3"/>
  <c r="R632" i="3"/>
  <c r="R611" i="3"/>
  <c r="R810" i="3"/>
  <c r="R1396" i="3"/>
  <c r="R1427" i="3"/>
  <c r="R1464" i="3"/>
  <c r="R1148" i="3"/>
  <c r="R1006" i="3"/>
  <c r="R1024" i="3"/>
  <c r="R750" i="3"/>
  <c r="R723" i="3"/>
  <c r="R51" i="3"/>
  <c r="R181" i="3"/>
  <c r="R251" i="3"/>
  <c r="R340" i="3"/>
  <c r="R573" i="3"/>
  <c r="R430" i="3"/>
  <c r="R332" i="3"/>
  <c r="R268" i="3"/>
  <c r="R389" i="3"/>
  <c r="R321" i="3"/>
  <c r="R30" i="3"/>
  <c r="R130" i="3"/>
  <c r="R144" i="3"/>
  <c r="R210" i="3"/>
  <c r="R228" i="3"/>
  <c r="R220" i="3"/>
  <c r="R276" i="3"/>
  <c r="R68" i="3"/>
  <c r="R214" i="3"/>
  <c r="R293" i="3"/>
  <c r="R413" i="3"/>
  <c r="R577" i="3"/>
  <c r="R477" i="3"/>
  <c r="R379" i="3"/>
  <c r="R304" i="3"/>
  <c r="R406" i="3"/>
  <c r="R336" i="3"/>
  <c r="R242" i="3"/>
  <c r="R516" i="3"/>
  <c r="R669" i="3"/>
  <c r="R782" i="3"/>
  <c r="R872" i="3"/>
  <c r="R726" i="3"/>
  <c r="R175" i="3"/>
  <c r="R562" i="3"/>
  <c r="R378" i="3"/>
  <c r="R712" i="3"/>
  <c r="R664" i="3"/>
  <c r="R1211" i="3"/>
  <c r="R1031" i="3"/>
  <c r="R1385" i="3"/>
  <c r="R245" i="3"/>
  <c r="R595" i="3"/>
  <c r="R707" i="3"/>
  <c r="R754" i="3"/>
  <c r="R985" i="3"/>
  <c r="R711" i="3"/>
  <c r="R592" i="3"/>
  <c r="R504" i="3"/>
  <c r="R444" i="3"/>
  <c r="R441" i="3"/>
  <c r="R416" i="3"/>
  <c r="R343" i="3"/>
  <c r="R375" i="3"/>
  <c r="R352" i="3"/>
  <c r="R420" i="3"/>
  <c r="R537" i="3"/>
  <c r="R380" i="3"/>
  <c r="R469" i="3"/>
  <c r="R739" i="3"/>
  <c r="R584" i="3"/>
  <c r="R467" i="3"/>
  <c r="R1112" i="3"/>
  <c r="R1061" i="3"/>
  <c r="R862" i="3"/>
  <c r="R805" i="3"/>
  <c r="R1479" i="3"/>
  <c r="R1002" i="3"/>
  <c r="R894" i="3"/>
  <c r="R758" i="3"/>
  <c r="R771" i="3"/>
  <c r="R730" i="3"/>
  <c r="R248" i="3"/>
  <c r="R594" i="3"/>
  <c r="R677" i="3"/>
  <c r="R778" i="3"/>
  <c r="R1113" i="3"/>
  <c r="R744" i="3"/>
  <c r="R740" i="3"/>
  <c r="R443" i="3"/>
  <c r="R372" i="3"/>
  <c r="R660" i="3"/>
  <c r="R772" i="3"/>
  <c r="R1252" i="3"/>
  <c r="R1337" i="3"/>
  <c r="R1292" i="3"/>
  <c r="R1460" i="3"/>
  <c r="R1111" i="3"/>
  <c r="R708" i="3"/>
  <c r="R362" i="3"/>
  <c r="R747" i="3"/>
  <c r="R700" i="3"/>
  <c r="R803" i="3"/>
  <c r="R958" i="3"/>
  <c r="R759" i="3"/>
  <c r="R626" i="3"/>
  <c r="R491" i="3"/>
  <c r="R390" i="3"/>
  <c r="R255" i="3"/>
  <c r="R566" i="3"/>
  <c r="R502" i="3"/>
  <c r="R597" i="3"/>
  <c r="R829" i="3"/>
  <c r="R742" i="3"/>
  <c r="R547" i="3"/>
  <c r="R452" i="3"/>
  <c r="R346" i="3"/>
  <c r="R716" i="3"/>
  <c r="R962" i="3"/>
  <c r="R994" i="3"/>
  <c r="R1152" i="3"/>
  <c r="R1263" i="3"/>
  <c r="R954" i="3"/>
  <c r="R783" i="3"/>
  <c r="R719" i="3"/>
  <c r="R533" i="3"/>
  <c r="R746" i="3"/>
  <c r="R1261" i="3"/>
  <c r="R1069" i="3"/>
  <c r="R1232" i="3"/>
  <c r="R603" i="3"/>
  <c r="R1104" i="3"/>
  <c r="R816" i="3"/>
  <c r="R642" i="3"/>
  <c r="R513" i="3"/>
  <c r="R323" i="3"/>
  <c r="R768" i="3"/>
  <c r="R749" i="3"/>
  <c r="R869" i="3"/>
  <c r="R1098" i="3"/>
  <c r="R891" i="3"/>
  <c r="R809" i="3"/>
  <c r="R655" i="3"/>
  <c r="R602" i="3"/>
  <c r="R1127" i="3"/>
  <c r="R1206" i="3"/>
  <c r="R1362" i="3"/>
  <c r="R1465" i="3"/>
  <c r="R1045" i="3"/>
  <c r="R845" i="3"/>
  <c r="R905" i="3"/>
  <c r="R781" i="3"/>
  <c r="R675" i="3"/>
  <c r="R117" i="3"/>
  <c r="R193" i="3"/>
  <c r="R472" i="3"/>
  <c r="R368" i="3"/>
  <c r="R818" i="3"/>
  <c r="R729" i="3"/>
  <c r="R643" i="3"/>
  <c r="R606" i="3"/>
  <c r="R588" i="3"/>
  <c r="R500" i="3"/>
  <c r="R294" i="3"/>
  <c r="R489" i="3"/>
  <c r="R551" i="3"/>
  <c r="R727" i="3"/>
  <c r="R1088" i="3"/>
  <c r="R585" i="3"/>
  <c r="R796" i="3"/>
  <c r="R733" i="3"/>
  <c r="R676" i="3"/>
  <c r="R639" i="3"/>
  <c r="R1297" i="3"/>
  <c r="R1641" i="3"/>
  <c r="R1620" i="3"/>
  <c r="R1574" i="3"/>
  <c r="R1344" i="3"/>
  <c r="R1648" i="3"/>
  <c r="R1678" i="3"/>
  <c r="R1675" i="3"/>
  <c r="R932" i="3"/>
  <c r="R855" i="3"/>
  <c r="R1320" i="3"/>
  <c r="R1452" i="3"/>
  <c r="R1100" i="3"/>
  <c r="R715" i="3"/>
  <c r="R798" i="3"/>
  <c r="R1086" i="3"/>
  <c r="R1498" i="3"/>
  <c r="R1551" i="3"/>
  <c r="R1593" i="3"/>
  <c r="R1663" i="3"/>
  <c r="R1493" i="3"/>
  <c r="R1182" i="3"/>
  <c r="R1146" i="3"/>
  <c r="R919" i="3"/>
  <c r="R804" i="3"/>
  <c r="R1050" i="3"/>
  <c r="R948" i="3"/>
  <c r="R831" i="3"/>
  <c r="R649" i="3"/>
  <c r="R1008" i="3"/>
  <c r="R1390" i="3"/>
  <c r="R1468" i="3"/>
  <c r="R1395" i="3"/>
  <c r="R1319" i="3"/>
  <c r="R1178" i="3"/>
  <c r="R1015" i="3"/>
  <c r="R826" i="3"/>
  <c r="R355" i="3"/>
  <c r="R691" i="3"/>
  <c r="R957" i="3"/>
  <c r="R951" i="3"/>
  <c r="R1118" i="3"/>
  <c r="R924" i="3"/>
  <c r="R211" i="3"/>
  <c r="R633" i="3"/>
  <c r="R366" i="3"/>
  <c r="R421" i="3"/>
  <c r="R399" i="3"/>
  <c r="R952" i="3"/>
  <c r="R1000" i="3"/>
  <c r="R1040" i="3"/>
  <c r="R1272" i="3"/>
  <c r="R788" i="3"/>
  <c r="R672" i="3"/>
  <c r="R686" i="3"/>
  <c r="R608" i="3"/>
  <c r="R173" i="3"/>
  <c r="R345" i="3"/>
  <c r="R461" i="3"/>
  <c r="R574" i="3"/>
  <c r="R714" i="3"/>
  <c r="R586" i="3"/>
  <c r="R549" i="3"/>
  <c r="R434" i="3"/>
  <c r="R1288" i="3"/>
  <c r="R1281" i="3"/>
  <c r="R1355" i="3"/>
  <c r="R1025" i="3"/>
  <c r="R1052" i="3"/>
  <c r="R933" i="3"/>
  <c r="R751" i="3"/>
  <c r="R663" i="3"/>
  <c r="R860" i="3"/>
  <c r="R874" i="3"/>
  <c r="R775" i="3"/>
  <c r="R644" i="3"/>
  <c r="R555" i="3"/>
  <c r="R386" i="3"/>
  <c r="R806" i="3"/>
  <c r="R966" i="3"/>
  <c r="R1049" i="3"/>
  <c r="R1095" i="3"/>
  <c r="R929" i="3"/>
  <c r="R901" i="3"/>
  <c r="R835" i="3"/>
  <c r="R763" i="3"/>
  <c r="R564" i="3"/>
  <c r="R384" i="3"/>
  <c r="R590" i="3"/>
  <c r="R724" i="3"/>
  <c r="R785" i="3"/>
  <c r="R879" i="3"/>
  <c r="R127" i="3"/>
  <c r="R149" i="3"/>
  <c r="R174" i="3"/>
  <c r="R206" i="3"/>
  <c r="R226" i="3"/>
  <c r="R57" i="3"/>
  <c r="R213" i="3"/>
  <c r="R353" i="3"/>
  <c r="R538" i="3"/>
  <c r="R559" i="3"/>
  <c r="R454" i="3"/>
  <c r="R349" i="3"/>
  <c r="R250" i="3"/>
  <c r="R435" i="3"/>
  <c r="R327" i="3"/>
  <c r="R645" i="3"/>
  <c r="R851" i="3"/>
  <c r="R1163" i="3"/>
  <c r="R1283" i="3"/>
  <c r="R1401" i="3"/>
  <c r="R1335" i="3"/>
  <c r="R1354" i="3"/>
  <c r="R1534" i="3"/>
  <c r="R1556" i="3"/>
  <c r="R1555" i="3"/>
  <c r="R507" i="3"/>
  <c r="R875" i="3"/>
  <c r="R1168" i="3"/>
  <c r="R1391" i="3"/>
  <c r="R1509" i="3"/>
  <c r="R1532" i="3"/>
  <c r="R1517" i="3"/>
  <c r="R1523" i="3"/>
  <c r="R1530" i="3"/>
  <c r="R1584" i="3"/>
  <c r="R916" i="3"/>
  <c r="R827" i="3"/>
  <c r="R1076" i="3"/>
  <c r="R1591" i="3"/>
  <c r="R1625" i="3"/>
  <c r="R1597" i="3"/>
  <c r="R1599" i="3"/>
  <c r="R1587" i="3"/>
  <c r="R1575" i="3"/>
  <c r="R1582" i="3"/>
  <c r="R583" i="3"/>
  <c r="R870" i="3"/>
  <c r="R941" i="3"/>
  <c r="R1161" i="3"/>
  <c r="R1333" i="3"/>
  <c r="R1361" i="3"/>
  <c r="R1383" i="3"/>
  <c r="R1328" i="3"/>
  <c r="R1054" i="3"/>
  <c r="R1236" i="3"/>
  <c r="R1253" i="3"/>
  <c r="R1370" i="3"/>
  <c r="R1176" i="3"/>
  <c r="R1144" i="3"/>
  <c r="R1317" i="3"/>
  <c r="R1382" i="3"/>
  <c r="R1394" i="3"/>
  <c r="R1424" i="3"/>
  <c r="R1202" i="3"/>
  <c r="R1369" i="3"/>
  <c r="R1481" i="3"/>
  <c r="R1664" i="3"/>
  <c r="R1619" i="3"/>
  <c r="R1592" i="3"/>
  <c r="R1605" i="3"/>
  <c r="R1635" i="3"/>
  <c r="R902" i="3"/>
  <c r="R1308" i="3"/>
  <c r="R1541" i="3"/>
  <c r="R1628" i="3"/>
  <c r="R1637" i="3"/>
  <c r="R317" i="3"/>
  <c r="R654" i="3"/>
  <c r="R774" i="3"/>
  <c r="R887" i="3"/>
  <c r="R1212" i="3"/>
  <c r="R1237" i="3"/>
  <c r="R1397" i="3"/>
  <c r="R1423" i="3"/>
  <c r="R1438" i="3"/>
  <c r="R1058" i="3"/>
  <c r="R307" i="3"/>
  <c r="R544" i="3"/>
  <c r="R780" i="3"/>
  <c r="R900" i="3"/>
  <c r="R978" i="3"/>
  <c r="R289" i="3"/>
  <c r="R209" i="3"/>
  <c r="R735" i="3"/>
  <c r="R850" i="3"/>
  <c r="R1065" i="3"/>
  <c r="R1114" i="3"/>
  <c r="R1241" i="3"/>
  <c r="R1240" i="3"/>
  <c r="R1286" i="3"/>
  <c r="R1315" i="3"/>
  <c r="R273" i="3"/>
  <c r="R532" i="3"/>
  <c r="R393" i="3"/>
  <c r="R738" i="3"/>
  <c r="R877" i="3"/>
  <c r="R646" i="3"/>
  <c r="R971" i="3"/>
  <c r="R950" i="3"/>
  <c r="R1010" i="3"/>
  <c r="R412" i="3"/>
  <c r="R476" i="3"/>
  <c r="R1259" i="3"/>
  <c r="R1428" i="3"/>
  <c r="R1442" i="3"/>
  <c r="R1576" i="3"/>
  <c r="R1560" i="3"/>
  <c r="R1075" i="3"/>
  <c r="R821" i="3"/>
  <c r="R596" i="3"/>
  <c r="R512" i="3"/>
  <c r="R422" i="3"/>
  <c r="R1005" i="3"/>
  <c r="R1262" i="3"/>
  <c r="R1285" i="3"/>
  <c r="R1268" i="3"/>
  <c r="R1521" i="3"/>
  <c r="R990" i="3"/>
  <c r="R793" i="3"/>
  <c r="R557" i="3"/>
  <c r="R486" i="3"/>
  <c r="R396" i="3"/>
  <c r="R1306" i="3"/>
  <c r="R1341" i="3"/>
  <c r="R1491" i="3"/>
  <c r="R576" i="3"/>
  <c r="R448" i="3"/>
  <c r="R18" i="3"/>
  <c r="R102" i="3"/>
  <c r="R137" i="3"/>
  <c r="R167" i="3"/>
  <c r="R147" i="3"/>
  <c r="R265" i="3"/>
  <c r="R641" i="3"/>
  <c r="R673" i="3"/>
  <c r="R722" i="3"/>
  <c r="R401" i="3"/>
  <c r="R254" i="3"/>
  <c r="R704" i="3"/>
  <c r="R880" i="3"/>
  <c r="R925" i="3"/>
  <c r="R814" i="3"/>
  <c r="R514" i="3"/>
  <c r="R404" i="3"/>
  <c r="R358" i="3"/>
  <c r="R301" i="3"/>
  <c r="R231" i="3"/>
  <c r="R651" i="3"/>
  <c r="R721" i="3"/>
  <c r="R1126" i="3"/>
  <c r="R1131" i="3"/>
  <c r="R1108" i="3"/>
  <c r="R886" i="3"/>
  <c r="R535" i="3"/>
  <c r="R529" i="3"/>
  <c r="R424" i="3"/>
  <c r="R356" i="3"/>
  <c r="R647" i="3"/>
  <c r="R947" i="3"/>
  <c r="R963" i="3"/>
  <c r="R980" i="3"/>
  <c r="R979" i="3"/>
  <c r="R680" i="3"/>
  <c r="R528" i="3"/>
  <c r="R488" i="3"/>
  <c r="R324" i="3"/>
  <c r="R298" i="3"/>
  <c r="R757" i="3"/>
  <c r="R801" i="3"/>
  <c r="R839" i="3"/>
  <c r="R296" i="3"/>
  <c r="R207" i="3"/>
  <c r="R286" i="3"/>
  <c r="R331" i="3"/>
  <c r="R456" i="3"/>
  <c r="R667" i="3"/>
  <c r="R652" i="3"/>
  <c r="R631" i="3"/>
  <c r="R134" i="3"/>
  <c r="R218" i="3"/>
  <c r="R394" i="3"/>
  <c r="R407" i="3"/>
  <c r="R357" i="3"/>
  <c r="R497" i="3"/>
  <c r="R364" i="3"/>
  <c r="R473" i="3"/>
  <c r="R64" i="3"/>
  <c r="R53" i="3"/>
  <c r="R72" i="3"/>
  <c r="R145" i="3"/>
  <c r="R221" i="3"/>
  <c r="R295" i="3"/>
  <c r="R713" i="3"/>
  <c r="R848" i="3"/>
  <c r="R720" i="3"/>
  <c r="R683" i="3"/>
  <c r="R657" i="3"/>
  <c r="R694" i="3"/>
  <c r="R200" i="3"/>
  <c r="R457" i="3"/>
  <c r="R466" i="3"/>
  <c r="R587" i="3"/>
  <c r="R908" i="3"/>
  <c r="R797" i="3"/>
  <c r="R484" i="3"/>
  <c r="R423" i="3"/>
  <c r="R598" i="3"/>
  <c r="R415" i="3"/>
  <c r="R478" i="3"/>
  <c r="R46" i="3"/>
  <c r="R79" i="3"/>
  <c r="R257" i="3"/>
  <c r="R359" i="3"/>
  <c r="R261" i="3"/>
  <c r="R235" i="3"/>
  <c r="R515" i="3"/>
  <c r="R302" i="3"/>
  <c r="R511" i="3"/>
  <c r="R27" i="3"/>
  <c r="R42" i="3"/>
  <c r="R133" i="3"/>
  <c r="R217" i="3"/>
  <c r="R16" i="3"/>
  <c r="R31" i="3"/>
  <c r="R43" i="3"/>
  <c r="R87" i="3"/>
  <c r="R158" i="3"/>
  <c r="R188" i="3"/>
  <c r="R148" i="3"/>
  <c r="R166" i="3"/>
  <c r="R410" i="3"/>
  <c r="R392" i="3"/>
  <c r="R836" i="3"/>
  <c r="R625" i="3"/>
  <c r="R550" i="3"/>
  <c r="R427" i="3"/>
  <c r="R334" i="3"/>
  <c r="R799" i="3"/>
  <c r="R1038" i="3"/>
  <c r="R1096" i="3"/>
  <c r="R1157" i="3"/>
  <c r="R1216" i="3"/>
  <c r="R997" i="3"/>
  <c r="R815" i="3"/>
  <c r="R682" i="3"/>
  <c r="R12" i="3"/>
  <c r="R370" i="3"/>
  <c r="R482" i="3"/>
  <c r="R492" i="3"/>
  <c r="R976" i="3"/>
  <c r="R609" i="3"/>
  <c r="R534" i="3"/>
  <c r="R442" i="3"/>
  <c r="R374" i="3"/>
  <c r="R270" i="3"/>
  <c r="R967" i="3"/>
  <c r="R1034" i="3"/>
  <c r="R1092" i="3"/>
  <c r="R773" i="3"/>
  <c r="R613" i="3"/>
  <c r="R521" i="3"/>
  <c r="R432" i="3"/>
  <c r="R363" i="3"/>
  <c r="R1120" i="3"/>
  <c r="R1106" i="3"/>
  <c r="R1248" i="3"/>
  <c r="R1247" i="3"/>
  <c r="R1334" i="3"/>
  <c r="R953" i="3"/>
  <c r="R807" i="3"/>
  <c r="R671" i="3"/>
  <c r="R575" i="3"/>
  <c r="R517" i="3"/>
  <c r="R548" i="3"/>
  <c r="R570" i="3"/>
  <c r="R610" i="3"/>
  <c r="R395" i="3"/>
  <c r="R279" i="3"/>
  <c r="R208" i="3"/>
  <c r="R192" i="3"/>
  <c r="R156" i="3"/>
  <c r="R1266" i="3"/>
  <c r="R912" i="3"/>
  <c r="R1371" i="3"/>
  <c r="R1293" i="3"/>
  <c r="R1294" i="3"/>
  <c r="R501" i="3"/>
  <c r="R725" i="3"/>
  <c r="R1231" i="3"/>
  <c r="R792" i="3"/>
  <c r="R1455" i="3"/>
  <c r="R1540" i="3"/>
  <c r="R1590" i="3"/>
  <c r="R1196" i="3"/>
  <c r="R1528" i="3"/>
  <c r="R1588" i="3"/>
  <c r="R1632" i="3"/>
  <c r="R1661" i="3"/>
  <c r="R674" i="3"/>
  <c r="R955" i="3"/>
  <c r="R946" i="3"/>
  <c r="R1290" i="3"/>
  <c r="R1652" i="3"/>
  <c r="R1639" i="3"/>
  <c r="R1606" i="3"/>
  <c r="R1526" i="3"/>
  <c r="R1485" i="3"/>
  <c r="R1432" i="3"/>
  <c r="R1372" i="3"/>
  <c r="R1611" i="3"/>
  <c r="R1647" i="3"/>
  <c r="R1668" i="3"/>
  <c r="R1673" i="3"/>
  <c r="R1676" i="3"/>
  <c r="R1653" i="3"/>
  <c r="R1578" i="3"/>
  <c r="R1564" i="3"/>
  <c r="R1321" i="3"/>
  <c r="R1379" i="3"/>
  <c r="R1630" i="3"/>
  <c r="R1657" i="3"/>
  <c r="R1674" i="3"/>
  <c r="R1680" i="3"/>
  <c r="R1681" i="3"/>
  <c r="R1672" i="3"/>
  <c r="R1659" i="3"/>
  <c r="R1604" i="3"/>
  <c r="R1573" i="3"/>
  <c r="R1352" i="3"/>
  <c r="R1461" i="3"/>
  <c r="R1554" i="3"/>
  <c r="R1608" i="3"/>
  <c r="R1545" i="3"/>
  <c r="R1594" i="3"/>
  <c r="R1043" i="3"/>
  <c r="R1186" i="3"/>
  <c r="R1426" i="3"/>
  <c r="R1510" i="3"/>
  <c r="R1360" i="3"/>
  <c r="R1463" i="3"/>
  <c r="R1299" i="3"/>
  <c r="R1331" i="3"/>
  <c r="R505" i="3"/>
  <c r="R824" i="3"/>
  <c r="R1020" i="3"/>
  <c r="R1249" i="3"/>
  <c r="R1171" i="3"/>
  <c r="R1004" i="3"/>
  <c r="R1353" i="3"/>
  <c r="R1339" i="3"/>
  <c r="R1147" i="3"/>
  <c r="R1246" i="3"/>
  <c r="R1456" i="3"/>
  <c r="R1501" i="3"/>
  <c r="R1615" i="3"/>
  <c r="R1618" i="3"/>
  <c r="R1654" i="3"/>
  <c r="R1629" i="3"/>
  <c r="R1519" i="3"/>
  <c r="R1458" i="3"/>
  <c r="R1330" i="3"/>
  <c r="R666" i="3"/>
  <c r="R930" i="3"/>
  <c r="R1145" i="3"/>
  <c r="R1301" i="3"/>
  <c r="R1470" i="3"/>
  <c r="R1529" i="3"/>
  <c r="R1415" i="3"/>
  <c r="R1477" i="3"/>
  <c r="R1260" i="3"/>
  <c r="R1205" i="3"/>
  <c r="R222" i="3"/>
  <c r="R487" i="3"/>
  <c r="R524" i="3"/>
  <c r="R885" i="3"/>
  <c r="R142" i="3"/>
  <c r="R203" i="3"/>
  <c r="R339" i="3"/>
  <c r="R447" i="3"/>
  <c r="R572" i="3"/>
  <c r="R496" i="3"/>
  <c r="R458" i="3"/>
  <c r="R381" i="3"/>
  <c r="R54" i="3"/>
  <c r="R111" i="3"/>
  <c r="R266" i="3"/>
  <c r="R369" i="3"/>
  <c r="R347" i="3"/>
  <c r="R290" i="3"/>
  <c r="R308" i="3"/>
  <c r="R23" i="3"/>
  <c r="R55" i="3"/>
  <c r="R177" i="3"/>
  <c r="R165" i="3"/>
  <c r="R238" i="3"/>
  <c r="R151" i="3"/>
  <c r="R281" i="3"/>
  <c r="R180" i="3"/>
  <c r="R185" i="3"/>
  <c r="R253" i="3"/>
  <c r="R135" i="3"/>
  <c r="R44" i="3"/>
  <c r="R75" i="3"/>
  <c r="R99" i="3"/>
  <c r="R122" i="3"/>
  <c r="R146" i="3"/>
  <c r="R152" i="3"/>
  <c r="R351" i="3"/>
  <c r="R446" i="3"/>
  <c r="R545" i="3"/>
  <c r="R630" i="3"/>
  <c r="R693" i="3"/>
  <c r="R619" i="3"/>
  <c r="R475" i="3"/>
  <c r="R333" i="3"/>
  <c r="R108" i="3"/>
  <c r="R204" i="3"/>
  <c r="R311" i="3"/>
  <c r="R451" i="3"/>
  <c r="R520" i="3"/>
  <c r="R417" i="3"/>
  <c r="R398" i="3"/>
  <c r="R303" i="3"/>
  <c r="R278" i="3"/>
  <c r="R13" i="3"/>
  <c r="R45" i="3"/>
  <c r="R73" i="3"/>
  <c r="R89" i="3"/>
  <c r="R114" i="3"/>
  <c r="R168" i="3"/>
  <c r="R74" i="3"/>
  <c r="R8" i="3"/>
  <c r="R19" i="3"/>
  <c r="R58" i="3"/>
  <c r="R115" i="3"/>
  <c r="R179" i="3"/>
  <c r="R124" i="3"/>
  <c r="R105" i="3"/>
  <c r="R141" i="3"/>
  <c r="R2" i="3"/>
  <c r="R3" i="3"/>
  <c r="R9" i="3"/>
  <c r="R20" i="3"/>
  <c r="R34" i="3"/>
  <c r="R29" i="3"/>
  <c r="R32" i="3"/>
  <c r="R80" i="3"/>
  <c r="R82" i="3"/>
  <c r="R76" i="3"/>
  <c r="R4" i="3"/>
  <c r="R10" i="3"/>
  <c r="R25" i="3"/>
  <c r="R35" i="3"/>
  <c r="R77" i="3"/>
  <c r="R59" i="3"/>
  <c r="R109" i="3"/>
  <c r="R140" i="3"/>
  <c r="R189" i="3"/>
  <c r="R285" i="3"/>
  <c r="R300" i="3"/>
  <c r="R335" i="3"/>
  <c r="R249" i="3"/>
  <c r="R252" i="3"/>
  <c r="R56" i="3"/>
  <c r="R97" i="3"/>
  <c r="R157" i="3"/>
  <c r="R197" i="3"/>
  <c r="R320" i="3"/>
  <c r="R468" i="3"/>
  <c r="R717" i="3"/>
  <c r="R605" i="3"/>
  <c r="R95" i="3"/>
  <c r="R341" i="3"/>
  <c r="R382" i="3"/>
  <c r="R553" i="3"/>
  <c r="R728" i="3"/>
  <c r="R519" i="3"/>
  <c r="R408" i="3"/>
  <c r="R525" i="3"/>
  <c r="R685" i="3"/>
  <c r="R116" i="3"/>
  <c r="R262" i="3"/>
  <c r="R354" i="3"/>
  <c r="R465" i="3"/>
  <c r="R593" i="3"/>
  <c r="R552" i="3"/>
  <c r="R580" i="3"/>
  <c r="R437" i="3"/>
  <c r="R385" i="3"/>
  <c r="R756" i="3"/>
  <c r="R868" i="3"/>
  <c r="R981" i="3"/>
  <c r="R871" i="3"/>
  <c r="R813" i="3"/>
  <c r="R745" i="3"/>
  <c r="R22" i="3"/>
  <c r="R78" i="3"/>
  <c r="R94" i="3"/>
  <c r="R123" i="3"/>
  <c r="R191" i="3"/>
  <c r="R187" i="3"/>
  <c r="R241" i="3"/>
  <c r="R260" i="3"/>
  <c r="R26" i="3"/>
  <c r="R103" i="3"/>
  <c r="R120" i="3"/>
  <c r="R154" i="3"/>
  <c r="R236" i="3"/>
  <c r="R247" i="3"/>
  <c r="R313" i="3"/>
  <c r="R344" i="3"/>
  <c r="R419" i="3"/>
  <c r="R409" i="3"/>
  <c r="R1080" i="3"/>
  <c r="R1194" i="3"/>
  <c r="R1174" i="3"/>
  <c r="R1107" i="3"/>
  <c r="R898" i="3"/>
  <c r="R1070" i="3"/>
  <c r="R256" i="3"/>
  <c r="R244" i="3"/>
  <c r="R464" i="3"/>
  <c r="R786" i="3"/>
  <c r="R765" i="3"/>
  <c r="R828" i="3"/>
  <c r="R678" i="3"/>
  <c r="R637" i="3"/>
  <c r="R1275" i="3"/>
  <c r="R1508" i="3"/>
  <c r="R1666" i="3"/>
  <c r="R1669" i="3"/>
  <c r="R856" i="3"/>
  <c r="R734" i="3"/>
  <c r="R1011" i="3"/>
  <c r="R1356" i="3"/>
  <c r="R1421" i="3"/>
  <c r="R1410" i="3"/>
  <c r="R1278" i="3"/>
  <c r="R1140" i="3"/>
  <c r="R983" i="3"/>
  <c r="R863" i="3"/>
  <c r="R1057" i="3"/>
  <c r="R866" i="3"/>
  <c r="R1646" i="3"/>
  <c r="R1607" i="3"/>
  <c r="R1660" i="3"/>
  <c r="R1649" i="3"/>
  <c r="R1504" i="3"/>
  <c r="R1358" i="3"/>
  <c r="R1150" i="3"/>
  <c r="R1012" i="3"/>
  <c r="R760" i="3"/>
  <c r="R1138" i="3"/>
  <c r="R1357" i="3"/>
  <c r="R1580" i="3"/>
  <c r="R1489" i="3"/>
  <c r="R1422" i="3"/>
  <c r="R1071" i="3"/>
  <c r="R1198" i="3"/>
  <c r="R1019" i="3"/>
  <c r="R893" i="3"/>
  <c r="R705" i="3"/>
  <c r="R1180" i="3"/>
  <c r="R1420" i="3"/>
  <c r="R1494" i="3"/>
  <c r="R1413" i="3"/>
  <c r="R1365" i="3"/>
  <c r="R1135" i="3"/>
  <c r="R1296" i="3"/>
  <c r="R999" i="3"/>
  <c r="R991" i="3"/>
  <c r="R1142" i="3"/>
  <c r="R1053" i="3"/>
  <c r="R1169" i="3"/>
  <c r="R1412" i="3"/>
  <c r="R1408" i="3"/>
  <c r="R1228" i="3"/>
  <c r="R1067" i="3"/>
  <c r="R977" i="3"/>
  <c r="R1115" i="3"/>
  <c r="R1487" i="3"/>
  <c r="R1522" i="3"/>
  <c r="R1447" i="3"/>
  <c r="R1346" i="3"/>
  <c r="R1047" i="3"/>
  <c r="R1110" i="3"/>
  <c r="R965" i="3"/>
  <c r="R1366" i="3"/>
  <c r="R1439" i="3"/>
  <c r="R1229" i="3"/>
  <c r="R1039" i="3"/>
  <c r="R1007" i="3"/>
  <c r="R987" i="3"/>
  <c r="R1446" i="3"/>
  <c r="R1550" i="3"/>
  <c r="R1621" i="3"/>
  <c r="R1552" i="3"/>
  <c r="R1515" i="3"/>
  <c r="R1374" i="3"/>
  <c r="R1269" i="3"/>
  <c r="R1094" i="3"/>
  <c r="R1543" i="3"/>
  <c r="R1407" i="3"/>
  <c r="R1336" i="3"/>
  <c r="R1021" i="3"/>
  <c r="R1466" i="3"/>
  <c r="R1536" i="3"/>
  <c r="R1627" i="3"/>
  <c r="R601" i="3"/>
  <c r="R1614" i="3"/>
  <c r="R1561" i="3"/>
  <c r="R1270" i="3"/>
  <c r="R1191" i="3"/>
  <c r="R811" i="3"/>
  <c r="R1235" i="3"/>
  <c r="R1416" i="3"/>
  <c r="R1497" i="3"/>
  <c r="R560" i="3"/>
  <c r="R1059" i="3"/>
  <c r="R1215" i="3"/>
  <c r="R1351" i="3"/>
  <c r="R1565" i="3"/>
  <c r="R1431" i="3"/>
  <c r="R1184" i="3"/>
  <c r="R1134" i="3"/>
  <c r="R1027" i="3"/>
  <c r="R960" i="3"/>
  <c r="R618" i="3"/>
  <c r="R1155" i="3"/>
  <c r="R903" i="3"/>
  <c r="R1483" i="3"/>
  <c r="R1318" i="3"/>
  <c r="R1284" i="3"/>
  <c r="R1101" i="3"/>
  <c r="R928" i="3"/>
  <c r="R1159" i="3"/>
  <c r="R1013" i="3"/>
  <c r="R126" i="3"/>
  <c r="R325" i="3"/>
  <c r="R329" i="3"/>
  <c r="R455" i="3"/>
  <c r="R274" i="3"/>
  <c r="R284" i="3"/>
  <c r="R205" i="3"/>
  <c r="R243" i="3"/>
  <c r="R319" i="3"/>
  <c r="R508" i="3"/>
  <c r="R1055" i="3"/>
  <c r="R1409" i="3"/>
  <c r="R1566" i="3"/>
  <c r="R1616" i="3"/>
  <c r="R1600" i="3"/>
  <c r="R1457" i="3"/>
  <c r="R911" i="3"/>
  <c r="R1213" i="3"/>
  <c r="R490" i="3"/>
  <c r="R1271" i="3"/>
  <c r="R1064" i="3"/>
  <c r="R1022" i="3"/>
  <c r="R927" i="3"/>
  <c r="R769" i="3"/>
  <c r="R710" i="3"/>
  <c r="R841" i="3"/>
  <c r="R1137" i="3"/>
  <c r="R1156" i="3"/>
  <c r="R1175" i="3"/>
  <c r="R337" i="3"/>
  <c r="R888" i="3"/>
  <c r="R1090" i="3"/>
  <c r="R1492" i="3"/>
  <c r="R233" i="3"/>
  <c r="R648" i="3"/>
  <c r="R658" i="3"/>
  <c r="R834" i="3"/>
  <c r="R878" i="3"/>
  <c r="R623" i="3"/>
  <c r="R670" i="3"/>
  <c r="R567" i="3"/>
  <c r="R920" i="3"/>
  <c r="R859" i="3"/>
  <c r="R315" i="3"/>
  <c r="R753" i="3"/>
  <c r="R350" i="3"/>
  <c r="R989" i="3"/>
  <c r="R1154" i="3"/>
  <c r="R635" i="3"/>
  <c r="R943" i="3"/>
  <c r="R846" i="3"/>
  <c r="R762" i="3"/>
  <c r="R292" i="3"/>
  <c r="R561" i="3"/>
  <c r="R291" i="3"/>
  <c r="R907" i="3"/>
  <c r="R1141" i="3"/>
  <c r="R659" i="3"/>
  <c r="R607" i="3"/>
  <c r="R604" i="3"/>
  <c r="R565" i="3"/>
  <c r="R770" i="3"/>
  <c r="R391" i="3"/>
  <c r="R310" i="3"/>
  <c r="R949" i="3"/>
  <c r="R1139" i="3"/>
  <c r="R1230" i="3"/>
  <c r="R1244" i="3"/>
  <c r="R914" i="3"/>
  <c r="R844" i="3"/>
  <c r="R918" i="3"/>
  <c r="R571" i="3"/>
  <c r="R1125" i="3"/>
  <c r="R890" i="3"/>
  <c r="R1291" i="3"/>
  <c r="R1398" i="3"/>
  <c r="R1177" i="3"/>
  <c r="R1223" i="3"/>
  <c r="R1132" i="3"/>
  <c r="R1595" i="3"/>
  <c r="R1644" i="3"/>
  <c r="R1589" i="3"/>
  <c r="R1662" i="3"/>
  <c r="R1531" i="3"/>
  <c r="R1475" i="3"/>
  <c r="R1280" i="3"/>
  <c r="R1220" i="3"/>
  <c r="R1200" i="3"/>
  <c r="R264" i="3"/>
  <c r="R698" i="3"/>
  <c r="R867" i="3"/>
  <c r="R942" i="3"/>
  <c r="R1044" i="3"/>
  <c r="R615" i="3"/>
  <c r="R568" i="3"/>
  <c r="R480" i="3"/>
  <c r="R449" i="3"/>
  <c r="R638" i="3"/>
  <c r="R1640" i="3"/>
  <c r="R1656" i="3"/>
  <c r="R1671" i="3"/>
  <c r="R1617" i="3"/>
  <c r="R1507" i="3"/>
  <c r="R1304" i="3"/>
  <c r="R1559" i="3"/>
  <c r="R1596" i="3"/>
  <c r="R1682" i="3"/>
  <c r="R1677" i="3"/>
  <c r="R1679" i="3"/>
  <c r="R1609" i="3"/>
  <c r="R1547" i="3"/>
  <c r="R1386" i="3"/>
  <c r="R523" i="3"/>
  <c r="R536" i="3"/>
  <c r="R661" i="3"/>
  <c r="R823" i="3"/>
  <c r="R1279" i="3"/>
  <c r="R748" i="3"/>
  <c r="R699" i="3"/>
  <c r="R687" i="3"/>
  <c r="R616" i="3"/>
  <c r="R563" i="3"/>
  <c r="R838" i="3"/>
  <c r="R1129" i="3"/>
  <c r="R1255" i="3"/>
  <c r="R1376" i="3"/>
  <c r="R1473" i="3"/>
  <c r="R1384" i="3"/>
  <c r="R1440" i="3"/>
  <c r="R1467" i="3"/>
  <c r="R1490" i="3"/>
  <c r="R1516" i="3"/>
  <c r="R1017" i="3"/>
  <c r="R1267" i="3"/>
  <c r="R1302" i="3"/>
  <c r="R1405" i="3"/>
  <c r="R1478" i="3"/>
  <c r="R1363" i="3"/>
  <c r="R1387" i="3"/>
  <c r="R1443" i="3"/>
  <c r="R1513" i="3"/>
  <c r="R1136" i="3"/>
  <c r="R1425" i="3"/>
  <c r="R1502" i="3"/>
  <c r="R1553" i="3"/>
  <c r="R1586" i="3"/>
  <c r="R1486" i="3"/>
  <c r="R1476" i="3"/>
  <c r="R665" i="3"/>
  <c r="R858" i="3"/>
  <c r="R968" i="3"/>
  <c r="R1074" i="3"/>
  <c r="R1226" i="3"/>
  <c r="R1537" i="3"/>
  <c r="R1562" i="3"/>
  <c r="R998" i="3"/>
  <c r="R1079" i="3"/>
  <c r="R1256" i="3"/>
  <c r="R1453" i="3"/>
  <c r="R1581" i="3"/>
  <c r="R1633" i="3"/>
  <c r="R1631" i="3"/>
  <c r="R1636" i="3"/>
  <c r="R1603" i="3"/>
  <c r="R1557" i="3"/>
  <c r="R938" i="3"/>
  <c r="R1041" i="3"/>
  <c r="R1222" i="3"/>
  <c r="R1406" i="3"/>
  <c r="R1542" i="3"/>
  <c r="R1638" i="3"/>
  <c r="R1642" i="3"/>
  <c r="R1598" i="3"/>
  <c r="R791" i="3"/>
  <c r="R1056" i="3"/>
  <c r="R1233" i="3"/>
  <c r="R1417" i="3"/>
  <c r="R1544" i="3"/>
  <c r="R1411" i="3"/>
  <c r="R1435" i="3"/>
  <c r="R1634" i="3"/>
  <c r="R1623" i="3"/>
  <c r="R1430" i="3"/>
  <c r="R569" i="3"/>
  <c r="R679" i="3"/>
  <c r="R873" i="3"/>
  <c r="R1124" i="3"/>
  <c r="R1343" i="3"/>
  <c r="R1480" i="3"/>
  <c r="R183" i="3"/>
  <c r="R418" i="3"/>
  <c r="R701" i="3"/>
  <c r="R832" i="3"/>
  <c r="R1082" i="3"/>
  <c r="R1207" i="3"/>
  <c r="R196" i="3"/>
  <c r="R275" i="3"/>
  <c r="R318" i="3"/>
  <c r="R371" i="3"/>
  <c r="R450" i="3"/>
  <c r="R530" i="3"/>
  <c r="R761" i="3"/>
  <c r="R864" i="3"/>
  <c r="R922" i="3"/>
  <c r="R1051" i="3"/>
  <c r="R232" i="3"/>
  <c r="R462" i="3"/>
  <c r="R556" i="3"/>
  <c r="R627" i="3"/>
  <c r="R1195" i="3"/>
  <c r="R1151" i="3"/>
  <c r="R1225" i="3"/>
  <c r="R1214" i="3"/>
  <c r="R1203" i="3"/>
  <c r="R1254" i="3"/>
  <c r="R411" i="3"/>
  <c r="R690" i="3"/>
  <c r="R600" i="3"/>
  <c r="R1023" i="3"/>
  <c r="R1183" i="3"/>
  <c r="R1093" i="3"/>
  <c r="R1122" i="3"/>
  <c r="R940" i="3"/>
  <c r="R617" i="3"/>
  <c r="R1037" i="3"/>
  <c r="R1172" i="3"/>
  <c r="R1287" i="3"/>
  <c r="R1482" i="3"/>
  <c r="R1393" i="3"/>
  <c r="R1347" i="3"/>
  <c r="R1162" i="3"/>
  <c r="R1459" i="3"/>
  <c r="R1445" i="3"/>
  <c r="R1066" i="3"/>
  <c r="R1381" i="3"/>
  <c r="R1434" i="3"/>
  <c r="R1535" i="3"/>
  <c r="R1602" i="3"/>
  <c r="R1506" i="3"/>
  <c r="R1572" i="3"/>
  <c r="R1533" i="3"/>
  <c r="R1512" i="3"/>
  <c r="R1518" i="3"/>
  <c r="R328" i="3"/>
  <c r="R403" i="3"/>
  <c r="R440" i="3"/>
  <c r="R494" i="3"/>
  <c r="R612" i="3"/>
  <c r="R703" i="3"/>
  <c r="R614" i="3"/>
  <c r="R656" i="3"/>
  <c r="R60" i="3"/>
  <c r="R282" i="3"/>
  <c r="R322" i="3"/>
  <c r="R405" i="3"/>
  <c r="R546" i="3"/>
  <c r="R402" i="3"/>
  <c r="R702" i="3"/>
  <c r="R937" i="3"/>
  <c r="R1089" i="3"/>
  <c r="R297" i="3"/>
  <c r="R510" i="3"/>
  <c r="R558" i="3"/>
  <c r="R634" i="3"/>
  <c r="R882" i="3"/>
  <c r="R684" i="3"/>
  <c r="R926" i="3"/>
  <c r="R1153" i="3"/>
  <c r="R620" i="3"/>
  <c r="R1221" i="3"/>
  <c r="R5" i="3"/>
  <c r="R21" i="3"/>
  <c r="R37" i="3"/>
  <c r="R63" i="3"/>
  <c r="R65" i="3"/>
  <c r="R100" i="3"/>
  <c r="R178" i="3"/>
  <c r="R246" i="3"/>
  <c r="R299" i="3"/>
  <c r="R822" i="3"/>
  <c r="R1324" i="3"/>
  <c r="R1433" i="3"/>
  <c r="R1511" i="3"/>
  <c r="R1567" i="3"/>
  <c r="R1471" i="3"/>
  <c r="R1500" i="3"/>
  <c r="R1488" i="3"/>
  <c r="R1496" i="3"/>
  <c r="R1495" i="3"/>
  <c r="R526" i="3"/>
  <c r="R961" i="3"/>
  <c r="R1033" i="3"/>
  <c r="R1133" i="3"/>
  <c r="R1234" i="3"/>
  <c r="R1323" i="3"/>
  <c r="R1377" i="3"/>
  <c r="R1403" i="3"/>
  <c r="R1388" i="3"/>
  <c r="R1450" i="3"/>
  <c r="R540" i="3"/>
  <c r="R812" i="3"/>
  <c r="R843" i="3"/>
  <c r="R1009" i="3"/>
  <c r="R1245" i="3"/>
  <c r="R909" i="3"/>
  <c r="R1208" i="3"/>
  <c r="R1192" i="3"/>
  <c r="R1072" i="3"/>
  <c r="R1276" i="3"/>
  <c r="R377" i="3"/>
  <c r="R360" i="3"/>
  <c r="R849" i="3"/>
  <c r="R972" i="3"/>
  <c r="R1218" i="3"/>
  <c r="R1185" i="3"/>
  <c r="R1242" i="3"/>
  <c r="R1300" i="3"/>
  <c r="R1309" i="3"/>
  <c r="R1349" i="3"/>
  <c r="R1274" i="3"/>
  <c r="R1277" i="3"/>
  <c r="R906" i="3"/>
  <c r="R1097" i="3"/>
  <c r="R1149" i="3"/>
  <c r="R1265" i="3"/>
  <c r="R1449" i="3"/>
  <c r="R892" i="3"/>
  <c r="R1345" i="3"/>
  <c r="R1342" i="3"/>
  <c r="R1402" i="3"/>
  <c r="R1068" i="3"/>
  <c r="R326" i="3"/>
  <c r="R629" i="3"/>
  <c r="R731" i="3"/>
  <c r="R945" i="3"/>
  <c r="R944" i="3"/>
  <c r="R842" i="3"/>
  <c r="R1327" i="3"/>
  <c r="R1505" i="3"/>
  <c r="R1549" i="3"/>
  <c r="R1622" i="3"/>
  <c r="R1651" i="3"/>
  <c r="R1601" i="3"/>
  <c r="R1650" i="3"/>
  <c r="R1624" i="3"/>
  <c r="R1610" i="3"/>
  <c r="R1548" i="3"/>
  <c r="R1612" i="3"/>
  <c r="R1643" i="3"/>
  <c r="R1583" i="3"/>
  <c r="R1579" i="3"/>
  <c r="R1558" i="3"/>
  <c r="R224" i="3"/>
  <c r="R784" i="3"/>
  <c r="R1029" i="3"/>
  <c r="R1197" i="3"/>
  <c r="R1418" i="3"/>
  <c r="R1087" i="3"/>
  <c r="R162" i="3"/>
  <c r="R479" i="3"/>
  <c r="R741" i="3"/>
  <c r="R881" i="3"/>
  <c r="R1073" i="3"/>
  <c r="R1165" i="3"/>
  <c r="R1187" i="3"/>
  <c r="R1224" i="3"/>
  <c r="R463" i="3"/>
  <c r="R695" i="3"/>
  <c r="R993" i="3"/>
  <c r="R1239" i="3"/>
  <c r="R1338" i="3"/>
  <c r="R787" i="3"/>
  <c r="R1350" i="3"/>
  <c r="R1451" i="3"/>
  <c r="R1524" i="3"/>
  <c r="R1577" i="3"/>
  <c r="R1414" i="3"/>
  <c r="R1189" i="3"/>
  <c r="R1179" i="3"/>
  <c r="R1645" i="3"/>
  <c r="R1613" i="3"/>
  <c r="R1667" i="3"/>
  <c r="R1570" i="3"/>
  <c r="R1563" i="3"/>
  <c r="R1585" i="3"/>
  <c r="R1444" i="3"/>
  <c r="R1373" i="3"/>
  <c r="R1251" i="3"/>
  <c r="R709" i="3"/>
  <c r="R1048" i="3"/>
  <c r="R1303" i="3"/>
  <c r="R1404" i="3"/>
  <c r="R1520" i="3"/>
  <c r="R1525" i="3"/>
  <c r="R1400" i="3"/>
  <c r="R1499" i="3"/>
  <c r="R1538" i="3"/>
  <c r="R1419" i="3"/>
  <c r="R1238" i="3"/>
  <c r="R1167" i="3"/>
  <c r="R736" i="3"/>
  <c r="R1264" i="3"/>
  <c r="R752" i="3"/>
  <c r="R1322" i="3"/>
  <c r="R1448" i="3"/>
  <c r="R1539" i="3"/>
  <c r="R1389" i="3"/>
  <c r="R1314" i="3"/>
  <c r="R1210" i="3"/>
  <c r="R1014" i="3"/>
  <c r="R1359" i="3"/>
  <c r="R1454" i="3"/>
  <c r="R1298" i="3"/>
  <c r="R1257" i="3"/>
  <c r="R1250" i="3"/>
  <c r="R1437" i="3"/>
  <c r="R1571" i="3"/>
  <c r="R1626" i="3"/>
  <c r="R539" i="3"/>
  <c r="R1016" i="3"/>
  <c r="R1026" i="3"/>
  <c r="R1181" i="3"/>
  <c r="R1307" i="3"/>
  <c r="R1340" i="3"/>
  <c r="R71" i="3"/>
  <c r="R202" i="3"/>
  <c r="R272" i="3"/>
  <c r="R506" i="3"/>
  <c r="R653" i="3"/>
  <c r="R833" i="3"/>
  <c r="R988" i="3"/>
  <c r="R883" i="3"/>
  <c r="R433" i="3"/>
  <c r="R636" i="3"/>
  <c r="R996" i="3"/>
  <c r="R1121" i="3"/>
  <c r="R1316" i="3"/>
  <c r="R1091" i="3"/>
  <c r="R1160" i="3"/>
  <c r="R1312" i="3"/>
  <c r="R959" i="3"/>
  <c r="R1429" i="3"/>
  <c r="R1332" i="3"/>
  <c r="R1399" i="3"/>
  <c r="R1305" i="3"/>
  <c r="R1188" i="3"/>
  <c r="R1099" i="3"/>
  <c r="R194" i="3"/>
  <c r="R485" i="3"/>
  <c r="R531" i="3"/>
  <c r="R591" i="3"/>
  <c r="R1204" i="3"/>
  <c r="R1295" i="3"/>
  <c r="R1201" i="3"/>
  <c r="R1117" i="3"/>
  <c r="R1105" i="3"/>
  <c r="R96" i="3"/>
  <c r="R330" i="3"/>
  <c r="R518" i="3"/>
  <c r="R460" i="3"/>
  <c r="R795" i="3"/>
  <c r="R800" i="3"/>
  <c r="R1128" i="3"/>
  <c r="R1063" i="3"/>
  <c r="R1143" i="3"/>
  <c r="R876" i="3"/>
  <c r="R1683" i="3"/>
  <c r="R889" i="3"/>
  <c r="R1368" i="3"/>
  <c r="R1173" i="3"/>
  <c r="R1348" i="3"/>
  <c r="R1243" i="3"/>
  <c r="R1085" i="3"/>
  <c r="R1036" i="3"/>
  <c r="R164" i="3"/>
  <c r="R439" i="3"/>
  <c r="R503" i="3"/>
  <c r="R622" i="3"/>
  <c r="R453" i="3"/>
  <c r="R169" i="3"/>
  <c r="R342" i="3"/>
  <c r="R481" i="3"/>
  <c r="R589" i="3"/>
  <c r="R621" i="3"/>
  <c r="R692" i="3"/>
  <c r="R755" i="3"/>
  <c r="R820" i="3"/>
  <c r="R884" i="3"/>
  <c r="R861" i="3"/>
  <c r="R104" i="3"/>
  <c r="R288" i="3"/>
  <c r="R316" i="3"/>
  <c r="R474" i="3"/>
  <c r="R662" i="3"/>
  <c r="R779" i="3"/>
  <c r="R910" i="3"/>
  <c r="R936" i="3"/>
  <c r="R913" i="3"/>
  <c r="R847" i="3"/>
  <c r="Q1345" i="3" l="1"/>
  <c r="Q1342" i="3"/>
  <c r="Q1402" i="3"/>
  <c r="Q1068" i="3"/>
  <c r="Q326" i="3"/>
  <c r="Q629" i="3"/>
  <c r="Q731" i="3"/>
  <c r="Q945" i="3"/>
  <c r="Q944" i="3"/>
  <c r="Q842" i="3"/>
  <c r="Q1327" i="3"/>
  <c r="Q1505" i="3"/>
  <c r="Q1549" i="3"/>
  <c r="Q1622" i="3"/>
  <c r="Q1651" i="3"/>
  <c r="Q1601" i="3"/>
  <c r="Q1650" i="3"/>
  <c r="Q1624" i="3"/>
  <c r="Q1610" i="3"/>
  <c r="Q1548" i="3"/>
  <c r="Q1612" i="3"/>
  <c r="Q1643" i="3"/>
  <c r="Q1583" i="3"/>
  <c r="Q1579" i="3"/>
  <c r="Q1558" i="3"/>
  <c r="Q224" i="3"/>
  <c r="Q784" i="3"/>
  <c r="Q1029" i="3"/>
  <c r="Q1197" i="3"/>
  <c r="Q1418" i="3"/>
  <c r="Q1087" i="3"/>
  <c r="Q162" i="3"/>
  <c r="Q479" i="3"/>
  <c r="Q741" i="3"/>
  <c r="Q881" i="3"/>
  <c r="Q1073" i="3"/>
  <c r="Q1165" i="3"/>
  <c r="Q1187" i="3"/>
  <c r="Q1224" i="3"/>
  <c r="Q463" i="3"/>
  <c r="Q695" i="3"/>
  <c r="Q993" i="3"/>
  <c r="Q1239" i="3"/>
  <c r="Q1338" i="3"/>
  <c r="Q787" i="3"/>
  <c r="Q1350" i="3"/>
  <c r="Q1451" i="3"/>
  <c r="Q1524" i="3"/>
  <c r="Q1577" i="3"/>
  <c r="Q1414" i="3"/>
  <c r="Q1189" i="3"/>
  <c r="Q1179" i="3"/>
  <c r="Q1645" i="3"/>
  <c r="Q1613" i="3"/>
  <c r="Q1667" i="3"/>
  <c r="Q1570" i="3"/>
  <c r="Q1563" i="3"/>
  <c r="Q1585" i="3"/>
  <c r="Q1444" i="3"/>
  <c r="Q1373" i="3"/>
  <c r="Q1251" i="3"/>
  <c r="Q709" i="3"/>
  <c r="Q1048" i="3"/>
  <c r="Q1303" i="3"/>
  <c r="Q1404" i="3"/>
  <c r="Q1520" i="3"/>
  <c r="Q1525" i="3"/>
  <c r="Q1400" i="3"/>
  <c r="Q1499" i="3"/>
  <c r="Q1538" i="3"/>
  <c r="Q1419" i="3"/>
  <c r="Q1238" i="3"/>
  <c r="Q1167" i="3"/>
  <c r="Q736" i="3"/>
  <c r="Q1264" i="3"/>
  <c r="Q752" i="3"/>
  <c r="Q1322" i="3"/>
  <c r="Q1448" i="3"/>
  <c r="Q1539" i="3"/>
  <c r="Q1389" i="3"/>
  <c r="Q1314" i="3"/>
  <c r="Q1210" i="3"/>
  <c r="Q1014" i="3"/>
  <c r="Q1359" i="3"/>
  <c r="Q1454" i="3"/>
  <c r="Q1298" i="3"/>
  <c r="Q1257" i="3"/>
  <c r="Q1250" i="3"/>
  <c r="Q1437" i="3"/>
  <c r="Q1571" i="3"/>
  <c r="Q1626" i="3"/>
  <c r="Q539" i="3"/>
  <c r="Q1016" i="3"/>
  <c r="Q1026" i="3"/>
  <c r="Q1181" i="3"/>
  <c r="Q1307" i="3"/>
  <c r="Q1340" i="3"/>
  <c r="Q71" i="3"/>
  <c r="Q202" i="3"/>
  <c r="Q272" i="3"/>
  <c r="Q506" i="3"/>
  <c r="Q653" i="3"/>
  <c r="Q833" i="3"/>
  <c r="Q988" i="3"/>
  <c r="Q883" i="3"/>
  <c r="Q433" i="3"/>
  <c r="Q636" i="3"/>
  <c r="Q996" i="3"/>
  <c r="Q1121" i="3"/>
  <c r="Q1316" i="3"/>
  <c r="Q1091" i="3"/>
  <c r="Q1160" i="3"/>
  <c r="Q1312" i="3"/>
  <c r="Q959" i="3"/>
  <c r="Q1429" i="3"/>
  <c r="Q1332" i="3"/>
  <c r="Q1399" i="3"/>
  <c r="Q1305" i="3"/>
  <c r="Q1188" i="3"/>
  <c r="Q1099" i="3"/>
  <c r="Q194" i="3"/>
  <c r="Q485" i="3"/>
  <c r="Q531" i="3"/>
  <c r="Q591" i="3"/>
  <c r="Q1204" i="3"/>
  <c r="Q1295" i="3"/>
  <c r="Q1201" i="3"/>
  <c r="Q1117" i="3"/>
  <c r="Q1105" i="3"/>
  <c r="Q96" i="3"/>
  <c r="Q330" i="3"/>
  <c r="Q518" i="3"/>
  <c r="Q460" i="3"/>
  <c r="Q795" i="3"/>
  <c r="Q800" i="3"/>
  <c r="Q1128" i="3"/>
  <c r="Q1063" i="3"/>
  <c r="Q1143" i="3"/>
  <c r="Q876" i="3"/>
  <c r="Q1683" i="3"/>
  <c r="Q889" i="3"/>
  <c r="Q1368" i="3"/>
  <c r="Q1173" i="3"/>
  <c r="Q1348" i="3"/>
  <c r="Q1243" i="3"/>
  <c r="Q1085" i="3"/>
  <c r="Q1036" i="3"/>
  <c r="Q164" i="3"/>
  <c r="Q439" i="3"/>
  <c r="Q503" i="3"/>
  <c r="Q622" i="3"/>
  <c r="Q453" i="3"/>
  <c r="Q169" i="3"/>
  <c r="Q342" i="3"/>
  <c r="Q481" i="3"/>
  <c r="Q589" i="3"/>
  <c r="Q621" i="3"/>
  <c r="Q692" i="3"/>
  <c r="Q755" i="3"/>
  <c r="Q820" i="3"/>
  <c r="Q884" i="3"/>
  <c r="Q861" i="3"/>
  <c r="Q104" i="3"/>
  <c r="Q288" i="3"/>
  <c r="Q316" i="3"/>
  <c r="Q474" i="3"/>
  <c r="Q662" i="3"/>
  <c r="Q779" i="3"/>
  <c r="Q910" i="3"/>
  <c r="Q936" i="3"/>
  <c r="Q913" i="3"/>
  <c r="Q847" i="3"/>
  <c r="Q1157" i="3" l="1"/>
  <c r="Q15" i="3"/>
  <c r="Q239" i="3"/>
  <c r="Q16" i="3"/>
  <c r="Q1096" i="3"/>
  <c r="Q781" i="3"/>
  <c r="Q270" i="3"/>
  <c r="Q712" i="3"/>
  <c r="Q1236" i="3"/>
  <c r="Q575" i="3"/>
  <c r="Q410" i="3"/>
  <c r="Q797" i="3"/>
  <c r="Q1038" i="3"/>
  <c r="Q94" i="3"/>
  <c r="Q1621" i="3"/>
  <c r="Q392" i="3"/>
  <c r="Q985" i="3"/>
  <c r="Q33" i="3"/>
  <c r="Q155" i="3"/>
  <c r="Q309" i="3"/>
  <c r="Q136" i="3"/>
  <c r="Q1202" i="3"/>
  <c r="Q1045" i="3"/>
  <c r="Q1098" i="3"/>
  <c r="Q614" i="3"/>
  <c r="Q285" i="3"/>
  <c r="Q1172" i="3"/>
  <c r="Q782" i="3"/>
  <c r="Q217" i="3"/>
  <c r="Q215" i="3"/>
  <c r="Q850" i="3"/>
  <c r="Q905" i="3"/>
  <c r="Q789" i="3"/>
  <c r="Q580" i="3"/>
  <c r="Q156" i="3"/>
  <c r="Q671" i="3"/>
  <c r="Q403" i="3"/>
  <c r="Q88" i="3"/>
  <c r="Q386" i="3"/>
  <c r="Q1054" i="3"/>
  <c r="Q378" i="3"/>
  <c r="Q121" i="3"/>
  <c r="Q690" i="3"/>
  <c r="Q1593" i="3"/>
  <c r="Q370" i="3"/>
  <c r="Q240" i="3"/>
  <c r="Q1535" i="3"/>
  <c r="Q1052" i="3"/>
  <c r="Q363" i="3"/>
  <c r="Q97" i="3"/>
  <c r="Q552" i="3"/>
  <c r="Q140" i="3"/>
  <c r="Q1514" i="3"/>
  <c r="Q141" i="3"/>
  <c r="Q525" i="3"/>
  <c r="Q78" i="3"/>
  <c r="Q574" i="3"/>
  <c r="Q1258" i="3"/>
  <c r="Q1424" i="3"/>
  <c r="Q411" i="3"/>
  <c r="Q1480" i="3"/>
  <c r="Q205" i="3"/>
  <c r="Q1032" i="3"/>
  <c r="Q1465" i="3"/>
  <c r="Q1159" i="3"/>
  <c r="Q1441" i="3"/>
  <c r="Q566" i="3"/>
  <c r="Q449" i="3"/>
  <c r="Q1070" i="3"/>
  <c r="Q1261" i="3"/>
  <c r="Q799" i="3"/>
  <c r="Q822" i="3"/>
  <c r="Q166" i="3"/>
  <c r="Q1363" i="3"/>
  <c r="Q1037" i="3"/>
  <c r="Q1496" i="3"/>
  <c r="Q432" i="3"/>
  <c r="Q581" i="3"/>
  <c r="Q341" i="3"/>
  <c r="Q393" i="3"/>
  <c r="Q313" i="3"/>
  <c r="Q1550" i="3"/>
  <c r="Q189" i="3"/>
  <c r="Q374" i="3"/>
  <c r="Q1388" i="3"/>
  <c r="Q1362" i="3"/>
  <c r="Q669" i="3"/>
  <c r="Q1415" i="3"/>
  <c r="Q908" i="3"/>
  <c r="Q1395" i="3"/>
  <c r="Q1484" i="3"/>
  <c r="Q82" i="3"/>
  <c r="Q230" i="3"/>
  <c r="Q1574" i="3"/>
  <c r="Q328" i="3"/>
  <c r="Q1487" i="3"/>
  <c r="Q1329" i="3"/>
  <c r="Q1468" i="3"/>
  <c r="Q1190" i="3"/>
  <c r="Q1343" i="3"/>
  <c r="Q1200" i="3"/>
  <c r="Q919" i="3"/>
  <c r="Q148" i="3"/>
  <c r="Q105" i="3"/>
  <c r="Q735" i="3"/>
  <c r="Q643" i="3"/>
  <c r="Q170" i="3"/>
  <c r="Q516" i="3"/>
  <c r="Q909" i="3"/>
  <c r="Q133" i="3"/>
  <c r="Q119" i="3"/>
  <c r="Q845" i="3"/>
  <c r="Q898" i="3"/>
  <c r="Q555" i="3"/>
  <c r="Q749" i="3"/>
  <c r="Q357" i="3"/>
  <c r="Q807" i="3"/>
  <c r="Q334" i="3"/>
  <c r="Q192" i="3"/>
  <c r="Q336" i="3"/>
  <c r="Q778" i="3"/>
  <c r="Q1042" i="3"/>
  <c r="Q1551" i="3"/>
  <c r="Q559" i="3"/>
  <c r="Q1486" i="3"/>
  <c r="Q461" i="3"/>
  <c r="Q174" i="3"/>
  <c r="Q168" i="3"/>
  <c r="Q1328" i="3"/>
  <c r="Q1002" i="3"/>
  <c r="Q95" i="3"/>
  <c r="Q1156" i="3"/>
  <c r="Q1124" i="3"/>
  <c r="Q593" i="3"/>
  <c r="Q442" i="3"/>
  <c r="Q125" i="3"/>
  <c r="Q480" i="3"/>
  <c r="Q917" i="3"/>
  <c r="Q1434" i="3"/>
  <c r="Q1392" i="3"/>
  <c r="Q208" i="3"/>
  <c r="Q56" i="3"/>
  <c r="Q560" i="3"/>
  <c r="Q255" i="3"/>
  <c r="Q1489" i="3"/>
  <c r="Q953" i="3"/>
  <c r="Q406" i="3"/>
  <c r="Q1478" i="3"/>
  <c r="Q188" i="3"/>
  <c r="Q1557" i="3"/>
  <c r="Q220" i="3"/>
  <c r="Q928" i="3"/>
  <c r="Q859" i="3"/>
  <c r="Q124" i="3"/>
  <c r="Q22" i="3"/>
  <c r="Q1199" i="3"/>
  <c r="Q52" i="3"/>
  <c r="Q1498" i="3"/>
  <c r="Q299" i="3"/>
  <c r="Q729" i="3"/>
  <c r="Q1383" i="3"/>
  <c r="Q426" i="3"/>
  <c r="Q677" i="3"/>
  <c r="Q1394" i="3"/>
  <c r="Q1058" i="3"/>
  <c r="Q129" i="3"/>
  <c r="Q1380" i="3"/>
  <c r="Q1220" i="3"/>
  <c r="Q617" i="3"/>
  <c r="Q1497" i="3"/>
  <c r="Q59" i="3"/>
  <c r="Q1025" i="3"/>
  <c r="Q284" i="3"/>
  <c r="Q304" i="3"/>
  <c r="Q42" i="3"/>
  <c r="Q562" i="3"/>
  <c r="Q408" i="3"/>
  <c r="Q80" i="3"/>
  <c r="Q1207" i="3"/>
  <c r="Q962" i="3"/>
  <c r="Q1137" i="3"/>
  <c r="Q1529" i="3"/>
  <c r="Q1561" i="3"/>
  <c r="Q644" i="3"/>
  <c r="Q1041" i="3"/>
  <c r="Q465" i="3"/>
  <c r="Q916" i="3"/>
  <c r="Q1382" i="3"/>
  <c r="Q1381" i="3"/>
  <c r="Q648" i="3"/>
  <c r="Q1377" i="3"/>
  <c r="Q684" i="3"/>
  <c r="Q247" i="3"/>
  <c r="Q1367" i="3"/>
  <c r="Q1056" i="3"/>
  <c r="Q1479" i="3"/>
  <c r="Q577" i="3"/>
  <c r="Q1446" i="3"/>
  <c r="Q109" i="3"/>
  <c r="Q1310" i="3"/>
  <c r="Q209" i="3"/>
  <c r="Q998" i="3"/>
  <c r="Q568" i="3"/>
  <c r="Q587" i="3"/>
  <c r="Q1146" i="3"/>
  <c r="Q1470" i="3"/>
  <c r="Q940" i="3"/>
  <c r="Q1354" i="3"/>
  <c r="Q41" i="3"/>
  <c r="Q974" i="3"/>
  <c r="Q571" i="3"/>
  <c r="Q1403" i="3"/>
  <c r="Q1614" i="3"/>
  <c r="Q324" i="3"/>
  <c r="Q115" i="3"/>
  <c r="Q869" i="3"/>
  <c r="Q746" i="3"/>
  <c r="Q1518" i="3"/>
  <c r="Q1053" i="3"/>
  <c r="Q114" i="3"/>
  <c r="Q1217" i="3"/>
  <c r="Q1488" i="3"/>
  <c r="Q1361" i="3"/>
  <c r="Q1235" i="3"/>
  <c r="Q892" i="3"/>
  <c r="Q521" i="3"/>
  <c r="Q1620" i="3"/>
  <c r="Q145" i="3"/>
  <c r="Q1309" i="3"/>
  <c r="Q179" i="3"/>
  <c r="Q1420" i="3"/>
  <c r="Q830" i="3"/>
  <c r="Q233" i="3"/>
  <c r="Q616" i="3"/>
  <c r="Q90" i="3"/>
  <c r="Q407" i="3"/>
  <c r="Q776" i="3"/>
  <c r="Q477" i="3"/>
  <c r="Q390" i="3"/>
  <c r="Q1390" i="3"/>
  <c r="Q315" i="3"/>
  <c r="Q175" i="3"/>
  <c r="Q1405" i="3"/>
  <c r="Q12" i="3"/>
  <c r="Q427" i="3"/>
  <c r="Q1245" i="3"/>
  <c r="Q532" i="3"/>
  <c r="Q490" i="3"/>
  <c r="Q987" i="3"/>
  <c r="Q32" i="3"/>
  <c r="Q841" i="3"/>
  <c r="Q345" i="3"/>
  <c r="Q818" i="3"/>
  <c r="Q745" i="3"/>
  <c r="Q920" i="3"/>
  <c r="Q1311" i="3"/>
  <c r="Q1082" i="3"/>
  <c r="Q242" i="3"/>
  <c r="Q1127" i="3"/>
  <c r="Q273" i="3"/>
  <c r="Q149" i="3"/>
  <c r="Q1334" i="3"/>
  <c r="Q1101" i="3"/>
  <c r="Q246" i="3"/>
  <c r="Q601" i="3"/>
  <c r="Q615" i="3"/>
  <c r="Q964" i="3"/>
  <c r="Q794" i="3"/>
  <c r="Q37" i="3"/>
  <c r="Q1206" i="3"/>
  <c r="Q1603" i="3"/>
  <c r="Q1066" i="3"/>
  <c r="Q1586" i="3"/>
  <c r="Q1512" i="3"/>
  <c r="Q1580" i="3"/>
  <c r="Q703" i="3"/>
  <c r="Q538" i="3"/>
  <c r="Q456" i="3"/>
  <c r="Q1416" i="3"/>
  <c r="Q642" i="3"/>
  <c r="Q775" i="3"/>
  <c r="Q1569" i="3"/>
  <c r="Q970" i="3"/>
  <c r="Q1438" i="3"/>
  <c r="Q1592" i="3"/>
  <c r="Q1191" i="3"/>
  <c r="Q938" i="3"/>
  <c r="Q716" i="3"/>
  <c r="Q34" i="3"/>
  <c r="Q1355" i="3"/>
  <c r="Q811" i="3"/>
  <c r="Q602" i="3"/>
  <c r="Q1086" i="3"/>
  <c r="Q27" i="3"/>
  <c r="Q1317" i="3"/>
  <c r="Q69" i="3"/>
  <c r="Q287" i="3"/>
  <c r="Q322" i="3"/>
  <c r="Q1503" i="3"/>
  <c r="Q1333" i="3"/>
  <c r="Q236" i="3"/>
  <c r="Q1182" i="3"/>
  <c r="Q1341" i="3"/>
  <c r="Q882" i="3"/>
  <c r="Q89" i="3"/>
  <c r="Q1009" i="3"/>
  <c r="Q122" i="3"/>
  <c r="Q873" i="3"/>
  <c r="Q1584" i="3"/>
  <c r="Q739" i="3"/>
  <c r="Q24" i="3"/>
  <c r="Q1021" i="3"/>
  <c r="Q1302" i="3"/>
  <c r="Q85" i="3"/>
  <c r="Q1627" i="3"/>
  <c r="Q717" i="3"/>
  <c r="Q585" i="3"/>
  <c r="Q7" i="3"/>
  <c r="Q106" i="3"/>
  <c r="Q630" i="3"/>
  <c r="Q816" i="3"/>
  <c r="Q462" i="3"/>
  <c r="Q805" i="3"/>
  <c r="Q331" i="3"/>
  <c r="Q228" i="3"/>
  <c r="Q354" i="3"/>
  <c r="Q832" i="3"/>
  <c r="Q428" i="3"/>
  <c r="Q1180" i="3"/>
  <c r="Q1335" i="3"/>
  <c r="Q791" i="3"/>
  <c r="Q825" i="3"/>
  <c r="Q682" i="3"/>
  <c r="Q1144" i="3"/>
  <c r="Q488" i="3"/>
  <c r="Q1115" i="3"/>
  <c r="Q519" i="3"/>
  <c r="Q612" i="3"/>
  <c r="Q1500" i="3"/>
  <c r="Q1039" i="3"/>
  <c r="Q1553" i="3"/>
  <c r="Q72" i="3"/>
  <c r="Q58" i="3"/>
  <c r="Q314" i="3"/>
  <c r="Q441" i="3"/>
  <c r="Q1233" i="3"/>
  <c r="Q158" i="3"/>
  <c r="Q1003" i="3"/>
  <c r="Q1193" i="3"/>
  <c r="Q1566" i="3"/>
  <c r="Q726" i="3"/>
  <c r="Q594" i="3"/>
  <c r="Q918" i="3"/>
  <c r="Q1449" i="3"/>
  <c r="Q391" i="3"/>
  <c r="Q1664" i="3"/>
  <c r="Q1665" i="3"/>
  <c r="Q605" i="3"/>
  <c r="Q1636" i="3"/>
  <c r="Q127" i="3"/>
  <c r="Q550" i="3"/>
  <c r="Q417" i="3"/>
  <c r="Q978" i="3"/>
  <c r="Q368" i="3"/>
  <c r="Q394" i="3"/>
  <c r="Q1007" i="3"/>
  <c r="Q1284" i="3"/>
  <c r="Q279" i="3"/>
  <c r="Q710" i="3"/>
  <c r="Q261" i="3"/>
  <c r="Q178" i="3"/>
  <c r="Q874" i="3"/>
  <c r="Q728" i="3"/>
  <c r="Q595" i="3"/>
  <c r="Q1161" i="3"/>
  <c r="Q1213" i="3"/>
  <c r="Q1534" i="3"/>
  <c r="Q1252" i="3"/>
  <c r="Q353" i="3"/>
  <c r="Q1067" i="3"/>
  <c r="Q1619" i="3"/>
  <c r="Q679" i="3"/>
  <c r="Q1300" i="3"/>
  <c r="Q862" i="3"/>
  <c r="Q947" i="3"/>
  <c r="Q533" i="3"/>
  <c r="Q1008" i="3"/>
  <c r="Q290" i="3"/>
  <c r="Q38" i="3"/>
  <c r="Q511" i="3"/>
  <c r="Q1281" i="3"/>
  <c r="Q534" i="3"/>
  <c r="Q1183" i="3"/>
  <c r="Q73" i="3"/>
  <c r="Q1546" i="3"/>
  <c r="Q904" i="3"/>
  <c r="Q1536" i="3"/>
  <c r="Q87" i="3"/>
  <c r="Q982" i="3"/>
  <c r="Q701" i="3"/>
  <c r="Q835" i="3"/>
  <c r="Q274" i="3"/>
  <c r="Q935" i="3"/>
  <c r="Q520" i="3"/>
  <c r="Q252" i="3"/>
  <c r="Q57" i="3"/>
  <c r="Q1044" i="3"/>
  <c r="Q843" i="3"/>
  <c r="Q1148" i="3"/>
  <c r="Q20" i="3"/>
  <c r="Q965" i="3"/>
  <c r="Q468" i="3"/>
  <c r="Q1493" i="3"/>
  <c r="Q262" i="3"/>
  <c r="Q1122" i="3"/>
  <c r="Q1598" i="3"/>
  <c r="Q499" i="3"/>
  <c r="Q1040" i="3"/>
  <c r="Q960" i="3"/>
  <c r="Q1164" i="3"/>
  <c r="Q469" i="3"/>
  <c r="Q705" i="3"/>
  <c r="Q734" i="3"/>
  <c r="Q1409" i="3"/>
  <c r="Q1267" i="3"/>
  <c r="Q1151" i="3"/>
  <c r="Q872" i="3"/>
  <c r="Q844" i="3"/>
  <c r="Q1423" i="3"/>
  <c r="Q445" i="3"/>
  <c r="Q120" i="3"/>
  <c r="Q373" i="3"/>
  <c r="Q154" i="3"/>
  <c r="Q528" i="3"/>
  <c r="Q1323" i="3"/>
  <c r="Q1475" i="3"/>
  <c r="Q395" i="3"/>
  <c r="Q210" i="3"/>
  <c r="Q182" i="3"/>
  <c r="Q609" i="3"/>
  <c r="Q1658" i="3"/>
  <c r="Q416" i="3"/>
  <c r="Q754" i="3"/>
  <c r="Q1401" i="3"/>
  <c r="Q1116" i="3"/>
  <c r="Q1386" i="3"/>
  <c r="Q444" i="3"/>
  <c r="Q248" i="3"/>
  <c r="Q837" i="3"/>
  <c r="Q1530" i="3"/>
  <c r="Q625" i="3"/>
  <c r="Q1471" i="3"/>
  <c r="Q1502" i="3"/>
  <c r="Q977" i="3"/>
  <c r="Q1107" i="3"/>
  <c r="Q1537" i="3"/>
  <c r="Q8" i="3"/>
  <c r="Q1562" i="3"/>
  <c r="Q1000" i="3"/>
  <c r="Q871" i="3"/>
  <c r="Q435" i="3"/>
  <c r="Q1162" i="3"/>
  <c r="Q1492" i="3"/>
  <c r="Q860" i="3"/>
  <c r="Q554" i="3"/>
  <c r="Q1247" i="3"/>
  <c r="Q1315" i="3"/>
  <c r="Q856" i="3"/>
  <c r="Q289" i="3"/>
  <c r="Q863" i="3"/>
  <c r="Q53" i="3"/>
  <c r="Q699" i="3"/>
  <c r="Q590" i="3"/>
  <c r="Q769" i="3"/>
  <c r="Q9" i="3"/>
  <c r="Q1288" i="3"/>
  <c r="Q1439" i="3"/>
  <c r="Q897" i="3"/>
  <c r="Q1275" i="3"/>
  <c r="Q901" i="3"/>
  <c r="Q942" i="3"/>
  <c r="Q286" i="3"/>
  <c r="Q429" i="3"/>
  <c r="Q359" i="3"/>
  <c r="Q213" i="3"/>
  <c r="Q1445" i="3"/>
  <c r="Q1280" i="3"/>
  <c r="Q249" i="3"/>
  <c r="Q747" i="3"/>
  <c r="Q43" i="3"/>
  <c r="Q1669" i="3"/>
  <c r="Q1466" i="3"/>
  <c r="Q569" i="3"/>
  <c r="Q772" i="3"/>
  <c r="Q647" i="3"/>
  <c r="Q346" i="3"/>
  <c r="Q727" i="3"/>
  <c r="Q655" i="3"/>
  <c r="Q1055" i="3"/>
  <c r="Q77" i="3"/>
  <c r="Q767" i="3"/>
  <c r="Q1631" i="3"/>
  <c r="Q984" i="3"/>
  <c r="Q19" i="3"/>
  <c r="Q173" i="3"/>
  <c r="Q277" i="3"/>
  <c r="Q1248" i="3"/>
  <c r="Q103" i="3"/>
  <c r="Q45" i="3"/>
  <c r="Q418" i="3"/>
  <c r="Q1531" i="3"/>
  <c r="Q1318" i="3"/>
  <c r="Q879" i="3"/>
  <c r="Q218" i="3"/>
  <c r="Q600" i="3"/>
  <c r="Q380" i="3"/>
  <c r="Q282" i="3"/>
  <c r="Q1017" i="3"/>
  <c r="Q250" i="3"/>
  <c r="Q455" i="3"/>
  <c r="Q756" i="3"/>
  <c r="Q267" i="3"/>
  <c r="Q1575" i="3"/>
  <c r="Q1174" i="3"/>
  <c r="Q1265" i="3"/>
  <c r="Q86" i="3"/>
  <c r="Q99" i="3"/>
  <c r="Q35" i="3"/>
  <c r="Q1104" i="3"/>
  <c r="Q1464" i="3"/>
  <c r="Q491" i="3"/>
  <c r="Q914" i="3"/>
  <c r="Q144" i="3"/>
  <c r="Q1670" i="3"/>
  <c r="Q707" i="3"/>
  <c r="Q1232" i="3"/>
  <c r="Q1306" i="3"/>
  <c r="Q1533" i="3"/>
  <c r="Q1229" i="3"/>
  <c r="Q798" i="3"/>
  <c r="Q603" i="3"/>
  <c r="Q1254" i="3"/>
  <c r="Q232" i="3"/>
  <c r="Q1069" i="3"/>
  <c r="Q46" i="3"/>
  <c r="Q815" i="3"/>
  <c r="Q320" i="3"/>
  <c r="Q719" i="3"/>
  <c r="Q347" i="3"/>
  <c r="Q1023" i="3"/>
  <c r="Q1226" i="3"/>
  <c r="Q1093" i="3"/>
  <c r="Q362" i="3"/>
  <c r="Q759" i="3"/>
  <c r="Q29" i="3"/>
  <c r="Q802" i="3"/>
  <c r="Q1027" i="3"/>
  <c r="Q1005" i="3"/>
  <c r="Q663" i="3"/>
  <c r="Q64" i="3"/>
  <c r="Q770" i="3"/>
  <c r="Q21" i="3"/>
  <c r="Q836" i="3"/>
  <c r="Q1194" i="3"/>
  <c r="Q1061" i="3"/>
  <c r="Q1523" i="3"/>
  <c r="Q956" i="3"/>
  <c r="Q715" i="3"/>
  <c r="Q413" i="3"/>
  <c r="Q116" i="3"/>
  <c r="Q895" i="3"/>
  <c r="Q1286" i="3"/>
  <c r="Q660" i="3"/>
  <c r="Q437" i="3"/>
  <c r="Q626" i="3"/>
  <c r="Q245" i="3"/>
  <c r="Q1228" i="3"/>
  <c r="Q1481" i="3"/>
  <c r="Q1234" i="3"/>
  <c r="Q508" i="3"/>
  <c r="Q730" i="3"/>
  <c r="Q257" i="3"/>
  <c r="Q1425" i="3"/>
  <c r="Q857" i="3"/>
  <c r="Q356" i="3"/>
  <c r="Q649" i="3"/>
  <c r="Q31" i="3"/>
  <c r="Q553" i="3"/>
  <c r="Q1010" i="3"/>
  <c r="Q567" i="3"/>
  <c r="Q494" i="3"/>
  <c r="Q937" i="3"/>
  <c r="Q234" i="3"/>
  <c r="Q929" i="3"/>
  <c r="Q983" i="3"/>
  <c r="Q1347" i="3"/>
  <c r="Q732" i="3"/>
  <c r="Q100" i="3"/>
  <c r="Q329" i="3"/>
  <c r="Q867" i="3"/>
  <c r="Q1666" i="3"/>
  <c r="Q332" i="3"/>
  <c r="Q1662" i="3"/>
  <c r="Q809" i="3"/>
  <c r="Q1483" i="3"/>
  <c r="Q1366" i="3"/>
  <c r="Q718" i="3"/>
  <c r="Q1270" i="3"/>
  <c r="Q1638" i="3"/>
  <c r="Q472" i="3"/>
  <c r="Q608" i="3"/>
  <c r="Q483" i="3"/>
  <c r="Q1313" i="3"/>
  <c r="Q130" i="3"/>
  <c r="Q1516" i="3"/>
  <c r="Q193" i="3"/>
  <c r="Q941" i="3"/>
  <c r="Q10" i="3"/>
  <c r="Q197" i="3"/>
  <c r="Q1140" i="3"/>
  <c r="Q134" i="3"/>
  <c r="Q187" i="3"/>
  <c r="Q207" i="3"/>
  <c r="Q981" i="3"/>
  <c r="Q927" i="3"/>
  <c r="Q214" i="3"/>
  <c r="Q1223" i="3"/>
  <c r="Q1142" i="3"/>
  <c r="Q610" i="3"/>
  <c r="Q1203" i="3"/>
  <c r="Q200" i="3"/>
  <c r="Q1633" i="3"/>
  <c r="Q1430" i="3"/>
  <c r="Q1110" i="3"/>
  <c r="Q183" i="3"/>
  <c r="Q478" i="3"/>
  <c r="Q1102" i="3"/>
  <c r="Q457" i="3"/>
  <c r="Q634" i="3"/>
  <c r="Q434" i="3"/>
  <c r="Q335" i="3"/>
  <c r="Q680" i="3"/>
  <c r="Q1118" i="3"/>
  <c r="Q409" i="3"/>
  <c r="Q1176" i="3"/>
  <c r="Q689" i="3"/>
  <c r="Q1397" i="3"/>
  <c r="Q384" i="3"/>
  <c r="Q1088" i="3"/>
  <c r="Q25" i="3"/>
  <c r="Q598" i="3"/>
  <c r="Q387" i="3"/>
  <c r="Q1242" i="3"/>
  <c r="Q537" i="3"/>
  <c r="Q976" i="3"/>
  <c r="Q13" i="3"/>
  <c r="Q900" i="3"/>
  <c r="Q635" i="3"/>
  <c r="Q489" i="3"/>
  <c r="Q385" i="3"/>
  <c r="Q65" i="3"/>
  <c r="Q495" i="3"/>
  <c r="Q1547" i="3"/>
  <c r="Q975" i="3"/>
  <c r="Q1047" i="3"/>
  <c r="Q504" i="3"/>
  <c r="Q899" i="3"/>
  <c r="Q1283" i="3"/>
  <c r="Q997" i="3"/>
  <c r="Q349" i="3"/>
  <c r="Q623" i="3"/>
  <c r="Q1663" i="3"/>
  <c r="Q1587" i="3"/>
  <c r="Q367" i="3"/>
  <c r="Q1244" i="3"/>
  <c r="Q545" i="3"/>
  <c r="Q535" i="3"/>
  <c r="Q1132" i="3"/>
  <c r="Q1090" i="3"/>
  <c r="Q319" i="3"/>
  <c r="Q60" i="3"/>
  <c r="Q865" i="3"/>
  <c r="Q1106" i="3"/>
  <c r="Q371" i="3"/>
  <c r="Q639" i="3"/>
  <c r="Q613" i="3"/>
  <c r="Q1195" i="3"/>
  <c r="Q1134" i="3"/>
  <c r="Q1100" i="3"/>
  <c r="Q1655" i="3"/>
  <c r="Q79" i="3"/>
  <c r="Q708" i="3"/>
  <c r="Q1649" i="3"/>
  <c r="Q740" i="3"/>
  <c r="Q452" i="3"/>
  <c r="Q819" i="3"/>
  <c r="Q459" i="3"/>
  <c r="Q446" i="3"/>
  <c r="Q382" i="3"/>
  <c r="Q958" i="3"/>
  <c r="Q470" i="3"/>
  <c r="Q379" i="3"/>
  <c r="Q451" i="3"/>
  <c r="Q1459" i="3"/>
  <c r="Q1385" i="3"/>
  <c r="Q768" i="3"/>
  <c r="Q396" i="3"/>
  <c r="Q686" i="3"/>
  <c r="Q814" i="3"/>
  <c r="Q565" i="3"/>
  <c r="Q1641" i="3"/>
  <c r="Q473" i="3"/>
  <c r="Q325" i="3"/>
  <c r="Q372" i="3"/>
  <c r="Q227" i="3"/>
  <c r="Q1369" i="3"/>
  <c r="Q1567" i="3"/>
  <c r="Q685" i="3"/>
  <c r="Q369" i="3"/>
  <c r="Q1320" i="3"/>
  <c r="Q1565" i="3"/>
  <c r="Q226" i="3"/>
  <c r="Q631" i="3"/>
  <c r="Q540" i="3"/>
  <c r="Q592" i="3"/>
  <c r="Q891" i="3"/>
  <c r="Q91" i="3"/>
  <c r="Q773" i="3"/>
  <c r="Q1623" i="3"/>
  <c r="Q640" i="3"/>
  <c r="Q812" i="3"/>
  <c r="Q670" i="3"/>
  <c r="Q1080" i="3"/>
  <c r="Q1321" i="3"/>
  <c r="Q1379" i="3"/>
  <c r="Q870" i="3"/>
  <c r="Q4" i="3"/>
  <c r="Q1490" i="3"/>
  <c r="Q311" i="3"/>
  <c r="Q1051" i="3"/>
  <c r="Q1214" i="3"/>
  <c r="Q1083" i="3"/>
  <c r="Q903" i="3"/>
  <c r="Q1278" i="3"/>
  <c r="Q1370" i="3"/>
  <c r="Q1393" i="3"/>
  <c r="Q698" i="3"/>
  <c r="Q26" i="3"/>
  <c r="Q868" i="3"/>
  <c r="Q785" i="3"/>
  <c r="Q1149" i="3"/>
  <c r="Q278" i="3"/>
  <c r="Q191" i="3"/>
  <c r="Q466" i="3"/>
  <c r="Q117" i="3"/>
  <c r="Q1177" i="3"/>
  <c r="Q1452" i="3"/>
  <c r="Q1240" i="3"/>
  <c r="Q780" i="3"/>
  <c r="Q702" i="3"/>
  <c r="Q748" i="3"/>
  <c r="Q1095" i="3"/>
  <c r="Q831" i="3"/>
  <c r="Q1221" i="3"/>
  <c r="Q1564" i="3"/>
  <c r="Q415" i="3"/>
  <c r="Q1120" i="3"/>
  <c r="Q771" i="3"/>
  <c r="Q1572" i="3"/>
  <c r="Q1599" i="3"/>
  <c r="Q1336" i="3"/>
  <c r="Q424" i="3"/>
  <c r="Q1517" i="3"/>
  <c r="Q694" i="3"/>
  <c r="Q696" i="3"/>
  <c r="Q896" i="3"/>
  <c r="Q3" i="3"/>
  <c r="Q1421" i="3"/>
  <c r="Q1237" i="3"/>
  <c r="Q979" i="3"/>
  <c r="Q1022" i="3"/>
  <c r="Q991" i="3"/>
  <c r="Q549" i="3"/>
  <c r="Q853" i="3"/>
  <c r="Q243" i="3"/>
  <c r="Q1581" i="3"/>
  <c r="Q1346" i="3"/>
  <c r="Q855" i="3"/>
  <c r="Q968" i="3"/>
  <c r="Q1216" i="3"/>
  <c r="Q39" i="3"/>
  <c r="Q790" i="3"/>
  <c r="Q641" i="3"/>
  <c r="Q364" i="3"/>
  <c r="Q1542" i="3"/>
  <c r="Q1508" i="3"/>
  <c r="Q570" i="3"/>
  <c r="Q1589" i="3"/>
  <c r="Q351" i="3"/>
  <c r="Q5" i="3"/>
  <c r="Q458" i="3"/>
  <c r="Q450" i="3"/>
  <c r="Q30" i="3"/>
  <c r="Q1297" i="3"/>
  <c r="Q294" i="3"/>
  <c r="Q296" i="3"/>
  <c r="Q878" i="3"/>
  <c r="Q564" i="3"/>
  <c r="Q839" i="3"/>
  <c r="Q302" i="3"/>
  <c r="Q954" i="3"/>
  <c r="Q1230" i="3"/>
  <c r="Q888" i="3"/>
  <c r="Q817" i="3"/>
  <c r="Q126" i="3"/>
  <c r="Q672" i="3"/>
  <c r="Q264" i="3"/>
  <c r="Q1163" i="3"/>
  <c r="Q1019" i="3"/>
  <c r="Q1111" i="3"/>
  <c r="Q973" i="3"/>
  <c r="Q1136" i="3"/>
  <c r="Q1113" i="3"/>
  <c r="Q152" i="3"/>
  <c r="Q51" i="3"/>
  <c r="Q107" i="3"/>
  <c r="Q1092" i="3"/>
  <c r="Q1357" i="3"/>
  <c r="Q1135" i="3"/>
  <c r="Q1154" i="3"/>
  <c r="Q420" i="3"/>
  <c r="Q886" i="3"/>
  <c r="Q1604" i="3"/>
  <c r="Q1482" i="3"/>
  <c r="Q206" i="3"/>
  <c r="Q1398" i="3"/>
  <c r="Q547" i="3"/>
  <c r="Q1253" i="3"/>
  <c r="Q1225" i="3"/>
  <c r="Q1467" i="3"/>
  <c r="Q1289" i="3"/>
  <c r="Q561" i="3"/>
  <c r="Q724" i="3"/>
  <c r="Q656" i="3"/>
  <c r="Q711" i="3"/>
  <c r="Q652" i="3"/>
  <c r="Q1155" i="3"/>
  <c r="Q948" i="3"/>
  <c r="Q300" i="3"/>
  <c r="Q323" i="3"/>
  <c r="Q1241" i="3"/>
  <c r="Q544" i="3"/>
  <c r="Q486" i="3"/>
  <c r="Q492" i="3"/>
  <c r="Q646" i="3"/>
  <c r="Q1378" i="3"/>
  <c r="Q1184" i="3"/>
  <c r="Q1030" i="3"/>
  <c r="Q687" i="3"/>
  <c r="Q318" i="3"/>
  <c r="Q1642" i="3"/>
  <c r="Q1455" i="3"/>
  <c r="Q803" i="3"/>
  <c r="Q522" i="3"/>
  <c r="Q402" i="3"/>
  <c r="Q305" i="3"/>
  <c r="Q1646" i="3"/>
  <c r="Q66" i="3"/>
  <c r="Q1013" i="3"/>
  <c r="Q1074" i="3"/>
  <c r="Q260" i="3"/>
  <c r="Q1269" i="3"/>
  <c r="Q543" i="3"/>
  <c r="Q1408" i="3"/>
  <c r="Q1410" i="3"/>
  <c r="Q887" i="3"/>
  <c r="Q454" i="3"/>
  <c r="Q263" i="3"/>
  <c r="Q1212" i="3"/>
  <c r="Q1602" i="3"/>
  <c r="Q573" i="3"/>
  <c r="Q1011" i="3"/>
  <c r="Q204" i="3"/>
  <c r="Q293" i="3"/>
  <c r="Q744" i="3"/>
  <c r="Q75" i="3"/>
  <c r="Q1049" i="3"/>
  <c r="Q68" i="3"/>
  <c r="Q980" i="3"/>
  <c r="Q123" i="3"/>
  <c r="Q604" i="3"/>
  <c r="Q266" i="3"/>
  <c r="Q1138" i="3"/>
  <c r="Q512" i="3"/>
  <c r="Q1185" i="3"/>
  <c r="Q599" i="3"/>
  <c r="Q1578" i="3"/>
  <c r="Q1406" i="3"/>
  <c r="Q1644" i="3"/>
  <c r="Q1078" i="3"/>
  <c r="Q186" i="3"/>
  <c r="Q529" i="3"/>
  <c r="Q1304" i="3"/>
  <c r="Q911" i="3"/>
  <c r="Q1407" i="3"/>
  <c r="Q1064" i="3"/>
  <c r="Q108" i="3"/>
  <c r="Q1532" i="3"/>
  <c r="Q866" i="3"/>
  <c r="Q620" i="3"/>
  <c r="Q422" i="3"/>
  <c r="Q1634" i="3"/>
  <c r="Q1442" i="3"/>
  <c r="Q676" i="3"/>
  <c r="Q76" i="3"/>
  <c r="Q922" i="3"/>
  <c r="Q788" i="3"/>
  <c r="Q723" i="3"/>
  <c r="Q195" i="3"/>
  <c r="Q834" i="3"/>
  <c r="Q548" i="3"/>
  <c r="Q826" i="3"/>
  <c r="Q1513" i="3"/>
  <c r="Q102" i="3"/>
  <c r="Q1130" i="3"/>
  <c r="Q951" i="3"/>
  <c r="Q317" i="3"/>
  <c r="Q157" i="3"/>
  <c r="Q337" i="3"/>
  <c r="Q146" i="3"/>
  <c r="Q586" i="3"/>
  <c r="Q999" i="3"/>
  <c r="Q1427" i="3"/>
  <c r="Q430" i="3"/>
  <c r="Q932" i="3"/>
  <c r="Q2" i="3"/>
  <c r="Q1114" i="3"/>
  <c r="Q497" i="3"/>
  <c r="Q344" i="3"/>
  <c r="Q758" i="3"/>
  <c r="Q657" i="3"/>
  <c r="Q276" i="3"/>
  <c r="Q763" i="3"/>
  <c r="Q792" i="3"/>
  <c r="Q667" i="3"/>
  <c r="Q1050" i="3"/>
  <c r="Q700" i="3"/>
  <c r="Q414" i="3"/>
  <c r="Q1543" i="3"/>
  <c r="Q440" i="3"/>
  <c r="Q1431" i="3"/>
  <c r="Q1057" i="3"/>
  <c r="Q1001" i="3"/>
  <c r="Q618" i="3"/>
  <c r="Q1436" i="3"/>
  <c r="Q500" i="3"/>
  <c r="Q513" i="3"/>
  <c r="Q93" i="3"/>
  <c r="Q1637" i="3"/>
  <c r="Q1374" i="3"/>
  <c r="Q1522" i="3"/>
  <c r="Q1198" i="3"/>
  <c r="Q147" i="3"/>
  <c r="Q1222" i="3"/>
  <c r="Q509" i="3"/>
  <c r="Q1435" i="3"/>
  <c r="Q875" i="3"/>
  <c r="Q783" i="3"/>
  <c r="Q877" i="3"/>
  <c r="Q688" i="3"/>
  <c r="Q482" i="3"/>
  <c r="Q1609" i="3"/>
  <c r="Q292" i="3"/>
  <c r="Q637" i="3"/>
  <c r="Q1291" i="3"/>
  <c r="Q989" i="3"/>
  <c r="Q858" i="3"/>
  <c r="Q1632" i="3"/>
  <c r="Q751" i="3"/>
  <c r="Q1453" i="3"/>
  <c r="Q18" i="3"/>
  <c r="Q1469" i="3"/>
  <c r="Q742" i="3"/>
  <c r="Q963" i="3"/>
  <c r="Q1659" i="3"/>
  <c r="Q774" i="3"/>
  <c r="Q498" i="3"/>
  <c r="Q98" i="3"/>
  <c r="Q546" i="3"/>
  <c r="Q733" i="3"/>
  <c r="Q259" i="3"/>
  <c r="Q241" i="3"/>
  <c r="Q275" i="3"/>
  <c r="Q1660" i="3"/>
  <c r="Q1034" i="3"/>
  <c r="Q915" i="3"/>
  <c r="Q1133" i="3"/>
  <c r="Q1411" i="3"/>
  <c r="Q303" i="3"/>
  <c r="Q1158" i="3"/>
  <c r="Q823" i="3"/>
  <c r="Q1012" i="3"/>
  <c r="Q1097" i="3"/>
  <c r="Q1507" i="3"/>
  <c r="Q1018" i="3"/>
  <c r="Q588" i="3"/>
  <c r="Q63" i="3"/>
  <c r="Q1396" i="3"/>
  <c r="Q1457" i="3"/>
  <c r="Q1119" i="3"/>
  <c r="Q496" i="3"/>
  <c r="Q151" i="3"/>
  <c r="Q1153" i="3"/>
  <c r="Q1365" i="3"/>
  <c r="Q894" i="3"/>
  <c r="Q1443" i="3"/>
  <c r="Q1625" i="3"/>
  <c r="Q1617" i="3"/>
  <c r="Q1595" i="3"/>
  <c r="Q1287" i="3"/>
  <c r="Q352" i="3"/>
  <c r="Q397" i="3"/>
  <c r="Q111" i="3"/>
  <c r="Q1460" i="3"/>
  <c r="Q1065" i="3"/>
  <c r="Q405" i="3"/>
  <c r="Q265" i="3"/>
  <c r="Q1412" i="3"/>
  <c r="Q627" i="3"/>
  <c r="Q1271" i="3"/>
  <c r="Q952" i="3"/>
  <c r="Q582" i="3"/>
  <c r="Q880" i="3"/>
  <c r="Q1672" i="3"/>
  <c r="Q950" i="3"/>
  <c r="Q683" i="3"/>
  <c r="Q675" i="3"/>
  <c r="Q658" i="3"/>
  <c r="Q1371" i="3"/>
  <c r="Q1279" i="3"/>
  <c r="Q1094" i="3"/>
  <c r="Q1031" i="3"/>
  <c r="Q1296" i="3"/>
  <c r="Q1428" i="3"/>
  <c r="Q399" i="3"/>
  <c r="Q1652" i="3"/>
  <c r="Q750" i="3"/>
  <c r="Q507" i="3"/>
  <c r="Q515" i="3"/>
  <c r="Q1175" i="3"/>
  <c r="Q1015" i="3"/>
  <c r="Q1515" i="3"/>
  <c r="Q851" i="3"/>
  <c r="Q966" i="3"/>
  <c r="Q487" i="3"/>
  <c r="Q1450" i="3"/>
  <c r="Q1675" i="3"/>
  <c r="Q796" i="3"/>
  <c r="Q893" i="3"/>
  <c r="Q131" i="3"/>
  <c r="Q321" i="3"/>
  <c r="Q864" i="3"/>
  <c r="Q720" i="3"/>
  <c r="Q760" i="3"/>
  <c r="Q810" i="3"/>
  <c r="Q235" i="3"/>
  <c r="Q419" i="3"/>
  <c r="Q542" i="3"/>
  <c r="Q1330" i="3"/>
  <c r="Q1351" i="3"/>
  <c r="Q557" i="3"/>
  <c r="Q1447" i="3"/>
  <c r="Q517" i="3"/>
  <c r="Q421" i="3"/>
  <c r="Q160" i="3"/>
  <c r="Q1103" i="3"/>
  <c r="Q493" i="3"/>
  <c r="Q1150" i="3"/>
  <c r="Q1509" i="3"/>
  <c r="Q153" i="3"/>
  <c r="Q1600" i="3"/>
  <c r="Q1231" i="3"/>
  <c r="Q333" i="3"/>
  <c r="Q1628" i="3"/>
  <c r="Q738" i="3"/>
  <c r="Q1387" i="3"/>
  <c r="Q971" i="3"/>
  <c r="Q1218" i="3"/>
  <c r="Q222" i="3"/>
  <c r="Q475" i="3"/>
  <c r="Q848" i="3"/>
  <c r="Q1256" i="3"/>
  <c r="Q1033" i="3"/>
  <c r="Q223" i="3"/>
  <c r="Q1597" i="3"/>
  <c r="Q198" i="3"/>
  <c r="Q365" i="3"/>
  <c r="Q1282" i="3"/>
  <c r="Q804" i="3"/>
  <c r="Q142" i="3"/>
  <c r="Q190" i="3"/>
  <c r="Q665" i="3"/>
  <c r="Q128" i="3"/>
  <c r="Q74" i="3"/>
  <c r="Q806" i="3"/>
  <c r="Q1263" i="3"/>
  <c r="Q44" i="3"/>
  <c r="Q350" i="3"/>
  <c r="Q1364" i="3"/>
  <c r="Q808" i="3"/>
  <c r="Q714" i="3"/>
  <c r="Q1272" i="3"/>
  <c r="Q1607" i="3"/>
  <c r="Q340" i="3"/>
  <c r="Q423" i="3"/>
  <c r="Q762" i="3"/>
  <c r="Q967" i="3"/>
  <c r="Q54" i="3"/>
  <c r="Q1166" i="3"/>
  <c r="Q1178" i="3"/>
  <c r="Q1591" i="3"/>
  <c r="Q1616" i="3"/>
  <c r="Q1527" i="3"/>
  <c r="Q933" i="3"/>
  <c r="Q28" i="3"/>
  <c r="Q1292" i="3"/>
  <c r="Q611" i="3"/>
  <c r="Q1555" i="3"/>
  <c r="Q1476" i="3"/>
  <c r="Q1653" i="3"/>
  <c r="Q645" i="3"/>
  <c r="Q1440" i="3"/>
  <c r="Q443" i="3"/>
  <c r="Q366" i="3"/>
  <c r="Q1681" i="3"/>
  <c r="Q1112" i="3"/>
  <c r="Q375" i="3"/>
  <c r="Q389" i="3"/>
  <c r="Q607" i="3"/>
  <c r="Q925" i="3"/>
  <c r="Q1259" i="3"/>
  <c r="Q1325" i="3"/>
  <c r="Q1541" i="3"/>
  <c r="Q343" i="3"/>
  <c r="Q196" i="3"/>
  <c r="Q854" i="3"/>
  <c r="Q1337" i="3"/>
  <c r="Q572" i="3"/>
  <c r="Q1219" i="3"/>
  <c r="Q1211" i="3"/>
  <c r="Q1024" i="3"/>
  <c r="Q1506" i="3"/>
  <c r="Q906" i="3"/>
  <c r="Q431" i="3"/>
  <c r="Q1588" i="3"/>
  <c r="Q986" i="3"/>
  <c r="Q1422" i="3"/>
  <c r="Q1544" i="3"/>
  <c r="Q713" i="3"/>
  <c r="Q1391" i="3"/>
  <c r="Q761" i="3"/>
  <c r="Q1671" i="3"/>
  <c r="Q1568" i="3"/>
  <c r="Q654" i="3"/>
  <c r="Q307" i="3"/>
  <c r="Q558" i="3"/>
  <c r="Q376" i="3"/>
  <c r="Q793" i="3"/>
  <c r="Q150" i="3"/>
  <c r="Q583" i="3"/>
  <c r="Q1678" i="3"/>
  <c r="Q725" i="3"/>
  <c r="Q1552" i="3"/>
  <c r="Q596" i="3"/>
  <c r="Q118" i="3"/>
  <c r="Q957" i="3"/>
  <c r="Q40" i="3"/>
  <c r="Q972" i="3"/>
  <c r="Q238" i="3"/>
  <c r="Q813" i="3"/>
  <c r="Q271" i="3"/>
  <c r="Q398" i="3"/>
  <c r="Q661" i="3"/>
  <c r="Q1215" i="3"/>
  <c r="Q633" i="3"/>
  <c r="Q1139" i="3"/>
  <c r="Q606" i="3"/>
  <c r="Q1358" i="3"/>
  <c r="Q1072" i="3"/>
  <c r="Q678" i="3"/>
  <c r="Q1458" i="3"/>
  <c r="Q1084" i="3"/>
  <c r="Q448" i="3"/>
  <c r="Q846" i="3"/>
  <c r="Q1680" i="3"/>
  <c r="Q556" i="3"/>
  <c r="Q1528" i="3"/>
  <c r="Q1125" i="3"/>
  <c r="Q1205" i="3"/>
  <c r="Q295" i="3"/>
  <c r="Q849" i="3"/>
  <c r="Q1504" i="3"/>
  <c r="Q1123" i="3"/>
  <c r="Q61" i="3"/>
  <c r="Q801" i="3"/>
  <c r="Q1519" i="3"/>
  <c r="Q327" i="3"/>
  <c r="Q821" i="3"/>
  <c r="Q1511" i="3"/>
  <c r="Q1676" i="3"/>
  <c r="Q969" i="3"/>
  <c r="Q1677" i="3"/>
  <c r="Q1417" i="3"/>
  <c r="Q212" i="3"/>
  <c r="Q753" i="3"/>
  <c r="Q1319" i="3"/>
  <c r="Q167" i="3"/>
  <c r="Q926" i="3"/>
  <c r="Q425" i="3"/>
  <c r="Q885" i="3"/>
  <c r="Q201" i="3"/>
  <c r="Q268" i="3"/>
  <c r="Q664" i="3"/>
  <c r="Q890" i="3"/>
  <c r="Q584" i="3"/>
  <c r="Q1152" i="3"/>
  <c r="Q1109" i="3"/>
  <c r="Q1035" i="3"/>
  <c r="Q467" i="3"/>
  <c r="Q1375" i="3"/>
  <c r="Q536" i="3"/>
  <c r="Q1384" i="3"/>
  <c r="Q551" i="3"/>
  <c r="Q949" i="3"/>
  <c r="Q1679" i="3"/>
  <c r="Q578" i="3"/>
  <c r="Q1494" i="3"/>
  <c r="Q6" i="3"/>
  <c r="Q17" i="3"/>
  <c r="Q181" i="3"/>
  <c r="Q1582" i="3"/>
  <c r="Q1656" i="3"/>
  <c r="Q757" i="3"/>
  <c r="Q484" i="3"/>
  <c r="Q221" i="3"/>
  <c r="Q137" i="3"/>
  <c r="Q471" i="3"/>
  <c r="Q510" i="3"/>
  <c r="Q1006" i="3"/>
  <c r="Q1353" i="3"/>
  <c r="Q1059" i="3"/>
  <c r="Q447" i="3"/>
  <c r="Q541" i="3"/>
  <c r="Q827" i="3"/>
  <c r="Q1556" i="3"/>
  <c r="Q659" i="3"/>
  <c r="Q1433" i="3"/>
  <c r="Q852" i="3"/>
  <c r="Q464" i="3"/>
  <c r="Q1463" i="3"/>
  <c r="Q84" i="3"/>
  <c r="Q912" i="3"/>
  <c r="Q526" i="3"/>
  <c r="Q1648" i="3"/>
  <c r="Q1674" i="3"/>
  <c r="Q597" i="3"/>
  <c r="Q632" i="3"/>
  <c r="Q1192" i="3"/>
  <c r="Q501" i="3"/>
  <c r="Q1356" i="3"/>
  <c r="Q1277" i="3"/>
  <c r="Q1276" i="3"/>
  <c r="Q476" i="3"/>
  <c r="Q1526" i="3"/>
  <c r="Q159" i="3"/>
  <c r="Q135" i="3"/>
  <c r="Q523" i="3"/>
  <c r="Q619" i="3"/>
  <c r="Q400" i="3"/>
  <c r="Q994" i="3"/>
  <c r="Q576" i="3"/>
  <c r="Q961" i="3"/>
  <c r="Q360" i="3"/>
  <c r="Q1673" i="3"/>
  <c r="Q1075" i="3"/>
  <c r="Q1640" i="3"/>
  <c r="Q1060" i="3"/>
  <c r="Q990" i="3"/>
  <c r="Q1196" i="3"/>
  <c r="Q1324" i="3"/>
  <c r="Q1170" i="3"/>
  <c r="Q530" i="3"/>
  <c r="Q765" i="3"/>
  <c r="Q1266" i="3"/>
  <c r="Q1491" i="3"/>
  <c r="Q527" i="3"/>
  <c r="Q310" i="3"/>
  <c r="Q946" i="3"/>
  <c r="Q436" i="3"/>
  <c r="Q829" i="3"/>
  <c r="Q524" i="3"/>
  <c r="Q828" i="3"/>
  <c r="Q1108" i="3"/>
  <c r="Q1682" i="3"/>
  <c r="Q312" i="3"/>
  <c r="Q1208" i="3"/>
  <c r="Q1472" i="3"/>
  <c r="Q691" i="3"/>
  <c r="Q219" i="3"/>
  <c r="Q1462" i="3"/>
  <c r="Q934" i="3"/>
  <c r="Q628" i="3"/>
  <c r="Q766" i="3"/>
  <c r="Q1141" i="3"/>
  <c r="Q211" i="3"/>
  <c r="Q1076" i="3"/>
  <c r="Q1004" i="3"/>
  <c r="Q1260" i="3"/>
  <c r="Q251" i="3"/>
  <c r="Q638" i="3"/>
  <c r="Q401" i="3"/>
  <c r="Q943" i="3"/>
  <c r="Q67" i="3"/>
  <c r="Q1301" i="3"/>
  <c r="Q165" i="3"/>
  <c r="Q298" i="3"/>
  <c r="Q1290" i="3"/>
  <c r="Q1629" i="3"/>
  <c r="Q339" i="3"/>
  <c r="Q381" i="3"/>
  <c r="Q113" i="3"/>
  <c r="Q704" i="3"/>
  <c r="Q921" i="3"/>
  <c r="Q1071" i="3"/>
  <c r="Q161" i="3"/>
  <c r="Q1473" i="3"/>
  <c r="Q1344" i="3"/>
  <c r="Q244" i="3"/>
  <c r="Q1294" i="3"/>
  <c r="Q1079" i="3"/>
  <c r="Q1485" i="3"/>
  <c r="Q338" i="3"/>
  <c r="Q1046" i="3"/>
  <c r="Q931" i="3"/>
  <c r="Q412" i="3"/>
  <c r="Q132" i="3"/>
  <c r="Q348" i="3"/>
  <c r="Q361" i="3"/>
  <c r="Q786" i="3"/>
  <c r="Q1668" i="3"/>
  <c r="Q1477" i="3"/>
  <c r="Q256" i="3"/>
  <c r="Q377" i="3"/>
  <c r="Q706" i="3"/>
  <c r="Q907" i="3"/>
  <c r="Q1657" i="3"/>
  <c r="Q1654" i="3"/>
  <c r="Q1274" i="3"/>
  <c r="Q1608" i="3"/>
  <c r="Q1596" i="3"/>
  <c r="Q229" i="3"/>
  <c r="Q1474" i="3"/>
  <c r="Q254" i="3"/>
  <c r="Q1495" i="3"/>
  <c r="Q253" i="3"/>
  <c r="Q1590" i="3"/>
  <c r="Q764" i="3"/>
  <c r="Q1169" i="3"/>
  <c r="Q1131" i="3"/>
  <c r="Q1126" i="3"/>
  <c r="Q1413" i="3"/>
  <c r="Q777" i="3"/>
  <c r="Q624" i="3"/>
  <c r="Q697" i="3"/>
  <c r="Q1308" i="3"/>
  <c r="Q1349" i="3"/>
  <c r="Q297" i="3"/>
  <c r="Q110" i="3"/>
  <c r="Q1521" i="3"/>
  <c r="Q1171" i="3"/>
  <c r="Q737" i="3"/>
  <c r="Q291" i="3"/>
  <c r="Q722" i="3"/>
  <c r="Q1559" i="3"/>
  <c r="Q995" i="3"/>
  <c r="Q203" i="3"/>
  <c r="Q177" i="3"/>
  <c r="Q992" i="3"/>
  <c r="Q92" i="3"/>
  <c r="Q1560" i="3"/>
  <c r="Q1360" i="3"/>
  <c r="Q358" i="3"/>
  <c r="Q693" i="3"/>
  <c r="Q1606" i="3"/>
  <c r="Q49" i="3"/>
  <c r="Q48" i="3"/>
  <c r="Q355" i="3"/>
  <c r="Q81" i="3"/>
  <c r="Q924" i="3"/>
  <c r="Q1426" i="3"/>
  <c r="Q840" i="3"/>
  <c r="Q902" i="3"/>
  <c r="Q47" i="3"/>
  <c r="Q1145" i="3"/>
  <c r="Q1639" i="3"/>
  <c r="Q1510" i="3"/>
  <c r="Q36" i="3"/>
  <c r="Q1168" i="3"/>
  <c r="Q1630" i="3"/>
  <c r="Q939" i="3"/>
  <c r="Q101" i="3"/>
  <c r="Q1618" i="3"/>
  <c r="Q1293" i="3"/>
  <c r="Q1089" i="3"/>
  <c r="Q502" i="3"/>
  <c r="Q955" i="3"/>
  <c r="Q674" i="3"/>
  <c r="Q163" i="3"/>
  <c r="Q668" i="3"/>
  <c r="Q1647" i="3"/>
  <c r="Q721" i="3"/>
  <c r="Q258" i="3"/>
  <c r="Q185" i="3"/>
  <c r="Q112" i="3"/>
  <c r="Q216" i="3"/>
  <c r="Q1268" i="3"/>
  <c r="Q1545" i="3"/>
  <c r="Q1376" i="3"/>
  <c r="Q1635" i="3"/>
  <c r="Q1273" i="3"/>
  <c r="Q930" i="3"/>
  <c r="Q269" i="3"/>
  <c r="Q1062" i="3"/>
  <c r="Q70" i="3"/>
  <c r="Q1576" i="3"/>
  <c r="Q55" i="3"/>
  <c r="Q1615" i="3"/>
  <c r="Q176" i="3"/>
  <c r="Q1554" i="3"/>
  <c r="Q1501" i="3"/>
  <c r="Q1611" i="3"/>
  <c r="Q388" i="3"/>
  <c r="Q404" i="3"/>
  <c r="Q1456" i="3"/>
  <c r="Q923" i="3"/>
  <c r="Q1227" i="3"/>
  <c r="Q1186" i="3"/>
  <c r="Q1209" i="3"/>
  <c r="Q180" i="3"/>
  <c r="Q199" i="3"/>
  <c r="Q143" i="3"/>
  <c r="Q280" i="3"/>
  <c r="Q306" i="3"/>
  <c r="Q83" i="3"/>
  <c r="Q1326" i="3"/>
  <c r="Q650" i="3"/>
  <c r="Q1372" i="3"/>
  <c r="Q743" i="3"/>
  <c r="Q23" i="3"/>
  <c r="Q1605" i="3"/>
  <c r="Q1540" i="3"/>
  <c r="Q281" i="3"/>
  <c r="Q1461" i="3"/>
  <c r="Q681" i="3"/>
  <c r="Q666" i="3"/>
  <c r="Q651" i="3"/>
  <c r="Q184" i="3"/>
  <c r="Q172" i="3"/>
  <c r="Q1255" i="3"/>
  <c r="Q50" i="3"/>
  <c r="Q62" i="3"/>
  <c r="Q383" i="3"/>
  <c r="Q1077" i="3"/>
  <c r="Q308" i="3"/>
  <c r="Q1249" i="3"/>
  <c r="Q673" i="3"/>
  <c r="Q171" i="3"/>
  <c r="Q1432" i="3"/>
  <c r="Q1352" i="3"/>
  <c r="Q1285" i="3"/>
  <c r="Q1129" i="3"/>
  <c r="Q237" i="3"/>
  <c r="Q579" i="3"/>
  <c r="Q1043" i="3"/>
  <c r="Q1081" i="3"/>
  <c r="Q1262" i="3"/>
  <c r="Q1661" i="3"/>
  <c r="Q11" i="3"/>
  <c r="Q438" i="3"/>
  <c r="Q283" i="3"/>
  <c r="Q1020" i="3"/>
  <c r="Q1246" i="3"/>
  <c r="Q231" i="3"/>
  <c r="Q1573" i="3"/>
  <c r="Q824" i="3"/>
  <c r="Q514" i="3"/>
  <c r="Q838" i="3"/>
  <c r="Q1028" i="3"/>
  <c r="Q14" i="3"/>
  <c r="Q225" i="3"/>
  <c r="Q301" i="3"/>
  <c r="Q139" i="3"/>
  <c r="Q1147" i="3"/>
  <c r="Q138" i="3"/>
  <c r="Q505" i="3"/>
  <c r="Q563" i="3"/>
  <c r="Q1594" i="3"/>
  <c r="Q1339" i="3"/>
  <c r="Q1331" i="3"/>
  <c r="Q1299" i="3"/>
  <c r="E63" i="6" l="1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N10" i="5" l="1"/>
  <c r="N9" i="5"/>
  <c r="N8" i="5"/>
  <c r="N7" i="5"/>
  <c r="N6" i="5"/>
  <c r="N5" i="5"/>
  <c r="N4" i="5"/>
  <c r="N3" i="5"/>
  <c r="N2" i="5"/>
  <c r="L10" i="5"/>
  <c r="L9" i="5"/>
  <c r="L8" i="5"/>
  <c r="L7" i="5"/>
  <c r="L6" i="5"/>
  <c r="L5" i="5"/>
  <c r="L4" i="5"/>
  <c r="L3" i="5"/>
  <c r="L2" i="5"/>
  <c r="G1513" i="1" l="1"/>
  <c r="E1482" i="1" l="1"/>
  <c r="B1482" i="1" s="1"/>
  <c r="E10" i="1"/>
  <c r="E25" i="1"/>
  <c r="E109" i="1"/>
  <c r="E1191" i="1"/>
  <c r="E1212" i="1"/>
  <c r="E1228" i="1"/>
  <c r="E1247" i="1"/>
  <c r="E1256" i="1"/>
  <c r="B1256" i="1" s="1"/>
  <c r="E1272" i="1"/>
  <c r="B1272" i="1" s="1"/>
  <c r="E1281" i="1"/>
  <c r="B1281" i="1" s="1"/>
  <c r="E1305" i="1"/>
  <c r="E124" i="1"/>
  <c r="E1313" i="1"/>
  <c r="B1313" i="1" s="1"/>
  <c r="E1322" i="1"/>
  <c r="B1322" i="1" s="1"/>
  <c r="E1331" i="1"/>
  <c r="B1331" i="1" s="1"/>
  <c r="E1340" i="1"/>
  <c r="B1340" i="1" s="1"/>
  <c r="E1349" i="1"/>
  <c r="E1351" i="1"/>
  <c r="B1351" i="1" s="1"/>
  <c r="E1360" i="1"/>
  <c r="B1360" i="1" s="1"/>
  <c r="E1401" i="1"/>
  <c r="B1401" i="1" s="1"/>
  <c r="E1410" i="1"/>
  <c r="B1410" i="1" s="1"/>
  <c r="E1421" i="1"/>
  <c r="B1421" i="1" s="1"/>
  <c r="E125" i="1"/>
  <c r="E1429" i="1"/>
  <c r="B1429" i="1" s="1"/>
  <c r="E1434" i="1"/>
  <c r="B1434" i="1" s="1"/>
  <c r="E1450" i="1"/>
  <c r="B1450" i="1" s="1"/>
  <c r="E1464" i="1"/>
  <c r="B1464" i="1" s="1"/>
  <c r="E1472" i="1"/>
  <c r="E1481" i="1"/>
  <c r="E1489" i="1"/>
  <c r="B1489" i="1" s="1"/>
  <c r="E1502" i="1"/>
  <c r="B1502" i="1" s="1"/>
  <c r="E1511" i="1"/>
  <c r="B1511" i="1" s="1"/>
  <c r="E132" i="1"/>
  <c r="E135" i="1"/>
  <c r="E141" i="1"/>
  <c r="E144" i="1"/>
  <c r="E153" i="1"/>
  <c r="E171" i="1"/>
  <c r="E180" i="1"/>
  <c r="E34" i="1"/>
  <c r="E194" i="1"/>
  <c r="E201" i="1"/>
  <c r="E208" i="1"/>
  <c r="E215" i="1"/>
  <c r="E230" i="1"/>
  <c r="E245" i="1"/>
  <c r="E254" i="1"/>
  <c r="E263" i="1"/>
  <c r="E278" i="1"/>
  <c r="E298" i="1"/>
  <c r="E43" i="1"/>
  <c r="E305" i="1"/>
  <c r="E309" i="1"/>
  <c r="E319" i="1"/>
  <c r="E328" i="1"/>
  <c r="E350" i="1"/>
  <c r="E382" i="1"/>
  <c r="E391" i="1"/>
  <c r="E400" i="1"/>
  <c r="E412" i="1"/>
  <c r="E421" i="1"/>
  <c r="E424" i="1"/>
  <c r="E441" i="1"/>
  <c r="E449" i="1"/>
  <c r="E464" i="1"/>
  <c r="E469" i="1"/>
  <c r="E478" i="1"/>
  <c r="E487" i="1"/>
  <c r="E496" i="1"/>
  <c r="E505" i="1"/>
  <c r="E514" i="1"/>
  <c r="E67" i="1"/>
  <c r="E523" i="1"/>
  <c r="E540" i="1"/>
  <c r="E560" i="1"/>
  <c r="E573" i="1"/>
  <c r="E592" i="1"/>
  <c r="E601" i="1"/>
  <c r="E623" i="1"/>
  <c r="E632" i="1"/>
  <c r="E641" i="1"/>
  <c r="E660" i="1"/>
  <c r="E671" i="1"/>
  <c r="E701" i="1"/>
  <c r="E722" i="1"/>
  <c r="E730" i="1"/>
  <c r="E746" i="1"/>
  <c r="E751" i="1"/>
  <c r="E770" i="1"/>
  <c r="E779" i="1"/>
  <c r="E76" i="1"/>
  <c r="E788" i="1"/>
  <c r="E802" i="1"/>
  <c r="E810" i="1"/>
  <c r="E819" i="1"/>
  <c r="E828" i="1"/>
  <c r="E896" i="1"/>
  <c r="E913" i="1"/>
  <c r="E915" i="1"/>
  <c r="E952" i="1"/>
  <c r="E977" i="1"/>
  <c r="E986" i="1"/>
  <c r="E995" i="1"/>
  <c r="E1004" i="1"/>
  <c r="E1006" i="1"/>
  <c r="E1012" i="1"/>
  <c r="E1020" i="1"/>
  <c r="E1026" i="1"/>
  <c r="E1034" i="1"/>
  <c r="E1045" i="1"/>
  <c r="E1057" i="1"/>
  <c r="E96" i="1"/>
  <c r="E1066" i="1"/>
  <c r="E1075" i="1"/>
  <c r="B1075" i="1" s="1"/>
  <c r="E1103" i="1"/>
  <c r="E1111" i="1"/>
  <c r="E1120" i="1"/>
  <c r="E1128" i="1"/>
  <c r="B1128" i="1" s="1"/>
  <c r="E1143" i="1"/>
  <c r="E1152" i="1"/>
  <c r="E1174" i="1"/>
  <c r="E1183" i="1"/>
  <c r="B1183" i="1" s="1"/>
  <c r="E9" i="1"/>
  <c r="E24" i="1"/>
  <c r="E123" i="1"/>
  <c r="E1088" i="1"/>
  <c r="E1102" i="1"/>
  <c r="E1110" i="1"/>
  <c r="E1119" i="1"/>
  <c r="E1127" i="1"/>
  <c r="B1127" i="1" s="1"/>
  <c r="E1142" i="1"/>
  <c r="E1151" i="1"/>
  <c r="E1173" i="1"/>
  <c r="E1182" i="1"/>
  <c r="E1190" i="1"/>
  <c r="E131" i="1"/>
  <c r="E1203" i="1"/>
  <c r="E1211" i="1"/>
  <c r="B1211" i="1" s="1"/>
  <c r="E1219" i="1"/>
  <c r="E1227" i="1"/>
  <c r="E1246" i="1"/>
  <c r="E1255" i="1"/>
  <c r="B1255" i="1" s="1"/>
  <c r="E1271" i="1"/>
  <c r="E1280" i="1"/>
  <c r="E1296" i="1"/>
  <c r="E1304" i="1"/>
  <c r="B1304" i="1" s="1"/>
  <c r="E134" i="1"/>
  <c r="E1312" i="1"/>
  <c r="E1321" i="1"/>
  <c r="E1330" i="1"/>
  <c r="B1330" i="1" s="1"/>
  <c r="E1339" i="1"/>
  <c r="E1348" i="1"/>
  <c r="E1350" i="1"/>
  <c r="E1359" i="1"/>
  <c r="E1373" i="1"/>
  <c r="E1400" i="1"/>
  <c r="E1409" i="1"/>
  <c r="E140" i="1"/>
  <c r="E1420" i="1"/>
  <c r="E1428" i="1"/>
  <c r="E1449" i="1"/>
  <c r="E1463" i="1"/>
  <c r="B1463" i="1" s="1"/>
  <c r="E1471" i="1"/>
  <c r="E1480" i="1"/>
  <c r="E1488" i="1"/>
  <c r="E1501" i="1"/>
  <c r="B1501" i="1" s="1"/>
  <c r="E1510" i="1"/>
  <c r="E143" i="1"/>
  <c r="E152" i="1"/>
  <c r="E162" i="1"/>
  <c r="E170" i="1"/>
  <c r="E179" i="1"/>
  <c r="E193" i="1"/>
  <c r="E33" i="1"/>
  <c r="E200" i="1"/>
  <c r="E207" i="1"/>
  <c r="E214" i="1"/>
  <c r="E229" i="1"/>
  <c r="E236" i="1"/>
  <c r="E244" i="1"/>
  <c r="E253" i="1"/>
  <c r="E262" i="1"/>
  <c r="E277" i="1"/>
  <c r="E297" i="1"/>
  <c r="E42" i="1"/>
  <c r="E304" i="1"/>
  <c r="E308" i="1"/>
  <c r="E313" i="1"/>
  <c r="E318" i="1"/>
  <c r="E327" i="1"/>
  <c r="E342" i="1"/>
  <c r="E349" i="1"/>
  <c r="E358" i="1"/>
  <c r="E381" i="1"/>
  <c r="E390" i="1"/>
  <c r="E58" i="1"/>
  <c r="E399" i="1"/>
  <c r="E411" i="1"/>
  <c r="E420" i="1"/>
  <c r="E423" i="1"/>
  <c r="E432" i="1"/>
  <c r="E440" i="1"/>
  <c r="E448" i="1"/>
  <c r="E463" i="1"/>
  <c r="E468" i="1"/>
  <c r="E477" i="1"/>
  <c r="E486" i="1"/>
  <c r="E495" i="1"/>
  <c r="E504" i="1"/>
  <c r="E513" i="1"/>
  <c r="E522" i="1"/>
  <c r="E539" i="1"/>
  <c r="E559" i="1"/>
  <c r="E572" i="1"/>
  <c r="E581" i="1"/>
  <c r="E66" i="1"/>
  <c r="E591" i="1"/>
  <c r="E600" i="1"/>
  <c r="E622" i="1"/>
  <c r="E631" i="1"/>
  <c r="E640" i="1"/>
  <c r="E659" i="1"/>
  <c r="E670" i="1"/>
  <c r="E681" i="1"/>
  <c r="E689" i="1"/>
  <c r="E700" i="1"/>
  <c r="E75" i="1"/>
  <c r="E706" i="1"/>
  <c r="E721" i="1"/>
  <c r="E729" i="1"/>
  <c r="E745" i="1"/>
  <c r="E750" i="1"/>
  <c r="E769" i="1"/>
  <c r="E778" i="1"/>
  <c r="E787" i="1"/>
  <c r="E801" i="1"/>
  <c r="E809" i="1"/>
  <c r="E818" i="1"/>
  <c r="E827" i="1"/>
  <c r="E866" i="1"/>
  <c r="E874" i="1"/>
  <c r="E895" i="1"/>
  <c r="E914" i="1"/>
  <c r="E951" i="1"/>
  <c r="E976" i="1"/>
  <c r="E985" i="1"/>
  <c r="E994" i="1"/>
  <c r="E95" i="1"/>
  <c r="E1003" i="1"/>
  <c r="E1005" i="1"/>
  <c r="E1011" i="1"/>
  <c r="E1019" i="1"/>
  <c r="E1025" i="1"/>
  <c r="E1033" i="1"/>
  <c r="E1044" i="1"/>
  <c r="E1056" i="1"/>
  <c r="E1065" i="1"/>
  <c r="E1074" i="1"/>
  <c r="E8" i="1"/>
  <c r="E17" i="1"/>
  <c r="E88" i="1"/>
  <c r="E887" i="1"/>
  <c r="E894" i="1"/>
  <c r="E908" i="1"/>
  <c r="E936" i="1"/>
  <c r="E943" i="1"/>
  <c r="E950" i="1"/>
  <c r="E958" i="1"/>
  <c r="E965" i="1"/>
  <c r="E975" i="1"/>
  <c r="E984" i="1"/>
  <c r="E94" i="1"/>
  <c r="E993" i="1"/>
  <c r="E1002" i="1"/>
  <c r="E1018" i="1"/>
  <c r="E1024" i="1"/>
  <c r="E1032" i="1"/>
  <c r="E1055" i="1"/>
  <c r="E1064" i="1"/>
  <c r="E1073" i="1"/>
  <c r="E1087" i="1"/>
  <c r="E1101" i="1"/>
  <c r="E108" i="1"/>
  <c r="E1109" i="1"/>
  <c r="E1118" i="1"/>
  <c r="E1126" i="1"/>
  <c r="E1141" i="1"/>
  <c r="E1150" i="1"/>
  <c r="E1158" i="1"/>
  <c r="E1165" i="1"/>
  <c r="E1172" i="1"/>
  <c r="E1181" i="1"/>
  <c r="E1202" i="1"/>
  <c r="E122" i="1"/>
  <c r="E1210" i="1"/>
  <c r="E1218" i="1"/>
  <c r="E1226" i="1"/>
  <c r="E1245" i="1"/>
  <c r="E1254" i="1"/>
  <c r="E1263" i="1"/>
  <c r="E1270" i="1"/>
  <c r="E1279" i="1"/>
  <c r="E1288" i="1"/>
  <c r="E1295" i="1"/>
  <c r="E130" i="1"/>
  <c r="E1303" i="1"/>
  <c r="E1311" i="1"/>
  <c r="E1320" i="1"/>
  <c r="E1329" i="1"/>
  <c r="E1338" i="1"/>
  <c r="E1347" i="1"/>
  <c r="E1358" i="1"/>
  <c r="E1372" i="1"/>
  <c r="E1379" i="1"/>
  <c r="E1391" i="1"/>
  <c r="E133" i="1"/>
  <c r="E1408" i="1"/>
  <c r="E1419" i="1"/>
  <c r="E1427" i="1"/>
  <c r="E1433" i="1"/>
  <c r="E1448" i="1"/>
  <c r="E1457" i="1"/>
  <c r="E1462" i="1"/>
  <c r="E1470" i="1"/>
  <c r="E1479" i="1"/>
  <c r="E1487" i="1"/>
  <c r="E139" i="1"/>
  <c r="E1500" i="1"/>
  <c r="E1509" i="1"/>
  <c r="E142" i="1"/>
  <c r="E151" i="1"/>
  <c r="E161" i="1"/>
  <c r="E23" i="1"/>
  <c r="E169" i="1"/>
  <c r="E178" i="1"/>
  <c r="E192" i="1"/>
  <c r="E199" i="1"/>
  <c r="E206" i="1"/>
  <c r="E213" i="1"/>
  <c r="E228" i="1"/>
  <c r="E235" i="1"/>
  <c r="E243" i="1"/>
  <c r="E252" i="1"/>
  <c r="E32" i="1"/>
  <c r="E261" i="1"/>
  <c r="E276" i="1"/>
  <c r="E296" i="1"/>
  <c r="E301" i="1"/>
  <c r="E303" i="1"/>
  <c r="E307" i="1"/>
  <c r="E312" i="1"/>
  <c r="E317" i="1"/>
  <c r="E326" i="1"/>
  <c r="E341" i="1"/>
  <c r="E41" i="1"/>
  <c r="E348" i="1"/>
  <c r="E357" i="1"/>
  <c r="E366" i="1"/>
  <c r="E373" i="1"/>
  <c r="E380" i="1"/>
  <c r="E389" i="1"/>
  <c r="E398" i="1"/>
  <c r="E410" i="1"/>
  <c r="E419" i="1"/>
  <c r="E422" i="1"/>
  <c r="E57" i="1"/>
  <c r="E431" i="1"/>
  <c r="E439" i="1"/>
  <c r="E456" i="1"/>
  <c r="E462" i="1"/>
  <c r="E467" i="1"/>
  <c r="E476" i="1"/>
  <c r="E485" i="1"/>
  <c r="E494" i="1"/>
  <c r="E503" i="1"/>
  <c r="E512" i="1"/>
  <c r="E521" i="1"/>
  <c r="E530" i="1"/>
  <c r="E538" i="1"/>
  <c r="E547" i="1"/>
  <c r="E558" i="1"/>
  <c r="E571" i="1"/>
  <c r="E580" i="1"/>
  <c r="E590" i="1"/>
  <c r="E599" i="1"/>
  <c r="E65" i="1"/>
  <c r="E606" i="1"/>
  <c r="E621" i="1"/>
  <c r="E630" i="1"/>
  <c r="E639" i="1"/>
  <c r="E647" i="1"/>
  <c r="E658" i="1"/>
  <c r="E669" i="1"/>
  <c r="E680" i="1"/>
  <c r="E688" i="1"/>
  <c r="E699" i="1"/>
  <c r="E74" i="1"/>
  <c r="E705" i="1"/>
  <c r="E713" i="1"/>
  <c r="E720" i="1"/>
  <c r="E728" i="1"/>
  <c r="E737" i="1"/>
  <c r="E744" i="1"/>
  <c r="E749" i="1"/>
  <c r="E768" i="1"/>
  <c r="E777" i="1"/>
  <c r="E786" i="1"/>
  <c r="E794" i="1"/>
  <c r="E800" i="1"/>
  <c r="E808" i="1"/>
  <c r="E817" i="1"/>
  <c r="E826" i="1"/>
  <c r="E838" i="1"/>
  <c r="E844" i="1"/>
  <c r="E850" i="1"/>
  <c r="E865" i="1"/>
  <c r="E873" i="1"/>
  <c r="E7" i="1"/>
  <c r="E16" i="1"/>
  <c r="E843" i="1"/>
  <c r="E849" i="1"/>
  <c r="E854" i="1"/>
  <c r="E864" i="1"/>
  <c r="E872" i="1"/>
  <c r="E880" i="1"/>
  <c r="E886" i="1"/>
  <c r="E893" i="1"/>
  <c r="E901" i="1"/>
  <c r="E907" i="1"/>
  <c r="E87" i="1"/>
  <c r="E929" i="1"/>
  <c r="E935" i="1"/>
  <c r="E942" i="1"/>
  <c r="E949" i="1"/>
  <c r="E957" i="1"/>
  <c r="E964" i="1"/>
  <c r="E974" i="1"/>
  <c r="E983" i="1"/>
  <c r="E991" i="1"/>
  <c r="D991" i="1" s="1"/>
  <c r="E992" i="1"/>
  <c r="E93" i="1"/>
  <c r="E1001" i="1"/>
  <c r="E1010" i="1"/>
  <c r="E1017" i="1"/>
  <c r="E1023" i="1"/>
  <c r="E1031" i="1"/>
  <c r="E1043" i="1"/>
  <c r="E1054" i="1"/>
  <c r="E1063" i="1"/>
  <c r="E1072" i="1"/>
  <c r="E1086" i="1"/>
  <c r="E102" i="1"/>
  <c r="E1100" i="1"/>
  <c r="E1117" i="1"/>
  <c r="E1125" i="1"/>
  <c r="E1134" i="1"/>
  <c r="E1140" i="1"/>
  <c r="E1149" i="1"/>
  <c r="E1157" i="1"/>
  <c r="E1164" i="1"/>
  <c r="E1171" i="1"/>
  <c r="E1180" i="1"/>
  <c r="E107" i="1"/>
  <c r="E1189" i="1"/>
  <c r="E1197" i="1"/>
  <c r="E1209" i="1"/>
  <c r="E1225" i="1"/>
  <c r="E1244" i="1"/>
  <c r="E1253" i="1"/>
  <c r="E1262" i="1"/>
  <c r="E1269" i="1"/>
  <c r="E1278" i="1"/>
  <c r="E1287" i="1"/>
  <c r="E115" i="1"/>
  <c r="E1294" i="1"/>
  <c r="E1302" i="1"/>
  <c r="E1310" i="1"/>
  <c r="E1319" i="1"/>
  <c r="E1328" i="1"/>
  <c r="E1337" i="1"/>
  <c r="E1346" i="1"/>
  <c r="E1357" i="1"/>
  <c r="E1371" i="1"/>
  <c r="E1378" i="1"/>
  <c r="E121" i="1"/>
  <c r="E1390" i="1"/>
  <c r="E1395" i="1"/>
  <c r="E1407" i="1"/>
  <c r="E1418" i="1"/>
  <c r="E1426" i="1"/>
  <c r="E1432" i="1"/>
  <c r="E1456" i="1"/>
  <c r="E1461" i="1"/>
  <c r="E1469" i="1"/>
  <c r="E1478" i="1"/>
  <c r="E129" i="1"/>
  <c r="E1486" i="1"/>
  <c r="E1499" i="1"/>
  <c r="E1508" i="1"/>
  <c r="E150" i="1"/>
  <c r="E160" i="1"/>
  <c r="E22" i="1"/>
  <c r="E168" i="1"/>
  <c r="E177" i="1"/>
  <c r="E191" i="1"/>
  <c r="E198" i="1"/>
  <c r="E205" i="1"/>
  <c r="E212" i="1"/>
  <c r="E227" i="1"/>
  <c r="E234" i="1"/>
  <c r="E242" i="1"/>
  <c r="E251" i="1"/>
  <c r="E31" i="1"/>
  <c r="E260" i="1"/>
  <c r="E269" i="1"/>
  <c r="E275" i="1"/>
  <c r="E295" i="1"/>
  <c r="E300" i="1"/>
  <c r="E302" i="1"/>
  <c r="E306" i="1"/>
  <c r="E311" i="1"/>
  <c r="E316" i="1"/>
  <c r="E325" i="1"/>
  <c r="E40" i="1"/>
  <c r="E334" i="1"/>
  <c r="E340" i="1"/>
  <c r="E347" i="1"/>
  <c r="E356" i="1"/>
  <c r="E365" i="1"/>
  <c r="E372" i="1"/>
  <c r="E379" i="1"/>
  <c r="E388" i="1"/>
  <c r="E397" i="1"/>
  <c r="E418" i="1"/>
  <c r="E56" i="1"/>
  <c r="E430" i="1"/>
  <c r="E438" i="1"/>
  <c r="E447" i="1"/>
  <c r="E455" i="1"/>
  <c r="E461" i="1"/>
  <c r="E466" i="1"/>
  <c r="E475" i="1"/>
  <c r="E484" i="1"/>
  <c r="E493" i="1"/>
  <c r="E502" i="1"/>
  <c r="E511" i="1"/>
  <c r="E520" i="1"/>
  <c r="E529" i="1"/>
  <c r="E534" i="1"/>
  <c r="E537" i="1"/>
  <c r="E546" i="1"/>
  <c r="E557" i="1"/>
  <c r="E570" i="1"/>
  <c r="E579" i="1"/>
  <c r="E64" i="1"/>
  <c r="E583" i="1"/>
  <c r="E589" i="1"/>
  <c r="E598" i="1"/>
  <c r="E605" i="1"/>
  <c r="E620" i="1"/>
  <c r="E629" i="1"/>
  <c r="E638" i="1"/>
  <c r="E646" i="1"/>
  <c r="E652" i="1"/>
  <c r="E657" i="1"/>
  <c r="E668" i="1"/>
  <c r="E679" i="1"/>
  <c r="E687" i="1"/>
  <c r="E698" i="1"/>
  <c r="E704" i="1"/>
  <c r="E712" i="1"/>
  <c r="E719" i="1"/>
  <c r="E727" i="1"/>
  <c r="E736" i="1"/>
  <c r="E743" i="1"/>
  <c r="E73" i="1"/>
  <c r="E748" i="1"/>
  <c r="E767" i="1"/>
  <c r="E776" i="1"/>
  <c r="E785" i="1"/>
  <c r="E793" i="1"/>
  <c r="E799" i="1"/>
  <c r="E807" i="1"/>
  <c r="E816" i="1"/>
  <c r="E825" i="1"/>
  <c r="E837" i="1"/>
  <c r="E6" i="1"/>
  <c r="E15" i="1"/>
  <c r="E81" i="1"/>
  <c r="E836" i="1"/>
  <c r="E842" i="1"/>
  <c r="E848" i="1"/>
  <c r="E853" i="1"/>
  <c r="E863" i="1"/>
  <c r="E871" i="1"/>
  <c r="E879" i="1"/>
  <c r="E885" i="1"/>
  <c r="E892" i="1"/>
  <c r="E900" i="1"/>
  <c r="E86" i="1"/>
  <c r="E906" i="1"/>
  <c r="E920" i="1"/>
  <c r="E928" i="1"/>
  <c r="E934" i="1"/>
  <c r="E941" i="1"/>
  <c r="E948" i="1"/>
  <c r="E956" i="1"/>
  <c r="E963" i="1"/>
  <c r="E973" i="1"/>
  <c r="E982" i="1"/>
  <c r="E101" i="1"/>
  <c r="E990" i="1"/>
  <c r="E1000" i="1"/>
  <c r="E1009" i="1"/>
  <c r="E1016" i="1"/>
  <c r="E1030" i="1"/>
  <c r="E1037" i="1"/>
  <c r="E1042" i="1"/>
  <c r="E1053" i="1"/>
  <c r="E1062" i="1"/>
  <c r="E1071" i="1"/>
  <c r="E106" i="1"/>
  <c r="E1080" i="1"/>
  <c r="E1085" i="1"/>
  <c r="E1099" i="1"/>
  <c r="E1108" i="1"/>
  <c r="E1116" i="1"/>
  <c r="E1124" i="1"/>
  <c r="E1133" i="1"/>
  <c r="E1139" i="1"/>
  <c r="E1148" i="1"/>
  <c r="E1156" i="1"/>
  <c r="E114" i="1"/>
  <c r="E1163" i="1"/>
  <c r="E1170" i="1"/>
  <c r="E1179" i="1"/>
  <c r="E1188" i="1"/>
  <c r="E1196" i="1"/>
  <c r="E1208" i="1"/>
  <c r="E1217" i="1"/>
  <c r="E1224" i="1"/>
  <c r="E1233" i="1"/>
  <c r="E1238" i="1"/>
  <c r="E120" i="1"/>
  <c r="E1243" i="1"/>
  <c r="E1252" i="1"/>
  <c r="E1261" i="1"/>
  <c r="E1268" i="1"/>
  <c r="E1277" i="1"/>
  <c r="E1286" i="1"/>
  <c r="E1293" i="1"/>
  <c r="E1301" i="1"/>
  <c r="E1309" i="1"/>
  <c r="E1318" i="1"/>
  <c r="E128" i="1"/>
  <c r="E1327" i="1"/>
  <c r="E1336" i="1"/>
  <c r="E1345" i="1"/>
  <c r="E1356" i="1"/>
  <c r="E1365" i="1"/>
  <c r="E1370" i="1"/>
  <c r="E1377" i="1"/>
  <c r="E1384" i="1"/>
  <c r="E1389" i="1"/>
  <c r="E1394" i="1"/>
  <c r="E149" i="1"/>
  <c r="E1406" i="1"/>
  <c r="E1415" i="1"/>
  <c r="E1417" i="1"/>
  <c r="E1425" i="1"/>
  <c r="E1431" i="1"/>
  <c r="E1438" i="1"/>
  <c r="E1443" i="1"/>
  <c r="E1455" i="1"/>
  <c r="E1460" i="1"/>
  <c r="E1468" i="1"/>
  <c r="E159" i="1"/>
  <c r="E1477" i="1"/>
  <c r="E1485" i="1"/>
  <c r="E1498" i="1"/>
  <c r="E1507" i="1"/>
  <c r="E167" i="1"/>
  <c r="E21" i="1"/>
  <c r="E176" i="1"/>
  <c r="E185" i="1"/>
  <c r="E190" i="1"/>
  <c r="E197" i="1"/>
  <c r="E204" i="1"/>
  <c r="E211" i="1"/>
  <c r="E226" i="1"/>
  <c r="E233" i="1"/>
  <c r="E241" i="1"/>
  <c r="E250" i="1"/>
  <c r="E30" i="1"/>
  <c r="E259" i="1"/>
  <c r="E268" i="1"/>
  <c r="E274" i="1"/>
  <c r="E283" i="1"/>
  <c r="E294" i="1"/>
  <c r="E299" i="1"/>
  <c r="E310" i="1"/>
  <c r="E315" i="1"/>
  <c r="E324" i="1"/>
  <c r="E333" i="1"/>
  <c r="E39" i="1"/>
  <c r="E339" i="1"/>
  <c r="E346" i="1"/>
  <c r="E355" i="1"/>
  <c r="E364" i="1"/>
  <c r="E371" i="1"/>
  <c r="E378" i="1"/>
  <c r="E387" i="1"/>
  <c r="E396" i="1"/>
  <c r="E417" i="1"/>
  <c r="E429" i="1"/>
  <c r="E55" i="1"/>
  <c r="E437" i="1"/>
  <c r="E446" i="1"/>
  <c r="E454" i="1"/>
  <c r="E460" i="1"/>
  <c r="E465" i="1"/>
  <c r="E474" i="1"/>
  <c r="E483" i="1"/>
  <c r="E492" i="1"/>
  <c r="E501" i="1"/>
  <c r="E510" i="1"/>
  <c r="E63" i="1"/>
  <c r="E519" i="1"/>
  <c r="E528" i="1"/>
  <c r="E533" i="1"/>
  <c r="E536" i="1"/>
  <c r="E545" i="1"/>
  <c r="E556" i="1"/>
  <c r="E569" i="1"/>
  <c r="E578" i="1"/>
  <c r="E582" i="1"/>
  <c r="E588" i="1"/>
  <c r="E597" i="1"/>
  <c r="E614" i="1"/>
  <c r="E619" i="1"/>
  <c r="E628" i="1"/>
  <c r="E637" i="1"/>
  <c r="E645" i="1"/>
  <c r="E651" i="1"/>
  <c r="E656" i="1"/>
  <c r="E665" i="1"/>
  <c r="E72" i="1"/>
  <c r="E676" i="1"/>
  <c r="E678" i="1"/>
  <c r="E686" i="1"/>
  <c r="E697" i="1"/>
  <c r="E703" i="1"/>
  <c r="E711" i="1"/>
  <c r="E718" i="1"/>
  <c r="E726" i="1"/>
  <c r="E735" i="1"/>
  <c r="E742" i="1"/>
  <c r="E747" i="1"/>
  <c r="E754" i="1"/>
  <c r="E766" i="1"/>
  <c r="E775" i="1"/>
  <c r="E784" i="1"/>
  <c r="E792" i="1"/>
  <c r="E798" i="1"/>
  <c r="E806" i="1"/>
  <c r="E815" i="1"/>
  <c r="E824" i="1"/>
  <c r="E5" i="1"/>
  <c r="E14" i="1"/>
  <c r="E841" i="1"/>
  <c r="E847" i="1"/>
  <c r="E852" i="1"/>
  <c r="E858" i="1"/>
  <c r="E862" i="1"/>
  <c r="E870" i="1"/>
  <c r="E878" i="1"/>
  <c r="E884" i="1"/>
  <c r="E891" i="1"/>
  <c r="E899" i="1"/>
  <c r="E80" i="1"/>
  <c r="E905" i="1"/>
  <c r="E912" i="1"/>
  <c r="E919" i="1"/>
  <c r="E923" i="1"/>
  <c r="E927" i="1"/>
  <c r="E933" i="1"/>
  <c r="E940" i="1"/>
  <c r="E947" i="1"/>
  <c r="E955" i="1"/>
  <c r="E962" i="1"/>
  <c r="E85" i="1"/>
  <c r="E972" i="1"/>
  <c r="E981" i="1"/>
  <c r="E989" i="1"/>
  <c r="E999" i="1"/>
  <c r="E1008" i="1"/>
  <c r="E1015" i="1"/>
  <c r="E1022" i="1"/>
  <c r="E1029" i="1"/>
  <c r="E1036" i="1"/>
  <c r="E1041" i="1"/>
  <c r="E92" i="1"/>
  <c r="E1052" i="1"/>
  <c r="E1061" i="1"/>
  <c r="E1070" i="1"/>
  <c r="E1079" i="1"/>
  <c r="E1084" i="1"/>
  <c r="E1098" i="1"/>
  <c r="E1107" i="1"/>
  <c r="E1115" i="1"/>
  <c r="E1132" i="1"/>
  <c r="E1138" i="1"/>
  <c r="E100" i="1"/>
  <c r="E1147" i="1"/>
  <c r="E1155" i="1"/>
  <c r="E1162" i="1"/>
  <c r="E1169" i="1"/>
  <c r="E1178" i="1"/>
  <c r="E1187" i="1"/>
  <c r="E1195" i="1"/>
  <c r="E1201" i="1"/>
  <c r="E1207" i="1"/>
  <c r="E1216" i="1"/>
  <c r="E105" i="1"/>
  <c r="E1223" i="1"/>
  <c r="E1232" i="1"/>
  <c r="E1237" i="1"/>
  <c r="E1242" i="1"/>
  <c r="E1251" i="1"/>
  <c r="E1260" i="1"/>
  <c r="E1267" i="1"/>
  <c r="E1276" i="1"/>
  <c r="E1285" i="1"/>
  <c r="E1292" i="1"/>
  <c r="E113" i="1"/>
  <c r="E1300" i="1"/>
  <c r="E1308" i="1"/>
  <c r="E1317" i="1"/>
  <c r="E1326" i="1"/>
  <c r="E1335" i="1"/>
  <c r="E1344" i="1"/>
  <c r="E1355" i="1"/>
  <c r="E1364" i="1"/>
  <c r="E1369" i="1"/>
  <c r="E1376" i="1"/>
  <c r="E119" i="1"/>
  <c r="E1383" i="1"/>
  <c r="E1388" i="1"/>
  <c r="E1399" i="1"/>
  <c r="E1405" i="1"/>
  <c r="E1414" i="1"/>
  <c r="E1416" i="1"/>
  <c r="E1424" i="1"/>
  <c r="E1430" i="1"/>
  <c r="E1437" i="1"/>
  <c r="E1442" i="1"/>
  <c r="E127" i="1"/>
  <c r="E1447" i="1"/>
  <c r="E1454" i="1"/>
  <c r="E1459" i="1"/>
  <c r="E1476" i="1"/>
  <c r="E1484" i="1"/>
  <c r="E1493" i="1"/>
  <c r="E1497" i="1"/>
  <c r="E1506" i="1"/>
  <c r="E148" i="1"/>
  <c r="E20" i="1"/>
  <c r="E158" i="1"/>
  <c r="E166" i="1"/>
  <c r="E175" i="1"/>
  <c r="E184" i="1"/>
  <c r="E189" i="1"/>
  <c r="E196" i="1"/>
  <c r="E203" i="1"/>
  <c r="E210" i="1"/>
  <c r="E225" i="1"/>
  <c r="E232" i="1"/>
  <c r="E29" i="1"/>
  <c r="E240" i="1"/>
  <c r="E249" i="1"/>
  <c r="E258" i="1"/>
  <c r="E267" i="1"/>
  <c r="E273" i="1"/>
  <c r="E282" i="1"/>
  <c r="E293" i="1"/>
  <c r="E314" i="1"/>
  <c r="E323" i="1"/>
  <c r="E332" i="1"/>
  <c r="E38" i="1"/>
  <c r="E338" i="1"/>
  <c r="E354" i="1"/>
  <c r="E363" i="1"/>
  <c r="E370" i="1"/>
  <c r="E377" i="1"/>
  <c r="E386" i="1"/>
  <c r="E395" i="1"/>
  <c r="E416" i="1"/>
  <c r="E428" i="1"/>
  <c r="E436" i="1"/>
  <c r="E50" i="1"/>
  <c r="E445" i="1"/>
  <c r="E453" i="1"/>
  <c r="E459" i="1"/>
  <c r="E473" i="1"/>
  <c r="E482" i="1"/>
  <c r="E491" i="1"/>
  <c r="E500" i="1"/>
  <c r="E509" i="1"/>
  <c r="E518" i="1"/>
  <c r="E527" i="1"/>
  <c r="E54" i="1"/>
  <c r="E532" i="1"/>
  <c r="E535" i="1"/>
  <c r="E544" i="1"/>
  <c r="E551" i="1"/>
  <c r="E555" i="1"/>
  <c r="E564" i="1"/>
  <c r="E568" i="1"/>
  <c r="E577" i="1"/>
  <c r="E587" i="1"/>
  <c r="E62" i="1"/>
  <c r="E596" i="1"/>
  <c r="E604" i="1"/>
  <c r="E613" i="1"/>
  <c r="E618" i="1"/>
  <c r="E627" i="1"/>
  <c r="E636" i="1"/>
  <c r="E644" i="1"/>
  <c r="E650" i="1"/>
  <c r="E655" i="1"/>
  <c r="E664" i="1"/>
  <c r="E675" i="1"/>
  <c r="E677" i="1"/>
  <c r="E685" i="1"/>
  <c r="E696" i="1"/>
  <c r="E702" i="1"/>
  <c r="E710" i="1"/>
  <c r="E717" i="1"/>
  <c r="E725" i="1"/>
  <c r="E734" i="1"/>
  <c r="E741" i="1"/>
  <c r="E71" i="1"/>
  <c r="E753" i="1"/>
  <c r="E761" i="1"/>
  <c r="E765" i="1"/>
  <c r="E774" i="1"/>
  <c r="E783" i="1"/>
  <c r="E791" i="1"/>
  <c r="E797" i="1"/>
  <c r="E814" i="1"/>
  <c r="E823" i="1"/>
  <c r="E835" i="1"/>
  <c r="E4" i="1"/>
  <c r="E13" i="1"/>
  <c r="E70" i="1"/>
  <c r="E740" i="1"/>
  <c r="E752" i="1"/>
  <c r="E757" i="1"/>
  <c r="E760" i="1"/>
  <c r="E764" i="1"/>
  <c r="E773" i="1"/>
  <c r="E782" i="1"/>
  <c r="E790" i="1"/>
  <c r="E796" i="1"/>
  <c r="E805" i="1"/>
  <c r="E813" i="1"/>
  <c r="E822" i="1"/>
  <c r="E831" i="1"/>
  <c r="E834" i="1"/>
  <c r="E840" i="1"/>
  <c r="E846" i="1"/>
  <c r="E851" i="1"/>
  <c r="E857" i="1"/>
  <c r="E861" i="1"/>
  <c r="E869" i="1"/>
  <c r="E79" i="1"/>
  <c r="E877" i="1"/>
  <c r="E883" i="1"/>
  <c r="E890" i="1"/>
  <c r="E898" i="1"/>
  <c r="E904" i="1"/>
  <c r="E911" i="1"/>
  <c r="E918" i="1"/>
  <c r="E922" i="1"/>
  <c r="E926" i="1"/>
  <c r="E932" i="1"/>
  <c r="E84" i="1"/>
  <c r="E939" i="1"/>
  <c r="E946" i="1"/>
  <c r="E954" i="1"/>
  <c r="E961" i="1"/>
  <c r="E968" i="1"/>
  <c r="E971" i="1"/>
  <c r="E980" i="1"/>
  <c r="E998" i="1"/>
  <c r="E1007" i="1"/>
  <c r="E1014" i="1"/>
  <c r="E91" i="1"/>
  <c r="E1021" i="1"/>
  <c r="E1028" i="1"/>
  <c r="E1035" i="1"/>
  <c r="E1040" i="1"/>
  <c r="E1048" i="1"/>
  <c r="E1051" i="1"/>
  <c r="E1060" i="1"/>
  <c r="E1069" i="1"/>
  <c r="E1078" i="1"/>
  <c r="E1083" i="1"/>
  <c r="E99" i="1"/>
  <c r="E1091" i="1"/>
  <c r="E1094" i="1"/>
  <c r="E1097" i="1"/>
  <c r="E1106" i="1"/>
  <c r="E1114" i="1"/>
  <c r="E1123" i="1"/>
  <c r="E1131" i="1"/>
  <c r="E1137" i="1"/>
  <c r="E1146" i="1"/>
  <c r="E1154" i="1"/>
  <c r="E104" i="1"/>
  <c r="E1161" i="1"/>
  <c r="E1168" i="1"/>
  <c r="E1177" i="1"/>
  <c r="E1186" i="1"/>
  <c r="E1194" i="1"/>
  <c r="E1200" i="1"/>
  <c r="E1206" i="1"/>
  <c r="E1215" i="1"/>
  <c r="E1222" i="1"/>
  <c r="E1231" i="1"/>
  <c r="E112" i="1"/>
  <c r="E1236" i="1"/>
  <c r="E1241" i="1"/>
  <c r="E1250" i="1"/>
  <c r="E1259" i="1"/>
  <c r="E1266" i="1"/>
  <c r="E1275" i="1"/>
  <c r="E1284" i="1"/>
  <c r="E1291" i="1"/>
  <c r="E1299" i="1"/>
  <c r="E1307" i="1"/>
  <c r="E118" i="1"/>
  <c r="E1316" i="1"/>
  <c r="E1325" i="1"/>
  <c r="E1334" i="1"/>
  <c r="E1343" i="1"/>
  <c r="E1354" i="1"/>
  <c r="E1363" i="1"/>
  <c r="E1368" i="1"/>
  <c r="E1375" i="1"/>
  <c r="E1382" i="1"/>
  <c r="E1387" i="1"/>
  <c r="E126" i="1"/>
  <c r="E1398" i="1"/>
  <c r="E1404" i="1"/>
  <c r="E1413" i="1"/>
  <c r="E1436" i="1"/>
  <c r="E1441" i="1"/>
  <c r="E1446" i="1"/>
  <c r="E1453" i="1"/>
  <c r="E1458" i="1"/>
  <c r="E1467" i="1"/>
  <c r="E1475" i="1"/>
  <c r="E19" i="1"/>
  <c r="E138" i="1"/>
  <c r="E1483" i="1"/>
  <c r="E1492" i="1"/>
  <c r="E1496" i="1"/>
  <c r="E1505" i="1"/>
  <c r="E147" i="1"/>
  <c r="E156" i="1"/>
  <c r="E157" i="1"/>
  <c r="E165" i="1"/>
  <c r="E174" i="1"/>
  <c r="E183" i="1"/>
  <c r="E188" i="1"/>
  <c r="E195" i="1"/>
  <c r="E202" i="1"/>
  <c r="E28" i="1"/>
  <c r="E209" i="1"/>
  <c r="E218" i="1"/>
  <c r="E221" i="1"/>
  <c r="E224" i="1"/>
  <c r="E231" i="1"/>
  <c r="E239" i="1"/>
  <c r="E248" i="1"/>
  <c r="E257" i="1"/>
  <c r="E266" i="1"/>
  <c r="E272" i="1"/>
  <c r="E37" i="1"/>
  <c r="E281" i="1"/>
  <c r="E286" i="1"/>
  <c r="E289" i="1"/>
  <c r="E292" i="1"/>
  <c r="E322" i="1"/>
  <c r="E331" i="1"/>
  <c r="E337" i="1"/>
  <c r="E345" i="1"/>
  <c r="E353" i="1"/>
  <c r="E361" i="1"/>
  <c r="E46" i="1"/>
  <c r="E362" i="1"/>
  <c r="E369" i="1"/>
  <c r="E376" i="1"/>
  <c r="E385" i="1"/>
  <c r="E394" i="1"/>
  <c r="E403" i="1"/>
  <c r="E406" i="1"/>
  <c r="E407" i="1"/>
  <c r="E415" i="1"/>
  <c r="E427" i="1"/>
  <c r="E49" i="1"/>
  <c r="E435" i="1"/>
  <c r="E444" i="1"/>
  <c r="E452" i="1"/>
  <c r="E458" i="1"/>
  <c r="E472" i="1"/>
  <c r="E481" i="1"/>
  <c r="E490" i="1"/>
  <c r="E499" i="1"/>
  <c r="E508" i="1"/>
  <c r="E517" i="1"/>
  <c r="E53" i="1"/>
  <c r="E526" i="1"/>
  <c r="E531" i="1"/>
  <c r="E543" i="1"/>
  <c r="E550" i="1"/>
  <c r="E554" i="1"/>
  <c r="E563" i="1"/>
  <c r="E567" i="1"/>
  <c r="E576" i="1"/>
  <c r="E586" i="1"/>
  <c r="E61" i="1"/>
  <c r="E595" i="1"/>
  <c r="E603" i="1"/>
  <c r="E609" i="1"/>
  <c r="E612" i="1"/>
  <c r="E617" i="1"/>
  <c r="E626" i="1"/>
  <c r="E635" i="1"/>
  <c r="E643" i="1"/>
  <c r="E649" i="1"/>
  <c r="E654" i="1"/>
  <c r="E663" i="1"/>
  <c r="E667" i="1"/>
  <c r="E674" i="1"/>
  <c r="E684" i="1"/>
  <c r="E692" i="1"/>
  <c r="E695" i="1"/>
  <c r="E709" i="1"/>
  <c r="E716" i="1"/>
  <c r="E724" i="1"/>
  <c r="E733" i="1"/>
  <c r="E3" i="1"/>
  <c r="E12" i="1"/>
  <c r="E69" i="1"/>
  <c r="E812" i="1"/>
  <c r="E821" i="1"/>
  <c r="E830" i="1"/>
  <c r="E833" i="1"/>
  <c r="E856" i="1"/>
  <c r="E860" i="1"/>
  <c r="E868" i="1"/>
  <c r="E876" i="1"/>
  <c r="E882" i="1"/>
  <c r="E889" i="1"/>
  <c r="E903" i="1"/>
  <c r="E910" i="1"/>
  <c r="E917" i="1"/>
  <c r="E921" i="1"/>
  <c r="E925" i="1"/>
  <c r="E931" i="1"/>
  <c r="E938" i="1"/>
  <c r="E945" i="1"/>
  <c r="E953" i="1"/>
  <c r="E960" i="1"/>
  <c r="E78" i="1"/>
  <c r="E967" i="1"/>
  <c r="E970" i="1"/>
  <c r="E979" i="1"/>
  <c r="E988" i="1"/>
  <c r="E997" i="1"/>
  <c r="E1013" i="1"/>
  <c r="E1027" i="1"/>
  <c r="E1039" i="1"/>
  <c r="E1047" i="1"/>
  <c r="E1050" i="1"/>
  <c r="E83" i="1"/>
  <c r="E1059" i="1"/>
  <c r="E1068" i="1"/>
  <c r="E1077" i="1"/>
  <c r="E1082" i="1"/>
  <c r="E1090" i="1"/>
  <c r="E1093" i="1"/>
  <c r="E1096" i="1"/>
  <c r="E1105" i="1"/>
  <c r="E1113" i="1"/>
  <c r="E1122" i="1"/>
  <c r="E90" i="1"/>
  <c r="E1130" i="1"/>
  <c r="E1136" i="1"/>
  <c r="E1145" i="1"/>
  <c r="E1153" i="1"/>
  <c r="E1160" i="1"/>
  <c r="E1167" i="1"/>
  <c r="E1176" i="1"/>
  <c r="E1185" i="1"/>
  <c r="E1193" i="1"/>
  <c r="E1199" i="1"/>
  <c r="E98" i="1"/>
  <c r="E1205" i="1"/>
  <c r="E1214" i="1"/>
  <c r="E1221" i="1"/>
  <c r="E1230" i="1"/>
  <c r="E1235" i="1"/>
  <c r="E1240" i="1"/>
  <c r="E1249" i="1"/>
  <c r="E1258" i="1"/>
  <c r="E1265" i="1"/>
  <c r="E1274" i="1"/>
  <c r="E111" i="1"/>
  <c r="E1283" i="1"/>
  <c r="E1290" i="1"/>
  <c r="E1298" i="1"/>
  <c r="E1315" i="1"/>
  <c r="E1324" i="1"/>
  <c r="E1333" i="1"/>
  <c r="E1342" i="1"/>
  <c r="E1353" i="1"/>
  <c r="E1362" i="1"/>
  <c r="E1367" i="1"/>
  <c r="E117" i="1"/>
  <c r="E1374" i="1"/>
  <c r="E1381" i="1"/>
  <c r="E1386" i="1"/>
  <c r="E1393" i="1"/>
  <c r="E1397" i="1"/>
  <c r="E1403" i="1"/>
  <c r="E1412" i="1"/>
  <c r="E1423" i="1"/>
  <c r="E1435" i="1"/>
  <c r="E1440" i="1"/>
  <c r="E137" i="1"/>
  <c r="E1445" i="1"/>
  <c r="E1452" i="1"/>
  <c r="E1466" i="1"/>
  <c r="E1474" i="1"/>
  <c r="E1491" i="1"/>
  <c r="E1495" i="1"/>
  <c r="E1504" i="1"/>
  <c r="E146" i="1"/>
  <c r="E18" i="1"/>
  <c r="E155" i="1"/>
  <c r="E164" i="1"/>
  <c r="E173" i="1"/>
  <c r="E182" i="1"/>
  <c r="E187" i="1"/>
  <c r="E217" i="1"/>
  <c r="E220" i="1"/>
  <c r="E223" i="1"/>
  <c r="E238" i="1"/>
  <c r="E247" i="1"/>
  <c r="E27" i="1"/>
  <c r="E256" i="1"/>
  <c r="E265" i="1"/>
  <c r="E271" i="1"/>
  <c r="E280" i="1"/>
  <c r="E285" i="1"/>
  <c r="E288" i="1"/>
  <c r="E291" i="1"/>
  <c r="E321" i="1"/>
  <c r="E330" i="1"/>
  <c r="E336" i="1"/>
  <c r="E36" i="1"/>
  <c r="E344" i="1"/>
  <c r="E352" i="1"/>
  <c r="E360" i="1"/>
  <c r="E368" i="1"/>
  <c r="E375" i="1"/>
  <c r="E384" i="1"/>
  <c r="E393" i="1"/>
  <c r="E402" i="1"/>
  <c r="E405" i="1"/>
  <c r="E409" i="1"/>
  <c r="E45" i="1"/>
  <c r="E414" i="1"/>
  <c r="E426" i="1"/>
  <c r="E434" i="1"/>
  <c r="E443" i="1"/>
  <c r="E451" i="1"/>
  <c r="E457" i="1"/>
  <c r="E471" i="1"/>
  <c r="E480" i="1"/>
  <c r="E489" i="1"/>
  <c r="E498" i="1"/>
  <c r="E48" i="1"/>
  <c r="E507" i="1"/>
  <c r="E516" i="1"/>
  <c r="E525" i="1"/>
  <c r="E542" i="1"/>
  <c r="E549" i="1"/>
  <c r="E553" i="1"/>
  <c r="E562" i="1"/>
  <c r="E566" i="1"/>
  <c r="E575" i="1"/>
  <c r="E52" i="1"/>
  <c r="E585" i="1"/>
  <c r="E594" i="1"/>
  <c r="E602" i="1"/>
  <c r="E608" i="1"/>
  <c r="E611" i="1"/>
  <c r="E616" i="1"/>
  <c r="E625" i="1"/>
  <c r="E634" i="1"/>
  <c r="E642" i="1"/>
  <c r="E648" i="1"/>
  <c r="E60" i="1"/>
  <c r="E653" i="1"/>
  <c r="E662" i="1"/>
  <c r="E666" i="1"/>
  <c r="E673" i="1"/>
  <c r="E683" i="1"/>
  <c r="E691" i="1"/>
  <c r="E694" i="1"/>
  <c r="E708" i="1"/>
  <c r="E715" i="1"/>
  <c r="E723" i="1"/>
  <c r="E732" i="1"/>
  <c r="E739" i="1"/>
  <c r="E756" i="1"/>
  <c r="E759" i="1"/>
  <c r="E763" i="1"/>
  <c r="E772" i="1"/>
  <c r="E781" i="1"/>
  <c r="E789" i="1"/>
  <c r="E795" i="1"/>
  <c r="E804" i="1"/>
  <c r="E2" i="1"/>
  <c r="E11" i="1"/>
  <c r="E77" i="1"/>
  <c r="E881" i="1"/>
  <c r="E888" i="1"/>
  <c r="E897" i="1"/>
  <c r="E902" i="1"/>
  <c r="E909" i="1"/>
  <c r="E916" i="1"/>
  <c r="E924" i="1"/>
  <c r="E930" i="1"/>
  <c r="E937" i="1"/>
  <c r="E944" i="1"/>
  <c r="E82" i="1"/>
  <c r="E959" i="1"/>
  <c r="E966" i="1"/>
  <c r="E969" i="1"/>
  <c r="E978" i="1"/>
  <c r="E987" i="1"/>
  <c r="E996" i="1"/>
  <c r="E1038" i="1"/>
  <c r="E1046" i="1"/>
  <c r="E1049" i="1"/>
  <c r="E1058" i="1"/>
  <c r="E89" i="1"/>
  <c r="E1067" i="1"/>
  <c r="E1076" i="1"/>
  <c r="E1081" i="1"/>
  <c r="E1089" i="1"/>
  <c r="E1092" i="1"/>
  <c r="E1095" i="1"/>
  <c r="E1104" i="1"/>
  <c r="E1112" i="1"/>
  <c r="E1121" i="1"/>
  <c r="E1129" i="1"/>
  <c r="E97" i="1"/>
  <c r="E1135" i="1"/>
  <c r="E1144" i="1"/>
  <c r="E1159" i="1"/>
  <c r="E1166" i="1"/>
  <c r="E1175" i="1"/>
  <c r="E1184" i="1"/>
  <c r="E1192" i="1"/>
  <c r="E1198" i="1"/>
  <c r="E1204" i="1"/>
  <c r="E1213" i="1"/>
  <c r="E103" i="1"/>
  <c r="E1220" i="1"/>
  <c r="E1229" i="1"/>
  <c r="E1234" i="1"/>
  <c r="E1239" i="1"/>
  <c r="E1248" i="1"/>
  <c r="E1257" i="1"/>
  <c r="E1264" i="1"/>
  <c r="E1273" i="1"/>
  <c r="E1282" i="1"/>
  <c r="E1289" i="1"/>
  <c r="E110" i="1"/>
  <c r="E1297" i="1"/>
  <c r="E1306" i="1"/>
  <c r="E1314" i="1"/>
  <c r="E1323" i="1"/>
  <c r="E1332" i="1"/>
  <c r="E1341" i="1"/>
  <c r="E1352" i="1"/>
  <c r="E1361" i="1"/>
  <c r="E1366" i="1"/>
  <c r="E1380" i="1"/>
  <c r="E116" i="1"/>
  <c r="E1385" i="1"/>
  <c r="E1392" i="1"/>
  <c r="E1396" i="1"/>
  <c r="E1402" i="1"/>
  <c r="E1411" i="1"/>
  <c r="E1422" i="1"/>
  <c r="E1439" i="1"/>
  <c r="E1444" i="1"/>
  <c r="E1451" i="1"/>
  <c r="E1465" i="1"/>
  <c r="E136" i="1"/>
  <c r="E1473" i="1"/>
  <c r="E1490" i="1"/>
  <c r="E1494" i="1"/>
  <c r="E1503" i="1"/>
  <c r="E145" i="1"/>
  <c r="E154" i="1"/>
  <c r="E26" i="1"/>
  <c r="E163" i="1"/>
  <c r="E172" i="1"/>
  <c r="E181" i="1"/>
  <c r="E186" i="1"/>
  <c r="E216" i="1"/>
  <c r="E219" i="1"/>
  <c r="E222" i="1"/>
  <c r="E237" i="1"/>
  <c r="E246" i="1"/>
  <c r="E255" i="1"/>
  <c r="E35" i="1"/>
  <c r="E264" i="1"/>
  <c r="E270" i="1"/>
  <c r="E279" i="1"/>
  <c r="E284" i="1"/>
  <c r="E287" i="1"/>
  <c r="E290" i="1"/>
  <c r="E320" i="1"/>
  <c r="E329" i="1"/>
  <c r="E335" i="1"/>
  <c r="E343" i="1"/>
  <c r="E44" i="1"/>
  <c r="E351" i="1"/>
  <c r="E359" i="1"/>
  <c r="E367" i="1"/>
  <c r="E374" i="1"/>
  <c r="E383" i="1"/>
  <c r="E392" i="1"/>
  <c r="E401" i="1"/>
  <c r="E404" i="1"/>
  <c r="E408" i="1"/>
  <c r="E413" i="1"/>
  <c r="E47" i="1"/>
  <c r="E425" i="1"/>
  <c r="E433" i="1"/>
  <c r="E442" i="1"/>
  <c r="E450" i="1"/>
  <c r="E470" i="1"/>
  <c r="E479" i="1"/>
  <c r="E488" i="1"/>
  <c r="E497" i="1"/>
  <c r="E506" i="1"/>
  <c r="E515" i="1"/>
  <c r="E51" i="1"/>
  <c r="E524" i="1"/>
  <c r="E541" i="1"/>
  <c r="E548" i="1"/>
  <c r="E552" i="1"/>
  <c r="E561" i="1"/>
  <c r="E565" i="1"/>
  <c r="E574" i="1"/>
  <c r="E584" i="1"/>
  <c r="E593" i="1"/>
  <c r="E59" i="1"/>
  <c r="E607" i="1"/>
  <c r="E610" i="1"/>
  <c r="E615" i="1"/>
  <c r="E624" i="1"/>
  <c r="E633" i="1"/>
  <c r="E661" i="1"/>
  <c r="E672" i="1"/>
  <c r="E682" i="1"/>
  <c r="E690" i="1"/>
  <c r="E693" i="1"/>
  <c r="E68" i="1"/>
  <c r="E707" i="1"/>
  <c r="E714" i="1"/>
  <c r="E731" i="1"/>
  <c r="E738" i="1"/>
  <c r="E755" i="1"/>
  <c r="E758" i="1"/>
  <c r="E762" i="1"/>
  <c r="E771" i="1"/>
  <c r="E780" i="1"/>
  <c r="E803" i="1"/>
  <c r="E811" i="1"/>
  <c r="E820" i="1"/>
  <c r="E829" i="1"/>
  <c r="E832" i="1"/>
  <c r="E839" i="1"/>
  <c r="E845" i="1"/>
  <c r="E855" i="1"/>
  <c r="E859" i="1"/>
  <c r="E867" i="1"/>
  <c r="E875" i="1"/>
  <c r="A1482" i="1"/>
  <c r="H1482" i="1" s="1"/>
  <c r="A10" i="1"/>
  <c r="H10" i="1" s="1"/>
  <c r="A25" i="1"/>
  <c r="H25" i="1" s="1"/>
  <c r="A109" i="1"/>
  <c r="H109" i="1" s="1"/>
  <c r="A1191" i="1"/>
  <c r="H1191" i="1" s="1"/>
  <c r="A1212" i="1"/>
  <c r="H1212" i="1" s="1"/>
  <c r="A1228" i="1"/>
  <c r="H1228" i="1" s="1"/>
  <c r="A1247" i="1"/>
  <c r="H1247" i="1" s="1"/>
  <c r="A1256" i="1"/>
  <c r="H1256" i="1" s="1"/>
  <c r="A1272" i="1"/>
  <c r="H1272" i="1" s="1"/>
  <c r="A1281" i="1"/>
  <c r="H1281" i="1" s="1"/>
  <c r="A1305" i="1"/>
  <c r="H1305" i="1" s="1"/>
  <c r="A124" i="1"/>
  <c r="H124" i="1" s="1"/>
  <c r="A1313" i="1"/>
  <c r="H1313" i="1" s="1"/>
  <c r="A1322" i="1"/>
  <c r="H1322" i="1" s="1"/>
  <c r="A1331" i="1"/>
  <c r="H1331" i="1" s="1"/>
  <c r="A1340" i="1"/>
  <c r="H1340" i="1" s="1"/>
  <c r="A1349" i="1"/>
  <c r="H1349" i="1" s="1"/>
  <c r="A1351" i="1"/>
  <c r="H1351" i="1" s="1"/>
  <c r="A1360" i="1"/>
  <c r="H1360" i="1" s="1"/>
  <c r="A1401" i="1"/>
  <c r="H1401" i="1" s="1"/>
  <c r="A1410" i="1"/>
  <c r="H1410" i="1" s="1"/>
  <c r="A1421" i="1"/>
  <c r="H1421" i="1" s="1"/>
  <c r="A125" i="1"/>
  <c r="H125" i="1" s="1"/>
  <c r="A1429" i="1"/>
  <c r="H1429" i="1" s="1"/>
  <c r="A1434" i="1"/>
  <c r="H1434" i="1" s="1"/>
  <c r="A1450" i="1"/>
  <c r="H1450" i="1" s="1"/>
  <c r="A1464" i="1"/>
  <c r="H1464" i="1" s="1"/>
  <c r="A1472" i="1"/>
  <c r="H1472" i="1" s="1"/>
  <c r="A1481" i="1"/>
  <c r="H1481" i="1" s="1"/>
  <c r="A1489" i="1"/>
  <c r="H1489" i="1" s="1"/>
  <c r="A1502" i="1"/>
  <c r="H1502" i="1" s="1"/>
  <c r="A1511" i="1"/>
  <c r="H1511" i="1" s="1"/>
  <c r="A132" i="1"/>
  <c r="H132" i="1" s="1"/>
  <c r="A135" i="1"/>
  <c r="H135" i="1" s="1"/>
  <c r="A141" i="1"/>
  <c r="H141" i="1" s="1"/>
  <c r="A144" i="1"/>
  <c r="H144" i="1" s="1"/>
  <c r="A153" i="1"/>
  <c r="H153" i="1" s="1"/>
  <c r="A171" i="1"/>
  <c r="H171" i="1" s="1"/>
  <c r="A180" i="1"/>
  <c r="H180" i="1" s="1"/>
  <c r="A34" i="1"/>
  <c r="H34" i="1" s="1"/>
  <c r="A194" i="1"/>
  <c r="H194" i="1" s="1"/>
  <c r="A201" i="1"/>
  <c r="H201" i="1" s="1"/>
  <c r="A208" i="1"/>
  <c r="H208" i="1" s="1"/>
  <c r="A215" i="1"/>
  <c r="H215" i="1" s="1"/>
  <c r="A230" i="1"/>
  <c r="H230" i="1" s="1"/>
  <c r="A245" i="1"/>
  <c r="H245" i="1" s="1"/>
  <c r="A254" i="1"/>
  <c r="H254" i="1" s="1"/>
  <c r="A263" i="1"/>
  <c r="H263" i="1" s="1"/>
  <c r="A278" i="1"/>
  <c r="H278" i="1" s="1"/>
  <c r="A298" i="1"/>
  <c r="H298" i="1" s="1"/>
  <c r="A43" i="1"/>
  <c r="H43" i="1" s="1"/>
  <c r="A305" i="1"/>
  <c r="H305" i="1" s="1"/>
  <c r="A309" i="1"/>
  <c r="H309" i="1" s="1"/>
  <c r="A319" i="1"/>
  <c r="H319" i="1" s="1"/>
  <c r="A328" i="1"/>
  <c r="H328" i="1" s="1"/>
  <c r="A350" i="1"/>
  <c r="H350" i="1" s="1"/>
  <c r="A382" i="1"/>
  <c r="H382" i="1" s="1"/>
  <c r="A391" i="1"/>
  <c r="H391" i="1" s="1"/>
  <c r="A400" i="1"/>
  <c r="H400" i="1" s="1"/>
  <c r="A412" i="1"/>
  <c r="H412" i="1" s="1"/>
  <c r="A421" i="1"/>
  <c r="H421" i="1" s="1"/>
  <c r="A424" i="1"/>
  <c r="H424" i="1" s="1"/>
  <c r="A441" i="1"/>
  <c r="H441" i="1" s="1"/>
  <c r="A449" i="1"/>
  <c r="H449" i="1" s="1"/>
  <c r="A464" i="1"/>
  <c r="H464" i="1" s="1"/>
  <c r="A469" i="1"/>
  <c r="H469" i="1" s="1"/>
  <c r="A478" i="1"/>
  <c r="H478" i="1" s="1"/>
  <c r="A487" i="1"/>
  <c r="H487" i="1" s="1"/>
  <c r="A496" i="1"/>
  <c r="H496" i="1" s="1"/>
  <c r="A505" i="1"/>
  <c r="H505" i="1" s="1"/>
  <c r="A514" i="1"/>
  <c r="H514" i="1" s="1"/>
  <c r="A67" i="1"/>
  <c r="H67" i="1" s="1"/>
  <c r="A523" i="1"/>
  <c r="H523" i="1" s="1"/>
  <c r="A540" i="1"/>
  <c r="H540" i="1" s="1"/>
  <c r="A560" i="1"/>
  <c r="H560" i="1" s="1"/>
  <c r="A573" i="1"/>
  <c r="H573" i="1" s="1"/>
  <c r="A592" i="1"/>
  <c r="H592" i="1" s="1"/>
  <c r="A601" i="1"/>
  <c r="H601" i="1" s="1"/>
  <c r="A623" i="1"/>
  <c r="H623" i="1" s="1"/>
  <c r="A632" i="1"/>
  <c r="H632" i="1" s="1"/>
  <c r="A641" i="1"/>
  <c r="H641" i="1" s="1"/>
  <c r="A660" i="1"/>
  <c r="H660" i="1" s="1"/>
  <c r="A671" i="1"/>
  <c r="H671" i="1" s="1"/>
  <c r="A701" i="1"/>
  <c r="H701" i="1" s="1"/>
  <c r="A722" i="1"/>
  <c r="H722" i="1" s="1"/>
  <c r="A730" i="1"/>
  <c r="H730" i="1" s="1"/>
  <c r="A746" i="1"/>
  <c r="H746" i="1" s="1"/>
  <c r="A751" i="1"/>
  <c r="H751" i="1" s="1"/>
  <c r="A770" i="1"/>
  <c r="H770" i="1" s="1"/>
  <c r="A779" i="1"/>
  <c r="H779" i="1" s="1"/>
  <c r="A76" i="1"/>
  <c r="H76" i="1" s="1"/>
  <c r="A788" i="1"/>
  <c r="H788" i="1" s="1"/>
  <c r="A802" i="1"/>
  <c r="H802" i="1" s="1"/>
  <c r="A810" i="1"/>
  <c r="H810" i="1" s="1"/>
  <c r="A819" i="1"/>
  <c r="H819" i="1" s="1"/>
  <c r="A828" i="1"/>
  <c r="H828" i="1" s="1"/>
  <c r="A896" i="1"/>
  <c r="H896" i="1" s="1"/>
  <c r="A913" i="1"/>
  <c r="H913" i="1" s="1"/>
  <c r="A915" i="1"/>
  <c r="H915" i="1" s="1"/>
  <c r="A952" i="1"/>
  <c r="H952" i="1" s="1"/>
  <c r="A977" i="1"/>
  <c r="H977" i="1" s="1"/>
  <c r="A986" i="1"/>
  <c r="H986" i="1" s="1"/>
  <c r="A995" i="1"/>
  <c r="H995" i="1" s="1"/>
  <c r="A1004" i="1"/>
  <c r="H1004" i="1" s="1"/>
  <c r="A1006" i="1"/>
  <c r="H1006" i="1" s="1"/>
  <c r="A1012" i="1"/>
  <c r="H1012" i="1" s="1"/>
  <c r="A1020" i="1"/>
  <c r="H1020" i="1" s="1"/>
  <c r="A1026" i="1"/>
  <c r="H1026" i="1" s="1"/>
  <c r="A1034" i="1"/>
  <c r="H1034" i="1" s="1"/>
  <c r="A1045" i="1"/>
  <c r="H1045" i="1" s="1"/>
  <c r="A1057" i="1"/>
  <c r="H1057" i="1" s="1"/>
  <c r="A96" i="1"/>
  <c r="H96" i="1" s="1"/>
  <c r="A1066" i="1"/>
  <c r="H1066" i="1" s="1"/>
  <c r="A1075" i="1"/>
  <c r="H1075" i="1" s="1"/>
  <c r="A1103" i="1"/>
  <c r="H1103" i="1" s="1"/>
  <c r="A1111" i="1"/>
  <c r="H1111" i="1" s="1"/>
  <c r="A1120" i="1"/>
  <c r="H1120" i="1" s="1"/>
  <c r="A1128" i="1"/>
  <c r="H1128" i="1" s="1"/>
  <c r="A1143" i="1"/>
  <c r="H1143" i="1" s="1"/>
  <c r="A1152" i="1"/>
  <c r="H1152" i="1" s="1"/>
  <c r="A1174" i="1"/>
  <c r="H1174" i="1" s="1"/>
  <c r="A1183" i="1"/>
  <c r="H1183" i="1" s="1"/>
  <c r="A9" i="1"/>
  <c r="H9" i="1" s="1"/>
  <c r="A24" i="1"/>
  <c r="H24" i="1" s="1"/>
  <c r="A123" i="1"/>
  <c r="H123" i="1" s="1"/>
  <c r="A1088" i="1"/>
  <c r="H1088" i="1" s="1"/>
  <c r="A1102" i="1"/>
  <c r="H1102" i="1" s="1"/>
  <c r="A1110" i="1"/>
  <c r="H1110" i="1" s="1"/>
  <c r="A1119" i="1"/>
  <c r="H1119" i="1" s="1"/>
  <c r="A1127" i="1"/>
  <c r="H1127" i="1" s="1"/>
  <c r="A1142" i="1"/>
  <c r="H1142" i="1" s="1"/>
  <c r="A1151" i="1"/>
  <c r="H1151" i="1" s="1"/>
  <c r="A1173" i="1"/>
  <c r="H1173" i="1" s="1"/>
  <c r="A1182" i="1"/>
  <c r="H1182" i="1" s="1"/>
  <c r="A1190" i="1"/>
  <c r="H1190" i="1" s="1"/>
  <c r="A131" i="1"/>
  <c r="H131" i="1" s="1"/>
  <c r="A1203" i="1"/>
  <c r="H1203" i="1" s="1"/>
  <c r="A1211" i="1"/>
  <c r="H1211" i="1" s="1"/>
  <c r="A1219" i="1"/>
  <c r="H1219" i="1" s="1"/>
  <c r="A1227" i="1"/>
  <c r="H1227" i="1" s="1"/>
  <c r="A1246" i="1"/>
  <c r="H1246" i="1" s="1"/>
  <c r="A1255" i="1"/>
  <c r="H1255" i="1" s="1"/>
  <c r="A1271" i="1"/>
  <c r="H1271" i="1" s="1"/>
  <c r="A1280" i="1"/>
  <c r="H1280" i="1" s="1"/>
  <c r="A1296" i="1"/>
  <c r="H1296" i="1" s="1"/>
  <c r="A1304" i="1"/>
  <c r="H1304" i="1" s="1"/>
  <c r="A134" i="1"/>
  <c r="H134" i="1" s="1"/>
  <c r="A1312" i="1"/>
  <c r="H1312" i="1" s="1"/>
  <c r="A1321" i="1"/>
  <c r="H1321" i="1" s="1"/>
  <c r="A1330" i="1"/>
  <c r="H1330" i="1" s="1"/>
  <c r="A1339" i="1"/>
  <c r="H1339" i="1" s="1"/>
  <c r="A1348" i="1"/>
  <c r="H1348" i="1" s="1"/>
  <c r="A1350" i="1"/>
  <c r="H1350" i="1" s="1"/>
  <c r="A1359" i="1"/>
  <c r="H1359" i="1" s="1"/>
  <c r="A1373" i="1"/>
  <c r="H1373" i="1" s="1"/>
  <c r="A1400" i="1"/>
  <c r="H1400" i="1" s="1"/>
  <c r="A1409" i="1"/>
  <c r="H1409" i="1" s="1"/>
  <c r="A140" i="1"/>
  <c r="H140" i="1" s="1"/>
  <c r="A1420" i="1"/>
  <c r="H1420" i="1" s="1"/>
  <c r="A1428" i="1"/>
  <c r="H1428" i="1" s="1"/>
  <c r="A1449" i="1"/>
  <c r="H1449" i="1" s="1"/>
  <c r="A1463" i="1"/>
  <c r="H1463" i="1" s="1"/>
  <c r="A1471" i="1"/>
  <c r="H1471" i="1" s="1"/>
  <c r="A1480" i="1"/>
  <c r="H1480" i="1" s="1"/>
  <c r="A1488" i="1"/>
  <c r="H1488" i="1" s="1"/>
  <c r="A1501" i="1"/>
  <c r="H1501" i="1" s="1"/>
  <c r="A1510" i="1"/>
  <c r="H1510" i="1" s="1"/>
  <c r="A143" i="1"/>
  <c r="H143" i="1" s="1"/>
  <c r="A152" i="1"/>
  <c r="H152" i="1" s="1"/>
  <c r="A162" i="1"/>
  <c r="H162" i="1" s="1"/>
  <c r="A170" i="1"/>
  <c r="H170" i="1" s="1"/>
  <c r="A179" i="1"/>
  <c r="H179" i="1" s="1"/>
  <c r="A193" i="1"/>
  <c r="H193" i="1" s="1"/>
  <c r="A33" i="1"/>
  <c r="H33" i="1" s="1"/>
  <c r="A200" i="1"/>
  <c r="H200" i="1" s="1"/>
  <c r="A207" i="1"/>
  <c r="H207" i="1" s="1"/>
  <c r="A214" i="1"/>
  <c r="H214" i="1" s="1"/>
  <c r="A229" i="1"/>
  <c r="H229" i="1" s="1"/>
  <c r="A236" i="1"/>
  <c r="H236" i="1" s="1"/>
  <c r="A244" i="1"/>
  <c r="H244" i="1" s="1"/>
  <c r="A253" i="1"/>
  <c r="H253" i="1" s="1"/>
  <c r="A262" i="1"/>
  <c r="H262" i="1" s="1"/>
  <c r="A277" i="1"/>
  <c r="H277" i="1" s="1"/>
  <c r="A297" i="1"/>
  <c r="H297" i="1" s="1"/>
  <c r="A42" i="1"/>
  <c r="H42" i="1" s="1"/>
  <c r="A304" i="1"/>
  <c r="H304" i="1" s="1"/>
  <c r="A308" i="1"/>
  <c r="H308" i="1" s="1"/>
  <c r="A313" i="1"/>
  <c r="H313" i="1" s="1"/>
  <c r="A318" i="1"/>
  <c r="H318" i="1" s="1"/>
  <c r="A327" i="1"/>
  <c r="H327" i="1" s="1"/>
  <c r="A342" i="1"/>
  <c r="H342" i="1" s="1"/>
  <c r="A349" i="1"/>
  <c r="H349" i="1" s="1"/>
  <c r="A358" i="1"/>
  <c r="H358" i="1" s="1"/>
  <c r="A381" i="1"/>
  <c r="H381" i="1" s="1"/>
  <c r="A390" i="1"/>
  <c r="H390" i="1" s="1"/>
  <c r="A58" i="1"/>
  <c r="H58" i="1" s="1"/>
  <c r="A399" i="1"/>
  <c r="H399" i="1" s="1"/>
  <c r="A411" i="1"/>
  <c r="H411" i="1" s="1"/>
  <c r="A420" i="1"/>
  <c r="H420" i="1" s="1"/>
  <c r="A423" i="1"/>
  <c r="H423" i="1" s="1"/>
  <c r="A432" i="1"/>
  <c r="H432" i="1" s="1"/>
  <c r="A440" i="1"/>
  <c r="H440" i="1" s="1"/>
  <c r="A448" i="1"/>
  <c r="H448" i="1" s="1"/>
  <c r="A463" i="1"/>
  <c r="H463" i="1" s="1"/>
  <c r="A468" i="1"/>
  <c r="H468" i="1" s="1"/>
  <c r="A477" i="1"/>
  <c r="H477" i="1" s="1"/>
  <c r="A486" i="1"/>
  <c r="H486" i="1" s="1"/>
  <c r="A495" i="1"/>
  <c r="H495" i="1" s="1"/>
  <c r="A504" i="1"/>
  <c r="H504" i="1" s="1"/>
  <c r="A513" i="1"/>
  <c r="H513" i="1" s="1"/>
  <c r="A522" i="1"/>
  <c r="H522" i="1" s="1"/>
  <c r="A539" i="1"/>
  <c r="H539" i="1" s="1"/>
  <c r="A559" i="1"/>
  <c r="H559" i="1" s="1"/>
  <c r="A572" i="1"/>
  <c r="H572" i="1" s="1"/>
  <c r="A581" i="1"/>
  <c r="H581" i="1" s="1"/>
  <c r="A66" i="1"/>
  <c r="H66" i="1" s="1"/>
  <c r="A591" i="1"/>
  <c r="H591" i="1" s="1"/>
  <c r="A600" i="1"/>
  <c r="H600" i="1" s="1"/>
  <c r="A622" i="1"/>
  <c r="H622" i="1" s="1"/>
  <c r="A631" i="1"/>
  <c r="H631" i="1" s="1"/>
  <c r="A640" i="1"/>
  <c r="H640" i="1" s="1"/>
  <c r="A659" i="1"/>
  <c r="H659" i="1" s="1"/>
  <c r="A670" i="1"/>
  <c r="H670" i="1" s="1"/>
  <c r="A681" i="1"/>
  <c r="H681" i="1" s="1"/>
  <c r="A689" i="1"/>
  <c r="H689" i="1" s="1"/>
  <c r="A700" i="1"/>
  <c r="H700" i="1" s="1"/>
  <c r="A75" i="1"/>
  <c r="H75" i="1" s="1"/>
  <c r="A706" i="1"/>
  <c r="H706" i="1" s="1"/>
  <c r="A721" i="1"/>
  <c r="H721" i="1" s="1"/>
  <c r="A729" i="1"/>
  <c r="H729" i="1" s="1"/>
  <c r="A745" i="1"/>
  <c r="H745" i="1" s="1"/>
  <c r="A750" i="1"/>
  <c r="H750" i="1" s="1"/>
  <c r="A769" i="1"/>
  <c r="H769" i="1" s="1"/>
  <c r="A778" i="1"/>
  <c r="H778" i="1" s="1"/>
  <c r="A787" i="1"/>
  <c r="H787" i="1" s="1"/>
  <c r="A801" i="1"/>
  <c r="H801" i="1" s="1"/>
  <c r="A809" i="1"/>
  <c r="H809" i="1" s="1"/>
  <c r="A818" i="1"/>
  <c r="H818" i="1" s="1"/>
  <c r="A827" i="1"/>
  <c r="H827" i="1" s="1"/>
  <c r="A866" i="1"/>
  <c r="H866" i="1" s="1"/>
  <c r="A874" i="1"/>
  <c r="H874" i="1" s="1"/>
  <c r="A895" i="1"/>
  <c r="H895" i="1" s="1"/>
  <c r="A914" i="1"/>
  <c r="H914" i="1" s="1"/>
  <c r="A951" i="1"/>
  <c r="H951" i="1" s="1"/>
  <c r="A976" i="1"/>
  <c r="H976" i="1" s="1"/>
  <c r="A985" i="1"/>
  <c r="H985" i="1" s="1"/>
  <c r="A994" i="1"/>
  <c r="H994" i="1" s="1"/>
  <c r="A95" i="1"/>
  <c r="H95" i="1" s="1"/>
  <c r="A1003" i="1"/>
  <c r="H1003" i="1" s="1"/>
  <c r="A1005" i="1"/>
  <c r="H1005" i="1" s="1"/>
  <c r="A1011" i="1"/>
  <c r="H1011" i="1" s="1"/>
  <c r="A1019" i="1"/>
  <c r="H1019" i="1" s="1"/>
  <c r="A1025" i="1"/>
  <c r="H1025" i="1" s="1"/>
  <c r="A1033" i="1"/>
  <c r="H1033" i="1" s="1"/>
  <c r="A1044" i="1"/>
  <c r="H1044" i="1" s="1"/>
  <c r="A1056" i="1"/>
  <c r="H1056" i="1" s="1"/>
  <c r="A1065" i="1"/>
  <c r="H1065" i="1" s="1"/>
  <c r="A1074" i="1"/>
  <c r="H1074" i="1" s="1"/>
  <c r="A8" i="1"/>
  <c r="H8" i="1" s="1"/>
  <c r="A17" i="1"/>
  <c r="H17" i="1" s="1"/>
  <c r="A88" i="1"/>
  <c r="H88" i="1" s="1"/>
  <c r="A887" i="1"/>
  <c r="H887" i="1" s="1"/>
  <c r="A894" i="1"/>
  <c r="H894" i="1" s="1"/>
  <c r="A908" i="1"/>
  <c r="H908" i="1" s="1"/>
  <c r="A936" i="1"/>
  <c r="H936" i="1" s="1"/>
  <c r="A943" i="1"/>
  <c r="H943" i="1" s="1"/>
  <c r="A950" i="1"/>
  <c r="H950" i="1" s="1"/>
  <c r="A958" i="1"/>
  <c r="H958" i="1" s="1"/>
  <c r="A965" i="1"/>
  <c r="H965" i="1" s="1"/>
  <c r="A975" i="1"/>
  <c r="H975" i="1" s="1"/>
  <c r="A984" i="1"/>
  <c r="H984" i="1" s="1"/>
  <c r="A94" i="1"/>
  <c r="H94" i="1" s="1"/>
  <c r="A993" i="1"/>
  <c r="H993" i="1" s="1"/>
  <c r="A1002" i="1"/>
  <c r="H1002" i="1" s="1"/>
  <c r="A1018" i="1"/>
  <c r="H1018" i="1" s="1"/>
  <c r="A1024" i="1"/>
  <c r="H1024" i="1" s="1"/>
  <c r="A1032" i="1"/>
  <c r="H1032" i="1" s="1"/>
  <c r="A1055" i="1"/>
  <c r="H1055" i="1" s="1"/>
  <c r="A1064" i="1"/>
  <c r="H1064" i="1" s="1"/>
  <c r="A1073" i="1"/>
  <c r="H1073" i="1" s="1"/>
  <c r="A1087" i="1"/>
  <c r="H1087" i="1" s="1"/>
  <c r="A1101" i="1"/>
  <c r="H1101" i="1" s="1"/>
  <c r="A108" i="1"/>
  <c r="H108" i="1" s="1"/>
  <c r="A1109" i="1"/>
  <c r="H1109" i="1" s="1"/>
  <c r="A1118" i="1"/>
  <c r="H1118" i="1" s="1"/>
  <c r="A1126" i="1"/>
  <c r="H1126" i="1" s="1"/>
  <c r="A1141" i="1"/>
  <c r="H1141" i="1" s="1"/>
  <c r="A1150" i="1"/>
  <c r="H1150" i="1" s="1"/>
  <c r="A1158" i="1"/>
  <c r="H1158" i="1" s="1"/>
  <c r="A1165" i="1"/>
  <c r="H1165" i="1" s="1"/>
  <c r="A1172" i="1"/>
  <c r="H1172" i="1" s="1"/>
  <c r="A1181" i="1"/>
  <c r="H1181" i="1" s="1"/>
  <c r="A1202" i="1"/>
  <c r="H1202" i="1" s="1"/>
  <c r="A122" i="1"/>
  <c r="H122" i="1" s="1"/>
  <c r="A1210" i="1"/>
  <c r="H1210" i="1" s="1"/>
  <c r="A1218" i="1"/>
  <c r="H1218" i="1" s="1"/>
  <c r="A1226" i="1"/>
  <c r="H1226" i="1" s="1"/>
  <c r="A1245" i="1"/>
  <c r="H1245" i="1" s="1"/>
  <c r="A1254" i="1"/>
  <c r="H1254" i="1" s="1"/>
  <c r="A1263" i="1"/>
  <c r="H1263" i="1" s="1"/>
  <c r="A1270" i="1"/>
  <c r="H1270" i="1" s="1"/>
  <c r="A1279" i="1"/>
  <c r="H1279" i="1" s="1"/>
  <c r="A1288" i="1"/>
  <c r="H1288" i="1" s="1"/>
  <c r="A1295" i="1"/>
  <c r="H1295" i="1" s="1"/>
  <c r="A130" i="1"/>
  <c r="H130" i="1" s="1"/>
  <c r="A1303" i="1"/>
  <c r="H1303" i="1" s="1"/>
  <c r="A1311" i="1"/>
  <c r="H1311" i="1" s="1"/>
  <c r="A1320" i="1"/>
  <c r="H1320" i="1" s="1"/>
  <c r="A1329" i="1"/>
  <c r="H1329" i="1" s="1"/>
  <c r="A1338" i="1"/>
  <c r="H1338" i="1" s="1"/>
  <c r="A1347" i="1"/>
  <c r="H1347" i="1" s="1"/>
  <c r="A1358" i="1"/>
  <c r="H1358" i="1" s="1"/>
  <c r="A1372" i="1"/>
  <c r="H1372" i="1" s="1"/>
  <c r="A1379" i="1"/>
  <c r="H1379" i="1" s="1"/>
  <c r="A1391" i="1"/>
  <c r="H1391" i="1" s="1"/>
  <c r="A133" i="1"/>
  <c r="H133" i="1" s="1"/>
  <c r="A1408" i="1"/>
  <c r="H1408" i="1" s="1"/>
  <c r="A1419" i="1"/>
  <c r="H1419" i="1" s="1"/>
  <c r="A1427" i="1"/>
  <c r="H1427" i="1" s="1"/>
  <c r="A1433" i="1"/>
  <c r="H1433" i="1" s="1"/>
  <c r="A1448" i="1"/>
  <c r="H1448" i="1" s="1"/>
  <c r="A1457" i="1"/>
  <c r="H1457" i="1" s="1"/>
  <c r="A1462" i="1"/>
  <c r="H1462" i="1" s="1"/>
  <c r="A1470" i="1"/>
  <c r="H1470" i="1" s="1"/>
  <c r="A1479" i="1"/>
  <c r="H1479" i="1" s="1"/>
  <c r="A1487" i="1"/>
  <c r="H1487" i="1" s="1"/>
  <c r="A139" i="1"/>
  <c r="H139" i="1" s="1"/>
  <c r="A1500" i="1"/>
  <c r="H1500" i="1" s="1"/>
  <c r="A1509" i="1"/>
  <c r="H1509" i="1" s="1"/>
  <c r="A142" i="1"/>
  <c r="H142" i="1" s="1"/>
  <c r="A151" i="1"/>
  <c r="H151" i="1" s="1"/>
  <c r="A161" i="1"/>
  <c r="H161" i="1" s="1"/>
  <c r="A23" i="1"/>
  <c r="H23" i="1" s="1"/>
  <c r="A169" i="1"/>
  <c r="H169" i="1" s="1"/>
  <c r="A178" i="1"/>
  <c r="H178" i="1" s="1"/>
  <c r="A192" i="1"/>
  <c r="H192" i="1" s="1"/>
  <c r="A199" i="1"/>
  <c r="H199" i="1" s="1"/>
  <c r="A206" i="1"/>
  <c r="H206" i="1" s="1"/>
  <c r="A213" i="1"/>
  <c r="H213" i="1" s="1"/>
  <c r="A228" i="1"/>
  <c r="H228" i="1" s="1"/>
  <c r="A235" i="1"/>
  <c r="H235" i="1" s="1"/>
  <c r="A243" i="1"/>
  <c r="H243" i="1" s="1"/>
  <c r="A252" i="1"/>
  <c r="H252" i="1" s="1"/>
  <c r="A32" i="1"/>
  <c r="H32" i="1" s="1"/>
  <c r="A261" i="1"/>
  <c r="H261" i="1" s="1"/>
  <c r="A276" i="1"/>
  <c r="H276" i="1" s="1"/>
  <c r="A296" i="1"/>
  <c r="H296" i="1" s="1"/>
  <c r="A301" i="1"/>
  <c r="H301" i="1" s="1"/>
  <c r="A303" i="1"/>
  <c r="H303" i="1" s="1"/>
  <c r="A307" i="1"/>
  <c r="H307" i="1" s="1"/>
  <c r="A312" i="1"/>
  <c r="H312" i="1" s="1"/>
  <c r="A317" i="1"/>
  <c r="H317" i="1" s="1"/>
  <c r="A326" i="1"/>
  <c r="H326" i="1" s="1"/>
  <c r="A341" i="1"/>
  <c r="H341" i="1" s="1"/>
  <c r="A41" i="1"/>
  <c r="H41" i="1" s="1"/>
  <c r="A348" i="1"/>
  <c r="H348" i="1" s="1"/>
  <c r="A357" i="1"/>
  <c r="H357" i="1" s="1"/>
  <c r="A366" i="1"/>
  <c r="H366" i="1" s="1"/>
  <c r="A373" i="1"/>
  <c r="H373" i="1" s="1"/>
  <c r="A380" i="1"/>
  <c r="H380" i="1" s="1"/>
  <c r="A389" i="1"/>
  <c r="H389" i="1" s="1"/>
  <c r="A398" i="1"/>
  <c r="H398" i="1" s="1"/>
  <c r="A410" i="1"/>
  <c r="H410" i="1" s="1"/>
  <c r="A419" i="1"/>
  <c r="H419" i="1" s="1"/>
  <c r="A422" i="1"/>
  <c r="H422" i="1" s="1"/>
  <c r="A57" i="1"/>
  <c r="H57" i="1" s="1"/>
  <c r="A431" i="1"/>
  <c r="H431" i="1" s="1"/>
  <c r="A439" i="1"/>
  <c r="H439" i="1" s="1"/>
  <c r="A456" i="1"/>
  <c r="H456" i="1" s="1"/>
  <c r="A462" i="1"/>
  <c r="H462" i="1" s="1"/>
  <c r="A467" i="1"/>
  <c r="H467" i="1" s="1"/>
  <c r="A476" i="1"/>
  <c r="H476" i="1" s="1"/>
  <c r="A485" i="1"/>
  <c r="H485" i="1" s="1"/>
  <c r="A494" i="1"/>
  <c r="H494" i="1" s="1"/>
  <c r="A503" i="1"/>
  <c r="H503" i="1" s="1"/>
  <c r="A512" i="1"/>
  <c r="H512" i="1" s="1"/>
  <c r="A521" i="1"/>
  <c r="H521" i="1" s="1"/>
  <c r="A530" i="1"/>
  <c r="H530" i="1" s="1"/>
  <c r="A538" i="1"/>
  <c r="H538" i="1" s="1"/>
  <c r="A547" i="1"/>
  <c r="H547" i="1" s="1"/>
  <c r="A558" i="1"/>
  <c r="H558" i="1" s="1"/>
  <c r="A571" i="1"/>
  <c r="H571" i="1" s="1"/>
  <c r="A580" i="1"/>
  <c r="H580" i="1" s="1"/>
  <c r="A590" i="1"/>
  <c r="H590" i="1" s="1"/>
  <c r="A599" i="1"/>
  <c r="H599" i="1" s="1"/>
  <c r="A65" i="1"/>
  <c r="H65" i="1" s="1"/>
  <c r="A606" i="1"/>
  <c r="H606" i="1" s="1"/>
  <c r="A621" i="1"/>
  <c r="H621" i="1" s="1"/>
  <c r="A630" i="1"/>
  <c r="H630" i="1" s="1"/>
  <c r="A639" i="1"/>
  <c r="H639" i="1" s="1"/>
  <c r="A647" i="1"/>
  <c r="H647" i="1" s="1"/>
  <c r="A658" i="1"/>
  <c r="H658" i="1" s="1"/>
  <c r="A669" i="1"/>
  <c r="H669" i="1" s="1"/>
  <c r="A680" i="1"/>
  <c r="H680" i="1" s="1"/>
  <c r="A688" i="1"/>
  <c r="H688" i="1" s="1"/>
  <c r="A699" i="1"/>
  <c r="H699" i="1" s="1"/>
  <c r="A74" i="1"/>
  <c r="H74" i="1" s="1"/>
  <c r="A705" i="1"/>
  <c r="H705" i="1" s="1"/>
  <c r="A713" i="1"/>
  <c r="H713" i="1" s="1"/>
  <c r="A720" i="1"/>
  <c r="H720" i="1" s="1"/>
  <c r="A728" i="1"/>
  <c r="H728" i="1" s="1"/>
  <c r="A737" i="1"/>
  <c r="H737" i="1" s="1"/>
  <c r="A744" i="1"/>
  <c r="H744" i="1" s="1"/>
  <c r="A749" i="1"/>
  <c r="H749" i="1" s="1"/>
  <c r="A768" i="1"/>
  <c r="H768" i="1" s="1"/>
  <c r="A777" i="1"/>
  <c r="H777" i="1" s="1"/>
  <c r="A786" i="1"/>
  <c r="H786" i="1" s="1"/>
  <c r="A794" i="1"/>
  <c r="H794" i="1" s="1"/>
  <c r="A800" i="1"/>
  <c r="H800" i="1" s="1"/>
  <c r="A808" i="1"/>
  <c r="H808" i="1" s="1"/>
  <c r="A817" i="1"/>
  <c r="H817" i="1" s="1"/>
  <c r="A826" i="1"/>
  <c r="H826" i="1" s="1"/>
  <c r="A838" i="1"/>
  <c r="H838" i="1" s="1"/>
  <c r="A844" i="1"/>
  <c r="H844" i="1" s="1"/>
  <c r="A850" i="1"/>
  <c r="H850" i="1" s="1"/>
  <c r="A865" i="1"/>
  <c r="H865" i="1" s="1"/>
  <c r="A873" i="1"/>
  <c r="H873" i="1" s="1"/>
  <c r="A7" i="1"/>
  <c r="H7" i="1" s="1"/>
  <c r="A16" i="1"/>
  <c r="H16" i="1" s="1"/>
  <c r="A843" i="1"/>
  <c r="H843" i="1" s="1"/>
  <c r="A849" i="1"/>
  <c r="H849" i="1" s="1"/>
  <c r="A854" i="1"/>
  <c r="H854" i="1" s="1"/>
  <c r="A864" i="1"/>
  <c r="H864" i="1" s="1"/>
  <c r="A872" i="1"/>
  <c r="H872" i="1" s="1"/>
  <c r="A880" i="1"/>
  <c r="H880" i="1" s="1"/>
  <c r="A886" i="1"/>
  <c r="H886" i="1" s="1"/>
  <c r="A893" i="1"/>
  <c r="H893" i="1" s="1"/>
  <c r="A901" i="1"/>
  <c r="H901" i="1" s="1"/>
  <c r="A907" i="1"/>
  <c r="H907" i="1" s="1"/>
  <c r="A87" i="1"/>
  <c r="H87" i="1" s="1"/>
  <c r="A929" i="1"/>
  <c r="H929" i="1" s="1"/>
  <c r="A935" i="1"/>
  <c r="H935" i="1" s="1"/>
  <c r="A942" i="1"/>
  <c r="H942" i="1" s="1"/>
  <c r="A949" i="1"/>
  <c r="H949" i="1" s="1"/>
  <c r="A957" i="1"/>
  <c r="H957" i="1" s="1"/>
  <c r="A964" i="1"/>
  <c r="H964" i="1" s="1"/>
  <c r="A974" i="1"/>
  <c r="H974" i="1" s="1"/>
  <c r="A983" i="1"/>
  <c r="H983" i="1" s="1"/>
  <c r="A991" i="1"/>
  <c r="H991" i="1" s="1"/>
  <c r="A992" i="1"/>
  <c r="H992" i="1" s="1"/>
  <c r="A93" i="1"/>
  <c r="H93" i="1" s="1"/>
  <c r="A1001" i="1"/>
  <c r="H1001" i="1" s="1"/>
  <c r="A1010" i="1"/>
  <c r="H1010" i="1" s="1"/>
  <c r="A1017" i="1"/>
  <c r="H1017" i="1" s="1"/>
  <c r="A1023" i="1"/>
  <c r="H1023" i="1" s="1"/>
  <c r="A1031" i="1"/>
  <c r="H1031" i="1" s="1"/>
  <c r="A1043" i="1"/>
  <c r="H1043" i="1" s="1"/>
  <c r="A1054" i="1"/>
  <c r="H1054" i="1" s="1"/>
  <c r="A1063" i="1"/>
  <c r="H1063" i="1" s="1"/>
  <c r="A1072" i="1"/>
  <c r="H1072" i="1" s="1"/>
  <c r="A1086" i="1"/>
  <c r="H1086" i="1" s="1"/>
  <c r="A102" i="1"/>
  <c r="H102" i="1" s="1"/>
  <c r="A1100" i="1"/>
  <c r="H1100" i="1" s="1"/>
  <c r="A1117" i="1"/>
  <c r="H1117" i="1" s="1"/>
  <c r="A1125" i="1"/>
  <c r="H1125" i="1" s="1"/>
  <c r="A1134" i="1"/>
  <c r="H1134" i="1" s="1"/>
  <c r="A1140" i="1"/>
  <c r="H1140" i="1" s="1"/>
  <c r="A1149" i="1"/>
  <c r="H1149" i="1" s="1"/>
  <c r="A1157" i="1"/>
  <c r="H1157" i="1" s="1"/>
  <c r="A1164" i="1"/>
  <c r="H1164" i="1" s="1"/>
  <c r="A1171" i="1"/>
  <c r="H1171" i="1" s="1"/>
  <c r="A1180" i="1"/>
  <c r="H1180" i="1" s="1"/>
  <c r="A107" i="1"/>
  <c r="H107" i="1" s="1"/>
  <c r="A1189" i="1"/>
  <c r="H1189" i="1" s="1"/>
  <c r="A1197" i="1"/>
  <c r="H1197" i="1" s="1"/>
  <c r="A1209" i="1"/>
  <c r="H1209" i="1" s="1"/>
  <c r="A1225" i="1"/>
  <c r="H1225" i="1" s="1"/>
  <c r="A1244" i="1"/>
  <c r="H1244" i="1" s="1"/>
  <c r="A1253" i="1"/>
  <c r="H1253" i="1" s="1"/>
  <c r="A1262" i="1"/>
  <c r="H1262" i="1" s="1"/>
  <c r="A1269" i="1"/>
  <c r="H1269" i="1" s="1"/>
  <c r="A1278" i="1"/>
  <c r="H1278" i="1" s="1"/>
  <c r="A1287" i="1"/>
  <c r="H1287" i="1" s="1"/>
  <c r="A115" i="1"/>
  <c r="H115" i="1" s="1"/>
  <c r="A1294" i="1"/>
  <c r="H1294" i="1" s="1"/>
  <c r="A1302" i="1"/>
  <c r="H1302" i="1" s="1"/>
  <c r="A1310" i="1"/>
  <c r="H1310" i="1" s="1"/>
  <c r="A1319" i="1"/>
  <c r="H1319" i="1" s="1"/>
  <c r="A1328" i="1"/>
  <c r="H1328" i="1" s="1"/>
  <c r="A1337" i="1"/>
  <c r="H1337" i="1" s="1"/>
  <c r="A1346" i="1"/>
  <c r="H1346" i="1" s="1"/>
  <c r="A1357" i="1"/>
  <c r="H1357" i="1" s="1"/>
  <c r="A1371" i="1"/>
  <c r="H1371" i="1" s="1"/>
  <c r="A1378" i="1"/>
  <c r="H1378" i="1" s="1"/>
  <c r="A121" i="1"/>
  <c r="H121" i="1" s="1"/>
  <c r="A1390" i="1"/>
  <c r="H1390" i="1" s="1"/>
  <c r="A1395" i="1"/>
  <c r="H1395" i="1" s="1"/>
  <c r="A1407" i="1"/>
  <c r="H1407" i="1" s="1"/>
  <c r="A1418" i="1"/>
  <c r="H1418" i="1" s="1"/>
  <c r="A1426" i="1"/>
  <c r="H1426" i="1" s="1"/>
  <c r="A1432" i="1"/>
  <c r="H1432" i="1" s="1"/>
  <c r="A1456" i="1"/>
  <c r="H1456" i="1" s="1"/>
  <c r="A1461" i="1"/>
  <c r="H1461" i="1" s="1"/>
  <c r="A1469" i="1"/>
  <c r="H1469" i="1" s="1"/>
  <c r="A1478" i="1"/>
  <c r="H1478" i="1" s="1"/>
  <c r="A129" i="1"/>
  <c r="H129" i="1" s="1"/>
  <c r="A1486" i="1"/>
  <c r="H1486" i="1" s="1"/>
  <c r="A1499" i="1"/>
  <c r="H1499" i="1" s="1"/>
  <c r="A1508" i="1"/>
  <c r="H1508" i="1" s="1"/>
  <c r="A150" i="1"/>
  <c r="H150" i="1" s="1"/>
  <c r="A160" i="1"/>
  <c r="H160" i="1" s="1"/>
  <c r="A22" i="1"/>
  <c r="H22" i="1" s="1"/>
  <c r="A168" i="1"/>
  <c r="H168" i="1" s="1"/>
  <c r="A177" i="1"/>
  <c r="H177" i="1" s="1"/>
  <c r="A191" i="1"/>
  <c r="H191" i="1" s="1"/>
  <c r="A198" i="1"/>
  <c r="H198" i="1" s="1"/>
  <c r="A205" i="1"/>
  <c r="H205" i="1" s="1"/>
  <c r="A212" i="1"/>
  <c r="H212" i="1" s="1"/>
  <c r="A227" i="1"/>
  <c r="H227" i="1" s="1"/>
  <c r="A234" i="1"/>
  <c r="H234" i="1" s="1"/>
  <c r="A242" i="1"/>
  <c r="H242" i="1" s="1"/>
  <c r="A251" i="1"/>
  <c r="H251" i="1" s="1"/>
  <c r="A31" i="1"/>
  <c r="H31" i="1" s="1"/>
  <c r="A260" i="1"/>
  <c r="H260" i="1" s="1"/>
  <c r="A269" i="1"/>
  <c r="H269" i="1" s="1"/>
  <c r="A275" i="1"/>
  <c r="H275" i="1" s="1"/>
  <c r="A295" i="1"/>
  <c r="H295" i="1" s="1"/>
  <c r="A300" i="1"/>
  <c r="H300" i="1" s="1"/>
  <c r="A302" i="1"/>
  <c r="H302" i="1" s="1"/>
  <c r="A306" i="1"/>
  <c r="H306" i="1" s="1"/>
  <c r="A311" i="1"/>
  <c r="H311" i="1" s="1"/>
  <c r="A316" i="1"/>
  <c r="H316" i="1" s="1"/>
  <c r="A325" i="1"/>
  <c r="H325" i="1" s="1"/>
  <c r="A40" i="1"/>
  <c r="H40" i="1" s="1"/>
  <c r="A334" i="1"/>
  <c r="H334" i="1" s="1"/>
  <c r="A340" i="1"/>
  <c r="H340" i="1" s="1"/>
  <c r="A347" i="1"/>
  <c r="H347" i="1" s="1"/>
  <c r="A356" i="1"/>
  <c r="H356" i="1" s="1"/>
  <c r="A365" i="1"/>
  <c r="H365" i="1" s="1"/>
  <c r="A372" i="1"/>
  <c r="H372" i="1" s="1"/>
  <c r="A379" i="1"/>
  <c r="H379" i="1" s="1"/>
  <c r="A388" i="1"/>
  <c r="H388" i="1" s="1"/>
  <c r="A397" i="1"/>
  <c r="H397" i="1" s="1"/>
  <c r="A418" i="1"/>
  <c r="H418" i="1" s="1"/>
  <c r="A56" i="1"/>
  <c r="H56" i="1" s="1"/>
  <c r="A430" i="1"/>
  <c r="H430" i="1" s="1"/>
  <c r="A438" i="1"/>
  <c r="H438" i="1" s="1"/>
  <c r="A447" i="1"/>
  <c r="H447" i="1" s="1"/>
  <c r="A455" i="1"/>
  <c r="H455" i="1" s="1"/>
  <c r="A461" i="1"/>
  <c r="H461" i="1" s="1"/>
  <c r="A466" i="1"/>
  <c r="H466" i="1" s="1"/>
  <c r="A475" i="1"/>
  <c r="H475" i="1" s="1"/>
  <c r="A484" i="1"/>
  <c r="H484" i="1" s="1"/>
  <c r="A493" i="1"/>
  <c r="H493" i="1" s="1"/>
  <c r="A502" i="1"/>
  <c r="H502" i="1" s="1"/>
  <c r="A511" i="1"/>
  <c r="H511" i="1" s="1"/>
  <c r="A520" i="1"/>
  <c r="H520" i="1" s="1"/>
  <c r="A529" i="1"/>
  <c r="H529" i="1" s="1"/>
  <c r="A534" i="1"/>
  <c r="H534" i="1" s="1"/>
  <c r="A537" i="1"/>
  <c r="H537" i="1" s="1"/>
  <c r="A546" i="1"/>
  <c r="H546" i="1" s="1"/>
  <c r="A557" i="1"/>
  <c r="H557" i="1" s="1"/>
  <c r="A570" i="1"/>
  <c r="H570" i="1" s="1"/>
  <c r="A579" i="1"/>
  <c r="H579" i="1" s="1"/>
  <c r="A64" i="1"/>
  <c r="H64" i="1" s="1"/>
  <c r="A583" i="1"/>
  <c r="H583" i="1" s="1"/>
  <c r="A589" i="1"/>
  <c r="H589" i="1" s="1"/>
  <c r="A598" i="1"/>
  <c r="H598" i="1" s="1"/>
  <c r="A605" i="1"/>
  <c r="H605" i="1" s="1"/>
  <c r="A620" i="1"/>
  <c r="H620" i="1" s="1"/>
  <c r="A629" i="1"/>
  <c r="H629" i="1" s="1"/>
  <c r="A638" i="1"/>
  <c r="H638" i="1" s="1"/>
  <c r="A646" i="1"/>
  <c r="H646" i="1" s="1"/>
  <c r="A652" i="1"/>
  <c r="H652" i="1" s="1"/>
  <c r="A657" i="1"/>
  <c r="H657" i="1" s="1"/>
  <c r="A668" i="1"/>
  <c r="H668" i="1" s="1"/>
  <c r="A679" i="1"/>
  <c r="H679" i="1" s="1"/>
  <c r="A687" i="1"/>
  <c r="H687" i="1" s="1"/>
  <c r="A698" i="1"/>
  <c r="H698" i="1" s="1"/>
  <c r="A704" i="1"/>
  <c r="H704" i="1" s="1"/>
  <c r="A712" i="1"/>
  <c r="H712" i="1" s="1"/>
  <c r="A719" i="1"/>
  <c r="H719" i="1" s="1"/>
  <c r="A727" i="1"/>
  <c r="H727" i="1" s="1"/>
  <c r="A736" i="1"/>
  <c r="H736" i="1" s="1"/>
  <c r="A743" i="1"/>
  <c r="H743" i="1" s="1"/>
  <c r="A73" i="1"/>
  <c r="H73" i="1" s="1"/>
  <c r="A748" i="1"/>
  <c r="H748" i="1" s="1"/>
  <c r="A767" i="1"/>
  <c r="H767" i="1" s="1"/>
  <c r="A776" i="1"/>
  <c r="H776" i="1" s="1"/>
  <c r="A785" i="1"/>
  <c r="H785" i="1" s="1"/>
  <c r="A793" i="1"/>
  <c r="H793" i="1" s="1"/>
  <c r="A799" i="1"/>
  <c r="H799" i="1" s="1"/>
  <c r="A807" i="1"/>
  <c r="H807" i="1" s="1"/>
  <c r="A816" i="1"/>
  <c r="H816" i="1" s="1"/>
  <c r="A825" i="1"/>
  <c r="H825" i="1" s="1"/>
  <c r="A837" i="1"/>
  <c r="H837" i="1" s="1"/>
  <c r="A6" i="1"/>
  <c r="H6" i="1" s="1"/>
  <c r="A15" i="1"/>
  <c r="H15" i="1" s="1"/>
  <c r="A81" i="1"/>
  <c r="H81" i="1" s="1"/>
  <c r="A836" i="1"/>
  <c r="H836" i="1" s="1"/>
  <c r="A842" i="1"/>
  <c r="H842" i="1" s="1"/>
  <c r="A848" i="1"/>
  <c r="H848" i="1" s="1"/>
  <c r="A853" i="1"/>
  <c r="H853" i="1" s="1"/>
  <c r="A863" i="1"/>
  <c r="H863" i="1" s="1"/>
  <c r="A871" i="1"/>
  <c r="H871" i="1" s="1"/>
  <c r="A879" i="1"/>
  <c r="H879" i="1" s="1"/>
  <c r="A885" i="1"/>
  <c r="H885" i="1" s="1"/>
  <c r="A892" i="1"/>
  <c r="H892" i="1" s="1"/>
  <c r="A900" i="1"/>
  <c r="H900" i="1" s="1"/>
  <c r="A86" i="1"/>
  <c r="H86" i="1" s="1"/>
  <c r="A906" i="1"/>
  <c r="H906" i="1" s="1"/>
  <c r="A920" i="1"/>
  <c r="H920" i="1" s="1"/>
  <c r="A928" i="1"/>
  <c r="H928" i="1" s="1"/>
  <c r="A934" i="1"/>
  <c r="H934" i="1" s="1"/>
  <c r="A941" i="1"/>
  <c r="H941" i="1" s="1"/>
  <c r="A948" i="1"/>
  <c r="H948" i="1" s="1"/>
  <c r="A956" i="1"/>
  <c r="H956" i="1" s="1"/>
  <c r="A963" i="1"/>
  <c r="H963" i="1" s="1"/>
  <c r="A973" i="1"/>
  <c r="H973" i="1" s="1"/>
  <c r="A982" i="1"/>
  <c r="H982" i="1" s="1"/>
  <c r="A101" i="1"/>
  <c r="H101" i="1" s="1"/>
  <c r="A990" i="1"/>
  <c r="H990" i="1" s="1"/>
  <c r="A1000" i="1"/>
  <c r="H1000" i="1" s="1"/>
  <c r="A1009" i="1"/>
  <c r="H1009" i="1" s="1"/>
  <c r="A1016" i="1"/>
  <c r="H1016" i="1" s="1"/>
  <c r="A1030" i="1"/>
  <c r="H1030" i="1" s="1"/>
  <c r="A1037" i="1"/>
  <c r="H1037" i="1" s="1"/>
  <c r="A1042" i="1"/>
  <c r="H1042" i="1" s="1"/>
  <c r="A1053" i="1"/>
  <c r="H1053" i="1" s="1"/>
  <c r="A1062" i="1"/>
  <c r="H1062" i="1" s="1"/>
  <c r="A1071" i="1"/>
  <c r="H1071" i="1" s="1"/>
  <c r="A106" i="1"/>
  <c r="H106" i="1" s="1"/>
  <c r="A1080" i="1"/>
  <c r="H1080" i="1" s="1"/>
  <c r="A1085" i="1"/>
  <c r="H1085" i="1" s="1"/>
  <c r="A1099" i="1"/>
  <c r="H1099" i="1" s="1"/>
  <c r="A1108" i="1"/>
  <c r="H1108" i="1" s="1"/>
  <c r="A1116" i="1"/>
  <c r="H1116" i="1" s="1"/>
  <c r="A1124" i="1"/>
  <c r="H1124" i="1" s="1"/>
  <c r="A1133" i="1"/>
  <c r="H1133" i="1" s="1"/>
  <c r="A1139" i="1"/>
  <c r="H1139" i="1" s="1"/>
  <c r="A1148" i="1"/>
  <c r="H1148" i="1" s="1"/>
  <c r="A1156" i="1"/>
  <c r="H1156" i="1" s="1"/>
  <c r="A114" i="1"/>
  <c r="H114" i="1" s="1"/>
  <c r="A1163" i="1"/>
  <c r="H1163" i="1" s="1"/>
  <c r="A1170" i="1"/>
  <c r="H1170" i="1" s="1"/>
  <c r="A1179" i="1"/>
  <c r="H1179" i="1" s="1"/>
  <c r="A1188" i="1"/>
  <c r="H1188" i="1" s="1"/>
  <c r="A1196" i="1"/>
  <c r="H1196" i="1" s="1"/>
  <c r="A1208" i="1"/>
  <c r="H1208" i="1" s="1"/>
  <c r="A1217" i="1"/>
  <c r="H1217" i="1" s="1"/>
  <c r="A1224" i="1"/>
  <c r="H1224" i="1" s="1"/>
  <c r="A1233" i="1"/>
  <c r="H1233" i="1" s="1"/>
  <c r="A1238" i="1"/>
  <c r="H1238" i="1" s="1"/>
  <c r="A120" i="1"/>
  <c r="H120" i="1" s="1"/>
  <c r="A1243" i="1"/>
  <c r="H1243" i="1" s="1"/>
  <c r="A1252" i="1"/>
  <c r="H1252" i="1" s="1"/>
  <c r="A1261" i="1"/>
  <c r="H1261" i="1" s="1"/>
  <c r="A1268" i="1"/>
  <c r="H1268" i="1" s="1"/>
  <c r="A1277" i="1"/>
  <c r="H1277" i="1" s="1"/>
  <c r="A1286" i="1"/>
  <c r="H1286" i="1" s="1"/>
  <c r="A1293" i="1"/>
  <c r="H1293" i="1" s="1"/>
  <c r="A1301" i="1"/>
  <c r="H1301" i="1" s="1"/>
  <c r="A1309" i="1"/>
  <c r="H1309" i="1" s="1"/>
  <c r="A1318" i="1"/>
  <c r="H1318" i="1" s="1"/>
  <c r="A128" i="1"/>
  <c r="H128" i="1" s="1"/>
  <c r="A1327" i="1"/>
  <c r="H1327" i="1" s="1"/>
  <c r="A1336" i="1"/>
  <c r="H1336" i="1" s="1"/>
  <c r="A1345" i="1"/>
  <c r="H1345" i="1" s="1"/>
  <c r="A1356" i="1"/>
  <c r="H1356" i="1" s="1"/>
  <c r="A1365" i="1"/>
  <c r="H1365" i="1" s="1"/>
  <c r="A1370" i="1"/>
  <c r="H1370" i="1" s="1"/>
  <c r="A1377" i="1"/>
  <c r="H1377" i="1" s="1"/>
  <c r="A1384" i="1"/>
  <c r="H1384" i="1" s="1"/>
  <c r="A1389" i="1"/>
  <c r="H1389" i="1" s="1"/>
  <c r="A1394" i="1"/>
  <c r="H1394" i="1" s="1"/>
  <c r="A149" i="1"/>
  <c r="H149" i="1" s="1"/>
  <c r="A1406" i="1"/>
  <c r="H1406" i="1" s="1"/>
  <c r="A1415" i="1"/>
  <c r="H1415" i="1" s="1"/>
  <c r="A1417" i="1"/>
  <c r="H1417" i="1" s="1"/>
  <c r="A1425" i="1"/>
  <c r="H1425" i="1" s="1"/>
  <c r="A1431" i="1"/>
  <c r="H1431" i="1" s="1"/>
  <c r="A1438" i="1"/>
  <c r="H1438" i="1" s="1"/>
  <c r="A1443" i="1"/>
  <c r="H1443" i="1" s="1"/>
  <c r="A1455" i="1"/>
  <c r="H1455" i="1" s="1"/>
  <c r="A1460" i="1"/>
  <c r="H1460" i="1" s="1"/>
  <c r="A1468" i="1"/>
  <c r="H1468" i="1" s="1"/>
  <c r="A159" i="1"/>
  <c r="H159" i="1" s="1"/>
  <c r="A1477" i="1"/>
  <c r="H1477" i="1" s="1"/>
  <c r="A1485" i="1"/>
  <c r="H1485" i="1" s="1"/>
  <c r="A1498" i="1"/>
  <c r="H1498" i="1" s="1"/>
  <c r="A1507" i="1"/>
  <c r="H1507" i="1" s="1"/>
  <c r="A167" i="1"/>
  <c r="H167" i="1" s="1"/>
  <c r="A21" i="1"/>
  <c r="H21" i="1" s="1"/>
  <c r="A176" i="1"/>
  <c r="H176" i="1" s="1"/>
  <c r="A185" i="1"/>
  <c r="H185" i="1" s="1"/>
  <c r="A190" i="1"/>
  <c r="H190" i="1" s="1"/>
  <c r="A197" i="1"/>
  <c r="H197" i="1" s="1"/>
  <c r="A204" i="1"/>
  <c r="H204" i="1" s="1"/>
  <c r="A211" i="1"/>
  <c r="H211" i="1" s="1"/>
  <c r="A226" i="1"/>
  <c r="H226" i="1" s="1"/>
  <c r="A233" i="1"/>
  <c r="H233" i="1" s="1"/>
  <c r="A241" i="1"/>
  <c r="H241" i="1" s="1"/>
  <c r="A250" i="1"/>
  <c r="H250" i="1" s="1"/>
  <c r="A30" i="1"/>
  <c r="H30" i="1" s="1"/>
  <c r="A259" i="1"/>
  <c r="H259" i="1" s="1"/>
  <c r="A268" i="1"/>
  <c r="H268" i="1" s="1"/>
  <c r="A274" i="1"/>
  <c r="H274" i="1" s="1"/>
  <c r="A283" i="1"/>
  <c r="H283" i="1" s="1"/>
  <c r="A294" i="1"/>
  <c r="H294" i="1" s="1"/>
  <c r="A299" i="1"/>
  <c r="H299" i="1" s="1"/>
  <c r="A310" i="1"/>
  <c r="H310" i="1" s="1"/>
  <c r="A315" i="1"/>
  <c r="H315" i="1" s="1"/>
  <c r="A324" i="1"/>
  <c r="H324" i="1" s="1"/>
  <c r="A333" i="1"/>
  <c r="H333" i="1" s="1"/>
  <c r="A39" i="1"/>
  <c r="H39" i="1" s="1"/>
  <c r="A339" i="1"/>
  <c r="H339" i="1" s="1"/>
  <c r="A346" i="1"/>
  <c r="H346" i="1" s="1"/>
  <c r="A355" i="1"/>
  <c r="H355" i="1" s="1"/>
  <c r="A364" i="1"/>
  <c r="H364" i="1" s="1"/>
  <c r="A371" i="1"/>
  <c r="H371" i="1" s="1"/>
  <c r="A378" i="1"/>
  <c r="H378" i="1" s="1"/>
  <c r="A387" i="1"/>
  <c r="H387" i="1" s="1"/>
  <c r="A396" i="1"/>
  <c r="H396" i="1" s="1"/>
  <c r="A417" i="1"/>
  <c r="H417" i="1" s="1"/>
  <c r="A429" i="1"/>
  <c r="H429" i="1" s="1"/>
  <c r="A55" i="1"/>
  <c r="H55" i="1" s="1"/>
  <c r="A437" i="1"/>
  <c r="H437" i="1" s="1"/>
  <c r="A446" i="1"/>
  <c r="H446" i="1" s="1"/>
  <c r="A454" i="1"/>
  <c r="H454" i="1" s="1"/>
  <c r="A460" i="1"/>
  <c r="H460" i="1" s="1"/>
  <c r="A465" i="1"/>
  <c r="H465" i="1" s="1"/>
  <c r="A474" i="1"/>
  <c r="H474" i="1" s="1"/>
  <c r="A483" i="1"/>
  <c r="H483" i="1" s="1"/>
  <c r="A492" i="1"/>
  <c r="H492" i="1" s="1"/>
  <c r="A501" i="1"/>
  <c r="H501" i="1" s="1"/>
  <c r="A510" i="1"/>
  <c r="H510" i="1" s="1"/>
  <c r="A63" i="1"/>
  <c r="H63" i="1" s="1"/>
  <c r="A519" i="1"/>
  <c r="H519" i="1" s="1"/>
  <c r="A528" i="1"/>
  <c r="H528" i="1" s="1"/>
  <c r="A533" i="1"/>
  <c r="H533" i="1" s="1"/>
  <c r="A536" i="1"/>
  <c r="H536" i="1" s="1"/>
  <c r="A545" i="1"/>
  <c r="H545" i="1" s="1"/>
  <c r="A556" i="1"/>
  <c r="H556" i="1" s="1"/>
  <c r="A569" i="1"/>
  <c r="H569" i="1" s="1"/>
  <c r="A578" i="1"/>
  <c r="H578" i="1" s="1"/>
  <c r="A582" i="1"/>
  <c r="H582" i="1" s="1"/>
  <c r="A588" i="1"/>
  <c r="H588" i="1" s="1"/>
  <c r="A597" i="1"/>
  <c r="H597" i="1" s="1"/>
  <c r="A614" i="1"/>
  <c r="H614" i="1" s="1"/>
  <c r="A619" i="1"/>
  <c r="H619" i="1" s="1"/>
  <c r="A628" i="1"/>
  <c r="H628" i="1" s="1"/>
  <c r="A637" i="1"/>
  <c r="H637" i="1" s="1"/>
  <c r="A645" i="1"/>
  <c r="H645" i="1" s="1"/>
  <c r="A651" i="1"/>
  <c r="H651" i="1" s="1"/>
  <c r="A656" i="1"/>
  <c r="H656" i="1" s="1"/>
  <c r="A665" i="1"/>
  <c r="H665" i="1" s="1"/>
  <c r="A72" i="1"/>
  <c r="H72" i="1" s="1"/>
  <c r="A676" i="1"/>
  <c r="H676" i="1" s="1"/>
  <c r="A678" i="1"/>
  <c r="H678" i="1" s="1"/>
  <c r="A686" i="1"/>
  <c r="H686" i="1" s="1"/>
  <c r="A697" i="1"/>
  <c r="H697" i="1" s="1"/>
  <c r="A703" i="1"/>
  <c r="H703" i="1" s="1"/>
  <c r="A711" i="1"/>
  <c r="H711" i="1" s="1"/>
  <c r="A718" i="1"/>
  <c r="H718" i="1" s="1"/>
  <c r="A726" i="1"/>
  <c r="H726" i="1" s="1"/>
  <c r="A735" i="1"/>
  <c r="H735" i="1" s="1"/>
  <c r="A742" i="1"/>
  <c r="H742" i="1" s="1"/>
  <c r="A747" i="1"/>
  <c r="H747" i="1" s="1"/>
  <c r="A754" i="1"/>
  <c r="H754" i="1" s="1"/>
  <c r="A766" i="1"/>
  <c r="H766" i="1" s="1"/>
  <c r="A775" i="1"/>
  <c r="H775" i="1" s="1"/>
  <c r="A784" i="1"/>
  <c r="H784" i="1" s="1"/>
  <c r="A792" i="1"/>
  <c r="H792" i="1" s="1"/>
  <c r="A798" i="1"/>
  <c r="H798" i="1" s="1"/>
  <c r="A806" i="1"/>
  <c r="H806" i="1" s="1"/>
  <c r="A815" i="1"/>
  <c r="H815" i="1" s="1"/>
  <c r="A824" i="1"/>
  <c r="H824" i="1" s="1"/>
  <c r="A5" i="1"/>
  <c r="H5" i="1" s="1"/>
  <c r="A14" i="1"/>
  <c r="H14" i="1" s="1"/>
  <c r="A841" i="1"/>
  <c r="H841" i="1" s="1"/>
  <c r="A847" i="1"/>
  <c r="H847" i="1" s="1"/>
  <c r="A852" i="1"/>
  <c r="H852" i="1" s="1"/>
  <c r="A858" i="1"/>
  <c r="H858" i="1" s="1"/>
  <c r="A862" i="1"/>
  <c r="H862" i="1" s="1"/>
  <c r="A870" i="1"/>
  <c r="H870" i="1" s="1"/>
  <c r="A878" i="1"/>
  <c r="H878" i="1" s="1"/>
  <c r="A884" i="1"/>
  <c r="H884" i="1" s="1"/>
  <c r="A891" i="1"/>
  <c r="H891" i="1" s="1"/>
  <c r="A899" i="1"/>
  <c r="H899" i="1" s="1"/>
  <c r="A80" i="1"/>
  <c r="H80" i="1" s="1"/>
  <c r="A905" i="1"/>
  <c r="H905" i="1" s="1"/>
  <c r="A912" i="1"/>
  <c r="H912" i="1" s="1"/>
  <c r="A919" i="1"/>
  <c r="H919" i="1" s="1"/>
  <c r="A923" i="1"/>
  <c r="H923" i="1" s="1"/>
  <c r="A927" i="1"/>
  <c r="H927" i="1" s="1"/>
  <c r="A933" i="1"/>
  <c r="H933" i="1" s="1"/>
  <c r="A940" i="1"/>
  <c r="H940" i="1" s="1"/>
  <c r="A947" i="1"/>
  <c r="H947" i="1" s="1"/>
  <c r="A955" i="1"/>
  <c r="H955" i="1" s="1"/>
  <c r="A962" i="1"/>
  <c r="H962" i="1" s="1"/>
  <c r="A85" i="1"/>
  <c r="H85" i="1" s="1"/>
  <c r="A972" i="1"/>
  <c r="H972" i="1" s="1"/>
  <c r="A981" i="1"/>
  <c r="H981" i="1" s="1"/>
  <c r="A989" i="1"/>
  <c r="H989" i="1" s="1"/>
  <c r="A999" i="1"/>
  <c r="H999" i="1" s="1"/>
  <c r="A1008" i="1"/>
  <c r="H1008" i="1" s="1"/>
  <c r="A1015" i="1"/>
  <c r="H1015" i="1" s="1"/>
  <c r="A1022" i="1"/>
  <c r="H1022" i="1" s="1"/>
  <c r="A1029" i="1"/>
  <c r="H1029" i="1" s="1"/>
  <c r="A1036" i="1"/>
  <c r="H1036" i="1" s="1"/>
  <c r="A1041" i="1"/>
  <c r="H1041" i="1" s="1"/>
  <c r="A92" i="1"/>
  <c r="H92" i="1" s="1"/>
  <c r="A1052" i="1"/>
  <c r="H1052" i="1" s="1"/>
  <c r="A1061" i="1"/>
  <c r="H1061" i="1" s="1"/>
  <c r="A1070" i="1"/>
  <c r="H1070" i="1" s="1"/>
  <c r="A1079" i="1"/>
  <c r="H1079" i="1" s="1"/>
  <c r="A1084" i="1"/>
  <c r="H1084" i="1" s="1"/>
  <c r="A1098" i="1"/>
  <c r="H1098" i="1" s="1"/>
  <c r="A1107" i="1"/>
  <c r="H1107" i="1" s="1"/>
  <c r="A1115" i="1"/>
  <c r="H1115" i="1" s="1"/>
  <c r="A1132" i="1"/>
  <c r="H1132" i="1" s="1"/>
  <c r="A1138" i="1"/>
  <c r="H1138" i="1" s="1"/>
  <c r="A100" i="1"/>
  <c r="H100" i="1" s="1"/>
  <c r="A1147" i="1"/>
  <c r="H1147" i="1" s="1"/>
  <c r="A1155" i="1"/>
  <c r="H1155" i="1" s="1"/>
  <c r="A1162" i="1"/>
  <c r="H1162" i="1" s="1"/>
  <c r="A1169" i="1"/>
  <c r="H1169" i="1" s="1"/>
  <c r="A1178" i="1"/>
  <c r="H1178" i="1" s="1"/>
  <c r="A1187" i="1"/>
  <c r="H1187" i="1" s="1"/>
  <c r="A1195" i="1"/>
  <c r="H1195" i="1" s="1"/>
  <c r="A1201" i="1"/>
  <c r="H1201" i="1" s="1"/>
  <c r="A1207" i="1"/>
  <c r="H1207" i="1" s="1"/>
  <c r="A1216" i="1"/>
  <c r="H1216" i="1" s="1"/>
  <c r="A105" i="1"/>
  <c r="H105" i="1" s="1"/>
  <c r="A1223" i="1"/>
  <c r="H1223" i="1" s="1"/>
  <c r="A1232" i="1"/>
  <c r="H1232" i="1" s="1"/>
  <c r="A1237" i="1"/>
  <c r="H1237" i="1" s="1"/>
  <c r="A1242" i="1"/>
  <c r="H1242" i="1" s="1"/>
  <c r="A1251" i="1"/>
  <c r="H1251" i="1" s="1"/>
  <c r="A1260" i="1"/>
  <c r="H1260" i="1" s="1"/>
  <c r="A1267" i="1"/>
  <c r="H1267" i="1" s="1"/>
  <c r="A1276" i="1"/>
  <c r="H1276" i="1" s="1"/>
  <c r="A1285" i="1"/>
  <c r="H1285" i="1" s="1"/>
  <c r="A1292" i="1"/>
  <c r="H1292" i="1" s="1"/>
  <c r="A113" i="1"/>
  <c r="H113" i="1" s="1"/>
  <c r="A1300" i="1"/>
  <c r="H1300" i="1" s="1"/>
  <c r="A1308" i="1"/>
  <c r="H1308" i="1" s="1"/>
  <c r="A1317" i="1"/>
  <c r="H1317" i="1" s="1"/>
  <c r="A1326" i="1"/>
  <c r="H1326" i="1" s="1"/>
  <c r="A1335" i="1"/>
  <c r="H1335" i="1" s="1"/>
  <c r="A1344" i="1"/>
  <c r="H1344" i="1" s="1"/>
  <c r="A1355" i="1"/>
  <c r="H1355" i="1" s="1"/>
  <c r="A1364" i="1"/>
  <c r="H1364" i="1" s="1"/>
  <c r="A1369" i="1"/>
  <c r="H1369" i="1" s="1"/>
  <c r="A1376" i="1"/>
  <c r="H1376" i="1" s="1"/>
  <c r="A119" i="1"/>
  <c r="H119" i="1" s="1"/>
  <c r="A1383" i="1"/>
  <c r="H1383" i="1" s="1"/>
  <c r="A1388" i="1"/>
  <c r="H1388" i="1" s="1"/>
  <c r="A1399" i="1"/>
  <c r="H1399" i="1" s="1"/>
  <c r="A1405" i="1"/>
  <c r="H1405" i="1" s="1"/>
  <c r="A1414" i="1"/>
  <c r="H1414" i="1" s="1"/>
  <c r="A1416" i="1"/>
  <c r="H1416" i="1" s="1"/>
  <c r="A1424" i="1"/>
  <c r="H1424" i="1" s="1"/>
  <c r="A1430" i="1"/>
  <c r="H1430" i="1" s="1"/>
  <c r="A1437" i="1"/>
  <c r="H1437" i="1" s="1"/>
  <c r="A1442" i="1"/>
  <c r="H1442" i="1" s="1"/>
  <c r="A127" i="1"/>
  <c r="H127" i="1" s="1"/>
  <c r="A1447" i="1"/>
  <c r="H1447" i="1" s="1"/>
  <c r="A1454" i="1"/>
  <c r="H1454" i="1" s="1"/>
  <c r="A1459" i="1"/>
  <c r="H1459" i="1" s="1"/>
  <c r="A1476" i="1"/>
  <c r="H1476" i="1" s="1"/>
  <c r="A1484" i="1"/>
  <c r="H1484" i="1" s="1"/>
  <c r="A1493" i="1"/>
  <c r="H1493" i="1" s="1"/>
  <c r="A1497" i="1"/>
  <c r="H1497" i="1" s="1"/>
  <c r="A1506" i="1"/>
  <c r="H1506" i="1" s="1"/>
  <c r="A148" i="1"/>
  <c r="H148" i="1" s="1"/>
  <c r="A20" i="1"/>
  <c r="H20" i="1" s="1"/>
  <c r="A158" i="1"/>
  <c r="H158" i="1" s="1"/>
  <c r="A166" i="1"/>
  <c r="H166" i="1" s="1"/>
  <c r="A175" i="1"/>
  <c r="H175" i="1" s="1"/>
  <c r="A184" i="1"/>
  <c r="H184" i="1" s="1"/>
  <c r="A189" i="1"/>
  <c r="H189" i="1" s="1"/>
  <c r="A196" i="1"/>
  <c r="H196" i="1" s="1"/>
  <c r="A203" i="1"/>
  <c r="H203" i="1" s="1"/>
  <c r="A210" i="1"/>
  <c r="H210" i="1" s="1"/>
  <c r="A225" i="1"/>
  <c r="H225" i="1" s="1"/>
  <c r="A232" i="1"/>
  <c r="H232" i="1" s="1"/>
  <c r="A29" i="1"/>
  <c r="H29" i="1" s="1"/>
  <c r="A240" i="1"/>
  <c r="H240" i="1" s="1"/>
  <c r="A249" i="1"/>
  <c r="H249" i="1" s="1"/>
  <c r="A258" i="1"/>
  <c r="H258" i="1" s="1"/>
  <c r="A267" i="1"/>
  <c r="H267" i="1" s="1"/>
  <c r="A273" i="1"/>
  <c r="H273" i="1" s="1"/>
  <c r="A282" i="1"/>
  <c r="H282" i="1" s="1"/>
  <c r="A293" i="1"/>
  <c r="H293" i="1" s="1"/>
  <c r="A314" i="1"/>
  <c r="H314" i="1" s="1"/>
  <c r="A323" i="1"/>
  <c r="H323" i="1" s="1"/>
  <c r="A332" i="1"/>
  <c r="H332" i="1" s="1"/>
  <c r="A38" i="1"/>
  <c r="H38" i="1" s="1"/>
  <c r="A338" i="1"/>
  <c r="H338" i="1" s="1"/>
  <c r="A354" i="1"/>
  <c r="H354" i="1" s="1"/>
  <c r="A363" i="1"/>
  <c r="H363" i="1" s="1"/>
  <c r="A370" i="1"/>
  <c r="H370" i="1" s="1"/>
  <c r="A377" i="1"/>
  <c r="H377" i="1" s="1"/>
  <c r="A386" i="1"/>
  <c r="H386" i="1" s="1"/>
  <c r="A395" i="1"/>
  <c r="H395" i="1" s="1"/>
  <c r="A416" i="1"/>
  <c r="H416" i="1" s="1"/>
  <c r="A428" i="1"/>
  <c r="H428" i="1" s="1"/>
  <c r="A436" i="1"/>
  <c r="H436" i="1" s="1"/>
  <c r="A50" i="1"/>
  <c r="H50" i="1" s="1"/>
  <c r="A445" i="1"/>
  <c r="H445" i="1" s="1"/>
  <c r="A453" i="1"/>
  <c r="H453" i="1" s="1"/>
  <c r="A459" i="1"/>
  <c r="H459" i="1" s="1"/>
  <c r="A473" i="1"/>
  <c r="H473" i="1" s="1"/>
  <c r="A482" i="1"/>
  <c r="H482" i="1" s="1"/>
  <c r="A491" i="1"/>
  <c r="H491" i="1" s="1"/>
  <c r="A500" i="1"/>
  <c r="H500" i="1" s="1"/>
  <c r="A509" i="1"/>
  <c r="H509" i="1" s="1"/>
  <c r="A518" i="1"/>
  <c r="H518" i="1" s="1"/>
  <c r="A527" i="1"/>
  <c r="H527" i="1" s="1"/>
  <c r="A54" i="1"/>
  <c r="H54" i="1" s="1"/>
  <c r="A532" i="1"/>
  <c r="H532" i="1" s="1"/>
  <c r="A535" i="1"/>
  <c r="H535" i="1" s="1"/>
  <c r="A544" i="1"/>
  <c r="H544" i="1" s="1"/>
  <c r="A551" i="1"/>
  <c r="H551" i="1" s="1"/>
  <c r="A555" i="1"/>
  <c r="H555" i="1" s="1"/>
  <c r="A564" i="1"/>
  <c r="H564" i="1" s="1"/>
  <c r="A568" i="1"/>
  <c r="H568" i="1" s="1"/>
  <c r="A577" i="1"/>
  <c r="H577" i="1" s="1"/>
  <c r="A587" i="1"/>
  <c r="H587" i="1" s="1"/>
  <c r="A62" i="1"/>
  <c r="H62" i="1" s="1"/>
  <c r="A596" i="1"/>
  <c r="H596" i="1" s="1"/>
  <c r="A604" i="1"/>
  <c r="H604" i="1" s="1"/>
  <c r="A613" i="1"/>
  <c r="H613" i="1" s="1"/>
  <c r="A618" i="1"/>
  <c r="H618" i="1" s="1"/>
  <c r="A627" i="1"/>
  <c r="H627" i="1" s="1"/>
  <c r="A636" i="1"/>
  <c r="H636" i="1" s="1"/>
  <c r="A644" i="1"/>
  <c r="H644" i="1" s="1"/>
  <c r="A650" i="1"/>
  <c r="H650" i="1" s="1"/>
  <c r="A655" i="1"/>
  <c r="H655" i="1" s="1"/>
  <c r="A664" i="1"/>
  <c r="H664" i="1" s="1"/>
  <c r="A675" i="1"/>
  <c r="H675" i="1" s="1"/>
  <c r="A677" i="1"/>
  <c r="H677" i="1" s="1"/>
  <c r="A685" i="1"/>
  <c r="H685" i="1" s="1"/>
  <c r="A696" i="1"/>
  <c r="H696" i="1" s="1"/>
  <c r="A702" i="1"/>
  <c r="H702" i="1" s="1"/>
  <c r="A710" i="1"/>
  <c r="H710" i="1" s="1"/>
  <c r="A717" i="1"/>
  <c r="H717" i="1" s="1"/>
  <c r="A725" i="1"/>
  <c r="H725" i="1" s="1"/>
  <c r="A734" i="1"/>
  <c r="H734" i="1" s="1"/>
  <c r="A741" i="1"/>
  <c r="H741" i="1" s="1"/>
  <c r="A71" i="1"/>
  <c r="H71" i="1" s="1"/>
  <c r="A753" i="1"/>
  <c r="H753" i="1" s="1"/>
  <c r="A761" i="1"/>
  <c r="H761" i="1" s="1"/>
  <c r="A765" i="1"/>
  <c r="H765" i="1" s="1"/>
  <c r="A774" i="1"/>
  <c r="H774" i="1" s="1"/>
  <c r="A783" i="1"/>
  <c r="H783" i="1" s="1"/>
  <c r="A791" i="1"/>
  <c r="H791" i="1" s="1"/>
  <c r="A797" i="1"/>
  <c r="H797" i="1" s="1"/>
  <c r="A814" i="1"/>
  <c r="H814" i="1" s="1"/>
  <c r="A823" i="1"/>
  <c r="H823" i="1" s="1"/>
  <c r="A835" i="1"/>
  <c r="H835" i="1" s="1"/>
  <c r="A4" i="1"/>
  <c r="H4" i="1" s="1"/>
  <c r="A13" i="1"/>
  <c r="H13" i="1" s="1"/>
  <c r="A70" i="1"/>
  <c r="H70" i="1" s="1"/>
  <c r="A740" i="1"/>
  <c r="H740" i="1" s="1"/>
  <c r="A752" i="1"/>
  <c r="H752" i="1" s="1"/>
  <c r="A757" i="1"/>
  <c r="H757" i="1" s="1"/>
  <c r="A760" i="1"/>
  <c r="H760" i="1" s="1"/>
  <c r="A764" i="1"/>
  <c r="H764" i="1" s="1"/>
  <c r="A773" i="1"/>
  <c r="H773" i="1" s="1"/>
  <c r="A782" i="1"/>
  <c r="H782" i="1" s="1"/>
  <c r="A790" i="1"/>
  <c r="H790" i="1" s="1"/>
  <c r="A796" i="1"/>
  <c r="H796" i="1" s="1"/>
  <c r="A805" i="1"/>
  <c r="H805" i="1" s="1"/>
  <c r="A813" i="1"/>
  <c r="H813" i="1" s="1"/>
  <c r="A822" i="1"/>
  <c r="H822" i="1" s="1"/>
  <c r="A831" i="1"/>
  <c r="H831" i="1" s="1"/>
  <c r="A834" i="1"/>
  <c r="H834" i="1" s="1"/>
  <c r="A840" i="1"/>
  <c r="H840" i="1" s="1"/>
  <c r="A846" i="1"/>
  <c r="H846" i="1" s="1"/>
  <c r="A851" i="1"/>
  <c r="H851" i="1" s="1"/>
  <c r="A857" i="1"/>
  <c r="H857" i="1" s="1"/>
  <c r="A861" i="1"/>
  <c r="H861" i="1" s="1"/>
  <c r="A869" i="1"/>
  <c r="H869" i="1" s="1"/>
  <c r="A79" i="1"/>
  <c r="H79" i="1" s="1"/>
  <c r="A877" i="1"/>
  <c r="H877" i="1" s="1"/>
  <c r="A883" i="1"/>
  <c r="H883" i="1" s="1"/>
  <c r="A890" i="1"/>
  <c r="H890" i="1" s="1"/>
  <c r="A898" i="1"/>
  <c r="H898" i="1" s="1"/>
  <c r="A904" i="1"/>
  <c r="H904" i="1" s="1"/>
  <c r="A911" i="1"/>
  <c r="H911" i="1" s="1"/>
  <c r="A918" i="1"/>
  <c r="H918" i="1" s="1"/>
  <c r="A922" i="1"/>
  <c r="H922" i="1" s="1"/>
  <c r="A926" i="1"/>
  <c r="H926" i="1" s="1"/>
  <c r="A932" i="1"/>
  <c r="H932" i="1" s="1"/>
  <c r="A84" i="1"/>
  <c r="H84" i="1" s="1"/>
  <c r="A939" i="1"/>
  <c r="H939" i="1" s="1"/>
  <c r="A946" i="1"/>
  <c r="H946" i="1" s="1"/>
  <c r="A954" i="1"/>
  <c r="H954" i="1" s="1"/>
  <c r="A961" i="1"/>
  <c r="H961" i="1" s="1"/>
  <c r="A968" i="1"/>
  <c r="H968" i="1" s="1"/>
  <c r="A971" i="1"/>
  <c r="H971" i="1" s="1"/>
  <c r="A980" i="1"/>
  <c r="H980" i="1" s="1"/>
  <c r="A998" i="1"/>
  <c r="H998" i="1" s="1"/>
  <c r="A1007" i="1"/>
  <c r="H1007" i="1" s="1"/>
  <c r="A1014" i="1"/>
  <c r="H1014" i="1" s="1"/>
  <c r="A91" i="1"/>
  <c r="H91" i="1" s="1"/>
  <c r="A1021" i="1"/>
  <c r="H1021" i="1" s="1"/>
  <c r="A1028" i="1"/>
  <c r="H1028" i="1" s="1"/>
  <c r="A1035" i="1"/>
  <c r="H1035" i="1" s="1"/>
  <c r="A1040" i="1"/>
  <c r="H1040" i="1" s="1"/>
  <c r="A1048" i="1"/>
  <c r="H1048" i="1" s="1"/>
  <c r="A1051" i="1"/>
  <c r="H1051" i="1" s="1"/>
  <c r="A1060" i="1"/>
  <c r="H1060" i="1" s="1"/>
  <c r="A1069" i="1"/>
  <c r="H1069" i="1" s="1"/>
  <c r="A1078" i="1"/>
  <c r="H1078" i="1" s="1"/>
  <c r="A1083" i="1"/>
  <c r="H1083" i="1" s="1"/>
  <c r="A99" i="1"/>
  <c r="H99" i="1" s="1"/>
  <c r="A1091" i="1"/>
  <c r="H1091" i="1" s="1"/>
  <c r="A1094" i="1"/>
  <c r="H1094" i="1" s="1"/>
  <c r="A1097" i="1"/>
  <c r="H1097" i="1" s="1"/>
  <c r="A1106" i="1"/>
  <c r="H1106" i="1" s="1"/>
  <c r="A1114" i="1"/>
  <c r="H1114" i="1" s="1"/>
  <c r="A1123" i="1"/>
  <c r="H1123" i="1" s="1"/>
  <c r="A1131" i="1"/>
  <c r="H1131" i="1" s="1"/>
  <c r="A1137" i="1"/>
  <c r="H1137" i="1" s="1"/>
  <c r="A1146" i="1"/>
  <c r="H1146" i="1" s="1"/>
  <c r="A1154" i="1"/>
  <c r="H1154" i="1" s="1"/>
  <c r="A104" i="1"/>
  <c r="H104" i="1" s="1"/>
  <c r="A1161" i="1"/>
  <c r="H1161" i="1" s="1"/>
  <c r="A1168" i="1"/>
  <c r="H1168" i="1" s="1"/>
  <c r="A1177" i="1"/>
  <c r="H1177" i="1" s="1"/>
  <c r="A1186" i="1"/>
  <c r="H1186" i="1" s="1"/>
  <c r="A1194" i="1"/>
  <c r="H1194" i="1" s="1"/>
  <c r="A1200" i="1"/>
  <c r="H1200" i="1" s="1"/>
  <c r="A1206" i="1"/>
  <c r="H1206" i="1" s="1"/>
  <c r="A1215" i="1"/>
  <c r="H1215" i="1" s="1"/>
  <c r="A1222" i="1"/>
  <c r="H1222" i="1" s="1"/>
  <c r="A1231" i="1"/>
  <c r="H1231" i="1" s="1"/>
  <c r="A112" i="1"/>
  <c r="H112" i="1" s="1"/>
  <c r="A1236" i="1"/>
  <c r="H1236" i="1" s="1"/>
  <c r="A1241" i="1"/>
  <c r="H1241" i="1" s="1"/>
  <c r="A1250" i="1"/>
  <c r="H1250" i="1" s="1"/>
  <c r="A1259" i="1"/>
  <c r="H1259" i="1" s="1"/>
  <c r="A1266" i="1"/>
  <c r="H1266" i="1" s="1"/>
  <c r="A1275" i="1"/>
  <c r="H1275" i="1" s="1"/>
  <c r="A1284" i="1"/>
  <c r="H1284" i="1" s="1"/>
  <c r="A1291" i="1"/>
  <c r="H1291" i="1" s="1"/>
  <c r="A1299" i="1"/>
  <c r="H1299" i="1" s="1"/>
  <c r="A1307" i="1"/>
  <c r="H1307" i="1" s="1"/>
  <c r="A118" i="1"/>
  <c r="H118" i="1" s="1"/>
  <c r="A1316" i="1"/>
  <c r="H1316" i="1" s="1"/>
  <c r="A1325" i="1"/>
  <c r="H1325" i="1" s="1"/>
  <c r="A1334" i="1"/>
  <c r="H1334" i="1" s="1"/>
  <c r="A1343" i="1"/>
  <c r="H1343" i="1" s="1"/>
  <c r="A1354" i="1"/>
  <c r="H1354" i="1" s="1"/>
  <c r="A1363" i="1"/>
  <c r="H1363" i="1" s="1"/>
  <c r="A1368" i="1"/>
  <c r="H1368" i="1" s="1"/>
  <c r="A1375" i="1"/>
  <c r="H1375" i="1" s="1"/>
  <c r="A1382" i="1"/>
  <c r="H1382" i="1" s="1"/>
  <c r="A1387" i="1"/>
  <c r="H1387" i="1" s="1"/>
  <c r="A126" i="1"/>
  <c r="H126" i="1" s="1"/>
  <c r="A1398" i="1"/>
  <c r="H1398" i="1" s="1"/>
  <c r="A1404" i="1"/>
  <c r="H1404" i="1" s="1"/>
  <c r="A1413" i="1"/>
  <c r="H1413" i="1" s="1"/>
  <c r="A1436" i="1"/>
  <c r="H1436" i="1" s="1"/>
  <c r="A1441" i="1"/>
  <c r="H1441" i="1" s="1"/>
  <c r="A1446" i="1"/>
  <c r="H1446" i="1" s="1"/>
  <c r="A1453" i="1"/>
  <c r="H1453" i="1" s="1"/>
  <c r="A1458" i="1"/>
  <c r="H1458" i="1" s="1"/>
  <c r="A1467" i="1"/>
  <c r="H1467" i="1" s="1"/>
  <c r="A1475" i="1"/>
  <c r="H1475" i="1" s="1"/>
  <c r="A19" i="1"/>
  <c r="H19" i="1" s="1"/>
  <c r="A138" i="1"/>
  <c r="H138" i="1" s="1"/>
  <c r="A1483" i="1"/>
  <c r="H1483" i="1" s="1"/>
  <c r="A1492" i="1"/>
  <c r="H1492" i="1" s="1"/>
  <c r="A1496" i="1"/>
  <c r="H1496" i="1" s="1"/>
  <c r="A1505" i="1"/>
  <c r="H1505" i="1" s="1"/>
  <c r="A147" i="1"/>
  <c r="H147" i="1" s="1"/>
  <c r="A156" i="1"/>
  <c r="H156" i="1" s="1"/>
  <c r="A157" i="1"/>
  <c r="H157" i="1" s="1"/>
  <c r="A165" i="1"/>
  <c r="H165" i="1" s="1"/>
  <c r="A174" i="1"/>
  <c r="H174" i="1" s="1"/>
  <c r="A183" i="1"/>
  <c r="H183" i="1" s="1"/>
  <c r="A188" i="1"/>
  <c r="H188" i="1" s="1"/>
  <c r="A195" i="1"/>
  <c r="H195" i="1" s="1"/>
  <c r="A202" i="1"/>
  <c r="H202" i="1" s="1"/>
  <c r="A28" i="1"/>
  <c r="H28" i="1" s="1"/>
  <c r="A209" i="1"/>
  <c r="H209" i="1" s="1"/>
  <c r="A218" i="1"/>
  <c r="H218" i="1" s="1"/>
  <c r="A221" i="1"/>
  <c r="H221" i="1" s="1"/>
  <c r="A224" i="1"/>
  <c r="H224" i="1" s="1"/>
  <c r="A231" i="1"/>
  <c r="H231" i="1" s="1"/>
  <c r="A239" i="1"/>
  <c r="H239" i="1" s="1"/>
  <c r="A248" i="1"/>
  <c r="H248" i="1" s="1"/>
  <c r="A257" i="1"/>
  <c r="H257" i="1" s="1"/>
  <c r="A266" i="1"/>
  <c r="H266" i="1" s="1"/>
  <c r="A272" i="1"/>
  <c r="H272" i="1" s="1"/>
  <c r="A37" i="1"/>
  <c r="H37" i="1" s="1"/>
  <c r="A281" i="1"/>
  <c r="H281" i="1" s="1"/>
  <c r="A286" i="1"/>
  <c r="H286" i="1" s="1"/>
  <c r="A289" i="1"/>
  <c r="H289" i="1" s="1"/>
  <c r="A292" i="1"/>
  <c r="H292" i="1" s="1"/>
  <c r="A322" i="1"/>
  <c r="H322" i="1" s="1"/>
  <c r="A331" i="1"/>
  <c r="H331" i="1" s="1"/>
  <c r="A337" i="1"/>
  <c r="H337" i="1" s="1"/>
  <c r="A345" i="1"/>
  <c r="H345" i="1" s="1"/>
  <c r="A353" i="1"/>
  <c r="H353" i="1" s="1"/>
  <c r="A361" i="1"/>
  <c r="H361" i="1" s="1"/>
  <c r="A46" i="1"/>
  <c r="H46" i="1" s="1"/>
  <c r="A362" i="1"/>
  <c r="H362" i="1" s="1"/>
  <c r="A369" i="1"/>
  <c r="H369" i="1" s="1"/>
  <c r="A376" i="1"/>
  <c r="H376" i="1" s="1"/>
  <c r="A385" i="1"/>
  <c r="H385" i="1" s="1"/>
  <c r="A394" i="1"/>
  <c r="H394" i="1" s="1"/>
  <c r="A403" i="1"/>
  <c r="H403" i="1" s="1"/>
  <c r="A406" i="1"/>
  <c r="H406" i="1" s="1"/>
  <c r="A407" i="1"/>
  <c r="H407" i="1" s="1"/>
  <c r="A415" i="1"/>
  <c r="H415" i="1" s="1"/>
  <c r="A427" i="1"/>
  <c r="H427" i="1" s="1"/>
  <c r="A49" i="1"/>
  <c r="H49" i="1" s="1"/>
  <c r="A435" i="1"/>
  <c r="H435" i="1" s="1"/>
  <c r="A444" i="1"/>
  <c r="H444" i="1" s="1"/>
  <c r="A452" i="1"/>
  <c r="H452" i="1" s="1"/>
  <c r="A458" i="1"/>
  <c r="H458" i="1" s="1"/>
  <c r="A472" i="1"/>
  <c r="H472" i="1" s="1"/>
  <c r="A481" i="1"/>
  <c r="H481" i="1" s="1"/>
  <c r="A490" i="1"/>
  <c r="H490" i="1" s="1"/>
  <c r="A499" i="1"/>
  <c r="H499" i="1" s="1"/>
  <c r="A508" i="1"/>
  <c r="H508" i="1" s="1"/>
  <c r="A517" i="1"/>
  <c r="H517" i="1" s="1"/>
  <c r="A53" i="1"/>
  <c r="H53" i="1" s="1"/>
  <c r="A526" i="1"/>
  <c r="H526" i="1" s="1"/>
  <c r="A531" i="1"/>
  <c r="H531" i="1" s="1"/>
  <c r="A543" i="1"/>
  <c r="H543" i="1" s="1"/>
  <c r="A550" i="1"/>
  <c r="H550" i="1" s="1"/>
  <c r="A554" i="1"/>
  <c r="H554" i="1" s="1"/>
  <c r="A563" i="1"/>
  <c r="H563" i="1" s="1"/>
  <c r="A567" i="1"/>
  <c r="H567" i="1" s="1"/>
  <c r="A576" i="1"/>
  <c r="H576" i="1" s="1"/>
  <c r="A586" i="1"/>
  <c r="H586" i="1" s="1"/>
  <c r="A61" i="1"/>
  <c r="H61" i="1" s="1"/>
  <c r="A595" i="1"/>
  <c r="H595" i="1" s="1"/>
  <c r="A603" i="1"/>
  <c r="H603" i="1" s="1"/>
  <c r="A609" i="1"/>
  <c r="H609" i="1" s="1"/>
  <c r="A612" i="1"/>
  <c r="H612" i="1" s="1"/>
  <c r="A617" i="1"/>
  <c r="H617" i="1" s="1"/>
  <c r="A626" i="1"/>
  <c r="H626" i="1" s="1"/>
  <c r="A635" i="1"/>
  <c r="H635" i="1" s="1"/>
  <c r="A643" i="1"/>
  <c r="H643" i="1" s="1"/>
  <c r="A649" i="1"/>
  <c r="H649" i="1" s="1"/>
  <c r="A654" i="1"/>
  <c r="H654" i="1" s="1"/>
  <c r="A663" i="1"/>
  <c r="H663" i="1" s="1"/>
  <c r="A667" i="1"/>
  <c r="H667" i="1" s="1"/>
  <c r="A674" i="1"/>
  <c r="H674" i="1" s="1"/>
  <c r="A684" i="1"/>
  <c r="H684" i="1" s="1"/>
  <c r="A692" i="1"/>
  <c r="H692" i="1" s="1"/>
  <c r="A695" i="1"/>
  <c r="H695" i="1" s="1"/>
  <c r="A709" i="1"/>
  <c r="H709" i="1" s="1"/>
  <c r="A716" i="1"/>
  <c r="H716" i="1" s="1"/>
  <c r="A724" i="1"/>
  <c r="H724" i="1" s="1"/>
  <c r="A733" i="1"/>
  <c r="H733" i="1" s="1"/>
  <c r="A3" i="1"/>
  <c r="H3" i="1" s="1"/>
  <c r="A12" i="1"/>
  <c r="H12" i="1" s="1"/>
  <c r="A69" i="1"/>
  <c r="H69" i="1" s="1"/>
  <c r="A812" i="1"/>
  <c r="H812" i="1" s="1"/>
  <c r="A821" i="1"/>
  <c r="H821" i="1" s="1"/>
  <c r="A830" i="1"/>
  <c r="H830" i="1" s="1"/>
  <c r="A833" i="1"/>
  <c r="H833" i="1" s="1"/>
  <c r="A856" i="1"/>
  <c r="H856" i="1" s="1"/>
  <c r="A860" i="1"/>
  <c r="H860" i="1" s="1"/>
  <c r="A868" i="1"/>
  <c r="H868" i="1" s="1"/>
  <c r="A876" i="1"/>
  <c r="H876" i="1" s="1"/>
  <c r="A882" i="1"/>
  <c r="H882" i="1" s="1"/>
  <c r="A889" i="1"/>
  <c r="H889" i="1" s="1"/>
  <c r="A903" i="1"/>
  <c r="H903" i="1" s="1"/>
  <c r="A910" i="1"/>
  <c r="H910" i="1" s="1"/>
  <c r="A917" i="1"/>
  <c r="H917" i="1" s="1"/>
  <c r="A921" i="1"/>
  <c r="H921" i="1" s="1"/>
  <c r="A925" i="1"/>
  <c r="H925" i="1" s="1"/>
  <c r="A931" i="1"/>
  <c r="H931" i="1" s="1"/>
  <c r="A938" i="1"/>
  <c r="H938" i="1" s="1"/>
  <c r="A945" i="1"/>
  <c r="H945" i="1" s="1"/>
  <c r="A953" i="1"/>
  <c r="H953" i="1" s="1"/>
  <c r="A960" i="1"/>
  <c r="H960" i="1" s="1"/>
  <c r="A78" i="1"/>
  <c r="H78" i="1" s="1"/>
  <c r="A967" i="1"/>
  <c r="H967" i="1" s="1"/>
  <c r="A970" i="1"/>
  <c r="H970" i="1" s="1"/>
  <c r="A979" i="1"/>
  <c r="H979" i="1" s="1"/>
  <c r="A988" i="1"/>
  <c r="H988" i="1" s="1"/>
  <c r="A997" i="1"/>
  <c r="H997" i="1" s="1"/>
  <c r="A1013" i="1"/>
  <c r="H1013" i="1" s="1"/>
  <c r="A1027" i="1"/>
  <c r="H1027" i="1" s="1"/>
  <c r="A1039" i="1"/>
  <c r="H1039" i="1" s="1"/>
  <c r="A1047" i="1"/>
  <c r="H1047" i="1" s="1"/>
  <c r="A1050" i="1"/>
  <c r="H1050" i="1" s="1"/>
  <c r="A83" i="1"/>
  <c r="H83" i="1" s="1"/>
  <c r="A1059" i="1"/>
  <c r="H1059" i="1" s="1"/>
  <c r="A1068" i="1"/>
  <c r="H1068" i="1" s="1"/>
  <c r="A1077" i="1"/>
  <c r="H1077" i="1" s="1"/>
  <c r="A1082" i="1"/>
  <c r="H1082" i="1" s="1"/>
  <c r="A1090" i="1"/>
  <c r="H1090" i="1" s="1"/>
  <c r="A1093" i="1"/>
  <c r="H1093" i="1" s="1"/>
  <c r="A1096" i="1"/>
  <c r="H1096" i="1" s="1"/>
  <c r="A1105" i="1"/>
  <c r="H1105" i="1" s="1"/>
  <c r="A1113" i="1"/>
  <c r="H1113" i="1" s="1"/>
  <c r="A1122" i="1"/>
  <c r="H1122" i="1" s="1"/>
  <c r="A90" i="1"/>
  <c r="H90" i="1" s="1"/>
  <c r="A1130" i="1"/>
  <c r="H1130" i="1" s="1"/>
  <c r="A1136" i="1"/>
  <c r="H1136" i="1" s="1"/>
  <c r="A1145" i="1"/>
  <c r="H1145" i="1" s="1"/>
  <c r="A1153" i="1"/>
  <c r="H1153" i="1" s="1"/>
  <c r="A1160" i="1"/>
  <c r="H1160" i="1" s="1"/>
  <c r="A1167" i="1"/>
  <c r="H1167" i="1" s="1"/>
  <c r="A1176" i="1"/>
  <c r="H1176" i="1" s="1"/>
  <c r="A1185" i="1"/>
  <c r="H1185" i="1" s="1"/>
  <c r="A1193" i="1"/>
  <c r="H1193" i="1" s="1"/>
  <c r="A1199" i="1"/>
  <c r="H1199" i="1" s="1"/>
  <c r="A98" i="1"/>
  <c r="H98" i="1" s="1"/>
  <c r="A1205" i="1"/>
  <c r="H1205" i="1" s="1"/>
  <c r="A1214" i="1"/>
  <c r="H1214" i="1" s="1"/>
  <c r="A1221" i="1"/>
  <c r="H1221" i="1" s="1"/>
  <c r="A1230" i="1"/>
  <c r="H1230" i="1" s="1"/>
  <c r="A1235" i="1"/>
  <c r="H1235" i="1" s="1"/>
  <c r="A1240" i="1"/>
  <c r="H1240" i="1" s="1"/>
  <c r="A1249" i="1"/>
  <c r="H1249" i="1" s="1"/>
  <c r="A1258" i="1"/>
  <c r="H1258" i="1" s="1"/>
  <c r="A1265" i="1"/>
  <c r="H1265" i="1" s="1"/>
  <c r="A1274" i="1"/>
  <c r="H1274" i="1" s="1"/>
  <c r="A111" i="1"/>
  <c r="H111" i="1" s="1"/>
  <c r="A1283" i="1"/>
  <c r="H1283" i="1" s="1"/>
  <c r="A1290" i="1"/>
  <c r="H1290" i="1" s="1"/>
  <c r="A1298" i="1"/>
  <c r="H1298" i="1" s="1"/>
  <c r="A1315" i="1"/>
  <c r="H1315" i="1" s="1"/>
  <c r="A1324" i="1"/>
  <c r="H1324" i="1" s="1"/>
  <c r="A1333" i="1"/>
  <c r="H1333" i="1" s="1"/>
  <c r="A1342" i="1"/>
  <c r="H1342" i="1" s="1"/>
  <c r="A1353" i="1"/>
  <c r="H1353" i="1" s="1"/>
  <c r="A1362" i="1"/>
  <c r="H1362" i="1" s="1"/>
  <c r="A1367" i="1"/>
  <c r="H1367" i="1" s="1"/>
  <c r="A117" i="1"/>
  <c r="H117" i="1" s="1"/>
  <c r="A1374" i="1"/>
  <c r="H1374" i="1" s="1"/>
  <c r="A1381" i="1"/>
  <c r="H1381" i="1" s="1"/>
  <c r="A1386" i="1"/>
  <c r="H1386" i="1" s="1"/>
  <c r="A1393" i="1"/>
  <c r="H1393" i="1" s="1"/>
  <c r="A1397" i="1"/>
  <c r="H1397" i="1" s="1"/>
  <c r="A1403" i="1"/>
  <c r="H1403" i="1" s="1"/>
  <c r="A1412" i="1"/>
  <c r="H1412" i="1" s="1"/>
  <c r="A1423" i="1"/>
  <c r="H1423" i="1" s="1"/>
  <c r="A1435" i="1"/>
  <c r="H1435" i="1" s="1"/>
  <c r="A1440" i="1"/>
  <c r="H1440" i="1" s="1"/>
  <c r="A137" i="1"/>
  <c r="H137" i="1" s="1"/>
  <c r="A1445" i="1"/>
  <c r="H1445" i="1" s="1"/>
  <c r="A1452" i="1"/>
  <c r="H1452" i="1" s="1"/>
  <c r="A1466" i="1"/>
  <c r="H1466" i="1" s="1"/>
  <c r="A1474" i="1"/>
  <c r="H1474" i="1" s="1"/>
  <c r="A1491" i="1"/>
  <c r="H1491" i="1" s="1"/>
  <c r="A1495" i="1"/>
  <c r="H1495" i="1" s="1"/>
  <c r="A1504" i="1"/>
  <c r="H1504" i="1" s="1"/>
  <c r="A146" i="1"/>
  <c r="H146" i="1" s="1"/>
  <c r="A18" i="1"/>
  <c r="H18" i="1" s="1"/>
  <c r="A155" i="1"/>
  <c r="H155" i="1" s="1"/>
  <c r="A164" i="1"/>
  <c r="H164" i="1" s="1"/>
  <c r="A173" i="1"/>
  <c r="H173" i="1" s="1"/>
  <c r="A182" i="1"/>
  <c r="H182" i="1" s="1"/>
  <c r="A187" i="1"/>
  <c r="H187" i="1" s="1"/>
  <c r="A217" i="1"/>
  <c r="H217" i="1" s="1"/>
  <c r="A220" i="1"/>
  <c r="H220" i="1" s="1"/>
  <c r="A223" i="1"/>
  <c r="H223" i="1" s="1"/>
  <c r="A238" i="1"/>
  <c r="H238" i="1" s="1"/>
  <c r="A247" i="1"/>
  <c r="H247" i="1" s="1"/>
  <c r="A27" i="1"/>
  <c r="H27" i="1" s="1"/>
  <c r="A256" i="1"/>
  <c r="H256" i="1" s="1"/>
  <c r="A265" i="1"/>
  <c r="H265" i="1" s="1"/>
  <c r="A271" i="1"/>
  <c r="H271" i="1" s="1"/>
  <c r="A280" i="1"/>
  <c r="H280" i="1" s="1"/>
  <c r="A285" i="1"/>
  <c r="H285" i="1" s="1"/>
  <c r="A288" i="1"/>
  <c r="H288" i="1" s="1"/>
  <c r="A291" i="1"/>
  <c r="H291" i="1" s="1"/>
  <c r="A321" i="1"/>
  <c r="H321" i="1" s="1"/>
  <c r="A330" i="1"/>
  <c r="H330" i="1" s="1"/>
  <c r="A336" i="1"/>
  <c r="H336" i="1" s="1"/>
  <c r="A36" i="1"/>
  <c r="H36" i="1" s="1"/>
  <c r="A344" i="1"/>
  <c r="H344" i="1" s="1"/>
  <c r="A352" i="1"/>
  <c r="H352" i="1" s="1"/>
  <c r="A360" i="1"/>
  <c r="H360" i="1" s="1"/>
  <c r="A368" i="1"/>
  <c r="H368" i="1" s="1"/>
  <c r="A375" i="1"/>
  <c r="H375" i="1" s="1"/>
  <c r="A384" i="1"/>
  <c r="H384" i="1" s="1"/>
  <c r="A393" i="1"/>
  <c r="H393" i="1" s="1"/>
  <c r="A402" i="1"/>
  <c r="H402" i="1" s="1"/>
  <c r="A405" i="1"/>
  <c r="H405" i="1" s="1"/>
  <c r="A409" i="1"/>
  <c r="H409" i="1" s="1"/>
  <c r="A45" i="1"/>
  <c r="H45" i="1" s="1"/>
  <c r="A414" i="1"/>
  <c r="H414" i="1" s="1"/>
  <c r="A426" i="1"/>
  <c r="H426" i="1" s="1"/>
  <c r="A434" i="1"/>
  <c r="H434" i="1" s="1"/>
  <c r="A443" i="1"/>
  <c r="H443" i="1" s="1"/>
  <c r="A451" i="1"/>
  <c r="H451" i="1" s="1"/>
  <c r="A457" i="1"/>
  <c r="H457" i="1" s="1"/>
  <c r="A471" i="1"/>
  <c r="H471" i="1" s="1"/>
  <c r="A480" i="1"/>
  <c r="H480" i="1" s="1"/>
  <c r="A489" i="1"/>
  <c r="H489" i="1" s="1"/>
  <c r="A498" i="1"/>
  <c r="H498" i="1" s="1"/>
  <c r="A48" i="1"/>
  <c r="H48" i="1" s="1"/>
  <c r="A507" i="1"/>
  <c r="H507" i="1" s="1"/>
  <c r="A516" i="1"/>
  <c r="H516" i="1" s="1"/>
  <c r="A525" i="1"/>
  <c r="H525" i="1" s="1"/>
  <c r="A542" i="1"/>
  <c r="H542" i="1" s="1"/>
  <c r="A549" i="1"/>
  <c r="H549" i="1" s="1"/>
  <c r="A553" i="1"/>
  <c r="H553" i="1" s="1"/>
  <c r="A562" i="1"/>
  <c r="H562" i="1" s="1"/>
  <c r="A566" i="1"/>
  <c r="H566" i="1" s="1"/>
  <c r="A575" i="1"/>
  <c r="H575" i="1" s="1"/>
  <c r="A52" i="1"/>
  <c r="H52" i="1" s="1"/>
  <c r="A585" i="1"/>
  <c r="H585" i="1" s="1"/>
  <c r="A594" i="1"/>
  <c r="H594" i="1" s="1"/>
  <c r="A602" i="1"/>
  <c r="H602" i="1" s="1"/>
  <c r="A608" i="1"/>
  <c r="H608" i="1" s="1"/>
  <c r="A611" i="1"/>
  <c r="H611" i="1" s="1"/>
  <c r="A616" i="1"/>
  <c r="H616" i="1" s="1"/>
  <c r="A625" i="1"/>
  <c r="H625" i="1" s="1"/>
  <c r="A634" i="1"/>
  <c r="H634" i="1" s="1"/>
  <c r="A642" i="1"/>
  <c r="H642" i="1" s="1"/>
  <c r="A648" i="1"/>
  <c r="H648" i="1" s="1"/>
  <c r="A60" i="1"/>
  <c r="H60" i="1" s="1"/>
  <c r="A653" i="1"/>
  <c r="H653" i="1" s="1"/>
  <c r="A662" i="1"/>
  <c r="H662" i="1" s="1"/>
  <c r="A666" i="1"/>
  <c r="H666" i="1" s="1"/>
  <c r="A673" i="1"/>
  <c r="H673" i="1" s="1"/>
  <c r="A683" i="1"/>
  <c r="H683" i="1" s="1"/>
  <c r="A691" i="1"/>
  <c r="H691" i="1" s="1"/>
  <c r="A694" i="1"/>
  <c r="H694" i="1" s="1"/>
  <c r="A708" i="1"/>
  <c r="H708" i="1" s="1"/>
  <c r="A715" i="1"/>
  <c r="H715" i="1" s="1"/>
  <c r="A723" i="1"/>
  <c r="H723" i="1" s="1"/>
  <c r="A732" i="1"/>
  <c r="H732" i="1" s="1"/>
  <c r="A739" i="1"/>
  <c r="H739" i="1" s="1"/>
  <c r="A756" i="1"/>
  <c r="H756" i="1" s="1"/>
  <c r="A759" i="1"/>
  <c r="H759" i="1" s="1"/>
  <c r="A763" i="1"/>
  <c r="H763" i="1" s="1"/>
  <c r="A772" i="1"/>
  <c r="H772" i="1" s="1"/>
  <c r="A781" i="1"/>
  <c r="H781" i="1" s="1"/>
  <c r="A789" i="1"/>
  <c r="H789" i="1" s="1"/>
  <c r="A795" i="1"/>
  <c r="H795" i="1" s="1"/>
  <c r="A804" i="1"/>
  <c r="H804" i="1" s="1"/>
  <c r="A2" i="1"/>
  <c r="H2" i="1" s="1"/>
  <c r="A11" i="1"/>
  <c r="H11" i="1" s="1"/>
  <c r="A77" i="1"/>
  <c r="H77" i="1" s="1"/>
  <c r="A881" i="1"/>
  <c r="H881" i="1" s="1"/>
  <c r="A888" i="1"/>
  <c r="H888" i="1" s="1"/>
  <c r="A897" i="1"/>
  <c r="H897" i="1" s="1"/>
  <c r="A902" i="1"/>
  <c r="H902" i="1" s="1"/>
  <c r="A909" i="1"/>
  <c r="H909" i="1" s="1"/>
  <c r="A916" i="1"/>
  <c r="H916" i="1" s="1"/>
  <c r="A924" i="1"/>
  <c r="H924" i="1" s="1"/>
  <c r="A930" i="1"/>
  <c r="H930" i="1" s="1"/>
  <c r="A937" i="1"/>
  <c r="H937" i="1" s="1"/>
  <c r="A944" i="1"/>
  <c r="H944" i="1" s="1"/>
  <c r="A82" i="1"/>
  <c r="H82" i="1" s="1"/>
  <c r="A959" i="1"/>
  <c r="H959" i="1" s="1"/>
  <c r="A966" i="1"/>
  <c r="H966" i="1" s="1"/>
  <c r="A969" i="1"/>
  <c r="H969" i="1" s="1"/>
  <c r="A978" i="1"/>
  <c r="H978" i="1" s="1"/>
  <c r="A987" i="1"/>
  <c r="H987" i="1" s="1"/>
  <c r="A996" i="1"/>
  <c r="H996" i="1" s="1"/>
  <c r="A1038" i="1"/>
  <c r="H1038" i="1" s="1"/>
  <c r="A1046" i="1"/>
  <c r="H1046" i="1" s="1"/>
  <c r="A1049" i="1"/>
  <c r="H1049" i="1" s="1"/>
  <c r="A1058" i="1"/>
  <c r="H1058" i="1" s="1"/>
  <c r="A89" i="1"/>
  <c r="H89" i="1" s="1"/>
  <c r="A1067" i="1"/>
  <c r="H1067" i="1" s="1"/>
  <c r="A1076" i="1"/>
  <c r="H1076" i="1" s="1"/>
  <c r="A1081" i="1"/>
  <c r="H1081" i="1" s="1"/>
  <c r="A1089" i="1"/>
  <c r="H1089" i="1" s="1"/>
  <c r="A1092" i="1"/>
  <c r="H1092" i="1" s="1"/>
  <c r="A1095" i="1"/>
  <c r="H1095" i="1" s="1"/>
  <c r="A1104" i="1"/>
  <c r="H1104" i="1" s="1"/>
  <c r="A1112" i="1"/>
  <c r="H1112" i="1" s="1"/>
  <c r="A1121" i="1"/>
  <c r="H1121" i="1" s="1"/>
  <c r="A1129" i="1"/>
  <c r="H1129" i="1" s="1"/>
  <c r="A97" i="1"/>
  <c r="H97" i="1" s="1"/>
  <c r="A1135" i="1"/>
  <c r="H1135" i="1" s="1"/>
  <c r="A1144" i="1"/>
  <c r="H1144" i="1" s="1"/>
  <c r="A1159" i="1"/>
  <c r="H1159" i="1" s="1"/>
  <c r="A1166" i="1"/>
  <c r="H1166" i="1" s="1"/>
  <c r="A1175" i="1"/>
  <c r="H1175" i="1" s="1"/>
  <c r="A1184" i="1"/>
  <c r="H1184" i="1" s="1"/>
  <c r="A1192" i="1"/>
  <c r="H1192" i="1" s="1"/>
  <c r="A1198" i="1"/>
  <c r="H1198" i="1" s="1"/>
  <c r="A1204" i="1"/>
  <c r="H1204" i="1" s="1"/>
  <c r="A1213" i="1"/>
  <c r="H1213" i="1" s="1"/>
  <c r="A103" i="1"/>
  <c r="H103" i="1" s="1"/>
  <c r="A1220" i="1"/>
  <c r="H1220" i="1" s="1"/>
  <c r="A1229" i="1"/>
  <c r="H1229" i="1" s="1"/>
  <c r="A1234" i="1"/>
  <c r="H1234" i="1" s="1"/>
  <c r="A1239" i="1"/>
  <c r="H1239" i="1" s="1"/>
  <c r="A1248" i="1"/>
  <c r="H1248" i="1" s="1"/>
  <c r="A1257" i="1"/>
  <c r="H1257" i="1" s="1"/>
  <c r="A1264" i="1"/>
  <c r="H1264" i="1" s="1"/>
  <c r="A1273" i="1"/>
  <c r="H1273" i="1" s="1"/>
  <c r="A1282" i="1"/>
  <c r="H1282" i="1" s="1"/>
  <c r="A1289" i="1"/>
  <c r="H1289" i="1" s="1"/>
  <c r="A110" i="1"/>
  <c r="H110" i="1" s="1"/>
  <c r="A1297" i="1"/>
  <c r="H1297" i="1" s="1"/>
  <c r="A1306" i="1"/>
  <c r="H1306" i="1" s="1"/>
  <c r="A1314" i="1"/>
  <c r="H1314" i="1" s="1"/>
  <c r="A1323" i="1"/>
  <c r="H1323" i="1" s="1"/>
  <c r="A1332" i="1"/>
  <c r="H1332" i="1" s="1"/>
  <c r="A1341" i="1"/>
  <c r="H1341" i="1" s="1"/>
  <c r="A1352" i="1"/>
  <c r="H1352" i="1" s="1"/>
  <c r="A1361" i="1"/>
  <c r="H1361" i="1" s="1"/>
  <c r="A1366" i="1"/>
  <c r="H1366" i="1" s="1"/>
  <c r="A1380" i="1"/>
  <c r="H1380" i="1" s="1"/>
  <c r="A116" i="1"/>
  <c r="H116" i="1" s="1"/>
  <c r="A1385" i="1"/>
  <c r="H1385" i="1" s="1"/>
  <c r="A1392" i="1"/>
  <c r="H1392" i="1" s="1"/>
  <c r="A1396" i="1"/>
  <c r="H1396" i="1" s="1"/>
  <c r="A1402" i="1"/>
  <c r="H1402" i="1" s="1"/>
  <c r="A1411" i="1"/>
  <c r="H1411" i="1" s="1"/>
  <c r="A1422" i="1"/>
  <c r="H1422" i="1" s="1"/>
  <c r="A1439" i="1"/>
  <c r="H1439" i="1" s="1"/>
  <c r="A1444" i="1"/>
  <c r="H1444" i="1" s="1"/>
  <c r="A1451" i="1"/>
  <c r="H1451" i="1" s="1"/>
  <c r="A1465" i="1"/>
  <c r="H1465" i="1" s="1"/>
  <c r="A136" i="1"/>
  <c r="H136" i="1" s="1"/>
  <c r="A1473" i="1"/>
  <c r="H1473" i="1" s="1"/>
  <c r="A1490" i="1"/>
  <c r="H1490" i="1" s="1"/>
  <c r="A1494" i="1"/>
  <c r="H1494" i="1" s="1"/>
  <c r="A1503" i="1"/>
  <c r="H1503" i="1" s="1"/>
  <c r="A145" i="1"/>
  <c r="H145" i="1" s="1"/>
  <c r="A154" i="1"/>
  <c r="H154" i="1" s="1"/>
  <c r="A26" i="1"/>
  <c r="H26" i="1" s="1"/>
  <c r="A163" i="1"/>
  <c r="H163" i="1" s="1"/>
  <c r="A172" i="1"/>
  <c r="H172" i="1" s="1"/>
  <c r="A181" i="1"/>
  <c r="H181" i="1" s="1"/>
  <c r="A186" i="1"/>
  <c r="H186" i="1" s="1"/>
  <c r="A216" i="1"/>
  <c r="H216" i="1" s="1"/>
  <c r="A219" i="1"/>
  <c r="H219" i="1" s="1"/>
  <c r="A222" i="1"/>
  <c r="H222" i="1" s="1"/>
  <c r="A237" i="1"/>
  <c r="H237" i="1" s="1"/>
  <c r="A246" i="1"/>
  <c r="H246" i="1" s="1"/>
  <c r="A255" i="1"/>
  <c r="H255" i="1" s="1"/>
  <c r="A35" i="1"/>
  <c r="H35" i="1" s="1"/>
  <c r="A264" i="1"/>
  <c r="H264" i="1" s="1"/>
  <c r="A270" i="1"/>
  <c r="H270" i="1" s="1"/>
  <c r="A279" i="1"/>
  <c r="H279" i="1" s="1"/>
  <c r="A284" i="1"/>
  <c r="H284" i="1" s="1"/>
  <c r="A287" i="1"/>
  <c r="H287" i="1" s="1"/>
  <c r="A290" i="1"/>
  <c r="H290" i="1" s="1"/>
  <c r="A320" i="1"/>
  <c r="H320" i="1" s="1"/>
  <c r="A329" i="1"/>
  <c r="H329" i="1" s="1"/>
  <c r="A335" i="1"/>
  <c r="H335" i="1" s="1"/>
  <c r="A343" i="1"/>
  <c r="H343" i="1" s="1"/>
  <c r="A44" i="1"/>
  <c r="H44" i="1" s="1"/>
  <c r="A351" i="1"/>
  <c r="H351" i="1" s="1"/>
  <c r="A359" i="1"/>
  <c r="H359" i="1" s="1"/>
  <c r="A367" i="1"/>
  <c r="H367" i="1" s="1"/>
  <c r="A374" i="1"/>
  <c r="H374" i="1" s="1"/>
  <c r="A383" i="1"/>
  <c r="H383" i="1" s="1"/>
  <c r="A392" i="1"/>
  <c r="H392" i="1" s="1"/>
  <c r="A401" i="1"/>
  <c r="H401" i="1" s="1"/>
  <c r="A404" i="1"/>
  <c r="H404" i="1" s="1"/>
  <c r="A408" i="1"/>
  <c r="H408" i="1" s="1"/>
  <c r="A413" i="1"/>
  <c r="H413" i="1" s="1"/>
  <c r="A47" i="1"/>
  <c r="H47" i="1" s="1"/>
  <c r="A425" i="1"/>
  <c r="H425" i="1" s="1"/>
  <c r="A433" i="1"/>
  <c r="H433" i="1" s="1"/>
  <c r="A442" i="1"/>
  <c r="H442" i="1" s="1"/>
  <c r="A450" i="1"/>
  <c r="H450" i="1" s="1"/>
  <c r="A470" i="1"/>
  <c r="H470" i="1" s="1"/>
  <c r="A479" i="1"/>
  <c r="H479" i="1" s="1"/>
  <c r="A488" i="1"/>
  <c r="H488" i="1" s="1"/>
  <c r="A497" i="1"/>
  <c r="H497" i="1" s="1"/>
  <c r="A506" i="1"/>
  <c r="H506" i="1" s="1"/>
  <c r="A515" i="1"/>
  <c r="H515" i="1" s="1"/>
  <c r="A51" i="1"/>
  <c r="H51" i="1" s="1"/>
  <c r="A524" i="1"/>
  <c r="H524" i="1" s="1"/>
  <c r="A541" i="1"/>
  <c r="H541" i="1" s="1"/>
  <c r="A548" i="1"/>
  <c r="H548" i="1" s="1"/>
  <c r="A552" i="1"/>
  <c r="H552" i="1" s="1"/>
  <c r="A561" i="1"/>
  <c r="H561" i="1" s="1"/>
  <c r="A565" i="1"/>
  <c r="H565" i="1" s="1"/>
  <c r="A574" i="1"/>
  <c r="H574" i="1" s="1"/>
  <c r="A584" i="1"/>
  <c r="H584" i="1" s="1"/>
  <c r="A593" i="1"/>
  <c r="H593" i="1" s="1"/>
  <c r="A59" i="1"/>
  <c r="H59" i="1" s="1"/>
  <c r="A607" i="1"/>
  <c r="H607" i="1" s="1"/>
  <c r="A610" i="1"/>
  <c r="H610" i="1" s="1"/>
  <c r="A615" i="1"/>
  <c r="H615" i="1" s="1"/>
  <c r="A624" i="1"/>
  <c r="H624" i="1" s="1"/>
  <c r="A633" i="1"/>
  <c r="H633" i="1" s="1"/>
  <c r="A661" i="1"/>
  <c r="H661" i="1" s="1"/>
  <c r="A672" i="1"/>
  <c r="H672" i="1" s="1"/>
  <c r="A682" i="1"/>
  <c r="H682" i="1" s="1"/>
  <c r="A690" i="1"/>
  <c r="H690" i="1" s="1"/>
  <c r="A693" i="1"/>
  <c r="H693" i="1" s="1"/>
  <c r="A68" i="1"/>
  <c r="H68" i="1" s="1"/>
  <c r="A707" i="1"/>
  <c r="H707" i="1" s="1"/>
  <c r="A714" i="1"/>
  <c r="H714" i="1" s="1"/>
  <c r="A731" i="1"/>
  <c r="H731" i="1" s="1"/>
  <c r="A738" i="1"/>
  <c r="H738" i="1" s="1"/>
  <c r="A755" i="1"/>
  <c r="H755" i="1" s="1"/>
  <c r="A758" i="1"/>
  <c r="H758" i="1" s="1"/>
  <c r="A762" i="1"/>
  <c r="H762" i="1" s="1"/>
  <c r="A771" i="1"/>
  <c r="H771" i="1" s="1"/>
  <c r="A780" i="1"/>
  <c r="H780" i="1" s="1"/>
  <c r="A803" i="1"/>
  <c r="H803" i="1" s="1"/>
  <c r="A811" i="1"/>
  <c r="H811" i="1" s="1"/>
  <c r="A820" i="1"/>
  <c r="H820" i="1" s="1"/>
  <c r="A829" i="1"/>
  <c r="H829" i="1" s="1"/>
  <c r="A832" i="1"/>
  <c r="H832" i="1" s="1"/>
  <c r="A839" i="1"/>
  <c r="H839" i="1" s="1"/>
  <c r="A845" i="1"/>
  <c r="H845" i="1" s="1"/>
  <c r="A855" i="1"/>
  <c r="H855" i="1" s="1"/>
  <c r="A859" i="1"/>
  <c r="H859" i="1" s="1"/>
  <c r="A867" i="1"/>
  <c r="H867" i="1" s="1"/>
  <c r="A875" i="1"/>
  <c r="H875" i="1" s="1"/>
  <c r="D1482" i="1" l="1"/>
  <c r="D1450" i="1"/>
  <c r="D1351" i="1"/>
  <c r="D1489" i="1"/>
  <c r="D1322" i="1"/>
  <c r="B867" i="1"/>
  <c r="D867" i="1"/>
  <c r="B839" i="1"/>
  <c r="D839" i="1"/>
  <c r="B811" i="1"/>
  <c r="D811" i="1"/>
  <c r="B771" i="1"/>
  <c r="D771" i="1"/>
  <c r="B738" i="1"/>
  <c r="D738" i="1"/>
  <c r="B68" i="1"/>
  <c r="D68" i="1"/>
  <c r="B672" i="1"/>
  <c r="D672" i="1"/>
  <c r="B615" i="1"/>
  <c r="D615" i="1"/>
  <c r="B593" i="1"/>
  <c r="D593" i="1"/>
  <c r="B561" i="1"/>
  <c r="D561" i="1"/>
  <c r="B524" i="1"/>
  <c r="D524" i="1"/>
  <c r="B497" i="1"/>
  <c r="D497" i="1"/>
  <c r="B450" i="1"/>
  <c r="D450" i="1"/>
  <c r="B47" i="1"/>
  <c r="D47" i="1"/>
  <c r="B401" i="1"/>
  <c r="D401" i="1"/>
  <c r="B367" i="1"/>
  <c r="D367" i="1"/>
  <c r="B343" i="1"/>
  <c r="D343" i="1"/>
  <c r="B290" i="1"/>
  <c r="D290" i="1"/>
  <c r="B270" i="1"/>
  <c r="D270" i="1"/>
  <c r="B246" i="1"/>
  <c r="D246" i="1"/>
  <c r="B216" i="1"/>
  <c r="D216" i="1"/>
  <c r="B163" i="1"/>
  <c r="D163" i="1"/>
  <c r="B1503" i="1"/>
  <c r="D1503" i="1"/>
  <c r="B136" i="1"/>
  <c r="D136" i="1"/>
  <c r="B1439" i="1"/>
  <c r="D1439" i="1"/>
  <c r="B1396" i="1"/>
  <c r="D1396" i="1"/>
  <c r="B1380" i="1"/>
  <c r="D1380" i="1"/>
  <c r="B1341" i="1"/>
  <c r="D1341" i="1"/>
  <c r="B1306" i="1"/>
  <c r="D1306" i="1"/>
  <c r="B1282" i="1"/>
  <c r="D1282" i="1"/>
  <c r="B1248" i="1"/>
  <c r="D1248" i="1"/>
  <c r="B1220" i="1"/>
  <c r="D1220" i="1"/>
  <c r="B1198" i="1"/>
  <c r="D1198" i="1"/>
  <c r="B1166" i="1"/>
  <c r="D1166" i="1"/>
  <c r="B97" i="1"/>
  <c r="D97" i="1"/>
  <c r="B1104" i="1"/>
  <c r="D1104" i="1"/>
  <c r="B1081" i="1"/>
  <c r="D1081" i="1"/>
  <c r="B1058" i="1"/>
  <c r="D1058" i="1"/>
  <c r="B996" i="1"/>
  <c r="D996" i="1"/>
  <c r="B966" i="1"/>
  <c r="D966" i="1"/>
  <c r="B937" i="1"/>
  <c r="D937" i="1"/>
  <c r="B909" i="1"/>
  <c r="D909" i="1"/>
  <c r="B881" i="1"/>
  <c r="D881" i="1"/>
  <c r="B804" i="1"/>
  <c r="D804" i="1"/>
  <c r="B772" i="1"/>
  <c r="D772" i="1"/>
  <c r="B739" i="1"/>
  <c r="D739" i="1"/>
  <c r="B715" i="1"/>
  <c r="D715" i="1"/>
  <c r="B683" i="1"/>
  <c r="D683" i="1"/>
  <c r="B653" i="1"/>
  <c r="D653" i="1"/>
  <c r="B634" i="1"/>
  <c r="D634" i="1"/>
  <c r="B608" i="1"/>
  <c r="D608" i="1"/>
  <c r="B52" i="1"/>
  <c r="D52" i="1"/>
  <c r="B553" i="1"/>
  <c r="D553" i="1"/>
  <c r="B516" i="1"/>
  <c r="D516" i="1"/>
  <c r="B489" i="1"/>
  <c r="D489" i="1"/>
  <c r="B451" i="1"/>
  <c r="D451" i="1"/>
  <c r="B414" i="1"/>
  <c r="D414" i="1"/>
  <c r="B402" i="1"/>
  <c r="D402" i="1"/>
  <c r="B368" i="1"/>
  <c r="D368" i="1"/>
  <c r="B36" i="1"/>
  <c r="D36" i="1"/>
  <c r="B291" i="1"/>
  <c r="D291" i="1"/>
  <c r="B271" i="1"/>
  <c r="D271" i="1"/>
  <c r="B247" i="1"/>
  <c r="D247" i="1"/>
  <c r="B217" i="1"/>
  <c r="D217" i="1"/>
  <c r="B164" i="1"/>
  <c r="D164" i="1"/>
  <c r="B1504" i="1"/>
  <c r="D1504" i="1"/>
  <c r="B1466" i="1"/>
  <c r="D1466" i="1"/>
  <c r="B1440" i="1"/>
  <c r="D1440" i="1"/>
  <c r="B1403" i="1"/>
  <c r="D1403" i="1"/>
  <c r="B1381" i="1"/>
  <c r="D1381" i="1"/>
  <c r="B1362" i="1"/>
  <c r="D1362" i="1"/>
  <c r="B1324" i="1"/>
  <c r="D1324" i="1"/>
  <c r="B1283" i="1"/>
  <c r="D1283" i="1"/>
  <c r="B1258" i="1"/>
  <c r="D1258" i="1"/>
  <c r="B1230" i="1"/>
  <c r="D1230" i="1"/>
  <c r="B98" i="1"/>
  <c r="D98" i="1"/>
  <c r="B1176" i="1"/>
  <c r="D1176" i="1"/>
  <c r="B1145" i="1"/>
  <c r="D1145" i="1"/>
  <c r="B1122" i="1"/>
  <c r="D1122" i="1"/>
  <c r="B1093" i="1"/>
  <c r="D1093" i="1"/>
  <c r="B1068" i="1"/>
  <c r="D1068" i="1"/>
  <c r="B1047" i="1"/>
  <c r="D1047" i="1"/>
  <c r="B997" i="1"/>
  <c r="D997" i="1"/>
  <c r="B967" i="1"/>
  <c r="D967" i="1"/>
  <c r="B945" i="1"/>
  <c r="D945" i="1"/>
  <c r="B921" i="1"/>
  <c r="D921" i="1"/>
  <c r="B868" i="1"/>
  <c r="D868" i="1"/>
  <c r="B830" i="1"/>
  <c r="D830" i="1"/>
  <c r="B12" i="1"/>
  <c r="D12" i="1"/>
  <c r="B716" i="1"/>
  <c r="D716" i="1"/>
  <c r="B684" i="1"/>
  <c r="D684" i="1"/>
  <c r="B635" i="1"/>
  <c r="D635" i="1"/>
  <c r="B609" i="1"/>
  <c r="D609" i="1"/>
  <c r="B586" i="1"/>
  <c r="D586" i="1"/>
  <c r="B554" i="1"/>
  <c r="D554" i="1"/>
  <c r="B526" i="1"/>
  <c r="D526" i="1"/>
  <c r="B499" i="1"/>
  <c r="D499" i="1"/>
  <c r="B458" i="1"/>
  <c r="D458" i="1"/>
  <c r="B49" i="1"/>
  <c r="D49" i="1"/>
  <c r="B406" i="1"/>
  <c r="D406" i="1"/>
  <c r="B376" i="1"/>
  <c r="D376" i="1"/>
  <c r="B361" i="1"/>
  <c r="D361" i="1"/>
  <c r="B331" i="1"/>
  <c r="D331" i="1"/>
  <c r="B286" i="1"/>
  <c r="D286" i="1"/>
  <c r="B266" i="1"/>
  <c r="D266" i="1"/>
  <c r="B231" i="1"/>
  <c r="D231" i="1"/>
  <c r="B209" i="1"/>
  <c r="D209" i="1"/>
  <c r="B188" i="1"/>
  <c r="D188" i="1"/>
  <c r="B157" i="1"/>
  <c r="D157" i="1"/>
  <c r="B1496" i="1"/>
  <c r="D1496" i="1"/>
  <c r="B19" i="1"/>
  <c r="D19" i="1"/>
  <c r="B1453" i="1"/>
  <c r="D1453" i="1"/>
  <c r="B1413" i="1"/>
  <c r="D1413" i="1"/>
  <c r="B1387" i="1"/>
  <c r="D1387" i="1"/>
  <c r="B1363" i="1"/>
  <c r="D1363" i="1"/>
  <c r="B1325" i="1"/>
  <c r="D1325" i="1"/>
  <c r="B1299" i="1"/>
  <c r="D1299" i="1"/>
  <c r="B1266" i="1"/>
  <c r="D1266" i="1"/>
  <c r="B1236" i="1"/>
  <c r="D1236" i="1"/>
  <c r="B1215" i="1"/>
  <c r="D1215" i="1"/>
  <c r="B1186" i="1"/>
  <c r="D1186" i="1"/>
  <c r="B104" i="1"/>
  <c r="D104" i="1"/>
  <c r="B1131" i="1"/>
  <c r="D1131" i="1"/>
  <c r="B1097" i="1"/>
  <c r="D1097" i="1"/>
  <c r="B1083" i="1"/>
  <c r="D1083" i="1"/>
  <c r="B1051" i="1"/>
  <c r="D1051" i="1"/>
  <c r="B1028" i="1"/>
  <c r="D1028" i="1"/>
  <c r="B1007" i="1"/>
  <c r="D1007" i="1"/>
  <c r="B968" i="1"/>
  <c r="D968" i="1"/>
  <c r="B939" i="1"/>
  <c r="D939" i="1"/>
  <c r="B922" i="1"/>
  <c r="D922" i="1"/>
  <c r="B898" i="1"/>
  <c r="D898" i="1"/>
  <c r="B79" i="1"/>
  <c r="D79" i="1"/>
  <c r="B851" i="1"/>
  <c r="D851" i="1"/>
  <c r="B831" i="1"/>
  <c r="D831" i="1"/>
  <c r="B805" i="1"/>
  <c r="D805" i="1"/>
  <c r="B773" i="1"/>
  <c r="D773" i="1"/>
  <c r="B752" i="1"/>
  <c r="D752" i="1"/>
  <c r="B4" i="1"/>
  <c r="D4" i="1"/>
  <c r="B797" i="1"/>
  <c r="D797" i="1"/>
  <c r="B765" i="1"/>
  <c r="D765" i="1"/>
  <c r="B741" i="1"/>
  <c r="D741" i="1"/>
  <c r="B710" i="1"/>
  <c r="D710" i="1"/>
  <c r="B677" i="1"/>
  <c r="D677" i="1"/>
  <c r="B655" i="1"/>
  <c r="D655" i="1"/>
  <c r="B627" i="1"/>
  <c r="D627" i="1"/>
  <c r="B596" i="1"/>
  <c r="D596" i="1"/>
  <c r="B568" i="1"/>
  <c r="D568" i="1"/>
  <c r="B544" i="1"/>
  <c r="D544" i="1"/>
  <c r="B527" i="1"/>
  <c r="D527" i="1"/>
  <c r="B491" i="1"/>
  <c r="D491" i="1"/>
  <c r="B453" i="1"/>
  <c r="D453" i="1"/>
  <c r="B428" i="1"/>
  <c r="D428" i="1"/>
  <c r="B377" i="1"/>
  <c r="D377" i="1"/>
  <c r="B338" i="1"/>
  <c r="D338" i="1"/>
  <c r="B314" i="1"/>
  <c r="D314" i="1"/>
  <c r="B267" i="1"/>
  <c r="D267" i="1"/>
  <c r="B29" i="1"/>
  <c r="D29" i="1"/>
  <c r="B203" i="1"/>
  <c r="D203" i="1"/>
  <c r="B175" i="1"/>
  <c r="D175" i="1"/>
  <c r="B148" i="1"/>
  <c r="D148" i="1"/>
  <c r="B1484" i="1"/>
  <c r="D1484" i="1"/>
  <c r="B1447" i="1"/>
  <c r="D1447" i="1"/>
  <c r="B1430" i="1"/>
  <c r="D1430" i="1"/>
  <c r="B1405" i="1"/>
  <c r="D1405" i="1"/>
  <c r="B119" i="1"/>
  <c r="D119" i="1"/>
  <c r="B1355" i="1"/>
  <c r="D1355" i="1"/>
  <c r="B1317" i="1"/>
  <c r="D1317" i="1"/>
  <c r="B1292" i="1"/>
  <c r="D1292" i="1"/>
  <c r="B1260" i="1"/>
  <c r="D1260" i="1"/>
  <c r="B1232" i="1"/>
  <c r="D1232" i="1"/>
  <c r="B1207" i="1"/>
  <c r="D1207" i="1"/>
  <c r="B1178" i="1"/>
  <c r="D1178" i="1"/>
  <c r="B1147" i="1"/>
  <c r="D1147" i="1"/>
  <c r="B1115" i="1"/>
  <c r="D1115" i="1"/>
  <c r="B1079" i="1"/>
  <c r="D1079" i="1"/>
  <c r="B92" i="1"/>
  <c r="D92" i="1"/>
  <c r="B1022" i="1"/>
  <c r="D1022" i="1"/>
  <c r="B989" i="1"/>
  <c r="D989" i="1"/>
  <c r="B962" i="1"/>
  <c r="D962" i="1"/>
  <c r="B933" i="1"/>
  <c r="D933" i="1"/>
  <c r="B912" i="1"/>
  <c r="D912" i="1"/>
  <c r="B891" i="1"/>
  <c r="D891" i="1"/>
  <c r="B862" i="1"/>
  <c r="D862" i="1"/>
  <c r="B841" i="1"/>
  <c r="D841" i="1"/>
  <c r="B824" i="1"/>
  <c r="D824" i="1"/>
  <c r="B792" i="1"/>
  <c r="D792" i="1"/>
  <c r="B754" i="1"/>
  <c r="D754" i="1"/>
  <c r="B735" i="1"/>
  <c r="D735" i="1"/>
  <c r="B703" i="1"/>
  <c r="D703" i="1"/>
  <c r="B676" i="1"/>
  <c r="D676" i="1"/>
  <c r="B651" i="1"/>
  <c r="D651" i="1"/>
  <c r="B619" i="1"/>
  <c r="D619" i="1"/>
  <c r="B556" i="1"/>
  <c r="D556" i="1"/>
  <c r="B528" i="1"/>
  <c r="D528" i="1"/>
  <c r="B501" i="1"/>
  <c r="D501" i="1"/>
  <c r="B465" i="1"/>
  <c r="D465" i="1"/>
  <c r="B437" i="1"/>
  <c r="D437" i="1"/>
  <c r="B396" i="1"/>
  <c r="D396" i="1"/>
  <c r="B364" i="1"/>
  <c r="D364" i="1"/>
  <c r="B39" i="1"/>
  <c r="D39" i="1"/>
  <c r="B310" i="1"/>
  <c r="D310" i="1"/>
  <c r="B274" i="1"/>
  <c r="D274" i="1"/>
  <c r="B250" i="1"/>
  <c r="D250" i="1"/>
  <c r="B211" i="1"/>
  <c r="D211" i="1"/>
  <c r="B185" i="1"/>
  <c r="D185" i="1"/>
  <c r="B1507" i="1"/>
  <c r="D1507" i="1"/>
  <c r="B159" i="1"/>
  <c r="D159" i="1"/>
  <c r="B1443" i="1"/>
  <c r="D1443" i="1"/>
  <c r="B1417" i="1"/>
  <c r="D1417" i="1"/>
  <c r="B1394" i="1"/>
  <c r="D1394" i="1"/>
  <c r="B1370" i="1"/>
  <c r="D1370" i="1"/>
  <c r="B1336" i="1"/>
  <c r="D1336" i="1"/>
  <c r="B1309" i="1"/>
  <c r="D1309" i="1"/>
  <c r="B1277" i="1"/>
  <c r="D1277" i="1"/>
  <c r="B1243" i="1"/>
  <c r="D1243" i="1"/>
  <c r="B1224" i="1"/>
  <c r="D1224" i="1"/>
  <c r="B1188" i="1"/>
  <c r="D1188" i="1"/>
  <c r="B114" i="1"/>
  <c r="D114" i="1"/>
  <c r="B1133" i="1"/>
  <c r="D1133" i="1"/>
  <c r="B1099" i="1"/>
  <c r="D1099" i="1"/>
  <c r="B1071" i="1"/>
  <c r="D1071" i="1"/>
  <c r="B1037" i="1"/>
  <c r="D1037" i="1"/>
  <c r="B1000" i="1"/>
  <c r="D1000" i="1"/>
  <c r="B973" i="1"/>
  <c r="D973" i="1"/>
  <c r="B941" i="1"/>
  <c r="D941" i="1"/>
  <c r="B906" i="1"/>
  <c r="D906" i="1"/>
  <c r="B885" i="1"/>
  <c r="D885" i="1"/>
  <c r="B853" i="1"/>
  <c r="D853" i="1"/>
  <c r="B81" i="1"/>
  <c r="D81" i="1"/>
  <c r="B825" i="1"/>
  <c r="D825" i="1"/>
  <c r="B793" i="1"/>
  <c r="D793" i="1"/>
  <c r="B748" i="1"/>
  <c r="D748" i="1"/>
  <c r="B727" i="1"/>
  <c r="D727" i="1"/>
  <c r="B698" i="1"/>
  <c r="D698" i="1"/>
  <c r="B638" i="1"/>
  <c r="D638" i="1"/>
  <c r="B598" i="1"/>
  <c r="D598" i="1"/>
  <c r="B579" i="1"/>
  <c r="D579" i="1"/>
  <c r="B537" i="1"/>
  <c r="D537" i="1"/>
  <c r="B511" i="1"/>
  <c r="D511" i="1"/>
  <c r="B484" i="1"/>
  <c r="D484" i="1"/>
  <c r="B455" i="1"/>
  <c r="D455" i="1"/>
  <c r="B56" i="1"/>
  <c r="D56" i="1"/>
  <c r="B379" i="1"/>
  <c r="D379" i="1"/>
  <c r="B347" i="1"/>
  <c r="D347" i="1"/>
  <c r="B325" i="1"/>
  <c r="D325" i="1"/>
  <c r="B302" i="1"/>
  <c r="D302" i="1"/>
  <c r="B269" i="1"/>
  <c r="D269" i="1"/>
  <c r="B242" i="1"/>
  <c r="D242" i="1"/>
  <c r="B205" i="1"/>
  <c r="D205" i="1"/>
  <c r="B168" i="1"/>
  <c r="D168" i="1"/>
  <c r="B1508" i="1"/>
  <c r="D1508" i="1"/>
  <c r="B1478" i="1"/>
  <c r="D1478" i="1"/>
  <c r="B1432" i="1"/>
  <c r="D1432" i="1"/>
  <c r="B1395" i="1"/>
  <c r="D1395" i="1"/>
  <c r="B1371" i="1"/>
  <c r="D1371" i="1"/>
  <c r="B1328" i="1"/>
  <c r="D1328" i="1"/>
  <c r="B1294" i="1"/>
  <c r="D1294" i="1"/>
  <c r="B1269" i="1"/>
  <c r="D1269" i="1"/>
  <c r="B1225" i="1"/>
  <c r="D1225" i="1"/>
  <c r="B107" i="1"/>
  <c r="D107" i="1"/>
  <c r="B1157" i="1"/>
  <c r="D1157" i="1"/>
  <c r="B1125" i="1"/>
  <c r="D1125" i="1"/>
  <c r="B1086" i="1"/>
  <c r="D1086" i="1"/>
  <c r="B1043" i="1"/>
  <c r="D1043" i="1"/>
  <c r="B1010" i="1"/>
  <c r="D1010" i="1"/>
  <c r="B991" i="1"/>
  <c r="B957" i="1"/>
  <c r="D957" i="1"/>
  <c r="B929" i="1"/>
  <c r="D929" i="1"/>
  <c r="B893" i="1"/>
  <c r="D893" i="1"/>
  <c r="B864" i="1"/>
  <c r="D864" i="1"/>
  <c r="B865" i="1"/>
  <c r="D865" i="1"/>
  <c r="B826" i="1"/>
  <c r="D826" i="1"/>
  <c r="B794" i="1"/>
  <c r="D794" i="1"/>
  <c r="B768" i="1"/>
  <c r="D768" i="1"/>
  <c r="B728" i="1"/>
  <c r="D728" i="1"/>
  <c r="B74" i="1"/>
  <c r="D74" i="1"/>
  <c r="B669" i="1"/>
  <c r="D669" i="1"/>
  <c r="B630" i="1"/>
  <c r="D630" i="1"/>
  <c r="B599" i="1"/>
  <c r="D599" i="1"/>
  <c r="B558" i="1"/>
  <c r="D558" i="1"/>
  <c r="B521" i="1"/>
  <c r="D521" i="1"/>
  <c r="B494" i="1"/>
  <c r="D494" i="1"/>
  <c r="B462" i="1"/>
  <c r="D462" i="1"/>
  <c r="B57" i="1"/>
  <c r="D57" i="1"/>
  <c r="B398" i="1"/>
  <c r="D398" i="1"/>
  <c r="B366" i="1"/>
  <c r="D366" i="1"/>
  <c r="B341" i="1"/>
  <c r="D341" i="1"/>
  <c r="B307" i="1"/>
  <c r="D307" i="1"/>
  <c r="B276" i="1"/>
  <c r="D276" i="1"/>
  <c r="B243" i="1"/>
  <c r="D243" i="1"/>
  <c r="B206" i="1"/>
  <c r="D206" i="1"/>
  <c r="B169" i="1"/>
  <c r="D169" i="1"/>
  <c r="B142" i="1"/>
  <c r="D142" i="1"/>
  <c r="B1487" i="1"/>
  <c r="D1487" i="1"/>
  <c r="B1457" i="1"/>
  <c r="D1457" i="1"/>
  <c r="B1419" i="1"/>
  <c r="D1419" i="1"/>
  <c r="B1379" i="1"/>
  <c r="D1379" i="1"/>
  <c r="B1338" i="1"/>
  <c r="D1338" i="1"/>
  <c r="B1303" i="1"/>
  <c r="D1303" i="1"/>
  <c r="B1279" i="1"/>
  <c r="D1279" i="1"/>
  <c r="B1245" i="1"/>
  <c r="D1245" i="1"/>
  <c r="B122" i="1"/>
  <c r="D122" i="1"/>
  <c r="B1165" i="1"/>
  <c r="D1165" i="1"/>
  <c r="B1126" i="1"/>
  <c r="D1126" i="1"/>
  <c r="B1101" i="1"/>
  <c r="D1101" i="1"/>
  <c r="B1055" i="1"/>
  <c r="D1055" i="1"/>
  <c r="B1002" i="1"/>
  <c r="D1002" i="1"/>
  <c r="B975" i="1"/>
  <c r="D975" i="1"/>
  <c r="B943" i="1"/>
  <c r="D943" i="1"/>
  <c r="B887" i="1"/>
  <c r="D887" i="1"/>
  <c r="B1074" i="1"/>
  <c r="D1074" i="1"/>
  <c r="B1033" i="1"/>
  <c r="D1033" i="1"/>
  <c r="B1005" i="1"/>
  <c r="D1005" i="1"/>
  <c r="B985" i="1"/>
  <c r="D985" i="1"/>
  <c r="B895" i="1"/>
  <c r="D895" i="1"/>
  <c r="B818" i="1"/>
  <c r="D818" i="1"/>
  <c r="B787" i="1"/>
  <c r="D787" i="1"/>
  <c r="B745" i="1"/>
  <c r="D745" i="1"/>
  <c r="B75" i="1"/>
  <c r="D75" i="1"/>
  <c r="B670" i="1"/>
  <c r="D670" i="1"/>
  <c r="B622" i="1"/>
  <c r="D622" i="1"/>
  <c r="B581" i="1"/>
  <c r="D581" i="1"/>
  <c r="B522" i="1"/>
  <c r="D522" i="1"/>
  <c r="B486" i="1"/>
  <c r="D486" i="1"/>
  <c r="B463" i="1"/>
  <c r="D463" i="1"/>
  <c r="B423" i="1"/>
  <c r="D423" i="1"/>
  <c r="B58" i="1"/>
  <c r="D58" i="1"/>
  <c r="B349" i="1"/>
  <c r="D349" i="1"/>
  <c r="B313" i="1"/>
  <c r="D313" i="1"/>
  <c r="B297" i="1"/>
  <c r="D297" i="1"/>
  <c r="B244" i="1"/>
  <c r="D244" i="1"/>
  <c r="B207" i="1"/>
  <c r="D207" i="1"/>
  <c r="B179" i="1"/>
  <c r="D179" i="1"/>
  <c r="B143" i="1"/>
  <c r="D143" i="1"/>
  <c r="B1480" i="1"/>
  <c r="D1480" i="1"/>
  <c r="B1428" i="1"/>
  <c r="D1428" i="1"/>
  <c r="B1400" i="1"/>
  <c r="D1400" i="1"/>
  <c r="B1348" i="1"/>
  <c r="D1348" i="1"/>
  <c r="B1312" i="1"/>
  <c r="D1312" i="1"/>
  <c r="B1280" i="1"/>
  <c r="D1280" i="1"/>
  <c r="B1227" i="1"/>
  <c r="D1227" i="1"/>
  <c r="B131" i="1"/>
  <c r="D131" i="1"/>
  <c r="B1151" i="1"/>
  <c r="D1151" i="1"/>
  <c r="B1110" i="1"/>
  <c r="D1110" i="1"/>
  <c r="B24" i="1"/>
  <c r="D24" i="1"/>
  <c r="B1152" i="1"/>
  <c r="D1152" i="1"/>
  <c r="B1111" i="1"/>
  <c r="D1111" i="1"/>
  <c r="B96" i="1"/>
  <c r="D96" i="1"/>
  <c r="B1026" i="1"/>
  <c r="D1026" i="1"/>
  <c r="B1004" i="1"/>
  <c r="D1004" i="1"/>
  <c r="B977" i="1"/>
  <c r="D977" i="1"/>
  <c r="B896" i="1"/>
  <c r="D896" i="1"/>
  <c r="B802" i="1"/>
  <c r="D802" i="1"/>
  <c r="B770" i="1"/>
  <c r="D770" i="1"/>
  <c r="B722" i="1"/>
  <c r="D722" i="1"/>
  <c r="B641" i="1"/>
  <c r="D641" i="1"/>
  <c r="B601" i="1"/>
  <c r="D601" i="1"/>
  <c r="B560" i="1"/>
  <c r="D560" i="1"/>
  <c r="B514" i="1"/>
  <c r="D514" i="1"/>
  <c r="B478" i="1"/>
  <c r="D478" i="1"/>
  <c r="B441" i="1"/>
  <c r="D441" i="1"/>
  <c r="B412" i="1"/>
  <c r="D412" i="1"/>
  <c r="B859" i="1"/>
  <c r="D859" i="1"/>
  <c r="B832" i="1"/>
  <c r="D832" i="1"/>
  <c r="B762" i="1"/>
  <c r="D762" i="1"/>
  <c r="B731" i="1"/>
  <c r="D731" i="1"/>
  <c r="B693" i="1"/>
  <c r="D693" i="1"/>
  <c r="B661" i="1"/>
  <c r="D661" i="1"/>
  <c r="B610" i="1"/>
  <c r="D610" i="1"/>
  <c r="B584" i="1"/>
  <c r="D584" i="1"/>
  <c r="B552" i="1"/>
  <c r="D552" i="1"/>
  <c r="B51" i="1"/>
  <c r="D51" i="1"/>
  <c r="B488" i="1"/>
  <c r="D488" i="1"/>
  <c r="B442" i="1"/>
  <c r="D442" i="1"/>
  <c r="B413" i="1"/>
  <c r="D413" i="1"/>
  <c r="B392" i="1"/>
  <c r="D392" i="1"/>
  <c r="B359" i="1"/>
  <c r="D359" i="1"/>
  <c r="B335" i="1"/>
  <c r="D335" i="1"/>
  <c r="B287" i="1"/>
  <c r="D287" i="1"/>
  <c r="B264" i="1"/>
  <c r="D264" i="1"/>
  <c r="B237" i="1"/>
  <c r="D237" i="1"/>
  <c r="B186" i="1"/>
  <c r="D186" i="1"/>
  <c r="B26" i="1"/>
  <c r="D26" i="1"/>
  <c r="B1494" i="1"/>
  <c r="D1494" i="1"/>
  <c r="B1465" i="1"/>
  <c r="D1465" i="1"/>
  <c r="B1422" i="1"/>
  <c r="D1422" i="1"/>
  <c r="B1392" i="1"/>
  <c r="D1392" i="1"/>
  <c r="B1366" i="1"/>
  <c r="D1366" i="1"/>
  <c r="B1332" i="1"/>
  <c r="D1332" i="1"/>
  <c r="B1297" i="1"/>
  <c r="D1297" i="1"/>
  <c r="B1273" i="1"/>
  <c r="D1273" i="1"/>
  <c r="B1239" i="1"/>
  <c r="D1239" i="1"/>
  <c r="B103" i="1"/>
  <c r="D103" i="1"/>
  <c r="B1192" i="1"/>
  <c r="D1192" i="1"/>
  <c r="B1159" i="1"/>
  <c r="D1159" i="1"/>
  <c r="B1129" i="1"/>
  <c r="D1129" i="1"/>
  <c r="B1095" i="1"/>
  <c r="D1095" i="1"/>
  <c r="B1076" i="1"/>
  <c r="D1076" i="1"/>
  <c r="B1049" i="1"/>
  <c r="D1049" i="1"/>
  <c r="B987" i="1"/>
  <c r="D987" i="1"/>
  <c r="B959" i="1"/>
  <c r="D959" i="1"/>
  <c r="B930" i="1"/>
  <c r="D930" i="1"/>
  <c r="B902" i="1"/>
  <c r="D902" i="1"/>
  <c r="B77" i="1"/>
  <c r="D77" i="1"/>
  <c r="B795" i="1"/>
  <c r="D795" i="1"/>
  <c r="B763" i="1"/>
  <c r="D763" i="1"/>
  <c r="B732" i="1"/>
  <c r="D732" i="1"/>
  <c r="B708" i="1"/>
  <c r="D708" i="1"/>
  <c r="B673" i="1"/>
  <c r="D673" i="1"/>
  <c r="B60" i="1"/>
  <c r="D60" i="1"/>
  <c r="B625" i="1"/>
  <c r="D625" i="1"/>
  <c r="B602" i="1"/>
  <c r="D602" i="1"/>
  <c r="B575" i="1"/>
  <c r="D575" i="1"/>
  <c r="B549" i="1"/>
  <c r="D549" i="1"/>
  <c r="B507" i="1"/>
  <c r="D507" i="1"/>
  <c r="B480" i="1"/>
  <c r="D480" i="1"/>
  <c r="B443" i="1"/>
  <c r="D443" i="1"/>
  <c r="B45" i="1"/>
  <c r="D45" i="1"/>
  <c r="B393" i="1"/>
  <c r="D393" i="1"/>
  <c r="B360" i="1"/>
  <c r="D360" i="1"/>
  <c r="B336" i="1"/>
  <c r="D336" i="1"/>
  <c r="B288" i="1"/>
  <c r="D288" i="1"/>
  <c r="B265" i="1"/>
  <c r="D265" i="1"/>
  <c r="B238" i="1"/>
  <c r="D238" i="1"/>
  <c r="B187" i="1"/>
  <c r="D187" i="1"/>
  <c r="B155" i="1"/>
  <c r="D155" i="1"/>
  <c r="B1495" i="1"/>
  <c r="D1495" i="1"/>
  <c r="B1452" i="1"/>
  <c r="D1452" i="1"/>
  <c r="B1435" i="1"/>
  <c r="D1435" i="1"/>
  <c r="B1397" i="1"/>
  <c r="D1397" i="1"/>
  <c r="B1374" i="1"/>
  <c r="D1374" i="1"/>
  <c r="B1353" i="1"/>
  <c r="D1353" i="1"/>
  <c r="B1315" i="1"/>
  <c r="D1315" i="1"/>
  <c r="B111" i="1"/>
  <c r="D111" i="1"/>
  <c r="B1249" i="1"/>
  <c r="D1249" i="1"/>
  <c r="B1221" i="1"/>
  <c r="D1221" i="1"/>
  <c r="B1199" i="1"/>
  <c r="D1199" i="1"/>
  <c r="B1167" i="1"/>
  <c r="D1167" i="1"/>
  <c r="B1136" i="1"/>
  <c r="D1136" i="1"/>
  <c r="B1113" i="1"/>
  <c r="D1113" i="1"/>
  <c r="B1090" i="1"/>
  <c r="D1090" i="1"/>
  <c r="B1059" i="1"/>
  <c r="D1059" i="1"/>
  <c r="B1039" i="1"/>
  <c r="D1039" i="1"/>
  <c r="B988" i="1"/>
  <c r="D988" i="1"/>
  <c r="B78" i="1"/>
  <c r="D78" i="1"/>
  <c r="B938" i="1"/>
  <c r="D938" i="1"/>
  <c r="B917" i="1"/>
  <c r="D917" i="1"/>
  <c r="B889" i="1"/>
  <c r="D889" i="1"/>
  <c r="B860" i="1"/>
  <c r="D860" i="1"/>
  <c r="B821" i="1"/>
  <c r="D821" i="1"/>
  <c r="B3" i="1"/>
  <c r="D3" i="1"/>
  <c r="B709" i="1"/>
  <c r="D709" i="1"/>
  <c r="B674" i="1"/>
  <c r="D674" i="1"/>
  <c r="B654" i="1"/>
  <c r="D654" i="1"/>
  <c r="B626" i="1"/>
  <c r="D626" i="1"/>
  <c r="B603" i="1"/>
  <c r="D603" i="1"/>
  <c r="B576" i="1"/>
  <c r="D576" i="1"/>
  <c r="B550" i="1"/>
  <c r="D550" i="1"/>
  <c r="B53" i="1"/>
  <c r="D53" i="1"/>
  <c r="B490" i="1"/>
  <c r="D490" i="1"/>
  <c r="B452" i="1"/>
  <c r="D452" i="1"/>
  <c r="B427" i="1"/>
  <c r="D427" i="1"/>
  <c r="B403" i="1"/>
  <c r="D403" i="1"/>
  <c r="B369" i="1"/>
  <c r="D369" i="1"/>
  <c r="B353" i="1"/>
  <c r="D353" i="1"/>
  <c r="B322" i="1"/>
  <c r="D322" i="1"/>
  <c r="B281" i="1"/>
  <c r="D281" i="1"/>
  <c r="B257" i="1"/>
  <c r="D257" i="1"/>
  <c r="B224" i="1"/>
  <c r="D224" i="1"/>
  <c r="B28" i="1"/>
  <c r="D28" i="1"/>
  <c r="B183" i="1"/>
  <c r="D183" i="1"/>
  <c r="B156" i="1"/>
  <c r="D156" i="1"/>
  <c r="B1492" i="1"/>
  <c r="D1492" i="1"/>
  <c r="B1475" i="1"/>
  <c r="D1475" i="1"/>
  <c r="B1446" i="1"/>
  <c r="D1446" i="1"/>
  <c r="B1404" i="1"/>
  <c r="D1404" i="1"/>
  <c r="B1382" i="1"/>
  <c r="D1382" i="1"/>
  <c r="B1354" i="1"/>
  <c r="D1354" i="1"/>
  <c r="B1316" i="1"/>
  <c r="D1316" i="1"/>
  <c r="B1291" i="1"/>
  <c r="D1291" i="1"/>
  <c r="B1259" i="1"/>
  <c r="D1259" i="1"/>
  <c r="B112" i="1"/>
  <c r="D112" i="1"/>
  <c r="B1206" i="1"/>
  <c r="D1206" i="1"/>
  <c r="B1177" i="1"/>
  <c r="D1177" i="1"/>
  <c r="B1154" i="1"/>
  <c r="D1154" i="1"/>
  <c r="B1123" i="1"/>
  <c r="D1123" i="1"/>
  <c r="B1094" i="1"/>
  <c r="D1094" i="1"/>
  <c r="B1078" i="1"/>
  <c r="D1078" i="1"/>
  <c r="B1048" i="1"/>
  <c r="D1048" i="1"/>
  <c r="B1021" i="1"/>
  <c r="D1021" i="1"/>
  <c r="B998" i="1"/>
  <c r="D998" i="1"/>
  <c r="B961" i="1"/>
  <c r="D961" i="1"/>
  <c r="B84" i="1"/>
  <c r="D84" i="1"/>
  <c r="B918" i="1"/>
  <c r="D918" i="1"/>
  <c r="B890" i="1"/>
  <c r="D890" i="1"/>
  <c r="B869" i="1"/>
  <c r="D869" i="1"/>
  <c r="B846" i="1"/>
  <c r="D846" i="1"/>
  <c r="B822" i="1"/>
  <c r="D822" i="1"/>
  <c r="B796" i="1"/>
  <c r="D796" i="1"/>
  <c r="B764" i="1"/>
  <c r="D764" i="1"/>
  <c r="B740" i="1"/>
  <c r="D740" i="1"/>
  <c r="B835" i="1"/>
  <c r="D835" i="1"/>
  <c r="B791" i="1"/>
  <c r="D791" i="1"/>
  <c r="B761" i="1"/>
  <c r="D761" i="1"/>
  <c r="B734" i="1"/>
  <c r="D734" i="1"/>
  <c r="B702" i="1"/>
  <c r="D702" i="1"/>
  <c r="B675" i="1"/>
  <c r="D675" i="1"/>
  <c r="B650" i="1"/>
  <c r="D650" i="1"/>
  <c r="B618" i="1"/>
  <c r="D618" i="1"/>
  <c r="B62" i="1"/>
  <c r="D62" i="1"/>
  <c r="B564" i="1"/>
  <c r="D564" i="1"/>
  <c r="B535" i="1"/>
  <c r="D535" i="1"/>
  <c r="B518" i="1"/>
  <c r="D518" i="1"/>
  <c r="B482" i="1"/>
  <c r="D482" i="1"/>
  <c r="B445" i="1"/>
  <c r="D445" i="1"/>
  <c r="B416" i="1"/>
  <c r="D416" i="1"/>
  <c r="B370" i="1"/>
  <c r="D370" i="1"/>
  <c r="B38" i="1"/>
  <c r="D38" i="1"/>
  <c r="B293" i="1"/>
  <c r="D293" i="1"/>
  <c r="B258" i="1"/>
  <c r="D258" i="1"/>
  <c r="B232" i="1"/>
  <c r="D232" i="1"/>
  <c r="B196" i="1"/>
  <c r="D196" i="1"/>
  <c r="B166" i="1"/>
  <c r="D166" i="1"/>
  <c r="B1506" i="1"/>
  <c r="D1506" i="1"/>
  <c r="B1476" i="1"/>
  <c r="D1476" i="1"/>
  <c r="B127" i="1"/>
  <c r="D127" i="1"/>
  <c r="B1424" i="1"/>
  <c r="D1424" i="1"/>
  <c r="B1399" i="1"/>
  <c r="D1399" i="1"/>
  <c r="B1376" i="1"/>
  <c r="D1376" i="1"/>
  <c r="B1344" i="1"/>
  <c r="D1344" i="1"/>
  <c r="B1308" i="1"/>
  <c r="D1308" i="1"/>
  <c r="B1285" i="1"/>
  <c r="D1285" i="1"/>
  <c r="B1251" i="1"/>
  <c r="D1251" i="1"/>
  <c r="B1223" i="1"/>
  <c r="D1223" i="1"/>
  <c r="B1201" i="1"/>
  <c r="D1201" i="1"/>
  <c r="B1169" i="1"/>
  <c r="D1169" i="1"/>
  <c r="B100" i="1"/>
  <c r="D100" i="1"/>
  <c r="B1107" i="1"/>
  <c r="D1107" i="1"/>
  <c r="B1070" i="1"/>
  <c r="D1070" i="1"/>
  <c r="B1041" i="1"/>
  <c r="D1041" i="1"/>
  <c r="B1015" i="1"/>
  <c r="D1015" i="1"/>
  <c r="B981" i="1"/>
  <c r="D981" i="1"/>
  <c r="B955" i="1"/>
  <c r="D955" i="1"/>
  <c r="B927" i="1"/>
  <c r="D927" i="1"/>
  <c r="B905" i="1"/>
  <c r="D905" i="1"/>
  <c r="B884" i="1"/>
  <c r="D884" i="1"/>
  <c r="B858" i="1"/>
  <c r="D858" i="1"/>
  <c r="B815" i="1"/>
  <c r="D815" i="1"/>
  <c r="B784" i="1"/>
  <c r="D784" i="1"/>
  <c r="B747" i="1"/>
  <c r="D747" i="1"/>
  <c r="B726" i="1"/>
  <c r="D726" i="1"/>
  <c r="B697" i="1"/>
  <c r="D697" i="1"/>
  <c r="B72" i="1"/>
  <c r="D72" i="1"/>
  <c r="B645" i="1"/>
  <c r="D645" i="1"/>
  <c r="B614" i="1"/>
  <c r="D614" i="1"/>
  <c r="B582" i="1"/>
  <c r="D582" i="1"/>
  <c r="B545" i="1"/>
  <c r="D545" i="1"/>
  <c r="B519" i="1"/>
  <c r="D519" i="1"/>
  <c r="B492" i="1"/>
  <c r="D492" i="1"/>
  <c r="B460" i="1"/>
  <c r="D460" i="1"/>
  <c r="B55" i="1"/>
  <c r="D55" i="1"/>
  <c r="B387" i="1"/>
  <c r="D387" i="1"/>
  <c r="B355" i="1"/>
  <c r="D355" i="1"/>
  <c r="B333" i="1"/>
  <c r="D333" i="1"/>
  <c r="B299" i="1"/>
  <c r="D299" i="1"/>
  <c r="B268" i="1"/>
  <c r="D268" i="1"/>
  <c r="B241" i="1"/>
  <c r="D241" i="1"/>
  <c r="B204" i="1"/>
  <c r="D204" i="1"/>
  <c r="B176" i="1"/>
  <c r="D176" i="1"/>
  <c r="B1498" i="1"/>
  <c r="D1498" i="1"/>
  <c r="B1468" i="1"/>
  <c r="D1468" i="1"/>
  <c r="B1438" i="1"/>
  <c r="D1438" i="1"/>
  <c r="B1415" i="1"/>
  <c r="D1415" i="1"/>
  <c r="B1389" i="1"/>
  <c r="D1389" i="1"/>
  <c r="B1365" i="1"/>
  <c r="D1365" i="1"/>
  <c r="B1327" i="1"/>
  <c r="D1327" i="1"/>
  <c r="B1301" i="1"/>
  <c r="D1301" i="1"/>
  <c r="B1268" i="1"/>
  <c r="D1268" i="1"/>
  <c r="B120" i="1"/>
  <c r="D120" i="1"/>
  <c r="B1217" i="1"/>
  <c r="D1217" i="1"/>
  <c r="B1179" i="1"/>
  <c r="D1179" i="1"/>
  <c r="B1156" i="1"/>
  <c r="D1156" i="1"/>
  <c r="B1124" i="1"/>
  <c r="D1124" i="1"/>
  <c r="B1085" i="1"/>
  <c r="D1085" i="1"/>
  <c r="B1062" i="1"/>
  <c r="D1062" i="1"/>
  <c r="B1030" i="1"/>
  <c r="D1030" i="1"/>
  <c r="B990" i="1"/>
  <c r="D990" i="1"/>
  <c r="B963" i="1"/>
  <c r="D963" i="1"/>
  <c r="B934" i="1"/>
  <c r="D934" i="1"/>
  <c r="B86" i="1"/>
  <c r="D86" i="1"/>
  <c r="B879" i="1"/>
  <c r="D879" i="1"/>
  <c r="B848" i="1"/>
  <c r="D848" i="1"/>
  <c r="B15" i="1"/>
  <c r="D15" i="1"/>
  <c r="B816" i="1"/>
  <c r="D816" i="1"/>
  <c r="B785" i="1"/>
  <c r="D785" i="1"/>
  <c r="B73" i="1"/>
  <c r="D73" i="1"/>
  <c r="B719" i="1"/>
  <c r="D719" i="1"/>
  <c r="B687" i="1"/>
  <c r="D687" i="1"/>
  <c r="B657" i="1"/>
  <c r="D657" i="1"/>
  <c r="B629" i="1"/>
  <c r="D629" i="1"/>
  <c r="B589" i="1"/>
  <c r="D589" i="1"/>
  <c r="B570" i="1"/>
  <c r="D570" i="1"/>
  <c r="B534" i="1"/>
  <c r="D534" i="1"/>
  <c r="B475" i="1"/>
  <c r="D475" i="1"/>
  <c r="B447" i="1"/>
  <c r="D447" i="1"/>
  <c r="B418" i="1"/>
  <c r="D418" i="1"/>
  <c r="B372" i="1"/>
  <c r="D372" i="1"/>
  <c r="B340" i="1"/>
  <c r="D340" i="1"/>
  <c r="B316" i="1"/>
  <c r="D316" i="1"/>
  <c r="B300" i="1"/>
  <c r="D300" i="1"/>
  <c r="B260" i="1"/>
  <c r="D260" i="1"/>
  <c r="B234" i="1"/>
  <c r="D234" i="1"/>
  <c r="B198" i="1"/>
  <c r="D198" i="1"/>
  <c r="B22" i="1"/>
  <c r="D22" i="1"/>
  <c r="B1499" i="1"/>
  <c r="D1499" i="1"/>
  <c r="B1469" i="1"/>
  <c r="D1469" i="1"/>
  <c r="B1426" i="1"/>
  <c r="D1426" i="1"/>
  <c r="B1390" i="1"/>
  <c r="D1390" i="1"/>
  <c r="B1357" i="1"/>
  <c r="D1357" i="1"/>
  <c r="B1319" i="1"/>
  <c r="D1319" i="1"/>
  <c r="B115" i="1"/>
  <c r="D115" i="1"/>
  <c r="B1262" i="1"/>
  <c r="D1262" i="1"/>
  <c r="B1209" i="1"/>
  <c r="D1209" i="1"/>
  <c r="B1180" i="1"/>
  <c r="D1180" i="1"/>
  <c r="B1149" i="1"/>
  <c r="D1149" i="1"/>
  <c r="B1117" i="1"/>
  <c r="D1117" i="1"/>
  <c r="B1072" i="1"/>
  <c r="D1072" i="1"/>
  <c r="B1031" i="1"/>
  <c r="D1031" i="1"/>
  <c r="B1001" i="1"/>
  <c r="D1001" i="1"/>
  <c r="B983" i="1"/>
  <c r="D983" i="1"/>
  <c r="B949" i="1"/>
  <c r="D949" i="1"/>
  <c r="B87" i="1"/>
  <c r="D87" i="1"/>
  <c r="B886" i="1"/>
  <c r="D886" i="1"/>
  <c r="B854" i="1"/>
  <c r="D854" i="1"/>
  <c r="B16" i="1"/>
  <c r="D16" i="1"/>
  <c r="B850" i="1"/>
  <c r="D850" i="1"/>
  <c r="B817" i="1"/>
  <c r="D817" i="1"/>
  <c r="B749" i="1"/>
  <c r="D749" i="1"/>
  <c r="B720" i="1"/>
  <c r="D720" i="1"/>
  <c r="B699" i="1"/>
  <c r="D699" i="1"/>
  <c r="B658" i="1"/>
  <c r="D658" i="1"/>
  <c r="B621" i="1"/>
  <c r="D621" i="1"/>
  <c r="B590" i="1"/>
  <c r="D590" i="1"/>
  <c r="B547" i="1"/>
  <c r="D547" i="1"/>
  <c r="B485" i="1"/>
  <c r="D485" i="1"/>
  <c r="B456" i="1"/>
  <c r="D456" i="1"/>
  <c r="B422" i="1"/>
  <c r="D422" i="1"/>
  <c r="B389" i="1"/>
  <c r="D389" i="1"/>
  <c r="B357" i="1"/>
  <c r="D357" i="1"/>
  <c r="B326" i="1"/>
  <c r="D326" i="1"/>
  <c r="B303" i="1"/>
  <c r="D303" i="1"/>
  <c r="B261" i="1"/>
  <c r="D261" i="1"/>
  <c r="B235" i="1"/>
  <c r="D235" i="1"/>
  <c r="B199" i="1"/>
  <c r="D199" i="1"/>
  <c r="B23" i="1"/>
  <c r="D23" i="1"/>
  <c r="B1509" i="1"/>
  <c r="D1509" i="1"/>
  <c r="B1479" i="1"/>
  <c r="D1479" i="1"/>
  <c r="B1448" i="1"/>
  <c r="D1448" i="1"/>
  <c r="B1408" i="1"/>
  <c r="D1408" i="1"/>
  <c r="B1372" i="1"/>
  <c r="D1372" i="1"/>
  <c r="B1329" i="1"/>
  <c r="D1329" i="1"/>
  <c r="B130" i="1"/>
  <c r="D130" i="1"/>
  <c r="B1270" i="1"/>
  <c r="D1270" i="1"/>
  <c r="B1226" i="1"/>
  <c r="D1226" i="1"/>
  <c r="B1202" i="1"/>
  <c r="D1202" i="1"/>
  <c r="B1158" i="1"/>
  <c r="D1158" i="1"/>
  <c r="B1118" i="1"/>
  <c r="D1118" i="1"/>
  <c r="B1087" i="1"/>
  <c r="D1087" i="1"/>
  <c r="B1032" i="1"/>
  <c r="D1032" i="1"/>
  <c r="B993" i="1"/>
  <c r="D993" i="1"/>
  <c r="B965" i="1"/>
  <c r="D965" i="1"/>
  <c r="B936" i="1"/>
  <c r="D936" i="1"/>
  <c r="B88" i="1"/>
  <c r="D88" i="1"/>
  <c r="B1065" i="1"/>
  <c r="D1065" i="1"/>
  <c r="B1025" i="1"/>
  <c r="D1025" i="1"/>
  <c r="B1003" i="1"/>
  <c r="D1003" i="1"/>
  <c r="B976" i="1"/>
  <c r="D976" i="1"/>
  <c r="B874" i="1"/>
  <c r="D874" i="1"/>
  <c r="B778" i="1"/>
  <c r="D778" i="1"/>
  <c r="B729" i="1"/>
  <c r="D729" i="1"/>
  <c r="B700" i="1"/>
  <c r="D700" i="1"/>
  <c r="B659" i="1"/>
  <c r="D659" i="1"/>
  <c r="B600" i="1"/>
  <c r="D600" i="1"/>
  <c r="B572" i="1"/>
  <c r="D572" i="1"/>
  <c r="B513" i="1"/>
  <c r="D513" i="1"/>
  <c r="B448" i="1"/>
  <c r="D448" i="1"/>
  <c r="B420" i="1"/>
  <c r="D420" i="1"/>
  <c r="B390" i="1"/>
  <c r="D390" i="1"/>
  <c r="B342" i="1"/>
  <c r="D342" i="1"/>
  <c r="B308" i="1"/>
  <c r="D308" i="1"/>
  <c r="B277" i="1"/>
  <c r="D277" i="1"/>
  <c r="B236" i="1"/>
  <c r="D236" i="1"/>
  <c r="B200" i="1"/>
  <c r="D200" i="1"/>
  <c r="B170" i="1"/>
  <c r="D170" i="1"/>
  <c r="B1510" i="1"/>
  <c r="D1510" i="1"/>
  <c r="B1471" i="1"/>
  <c r="D1471" i="1"/>
  <c r="B1420" i="1"/>
  <c r="D1420" i="1"/>
  <c r="B1373" i="1"/>
  <c r="D1373" i="1"/>
  <c r="B1339" i="1"/>
  <c r="D1339" i="1"/>
  <c r="B134" i="1"/>
  <c r="D134" i="1"/>
  <c r="B1271" i="1"/>
  <c r="D1271" i="1"/>
  <c r="B1219" i="1"/>
  <c r="D1219" i="1"/>
  <c r="B1190" i="1"/>
  <c r="D1190" i="1"/>
  <c r="B1142" i="1"/>
  <c r="D1142" i="1"/>
  <c r="B1102" i="1"/>
  <c r="D1102" i="1"/>
  <c r="B9" i="1"/>
  <c r="D9" i="1"/>
  <c r="B1143" i="1"/>
  <c r="D1143" i="1"/>
  <c r="B1103" i="1"/>
  <c r="D1103" i="1"/>
  <c r="B1057" i="1"/>
  <c r="D1057" i="1"/>
  <c r="B1020" i="1"/>
  <c r="D1020" i="1"/>
  <c r="B995" i="1"/>
  <c r="D995" i="1"/>
  <c r="B952" i="1"/>
  <c r="D952" i="1"/>
  <c r="B828" i="1"/>
  <c r="D828" i="1"/>
  <c r="B788" i="1"/>
  <c r="D788" i="1"/>
  <c r="B751" i="1"/>
  <c r="D751" i="1"/>
  <c r="B701" i="1"/>
  <c r="D701" i="1"/>
  <c r="B592" i="1"/>
  <c r="D592" i="1"/>
  <c r="B540" i="1"/>
  <c r="D540" i="1"/>
  <c r="B505" i="1"/>
  <c r="D505" i="1"/>
  <c r="B469" i="1"/>
  <c r="D469" i="1"/>
  <c r="B424" i="1"/>
  <c r="D424" i="1"/>
  <c r="B855" i="1"/>
  <c r="D855" i="1"/>
  <c r="B829" i="1"/>
  <c r="D829" i="1"/>
  <c r="B803" i="1"/>
  <c r="D803" i="1"/>
  <c r="B758" i="1"/>
  <c r="D758" i="1"/>
  <c r="B714" i="1"/>
  <c r="D714" i="1"/>
  <c r="B690" i="1"/>
  <c r="D690" i="1"/>
  <c r="B633" i="1"/>
  <c r="D633" i="1"/>
  <c r="B607" i="1"/>
  <c r="D607" i="1"/>
  <c r="B574" i="1"/>
  <c r="D574" i="1"/>
  <c r="B548" i="1"/>
  <c r="D548" i="1"/>
  <c r="B515" i="1"/>
  <c r="D515" i="1"/>
  <c r="B479" i="1"/>
  <c r="D479" i="1"/>
  <c r="B433" i="1"/>
  <c r="D433" i="1"/>
  <c r="B408" i="1"/>
  <c r="D408" i="1"/>
  <c r="B383" i="1"/>
  <c r="D383" i="1"/>
  <c r="B351" i="1"/>
  <c r="D351" i="1"/>
  <c r="B329" i="1"/>
  <c r="D329" i="1"/>
  <c r="B284" i="1"/>
  <c r="D284" i="1"/>
  <c r="B35" i="1"/>
  <c r="D35" i="1"/>
  <c r="B222" i="1"/>
  <c r="D222" i="1"/>
  <c r="B181" i="1"/>
  <c r="D181" i="1"/>
  <c r="B154" i="1"/>
  <c r="D154" i="1"/>
  <c r="B1490" i="1"/>
  <c r="D1490" i="1"/>
  <c r="B1451" i="1"/>
  <c r="D1451" i="1"/>
  <c r="B1411" i="1"/>
  <c r="D1411" i="1"/>
  <c r="B1385" i="1"/>
  <c r="D1385" i="1"/>
  <c r="B1361" i="1"/>
  <c r="D1361" i="1"/>
  <c r="B1323" i="1"/>
  <c r="D1323" i="1"/>
  <c r="B110" i="1"/>
  <c r="D110" i="1"/>
  <c r="B1264" i="1"/>
  <c r="D1264" i="1"/>
  <c r="B1234" i="1"/>
  <c r="D1234" i="1"/>
  <c r="B1213" i="1"/>
  <c r="D1213" i="1"/>
  <c r="B1184" i="1"/>
  <c r="D1184" i="1"/>
  <c r="B1144" i="1"/>
  <c r="D1144" i="1"/>
  <c r="B1121" i="1"/>
  <c r="D1121" i="1"/>
  <c r="B1092" i="1"/>
  <c r="D1092" i="1"/>
  <c r="B1067" i="1"/>
  <c r="D1067" i="1"/>
  <c r="B1046" i="1"/>
  <c r="D1046" i="1"/>
  <c r="B978" i="1"/>
  <c r="D978" i="1"/>
  <c r="B82" i="1"/>
  <c r="D82" i="1"/>
  <c r="B924" i="1"/>
  <c r="D924" i="1"/>
  <c r="B897" i="1"/>
  <c r="D897" i="1"/>
  <c r="B11" i="1"/>
  <c r="D11" i="1"/>
  <c r="B789" i="1"/>
  <c r="D789" i="1"/>
  <c r="B759" i="1"/>
  <c r="D759" i="1"/>
  <c r="B694" i="1"/>
  <c r="D694" i="1"/>
  <c r="B666" i="1"/>
  <c r="D666" i="1"/>
  <c r="B648" i="1"/>
  <c r="D648" i="1"/>
  <c r="B616" i="1"/>
  <c r="D616" i="1"/>
  <c r="B594" i="1"/>
  <c r="D594" i="1"/>
  <c r="B566" i="1"/>
  <c r="D566" i="1"/>
  <c r="B542" i="1"/>
  <c r="D542" i="1"/>
  <c r="B48" i="1"/>
  <c r="D48" i="1"/>
  <c r="B471" i="1"/>
  <c r="D471" i="1"/>
  <c r="B434" i="1"/>
  <c r="D434" i="1"/>
  <c r="B409" i="1"/>
  <c r="D409" i="1"/>
  <c r="B384" i="1"/>
  <c r="D384" i="1"/>
  <c r="B352" i="1"/>
  <c r="D352" i="1"/>
  <c r="B330" i="1"/>
  <c r="D330" i="1"/>
  <c r="B285" i="1"/>
  <c r="D285" i="1"/>
  <c r="B256" i="1"/>
  <c r="D256" i="1"/>
  <c r="B223" i="1"/>
  <c r="D223" i="1"/>
  <c r="B182" i="1"/>
  <c r="D182" i="1"/>
  <c r="B18" i="1"/>
  <c r="D18" i="1"/>
  <c r="B1491" i="1"/>
  <c r="D1491" i="1"/>
  <c r="B1445" i="1"/>
  <c r="D1445" i="1"/>
  <c r="B1423" i="1"/>
  <c r="D1423" i="1"/>
  <c r="B1393" i="1"/>
  <c r="D1393" i="1"/>
  <c r="B117" i="1"/>
  <c r="D117" i="1"/>
  <c r="B1342" i="1"/>
  <c r="D1342" i="1"/>
  <c r="B1298" i="1"/>
  <c r="D1298" i="1"/>
  <c r="B1274" i="1"/>
  <c r="D1274" i="1"/>
  <c r="B1240" i="1"/>
  <c r="D1240" i="1"/>
  <c r="B1214" i="1"/>
  <c r="D1214" i="1"/>
  <c r="B1193" i="1"/>
  <c r="D1193" i="1"/>
  <c r="B1160" i="1"/>
  <c r="D1160" i="1"/>
  <c r="B1130" i="1"/>
  <c r="D1130" i="1"/>
  <c r="B1105" i="1"/>
  <c r="D1105" i="1"/>
  <c r="B1082" i="1"/>
  <c r="D1082" i="1"/>
  <c r="B83" i="1"/>
  <c r="D83" i="1"/>
  <c r="B1027" i="1"/>
  <c r="D1027" i="1"/>
  <c r="B979" i="1"/>
  <c r="D979" i="1"/>
  <c r="B960" i="1"/>
  <c r="D960" i="1"/>
  <c r="B931" i="1"/>
  <c r="D931" i="1"/>
  <c r="B910" i="1"/>
  <c r="D910" i="1"/>
  <c r="B882" i="1"/>
  <c r="D882" i="1"/>
  <c r="B856" i="1"/>
  <c r="D856" i="1"/>
  <c r="B812" i="1"/>
  <c r="D812" i="1"/>
  <c r="B733" i="1"/>
  <c r="D733" i="1"/>
  <c r="B695" i="1"/>
  <c r="D695" i="1"/>
  <c r="B667" i="1"/>
  <c r="D667" i="1"/>
  <c r="B649" i="1"/>
  <c r="D649" i="1"/>
  <c r="B617" i="1"/>
  <c r="D617" i="1"/>
  <c r="B595" i="1"/>
  <c r="D595" i="1"/>
  <c r="B567" i="1"/>
  <c r="D567" i="1"/>
  <c r="B543" i="1"/>
  <c r="D543" i="1"/>
  <c r="B517" i="1"/>
  <c r="D517" i="1"/>
  <c r="B481" i="1"/>
  <c r="D481" i="1"/>
  <c r="B444" i="1"/>
  <c r="D444" i="1"/>
  <c r="B415" i="1"/>
  <c r="D415" i="1"/>
  <c r="B394" i="1"/>
  <c r="D394" i="1"/>
  <c r="B362" i="1"/>
  <c r="D362" i="1"/>
  <c r="B345" i="1"/>
  <c r="D345" i="1"/>
  <c r="B292" i="1"/>
  <c r="D292" i="1"/>
  <c r="B37" i="1"/>
  <c r="D37" i="1"/>
  <c r="B248" i="1"/>
  <c r="D248" i="1"/>
  <c r="B221" i="1"/>
  <c r="D221" i="1"/>
  <c r="B202" i="1"/>
  <c r="D202" i="1"/>
  <c r="B174" i="1"/>
  <c r="D174" i="1"/>
  <c r="B147" i="1"/>
  <c r="D147" i="1"/>
  <c r="B1483" i="1"/>
  <c r="D1483" i="1"/>
  <c r="B1467" i="1"/>
  <c r="D1467" i="1"/>
  <c r="B1441" i="1"/>
  <c r="D1441" i="1"/>
  <c r="B1398" i="1"/>
  <c r="D1398" i="1"/>
  <c r="B1375" i="1"/>
  <c r="D1375" i="1"/>
  <c r="B1343" i="1"/>
  <c r="D1343" i="1"/>
  <c r="B118" i="1"/>
  <c r="D118" i="1"/>
  <c r="B1284" i="1"/>
  <c r="D1284" i="1"/>
  <c r="B1250" i="1"/>
  <c r="D1250" i="1"/>
  <c r="B1231" i="1"/>
  <c r="D1231" i="1"/>
  <c r="B1200" i="1"/>
  <c r="D1200" i="1"/>
  <c r="B1168" i="1"/>
  <c r="D1168" i="1"/>
  <c r="B1146" i="1"/>
  <c r="D1146" i="1"/>
  <c r="B1114" i="1"/>
  <c r="D1114" i="1"/>
  <c r="B1091" i="1"/>
  <c r="D1091" i="1"/>
  <c r="B1069" i="1"/>
  <c r="D1069" i="1"/>
  <c r="B1040" i="1"/>
  <c r="D1040" i="1"/>
  <c r="B91" i="1"/>
  <c r="D91" i="1"/>
  <c r="B980" i="1"/>
  <c r="D980" i="1"/>
  <c r="B954" i="1"/>
  <c r="D954" i="1"/>
  <c r="B932" i="1"/>
  <c r="D932" i="1"/>
  <c r="B911" i="1"/>
  <c r="D911" i="1"/>
  <c r="B883" i="1"/>
  <c r="D883" i="1"/>
  <c r="B861" i="1"/>
  <c r="D861" i="1"/>
  <c r="B840" i="1"/>
  <c r="D840" i="1"/>
  <c r="B813" i="1"/>
  <c r="D813" i="1"/>
  <c r="B790" i="1"/>
  <c r="D790" i="1"/>
  <c r="B760" i="1"/>
  <c r="D760" i="1"/>
  <c r="B70" i="1"/>
  <c r="D70" i="1"/>
  <c r="B823" i="1"/>
  <c r="D823" i="1"/>
  <c r="B783" i="1"/>
  <c r="D783" i="1"/>
  <c r="B753" i="1"/>
  <c r="D753" i="1"/>
  <c r="B725" i="1"/>
  <c r="D725" i="1"/>
  <c r="B696" i="1"/>
  <c r="D696" i="1"/>
  <c r="B644" i="1"/>
  <c r="D644" i="1"/>
  <c r="B613" i="1"/>
  <c r="D613" i="1"/>
  <c r="B587" i="1"/>
  <c r="D587" i="1"/>
  <c r="B555" i="1"/>
  <c r="D555" i="1"/>
  <c r="B532" i="1"/>
  <c r="D532" i="1"/>
  <c r="B509" i="1"/>
  <c r="D509" i="1"/>
  <c r="B473" i="1"/>
  <c r="D473" i="1"/>
  <c r="B50" i="1"/>
  <c r="D50" i="1"/>
  <c r="B395" i="1"/>
  <c r="D395" i="1"/>
  <c r="B363" i="1"/>
  <c r="D363" i="1"/>
  <c r="B332" i="1"/>
  <c r="D332" i="1"/>
  <c r="B282" i="1"/>
  <c r="D282" i="1"/>
  <c r="B249" i="1"/>
  <c r="D249" i="1"/>
  <c r="B225" i="1"/>
  <c r="D225" i="1"/>
  <c r="B189" i="1"/>
  <c r="D189" i="1"/>
  <c r="B158" i="1"/>
  <c r="D158" i="1"/>
  <c r="B1497" i="1"/>
  <c r="D1497" i="1"/>
  <c r="B1459" i="1"/>
  <c r="D1459" i="1"/>
  <c r="B1442" i="1"/>
  <c r="D1442" i="1"/>
  <c r="B1416" i="1"/>
  <c r="D1416" i="1"/>
  <c r="B1388" i="1"/>
  <c r="D1388" i="1"/>
  <c r="B1369" i="1"/>
  <c r="D1369" i="1"/>
  <c r="B1335" i="1"/>
  <c r="D1335" i="1"/>
  <c r="B1300" i="1"/>
  <c r="D1300" i="1"/>
  <c r="B1276" i="1"/>
  <c r="D1276" i="1"/>
  <c r="B1242" i="1"/>
  <c r="D1242" i="1"/>
  <c r="B105" i="1"/>
  <c r="D105" i="1"/>
  <c r="B1195" i="1"/>
  <c r="D1195" i="1"/>
  <c r="B1162" i="1"/>
  <c r="D1162" i="1"/>
  <c r="B1138" i="1"/>
  <c r="D1138" i="1"/>
  <c r="B1098" i="1"/>
  <c r="D1098" i="1"/>
  <c r="B1061" i="1"/>
  <c r="D1061" i="1"/>
  <c r="B1036" i="1"/>
  <c r="D1036" i="1"/>
  <c r="B1008" i="1"/>
  <c r="D1008" i="1"/>
  <c r="B972" i="1"/>
  <c r="D972" i="1"/>
  <c r="B947" i="1"/>
  <c r="D947" i="1"/>
  <c r="B923" i="1"/>
  <c r="D923" i="1"/>
  <c r="B80" i="1"/>
  <c r="D80" i="1"/>
  <c r="B878" i="1"/>
  <c r="D878" i="1"/>
  <c r="B852" i="1"/>
  <c r="D852" i="1"/>
  <c r="B14" i="1"/>
  <c r="D14" i="1"/>
  <c r="B806" i="1"/>
  <c r="D806" i="1"/>
  <c r="B775" i="1"/>
  <c r="D775" i="1"/>
  <c r="B718" i="1"/>
  <c r="D718" i="1"/>
  <c r="B686" i="1"/>
  <c r="D686" i="1"/>
  <c r="B665" i="1"/>
  <c r="D665" i="1"/>
  <c r="B637" i="1"/>
  <c r="D637" i="1"/>
  <c r="B597" i="1"/>
  <c r="D597" i="1"/>
  <c r="B578" i="1"/>
  <c r="D578" i="1"/>
  <c r="B536" i="1"/>
  <c r="D536" i="1"/>
  <c r="B63" i="1"/>
  <c r="D63" i="1"/>
  <c r="B483" i="1"/>
  <c r="D483" i="1"/>
  <c r="B454" i="1"/>
  <c r="D454" i="1"/>
  <c r="B429" i="1"/>
  <c r="D429" i="1"/>
  <c r="B378" i="1"/>
  <c r="D378" i="1"/>
  <c r="B346" i="1"/>
  <c r="D346" i="1"/>
  <c r="B324" i="1"/>
  <c r="D324" i="1"/>
  <c r="B294" i="1"/>
  <c r="D294" i="1"/>
  <c r="B259" i="1"/>
  <c r="D259" i="1"/>
  <c r="B233" i="1"/>
  <c r="D233" i="1"/>
  <c r="B197" i="1"/>
  <c r="D197" i="1"/>
  <c r="B21" i="1"/>
  <c r="D21" i="1"/>
  <c r="B1485" i="1"/>
  <c r="D1485" i="1"/>
  <c r="B1460" i="1"/>
  <c r="D1460" i="1"/>
  <c r="B1431" i="1"/>
  <c r="D1431" i="1"/>
  <c r="B1406" i="1"/>
  <c r="D1406" i="1"/>
  <c r="B1384" i="1"/>
  <c r="D1384" i="1"/>
  <c r="B1356" i="1"/>
  <c r="D1356" i="1"/>
  <c r="B128" i="1"/>
  <c r="D128" i="1"/>
  <c r="B1293" i="1"/>
  <c r="D1293" i="1"/>
  <c r="B1261" i="1"/>
  <c r="D1261" i="1"/>
  <c r="B1238" i="1"/>
  <c r="D1238" i="1"/>
  <c r="B1208" i="1"/>
  <c r="D1208" i="1"/>
  <c r="B1170" i="1"/>
  <c r="D1170" i="1"/>
  <c r="B1148" i="1"/>
  <c r="D1148" i="1"/>
  <c r="B1116" i="1"/>
  <c r="D1116" i="1"/>
  <c r="B1080" i="1"/>
  <c r="D1080" i="1"/>
  <c r="B1053" i="1"/>
  <c r="D1053" i="1"/>
  <c r="B1016" i="1"/>
  <c r="D1016" i="1"/>
  <c r="B101" i="1"/>
  <c r="D101" i="1"/>
  <c r="B956" i="1"/>
  <c r="D956" i="1"/>
  <c r="B928" i="1"/>
  <c r="D928" i="1"/>
  <c r="B900" i="1"/>
  <c r="D900" i="1"/>
  <c r="B871" i="1"/>
  <c r="D871" i="1"/>
  <c r="B842" i="1"/>
  <c r="D842" i="1"/>
  <c r="B6" i="1"/>
  <c r="D6" i="1"/>
  <c r="B807" i="1"/>
  <c r="D807" i="1"/>
  <c r="B776" i="1"/>
  <c r="D776" i="1"/>
  <c r="B743" i="1"/>
  <c r="D743" i="1"/>
  <c r="B712" i="1"/>
  <c r="D712" i="1"/>
  <c r="B679" i="1"/>
  <c r="D679" i="1"/>
  <c r="B652" i="1"/>
  <c r="D652" i="1"/>
  <c r="B620" i="1"/>
  <c r="D620" i="1"/>
  <c r="B583" i="1"/>
  <c r="D583" i="1"/>
  <c r="B557" i="1"/>
  <c r="D557" i="1"/>
  <c r="B529" i="1"/>
  <c r="D529" i="1"/>
  <c r="B502" i="1"/>
  <c r="D502" i="1"/>
  <c r="B466" i="1"/>
  <c r="D466" i="1"/>
  <c r="B438" i="1"/>
  <c r="D438" i="1"/>
  <c r="B397" i="1"/>
  <c r="D397" i="1"/>
  <c r="B365" i="1"/>
  <c r="D365" i="1"/>
  <c r="B334" i="1"/>
  <c r="D334" i="1"/>
  <c r="B311" i="1"/>
  <c r="D311" i="1"/>
  <c r="B295" i="1"/>
  <c r="D295" i="1"/>
  <c r="B31" i="1"/>
  <c r="D31" i="1"/>
  <c r="B227" i="1"/>
  <c r="D227" i="1"/>
  <c r="B191" i="1"/>
  <c r="D191" i="1"/>
  <c r="B160" i="1"/>
  <c r="D160" i="1"/>
  <c r="B1486" i="1"/>
  <c r="D1486" i="1"/>
  <c r="B1461" i="1"/>
  <c r="D1461" i="1"/>
  <c r="B1418" i="1"/>
  <c r="D1418" i="1"/>
  <c r="B121" i="1"/>
  <c r="D121" i="1"/>
  <c r="B1346" i="1"/>
  <c r="D1346" i="1"/>
  <c r="B1310" i="1"/>
  <c r="D1310" i="1"/>
  <c r="B1287" i="1"/>
  <c r="D1287" i="1"/>
  <c r="B1253" i="1"/>
  <c r="D1253" i="1"/>
  <c r="B1197" i="1"/>
  <c r="D1197" i="1"/>
  <c r="B1171" i="1"/>
  <c r="D1171" i="1"/>
  <c r="B1140" i="1"/>
  <c r="D1140" i="1"/>
  <c r="B1100" i="1"/>
  <c r="D1100" i="1"/>
  <c r="B1063" i="1"/>
  <c r="D1063" i="1"/>
  <c r="B1023" i="1"/>
  <c r="D1023" i="1"/>
  <c r="B93" i="1"/>
  <c r="D93" i="1"/>
  <c r="B974" i="1"/>
  <c r="D974" i="1"/>
  <c r="B942" i="1"/>
  <c r="D942" i="1"/>
  <c r="B907" i="1"/>
  <c r="D907" i="1"/>
  <c r="B880" i="1"/>
  <c r="D880" i="1"/>
  <c r="B849" i="1"/>
  <c r="D849" i="1"/>
  <c r="B7" i="1"/>
  <c r="D7" i="1"/>
  <c r="B844" i="1"/>
  <c r="D844" i="1"/>
  <c r="B808" i="1"/>
  <c r="D808" i="1"/>
  <c r="B786" i="1"/>
  <c r="D786" i="1"/>
  <c r="B744" i="1"/>
  <c r="D744" i="1"/>
  <c r="B713" i="1"/>
  <c r="D713" i="1"/>
  <c r="B688" i="1"/>
  <c r="D688" i="1"/>
  <c r="B647" i="1"/>
  <c r="D647" i="1"/>
  <c r="B606" i="1"/>
  <c r="D606" i="1"/>
  <c r="B580" i="1"/>
  <c r="D580" i="1"/>
  <c r="B538" i="1"/>
  <c r="D538" i="1"/>
  <c r="B512" i="1"/>
  <c r="D512" i="1"/>
  <c r="B476" i="1"/>
  <c r="D476" i="1"/>
  <c r="B439" i="1"/>
  <c r="D439" i="1"/>
  <c r="B419" i="1"/>
  <c r="D419" i="1"/>
  <c r="B380" i="1"/>
  <c r="D380" i="1"/>
  <c r="B348" i="1"/>
  <c r="D348" i="1"/>
  <c r="B317" i="1"/>
  <c r="D317" i="1"/>
  <c r="B301" i="1"/>
  <c r="D301" i="1"/>
  <c r="B32" i="1"/>
  <c r="D32" i="1"/>
  <c r="B228" i="1"/>
  <c r="D228" i="1"/>
  <c r="B192" i="1"/>
  <c r="D192" i="1"/>
  <c r="B161" i="1"/>
  <c r="D161" i="1"/>
  <c r="B1500" i="1"/>
  <c r="D1500" i="1"/>
  <c r="B1470" i="1"/>
  <c r="D1470" i="1"/>
  <c r="B1433" i="1"/>
  <c r="D1433" i="1"/>
  <c r="B133" i="1"/>
  <c r="D133" i="1"/>
  <c r="B1358" i="1"/>
  <c r="D1358" i="1"/>
  <c r="B1320" i="1"/>
  <c r="D1320" i="1"/>
  <c r="B1295" i="1"/>
  <c r="D1295" i="1"/>
  <c r="B1263" i="1"/>
  <c r="D1263" i="1"/>
  <c r="B1218" i="1"/>
  <c r="D1218" i="1"/>
  <c r="B1181" i="1"/>
  <c r="D1181" i="1"/>
  <c r="B1150" i="1"/>
  <c r="D1150" i="1"/>
  <c r="B1109" i="1"/>
  <c r="D1109" i="1"/>
  <c r="B1073" i="1"/>
  <c r="D1073" i="1"/>
  <c r="B1024" i="1"/>
  <c r="D1024" i="1"/>
  <c r="B94" i="1"/>
  <c r="D94" i="1"/>
  <c r="B958" i="1"/>
  <c r="D958" i="1"/>
  <c r="B908" i="1"/>
  <c r="D908" i="1"/>
  <c r="B17" i="1"/>
  <c r="D17" i="1"/>
  <c r="B1056" i="1"/>
  <c r="D1056" i="1"/>
  <c r="B1019" i="1"/>
  <c r="D1019" i="1"/>
  <c r="B95" i="1"/>
  <c r="D95" i="1"/>
  <c r="B951" i="1"/>
  <c r="D951" i="1"/>
  <c r="B866" i="1"/>
  <c r="D866" i="1"/>
  <c r="B809" i="1"/>
  <c r="D809" i="1"/>
  <c r="B769" i="1"/>
  <c r="D769" i="1"/>
  <c r="B721" i="1"/>
  <c r="D721" i="1"/>
  <c r="B689" i="1"/>
  <c r="D689" i="1"/>
  <c r="B640" i="1"/>
  <c r="D640" i="1"/>
  <c r="B875" i="1"/>
  <c r="D875" i="1"/>
  <c r="B845" i="1"/>
  <c r="D845" i="1"/>
  <c r="B820" i="1"/>
  <c r="D820" i="1"/>
  <c r="B780" i="1"/>
  <c r="D780" i="1"/>
  <c r="B755" i="1"/>
  <c r="D755" i="1"/>
  <c r="B707" i="1"/>
  <c r="D707" i="1"/>
  <c r="B682" i="1"/>
  <c r="D682" i="1"/>
  <c r="B624" i="1"/>
  <c r="D624" i="1"/>
  <c r="B59" i="1"/>
  <c r="D59" i="1"/>
  <c r="B565" i="1"/>
  <c r="D565" i="1"/>
  <c r="B541" i="1"/>
  <c r="D541" i="1"/>
  <c r="B506" i="1"/>
  <c r="D506" i="1"/>
  <c r="B470" i="1"/>
  <c r="D470" i="1"/>
  <c r="B425" i="1"/>
  <c r="D425" i="1"/>
  <c r="B404" i="1"/>
  <c r="D404" i="1"/>
  <c r="B374" i="1"/>
  <c r="D374" i="1"/>
  <c r="B44" i="1"/>
  <c r="D44" i="1"/>
  <c r="B320" i="1"/>
  <c r="D320" i="1"/>
  <c r="B279" i="1"/>
  <c r="D279" i="1"/>
  <c r="B255" i="1"/>
  <c r="D255" i="1"/>
  <c r="B219" i="1"/>
  <c r="D219" i="1"/>
  <c r="B172" i="1"/>
  <c r="D172" i="1"/>
  <c r="B145" i="1"/>
  <c r="D145" i="1"/>
  <c r="B1473" i="1"/>
  <c r="D1473" i="1"/>
  <c r="B1444" i="1"/>
  <c r="D1444" i="1"/>
  <c r="B1402" i="1"/>
  <c r="D1402" i="1"/>
  <c r="B116" i="1"/>
  <c r="D116" i="1"/>
  <c r="B1352" i="1"/>
  <c r="D1352" i="1"/>
  <c r="B1314" i="1"/>
  <c r="D1314" i="1"/>
  <c r="B1289" i="1"/>
  <c r="D1289" i="1"/>
  <c r="B1257" i="1"/>
  <c r="D1257" i="1"/>
  <c r="B1229" i="1"/>
  <c r="D1229" i="1"/>
  <c r="B1204" i="1"/>
  <c r="D1204" i="1"/>
  <c r="B1175" i="1"/>
  <c r="D1175" i="1"/>
  <c r="B1135" i="1"/>
  <c r="D1135" i="1"/>
  <c r="B1112" i="1"/>
  <c r="D1112" i="1"/>
  <c r="B1089" i="1"/>
  <c r="D1089" i="1"/>
  <c r="B89" i="1"/>
  <c r="D89" i="1"/>
  <c r="B1038" i="1"/>
  <c r="D1038" i="1"/>
  <c r="B969" i="1"/>
  <c r="D969" i="1"/>
  <c r="B944" i="1"/>
  <c r="D944" i="1"/>
  <c r="B916" i="1"/>
  <c r="D916" i="1"/>
  <c r="B888" i="1"/>
  <c r="D888" i="1"/>
  <c r="B2" i="1"/>
  <c r="D2" i="1"/>
  <c r="B781" i="1"/>
  <c r="D781" i="1"/>
  <c r="B756" i="1"/>
  <c r="D756" i="1"/>
  <c r="B723" i="1"/>
  <c r="D723" i="1"/>
  <c r="B691" i="1"/>
  <c r="D691" i="1"/>
  <c r="B662" i="1"/>
  <c r="D662" i="1"/>
  <c r="B642" i="1"/>
  <c r="D642" i="1"/>
  <c r="B611" i="1"/>
  <c r="D611" i="1"/>
  <c r="B585" i="1"/>
  <c r="D585" i="1"/>
  <c r="B562" i="1"/>
  <c r="D562" i="1"/>
  <c r="B525" i="1"/>
  <c r="D525" i="1"/>
  <c r="B498" i="1"/>
  <c r="D498" i="1"/>
  <c r="B457" i="1"/>
  <c r="D457" i="1"/>
  <c r="B426" i="1"/>
  <c r="D426" i="1"/>
  <c r="B405" i="1"/>
  <c r="D405" i="1"/>
  <c r="B375" i="1"/>
  <c r="D375" i="1"/>
  <c r="B344" i="1"/>
  <c r="D344" i="1"/>
  <c r="B321" i="1"/>
  <c r="D321" i="1"/>
  <c r="B280" i="1"/>
  <c r="D280" i="1"/>
  <c r="B27" i="1"/>
  <c r="D27" i="1"/>
  <c r="B220" i="1"/>
  <c r="D220" i="1"/>
  <c r="B173" i="1"/>
  <c r="D173" i="1"/>
  <c r="B146" i="1"/>
  <c r="D146" i="1"/>
  <c r="B1474" i="1"/>
  <c r="D1474" i="1"/>
  <c r="B137" i="1"/>
  <c r="D137" i="1"/>
  <c r="B1412" i="1"/>
  <c r="D1412" i="1"/>
  <c r="B1386" i="1"/>
  <c r="D1386" i="1"/>
  <c r="B1367" i="1"/>
  <c r="D1367" i="1"/>
  <c r="B1333" i="1"/>
  <c r="D1333" i="1"/>
  <c r="B1290" i="1"/>
  <c r="D1290" i="1"/>
  <c r="B1265" i="1"/>
  <c r="D1265" i="1"/>
  <c r="B1235" i="1"/>
  <c r="D1235" i="1"/>
  <c r="B1205" i="1"/>
  <c r="D1205" i="1"/>
  <c r="B1185" i="1"/>
  <c r="D1185" i="1"/>
  <c r="B1153" i="1"/>
  <c r="D1153" i="1"/>
  <c r="B90" i="1"/>
  <c r="D90" i="1"/>
  <c r="B1096" i="1"/>
  <c r="D1096" i="1"/>
  <c r="B1077" i="1"/>
  <c r="D1077" i="1"/>
  <c r="B1050" i="1"/>
  <c r="D1050" i="1"/>
  <c r="B1013" i="1"/>
  <c r="D1013" i="1"/>
  <c r="B970" i="1"/>
  <c r="D970" i="1"/>
  <c r="B953" i="1"/>
  <c r="D953" i="1"/>
  <c r="B925" i="1"/>
  <c r="D925" i="1"/>
  <c r="B903" i="1"/>
  <c r="D903" i="1"/>
  <c r="B876" i="1"/>
  <c r="D876" i="1"/>
  <c r="B833" i="1"/>
  <c r="D833" i="1"/>
  <c r="B69" i="1"/>
  <c r="D69" i="1"/>
  <c r="B724" i="1"/>
  <c r="D724" i="1"/>
  <c r="B692" i="1"/>
  <c r="D692" i="1"/>
  <c r="B663" i="1"/>
  <c r="D663" i="1"/>
  <c r="B643" i="1"/>
  <c r="D643" i="1"/>
  <c r="B612" i="1"/>
  <c r="D612" i="1"/>
  <c r="B61" i="1"/>
  <c r="D61" i="1"/>
  <c r="B563" i="1"/>
  <c r="D563" i="1"/>
  <c r="B531" i="1"/>
  <c r="D531" i="1"/>
  <c r="B508" i="1"/>
  <c r="D508" i="1"/>
  <c r="B472" i="1"/>
  <c r="D472" i="1"/>
  <c r="B435" i="1"/>
  <c r="D435" i="1"/>
  <c r="B407" i="1"/>
  <c r="D407" i="1"/>
  <c r="B385" i="1"/>
  <c r="D385" i="1"/>
  <c r="B46" i="1"/>
  <c r="D46" i="1"/>
  <c r="B337" i="1"/>
  <c r="D337" i="1"/>
  <c r="B289" i="1"/>
  <c r="D289" i="1"/>
  <c r="B272" i="1"/>
  <c r="D272" i="1"/>
  <c r="B239" i="1"/>
  <c r="D239" i="1"/>
  <c r="B218" i="1"/>
  <c r="D218" i="1"/>
  <c r="B195" i="1"/>
  <c r="D195" i="1"/>
  <c r="B165" i="1"/>
  <c r="D165" i="1"/>
  <c r="B1505" i="1"/>
  <c r="D1505" i="1"/>
  <c r="B138" i="1"/>
  <c r="D138" i="1"/>
  <c r="B1458" i="1"/>
  <c r="D1458" i="1"/>
  <c r="B1436" i="1"/>
  <c r="D1436" i="1"/>
  <c r="B126" i="1"/>
  <c r="D126" i="1"/>
  <c r="B1368" i="1"/>
  <c r="D1368" i="1"/>
  <c r="B1334" i="1"/>
  <c r="D1334" i="1"/>
  <c r="B1307" i="1"/>
  <c r="D1307" i="1"/>
  <c r="B1275" i="1"/>
  <c r="D1275" i="1"/>
  <c r="B1241" i="1"/>
  <c r="D1241" i="1"/>
  <c r="B1222" i="1"/>
  <c r="D1222" i="1"/>
  <c r="B1194" i="1"/>
  <c r="D1194" i="1"/>
  <c r="B1161" i="1"/>
  <c r="D1161" i="1"/>
  <c r="B1137" i="1"/>
  <c r="D1137" i="1"/>
  <c r="B1106" i="1"/>
  <c r="D1106" i="1"/>
  <c r="B99" i="1"/>
  <c r="D99" i="1"/>
  <c r="B1060" i="1"/>
  <c r="D1060" i="1"/>
  <c r="B1035" i="1"/>
  <c r="D1035" i="1"/>
  <c r="B1014" i="1"/>
  <c r="D1014" i="1"/>
  <c r="B971" i="1"/>
  <c r="D971" i="1"/>
  <c r="B946" i="1"/>
  <c r="D946" i="1"/>
  <c r="B926" i="1"/>
  <c r="D926" i="1"/>
  <c r="B904" i="1"/>
  <c r="D904" i="1"/>
  <c r="B877" i="1"/>
  <c r="D877" i="1"/>
  <c r="B857" i="1"/>
  <c r="D857" i="1"/>
  <c r="B834" i="1"/>
  <c r="D834" i="1"/>
  <c r="B782" i="1"/>
  <c r="D782" i="1"/>
  <c r="B757" i="1"/>
  <c r="D757" i="1"/>
  <c r="B13" i="1"/>
  <c r="D13" i="1"/>
  <c r="B814" i="1"/>
  <c r="D814" i="1"/>
  <c r="B774" i="1"/>
  <c r="D774" i="1"/>
  <c r="B71" i="1"/>
  <c r="D71" i="1"/>
  <c r="B717" i="1"/>
  <c r="D717" i="1"/>
  <c r="B685" i="1"/>
  <c r="D685" i="1"/>
  <c r="B664" i="1"/>
  <c r="D664" i="1"/>
  <c r="B636" i="1"/>
  <c r="D636" i="1"/>
  <c r="B604" i="1"/>
  <c r="D604" i="1"/>
  <c r="B577" i="1"/>
  <c r="D577" i="1"/>
  <c r="B551" i="1"/>
  <c r="D551" i="1"/>
  <c r="B54" i="1"/>
  <c r="D54" i="1"/>
  <c r="B500" i="1"/>
  <c r="D500" i="1"/>
  <c r="B459" i="1"/>
  <c r="D459" i="1"/>
  <c r="B436" i="1"/>
  <c r="D436" i="1"/>
  <c r="B386" i="1"/>
  <c r="D386" i="1"/>
  <c r="B354" i="1"/>
  <c r="D354" i="1"/>
  <c r="B323" i="1"/>
  <c r="D323" i="1"/>
  <c r="B273" i="1"/>
  <c r="D273" i="1"/>
  <c r="B240" i="1"/>
  <c r="D240" i="1"/>
  <c r="B210" i="1"/>
  <c r="D210" i="1"/>
  <c r="B184" i="1"/>
  <c r="D184" i="1"/>
  <c r="B20" i="1"/>
  <c r="D20" i="1"/>
  <c r="B1493" i="1"/>
  <c r="D1493" i="1"/>
  <c r="B1454" i="1"/>
  <c r="D1454" i="1"/>
  <c r="B1437" i="1"/>
  <c r="D1437" i="1"/>
  <c r="B1414" i="1"/>
  <c r="D1414" i="1"/>
  <c r="B1383" i="1"/>
  <c r="D1383" i="1"/>
  <c r="B1364" i="1"/>
  <c r="D1364" i="1"/>
  <c r="B1326" i="1"/>
  <c r="D1326" i="1"/>
  <c r="B113" i="1"/>
  <c r="D113" i="1"/>
  <c r="B1267" i="1"/>
  <c r="D1267" i="1"/>
  <c r="B1237" i="1"/>
  <c r="D1237" i="1"/>
  <c r="B1216" i="1"/>
  <c r="D1216" i="1"/>
  <c r="B1187" i="1"/>
  <c r="D1187" i="1"/>
  <c r="B1155" i="1"/>
  <c r="D1155" i="1"/>
  <c r="B1132" i="1"/>
  <c r="D1132" i="1"/>
  <c r="B1084" i="1"/>
  <c r="D1084" i="1"/>
  <c r="B1052" i="1"/>
  <c r="D1052" i="1"/>
  <c r="B1029" i="1"/>
  <c r="D1029" i="1"/>
  <c r="B999" i="1"/>
  <c r="D999" i="1"/>
  <c r="B85" i="1"/>
  <c r="D85" i="1"/>
  <c r="B940" i="1"/>
  <c r="D940" i="1"/>
  <c r="B919" i="1"/>
  <c r="D919" i="1"/>
  <c r="B899" i="1"/>
  <c r="D899" i="1"/>
  <c r="B870" i="1"/>
  <c r="D870" i="1"/>
  <c r="B847" i="1"/>
  <c r="D847" i="1"/>
  <c r="B5" i="1"/>
  <c r="D5" i="1"/>
  <c r="B798" i="1"/>
  <c r="D798" i="1"/>
  <c r="B766" i="1"/>
  <c r="D766" i="1"/>
  <c r="B742" i="1"/>
  <c r="D742" i="1"/>
  <c r="B711" i="1"/>
  <c r="D711" i="1"/>
  <c r="B678" i="1"/>
  <c r="D678" i="1"/>
  <c r="B656" i="1"/>
  <c r="D656" i="1"/>
  <c r="B628" i="1"/>
  <c r="D628" i="1"/>
  <c r="B588" i="1"/>
  <c r="D588" i="1"/>
  <c r="B569" i="1"/>
  <c r="D569" i="1"/>
  <c r="B533" i="1"/>
  <c r="D533" i="1"/>
  <c r="B510" i="1"/>
  <c r="D510" i="1"/>
  <c r="B474" i="1"/>
  <c r="D474" i="1"/>
  <c r="B446" i="1"/>
  <c r="D446" i="1"/>
  <c r="B417" i="1"/>
  <c r="D417" i="1"/>
  <c r="B371" i="1"/>
  <c r="D371" i="1"/>
  <c r="B339" i="1"/>
  <c r="D339" i="1"/>
  <c r="B315" i="1"/>
  <c r="D315" i="1"/>
  <c r="B283" i="1"/>
  <c r="D283" i="1"/>
  <c r="B30" i="1"/>
  <c r="D30" i="1"/>
  <c r="B226" i="1"/>
  <c r="D226" i="1"/>
  <c r="B190" i="1"/>
  <c r="D190" i="1"/>
  <c r="B167" i="1"/>
  <c r="D167" i="1"/>
  <c r="B1477" i="1"/>
  <c r="D1477" i="1"/>
  <c r="B1455" i="1"/>
  <c r="D1455" i="1"/>
  <c r="B1425" i="1"/>
  <c r="D1425" i="1"/>
  <c r="B149" i="1"/>
  <c r="D149" i="1"/>
  <c r="B1377" i="1"/>
  <c r="D1377" i="1"/>
  <c r="B1345" i="1"/>
  <c r="D1345" i="1"/>
  <c r="B1318" i="1"/>
  <c r="D1318" i="1"/>
  <c r="B1286" i="1"/>
  <c r="D1286" i="1"/>
  <c r="B1252" i="1"/>
  <c r="D1252" i="1"/>
  <c r="B1233" i="1"/>
  <c r="D1233" i="1"/>
  <c r="B1196" i="1"/>
  <c r="D1196" i="1"/>
  <c r="B1163" i="1"/>
  <c r="D1163" i="1"/>
  <c r="B1139" i="1"/>
  <c r="D1139" i="1"/>
  <c r="B1108" i="1"/>
  <c r="D1108" i="1"/>
  <c r="B106" i="1"/>
  <c r="D106" i="1"/>
  <c r="B1042" i="1"/>
  <c r="D1042" i="1"/>
  <c r="B1009" i="1"/>
  <c r="D1009" i="1"/>
  <c r="B982" i="1"/>
  <c r="D982" i="1"/>
  <c r="B948" i="1"/>
  <c r="D948" i="1"/>
  <c r="B920" i="1"/>
  <c r="D920" i="1"/>
  <c r="B892" i="1"/>
  <c r="D892" i="1"/>
  <c r="B863" i="1"/>
  <c r="D863" i="1"/>
  <c r="B836" i="1"/>
  <c r="D836" i="1"/>
  <c r="B837" i="1"/>
  <c r="D837" i="1"/>
  <c r="B799" i="1"/>
  <c r="D799" i="1"/>
  <c r="B767" i="1"/>
  <c r="D767" i="1"/>
  <c r="B736" i="1"/>
  <c r="D736" i="1"/>
  <c r="B704" i="1"/>
  <c r="D704" i="1"/>
  <c r="B668" i="1"/>
  <c r="D668" i="1"/>
  <c r="B646" i="1"/>
  <c r="D646" i="1"/>
  <c r="B605" i="1"/>
  <c r="D605" i="1"/>
  <c r="B64" i="1"/>
  <c r="D64" i="1"/>
  <c r="B546" i="1"/>
  <c r="D546" i="1"/>
  <c r="B520" i="1"/>
  <c r="D520" i="1"/>
  <c r="B493" i="1"/>
  <c r="D493" i="1"/>
  <c r="B461" i="1"/>
  <c r="D461" i="1"/>
  <c r="B430" i="1"/>
  <c r="D430" i="1"/>
  <c r="B388" i="1"/>
  <c r="D388" i="1"/>
  <c r="B356" i="1"/>
  <c r="D356" i="1"/>
  <c r="B40" i="1"/>
  <c r="D40" i="1"/>
  <c r="B306" i="1"/>
  <c r="D306" i="1"/>
  <c r="B275" i="1"/>
  <c r="D275" i="1"/>
  <c r="B251" i="1"/>
  <c r="D251" i="1"/>
  <c r="B212" i="1"/>
  <c r="D212" i="1"/>
  <c r="B177" i="1"/>
  <c r="D177" i="1"/>
  <c r="B150" i="1"/>
  <c r="D150" i="1"/>
  <c r="B129" i="1"/>
  <c r="D129" i="1"/>
  <c r="B1456" i="1"/>
  <c r="D1456" i="1"/>
  <c r="B1407" i="1"/>
  <c r="D1407" i="1"/>
  <c r="B1378" i="1"/>
  <c r="D1378" i="1"/>
  <c r="B1337" i="1"/>
  <c r="D1337" i="1"/>
  <c r="B1302" i="1"/>
  <c r="D1302" i="1"/>
  <c r="B1278" i="1"/>
  <c r="D1278" i="1"/>
  <c r="B1244" i="1"/>
  <c r="D1244" i="1"/>
  <c r="B1189" i="1"/>
  <c r="D1189" i="1"/>
  <c r="B1164" i="1"/>
  <c r="D1164" i="1"/>
  <c r="B1134" i="1"/>
  <c r="D1134" i="1"/>
  <c r="B102" i="1"/>
  <c r="D102" i="1"/>
  <c r="B1054" i="1"/>
  <c r="D1054" i="1"/>
  <c r="B1017" i="1"/>
  <c r="D1017" i="1"/>
  <c r="B992" i="1"/>
  <c r="D992" i="1"/>
  <c r="B964" i="1"/>
  <c r="D964" i="1"/>
  <c r="B935" i="1"/>
  <c r="D935" i="1"/>
  <c r="B901" i="1"/>
  <c r="D901" i="1"/>
  <c r="B872" i="1"/>
  <c r="D872" i="1"/>
  <c r="B843" i="1"/>
  <c r="D843" i="1"/>
  <c r="B873" i="1"/>
  <c r="D873" i="1"/>
  <c r="B838" i="1"/>
  <c r="D838" i="1"/>
  <c r="B800" i="1"/>
  <c r="D800" i="1"/>
  <c r="B777" i="1"/>
  <c r="D777" i="1"/>
  <c r="B737" i="1"/>
  <c r="D737" i="1"/>
  <c r="B705" i="1"/>
  <c r="D705" i="1"/>
  <c r="B680" i="1"/>
  <c r="D680" i="1"/>
  <c r="B639" i="1"/>
  <c r="D639" i="1"/>
  <c r="B65" i="1"/>
  <c r="D65" i="1"/>
  <c r="B571" i="1"/>
  <c r="D571" i="1"/>
  <c r="B530" i="1"/>
  <c r="D530" i="1"/>
  <c r="B503" i="1"/>
  <c r="D503" i="1"/>
  <c r="B467" i="1"/>
  <c r="D467" i="1"/>
  <c r="B431" i="1"/>
  <c r="D431" i="1"/>
  <c r="B410" i="1"/>
  <c r="D410" i="1"/>
  <c r="B373" i="1"/>
  <c r="D373" i="1"/>
  <c r="B41" i="1"/>
  <c r="D41" i="1"/>
  <c r="B312" i="1"/>
  <c r="D312" i="1"/>
  <c r="B296" i="1"/>
  <c r="D296" i="1"/>
  <c r="B252" i="1"/>
  <c r="D252" i="1"/>
  <c r="B213" i="1"/>
  <c r="D213" i="1"/>
  <c r="B178" i="1"/>
  <c r="D178" i="1"/>
  <c r="B151" i="1"/>
  <c r="D151" i="1"/>
  <c r="B139" i="1"/>
  <c r="D139" i="1"/>
  <c r="B1462" i="1"/>
  <c r="D1462" i="1"/>
  <c r="B1427" i="1"/>
  <c r="D1427" i="1"/>
  <c r="B1391" i="1"/>
  <c r="D1391" i="1"/>
  <c r="B1347" i="1"/>
  <c r="D1347" i="1"/>
  <c r="B1311" i="1"/>
  <c r="D1311" i="1"/>
  <c r="B1288" i="1"/>
  <c r="D1288" i="1"/>
  <c r="B1254" i="1"/>
  <c r="D1254" i="1"/>
  <c r="B1210" i="1"/>
  <c r="D1210" i="1"/>
  <c r="B1172" i="1"/>
  <c r="D1172" i="1"/>
  <c r="B1141" i="1"/>
  <c r="D1141" i="1"/>
  <c r="B108" i="1"/>
  <c r="D108" i="1"/>
  <c r="B1064" i="1"/>
  <c r="D1064" i="1"/>
  <c r="B1018" i="1"/>
  <c r="D1018" i="1"/>
  <c r="B984" i="1"/>
  <c r="D984" i="1"/>
  <c r="B950" i="1"/>
  <c r="D950" i="1"/>
  <c r="B894" i="1"/>
  <c r="D894" i="1"/>
  <c r="B8" i="1"/>
  <c r="D8" i="1"/>
  <c r="B1044" i="1"/>
  <c r="D1044" i="1"/>
  <c r="B1011" i="1"/>
  <c r="D1011" i="1"/>
  <c r="B994" i="1"/>
  <c r="D994" i="1"/>
  <c r="B914" i="1"/>
  <c r="D914" i="1"/>
  <c r="B827" i="1"/>
  <c r="D827" i="1"/>
  <c r="B801" i="1"/>
  <c r="D801" i="1"/>
  <c r="B750" i="1"/>
  <c r="D750" i="1"/>
  <c r="B706" i="1"/>
  <c r="D706" i="1"/>
  <c r="B681" i="1"/>
  <c r="D681" i="1"/>
  <c r="B631" i="1"/>
  <c r="D631" i="1"/>
  <c r="B66" i="1"/>
  <c r="D66" i="1"/>
  <c r="B539" i="1"/>
  <c r="D539" i="1"/>
  <c r="B495" i="1"/>
  <c r="D495" i="1"/>
  <c r="B468" i="1"/>
  <c r="D468" i="1"/>
  <c r="B432" i="1"/>
  <c r="D432" i="1"/>
  <c r="B399" i="1"/>
  <c r="D399" i="1"/>
  <c r="B358" i="1"/>
  <c r="D358" i="1"/>
  <c r="B318" i="1"/>
  <c r="D318" i="1"/>
  <c r="B42" i="1"/>
  <c r="D42" i="1"/>
  <c r="B253" i="1"/>
  <c r="D253" i="1"/>
  <c r="B214" i="1"/>
  <c r="D214" i="1"/>
  <c r="B193" i="1"/>
  <c r="D193" i="1"/>
  <c r="B152" i="1"/>
  <c r="D152" i="1"/>
  <c r="B1488" i="1"/>
  <c r="D1488" i="1"/>
  <c r="B1449" i="1"/>
  <c r="D1449" i="1"/>
  <c r="B1409" i="1"/>
  <c r="D1409" i="1"/>
  <c r="B1350" i="1"/>
  <c r="D1350" i="1"/>
  <c r="B1321" i="1"/>
  <c r="D1321" i="1"/>
  <c r="B1296" i="1"/>
  <c r="D1296" i="1"/>
  <c r="B1246" i="1"/>
  <c r="D1246" i="1"/>
  <c r="B1203" i="1"/>
  <c r="D1203" i="1"/>
  <c r="B1173" i="1"/>
  <c r="D1173" i="1"/>
  <c r="B1119" i="1"/>
  <c r="D1119" i="1"/>
  <c r="B123" i="1"/>
  <c r="D123" i="1"/>
  <c r="B1174" i="1"/>
  <c r="D1174" i="1"/>
  <c r="B1120" i="1"/>
  <c r="D1120" i="1"/>
  <c r="B1066" i="1"/>
  <c r="D1066" i="1"/>
  <c r="B1034" i="1"/>
  <c r="D1034" i="1"/>
  <c r="B1006" i="1"/>
  <c r="D1006" i="1"/>
  <c r="B913" i="1"/>
  <c r="D913" i="1"/>
  <c r="B810" i="1"/>
  <c r="D810" i="1"/>
  <c r="B779" i="1"/>
  <c r="D779" i="1"/>
  <c r="B730" i="1"/>
  <c r="D730" i="1"/>
  <c r="B660" i="1"/>
  <c r="D660" i="1"/>
  <c r="B623" i="1"/>
  <c r="D623" i="1"/>
  <c r="B67" i="1"/>
  <c r="D67" i="1"/>
  <c r="B487" i="1"/>
  <c r="D487" i="1"/>
  <c r="B449" i="1"/>
  <c r="D449" i="1"/>
  <c r="B421" i="1"/>
  <c r="D421" i="1"/>
  <c r="B382" i="1"/>
  <c r="D382" i="1"/>
  <c r="B309" i="1"/>
  <c r="D309" i="1"/>
  <c r="B278" i="1"/>
  <c r="D278" i="1"/>
  <c r="B230" i="1"/>
  <c r="D230" i="1"/>
  <c r="B194" i="1"/>
  <c r="D194" i="1"/>
  <c r="B153" i="1"/>
  <c r="D153" i="1"/>
  <c r="B132" i="1"/>
  <c r="D132" i="1"/>
  <c r="B1481" i="1"/>
  <c r="D1481" i="1"/>
  <c r="B1349" i="1"/>
  <c r="D1349" i="1"/>
  <c r="B1247" i="1"/>
  <c r="D1247" i="1"/>
  <c r="B109" i="1"/>
  <c r="D109" i="1"/>
  <c r="D1501" i="1"/>
  <c r="D1464" i="1"/>
  <c r="D1330" i="1"/>
  <c r="D1304" i="1"/>
  <c r="D1127" i="1"/>
  <c r="B350" i="1"/>
  <c r="D350" i="1"/>
  <c r="B305" i="1"/>
  <c r="D305" i="1"/>
  <c r="B263" i="1"/>
  <c r="D263" i="1"/>
  <c r="B215" i="1"/>
  <c r="D215" i="1"/>
  <c r="B34" i="1"/>
  <c r="D34" i="1"/>
  <c r="B144" i="1"/>
  <c r="D144" i="1"/>
  <c r="B1472" i="1"/>
  <c r="D1472" i="1"/>
  <c r="B124" i="1"/>
  <c r="D124" i="1"/>
  <c r="B1228" i="1"/>
  <c r="D1228" i="1"/>
  <c r="B25" i="1"/>
  <c r="D25" i="1"/>
  <c r="D1502" i="1"/>
  <c r="D1434" i="1"/>
  <c r="D1331" i="1"/>
  <c r="D1128" i="1"/>
  <c r="B400" i="1"/>
  <c r="D400" i="1"/>
  <c r="B328" i="1"/>
  <c r="D328" i="1"/>
  <c r="B43" i="1"/>
  <c r="D43" i="1"/>
  <c r="B254" i="1"/>
  <c r="D254" i="1"/>
  <c r="B208" i="1"/>
  <c r="D208" i="1"/>
  <c r="B180" i="1"/>
  <c r="D180" i="1"/>
  <c r="B141" i="1"/>
  <c r="D141" i="1"/>
  <c r="B125" i="1"/>
  <c r="D125" i="1"/>
  <c r="B1305" i="1"/>
  <c r="D1305" i="1"/>
  <c r="B1212" i="1"/>
  <c r="D1212" i="1"/>
  <c r="D1511" i="1"/>
  <c r="D1410" i="1"/>
  <c r="D1401" i="1"/>
  <c r="D1340" i="1"/>
  <c r="D1313" i="1"/>
  <c r="D1255" i="1"/>
  <c r="D1211" i="1"/>
  <c r="D1183" i="1"/>
  <c r="B591" i="1"/>
  <c r="D591" i="1"/>
  <c r="B559" i="1"/>
  <c r="D559" i="1"/>
  <c r="B504" i="1"/>
  <c r="D504" i="1"/>
  <c r="B477" i="1"/>
  <c r="D477" i="1"/>
  <c r="B440" i="1"/>
  <c r="D440" i="1"/>
  <c r="B411" i="1"/>
  <c r="D411" i="1"/>
  <c r="B381" i="1"/>
  <c r="D381" i="1"/>
  <c r="B327" i="1"/>
  <c r="D327" i="1"/>
  <c r="B304" i="1"/>
  <c r="D304" i="1"/>
  <c r="B262" i="1"/>
  <c r="D262" i="1"/>
  <c r="B229" i="1"/>
  <c r="D229" i="1"/>
  <c r="B33" i="1"/>
  <c r="D33" i="1"/>
  <c r="B162" i="1"/>
  <c r="D162" i="1"/>
  <c r="B140" i="1"/>
  <c r="D140" i="1"/>
  <c r="B1359" i="1"/>
  <c r="D1359" i="1"/>
  <c r="B1182" i="1"/>
  <c r="D1182" i="1"/>
  <c r="B1088" i="1"/>
  <c r="D1088" i="1"/>
  <c r="B1045" i="1"/>
  <c r="D1045" i="1"/>
  <c r="B1012" i="1"/>
  <c r="D1012" i="1"/>
  <c r="B986" i="1"/>
  <c r="D986" i="1"/>
  <c r="B915" i="1"/>
  <c r="D915" i="1"/>
  <c r="B819" i="1"/>
  <c r="D819" i="1"/>
  <c r="B76" i="1"/>
  <c r="D76" i="1"/>
  <c r="B746" i="1"/>
  <c r="D746" i="1"/>
  <c r="B671" i="1"/>
  <c r="D671" i="1"/>
  <c r="B632" i="1"/>
  <c r="D632" i="1"/>
  <c r="B573" i="1"/>
  <c r="D573" i="1"/>
  <c r="B523" i="1"/>
  <c r="D523" i="1"/>
  <c r="B496" i="1"/>
  <c r="D496" i="1"/>
  <c r="B464" i="1"/>
  <c r="D464" i="1"/>
  <c r="B391" i="1"/>
  <c r="D391" i="1"/>
  <c r="B319" i="1"/>
  <c r="D319" i="1"/>
  <c r="B298" i="1"/>
  <c r="D298" i="1"/>
  <c r="B245" i="1"/>
  <c r="D245" i="1"/>
  <c r="B201" i="1"/>
  <c r="D201" i="1"/>
  <c r="B171" i="1"/>
  <c r="D171" i="1"/>
  <c r="B135" i="1"/>
  <c r="D135" i="1"/>
  <c r="B1191" i="1"/>
  <c r="D1191" i="1"/>
  <c r="D1463" i="1"/>
  <c r="D1429" i="1"/>
  <c r="D1421" i="1"/>
  <c r="D1360" i="1"/>
  <c r="D1281" i="1"/>
  <c r="D1272" i="1"/>
  <c r="D1256" i="1"/>
  <c r="D1075" i="1"/>
  <c r="B10" i="1"/>
  <c r="D10" i="1"/>
</calcChain>
</file>

<file path=xl/sharedStrings.xml><?xml version="1.0" encoding="utf-8"?>
<sst xmlns="http://schemas.openxmlformats.org/spreadsheetml/2006/main" count="13244" uniqueCount="3746">
  <si>
    <t>/used-volvo-prices/v40-hatchback-pricing/2004</t>
  </si>
  <si>
    <t>2004 Volvo V40 Hatchback</t>
  </si>
  <si>
    <t>/used-acura-prices/mdx-suv-pricing/2005</t>
  </si>
  <si>
    <t>2005 Acura MDX SUV</t>
  </si>
  <si>
    <t>/used-acura-prices/rl-sedan-pricing/2005</t>
  </si>
  <si>
    <t>2005 Acura RL Sedan</t>
  </si>
  <si>
    <t>/used-buick-prices/century-sedan-pricing/2005</t>
  </si>
  <si>
    <t>2005 Buick Century Sedan</t>
  </si>
  <si>
    <t>/used-scion-prices/xb-hatchback-pricing/2005</t>
  </si>
  <si>
    <t>2005 Scion xB Hatchback</t>
  </si>
  <si>
    <t>/used-subaru-prices/impreza-sedan-pricing/2005</t>
  </si>
  <si>
    <t>2005 Subaru Impreza Sedan</t>
  </si>
  <si>
    <t>/used-subaru-prices/legacy-sedan-pricing/2005</t>
  </si>
  <si>
    <t>2005 Subaru Legacy Sedan</t>
  </si>
  <si>
    <t>/used-toyota-prices/4runner-suv-pricing/2005</t>
  </si>
  <si>
    <t>2005 Toyota 4Runner SUV</t>
  </si>
  <si>
    <t>/used-toyota-prices/avalon-sedan-pricing/2005</t>
  </si>
  <si>
    <t>2005 Toyota Avalon Sedan</t>
  </si>
  <si>
    <t>/used-toyota-prices/camry-sedan-pricing/2005</t>
  </si>
  <si>
    <t>2005 Toyota Camry Sedan</t>
  </si>
  <si>
    <t>/used-toyota-prices/corolla-sedan-pricing/2005</t>
  </si>
  <si>
    <t>2005 Toyota Corolla Sedan</t>
  </si>
  <si>
    <t>/used-toyota-prices/highlander-suv-pricing/2005</t>
  </si>
  <si>
    <t>2005 Toyota Highlander SUV</t>
  </si>
  <si>
    <t>/used-buick-prices/lacrosse-sedan-pricing/2005</t>
  </si>
  <si>
    <t>2005 Buick LaCrosse Sedan</t>
  </si>
  <si>
    <t>/used-toyota-prices/land-cruiser-suv-pricing/2005</t>
  </si>
  <si>
    <t>2005 Toyota Land Cruiser SUV</t>
  </si>
  <si>
    <t>/used-toyota-prices/matrix-hatchback-pricing/2005</t>
  </si>
  <si>
    <t>2005 Toyota Matrix Hatchback</t>
  </si>
  <si>
    <t>/used-toyota-prices/prius-hatchback-pricing/2005</t>
  </si>
  <si>
    <t>2005 Toyota Prius Hatchback</t>
  </si>
  <si>
    <t>/used-toyota-prices/rav4-suv-pricing/2005</t>
  </si>
  <si>
    <t>2005 Toyota RAV4 SUV</t>
  </si>
  <si>
    <t>/used-toyota-prices/sienna-hatchback-pricing/2005</t>
  </si>
  <si>
    <t>2005 Toyota Sienna Hatchback</t>
  </si>
  <si>
    <t>/used-toyota-prices/sienna-van-pricing/2005</t>
  </si>
  <si>
    <t>2005 Toyota Sienna Van</t>
  </si>
  <si>
    <t>/used-toyota-prices/tacoma-truck-pricing/2005</t>
  </si>
  <si>
    <t>2005 Toyota Tacoma Truck</t>
  </si>
  <si>
    <t>/used-volkswagen-prices/golf-sedan-pricing/2005</t>
  </si>
  <si>
    <t>2005 Volkswagen Golf Sedan</t>
  </si>
  <si>
    <t>/used-volkswagen-prices/jetta-sedan-pricing/2005</t>
  </si>
  <si>
    <t>2005 Volkswagen Jetta Sedan</t>
  </si>
  <si>
    <t>/used-volkswagen-prices/new-beetle-coupe-pricing/2005</t>
  </si>
  <si>
    <t>2005 Volkswagen New Beetle Coupe</t>
  </si>
  <si>
    <t>/used-buick-prices/lesabre-sedan-pricing/2005</t>
  </si>
  <si>
    <t>2005 Buick LeSabre Sedan</t>
  </si>
  <si>
    <t>/used-volkswagen-prices/passat-sedan-pricing/2005</t>
  </si>
  <si>
    <t>2005 Volkswagen Passat Sedan</t>
  </si>
  <si>
    <t>/used-volkswagen-prices/passat-wagon-pricing/2005</t>
  </si>
  <si>
    <t>2005 Volkswagen Passat Wagon</t>
  </si>
  <si>
    <t>/used-volkswagen-prices/touareg-suv-pricing/2005</t>
  </si>
  <si>
    <t>2005 Volkswagen Touareg SUV</t>
  </si>
  <si>
    <t>/used-volvo-prices/s40-sedan-pricing/2005</t>
  </si>
  <si>
    <t>2005 Volvo S40 Sedan</t>
  </si>
  <si>
    <t>/used-volvo-prices/s60-sedan-pricing/2005</t>
  </si>
  <si>
    <t>2005 Volvo S60 Sedan</t>
  </si>
  <si>
    <t>/used-volvo-prices/s80-sedan-pricing/2005</t>
  </si>
  <si>
    <t>2005 Volvo S80 Sedan</t>
  </si>
  <si>
    <t>/used-volvo-prices/v50-wagon-pricing/2005</t>
  </si>
  <si>
    <t>2005 Volvo V50 Wagon</t>
  </si>
  <si>
    <t>/used-volvo-prices/xc70-wagon-pricing/2005</t>
  </si>
  <si>
    <t>2005 Volvo XC70 Wagon</t>
  </si>
  <si>
    <t>/used-volvo-prices/xc90-suv-pricing/2005</t>
  </si>
  <si>
    <t>2005 Volvo XC90 SUV</t>
  </si>
  <si>
    <t>/used-buick-prices/park-avenue-sedan-pricing/2005</t>
  </si>
  <si>
    <t>2005 Buick Park Avenue Sedan</t>
  </si>
  <si>
    <t>/used-buick-prices/rainier-suv-pricing/2005</t>
  </si>
  <si>
    <t>2005 Buick Rainier SUV</t>
  </si>
  <si>
    <t>/used-buick-prices/rendezvous-suv-pricing/2005</t>
  </si>
  <si>
    <t>2005 Buick Rendezvous SUV</t>
  </si>
  <si>
    <t>/used-buick-prices/terraza-van-pricing/2005</t>
  </si>
  <si>
    <t>2005 Buick Terraza Van</t>
  </si>
  <si>
    <t>/used-cadillac-prices/cts-sedan-pricing/2005</t>
  </si>
  <si>
    <t>2005 Cadillac CTS Sedan</t>
  </si>
  <si>
    <t>/used-cadillac-prices/escalade-esv-suv-pricing/2005</t>
  </si>
  <si>
    <t>2005 Cadillac Escalade ESV SUV</t>
  </si>
  <si>
    <t>/used-cadillac-prices/escalade-ext-truck-pricing/2005</t>
  </si>
  <si>
    <t>2005 Cadillac Escalade EXT Truck</t>
  </si>
  <si>
    <t>/used-acura-prices/tl-sedan-pricing/2005</t>
  </si>
  <si>
    <t>2005 Acura TL Sedan</t>
  </si>
  <si>
    <t>/used-cadillac-prices/escalade-suv-pricing/2005</t>
  </si>
  <si>
    <t>2005 Cadillac Escalade SUV</t>
  </si>
  <si>
    <t>/used-cadillac-prices/sts-sedan-pricing/2005</t>
  </si>
  <si>
    <t>2005 Cadillac STS Sedan</t>
  </si>
  <si>
    <t>/used-chevrolet-prices/aveo-hatchback-pricing/2005</t>
  </si>
  <si>
    <t>2005 Chevrolet Aveo Hatchback</t>
  </si>
  <si>
    <t>/used-chevrolet-prices/aveo-sedan-pricing/2005</t>
  </si>
  <si>
    <t>2005 Chevrolet Aveo Sedan</t>
  </si>
  <si>
    <t>/used-chevrolet-prices/equinox-suv-pricing/2005</t>
  </si>
  <si>
    <t>2005 Chevrolet Equinox SUV</t>
  </si>
  <si>
    <t>/used-chevrolet-prices/impala-sedan-pricing/2005</t>
  </si>
  <si>
    <t>2005 Chevrolet Impala Sedan</t>
  </si>
  <si>
    <t>/used-chevrolet-prices/malibu-sedan-pricing/2005</t>
  </si>
  <si>
    <t>2005 Chevrolet Malibu Sedan</t>
  </si>
  <si>
    <t>/used-chevrolet-prices/suburban-suv-pricing/2005</t>
  </si>
  <si>
    <t>2005 Chevrolet Suburban SUV</t>
  </si>
  <si>
    <t>/used-chevrolet-prices/tahoe-suv-pricing/2005</t>
  </si>
  <si>
    <t>2005 Chevrolet Tahoe SUV</t>
  </si>
  <si>
    <t>/used-chrysler-prices/300-sedan-pricing/2005</t>
  </si>
  <si>
    <t>2005 Chrysler 300 Sedan</t>
  </si>
  <si>
    <t>/used-acura-prices/tsx-sedan-pricing/2005</t>
  </si>
  <si>
    <t>2005 Acura TSX Sedan</t>
  </si>
  <si>
    <t>/used-chrysler-prices/crossfire-coupe-pricing/2005</t>
  </si>
  <si>
    <t>2005 Chrysler Crossfire Coupe</t>
  </si>
  <si>
    <t>/used-chrysler-prices/pacifica-wagon-pricing/2005</t>
  </si>
  <si>
    <t>2005 Chrysler Pacifica Wagon</t>
  </si>
  <si>
    <t>/used-chrysler-prices/sebring-sedan-pricing/2005</t>
  </si>
  <si>
    <t>2005 Chrysler Sebring Sedan</t>
  </si>
  <si>
    <t>/used-chrysler-prices/town-&amp;-country-van-pricing/2005</t>
  </si>
  <si>
    <t>2005 Chrysler Town &amp; Country Van</t>
  </si>
  <si>
    <t>/used-dodge-prices/durango-suv-pricing/2005</t>
  </si>
  <si>
    <t>2005 Dodge Durango SUV</t>
  </si>
  <si>
    <t>/used-ford-prices/escape-suv-pricing/2005</t>
  </si>
  <si>
    <t>2005 Ford Escape SUV</t>
  </si>
  <si>
    <t>/used-ford-prices/expedition-suv-pricing/2005</t>
  </si>
  <si>
    <t>2005 Ford Expedition SUV</t>
  </si>
  <si>
    <t>/used-ford-prices/explorer-suv-pricing/2005</t>
  </si>
  <si>
    <t>2005 Ford Explorer SUV</t>
  </si>
  <si>
    <t>/used-ford-prices/focus-hatchback-pricing/2005</t>
  </si>
  <si>
    <t>2005 Ford Focus Hatchback</t>
  </si>
  <si>
    <t>/used-ford-prices/focus-sedan-pricing/2005</t>
  </si>
  <si>
    <t>2005 Ford Focus Sedan</t>
  </si>
  <si>
    <t>/used-ford-prices/freestar-wagon-pricing/2005</t>
  </si>
  <si>
    <t>2005 Ford Freestar Wagon</t>
  </si>
  <si>
    <t>/used-ford-prices/mustang-convertible-pricing/2005</t>
  </si>
  <si>
    <t>2005 Ford Mustang Convertible</t>
  </si>
  <si>
    <t>/used-ford-prices/taurus-sedan-pricing/2005</t>
  </si>
  <si>
    <t>2005 Ford Taurus Sedan</t>
  </si>
  <si>
    <t>/used-gmc-prices/canyon-truck-pricing/2005</t>
  </si>
  <si>
    <t>2005 GMC Canyon Truck</t>
  </si>
  <si>
    <t>/used-gmc-prices/envoy-suv-pricing/2005</t>
  </si>
  <si>
    <t>2005 GMC Envoy SUV</t>
  </si>
  <si>
    <t>/used-gmc-prices/sierra-1500-truck-pricing/2005</t>
  </si>
  <si>
    <t>2005 GMC Sierra 1500 Truck</t>
  </si>
  <si>
    <t>/used-gmc-prices/yukon-denali-suv-pricing/2005</t>
  </si>
  <si>
    <t>2005 GMC Yukon Denali SUV</t>
  </si>
  <si>
    <t>/used-gmc-prices/yukon-suv-pricing/2005</t>
  </si>
  <si>
    <t>2005 GMC Yukon SUV</t>
  </si>
  <si>
    <t>/used-honda-prices/accord-sedan-pricing/2005</t>
  </si>
  <si>
    <t>2005 Honda Accord Sedan</t>
  </si>
  <si>
    <t>/used-honda-prices/civic-hybrid-sedan-pricing/2005</t>
  </si>
  <si>
    <t>2005 Honda Civic Hybrid Sedan</t>
  </si>
  <si>
    <t>/used-audi-prices/a4-sedan-pricing/2005</t>
  </si>
  <si>
    <t>2005 Audi A4 Sedan</t>
  </si>
  <si>
    <t>/used-honda-prices/civic-sedan-pricing/2005</t>
  </si>
  <si>
    <t>2005 Honda Civic Sedan</t>
  </si>
  <si>
    <t>/used-honda-prices/element-suv-pricing/2005</t>
  </si>
  <si>
    <t>2005 Honda Element SUV</t>
  </si>
  <si>
    <t>/used-honda-prices/odyssey-hatchback-pricing/2005</t>
  </si>
  <si>
    <t>2005 Honda Odyssey Hatchback</t>
  </si>
  <si>
    <t>/used-honda-prices/pilot-suv-pricing/2005</t>
  </si>
  <si>
    <t>2005 Honda Pilot SUV</t>
  </si>
  <si>
    <t>/used-hyundai-prices/accent-sedan-pricing/2005</t>
  </si>
  <si>
    <t>2005 Hyundai Accent Sedan</t>
  </si>
  <si>
    <t>/used-hyundai-prices/elantra-sedan-pricing/2005</t>
  </si>
  <si>
    <t>2005 Hyundai Elantra Sedan</t>
  </si>
  <si>
    <t>/used-hyundai-prices/santa-fe-suv-pricing/2005</t>
  </si>
  <si>
    <t>2005 Hyundai Santa Fe SUV</t>
  </si>
  <si>
    <t>/used-hyundai-prices/sonata-sedan-pricing/2005</t>
  </si>
  <si>
    <t>2005 Hyundai Sonata Sedan</t>
  </si>
  <si>
    <t>/used-hyundai-prices/tucson-suv-pricing/2005</t>
  </si>
  <si>
    <t>2005 Hyundai Tucson SUV</t>
  </si>
  <si>
    <t>/used-infiniti-prices/fx35-suv-pricing/2005</t>
  </si>
  <si>
    <t>2005 Infiniti FX35 SUV</t>
  </si>
  <si>
    <t>/used-infiniti-prices/g35-sedan-pricing/2005</t>
  </si>
  <si>
    <t>2005 Infiniti G35 Sedan</t>
  </si>
  <si>
    <t>/used-infiniti-prices/qx56-suv-pricing/2005</t>
  </si>
  <si>
    <t>2005 Infiniti QX56 SUV</t>
  </si>
  <si>
    <t>/used-jeep-prices/grand-cherokee-suv-pricing/2005</t>
  </si>
  <si>
    <t>2005 Jeep Grand Cherokee SUV</t>
  </si>
  <si>
    <t>/used-jeep-prices/liberty-suv-pricing/2005</t>
  </si>
  <si>
    <t>2005 Jeep Liberty SUV</t>
  </si>
  <si>
    <t>/used-jeep-prices/wrangler-suv-pricing/2005</t>
  </si>
  <si>
    <t>2005 Jeep Wrangler SUV</t>
  </si>
  <si>
    <t>/used-kia-prices/amanti-sedan-pricing/2005</t>
  </si>
  <si>
    <t>2005 Kia Amanti Sedan</t>
  </si>
  <si>
    <t>/used-kia-prices/optima-sedan-pricing/2005</t>
  </si>
  <si>
    <t>2005 Kia Optima Sedan</t>
  </si>
  <si>
    <t>/used-kia-prices/rio-hatchback-pricing/2005</t>
  </si>
  <si>
    <t>2005 Kia Rio Hatchback</t>
  </si>
  <si>
    <t>/used-audi-prices/a6-sedan-pricing/2005</t>
  </si>
  <si>
    <t>2005 Audi A6 Sedan</t>
  </si>
  <si>
    <t>/used-kia-prices/rio-sedan-pricing/2005</t>
  </si>
  <si>
    <t>2005 Kia Rio Sedan</t>
  </si>
  <si>
    <t>/used-kia-prices/sedona-van-pricing/2005</t>
  </si>
  <si>
    <t>2005 Kia Sedona Van</t>
  </si>
  <si>
    <t>/used-kia-prices/sorento-suv-pricing/2005</t>
  </si>
  <si>
    <t>2005 Kia Sorento SUV</t>
  </si>
  <si>
    <t>/used-kia-prices/spectra-hatchback-pricing/2005</t>
  </si>
  <si>
    <t>2005 Kia Spectra Hatchback</t>
  </si>
  <si>
    <t>/used-kia-prices/sportage-suv-pricing/2005</t>
  </si>
  <si>
    <t>2005 Kia Sportage SUV</t>
  </si>
  <si>
    <t>/used-lexus-prices/lx-470-suv-pricing/2005</t>
  </si>
  <si>
    <t>2005 Lexus LX 470 SUV</t>
  </si>
  <si>
    <t>/used-lincoln-prices/aviator-suv-pricing/2005</t>
  </si>
  <si>
    <t>2005 Lincoln Aviator SUV</t>
  </si>
  <si>
    <t>/used-lincoln-prices/ls-sedan-pricing/2005</t>
  </si>
  <si>
    <t>2005 Lincoln LS Sedan</t>
  </si>
  <si>
    <t>/used-lincoln-prices/navigator-suv-pricing/2005</t>
  </si>
  <si>
    <t>2005 Lincoln Navigator SUV</t>
  </si>
  <si>
    <t>/used-mazda-prices/mazda3-hatchback-pricing/2005</t>
  </si>
  <si>
    <t>2005 Mazda Mazda3 Hatchback</t>
  </si>
  <si>
    <t>/used-mazda-prices/mazda3-sedan-pricing/2005</t>
  </si>
  <si>
    <t>2005 Mazda Mazda3 Sedan</t>
  </si>
  <si>
    <t>/used-mazda-prices/mazda6-hatchback-pricing/2005</t>
  </si>
  <si>
    <t>2005 Mazda Mazda6 Hatchback</t>
  </si>
  <si>
    <t>/used-mazda-prices/mazda6-sedan-pricing/2005</t>
  </si>
  <si>
    <t>2005 Mazda Mazda6 Sedan</t>
  </si>
  <si>
    <t>/used-mazda-prices/mpv-van-pricing/2005</t>
  </si>
  <si>
    <t>2005 Mazda MPV Van</t>
  </si>
  <si>
    <t>/used-mazda-prices/tribute-suv-pricing/2005</t>
  </si>
  <si>
    <t>2005 Mazda Tribute SUV</t>
  </si>
  <si>
    <t>/used-mitsubishi-prices/eclipse-coupe-pricing/2005</t>
  </si>
  <si>
    <t>2005 Mitsubishi Eclipse Coupe</t>
  </si>
  <si>
    <t>/used-mitsubishi-prices/endeavor-suv-pricing/2005</t>
  </si>
  <si>
    <t>2005 Mitsubishi Endeavor SUV</t>
  </si>
  <si>
    <t>/used-mitsubishi-prices/galant-sedan-pricing/2005</t>
  </si>
  <si>
    <t>2005 Mitsubishi Galant Sedan</t>
  </si>
  <si>
    <t>/used-mitsubishi-prices/lancer-sedan-pricing/2005</t>
  </si>
  <si>
    <t>2005 Mitsubishi Lancer Sedan</t>
  </si>
  <si>
    <t>/used-mitsubishi-prices/outlander-suv-pricing/2005</t>
  </si>
  <si>
    <t>2005 Mitsubishi Outlander SUV</t>
  </si>
  <si>
    <t>/used-audi-prices/s4-sedan-pricing/2005</t>
  </si>
  <si>
    <t>2005 Audi S4 Sedan</t>
  </si>
  <si>
    <t>/used-nissan-prices/altima-sedan-pricing/2005</t>
  </si>
  <si>
    <t>2005 Nissan Altima Sedan</t>
  </si>
  <si>
    <t>/used-nissan-prices/armada-suv-pricing/2005</t>
  </si>
  <si>
    <t>2005 Nissan Armada SUV</t>
  </si>
  <si>
    <t>/used-nissan-prices/maxima-sedan-pricing/2005</t>
  </si>
  <si>
    <t>2005 Nissan Maxima Sedan</t>
  </si>
  <si>
    <t>/used-nissan-prices/murano-suv-pricing/2005</t>
  </si>
  <si>
    <t>2005 Nissan Murano SUV</t>
  </si>
  <si>
    <t>/used-nissan-prices/pathfinder-suv-pricing/2005</t>
  </si>
  <si>
    <t>2005 Nissan Pathfinder SUV</t>
  </si>
  <si>
    <t>/used-nissan-prices/quest-van-pricing/2005</t>
  </si>
  <si>
    <t>2005 Nissan Quest Van</t>
  </si>
  <si>
    <t>/used-nissan-prices/sentra-sedan-pricing/2005</t>
  </si>
  <si>
    <t>2005 Nissan Sentra Sedan</t>
  </si>
  <si>
    <t>/used-nissan-prices/titan-truck-pricing/2005</t>
  </si>
  <si>
    <t>2005 Nissan Titan Truck</t>
  </si>
  <si>
    <t>/used-nissan-prices/xterra-suv-pricing/2005</t>
  </si>
  <si>
    <t>2005 Nissan Xterra SUV</t>
  </si>
  <si>
    <t>/used-scion-prices/tc-coupe-pricing/2005</t>
  </si>
  <si>
    <t>2005 Scion tC Coupe</t>
  </si>
  <si>
    <t>/used-acura-prices/mdx-suv-pricing/2006</t>
  </si>
  <si>
    <t>2006 Acura MDX SUV</t>
  </si>
  <si>
    <t>/used-acura-prices/rl-sedan-pricing/2006</t>
  </si>
  <si>
    <t>2006 Acura RL Sedan</t>
  </si>
  <si>
    <t>/used-buick-prices/lacrosse-sedan-pricing/2006</t>
  </si>
  <si>
    <t>2006 Buick LaCrosse Sedan</t>
  </si>
  <si>
    <t>/used-nissan-prices/frontier-truck-pricing/2006</t>
  </si>
  <si>
    <t>2006 Nissan Frontier Truck</t>
  </si>
  <si>
    <t>/used-nissan-prices/maxima-sedan-pricing/2006</t>
  </si>
  <si>
    <t>2006 Nissan Maxima Sedan</t>
  </si>
  <si>
    <t>/used-nissan-prices/murano-suv-pricing/2006</t>
  </si>
  <si>
    <t>2006 Nissan Murano SUV</t>
  </si>
  <si>
    <t>/used-nissan-prices/pathfinder-suv-pricing/2006</t>
  </si>
  <si>
    <t>2006 Nissan Pathfinder SUV</t>
  </si>
  <si>
    <t>/used-nissan-prices/quest-van-pricing/2006</t>
  </si>
  <si>
    <t>2006 Nissan Quest Van</t>
  </si>
  <si>
    <t>/used-nissan-prices/sentra-sedan-pricing/2006</t>
  </si>
  <si>
    <t>2006 Nissan Sentra Sedan</t>
  </si>
  <si>
    <t>/used-nissan-prices/titan-truck-pricing/2006</t>
  </si>
  <si>
    <t>2006 Nissan Titan Truck</t>
  </si>
  <si>
    <t>/used-nissan-prices/xterra-suv-pricing/2006</t>
  </si>
  <si>
    <t>2006 Nissan Xterra SUV</t>
  </si>
  <si>
    <t>/used-scion-prices/tc-coupe-pricing/2006</t>
  </si>
  <si>
    <t>2006 Scion tC Coupe</t>
  </si>
  <si>
    <t>/used-scion-prices/xb-hatchback-pricing/2006</t>
  </si>
  <si>
    <t>2006 Scion xB Hatchback</t>
  </si>
  <si>
    <t>/used-buick-prices/lucerne-sedan-pricing/2006</t>
  </si>
  <si>
    <t>2006 Buick Lucerne Sedan</t>
  </si>
  <si>
    <t>/used-subaru-prices/forester-suv-pricing/2006</t>
  </si>
  <si>
    <t>2006 Subaru Forester SUV</t>
  </si>
  <si>
    <t>/used-subaru-prices/impreza-sedan-pricing/2006</t>
  </si>
  <si>
    <t>2006 Subaru Impreza Sedan</t>
  </si>
  <si>
    <t>/used-subaru-prices/impreza-wagon-pricing/2006</t>
  </si>
  <si>
    <t>2006 Subaru Impreza Wagon</t>
  </si>
  <si>
    <t>/used-subaru-prices/legacy-sedan-pricing/2006</t>
  </si>
  <si>
    <t>2006 Subaru Legacy Sedan</t>
  </si>
  <si>
    <t>/used-toyota-prices/4runner-suv-pricing/2006</t>
  </si>
  <si>
    <t>2006 Toyota 4Runner SUV</t>
  </si>
  <si>
    <t>/used-toyota-prices/avalon-sedan-pricing/2006</t>
  </si>
  <si>
    <t>2006 Toyota Avalon Sedan</t>
  </si>
  <si>
    <t>/used-toyota-prices/camry-sedan-pricing/2006</t>
  </si>
  <si>
    <t>2006 Toyota Camry Sedan</t>
  </si>
  <si>
    <t>/used-toyota-prices/corolla-sedan-pricing/2006</t>
  </si>
  <si>
    <t>2006 Toyota Corolla Sedan</t>
  </si>
  <si>
    <t>/used-toyota-prices/highlander-hybrid-suv-pricing/2006</t>
  </si>
  <si>
    <t>2006 Toyota Highlander Hybrid SUV</t>
  </si>
  <si>
    <t>/used-toyota-prices/highlander-suv-pricing/2006</t>
  </si>
  <si>
    <t>2006 Toyota Highlander SUV</t>
  </si>
  <si>
    <t>/used-buick-prices/rainier-suv-pricing/2006</t>
  </si>
  <si>
    <t>2006 Buick Rainier SUV</t>
  </si>
  <si>
    <t>/used-toyota-prices/land-cruiser-suv-pricing/2006</t>
  </si>
  <si>
    <t>2006 Toyota Land Cruiser SUV</t>
  </si>
  <si>
    <t>/used-toyota-prices/matrix-hatchback-pricing/2006</t>
  </si>
  <si>
    <t>2006 Toyota Matrix Hatchback</t>
  </si>
  <si>
    <t>/used-toyota-prices/prius-hatchback-pricing/2006</t>
  </si>
  <si>
    <t>2006 Toyota Prius Hatchback</t>
  </si>
  <si>
    <t>/used-toyota-prices/rav4-suv-pricing/2006</t>
  </si>
  <si>
    <t>2006 Toyota RAV4 SUV</t>
  </si>
  <si>
    <t>/used-toyota-prices/sienna-hatchback-pricing/2006</t>
  </si>
  <si>
    <t>2006 Toyota Sienna Hatchback</t>
  </si>
  <si>
    <t>/used-toyota-prices/sienna-van-pricing/2006</t>
  </si>
  <si>
    <t>2006 Toyota Sienna Van</t>
  </si>
  <si>
    <t>/used-toyota-prices/tacoma-truck-pricing/2006</t>
  </si>
  <si>
    <t>2006 Toyota Tacoma Truck</t>
  </si>
  <si>
    <t>/used-toyota-prices/yaris-hatchback-pricing/2006</t>
  </si>
  <si>
    <t>2006 Toyota Yaris Hatchback</t>
  </si>
  <si>
    <t>/used-volkswagen-prices/golf-sedan-pricing/2006</t>
  </si>
  <si>
    <t>2006 Volkswagen Golf Sedan</t>
  </si>
  <si>
    <t>/used-volkswagen-prices/jetta-sedan-pricing/2006</t>
  </si>
  <si>
    <t>2006 Volkswagen Jetta Sedan</t>
  </si>
  <si>
    <t>/used-buick-prices/rendezvous-suv-pricing/2006</t>
  </si>
  <si>
    <t>2006 Buick Rendezvous SUV</t>
  </si>
  <si>
    <t>/used-volkswagen-prices/new-beetle-coupe-pricing/2006</t>
  </si>
  <si>
    <t>2006 Volkswagen New Beetle Coupe</t>
  </si>
  <si>
    <t>/used-volkswagen-prices/passat-sedan-pricing/2006</t>
  </si>
  <si>
    <t>2006 Volkswagen Passat Sedan</t>
  </si>
  <si>
    <t>/used-volkswagen-prices/touareg-suv-pricing/2006</t>
  </si>
  <si>
    <t>2006 Volkswagen Touareg SUV</t>
  </si>
  <si>
    <t>/used-volvo-prices/s40-sedan-pricing/2006</t>
  </si>
  <si>
    <t>2006 Volvo S40 Sedan</t>
  </si>
  <si>
    <t>/used-volvo-prices/s60-sedan-pricing/2006</t>
  </si>
  <si>
    <t>2006 Volvo S60 Sedan</t>
  </si>
  <si>
    <t>/used-volvo-prices/s80-sedan-pricing/2006</t>
  </si>
  <si>
    <t>2006 Volvo S80 Sedan</t>
  </si>
  <si>
    <t>/used-volvo-prices/v50-wagon-pricing/2006</t>
  </si>
  <si>
    <t>2006 Volvo V50 Wagon</t>
  </si>
  <si>
    <t>/used-volvo-prices/xc70-wagon-pricing/2006</t>
  </si>
  <si>
    <t>2006 Volvo XC70 Wagon</t>
  </si>
  <si>
    <t>/used-volvo-prices/xc90-suv-pricing/2006</t>
  </si>
  <si>
    <t>2006 Volvo XC90 SUV</t>
  </si>
  <si>
    <t>/used-buick-prices/terraza-van-pricing/2006</t>
  </si>
  <si>
    <t>2006 Buick Terraza Van</t>
  </si>
  <si>
    <t>/used-cadillac-prices/cts-sedan-pricing/2006</t>
  </si>
  <si>
    <t>2006 Cadillac CTS Sedan</t>
  </si>
  <si>
    <t>/used-cadillac-prices/dts-sedan-pricing/2006</t>
  </si>
  <si>
    <t>2006 Cadillac DTS Sedan</t>
  </si>
  <si>
    <t>/used-cadillac-prices/escalade-esv-suv-pricing/2006</t>
  </si>
  <si>
    <t>2006 Cadillac Escalade ESV SUV</t>
  </si>
  <si>
    <t>/used-cadillac-prices/escalade-ext-truck-pricing/2006</t>
  </si>
  <si>
    <t>2006 Cadillac Escalade EXT Truck</t>
  </si>
  <si>
    <t>/used-cadillac-prices/escalade-suv-pricing/2006</t>
  </si>
  <si>
    <t>2006 Cadillac Escalade SUV</t>
  </si>
  <si>
    <t>/used-acura-prices/tl-sedan-pricing/2006</t>
  </si>
  <si>
    <t>2006 Acura TL Sedan</t>
  </si>
  <si>
    <t>/used-cadillac-prices/sts-sedan-pricing/2006</t>
  </si>
  <si>
    <t>2006 Cadillac STS Sedan</t>
  </si>
  <si>
    <t>/used-chevrolet-prices/aveo-hatchback-pricing/2006</t>
  </si>
  <si>
    <t>2006 Chevrolet Aveo Hatchback</t>
  </si>
  <si>
    <t>/used-chevrolet-prices/aveo-sedan-pricing/2006</t>
  </si>
  <si>
    <t>2006 Chevrolet Aveo Sedan</t>
  </si>
  <si>
    <t>/used-chevrolet-prices/equinox-suv-pricing/2006</t>
  </si>
  <si>
    <t>2006 Chevrolet Equinox SUV</t>
  </si>
  <si>
    <t>/used-chevrolet-prices/hhr-suv-pricing/2006</t>
  </si>
  <si>
    <t>2006 Chevrolet HHR SUV</t>
  </si>
  <si>
    <t>/used-chevrolet-prices/impala-sedan-pricing/2006</t>
  </si>
  <si>
    <t>2006 Chevrolet Impala Sedan</t>
  </si>
  <si>
    <t>/used-chevrolet-prices/malibu-sedan-pricing/2006</t>
  </si>
  <si>
    <t>2006 Chevrolet Malibu Sedan</t>
  </si>
  <si>
    <t>/used-chevrolet-prices/suburban-suv-pricing/2006</t>
  </si>
  <si>
    <t>2006 Chevrolet Suburban SUV</t>
  </si>
  <si>
    <t>/used-chevrolet-prices/tahoe-suv-pricing/2006</t>
  </si>
  <si>
    <t>2006 Chevrolet Tahoe SUV</t>
  </si>
  <si>
    <t>/used-chrysler-prices/300-sedan-pricing/2006</t>
  </si>
  <si>
    <t>2006 Chrysler 300 Sedan</t>
  </si>
  <si>
    <t>/used-acura-prices/tsx-sedan-pricing/2006</t>
  </si>
  <si>
    <t>2006 Acura TSX Sedan</t>
  </si>
  <si>
    <t>/used-chrysler-prices/crossfire-coupe-pricing/2006</t>
  </si>
  <si>
    <t>2006 Chrysler Crossfire Coupe</t>
  </si>
  <si>
    <t>/used-chrysler-prices/pacifica-wagon-pricing/2006</t>
  </si>
  <si>
    <t>2006 Chrysler Pacifica Wagon</t>
  </si>
  <si>
    <t>/used-chrysler-prices/pt-cruiser-sedan-pricing/2006</t>
  </si>
  <si>
    <t>2006 Chrysler PT Cruiser Sedan</t>
  </si>
  <si>
    <t>/used-chrysler-prices/sebring-sedan-pricing/2006</t>
  </si>
  <si>
    <t>2006 Chrysler Sebring Sedan</t>
  </si>
  <si>
    <t>/used-chrysler-prices/town-&amp;-country-van-pricing/2006</t>
  </si>
  <si>
    <t>2006 Chrysler Town &amp; Country Van</t>
  </si>
  <si>
    <t>/used-dodge-prices/charger-sedan-pricing/2006</t>
  </si>
  <si>
    <t>2006 Dodge Charger Sedan</t>
  </si>
  <si>
    <t>/used-dodge-prices/durango-suv-pricing/2006</t>
  </si>
  <si>
    <t>2006 Dodge Durango SUV</t>
  </si>
  <si>
    <t>/used-dodge-prices/grand-caravan-van-pricing/2006</t>
  </si>
  <si>
    <t>2006 Dodge Grand Caravan Van</t>
  </si>
  <si>
    <t>/used-ford-prices/escape-suv-pricing/2006</t>
  </si>
  <si>
    <t>2006 Ford Escape SUV</t>
  </si>
  <si>
    <t>/used-ford-prices/expedition-suv-pricing/2006</t>
  </si>
  <si>
    <t>2006 Ford Expedition SUV</t>
  </si>
  <si>
    <t>/used-audi-prices/a3-sedan-pricing/2006</t>
  </si>
  <si>
    <t>2006 Audi A3 Sedan</t>
  </si>
  <si>
    <t>/used-ford-prices/explorer-suv-pricing/2006</t>
  </si>
  <si>
    <t>2006 Ford Explorer SUV</t>
  </si>
  <si>
    <t>/used-ford-prices/focus-hatchback-pricing/2006</t>
  </si>
  <si>
    <t>2006 Ford Focus Hatchback</t>
  </si>
  <si>
    <t>/used-ford-prices/focus-sedan-pricing/2006</t>
  </si>
  <si>
    <t>2006 Ford Focus Sedan</t>
  </si>
  <si>
    <t>/used-ford-prices/freestar-wagon-pricing/2006</t>
  </si>
  <si>
    <t>2006 Ford Freestar Wagon</t>
  </si>
  <si>
    <t>/used-ford-prices/fusion-sedan-pricing/2006</t>
  </si>
  <si>
    <t>2006 Ford Fusion Sedan</t>
  </si>
  <si>
    <t>/used-ford-prices/mustang-convertible-pricing/2006</t>
  </si>
  <si>
    <t>2006 Ford Mustang Convertible</t>
  </si>
  <si>
    <t>/used-ford-prices/taurus-sedan-pricing/2006</t>
  </si>
  <si>
    <t>2006 Ford Taurus Sedan</t>
  </si>
  <si>
    <t>/used-gmc-prices/canyon-truck-pricing/2006</t>
  </si>
  <si>
    <t>2006 GMC Canyon Truck</t>
  </si>
  <si>
    <t>/used-gmc-prices/envoy-suv-pricing/2006</t>
  </si>
  <si>
    <t>2006 GMC Envoy SUV</t>
  </si>
  <si>
    <t>/used-gmc-prices/sierra-1500-truck-pricing/2006</t>
  </si>
  <si>
    <t>2006 GMC Sierra 1500 Truck</t>
  </si>
  <si>
    <t>/used-gmc-prices/yukon-denali-suv-pricing/2006</t>
  </si>
  <si>
    <t>2006 GMC Yukon Denali SUV</t>
  </si>
  <si>
    <t>/used-gmc-prices/yukon-suv-pricing/2006</t>
  </si>
  <si>
    <t>2006 GMC Yukon SUV</t>
  </si>
  <si>
    <t>/used-honda-prices/accord-sedan-pricing/2006</t>
  </si>
  <si>
    <t>2006 Honda Accord Sedan</t>
  </si>
  <si>
    <t>/used-honda-prices/civic-hybrid-sedan-pricing/2006</t>
  </si>
  <si>
    <t>2006 Honda Civic Hybrid Sedan</t>
  </si>
  <si>
    <t>/used-honda-prices/civic-sedan-pricing/2006</t>
  </si>
  <si>
    <t>2006 Honda Civic Sedan</t>
  </si>
  <si>
    <t>/used-honda-prices/element-suv-pricing/2006</t>
  </si>
  <si>
    <t>2006 Honda Element SUV</t>
  </si>
  <si>
    <t>/used-honda-prices/odyssey-hatchback-pricing/2006</t>
  </si>
  <si>
    <t>2006 Honda Odyssey Hatchback</t>
  </si>
  <si>
    <t>/used-honda-prices/pilot-suv-pricing/2006</t>
  </si>
  <si>
    <t>2006 Honda Pilot SUV</t>
  </si>
  <si>
    <t>/used-honda-prices/ridgeline-truck-pricing/2006</t>
  </si>
  <si>
    <t>2006 Honda Ridgeline Truck</t>
  </si>
  <si>
    <t>/used-audi-prices/a4-sedan-pricing/2006</t>
  </si>
  <si>
    <t>2006 Audi A4 Sedan</t>
  </si>
  <si>
    <t>/used-hyundai-prices/accent-sedan-pricing/2006</t>
  </si>
  <si>
    <t>2006 Hyundai Accent Sedan</t>
  </si>
  <si>
    <t>/used-hyundai-prices/elantra-sedan-pricing/2006</t>
  </si>
  <si>
    <t>2006 Hyundai Elantra Sedan</t>
  </si>
  <si>
    <t>/used-hyundai-prices/santa-fe-suv-pricing/2006</t>
  </si>
  <si>
    <t>2006 Hyundai Santa Fe SUV</t>
  </si>
  <si>
    <t>/used-hyundai-prices/sonata-sedan-pricing/2006</t>
  </si>
  <si>
    <t>2006 Hyundai Sonata Sedan</t>
  </si>
  <si>
    <t>/used-hyundai-prices/tucson-suv-pricing/2006</t>
  </si>
  <si>
    <t>2006 Hyundai Tucson SUV</t>
  </si>
  <si>
    <t>/used-infiniti-prices/fx35-suv-pricing/2006</t>
  </si>
  <si>
    <t>2006 Infiniti FX35 SUV</t>
  </si>
  <si>
    <t>/used-infiniti-prices/g35-sedan-pricing/2006</t>
  </si>
  <si>
    <t>2006 Infiniti G35 Sedan</t>
  </si>
  <si>
    <t>/used-infiniti-prices/m35-sedan-pricing/2006</t>
  </si>
  <si>
    <t>2006 Infiniti M35 Sedan</t>
  </si>
  <si>
    <t>/used-infiniti-prices/m45-sedan-pricing/2006</t>
  </si>
  <si>
    <t>2006 Infiniti M45 Sedan</t>
  </si>
  <si>
    <t>/used-infiniti-prices/qx56-suv-pricing/2006</t>
  </si>
  <si>
    <t>2006 Infiniti QX56 SUV</t>
  </si>
  <si>
    <t>/used-audi-prices/a6-sedan-pricing/2006</t>
  </si>
  <si>
    <t>2006 Audi A6 Sedan</t>
  </si>
  <si>
    <t>/used-jeep-prices/commander-suv-pricing/2006</t>
  </si>
  <si>
    <t>2006 Jeep Commander SUV</t>
  </si>
  <si>
    <t>/used-jeep-prices/grand-cherokee-suv-pricing/2006</t>
  </si>
  <si>
    <t>2006 Jeep Grand Cherokee SUV</t>
  </si>
  <si>
    <t>/used-jeep-prices/liberty-suv-pricing/2006</t>
  </si>
  <si>
    <t>2006 Jeep Liberty SUV</t>
  </si>
  <si>
    <t>/used-jeep-prices/wrangler-suv-pricing/2006</t>
  </si>
  <si>
    <t>2006 Jeep Wrangler SUV</t>
  </si>
  <si>
    <t>/used-kia-prices/amanti-sedan-pricing/2006</t>
  </si>
  <si>
    <t>2006 Kia Amanti Sedan</t>
  </si>
  <si>
    <t>/used-kia-prices/optima-sedan-pricing/2006</t>
  </si>
  <si>
    <t>2006 Kia Optima Sedan</t>
  </si>
  <si>
    <t>/used-kia-prices/rio-hatchback-pricing/2006</t>
  </si>
  <si>
    <t>2006 Kia Rio Hatchback</t>
  </si>
  <si>
    <t>/used-kia-prices/rio-sedan-pricing/2006</t>
  </si>
  <si>
    <t>2006 Kia Rio Sedan</t>
  </si>
  <si>
    <t>/used-kia-prices/sedona-van-pricing/2006</t>
  </si>
  <si>
    <t>2006 Kia Sedona Van</t>
  </si>
  <si>
    <t>/used-kia-prices/sorento-suv-pricing/2006</t>
  </si>
  <si>
    <t>2006 Kia Sorento SUV</t>
  </si>
  <si>
    <t>/used-kia-prices/spectra-hatchback-pricing/2006</t>
  </si>
  <si>
    <t>2006 Kia Spectra Hatchback</t>
  </si>
  <si>
    <t>/used-kia-prices/sportage-suv-pricing/2006</t>
  </si>
  <si>
    <t>2006 Kia Sportage SUV</t>
  </si>
  <si>
    <t>/used-lexus-prices/is-250-sedan-pricing/2006</t>
  </si>
  <si>
    <t>2006 Lexus IS 250 Sedan</t>
  </si>
  <si>
    <t>/used-lexus-prices/is-350-sedan-pricing/2006</t>
  </si>
  <si>
    <t>2006 Lexus IS 350 Sedan</t>
  </si>
  <si>
    <t>/used-lexus-prices/lx-470-suv-pricing/2006</t>
  </si>
  <si>
    <t>2006 Lexus LX 470 SUV</t>
  </si>
  <si>
    <t>/used-lincoln-prices/ls-sedan-pricing/2006</t>
  </si>
  <si>
    <t>2006 Lincoln LS Sedan</t>
  </si>
  <si>
    <t>/used-lincoln-prices/navigator-suv-pricing/2006</t>
  </si>
  <si>
    <t>2006 Lincoln Navigator SUV</t>
  </si>
  <si>
    <t>/used-mazda-prices/mazda3-hatchback-pricing/2006</t>
  </si>
  <si>
    <t>2006 Mazda Mazda3 Hatchback</t>
  </si>
  <si>
    <t>/used-mazda-prices/mazda3-sedan-pricing/2006</t>
  </si>
  <si>
    <t>2006 Mazda Mazda3 Sedan</t>
  </si>
  <si>
    <t>/used-mazda-prices/mazda6-hatchback-pricing/2006</t>
  </si>
  <si>
    <t>2006 Mazda Mazda6 Hatchback</t>
  </si>
  <si>
    <t>/used-audi-prices/s4-sedan-pricing/2006</t>
  </si>
  <si>
    <t>2006 Audi S4 Sedan</t>
  </si>
  <si>
    <t>/used-mazda-prices/mazda6-sedan-pricing/2006</t>
  </si>
  <si>
    <t>2006 Mazda Mazda6 Sedan</t>
  </si>
  <si>
    <t>/used-mazda-prices/mpv-van-pricing/2006</t>
  </si>
  <si>
    <t>2006 Mazda MPV Van</t>
  </si>
  <si>
    <t>/used-mazda-prices/tribute-suv-pricing/2006</t>
  </si>
  <si>
    <t>2006 Mazda Tribute SUV</t>
  </si>
  <si>
    <t>/used-mitsubishi-prices/eclipse-coupe-pricing/2006</t>
  </si>
  <si>
    <t>2006 Mitsubishi Eclipse Coupe</t>
  </si>
  <si>
    <t>/used-mitsubishi-prices/endeavor-suv-pricing/2006</t>
  </si>
  <si>
    <t>2006 Mitsubishi Endeavor SUV</t>
  </si>
  <si>
    <t>/used-mitsubishi-prices/galant-sedan-pricing/2006</t>
  </si>
  <si>
    <t>2006 Mitsubishi Galant Sedan</t>
  </si>
  <si>
    <t>/used-mitsubishi-prices/lancer-sedan-pricing/2006</t>
  </si>
  <si>
    <t>2006 Mitsubishi Lancer Sedan</t>
  </si>
  <si>
    <t>/used-mitsubishi-prices/outlander-suv-pricing/2006</t>
  </si>
  <si>
    <t>2006 Mitsubishi Outlander SUV</t>
  </si>
  <si>
    <t>/used-nissan-prices/altima-sedan-pricing/2006</t>
  </si>
  <si>
    <t>2006 Nissan Altima Sedan</t>
  </si>
  <si>
    <t>/used-nissan-prices/armada-suv-pricing/2006</t>
  </si>
  <si>
    <t>2006 Nissan Armada SUV</t>
  </si>
  <si>
    <t>/used-acura-prices/mdx-suv-pricing/2007</t>
  </si>
  <si>
    <t>2007 Acura MDX SUV</t>
  </si>
  <si>
    <t>/used-acura-prices/rdx-suv-pricing/2007</t>
  </si>
  <si>
    <t>2007 Acura RDX SUV</t>
  </si>
  <si>
    <t>/used-audi-prices/q7-suv-pricing/2007</t>
  </si>
  <si>
    <t>2007 Audi Q7 SUV</t>
  </si>
  <si>
    <t>/used-lexus-prices/ls-460-sedan-pricing/2007</t>
  </si>
  <si>
    <t>2007 Lexus LS 460 Sedan</t>
  </si>
  <si>
    <t>/used-lexus-prices/lx-470-suv-pricing/2007</t>
  </si>
  <si>
    <t>2007 Lexus LX 470 SUV</t>
  </si>
  <si>
    <t>/used-lexus-prices/rx-350-suv-pricing/2007</t>
  </si>
  <si>
    <t>2007 Lexus RX 350 SUV</t>
  </si>
  <si>
    <t>/used-lincoln-prices/mkz-sedan-pricing/2007</t>
  </si>
  <si>
    <t>2007 Lincoln MKZ Sedan</t>
  </si>
  <si>
    <t>/used-lincoln-prices/navigator-l-suv-pricing/2007</t>
  </si>
  <si>
    <t>2007 Lincoln Navigator L SUV</t>
  </si>
  <si>
    <t>/used-lincoln-prices/navigator-suv-pricing/2007</t>
  </si>
  <si>
    <t>2007 Lincoln Navigator SUV</t>
  </si>
  <si>
    <t>/used-mazda-prices/cx-7-suv-pricing/2007</t>
  </si>
  <si>
    <t>2007 Mazda CX-7 SUV</t>
  </si>
  <si>
    <t>/used-mazda-prices/cx-9-suv-pricing/2007</t>
  </si>
  <si>
    <t>2007 Mazda CX-9 SUV</t>
  </si>
  <si>
    <t>/used-mazda-prices/mazda3-hatchback-pricing/2007</t>
  </si>
  <si>
    <t>2007 Mazda Mazda3 Hatchback</t>
  </si>
  <si>
    <t>/used-mazda-prices/mazda3-sedan-pricing/2007</t>
  </si>
  <si>
    <t>2007 Mazda Mazda3 Sedan</t>
  </si>
  <si>
    <t>/used-audi-prices/s4-sedan-pricing/2007</t>
  </si>
  <si>
    <t>2007 Audi S4 Sedan</t>
  </si>
  <si>
    <t>/used-mazda-prices/mazda6-hatchback-pricing/2007</t>
  </si>
  <si>
    <t>2007 Mazda Mazda6 Hatchback</t>
  </si>
  <si>
    <t>/used-mazda-prices/mazda6-sedan-pricing/2007</t>
  </si>
  <si>
    <t>2007 Mazda Mazda6 Sedan</t>
  </si>
  <si>
    <t>/used-mitsubishi-prices/eclipse-coupe-pricing/2007</t>
  </si>
  <si>
    <t>2007 Mitsubishi Eclipse Coupe</t>
  </si>
  <si>
    <t>/used-mitsubishi-prices/endeavor-suv-pricing/2007</t>
  </si>
  <si>
    <t>2007 Mitsubishi Endeavor SUV</t>
  </si>
  <si>
    <t>/used-mitsubishi-prices/galant-sedan-pricing/2007</t>
  </si>
  <si>
    <t>2007 Mitsubishi Galant Sedan</t>
  </si>
  <si>
    <t>/used-mitsubishi-prices/outlander-suv-pricing/2007</t>
  </si>
  <si>
    <t>2007 Mitsubishi Outlander SUV</t>
  </si>
  <si>
    <t>/used-nissan-prices/altima-sedan-pricing/2007</t>
  </si>
  <si>
    <t>2007 Nissan Altima Sedan</t>
  </si>
  <si>
    <t>/used-nissan-prices/armada-suv-pricing/2007</t>
  </si>
  <si>
    <t>2007 Nissan Armada SUV</t>
  </si>
  <si>
    <t>/used-nissan-prices/frontier-truck-pricing/2007</t>
  </si>
  <si>
    <t>2007 Nissan Frontier Truck</t>
  </si>
  <si>
    <t>/used-nissan-prices/maxima-sedan-pricing/2007</t>
  </si>
  <si>
    <t>2007 Nissan Maxima Sedan</t>
  </si>
  <si>
    <t>/used-audi-prices/s6-sedan-pricing/2007</t>
  </si>
  <si>
    <t>2007 Audi S6 Sedan</t>
  </si>
  <si>
    <t>/used-nissan-prices/murano-suv-pricing/2007</t>
  </si>
  <si>
    <t>2007 Nissan Murano SUV</t>
  </si>
  <si>
    <t>/used-nissan-prices/pathfinder-suv-pricing/2007</t>
  </si>
  <si>
    <t>2007 Nissan Pathfinder SUV</t>
  </si>
  <si>
    <t>/used-nissan-prices/quest-van-pricing/2007</t>
  </si>
  <si>
    <t>2007 Nissan Quest Van</t>
  </si>
  <si>
    <t>/used-nissan-prices/sentra-sedan-pricing/2007</t>
  </si>
  <si>
    <t>2007 Nissan Sentra Sedan</t>
  </si>
  <si>
    <t>/used-nissan-prices/titan-truck-pricing/2007</t>
  </si>
  <si>
    <t>2007 Nissan Titan Truck</t>
  </si>
  <si>
    <t>/used-nissan-prices/versa-hatchback-pricing/2007</t>
  </si>
  <si>
    <t>2007 Nissan Versa Hatchback</t>
  </si>
  <si>
    <t>/used-nissan-prices/versa-sedan-pricing/2007</t>
  </si>
  <si>
    <t>2007 Nissan Versa Sedan</t>
  </si>
  <si>
    <t>/used-nissan-prices/xterra-suv-pricing/2007</t>
  </si>
  <si>
    <t>2007 Nissan Xterra SUV</t>
  </si>
  <si>
    <t>/used-scion-prices/tc-coupe-pricing/2007</t>
  </si>
  <si>
    <t>2007 Scion tC Coupe</t>
  </si>
  <si>
    <t>/used-subaru-prices/forester-suv-pricing/2007</t>
  </si>
  <si>
    <t>2007 Subaru Forester SUV</t>
  </si>
  <si>
    <t>/used-buick-prices/lacrosse-sedan-pricing/2007</t>
  </si>
  <si>
    <t>2007 Buick LaCrosse Sedan</t>
  </si>
  <si>
    <t>/used-subaru-prices/impreza-sedan-pricing/2007</t>
  </si>
  <si>
    <t>2007 Subaru Impreza Sedan</t>
  </si>
  <si>
    <t>/used-subaru-prices/impreza-wagon-pricing/2007</t>
  </si>
  <si>
    <t>2007 Subaru Impreza Wagon</t>
  </si>
  <si>
    <t>/used-subaru-prices/legacy-sedan-pricing/2007</t>
  </si>
  <si>
    <t>2007 Subaru Legacy Sedan</t>
  </si>
  <si>
    <t>/used-toyota-prices/4runner-suv-pricing/2007</t>
  </si>
  <si>
    <t>2007 Toyota 4Runner SUV</t>
  </si>
  <si>
    <t>/used-toyota-prices/avalon-sedan-pricing/2007</t>
  </si>
  <si>
    <t>2007 Toyota Avalon Sedan</t>
  </si>
  <si>
    <t>/used-toyota-prices/camry-hybrid-sedan-pricing/2007</t>
  </si>
  <si>
    <t>2007 Toyota Camry Hybrid Sedan</t>
  </si>
  <si>
    <t>/used-toyota-prices/camry-sedan-pricing/2007</t>
  </si>
  <si>
    <t>2007 Toyota Camry Sedan</t>
  </si>
  <si>
    <t>/used-toyota-prices/corolla-sedan-pricing/2007</t>
  </si>
  <si>
    <t>2007 Toyota Corolla Sedan</t>
  </si>
  <si>
    <t>/used-toyota-prices/fj-cruiser-suv-pricing/2007</t>
  </si>
  <si>
    <t>2007 Toyota FJ Cruiser SUV</t>
  </si>
  <si>
    <t>/used-toyota-prices/highlander-hybrid-suv-pricing/2007</t>
  </si>
  <si>
    <t>2007 Toyota Highlander Hybrid SUV</t>
  </si>
  <si>
    <t>/used-buick-prices/lucerne-sedan-pricing/2007</t>
  </si>
  <si>
    <t>2007 Buick Lucerne Sedan</t>
  </si>
  <si>
    <t>/used-toyota-prices/highlander-suv-pricing/2007</t>
  </si>
  <si>
    <t>2007 Toyota Highlander SUV</t>
  </si>
  <si>
    <t>/used-toyota-prices/land-cruiser-suv-pricing/2007</t>
  </si>
  <si>
    <t>2007 Toyota Land Cruiser SUV</t>
  </si>
  <si>
    <t>/used-toyota-prices/matrix-hatchback-pricing/2007</t>
  </si>
  <si>
    <t>2007 Toyota Matrix Hatchback</t>
  </si>
  <si>
    <t>/used-toyota-prices/prius-hatchback-pricing/2007</t>
  </si>
  <si>
    <t>2007 Toyota Prius Hatchback</t>
  </si>
  <si>
    <t>/used-toyota-prices/rav4-suv-pricing/2007</t>
  </si>
  <si>
    <t>2007 Toyota RAV4 SUV</t>
  </si>
  <si>
    <t>/used-toyota-prices/sienna-hatchback-pricing/2007</t>
  </si>
  <si>
    <t>2007 Toyota Sienna Hatchback</t>
  </si>
  <si>
    <t>/used-toyota-prices/tacoma-truck-pricing/2007</t>
  </si>
  <si>
    <t>2007 Toyota Tacoma Truck</t>
  </si>
  <si>
    <t>/used-toyota-prices/yaris-hatchback-pricing/2007</t>
  </si>
  <si>
    <t>2007 Toyota Yaris Hatchback</t>
  </si>
  <si>
    <t>/used-toyota-prices/yaris-sedan-pricing/2007</t>
  </si>
  <si>
    <t>2007 Toyota Yaris Sedan</t>
  </si>
  <si>
    <t>/used-volkswagen-prices/eos-convertible-pricing/2007</t>
  </si>
  <si>
    <t>2007 Volkswagen Eos Convertible</t>
  </si>
  <si>
    <t>/used-buick-prices/rainier-suv-pricing/2007</t>
  </si>
  <si>
    <t>2007 Buick Rainier SUV</t>
  </si>
  <si>
    <t>/used-volkswagen-prices/jetta-sedan-pricing/2007</t>
  </si>
  <si>
    <t>2007 Volkswagen Jetta Sedan</t>
  </si>
  <si>
    <t>/used-volkswagen-prices/new-beetle-coupe-pricing/2007</t>
  </si>
  <si>
    <t>2007 Volkswagen New Beetle Coupe</t>
  </si>
  <si>
    <t>/used-volkswagen-prices/passat-sedan-pricing/2007</t>
  </si>
  <si>
    <t>2007 Volkswagen Passat Sedan</t>
  </si>
  <si>
    <t>/used-volkswagen-prices/passat-wagon-pricing/2007</t>
  </si>
  <si>
    <t>2007 Volkswagen Passat Wagon</t>
  </si>
  <si>
    <t>/used-volkswagen-prices/touareg-suv-pricing/2007</t>
  </si>
  <si>
    <t>2007 Volkswagen Touareg SUV</t>
  </si>
  <si>
    <t>/used-volvo-prices/c30-coupe-pricing/2007</t>
  </si>
  <si>
    <t>2007 Volvo C30 Coupe</t>
  </si>
  <si>
    <t>/used-volvo-prices/s40-sedan-pricing/2007</t>
  </si>
  <si>
    <t>2007 Volvo S40 Sedan</t>
  </si>
  <si>
    <t>/used-volvo-prices/s60-sedan-pricing/2007</t>
  </si>
  <si>
    <t>2007 Volvo S60 Sedan</t>
  </si>
  <si>
    <t>/used-volvo-prices/s80-sedan-pricing/2007</t>
  </si>
  <si>
    <t>2007 Volvo S80 Sedan</t>
  </si>
  <si>
    <t>/used-volvo-prices/v50-wagon-pricing/2007</t>
  </si>
  <si>
    <t>2007 Volvo V50 Wagon</t>
  </si>
  <si>
    <t>/used-buick-prices/rendezvous-suv-pricing/2007</t>
  </si>
  <si>
    <t>2007 Buick Rendezvous SUV</t>
  </si>
  <si>
    <t>/used-volvo-prices/xc70-wagon-pricing/2007</t>
  </si>
  <si>
    <t>2007 Volvo XC70 Wagon</t>
  </si>
  <si>
    <t>/used-volvo-prices/xc90-suv-pricing/2007</t>
  </si>
  <si>
    <t>2007 Volvo XC90 SUV</t>
  </si>
  <si>
    <t>/used-buick-prices/terraza-van-pricing/2007</t>
  </si>
  <si>
    <t>2007 Buick Terraza Van</t>
  </si>
  <si>
    <t>/used-cadillac-prices/cts-sedan-pricing/2007</t>
  </si>
  <si>
    <t>2007 Cadillac CTS Sedan</t>
  </si>
  <si>
    <t>/used-cadillac-prices/dts-sedan-pricing/2007</t>
  </si>
  <si>
    <t>2007 Cadillac DTS Sedan</t>
  </si>
  <si>
    <t>/used-acura-prices/rl-sedan-pricing/2007</t>
  </si>
  <si>
    <t>2007 Acura RL Sedan</t>
  </si>
  <si>
    <t>/used-cadillac-prices/escalade-esv-suv-pricing/2007</t>
  </si>
  <si>
    <t>2007 Cadillac Escalade ESV SUV</t>
  </si>
  <si>
    <t>/used-cadillac-prices/escalade-ext-truck-pricing/2007</t>
  </si>
  <si>
    <t>2007 Cadillac Escalade EXT Truck</t>
  </si>
  <si>
    <t>/used-cadillac-prices/escalade-suv-pricing/2007</t>
  </si>
  <si>
    <t>2007 Cadillac Escalade SUV</t>
  </si>
  <si>
    <t>/used-cadillac-prices/sts-sedan-pricing/2007</t>
  </si>
  <si>
    <t>2007 Cadillac STS Sedan</t>
  </si>
  <si>
    <t>/used-chevrolet-prices/aveo-hatchback-pricing/2007</t>
  </si>
  <si>
    <t>2007 Chevrolet Aveo Hatchback</t>
  </si>
  <si>
    <t>/used-chevrolet-prices/aveo-sedan-pricing/2007</t>
  </si>
  <si>
    <t>2007 Chevrolet Aveo Sedan</t>
  </si>
  <si>
    <t>/used-chevrolet-prices/equinox-suv-pricing/2007</t>
  </si>
  <si>
    <t>2007 Chevrolet Equinox SUV</t>
  </si>
  <si>
    <t>/used-chevrolet-prices/hhr-suv-pricing/2007</t>
  </si>
  <si>
    <t>2007 Chevrolet HHR SUV</t>
  </si>
  <si>
    <t>/used-chevrolet-prices/impala-sedan-pricing/2007</t>
  </si>
  <si>
    <t>2007 Chevrolet Impala Sedan</t>
  </si>
  <si>
    <t>/used-chevrolet-prices/malibu-sedan-pricing/2007</t>
  </si>
  <si>
    <t>2007 Chevrolet Malibu Sedan</t>
  </si>
  <si>
    <t>/used-acura-prices/tl-sedan-pricing/2007</t>
  </si>
  <si>
    <t>2007 Acura TL Sedan</t>
  </si>
  <si>
    <t>/used-chevrolet-prices/suburban-suv-pricing/2007</t>
  </si>
  <si>
    <t>2007 Chevrolet Suburban SUV</t>
  </si>
  <si>
    <t>/used-chevrolet-prices/tahoe-suv-pricing/2007</t>
  </si>
  <si>
    <t>2007 Chevrolet Tahoe SUV</t>
  </si>
  <si>
    <t>/used-chrysler-prices/300-sedan-pricing/2007</t>
  </si>
  <si>
    <t>2007 Chrysler 300 Sedan</t>
  </si>
  <si>
    <t>/used-chrysler-prices/aspen-suv-pricing/2007</t>
  </si>
  <si>
    <t>2007 Chrysler Aspen SUV</t>
  </si>
  <si>
    <t>/used-chrysler-prices/crossfire-coupe-pricing/2007</t>
  </si>
  <si>
    <t>2007 Chrysler Crossfire Coupe</t>
  </si>
  <si>
    <t>/used-chrysler-prices/pacifica-wagon-pricing/2007</t>
  </si>
  <si>
    <t>2007 Chrysler Pacifica Wagon</t>
  </si>
  <si>
    <t>/used-chrysler-prices/pt-cruiser-sedan-pricing/2007</t>
  </si>
  <si>
    <t>2007 Chrysler PT Cruiser Sedan</t>
  </si>
  <si>
    <t>/used-chrysler-prices/sebring-sedan-pricing/2007</t>
  </si>
  <si>
    <t>2007 Chrysler Sebring Sedan</t>
  </si>
  <si>
    <t>/used-chrysler-prices/town-&amp;-country-van-pricing/2007</t>
  </si>
  <si>
    <t>2007 Chrysler Town &amp; Country Van</t>
  </si>
  <si>
    <t>/used-dodge-prices/charger-sedan-pricing/2007</t>
  </si>
  <si>
    <t>2007 Dodge Charger Sedan</t>
  </si>
  <si>
    <t>/used-acura-prices/tsx-sedan-pricing/2007</t>
  </si>
  <si>
    <t>2007 Acura TSX Sedan</t>
  </si>
  <si>
    <t>/used-dodge-prices/durango-suv-pricing/2007</t>
  </si>
  <si>
    <t>2007 Dodge Durango SUV</t>
  </si>
  <si>
    <t>/used-dodge-prices/grand-caravan-van-pricing/2007</t>
  </si>
  <si>
    <t>2007 Dodge Grand Caravan Van</t>
  </si>
  <si>
    <t>/used-dodge-prices/nitro-suv-pricing/2007</t>
  </si>
  <si>
    <t>2007 Dodge Nitro SUV</t>
  </si>
  <si>
    <t>/used-ford-prices/edge-sedan-pricing/2007</t>
  </si>
  <si>
    <t>2007 Ford Edge Sedan</t>
  </si>
  <si>
    <t>/used-ford-prices/escape-suv-pricing/2007</t>
  </si>
  <si>
    <t>2007 Ford Escape SUV</t>
  </si>
  <si>
    <t>/used-ford-prices/expedition-suv-pricing/2007</t>
  </si>
  <si>
    <t>2007 Ford Expedition SUV</t>
  </si>
  <si>
    <t>/used-ford-prices/explorer-suv-pricing/2007</t>
  </si>
  <si>
    <t>2007 Ford Explorer SUV</t>
  </si>
  <si>
    <t>/used-ford-prices/focus-hatchback-pricing/2007</t>
  </si>
  <si>
    <t>2007 Ford Focus Hatchback</t>
  </si>
  <si>
    <t>/used-ford-prices/focus-sedan-pricing/2007</t>
  </si>
  <si>
    <t>2007 Ford Focus Sedan</t>
  </si>
  <si>
    <t>/used-ford-prices/freestar-wagon-pricing/2007</t>
  </si>
  <si>
    <t>2007 Ford Freestar Wagon</t>
  </si>
  <si>
    <t>/used-audi-prices/a3-sedan-pricing/2007</t>
  </si>
  <si>
    <t>2007 Audi A3 Sedan</t>
  </si>
  <si>
    <t>/used-ford-prices/fusion-sedan-pricing/2007</t>
  </si>
  <si>
    <t>2007 Ford Fusion Sedan</t>
  </si>
  <si>
    <t>/used-ford-prices/mustang-convertible-pricing/2007</t>
  </si>
  <si>
    <t>2007 Ford Mustang Convertible</t>
  </si>
  <si>
    <t>/used-gmc-prices/acadia-suv-pricing/2007</t>
  </si>
  <si>
    <t>2007 GMC Acadia SUV</t>
  </si>
  <si>
    <t>/used-gmc-prices/canyon-truck-pricing/2007</t>
  </si>
  <si>
    <t>2007 GMC Canyon Truck</t>
  </si>
  <si>
    <t>/used-gmc-prices/envoy-suv-pricing/2007</t>
  </si>
  <si>
    <t>2007 GMC Envoy SUV</t>
  </si>
  <si>
    <t>/used-gmc-prices/sierra-1500-truck-pricing/2007</t>
  </si>
  <si>
    <t>2007 GMC Sierra 1500 Truck</t>
  </si>
  <si>
    <t>/used-gmc-prices/yukon-denali-suv-pricing/2007</t>
  </si>
  <si>
    <t>2007 GMC Yukon Denali SUV</t>
  </si>
  <si>
    <t>/used-gmc-prices/yukon-suv-pricing/2007</t>
  </si>
  <si>
    <t>2007 GMC Yukon SUV</t>
  </si>
  <si>
    <t>/used-honda-prices/accord-sedan-pricing/2007</t>
  </si>
  <si>
    <t>2007 Honda Accord Sedan</t>
  </si>
  <si>
    <t>/used-honda-prices/civic-hybrid-sedan-pricing/2007</t>
  </si>
  <si>
    <t>2007 Honda Civic Hybrid Sedan</t>
  </si>
  <si>
    <t>/used-honda-prices/civic-sedan-pricing/2007</t>
  </si>
  <si>
    <t>2007 Honda Civic Sedan</t>
  </si>
  <si>
    <t>/used-honda-prices/cr-v-hatchback-pricing/2007</t>
  </si>
  <si>
    <t>2007 Honda CR-V Hatchback</t>
  </si>
  <si>
    <t>/used-honda-prices/element-suv-pricing/2007</t>
  </si>
  <si>
    <t>2007 Honda Element SUV</t>
  </si>
  <si>
    <t>/used-honda-prices/fit-hatchback-pricing/2007</t>
  </si>
  <si>
    <t>2007 Honda Fit Hatchback</t>
  </si>
  <si>
    <t>/used-honda-prices/odyssey-hatchback-pricing/2007</t>
  </si>
  <si>
    <t>2007 Honda Odyssey Hatchback</t>
  </si>
  <si>
    <t>/used-honda-prices/pilot-suv-pricing/2007</t>
  </si>
  <si>
    <t>2007 Honda Pilot SUV</t>
  </si>
  <si>
    <t>/used-honda-prices/ridgeline-truck-pricing/2007</t>
  </si>
  <si>
    <t>2007 Honda Ridgeline Truck</t>
  </si>
  <si>
    <t>/used-hyundai-prices/accent-sedan-pricing/2007</t>
  </si>
  <si>
    <t>2007 Hyundai Accent Sedan</t>
  </si>
  <si>
    <t>/used-hyundai-prices/elantra-sedan-pricing/2007</t>
  </si>
  <si>
    <t>2007 Hyundai Elantra Sedan</t>
  </si>
  <si>
    <t>/used-audi-prices/a4-sedan-pricing/2007</t>
  </si>
  <si>
    <t>2007 Audi A4 Sedan</t>
  </si>
  <si>
    <t>/used-hyundai-prices/entourage-van-pricing/2007</t>
  </si>
  <si>
    <t>2007 Hyundai Entourage Van</t>
  </si>
  <si>
    <t>/used-hyundai-prices/santa-fe-suv-pricing/2007</t>
  </si>
  <si>
    <t>2007 Hyundai Santa Fe SUV</t>
  </si>
  <si>
    <t>/used-hyundai-prices/sonata-sedan-pricing/2007</t>
  </si>
  <si>
    <t>2007 Hyundai Sonata Sedan</t>
  </si>
  <si>
    <t>/used-hyundai-prices/tucson-suv-pricing/2007</t>
  </si>
  <si>
    <t>2007 Hyundai Tucson SUV</t>
  </si>
  <si>
    <t>/used-hyundai-prices/veracruz-suv-pricing/2007</t>
  </si>
  <si>
    <t>2007 Hyundai Veracruz SUV</t>
  </si>
  <si>
    <t>/used-infiniti-prices/fx35-suv-pricing/2007</t>
  </si>
  <si>
    <t>2007 Infiniti FX35 SUV</t>
  </si>
  <si>
    <t>/used-infiniti-prices/g35-sedan-pricing/2007</t>
  </si>
  <si>
    <t>2007 Infiniti G35 Sedan</t>
  </si>
  <si>
    <t>/used-infiniti-prices/m35-sedan-pricing/2007</t>
  </si>
  <si>
    <t>2007 Infiniti M35 Sedan</t>
  </si>
  <si>
    <t>/used-infiniti-prices/m45-sedan-pricing/2007</t>
  </si>
  <si>
    <t>2007 Infiniti M45 Sedan</t>
  </si>
  <si>
    <t>/used-infiniti-prices/qx56-suv-pricing/2007</t>
  </si>
  <si>
    <t>2007 Infiniti QX56 SUV</t>
  </si>
  <si>
    <t>/used-audi-prices/a6-sedan-pricing/2007</t>
  </si>
  <si>
    <t>2007 Audi A6 Sedan</t>
  </si>
  <si>
    <t>/used-jeep-prices/commander-suv-pricing/2007</t>
  </si>
  <si>
    <t>2007 Jeep Commander SUV</t>
  </si>
  <si>
    <t>/used-jeep-prices/compass-suv-pricing/2007</t>
  </si>
  <si>
    <t>2007 Jeep Compass SUV</t>
  </si>
  <si>
    <t>/used-jeep-prices/grand-cherokee-suv-pricing/2007</t>
  </si>
  <si>
    <t>2007 Jeep Grand Cherokee SUV</t>
  </si>
  <si>
    <t>/used-jeep-prices/liberty-suv-pricing/2007</t>
  </si>
  <si>
    <t>2007 Jeep Liberty SUV</t>
  </si>
  <si>
    <t>/used-jeep-prices/patriot-suv-pricing/2007</t>
  </si>
  <si>
    <t>2007 Jeep Patriot SUV</t>
  </si>
  <si>
    <t>/used-jeep-prices/wrangler-suv-pricing/2007</t>
  </si>
  <si>
    <t>2007 Jeep Wrangler SUV</t>
  </si>
  <si>
    <t>/used-kia-prices/amanti-sedan-pricing/2007</t>
  </si>
  <si>
    <t>2007 Kia Amanti Sedan</t>
  </si>
  <si>
    <t>/used-kia-prices/optima-sedan-pricing/2007</t>
  </si>
  <si>
    <t>2007 Kia Optima Sedan</t>
  </si>
  <si>
    <t>/used-kia-prices/rio-hatchback-pricing/2007</t>
  </si>
  <si>
    <t>2007 Kia Rio Hatchback</t>
  </si>
  <si>
    <t>/used-kia-prices/rio-sedan-pricing/2007</t>
  </si>
  <si>
    <t>2007 Kia Rio Sedan</t>
  </si>
  <si>
    <t>/used-kia-prices/rondo-wagon-pricing/2007</t>
  </si>
  <si>
    <t>2007 Kia Rondo Wagon</t>
  </si>
  <si>
    <t>/used-kia-prices/sedona-van-pricing/2007</t>
  </si>
  <si>
    <t>2007 Kia Sedona Van</t>
  </si>
  <si>
    <t>/used-kia-prices/sorento-suv-pricing/2007</t>
  </si>
  <si>
    <t>2007 Kia Sorento SUV</t>
  </si>
  <si>
    <t>/used-kia-prices/spectra-hatchback-pricing/2007</t>
  </si>
  <si>
    <t>2007 Kia Spectra Hatchback</t>
  </si>
  <si>
    <t>/used-kia-prices/sportage-suv-pricing/2007</t>
  </si>
  <si>
    <t>2007 Kia Sportage SUV</t>
  </si>
  <si>
    <t>/used-lexus-prices/es-350-sedan-pricing/2007</t>
  </si>
  <si>
    <t>2007 Lexus ES 350 Sedan</t>
  </si>
  <si>
    <t>/used-lexus-prices/gs-350-sedan-pricing/2007</t>
  </si>
  <si>
    <t>2007 Lexus GS 350 Sedan</t>
  </si>
  <si>
    <t>/used-lexus-prices/gs-450h-sedan-pricing/2007</t>
  </si>
  <si>
    <t>2007 Lexus GS 450h Sedan</t>
  </si>
  <si>
    <t>/used-lexus-prices/is-250-sedan-pricing/2007</t>
  </si>
  <si>
    <t>2007 Lexus IS 250 Sedan</t>
  </si>
  <si>
    <t>/used-lexus-prices/is-350-sedan-pricing/2007</t>
  </si>
  <si>
    <t>2007 Lexus IS 350 Sedan</t>
  </si>
  <si>
    <t>/used-acura-prices/mdx-suv-pricing/2008</t>
  </si>
  <si>
    <t>2008 Acura MDX SUV</t>
  </si>
  <si>
    <t>/used-acura-prices/rdx-suv-pricing/2008</t>
  </si>
  <si>
    <t>2008 Acura RDX SUV</t>
  </si>
  <si>
    <t>/used-lexus-prices/gs-350-sedan-pricing/2008</t>
  </si>
  <si>
    <t>2008 Lexus GS 350 Sedan</t>
  </si>
  <si>
    <t>/used-lexus-prices/gs-450h-sedan-pricing/2008</t>
  </si>
  <si>
    <t>2008 Lexus GS 450h Sedan</t>
  </si>
  <si>
    <t>/used-lexus-prices/gs-460-sedan-pricing/2008</t>
  </si>
  <si>
    <t>2008 Lexus GS 460 Sedan</t>
  </si>
  <si>
    <t>/used-lexus-prices/is-250-sedan-pricing/2008</t>
  </si>
  <si>
    <t>2008 Lexus IS 250 Sedan</t>
  </si>
  <si>
    <t>/used-lexus-prices/is-350-sedan-pricing/2008</t>
  </si>
  <si>
    <t>2008 Lexus IS 350 Sedan</t>
  </si>
  <si>
    <t>/used-lexus-prices/is-f-sedan-pricing/2008</t>
  </si>
  <si>
    <t>2008 Lexus IS F Sedan</t>
  </si>
  <si>
    <t>/used-lexus-prices/ls-460-sedan-pricing/2008</t>
  </si>
  <si>
    <t>2008 Lexus LS 460 Sedan</t>
  </si>
  <si>
    <t>/used-lexus-prices/ls-600h-l-sedan-pricing/2008</t>
  </si>
  <si>
    <t>2008 Lexus LS 600h L Sedan</t>
  </si>
  <si>
    <t>/used-lexus-prices/lx-570-suv-pricing/2008</t>
  </si>
  <si>
    <t>2008 Lexus LX 570 SUV</t>
  </si>
  <si>
    <t>/used-lexus-prices/rx-350-suv-pricing/2008</t>
  </si>
  <si>
    <t>2008 Lexus RX 350 SUV</t>
  </si>
  <si>
    <t>/used-audi-prices/q7-suv-pricing/2008</t>
  </si>
  <si>
    <t>2008 Audi Q7 SUV</t>
  </si>
  <si>
    <t>/used-lincoln-prices/mkx-sedan-pricing/2008</t>
  </si>
  <si>
    <t>2008 Lincoln MKX Sedan</t>
  </si>
  <si>
    <t>/used-lincoln-prices/mkz-sedan-pricing/2008</t>
  </si>
  <si>
    <t>2008 Lincoln MKZ Sedan</t>
  </si>
  <si>
    <t>/used-lincoln-prices/navigator-l-suv-pricing/2008</t>
  </si>
  <si>
    <t>2008 Lincoln Navigator L SUV</t>
  </si>
  <si>
    <t>/used-lincoln-prices/navigator-suv-pricing/2008</t>
  </si>
  <si>
    <t>2008 Lincoln Navigator SUV</t>
  </si>
  <si>
    <t>/used-mazda-prices/cx-7-suv-pricing/2008</t>
  </si>
  <si>
    <t>2008 Mazda CX-7 SUV</t>
  </si>
  <si>
    <t>/used-mazda-prices/cx-9-suv-pricing/2008</t>
  </si>
  <si>
    <t>2008 Mazda CX-9 SUV</t>
  </si>
  <si>
    <t>/used-mazda-prices/mazda3-hatchback-pricing/2008</t>
  </si>
  <si>
    <t>2008 Mazda Mazda3 Hatchback</t>
  </si>
  <si>
    <t>/used-mazda-prices/mazda3-sedan-pricing/2008</t>
  </si>
  <si>
    <t>2008 Mazda Mazda3 Sedan</t>
  </si>
  <si>
    <t>/used-mazda-prices/mazda5-van-pricing/2008</t>
  </si>
  <si>
    <t>2008 Mazda MAZDA5 Van</t>
  </si>
  <si>
    <t>/used-mazda-prices/mazda6-hatchback-pricing/2008</t>
  </si>
  <si>
    <t>2008 Mazda Mazda6 Hatchback</t>
  </si>
  <si>
    <t>/used-audi-prices/s4-sedan-pricing/2008</t>
  </si>
  <si>
    <t>2008 Audi S4 Sedan</t>
  </si>
  <si>
    <t>/used-mazda-prices/mazda6-sedan-pricing/2008</t>
  </si>
  <si>
    <t>2008 Mazda Mazda6 Sedan</t>
  </si>
  <si>
    <t>/used-mazda-prices/tribute-suv-pricing/2008</t>
  </si>
  <si>
    <t>2008 Mazda Tribute SUV</t>
  </si>
  <si>
    <t>/used-mitsubishi-prices/eclipse-coupe-pricing/2008</t>
  </si>
  <si>
    <t>2008 Mitsubishi Eclipse Coupe</t>
  </si>
  <si>
    <t>/used-mitsubishi-prices/endeavor-suv-pricing/2008</t>
  </si>
  <si>
    <t>2008 Mitsubishi Endeavor SUV</t>
  </si>
  <si>
    <t>/used-mitsubishi-prices/galant-sedan-pricing/2008</t>
  </si>
  <si>
    <t>2008 Mitsubishi Galant Sedan</t>
  </si>
  <si>
    <t>/used-mitsubishi-prices/lancer-sedan-pricing/2008</t>
  </si>
  <si>
    <t>2008 Mitsubishi Lancer Sedan</t>
  </si>
  <si>
    <t>/used-mitsubishi-prices/outlander-suv-pricing/2008</t>
  </si>
  <si>
    <t>2008 Mitsubishi Outlander SUV</t>
  </si>
  <si>
    <t>/used-nissan-prices/altima-sedan-pricing/2008</t>
  </si>
  <si>
    <t>2008 Nissan Altima Sedan</t>
  </si>
  <si>
    <t>/used-nissan-prices/armada-suv-pricing/2008</t>
  </si>
  <si>
    <t>2008 Nissan Armada SUV</t>
  </si>
  <si>
    <t>/used-nissan-prices/frontier-truck-pricing/2008</t>
  </si>
  <si>
    <t>2008 Nissan Frontier Truck</t>
  </si>
  <si>
    <t>/used-audi-prices/s5-coupe-pricing/2008</t>
  </si>
  <si>
    <t>2008 Audi S5 Coupe</t>
  </si>
  <si>
    <t>/used-nissan-prices/maxima-sedan-pricing/2008</t>
  </si>
  <si>
    <t>2008 Nissan Maxima Sedan</t>
  </si>
  <si>
    <t>/used-nissan-prices/pathfinder-suv-pricing/2008</t>
  </si>
  <si>
    <t>2008 Nissan Pathfinder SUV</t>
  </si>
  <si>
    <t>/used-nissan-prices/quest-van-pricing/2008</t>
  </si>
  <si>
    <t>2008 Nissan Quest Van</t>
  </si>
  <si>
    <t>/used-nissan-prices/rogue-suv-pricing/2008</t>
  </si>
  <si>
    <t>2008 Nissan Rogue SUV</t>
  </si>
  <si>
    <t>/used-nissan-prices/sentra-sedan-pricing/2008</t>
  </si>
  <si>
    <t>2008 Nissan Sentra Sedan</t>
  </si>
  <si>
    <t>/used-nissan-prices/titan-truck-pricing/2008</t>
  </si>
  <si>
    <t>2008 Nissan Titan Truck</t>
  </si>
  <si>
    <t>/used-nissan-prices/versa-hatchback-pricing/2008</t>
  </si>
  <si>
    <t>2008 Nissan Versa Hatchback</t>
  </si>
  <si>
    <t>/used-nissan-prices/versa-sedan-pricing/2008</t>
  </si>
  <si>
    <t>2008 Nissan Versa Sedan</t>
  </si>
  <si>
    <t>/used-nissan-prices/xterra-suv-pricing/2008</t>
  </si>
  <si>
    <t>2008 Nissan Xterra SUV</t>
  </si>
  <si>
    <t>/used-scion-prices/tc-coupe-pricing/2008</t>
  </si>
  <si>
    <t>2008 Scion tC Coupe</t>
  </si>
  <si>
    <t>/used-audi-prices/s6-sedan-pricing/2008</t>
  </si>
  <si>
    <t>2008 Audi S6 Sedan</t>
  </si>
  <si>
    <t>/used-scion-prices/xb-hatchback-pricing/2008</t>
  </si>
  <si>
    <t>2008 Scion xB Hatchback</t>
  </si>
  <si>
    <t>/used-scion-prices/xd-hatchback-pricing/2008</t>
  </si>
  <si>
    <t>2008 Scion xD Hatchback</t>
  </si>
  <si>
    <t>/used-subaru-prices/impreza-sedan-pricing/2008</t>
  </si>
  <si>
    <t>2008 Subaru Impreza Sedan</t>
  </si>
  <si>
    <t>/used-subaru-prices/legacy-sedan-pricing/2008</t>
  </si>
  <si>
    <t>2008 Subaru Legacy Sedan</t>
  </si>
  <si>
    <t>/used-toyota-prices/4runner-suv-pricing/2008</t>
  </si>
  <si>
    <t>2008 Toyota 4Runner SUV</t>
  </si>
  <si>
    <t>/used-toyota-prices/avalon-sedan-pricing/2008</t>
  </si>
  <si>
    <t>2008 Toyota Avalon Sedan</t>
  </si>
  <si>
    <t>/used-toyota-prices/camry-hybrid-sedan-pricing/2008</t>
  </si>
  <si>
    <t>2008 Toyota Camry Hybrid Sedan</t>
  </si>
  <si>
    <t>/used-toyota-prices/camry-sedan-pricing/2008</t>
  </si>
  <si>
    <t>2008 Toyota Camry Sedan</t>
  </si>
  <si>
    <t>/used-toyota-prices/corolla-sedan-pricing/2008</t>
  </si>
  <si>
    <t>2008 Toyota Corolla Sedan</t>
  </si>
  <si>
    <t>/used-toyota-prices/fj-cruiser-suv-pricing/2008</t>
  </si>
  <si>
    <t>2008 Toyota FJ Cruiser SUV</t>
  </si>
  <si>
    <t>/used-buick-prices/enclave-suv-pricing/2008</t>
  </si>
  <si>
    <t>2008 Buick Enclave SUV</t>
  </si>
  <si>
    <t>/used-toyota-prices/highlander-hybrid-suv-pricing/2008</t>
  </si>
  <si>
    <t>2008 Toyota Highlander Hybrid SUV</t>
  </si>
  <si>
    <t>/used-toyota-prices/highlander-suv-pricing/2008</t>
  </si>
  <si>
    <t>2008 Toyota Highlander SUV</t>
  </si>
  <si>
    <t>/used-toyota-prices/land-cruiser-suv-pricing/2008</t>
  </si>
  <si>
    <t>2008 Toyota Land Cruiser SUV</t>
  </si>
  <si>
    <t>/used-toyota-prices/matrix-hatchback-pricing/2008</t>
  </si>
  <si>
    <t>2008 Toyota Matrix Hatchback</t>
  </si>
  <si>
    <t>/used-toyota-prices/prius-hatchback-pricing/2008</t>
  </si>
  <si>
    <t>2008 Toyota Prius Hatchback</t>
  </si>
  <si>
    <t>/used-toyota-prices/rav4-suv-pricing/2008</t>
  </si>
  <si>
    <t>2008 Toyota RAV4 SUV</t>
  </si>
  <si>
    <t>/used-toyota-prices/sienna-hatchback-pricing/2008</t>
  </si>
  <si>
    <t>2008 Toyota Sienna Hatchback</t>
  </si>
  <si>
    <t>/used-toyota-prices/tacoma-truck-pricing/2008</t>
  </si>
  <si>
    <t>2008 Toyota Tacoma Truck</t>
  </si>
  <si>
    <t>/used-toyota-prices/yaris-hatchback-pricing/2008</t>
  </si>
  <si>
    <t>2008 Toyota Yaris Hatchback</t>
  </si>
  <si>
    <t>/used-toyota-prices/yaris-sedan-pricing/2008</t>
  </si>
  <si>
    <t>2008 Toyota Yaris Sedan</t>
  </si>
  <si>
    <t>/used-buick-prices/lacrosse-sedan-pricing/2008</t>
  </si>
  <si>
    <t>2008 Buick LaCrosse Sedan</t>
  </si>
  <si>
    <t>/used-volkswagen-prices/eos-convertible-pricing/2008</t>
  </si>
  <si>
    <t>2008 Volkswagen Eos Convertible</t>
  </si>
  <si>
    <t>/used-volkswagen-prices/gli-sedan-pricing/2008</t>
  </si>
  <si>
    <t>2008 Volkswagen GLI Sedan</t>
  </si>
  <si>
    <t>/used-volkswagen-prices/jetta-sedan-pricing/2008</t>
  </si>
  <si>
    <t>2008 Volkswagen Jetta Sedan</t>
  </si>
  <si>
    <t>/used-volkswagen-prices/new-beetle-coupe-pricing/2008</t>
  </si>
  <si>
    <t>2008 Volkswagen New Beetle Coupe</t>
  </si>
  <si>
    <t>/used-volkswagen-prices/passat-sedan-pricing/2008</t>
  </si>
  <si>
    <t>2008 Volkswagen Passat Sedan</t>
  </si>
  <si>
    <t>/used-volkswagen-prices/passat-wagon-pricing/2008</t>
  </si>
  <si>
    <t>2008 Volkswagen Passat Wagon</t>
  </si>
  <si>
    <t>/used-volvo-prices/c30-coupe-pricing/2008</t>
  </si>
  <si>
    <t>2008 Volvo C30 Coupe</t>
  </si>
  <si>
    <t>/used-volvo-prices/s40-sedan-pricing/2008</t>
  </si>
  <si>
    <t>2008 Volvo S40 Sedan</t>
  </si>
  <si>
    <t>/used-volvo-prices/s60-sedan-pricing/2008</t>
  </si>
  <si>
    <t>2008 Volvo S60 Sedan</t>
  </si>
  <si>
    <t>/used-volvo-prices/s80-sedan-pricing/2008</t>
  </si>
  <si>
    <t>2008 Volvo S80 Sedan</t>
  </si>
  <si>
    <t>/used-buick-prices/lucerne-sedan-pricing/2008</t>
  </si>
  <si>
    <t>2008 Buick Lucerne Sedan</t>
  </si>
  <si>
    <t>/used-volvo-prices/v50-wagon-pricing/2008</t>
  </si>
  <si>
    <t>2008 Volvo V50 Wagon</t>
  </si>
  <si>
    <t>/used-volvo-prices/xc70-wagon-pricing/2008</t>
  </si>
  <si>
    <t>2008 Volvo XC70 Wagon</t>
  </si>
  <si>
    <t>/used-volvo-prices/xc90-suv-pricing/2008</t>
  </si>
  <si>
    <t>2008 Volvo XC90 SUV</t>
  </si>
  <si>
    <t>/used-cadillac-prices/cts-sedan-pricing/2008</t>
  </si>
  <si>
    <t>2008 Cadillac CTS Sedan</t>
  </si>
  <si>
    <t>/used-cadillac-prices/dts-sedan-pricing/2008</t>
  </si>
  <si>
    <t>2008 Cadillac DTS Sedan</t>
  </si>
  <si>
    <t>/used-acura-prices/rl-sedan-pricing/2008</t>
  </si>
  <si>
    <t>2008 Acura RL Sedan</t>
  </si>
  <si>
    <t>/used-cadillac-prices/escalade-esv-suv-pricing/2008</t>
  </si>
  <si>
    <t>2008 Cadillac Escalade ESV SUV</t>
  </si>
  <si>
    <t>/used-cadillac-prices/escalade-ext-truck-pricing/2008</t>
  </si>
  <si>
    <t>2008 Cadillac Escalade EXT Truck</t>
  </si>
  <si>
    <t>/used-cadillac-prices/escalade-suv-pricing/2008</t>
  </si>
  <si>
    <t>2008 Cadillac Escalade SUV</t>
  </si>
  <si>
    <t>/used-cadillac-prices/sts-sedan-pricing/2008</t>
  </si>
  <si>
    <t>2008 Cadillac STS Sedan</t>
  </si>
  <si>
    <t>/used-chevrolet-prices/aveo-hatchback-pricing/2008</t>
  </si>
  <si>
    <t>2008 Chevrolet Aveo Hatchback</t>
  </si>
  <si>
    <t>/used-chevrolet-prices/aveo-sedan-pricing/2008</t>
  </si>
  <si>
    <t>2008 Chevrolet Aveo Sedan</t>
  </si>
  <si>
    <t>/used-chevrolet-prices/equinox-suv-pricing/2008</t>
  </si>
  <si>
    <t>2008 Chevrolet Equinox SUV</t>
  </si>
  <si>
    <t>/used-chevrolet-prices/hhr-suv-pricing/2008</t>
  </si>
  <si>
    <t>2008 Chevrolet HHR SUV</t>
  </si>
  <si>
    <t>/used-chevrolet-prices/impala-sedan-pricing/2008</t>
  </si>
  <si>
    <t>2008 Chevrolet Impala Sedan</t>
  </si>
  <si>
    <t>/used-chevrolet-prices/malibu-sedan-pricing/2008</t>
  </si>
  <si>
    <t>2008 Chevrolet Malibu Sedan</t>
  </si>
  <si>
    <t>/used-acura-prices/tl-sedan-pricing/2008</t>
  </si>
  <si>
    <t>2008 Acura TL Sedan</t>
  </si>
  <si>
    <t>/used-chevrolet-prices/suburban-suv-pricing/2008</t>
  </si>
  <si>
    <t>2008 Chevrolet Suburban SUV</t>
  </si>
  <si>
    <t>/used-chevrolet-prices/tahoe-hybrid-suv-pricing/2008</t>
  </si>
  <si>
    <t>2008 Chevrolet Tahoe Hybrid SUV</t>
  </si>
  <si>
    <t>/used-chevrolet-prices/tahoe-suv-pricing/2008</t>
  </si>
  <si>
    <t>2008 Chevrolet Tahoe SUV</t>
  </si>
  <si>
    <t>/used-chrysler-prices/300-sedan-pricing/2008</t>
  </si>
  <si>
    <t>2008 Chrysler 300 Sedan</t>
  </si>
  <si>
    <t>/used-chrysler-prices/aspen-suv-pricing/2008</t>
  </si>
  <si>
    <t>2008 Chrysler Aspen SUV</t>
  </si>
  <si>
    <t>/used-chrysler-prices/crossfire-coupe-pricing/2008</t>
  </si>
  <si>
    <t>2008 Chrysler Crossfire Coupe</t>
  </si>
  <si>
    <t>/used-chrysler-prices/pacifica-wagon-pricing/2008</t>
  </si>
  <si>
    <t>2008 Chrysler Pacifica Wagon</t>
  </si>
  <si>
    <t>/used-chrysler-prices/pt-cruiser-sedan-pricing/2008</t>
  </si>
  <si>
    <t>2008 Chrysler PT Cruiser Sedan</t>
  </si>
  <si>
    <t>/used-chrysler-prices/sebring-sedan-pricing/2008</t>
  </si>
  <si>
    <t>2008 Chrysler Sebring Sedan</t>
  </si>
  <si>
    <t>/used-chrysler-prices/town-&amp;-country-van-pricing/2008</t>
  </si>
  <si>
    <t>2008 Chrysler Town &amp; Country Van</t>
  </si>
  <si>
    <t>/used-acura-prices/tsx-sedan-pricing/2008</t>
  </si>
  <si>
    <t>2008 Acura TSX Sedan</t>
  </si>
  <si>
    <t>/used-dodge-prices/avenger-sedan-pricing/2008</t>
  </si>
  <si>
    <t>2008 Dodge Avenger Sedan</t>
  </si>
  <si>
    <t>/used-dodge-prices/charger-sedan-pricing/2008</t>
  </si>
  <si>
    <t>2008 Dodge Charger Sedan</t>
  </si>
  <si>
    <t>/used-dodge-prices/durango-suv-pricing/2008</t>
  </si>
  <si>
    <t>2008 Dodge Durango SUV</t>
  </si>
  <si>
    <t>/used-dodge-prices/grand-caravan-van-pricing/2008</t>
  </si>
  <si>
    <t>2008 Dodge Grand Caravan Van</t>
  </si>
  <si>
    <t>/used-dodge-prices/nitro-suv-pricing/2008</t>
  </si>
  <si>
    <t>2008 Dodge Nitro SUV</t>
  </si>
  <si>
    <t>/used-ford-prices/edge-sedan-pricing/2008</t>
  </si>
  <si>
    <t>2008 Ford Edge Sedan</t>
  </si>
  <si>
    <t>/used-ford-prices/escape-suv-pricing/2008</t>
  </si>
  <si>
    <t>2008 Ford Escape SUV</t>
  </si>
  <si>
    <t>/used-ford-prices/expedition-suv-pricing/2008</t>
  </si>
  <si>
    <t>2008 Ford Expedition SUV</t>
  </si>
  <si>
    <t>/used-ford-prices/explorer-suv-pricing/2008</t>
  </si>
  <si>
    <t>2008 Ford Explorer SUV</t>
  </si>
  <si>
    <t>/used-ford-prices/focus-sedan-pricing/2008</t>
  </si>
  <si>
    <t>2008 Ford Focus Sedan</t>
  </si>
  <si>
    <t>/used-audi-prices/a3-sedan-pricing/2008</t>
  </si>
  <si>
    <t>2008 Audi A3 Sedan</t>
  </si>
  <si>
    <t>/used-ford-prices/fusion-sedan-pricing/2008</t>
  </si>
  <si>
    <t>2008 Ford Fusion Sedan</t>
  </si>
  <si>
    <t>/used-ford-prices/mustang-convertible-pricing/2008</t>
  </si>
  <si>
    <t>2008 Ford Mustang Convertible</t>
  </si>
  <si>
    <t>/used-ford-prices/taurus-sedan-pricing/2008</t>
  </si>
  <si>
    <t>2008 Ford Taurus Sedan</t>
  </si>
  <si>
    <t>/used-gmc-prices/acadia-suv-pricing/2008</t>
  </si>
  <si>
    <t>2008 GMC Acadia SUV</t>
  </si>
  <si>
    <t>/used-gmc-prices/canyon-truck-pricing/2008</t>
  </si>
  <si>
    <t>2008 GMC Canyon Truck</t>
  </si>
  <si>
    <t>/used-gmc-prices/envoy-suv-pricing/2008</t>
  </si>
  <si>
    <t>2008 GMC Envoy SUV</t>
  </si>
  <si>
    <t>/used-gmc-prices/sierra-1500-truck-pricing/2008</t>
  </si>
  <si>
    <t>2008 GMC Sierra 1500 Truck</t>
  </si>
  <si>
    <t>/used-gmc-prices/yukon-denali-suv-pricing/2008</t>
  </si>
  <si>
    <t>2008 GMC Yukon Denali SUV</t>
  </si>
  <si>
    <t>/used-gmc-prices/yukon-suv-pricing/2008</t>
  </si>
  <si>
    <t>2008 GMC Yukon SUV</t>
  </si>
  <si>
    <t>/used-honda-prices/accord-sedan-pricing/2008</t>
  </si>
  <si>
    <t>2008 Honda Accord Sedan</t>
  </si>
  <si>
    <t>/used-honda-prices/civic-hybrid-sedan-pricing/2008</t>
  </si>
  <si>
    <t>2008 Honda Civic Hybrid Sedan</t>
  </si>
  <si>
    <t>/used-honda-prices/civic-sedan-pricing/2008</t>
  </si>
  <si>
    <t>2008 Honda Civic Sedan</t>
  </si>
  <si>
    <t>/used-honda-prices/cr-v-hatchback-pricing/2008</t>
  </si>
  <si>
    <t>2008 Honda CR-V Hatchback</t>
  </si>
  <si>
    <t>/used-honda-prices/element-hatchback-pricing/2008</t>
  </si>
  <si>
    <t>2008 Honda Element Hatchback</t>
  </si>
  <si>
    <t>/used-honda-prices/element-suv-pricing/2008</t>
  </si>
  <si>
    <t>2008 Honda Element SUV</t>
  </si>
  <si>
    <t>/used-honda-prices/fit-hatchback-pricing/2008</t>
  </si>
  <si>
    <t>2008 Honda Fit Hatchback</t>
  </si>
  <si>
    <t>/used-honda-prices/odyssey-hatchback-pricing/2008</t>
  </si>
  <si>
    <t>2008 Honda Odyssey Hatchback</t>
  </si>
  <si>
    <t>/used-honda-prices/pilot-suv-pricing/2008</t>
  </si>
  <si>
    <t>2008 Honda Pilot SUV</t>
  </si>
  <si>
    <t>/used-honda-prices/ridgeline-truck-pricing/2008</t>
  </si>
  <si>
    <t>2008 Honda Ridgeline Truck</t>
  </si>
  <si>
    <t>/used-audi-prices/a4-sedan-pricing/2008</t>
  </si>
  <si>
    <t>2008 Audi A4 Sedan</t>
  </si>
  <si>
    <t>/used-honda-prices/s2000-convertible-pricing/2008</t>
  </si>
  <si>
    <t>2008 Honda S2000 Convertible</t>
  </si>
  <si>
    <t>/used-hyundai-prices/accent-sedan-pricing/2008</t>
  </si>
  <si>
    <t>2008 Hyundai Accent Sedan</t>
  </si>
  <si>
    <t>/used-hyundai-prices/elantra-sedan-pricing/2008</t>
  </si>
  <si>
    <t>2008 Hyundai Elantra Sedan</t>
  </si>
  <si>
    <t>/used-hyundai-prices/entourage-van-pricing/2008</t>
  </si>
  <si>
    <t>2008 Hyundai Entourage Van</t>
  </si>
  <si>
    <t>/used-hyundai-prices/santa-fe-suv-pricing/2008</t>
  </si>
  <si>
    <t>2008 Hyundai Santa Fe SUV</t>
  </si>
  <si>
    <t>/used-hyundai-prices/sonata-sedan-pricing/2008</t>
  </si>
  <si>
    <t>2008 Hyundai Sonata Sedan</t>
  </si>
  <si>
    <t>/used-hyundai-prices/tucson-suv-pricing/2008</t>
  </si>
  <si>
    <t>2008 Hyundai Tucson SUV</t>
  </si>
  <si>
    <t>/used-hyundai-prices/veracruz-suv-pricing/2008</t>
  </si>
  <si>
    <t>2008 Hyundai Veracruz SUV</t>
  </si>
  <si>
    <t>/used-infiniti-prices/ex35-suv-pricing/2008</t>
  </si>
  <si>
    <t>2008 Infiniti EX35 SUV</t>
  </si>
  <si>
    <t>/used-infiniti-prices/fx35-suv-pricing/2008</t>
  </si>
  <si>
    <t>2008 Infiniti FX35 SUV</t>
  </si>
  <si>
    <t>/used-infiniti-prices/g35-sedan-pricing/2008</t>
  </si>
  <si>
    <t>2008 Infiniti G35 Sedan</t>
  </si>
  <si>
    <t>/used-infiniti-prices/m35-sedan-pricing/2008</t>
  </si>
  <si>
    <t>2008 Infiniti M35 Sedan</t>
  </si>
  <si>
    <t>/used-infiniti-prices/m45-sedan-pricing/2008</t>
  </si>
  <si>
    <t>2008 Infiniti M45 Sedan</t>
  </si>
  <si>
    <t>/used-infiniti-prices/qx56-suv-pricing/2008</t>
  </si>
  <si>
    <t>2008 Infiniti QX56 SUV</t>
  </si>
  <si>
    <t>/used-jeep-prices/commander-suv-pricing/2008</t>
  </si>
  <si>
    <t>2008 Jeep Commander SUV</t>
  </si>
  <si>
    <t>/used-jeep-prices/compass-suv-pricing/2008</t>
  </si>
  <si>
    <t>2008 Jeep Compass SUV</t>
  </si>
  <si>
    <t>/used-jeep-prices/grand-cherokee-suv-pricing/2008</t>
  </si>
  <si>
    <t>2008 Jeep Grand Cherokee SUV</t>
  </si>
  <si>
    <t>/used-jeep-prices/liberty-suv-pricing/2008</t>
  </si>
  <si>
    <t>2008 Jeep Liberty SUV</t>
  </si>
  <si>
    <t>/used-jeep-prices/patriot-suv-pricing/2008</t>
  </si>
  <si>
    <t>2008 Jeep Patriot SUV</t>
  </si>
  <si>
    <t>/used-jeep-prices/wrangler-suv-pricing/2008</t>
  </si>
  <si>
    <t>2008 Jeep Wrangler SUV</t>
  </si>
  <si>
    <t>/used-audi-prices/a6-sedan-pricing/2008</t>
  </si>
  <si>
    <t>2008 Audi A6 Sedan</t>
  </si>
  <si>
    <t>/used-kia-prices/amanti-sedan-pricing/2008</t>
  </si>
  <si>
    <t>2008 Kia Amanti Sedan</t>
  </si>
  <si>
    <t>/used-kia-prices/optima-sedan-pricing/2008</t>
  </si>
  <si>
    <t>2008 Kia Optima Sedan</t>
  </si>
  <si>
    <t>/used-kia-prices/rio-hatchback-pricing/2008</t>
  </si>
  <si>
    <t>2008 Kia Rio Hatchback</t>
  </si>
  <si>
    <t>/used-kia-prices/rio-sedan-pricing/2008</t>
  </si>
  <si>
    <t>2008 Kia Rio Sedan</t>
  </si>
  <si>
    <t>/used-kia-prices/rondo-wagon-pricing/2008</t>
  </si>
  <si>
    <t>2008 Kia Rondo Wagon</t>
  </si>
  <si>
    <t>/used-kia-prices/sedona-van-pricing/2008</t>
  </si>
  <si>
    <t>2008 Kia Sedona Van</t>
  </si>
  <si>
    <t>/used-kia-prices/sorento-suv-pricing/2008</t>
  </si>
  <si>
    <t>2008 Kia Sorento SUV</t>
  </si>
  <si>
    <t>/used-kia-prices/spectra-hatchback-pricing/2008</t>
  </si>
  <si>
    <t>2008 Kia Spectra Hatchback</t>
  </si>
  <si>
    <t>/used-kia-prices/sportage-suv-pricing/2008</t>
  </si>
  <si>
    <t>2008 Kia Sportage SUV</t>
  </si>
  <si>
    <t>/used-lexus-prices/es-350-sedan-pricing/2008</t>
  </si>
  <si>
    <t>2008 Lexus ES 350 Sedan</t>
  </si>
  <si>
    <t>/used-acura-prices/mdx-suv-pricing/2009</t>
  </si>
  <si>
    <t>2009 Acura MDX SUV</t>
  </si>
  <si>
    <t>/used-acura-prices/rdx-suv-pricing/2009</t>
  </si>
  <si>
    <t>2009 Acura RDX SUV</t>
  </si>
  <si>
    <t>/used-audi-prices/q5-suv-pricing/2009</t>
  </si>
  <si>
    <t>2009 Audi Q5 SUV</t>
  </si>
  <si>
    <t>/used-lexus-prices/es-350-sedan-pricing/2009</t>
  </si>
  <si>
    <t>2009 Lexus ES 350 Sedan</t>
  </si>
  <si>
    <t>/used-lexus-prices/gs-350-sedan-pricing/2009</t>
  </si>
  <si>
    <t>2009 Lexus GS 350 Sedan</t>
  </si>
  <si>
    <t>/used-lexus-prices/gs-450h-sedan-pricing/2009</t>
  </si>
  <si>
    <t>2009 Lexus GS 450h Sedan</t>
  </si>
  <si>
    <t>/used-lexus-prices/gs-460-sedan-pricing/2009</t>
  </si>
  <si>
    <t>2009 Lexus GS 460 Sedan</t>
  </si>
  <si>
    <t>/used-lexus-prices/is-250-sedan-pricing/2009</t>
  </si>
  <si>
    <t>2009 Lexus IS 250 Sedan</t>
  </si>
  <si>
    <t>/used-lexus-prices/is-350-sedan-pricing/2009</t>
  </si>
  <si>
    <t>2009 Lexus IS 350 Sedan</t>
  </si>
  <si>
    <t>/used-lexus-prices/is-f-sedan-pricing/2009</t>
  </si>
  <si>
    <t>2009 Lexus IS F Sedan</t>
  </si>
  <si>
    <t>/used-lexus-prices/ls-460-sedan-pricing/2009</t>
  </si>
  <si>
    <t>2009 Lexus LS 460 Sedan</t>
  </si>
  <si>
    <t>/used-lexus-prices/ls-600h-l-sedan-pricing/2009</t>
  </si>
  <si>
    <t>2009 Lexus LS 600h L Sedan</t>
  </si>
  <si>
    <t>/used-lexus-prices/lx-570-suv-pricing/2009</t>
  </si>
  <si>
    <t>2009 Lexus LX 570 SUV</t>
  </si>
  <si>
    <t>/used-audi-prices/q7-suv-pricing/2009</t>
  </si>
  <si>
    <t>2009 Audi Q7 SUV</t>
  </si>
  <si>
    <t>/used-lexus-prices/rx-350-suv-pricing/2009</t>
  </si>
  <si>
    <t>2009 Lexus RX 350 SUV</t>
  </si>
  <si>
    <t>/used-lincoln-prices/mks-sedan-pricing/2009</t>
  </si>
  <si>
    <t>2009 Lincoln MKS Sedan</t>
  </si>
  <si>
    <t>/used-lincoln-prices/mkx-sedan-pricing/2009</t>
  </si>
  <si>
    <t>2009 Lincoln MKX Sedan</t>
  </si>
  <si>
    <t>/used-lincoln-prices/mkz-sedan-pricing/2009</t>
  </si>
  <si>
    <t>2009 Lincoln MKZ Sedan</t>
  </si>
  <si>
    <t>/used-lincoln-prices/navigator-l-suv-pricing/2009</t>
  </si>
  <si>
    <t>2009 Lincoln Navigator L SUV</t>
  </si>
  <si>
    <t>/used-lincoln-prices/navigator-suv-pricing/2009</t>
  </si>
  <si>
    <t>2009 Lincoln Navigator SUV</t>
  </si>
  <si>
    <t>/used-mazda-prices/cx-7-suv-pricing/2009</t>
  </si>
  <si>
    <t>2009 Mazda CX-7 SUV</t>
  </si>
  <si>
    <t>/used-mazda-prices/cx-9-suv-pricing/2009</t>
  </si>
  <si>
    <t>2009 Mazda CX-9 SUV</t>
  </si>
  <si>
    <t>/used-mazda-prices/mazda3-hatchback-pricing/2009</t>
  </si>
  <si>
    <t>2009 Mazda Mazda3 Hatchback</t>
  </si>
  <si>
    <t>/used-mazda-prices/mazda3-sedan-pricing/2009</t>
  </si>
  <si>
    <t>2009 Mazda Mazda3 Sedan</t>
  </si>
  <si>
    <t>/used-audi-prices/s5-coupe-pricing/2009</t>
  </si>
  <si>
    <t>2009 Audi S5 Coupe</t>
  </si>
  <si>
    <t>/used-mazda-prices/mazda5-van-pricing/2009</t>
  </si>
  <si>
    <t>2009 Mazda Mazda5 Van</t>
  </si>
  <si>
    <t>/used-mazda-prices/mazda6-sedan-pricing/2009</t>
  </si>
  <si>
    <t>2009 Mazda Mazda6 Sedan</t>
  </si>
  <si>
    <t>/used-mazda-prices/tribute-suv-pricing/2009</t>
  </si>
  <si>
    <t>2009 Mazda Tribute SUV</t>
  </si>
  <si>
    <t>/used-mitsubishi-prices/eclipse-coupe-pricing/2009</t>
  </si>
  <si>
    <t>2009 Mitsubishi Eclipse Coupe</t>
  </si>
  <si>
    <t>/used-mitsubishi-prices/galant-sedan-pricing/2009</t>
  </si>
  <si>
    <t>2009 Mitsubishi Galant Sedan</t>
  </si>
  <si>
    <t>/used-mitsubishi-prices/lancer-hatchback-pricing/2009</t>
  </si>
  <si>
    <t>2009 Mitsubishi Lancer Hatchback</t>
  </si>
  <si>
    <t>/used-mitsubishi-prices/lancer-sedan-pricing/2009</t>
  </si>
  <si>
    <t>2009 Mitsubishi Lancer Sedan</t>
  </si>
  <si>
    <t>/used-mitsubishi-prices/outlander-suv-pricing/2009</t>
  </si>
  <si>
    <t>2009 Mitsubishi Outlander SUV</t>
  </si>
  <si>
    <t>/used-nissan-prices/altima-sedan-pricing/2009</t>
  </si>
  <si>
    <t>2009 Nissan Altima Sedan</t>
  </si>
  <si>
    <t>/used-nissan-prices/armada-suv-pricing/2009</t>
  </si>
  <si>
    <t>2009 Nissan Armada SUV</t>
  </si>
  <si>
    <t>/used-audi-prices/s6-sedan-pricing/2009</t>
  </si>
  <si>
    <t>2009 Audi S6 Sedan</t>
  </si>
  <si>
    <t>/used-nissan-prices/cube-hatchback-pricing/2009</t>
  </si>
  <si>
    <t>2009 Nissan cube Hatchback</t>
  </si>
  <si>
    <t>/used-nissan-prices/frontier-truck-pricing/2009</t>
  </si>
  <si>
    <t>2009 Nissan Frontier Truck</t>
  </si>
  <si>
    <t>/used-nissan-prices/maxima-sedan-pricing/2009</t>
  </si>
  <si>
    <t>2009 Nissan Maxima Sedan</t>
  </si>
  <si>
    <t>/used-nissan-prices/murano-suv-pricing/2009</t>
  </si>
  <si>
    <t>2009 Nissan Murano SUV</t>
  </si>
  <si>
    <t>/used-nissan-prices/pathfinder-suv-pricing/2009</t>
  </si>
  <si>
    <t>2009 Nissan Pathfinder SUV</t>
  </si>
  <si>
    <t>/used-nissan-prices/quest-van-pricing/2009</t>
  </si>
  <si>
    <t>2009 Nissan Quest Van</t>
  </si>
  <si>
    <t>/used-nissan-prices/rogue-suv-pricing/2009</t>
  </si>
  <si>
    <t>2009 Nissan Rogue SUV</t>
  </si>
  <si>
    <t>/used-nissan-prices/sentra-sedan-pricing/2009</t>
  </si>
  <si>
    <t>2009 Nissan Sentra Sedan</t>
  </si>
  <si>
    <t>/used-nissan-prices/titan-truck-pricing/2009</t>
  </si>
  <si>
    <t>2009 Nissan Titan Truck</t>
  </si>
  <si>
    <t>/used-nissan-prices/versa-hatchback-pricing/2009</t>
  </si>
  <si>
    <t>2009 Nissan Versa Hatchback</t>
  </si>
  <si>
    <t>/used-buick-prices/enclave-suv-pricing/2009</t>
  </si>
  <si>
    <t>2009 Buick Enclave SUV</t>
  </si>
  <si>
    <t>/used-nissan-prices/versa-sedan-pricing/2009</t>
  </si>
  <si>
    <t>2009 Nissan Versa Sedan</t>
  </si>
  <si>
    <t>/used-nissan-prices/xterra-suv-pricing/2009</t>
  </si>
  <si>
    <t>2009 Nissan Xterra SUV</t>
  </si>
  <si>
    <t>/used-scion-prices/tc-coupe-pricing/2009</t>
  </si>
  <si>
    <t>2009 Scion tC Coupe</t>
  </si>
  <si>
    <t>/used-scion-prices/xb-hatchback-pricing/2009</t>
  </si>
  <si>
    <t>2009 Scion xB Hatchback</t>
  </si>
  <si>
    <t>/used-scion-prices/xd-hatchback-pricing/2009</t>
  </si>
  <si>
    <t>2009 Scion xD Hatchback</t>
  </si>
  <si>
    <t>/used-subaru-prices/impreza-sedan-pricing/2009</t>
  </si>
  <si>
    <t>2009 Subaru Impreza Sedan</t>
  </si>
  <si>
    <t>/used-subaru-prices/impreza-wagon-pricing/2009</t>
  </si>
  <si>
    <t>2009 Subaru Impreza Wagon</t>
  </si>
  <si>
    <t>/used-subaru-prices/legacy-sedan-pricing/2009</t>
  </si>
  <si>
    <t>2009 Subaru Legacy Sedan</t>
  </si>
  <si>
    <t>/used-subaru-prices/outback-wagon-pricing/2009</t>
  </si>
  <si>
    <t>2009 Subaru Outback Wagon</t>
  </si>
  <si>
    <t>/used-subaru-prices/tribeca-suv-pricing/2009</t>
  </si>
  <si>
    <t>2009 Subaru Tribeca SUV</t>
  </si>
  <si>
    <t>/used-buick-prices/lacrosse-sedan-pricing/2009</t>
  </si>
  <si>
    <t>2009 Buick LaCrosse Sedan</t>
  </si>
  <si>
    <t>/used-toyota-prices/4runner-suv-pricing/2009</t>
  </si>
  <si>
    <t>2009 Toyota 4Runner SUV</t>
  </si>
  <si>
    <t>/used-toyota-prices/avalon-sedan-pricing/2009</t>
  </si>
  <si>
    <t>2009 Toyota Avalon Sedan</t>
  </si>
  <si>
    <t>/used-toyota-prices/camry-hybrid-sedan-pricing/2009</t>
  </si>
  <si>
    <t>2009 Toyota Camry Hybrid Sedan</t>
  </si>
  <si>
    <t>/used-toyota-prices/camry-sedan-pricing/2009</t>
  </si>
  <si>
    <t>2009 Toyota Camry Sedan</t>
  </si>
  <si>
    <t>/used-toyota-prices/corolla-sedan-pricing/2009</t>
  </si>
  <si>
    <t>2009 Toyota Corolla Sedan</t>
  </si>
  <si>
    <t>/used-toyota-prices/fj-cruiser-suv-pricing/2009</t>
  </si>
  <si>
    <t>2009 Toyota FJ Cruiser SUV</t>
  </si>
  <si>
    <t>/used-toyota-prices/highlander-hybrid-suv-pricing/2009</t>
  </si>
  <si>
    <t>2009 Toyota Highlander Hybrid SUV</t>
  </si>
  <si>
    <t>/used-toyota-prices/highlander-suv-pricing/2009</t>
  </si>
  <si>
    <t>2009 Toyota Highlander SUV</t>
  </si>
  <si>
    <t>/used-toyota-prices/land-cruiser-suv-pricing/2009</t>
  </si>
  <si>
    <t>2009 Toyota Land Cruiser SUV</t>
  </si>
  <si>
    <t>/used-toyota-prices/matrix-hatchback-pricing/2009</t>
  </si>
  <si>
    <t>2009 Toyota Matrix Hatchback</t>
  </si>
  <si>
    <t>/used-buick-prices/lucerne-sedan-pricing/2009</t>
  </si>
  <si>
    <t>2009 Buick Lucerne Sedan</t>
  </si>
  <si>
    <t>/used-toyota-prices/prius-hatchback-pricing/2009</t>
  </si>
  <si>
    <t>2009 Toyota Prius Hatchback</t>
  </si>
  <si>
    <t>/used-toyota-prices/rav4-suv-pricing/2009</t>
  </si>
  <si>
    <t>2009 Toyota RAV4 SUV</t>
  </si>
  <si>
    <t>/used-toyota-prices/sienna-hatchback-pricing/2009</t>
  </si>
  <si>
    <t>2009 Toyota Sienna Hatchback</t>
  </si>
  <si>
    <t>/used-toyota-prices/tacoma-truck-pricing/2009</t>
  </si>
  <si>
    <t>2009 Toyota Tacoma Truck</t>
  </si>
  <si>
    <t>/used-toyota-prices/venza-wagon-pricing/2009</t>
  </si>
  <si>
    <t>2009 Toyota Venza Wagon</t>
  </si>
  <si>
    <t>/used-toyota-prices/yaris-hatchback-pricing/2009</t>
  </si>
  <si>
    <t>2009 Toyota Yaris Hatchback</t>
  </si>
  <si>
    <t>/used-toyota-prices/yaris-sedan-pricing/2009</t>
  </si>
  <si>
    <t>2009 Toyota Yaris Sedan</t>
  </si>
  <si>
    <t>/used-volkswagen-prices/cc-sedan-pricing/2009</t>
  </si>
  <si>
    <t>2009 Volkswagen CC Sedan</t>
  </si>
  <si>
    <t>/used-volkswagen-prices/eos-convertible-pricing/2009</t>
  </si>
  <si>
    <t>2009 Volkswagen Eos Convertible</t>
  </si>
  <si>
    <t>/used-volkswagen-prices/gli-sedan-pricing/2009</t>
  </si>
  <si>
    <t>2009 Volkswagen GLI Sedan</t>
  </si>
  <si>
    <t>/used-cadillac-prices/cts-sedan-pricing/2009</t>
  </si>
  <si>
    <t>2009 Cadillac CTS Sedan</t>
  </si>
  <si>
    <t>/used-volkswagen-prices/jetta-sedan-pricing/2009</t>
  </si>
  <si>
    <t>2009 Volkswagen Jetta Sedan</t>
  </si>
  <si>
    <t>/used-volkswagen-prices/jetta-sportwagen-wagon-pricing/2009</t>
  </si>
  <si>
    <t>2009 Volkswagen Jetta SportWagen Wagon</t>
  </si>
  <si>
    <t>/used-volkswagen-prices/new-beetle-coupe-pricing/2009</t>
  </si>
  <si>
    <t>2009 Volkswagen New Beetle Coupe</t>
  </si>
  <si>
    <t>/used-volkswagen-prices/passat-sedan-pricing/2009</t>
  </si>
  <si>
    <t>2009 Volkswagen Passat Sedan</t>
  </si>
  <si>
    <t>/used-volkswagen-prices/passat-wagon-pricing/2009</t>
  </si>
  <si>
    <t>2009 Volkswagen Passat Wagon</t>
  </si>
  <si>
    <t>/used-volkswagen-prices/routan-van-pricing/2009</t>
  </si>
  <si>
    <t>2009 Volkswagen Routan Van</t>
  </si>
  <si>
    <t>/used-volkswagen-prices/tiguan-suv-pricing/2009</t>
  </si>
  <si>
    <t>2009 Volkswagen Tiguan SUV</t>
  </si>
  <si>
    <t>/used-volvo-prices/c30-coupe-pricing/2009</t>
  </si>
  <si>
    <t>2009 Volvo C30 Coupe</t>
  </si>
  <si>
    <t>/used-volvo-prices/s40-sedan-pricing/2009</t>
  </si>
  <si>
    <t>2009 Volvo S40 Sedan</t>
  </si>
  <si>
    <t>/used-volvo-prices/s60-sedan-pricing/2009</t>
  </si>
  <si>
    <t>2009 Volvo S60 Sedan</t>
  </si>
  <si>
    <t>/used-cadillac-prices/dts-sedan-pricing/2009</t>
  </si>
  <si>
    <t>2009 Cadillac DTS Sedan</t>
  </si>
  <si>
    <t>/used-volvo-prices/s80-sedan-pricing/2009</t>
  </si>
  <si>
    <t>2009 Volvo S80 Sedan</t>
  </si>
  <si>
    <t>/used-volvo-prices/v50-wagon-pricing/2009</t>
  </si>
  <si>
    <t>2009 Volvo V50 Wagon</t>
  </si>
  <si>
    <t>/used-volvo-prices/xc70-wagon-pricing/2009</t>
  </si>
  <si>
    <t>2009 Volvo XC70 Wagon</t>
  </si>
  <si>
    <t>/used-volvo-prices/xc90-suv-pricing/2009</t>
  </si>
  <si>
    <t>2009 Volvo XC90 SUV</t>
  </si>
  <si>
    <t>/used-cadillac-prices/escalade-esv-suv-pricing/2009</t>
  </si>
  <si>
    <t>2009 Cadillac Escalade ESV SUV</t>
  </si>
  <si>
    <t>/used-acura-prices/rl-sedan-pricing/2009</t>
  </si>
  <si>
    <t>2009 Acura RL Sedan</t>
  </si>
  <si>
    <t>/used-cadillac-prices/escalade-ext-truck-pricing/2009</t>
  </si>
  <si>
    <t>2009 Cadillac Escalade EXT Truck</t>
  </si>
  <si>
    <t>/used-cadillac-prices/escalade-hybrid-suv-pricing/2009</t>
  </si>
  <si>
    <t>2009 Cadillac Escalade Hybrid SUV</t>
  </si>
  <si>
    <t>/used-cadillac-prices/escalade-suv-pricing/2009</t>
  </si>
  <si>
    <t>2009 Cadillac Escalade SUV</t>
  </si>
  <si>
    <t>/used-cadillac-prices/sts-sedan-pricing/2009</t>
  </si>
  <si>
    <t>2009 Cadillac STS Sedan</t>
  </si>
  <si>
    <t>/used-chevrolet-prices/aveo-hatchback-pricing/2009</t>
  </si>
  <si>
    <t>2009 Chevrolet Aveo Hatchback</t>
  </si>
  <si>
    <t>/used-chevrolet-prices/aveo-sedan-pricing/2009</t>
  </si>
  <si>
    <t>2009 Chevrolet Aveo Sedan</t>
  </si>
  <si>
    <t>/used-chevrolet-prices/equinox-suv-pricing/2009</t>
  </si>
  <si>
    <t>2009 Chevrolet Equinox SUV</t>
  </si>
  <si>
    <t>/used-chevrolet-prices/hhr-suv-pricing/2009</t>
  </si>
  <si>
    <t>2009 Chevrolet HHR SUV</t>
  </si>
  <si>
    <t>/used-chevrolet-prices/impala-sedan-pricing/2009</t>
  </si>
  <si>
    <t>2009 Chevrolet Impala Sedan</t>
  </si>
  <si>
    <t>/used-chevrolet-prices/malibu-sedan-pricing/2009</t>
  </si>
  <si>
    <t>2009 Chevrolet Malibu Sedan</t>
  </si>
  <si>
    <t>/used-acura-prices/tl-sedan-pricing/2009</t>
  </si>
  <si>
    <t>2009 Acura TL Sedan</t>
  </si>
  <si>
    <t>/used-chevrolet-prices/suburban-suv-pricing/2009</t>
  </si>
  <si>
    <t>2009 Chevrolet Suburban SUV</t>
  </si>
  <si>
    <t>/used-chevrolet-prices/tahoe-hybrid-suv-pricing/2009</t>
  </si>
  <si>
    <t>2009 Chevrolet Tahoe Hybrid SUV</t>
  </si>
  <si>
    <t>/used-chevrolet-prices/tahoe-suv-pricing/2009</t>
  </si>
  <si>
    <t>2009 Chevrolet Tahoe SUV</t>
  </si>
  <si>
    <t>/used-chevrolet-prices/traverse-suv-pricing/2009</t>
  </si>
  <si>
    <t>2009 Chevrolet Traverse SUV</t>
  </si>
  <si>
    <t>/used-chrysler-prices/300-sedan-pricing/2009</t>
  </si>
  <si>
    <t>2009 Chrysler 300 Sedan</t>
  </si>
  <si>
    <t>/used-chrysler-prices/aspen-suv-pricing/2009</t>
  </si>
  <si>
    <t>2009 Chrysler Aspen SUV</t>
  </si>
  <si>
    <t>/used-chrysler-prices/pt-cruiser-sedan-pricing/2009</t>
  </si>
  <si>
    <t>2009 Chrysler PT Cruiser Sedan</t>
  </si>
  <si>
    <t>/used-chrysler-prices/sebring-sedan-pricing/2009</t>
  </si>
  <si>
    <t>2009 Chrysler Sebring Sedan</t>
  </si>
  <si>
    <t>/used-chrysler-prices/town-&amp;-country-van-pricing/2009</t>
  </si>
  <si>
    <t>2009 Chrysler Town &amp; Country Van</t>
  </si>
  <si>
    <t>/used-dodge-prices/avenger-sedan-pricing/2009</t>
  </si>
  <si>
    <t>2009 Dodge Avenger Sedan</t>
  </si>
  <si>
    <t>/used-acura-prices/tsx-sedan-pricing/2009</t>
  </si>
  <si>
    <t>2009 Acura TSX Sedan</t>
  </si>
  <si>
    <t>/used-dodge-prices/charger-sedan-pricing/2009</t>
  </si>
  <si>
    <t>2009 Dodge Charger Sedan</t>
  </si>
  <si>
    <t>/used-dodge-prices/durango-suv-pricing/2009</t>
  </si>
  <si>
    <t>2009 Dodge Durango SUV</t>
  </si>
  <si>
    <t>/used-dodge-prices/grand-caravan-van-pricing/2009</t>
  </si>
  <si>
    <t>2009 Dodge Grand Caravan Van</t>
  </si>
  <si>
    <t>/used-dodge-prices/nitro-suv-pricing/2009</t>
  </si>
  <si>
    <t>2009 Dodge Nitro SUV</t>
  </si>
  <si>
    <t>/used-ford-prices/edge-sedan-pricing/2009</t>
  </si>
  <si>
    <t>2009 Ford Edge Sedan</t>
  </si>
  <si>
    <t>/used-ford-prices/escape-suv-pricing/2009</t>
  </si>
  <si>
    <t>2009 Ford Escape SUV</t>
  </si>
  <si>
    <t>/used-ford-prices/expedition-suv-pricing/2009</t>
  </si>
  <si>
    <t>2009 Ford Expedition SUV</t>
  </si>
  <si>
    <t>/used-ford-prices/explorer-suv-pricing/2009</t>
  </si>
  <si>
    <t>2009 Ford Explorer SUV</t>
  </si>
  <si>
    <t>/used-ford-prices/focus-sedan-pricing/2009</t>
  </si>
  <si>
    <t>2009 Ford Focus Sedan</t>
  </si>
  <si>
    <t>/used-ford-prices/fusion-sedan-pricing/2009</t>
  </si>
  <si>
    <t>2009 Ford Fusion Sedan</t>
  </si>
  <si>
    <t>/used-audi-prices/a3-sedan-pricing/2009</t>
  </si>
  <si>
    <t>2009 Audi A3 Sedan</t>
  </si>
  <si>
    <t>/used-ford-prices/mustang-convertible-pricing/2009</t>
  </si>
  <si>
    <t>2009 Ford Mustang Convertible</t>
  </si>
  <si>
    <t>/used-ford-prices/taurus-sedan-pricing/2009</t>
  </si>
  <si>
    <t>2009 Ford Taurus Sedan</t>
  </si>
  <si>
    <t>/used-gmc-prices/acadia-suv-pricing/2009</t>
  </si>
  <si>
    <t>2009 GMC Acadia SUV</t>
  </si>
  <si>
    <t>/used-gmc-prices/canyon-truck-pricing/2009</t>
  </si>
  <si>
    <t>2009 GMC Canyon Truck</t>
  </si>
  <si>
    <t>/used-gmc-prices/envoy-suv-pricing/2009</t>
  </si>
  <si>
    <t>2009 GMC Envoy SUV</t>
  </si>
  <si>
    <t>/used-gmc-prices/sierra-1500-truck-pricing/2009</t>
  </si>
  <si>
    <t>2009 GMC Sierra 1500 Truck</t>
  </si>
  <si>
    <t>/used-gmc-prices/yukon-denali-suv-pricing/2009</t>
  </si>
  <si>
    <t>2009 GMC Yukon Denali SUV</t>
  </si>
  <si>
    <t>/used-gmc-prices/yukon-suv-pricing/2009</t>
  </si>
  <si>
    <t>2009 GMC Yukon SUV</t>
  </si>
  <si>
    <t>/used-honda-prices/accord-sedan-pricing/2009</t>
  </si>
  <si>
    <t>2009 Honda Accord Sedan</t>
  </si>
  <si>
    <t>/used-honda-prices/civic-hybrid-sedan-pricing/2009</t>
  </si>
  <si>
    <t>2009 Honda Civic Hybrid Sedan</t>
  </si>
  <si>
    <t>/used-audi-prices/a4-sedan-pricing/2009</t>
  </si>
  <si>
    <t>2009 Audi A4 Sedan</t>
  </si>
  <si>
    <t>/used-honda-prices/civic-sedan-pricing/2009</t>
  </si>
  <si>
    <t>2009 Honda Civic Sedan</t>
  </si>
  <si>
    <t>/used-honda-prices/cr-v-hatchback-pricing/2009</t>
  </si>
  <si>
    <t>2009 Honda CR-V Hatchback</t>
  </si>
  <si>
    <t>/used-honda-prices/element-hatchback-pricing/2009</t>
  </si>
  <si>
    <t>2009 Honda Element Hatchback</t>
  </si>
  <si>
    <t>/used-honda-prices/element-suv-pricing/2009</t>
  </si>
  <si>
    <t>2009 Honda Element SUV</t>
  </si>
  <si>
    <t>/used-honda-prices/fit-hatchback-pricing/2009</t>
  </si>
  <si>
    <t>2009 Honda Fit Hatchback</t>
  </si>
  <si>
    <t>/used-honda-prices/odyssey-hatchback-pricing/2009</t>
  </si>
  <si>
    <t>2009 Honda Odyssey Hatchback</t>
  </si>
  <si>
    <t>/used-honda-prices/pilot-suv-pricing/2009</t>
  </si>
  <si>
    <t>2009 Honda Pilot SUV</t>
  </si>
  <si>
    <t>/used-honda-prices/ridgeline-truck-pricing/2009</t>
  </si>
  <si>
    <t>2009 Honda Ridgeline Truck</t>
  </si>
  <si>
    <t>/used-honda-prices/s2000-convertible-pricing/2009</t>
  </si>
  <si>
    <t>2009 Honda S2000 Convertible</t>
  </si>
  <si>
    <t>/used-hyundai-prices/accent-sedan-pricing/2009</t>
  </si>
  <si>
    <t>2009 Hyundai Accent Sedan</t>
  </si>
  <si>
    <t>/used-hyundai-prices/elantra-sedan-pricing/2009</t>
  </si>
  <si>
    <t>2009 Hyundai Elantra Sedan</t>
  </si>
  <si>
    <t>/used-hyundai-prices/genesis-sedan-pricing/2009</t>
  </si>
  <si>
    <t>2009 Hyundai Genesis Sedan</t>
  </si>
  <si>
    <t>/used-hyundai-prices/santa-fe-suv-pricing/2009</t>
  </si>
  <si>
    <t>2009 Hyundai Santa Fe SUV</t>
  </si>
  <si>
    <t>/used-hyundai-prices/sonata-sedan-pricing/2009</t>
  </si>
  <si>
    <t>2009 Hyundai Sonata Sedan</t>
  </si>
  <si>
    <t>/used-hyundai-prices/tucson-suv-pricing/2009</t>
  </si>
  <si>
    <t>2009 Hyundai Tucson SUV</t>
  </si>
  <si>
    <t>/used-hyundai-prices/veracruz-suv-pricing/2009</t>
  </si>
  <si>
    <t>2009 Hyundai Veracruz SUV</t>
  </si>
  <si>
    <t>/used-infiniti-prices/ex35-suv-pricing/2009</t>
  </si>
  <si>
    <t>2009 Infiniti EX35 SUV</t>
  </si>
  <si>
    <t>/used-infiniti-prices/fx35-suv-pricing/2009</t>
  </si>
  <si>
    <t>2009 Infiniti FX35 SUV</t>
  </si>
  <si>
    <t>/used-infiniti-prices/fx50-suv-pricing/2009</t>
  </si>
  <si>
    <t>2009 Infiniti FX50 SUV</t>
  </si>
  <si>
    <t>/used-audi-prices/a6-sedan-pricing/2009</t>
  </si>
  <si>
    <t>2009 Audi A6 Sedan</t>
  </si>
  <si>
    <t>/used-infiniti-prices/g37-sedan-pricing/2009</t>
  </si>
  <si>
    <t>2009 Infiniti G37 Sedan</t>
  </si>
  <si>
    <t>/used-infiniti-prices/m35-sedan-pricing/2009</t>
  </si>
  <si>
    <t>2009 Infiniti M35 Sedan</t>
  </si>
  <si>
    <t>/used-infiniti-prices/m45-sedan-pricing/2009</t>
  </si>
  <si>
    <t>2009 Infiniti M45 Sedan</t>
  </si>
  <si>
    <t>/used-infiniti-prices/qx56-suv-pricing/2009</t>
  </si>
  <si>
    <t>2009 Infiniti QX56 SUV</t>
  </si>
  <si>
    <t>/used-jeep-prices/commander-suv-pricing/2009</t>
  </si>
  <si>
    <t>2009 Jeep Commander SUV</t>
  </si>
  <si>
    <t>/used-jeep-prices/compass-suv-pricing/2009</t>
  </si>
  <si>
    <t>2009 Jeep Compass SUV</t>
  </si>
  <si>
    <t>/used-jeep-prices/grand-cherokee-suv-pricing/2009</t>
  </si>
  <si>
    <t>2009 Jeep Grand Cherokee SUV</t>
  </si>
  <si>
    <t>/used-jeep-prices/liberty-suv-pricing/2009</t>
  </si>
  <si>
    <t>2009 Jeep Liberty SUV</t>
  </si>
  <si>
    <t>/used-jeep-prices/patriot-suv-pricing/2009</t>
  </si>
  <si>
    <t>2009 Jeep Patriot SUV</t>
  </si>
  <si>
    <t>/used-jeep-prices/wrangler-suv-pricing/2009</t>
  </si>
  <si>
    <t>2009 Jeep Wrangler SUV</t>
  </si>
  <si>
    <t>/used-kia-prices/amanti-sedan-pricing/2009</t>
  </si>
  <si>
    <t>2009 Kia Amanti Sedan</t>
  </si>
  <si>
    <t>/used-kia-prices/borrego-suv-pricing/2009</t>
  </si>
  <si>
    <t>2009 Kia Borrego SUV</t>
  </si>
  <si>
    <t>/used-kia-prices/optima-sedan-pricing/2009</t>
  </si>
  <si>
    <t>2009 Kia Optima Sedan</t>
  </si>
  <si>
    <t>/used-kia-prices/rio-hatchback-pricing/2009</t>
  </si>
  <si>
    <t>2009 Kia Rio Hatchback</t>
  </si>
  <si>
    <t>/used-kia-prices/rio-sedan-pricing/2009</t>
  </si>
  <si>
    <t>2009 Kia Rio Sedan</t>
  </si>
  <si>
    <t>/used-kia-prices/rondo-wagon-pricing/2009</t>
  </si>
  <si>
    <t>2009 Kia Rondo Wagon</t>
  </si>
  <si>
    <t>/used-kia-prices/sedona-van-pricing/2009</t>
  </si>
  <si>
    <t>2009 Kia Sedona Van</t>
  </si>
  <si>
    <t>/used-kia-prices/sorento-suv-pricing/2009</t>
  </si>
  <si>
    <t>2009 Kia Sorento SUV</t>
  </si>
  <si>
    <t>/used-kia-prices/spectra-hatchback-pricing/2009</t>
  </si>
  <si>
    <t>2009 Kia Spectra Hatchback</t>
  </si>
  <si>
    <t>/used-kia-prices/sportage-suv-pricing/2009</t>
  </si>
  <si>
    <t>2009 Kia Sportage SUV</t>
  </si>
  <si>
    <t>/used-acura-prices/mdx-suv-pricing/2010</t>
  </si>
  <si>
    <t>2010 Acura MDX SUV</t>
  </si>
  <si>
    <t>/used-acura-prices/rdx-suv-pricing/2010</t>
  </si>
  <si>
    <t>2010 Acura RDX SUV</t>
  </si>
  <si>
    <t>/used-lexus-prices/gs-350-sedan-pricing/2010</t>
  </si>
  <si>
    <t>2010 Lexus GS 350 Sedan</t>
  </si>
  <si>
    <t>/used-lexus-prices/gs-450h-sedan-pricing/2010</t>
  </si>
  <si>
    <t>2010 Lexus GS 450h Sedan</t>
  </si>
  <si>
    <t>/used-lexus-prices/gs-460-sedan-pricing/2010</t>
  </si>
  <si>
    <t>2010 Lexus GS 460 Sedan</t>
  </si>
  <si>
    <t>/used-lexus-prices/gx-460-suv-pricing/2010</t>
  </si>
  <si>
    <t>2010 Lexus GX 460 SUV</t>
  </si>
  <si>
    <t>/used-lexus-prices/is-250-sedan-pricing/2010</t>
  </si>
  <si>
    <t>2010 Lexus IS 250 Sedan</t>
  </si>
  <si>
    <t>/used-lexus-prices/is-350-sedan-pricing/2010</t>
  </si>
  <si>
    <t>2010 Lexus IS 350 Sedan</t>
  </si>
  <si>
    <t>/used-lexus-prices/is-f-sedan-pricing/2010</t>
  </si>
  <si>
    <t>2010 Lexus IS F Sedan</t>
  </si>
  <si>
    <t>/used-lexus-prices/ls-460-sedan-pricing/2010</t>
  </si>
  <si>
    <t>2010 Lexus LS 460 Sedan</t>
  </si>
  <si>
    <t>/used-lexus-prices/ls-600h-l-sedan-pricing/2010</t>
  </si>
  <si>
    <t>2010 Lexus LS 600h L Sedan</t>
  </si>
  <si>
    <t>/used-lexus-prices/lx-570-suv-pricing/2010</t>
  </si>
  <si>
    <t>2010 Lexus LX 570 SUV</t>
  </si>
  <si>
    <t>/used-audi-prices/q5-suv-pricing/2010</t>
  </si>
  <si>
    <t>2010 Audi Q5 SUV</t>
  </si>
  <si>
    <t>/used-lexus-prices/rx-350-suv-pricing/2010</t>
  </si>
  <si>
    <t>2010 Lexus RX 350 SUV</t>
  </si>
  <si>
    <t>/used-lexus-prices/rx-450h-suv-pricing/2010</t>
  </si>
  <si>
    <t>2010 Lexus RX 450h SUV</t>
  </si>
  <si>
    <t>/used-lincoln-prices/mks-sedan-pricing/2010</t>
  </si>
  <si>
    <t>2010 Lincoln MKS Sedan</t>
  </si>
  <si>
    <t>/used-lincoln-prices/mkt-sedan-pricing/2010</t>
  </si>
  <si>
    <t>2010 Lincoln MKT Sedan</t>
  </si>
  <si>
    <t>/used-lincoln-prices/mkx-sedan-pricing/2010</t>
  </si>
  <si>
    <t>2010 Lincoln MKX Sedan</t>
  </si>
  <si>
    <t>/used-lincoln-prices/mkz-sedan-pricing/2010</t>
  </si>
  <si>
    <t>2010 Lincoln MKZ Sedan</t>
  </si>
  <si>
    <t>/used-lincoln-prices/navigator-l-suv-pricing/2010</t>
  </si>
  <si>
    <t>2010 Lincoln Navigator L SUV</t>
  </si>
  <si>
    <t>/used-lincoln-prices/navigator-suv-pricing/2010</t>
  </si>
  <si>
    <t>2010 Lincoln Navigator SUV</t>
  </si>
  <si>
    <t>/used-mazda-prices/cx-7-suv-pricing/2010</t>
  </si>
  <si>
    <t>2010 Mazda CX-7 SUV</t>
  </si>
  <si>
    <t>/used-mazda-prices/cx-9-suv-pricing/2010</t>
  </si>
  <si>
    <t>2010 Mazda CX-9 SUV</t>
  </si>
  <si>
    <t>/used-audi-prices/q7-suv-pricing/2010</t>
  </si>
  <si>
    <t>2010 Audi Q7 SUV</t>
  </si>
  <si>
    <t>/used-mazda-prices/mazda3-hatchback-pricing/2010</t>
  </si>
  <si>
    <t>2010 Mazda Mazda3 Hatchback</t>
  </si>
  <si>
    <t>/used-mazda-prices/mazda3-sedan-pricing/2010</t>
  </si>
  <si>
    <t>2010 Mazda Mazda3 Sedan</t>
  </si>
  <si>
    <t>/used-mazda-prices/mazda5-van-pricing/2010</t>
  </si>
  <si>
    <t>2010 Mazda Mazda5 Van</t>
  </si>
  <si>
    <t>/used-mazda-prices/mazda6-sedan-pricing/2010</t>
  </si>
  <si>
    <t>2010 Mazda Mazda6 Sedan</t>
  </si>
  <si>
    <t>/used-mazda-prices/tribute-suv-pricing/2010</t>
  </si>
  <si>
    <t>2010 Mazda Tribute SUV</t>
  </si>
  <si>
    <t>/used-mitsubishi-prices/eclipse-coupe-pricing/2010</t>
  </si>
  <si>
    <t>2010 Mitsubishi Eclipse Coupe</t>
  </si>
  <si>
    <t>/used-mitsubishi-prices/endeavor-suv-pricing/2010</t>
  </si>
  <si>
    <t>2010 Mitsubishi Endeavor SUV</t>
  </si>
  <si>
    <t>/used-mitsubishi-prices/galant-sedan-pricing/2010</t>
  </si>
  <si>
    <t>2010 Mitsubishi Galant Sedan</t>
  </si>
  <si>
    <t>/used-mitsubishi-prices/lancer-hatchback-pricing/2010</t>
  </si>
  <si>
    <t>2010 Mitsubishi Lancer Hatchback</t>
  </si>
  <si>
    <t>/used-mitsubishi-prices/lancer-sedan-pricing/2010</t>
  </si>
  <si>
    <t>2010 Mitsubishi Lancer Sedan</t>
  </si>
  <si>
    <t>/used-audi-prices/s4-sedan-pricing/2010</t>
  </si>
  <si>
    <t>2010 Audi S4 Sedan</t>
  </si>
  <si>
    <t>/used-mitsubishi-prices/outlander-suv-pricing/2010</t>
  </si>
  <si>
    <t>2010 Mitsubishi Outlander SUV</t>
  </si>
  <si>
    <t>/used-nissan-prices/altima-sedan-pricing/2010</t>
  </si>
  <si>
    <t>2010 Nissan Altima Sedan</t>
  </si>
  <si>
    <t>/used-nissan-prices/armada-suv-pricing/2010</t>
  </si>
  <si>
    <t>2010 Nissan Armada SUV</t>
  </si>
  <si>
    <t>/used-nissan-prices/cube-hatchback-pricing/2010</t>
  </si>
  <si>
    <t>2010 Nissan cube Hatchback</t>
  </si>
  <si>
    <t>/used-nissan-prices/frontier-truck-pricing/2010</t>
  </si>
  <si>
    <t>2010 Nissan Frontier Truck</t>
  </si>
  <si>
    <t>/used-nissan-prices/maxima-sedan-pricing/2010</t>
  </si>
  <si>
    <t>2010 Nissan Maxima Sedan</t>
  </si>
  <si>
    <t>/used-nissan-prices/murano-suv-pricing/2010</t>
  </si>
  <si>
    <t>2010 Nissan Murano SUV</t>
  </si>
  <si>
    <t>/used-nissan-prices/pathfinder-suv-pricing/2010</t>
  </si>
  <si>
    <t>2010 Nissan Pathfinder SUV</t>
  </si>
  <si>
    <t>/used-nissan-prices/rogue-suv-pricing/2010</t>
  </si>
  <si>
    <t>2010 Nissan Rogue SUV</t>
  </si>
  <si>
    <t>/used-nissan-prices/sentra-sedan-pricing/2010</t>
  </si>
  <si>
    <t>2010 Nissan Sentra Sedan</t>
  </si>
  <si>
    <t>/used-audi-prices/s5-coupe-pricing/2010</t>
  </si>
  <si>
    <t>2010 Audi S5 Coupe</t>
  </si>
  <si>
    <t>/used-nissan-prices/titan-truck-pricing/2010</t>
  </si>
  <si>
    <t>2010 Nissan Titan Truck</t>
  </si>
  <si>
    <t>/used-nissan-prices/versa-hatchback-pricing/2010</t>
  </si>
  <si>
    <t>2010 Nissan Versa Hatchback</t>
  </si>
  <si>
    <t>/used-nissan-prices/versa-sedan-pricing/2010</t>
  </si>
  <si>
    <t>2010 Nissan Versa Sedan</t>
  </si>
  <si>
    <t>/used-nissan-prices/xterra-suv-pricing/2010</t>
  </si>
  <si>
    <t>2010 Nissan Xterra SUV</t>
  </si>
  <si>
    <t>/used-scion-prices/tc-coupe-pricing/2010</t>
  </si>
  <si>
    <t>2010 Scion tC Coupe</t>
  </si>
  <si>
    <t>/used-scion-prices/xb-hatchback-pricing/2010</t>
  </si>
  <si>
    <t>2010 Scion xB Hatchback</t>
  </si>
  <si>
    <t>/used-scion-prices/xd-hatchback-pricing/2010</t>
  </si>
  <si>
    <t>2010 Scion xD Hatchback</t>
  </si>
  <si>
    <t>/used-subaru-prices/forester-suv-pricing/2010</t>
  </si>
  <si>
    <t>2010 Subaru Forester SUV</t>
  </si>
  <si>
    <t>/used-subaru-prices/impreza-sedan-pricing/2010</t>
  </si>
  <si>
    <t>2010 Subaru Impreza Sedan</t>
  </si>
  <si>
    <t>/used-subaru-prices/impreza-wagon-pricing/2010</t>
  </si>
  <si>
    <t>2010 Subaru Impreza Wagon</t>
  </si>
  <si>
    <t>/used-audi-prices/s6-sedan-pricing/2010</t>
  </si>
  <si>
    <t>2010 Audi S6 Sedan</t>
  </si>
  <si>
    <t>/used-subaru-prices/legacy-sedan-pricing/2010</t>
  </si>
  <si>
    <t>2010 Subaru Legacy Sedan</t>
  </si>
  <si>
    <t>/used-subaru-prices/outback-wagon-pricing/2010</t>
  </si>
  <si>
    <t>2010 Subaru Outback Wagon</t>
  </si>
  <si>
    <t>/used-subaru-prices/tribeca-suv-pricing/2010</t>
  </si>
  <si>
    <t>2010 Subaru Tribeca SUV</t>
  </si>
  <si>
    <t>/used-toyota-prices/4runner-suv-pricing/2010</t>
  </si>
  <si>
    <t>2010 Toyota 4Runner SUV</t>
  </si>
  <si>
    <t>/used-toyota-prices/avalon-sedan-pricing/2010</t>
  </si>
  <si>
    <t>2010 Toyota Avalon Sedan</t>
  </si>
  <si>
    <t>/used-toyota-prices/camry-hybrid-sedan-pricing/2010</t>
  </si>
  <si>
    <t>2010 Toyota Camry Hybrid Sedan</t>
  </si>
  <si>
    <t>/used-toyota-prices/camry-sedan-pricing/2010</t>
  </si>
  <si>
    <t>2010 Toyota Camry Sedan</t>
  </si>
  <si>
    <t>/used-toyota-prices/corolla-sedan-pricing/2010</t>
  </si>
  <si>
    <t>2010 Toyota Corolla Sedan</t>
  </si>
  <si>
    <t>/used-toyota-prices/fj-cruiser-suv-pricing/2010</t>
  </si>
  <si>
    <t>2010 Toyota FJ Cruiser SUV</t>
  </si>
  <si>
    <t>/used-toyota-prices/highlander-hybrid-suv-pricing/2010</t>
  </si>
  <si>
    <t>2010 Toyota Highlander Hybrid SUV</t>
  </si>
  <si>
    <t>/used-buick-prices/enclave-suv-pricing/2010</t>
  </si>
  <si>
    <t>2010 Buick Enclave SUV</t>
  </si>
  <si>
    <t>/used-toyota-prices/highlander-suv-pricing/2010</t>
  </si>
  <si>
    <t>2010 Toyota Highlander SUV</t>
  </si>
  <si>
    <t>/used-toyota-prices/land-cruiser-suv-pricing/2010</t>
  </si>
  <si>
    <t>2010 Toyota Land Cruiser SUV</t>
  </si>
  <si>
    <t>/used-toyota-prices/matrix-hatchback-pricing/2010</t>
  </si>
  <si>
    <t>2010 Toyota Matrix Hatchback</t>
  </si>
  <si>
    <t>/used-toyota-prices/prius-hatchback-pricing/2010</t>
  </si>
  <si>
    <t>2010 Toyota Prius Hatchback</t>
  </si>
  <si>
    <t>/used-toyota-prices/rav4-suv-pricing/2010</t>
  </si>
  <si>
    <t>2010 Toyota RAV4 SUV</t>
  </si>
  <si>
    <t>/used-toyota-prices/sienna-hatchback-pricing/2010</t>
  </si>
  <si>
    <t>2010 Toyota Sienna Hatchback</t>
  </si>
  <si>
    <t>/used-toyota-prices/tacoma-truck-pricing/2010</t>
  </si>
  <si>
    <t>2010 Toyota Tacoma Truck</t>
  </si>
  <si>
    <t>/used-toyota-prices/venza-wagon-pricing/2010</t>
  </si>
  <si>
    <t>2010 Toyota Venza Wagon</t>
  </si>
  <si>
    <t>/used-toyota-prices/yaris-hatchback-pricing/2010</t>
  </si>
  <si>
    <t>2010 Toyota Yaris Hatchback</t>
  </si>
  <si>
    <t>/used-toyota-prices/yaris-sedan-pricing/2010</t>
  </si>
  <si>
    <t>2010 Toyota Yaris Sedan</t>
  </si>
  <si>
    <t>/used-buick-prices/lacrosse-sedan-pricing/2010</t>
  </si>
  <si>
    <t>2010 Buick LaCrosse Sedan</t>
  </si>
  <si>
    <t>/used-volkswagen-prices/cc-sedan-pricing/2010</t>
  </si>
  <si>
    <t>2010 Volkswagen CC Sedan</t>
  </si>
  <si>
    <t>/used-volkswagen-prices/eos-convertible-pricing/2010</t>
  </si>
  <si>
    <t>2010 Volkswagen Eos Convertible</t>
  </si>
  <si>
    <t>/used-volkswagen-prices/golf-sedan-pricing/2010</t>
  </si>
  <si>
    <t>2010 Volkswagen Golf Sedan</t>
  </si>
  <si>
    <t>/used-volkswagen-prices/jetta-sedan-pricing/2010</t>
  </si>
  <si>
    <t>2010 Volkswagen Jetta Sedan</t>
  </si>
  <si>
    <t>/used-volkswagen-prices/jetta-sportwagen-wagon-pricing/2010</t>
  </si>
  <si>
    <t>2010 Volkswagen Jetta SportWagen Wagon</t>
  </si>
  <si>
    <t>/used-volkswagen-prices/new-beetle-coupe-pricing/2010</t>
  </si>
  <si>
    <t>2010 Volkswagen New Beetle Coupe</t>
  </si>
  <si>
    <t>/used-volkswagen-prices/passat-sedan-pricing/2010</t>
  </si>
  <si>
    <t>2010 Volkswagen Passat Sedan</t>
  </si>
  <si>
    <t>/used-volkswagen-prices/passat-wagon-pricing/2010</t>
  </si>
  <si>
    <t>2010 Volkswagen Passat Wagon</t>
  </si>
  <si>
    <t>/used-volkswagen-prices/routan-van-pricing/2010</t>
  </si>
  <si>
    <t>2010 Volkswagen Routan Van</t>
  </si>
  <si>
    <t>/used-volkswagen-prices/tiguan-suv-pricing/2010</t>
  </si>
  <si>
    <t>2010 Volkswagen Tiguan SUV</t>
  </si>
  <si>
    <t>/used-buick-prices/lucerne-sedan-pricing/2010</t>
  </si>
  <si>
    <t>2010 Buick Lucerne Sedan</t>
  </si>
  <si>
    <t>/used-volkswagen-prices/touareg-suv-pricing/2010</t>
  </si>
  <si>
    <t>2010 Volkswagen Touareg SUV</t>
  </si>
  <si>
    <t>/used-volvo-prices/c30-coupe-pricing/2010</t>
  </si>
  <si>
    <t>2010 Volvo C30 Coupe</t>
  </si>
  <si>
    <t>/used-volvo-prices/s40-sedan-pricing/2010</t>
  </si>
  <si>
    <t>2010 Volvo S40 Sedan</t>
  </si>
  <si>
    <t>/used-volvo-prices/s80-sedan-pricing/2010</t>
  </si>
  <si>
    <t>2010 Volvo S80 Sedan</t>
  </si>
  <si>
    <t>/used-volvo-prices/v50-wagon-pricing/2010</t>
  </si>
  <si>
    <t>2010 Volvo V50 Wagon</t>
  </si>
  <si>
    <t>/used-volvo-prices/xc60-suv-pricing/2010</t>
  </si>
  <si>
    <t>2010 Volvo XC60 SUV</t>
  </si>
  <si>
    <t>/used-volvo-prices/xc70-wagon-pricing/2010</t>
  </si>
  <si>
    <t>2010 Volvo XC70 Wagon</t>
  </si>
  <si>
    <t>/used-volvo-prices/xc90-suv-pricing/2010</t>
  </si>
  <si>
    <t>2010 Volvo XC90 SUV</t>
  </si>
  <si>
    <t>/used-cadillac-prices/cts-sedan-pricing/2010</t>
  </si>
  <si>
    <t>2010 Cadillac CTS Sedan</t>
  </si>
  <si>
    <t>/used-acura-prices/rl-sedan-pricing/2010</t>
  </si>
  <si>
    <t>2010 Acura RL Sedan</t>
  </si>
  <si>
    <t>/used-cadillac-prices/dts-sedan-pricing/2010</t>
  </si>
  <si>
    <t>2010 Cadillac DTS Sedan</t>
  </si>
  <si>
    <t>/used-cadillac-prices/escalade-esv-suv-pricing/2010</t>
  </si>
  <si>
    <t>2010 Cadillac Escalade ESV SUV</t>
  </si>
  <si>
    <t>/used-cadillac-prices/escalade-ext-truck-pricing/2010</t>
  </si>
  <si>
    <t>2010 Cadillac Escalade EXT Truck</t>
  </si>
  <si>
    <t>/used-cadillac-prices/escalade-hybrid-suv-pricing/2010</t>
  </si>
  <si>
    <t>2010 Cadillac Escalade Hybrid SUV</t>
  </si>
  <si>
    <t>/used-cadillac-prices/escalade-suv-pricing/2010</t>
  </si>
  <si>
    <t>2010 Cadillac Escalade SUV</t>
  </si>
  <si>
    <t>/used-cadillac-prices/sts-sedan-pricing/2010</t>
  </si>
  <si>
    <t>2010 Cadillac STS Sedan</t>
  </si>
  <si>
    <t>/used-chevrolet-prices/aveo-hatchback-pricing/2010</t>
  </si>
  <si>
    <t>2010 Chevrolet Aveo Hatchback</t>
  </si>
  <si>
    <t>/used-chevrolet-prices/aveo-sedan-pricing/2010</t>
  </si>
  <si>
    <t>2010 Chevrolet Aveo Sedan</t>
  </si>
  <si>
    <t>/used-chevrolet-prices/equinox-suv-pricing/2010</t>
  </si>
  <si>
    <t>2010 Chevrolet Equinox SUV</t>
  </si>
  <si>
    <t>/used-chevrolet-prices/hhr-suv-pricing/2010</t>
  </si>
  <si>
    <t>2010 Chevrolet HHR SUV</t>
  </si>
  <si>
    <t>/used-acura-prices/tl-sedan-pricing/2010</t>
  </si>
  <si>
    <t>2010 Acura TL Sedan</t>
  </si>
  <si>
    <t>/used-chevrolet-prices/impala-sedan-pricing/2010</t>
  </si>
  <si>
    <t>2010 Chevrolet Impala Sedan</t>
  </si>
  <si>
    <t>/used-chevrolet-prices/malibu-sedan-pricing/2010</t>
  </si>
  <si>
    <t>2010 Chevrolet Malibu Sedan</t>
  </si>
  <si>
    <t>/used-chevrolet-prices/suburban-suv-pricing/2010</t>
  </si>
  <si>
    <t>2010 Chevrolet Suburban SUV</t>
  </si>
  <si>
    <t>/used-chevrolet-prices/tahoe-hybrid-suv-pricing/2010</t>
  </si>
  <si>
    <t>2010 Chevrolet Tahoe Hybrid SUV</t>
  </si>
  <si>
    <t>/used-chevrolet-prices/tahoe-suv-pricing/2010</t>
  </si>
  <si>
    <t>2010 Chevrolet Tahoe SUV</t>
  </si>
  <si>
    <t>/used-chevrolet-prices/traverse-suv-pricing/2010</t>
  </si>
  <si>
    <t>2010 Chevrolet Traverse SUV</t>
  </si>
  <si>
    <t>/used-chrysler-prices/300-sedan-pricing/2010</t>
  </si>
  <si>
    <t>2010 Chrysler 300 Sedan</t>
  </si>
  <si>
    <t>/used-chrysler-prices/sebring-sedan-pricing/2010</t>
  </si>
  <si>
    <t>2010 Chrysler Sebring Sedan</t>
  </si>
  <si>
    <t>/used-chrysler-prices/town-&amp;-country-van-pricing/2010</t>
  </si>
  <si>
    <t>2010 Chrysler Town &amp; Country Van</t>
  </si>
  <si>
    <t>/used-dodge-prices/avenger-sedan-pricing/2010</t>
  </si>
  <si>
    <t>2010 Dodge Avenger Sedan</t>
  </si>
  <si>
    <t>/used-acura-prices/tsx-sedan-pricing/2010</t>
  </si>
  <si>
    <t>2010 Acura TSX Sedan</t>
  </si>
  <si>
    <t>/used-dodge-prices/charger-sedan-pricing/2010</t>
  </si>
  <si>
    <t>2010 Dodge Charger Sedan</t>
  </si>
  <si>
    <t>/used-dodge-prices/grand-caravan-van-pricing/2010</t>
  </si>
  <si>
    <t>2010 Dodge Grand Caravan Van</t>
  </si>
  <si>
    <t>/used-dodge-prices/nitro-suv-pricing/2010</t>
  </si>
  <si>
    <t>2010 Dodge Nitro SUV</t>
  </si>
  <si>
    <t>/used-ford-prices/edge-sedan-pricing/2010</t>
  </si>
  <si>
    <t>2010 Ford Edge Sedan</t>
  </si>
  <si>
    <t>/used-ford-prices/escape-suv-pricing/2010</t>
  </si>
  <si>
    <t>2010 Ford Escape SUV</t>
  </si>
  <si>
    <t>/used-ford-prices/expedition-suv-pricing/2010</t>
  </si>
  <si>
    <t>2010 Ford Expedition SUV</t>
  </si>
  <si>
    <t>/used-ford-prices/explorer-suv-pricing/2010</t>
  </si>
  <si>
    <t>2010 Ford Explorer SUV</t>
  </si>
  <si>
    <t>/used-ford-prices/focus-sedan-pricing/2010</t>
  </si>
  <si>
    <t>2010 Ford Focus Sedan</t>
  </si>
  <si>
    <t>/used-ford-prices/fusion-sedan-pricing/2010</t>
  </si>
  <si>
    <t>2010 Ford Fusion Sedan</t>
  </si>
  <si>
    <t>/used-ford-prices/mustang-convertible-pricing/2010</t>
  </si>
  <si>
    <t>2010 Ford Mustang Convertible</t>
  </si>
  <si>
    <t>/used-acura-prices/zdx-suv-pricing/2010</t>
  </si>
  <si>
    <t>2010 Acura ZDX SUV</t>
  </si>
  <si>
    <t>/used-ford-prices/taurus-sedan-pricing/2010</t>
  </si>
  <si>
    <t>2010 Ford Taurus Sedan</t>
  </si>
  <si>
    <t>/used-gmc-prices/acadia-suv-pricing/2010</t>
  </si>
  <si>
    <t>2010 GMC Acadia SUV</t>
  </si>
  <si>
    <t>/used-gmc-prices/canyon-truck-pricing/2010</t>
  </si>
  <si>
    <t>2010 GMC Canyon Truck</t>
  </si>
  <si>
    <t>/used-gmc-prices/sierra-1500-truck-pricing/2010</t>
  </si>
  <si>
    <t>2010 GMC Sierra 1500 Truck</t>
  </si>
  <si>
    <t>/used-gmc-prices/terrain-suv-pricing/2010</t>
  </si>
  <si>
    <t>2010 GMC Terrain SUV</t>
  </si>
  <si>
    <t>/used-gmc-prices/yukon-suv-pricing/2010</t>
  </si>
  <si>
    <t>2010 GMC Yukon SUV</t>
  </si>
  <si>
    <t>/used-honda-prices/accord-sedan-pricing/2010</t>
  </si>
  <si>
    <t>2010 Honda Accord Sedan</t>
  </si>
  <si>
    <t>/used-honda-prices/civic-hybrid-sedan-pricing/2010</t>
  </si>
  <si>
    <t>2010 Honda Civic Hybrid Sedan</t>
  </si>
  <si>
    <t>/used-honda-prices/civic-sedan-pricing/2010</t>
  </si>
  <si>
    <t>2010 Honda Civic Sedan</t>
  </si>
  <si>
    <t>/used-honda-prices/cr-v-hatchback-pricing/2010</t>
  </si>
  <si>
    <t>2010 Honda CR-V Hatchback</t>
  </si>
  <si>
    <t>/used-audi-prices/a3-sedan-pricing/2010</t>
  </si>
  <si>
    <t>2010 Audi A3 Sedan</t>
  </si>
  <si>
    <t>/used-honda-prices/element-hatchback-pricing/2010</t>
  </si>
  <si>
    <t>2010 Honda Element Hatchback</t>
  </si>
  <si>
    <t>/used-honda-prices/element-suv-pricing/2010</t>
  </si>
  <si>
    <t>2010 Honda Element SUV</t>
  </si>
  <si>
    <t>/used-honda-prices/fit-hatchback-pricing/2010</t>
  </si>
  <si>
    <t>2010 Honda Fit Hatchback</t>
  </si>
  <si>
    <t>/used-honda-prices/insight-hatchback-pricing/2010</t>
  </si>
  <si>
    <t>2010 Honda Insight Hatchback</t>
  </si>
  <si>
    <t>/used-honda-prices/odyssey-hatchback-pricing/2010</t>
  </si>
  <si>
    <t>2010 Honda Odyssey Hatchback</t>
  </si>
  <si>
    <t>/used-honda-prices/odyssey-van-pricing/2010</t>
  </si>
  <si>
    <t>2010 Honda Odyssey Van</t>
  </si>
  <si>
    <t>/used-honda-prices/pilot-suv-pricing/2010</t>
  </si>
  <si>
    <t>2010 Honda Pilot SUV</t>
  </si>
  <si>
    <t>/used-honda-prices/ridgeline-truck-pricing/2010</t>
  </si>
  <si>
    <t>2010 Honda Ridgeline Truck</t>
  </si>
  <si>
    <t>/used-hyundai-prices/accent-sedan-pricing/2010</t>
  </si>
  <si>
    <t>2010 Hyundai Accent Sedan</t>
  </si>
  <si>
    <t>/used-audi-prices/a4-sedan-pricing/2010</t>
  </si>
  <si>
    <t>2010 Audi A4 Sedan</t>
  </si>
  <si>
    <t>/used-hyundai-prices/elantra-sedan-pricing/2010</t>
  </si>
  <si>
    <t>2010 Hyundai Elantra Sedan</t>
  </si>
  <si>
    <t>/used-hyundai-prices/elantra-touring-wagon-pricing/2010</t>
  </si>
  <si>
    <t>2010 Hyundai Elantra Touring Wagon</t>
  </si>
  <si>
    <t>/used-hyundai-prices/genesis-sedan-pricing/2010</t>
  </si>
  <si>
    <t>2010 Hyundai Genesis Sedan</t>
  </si>
  <si>
    <t>/used-hyundai-prices/santa-fe-suv-pricing/2010</t>
  </si>
  <si>
    <t>2010 Hyundai Santa Fe SUV</t>
  </si>
  <si>
    <t>/used-hyundai-prices/sonata-sedan-pricing/2010</t>
  </si>
  <si>
    <t>2010 Hyundai Sonata Sedan</t>
  </si>
  <si>
    <t>/used-hyundai-prices/tucson-suv-pricing/2010</t>
  </si>
  <si>
    <t>2010 Hyundai Tucson SUV</t>
  </si>
  <si>
    <t>/used-hyundai-prices/veracruz-suv-pricing/2010</t>
  </si>
  <si>
    <t>2010 Hyundai Veracruz SUV</t>
  </si>
  <si>
    <t>/used-infiniti-prices/ex35-suv-pricing/2010</t>
  </si>
  <si>
    <t>2010 Infiniti EX35 SUV</t>
  </si>
  <si>
    <t>/used-infiniti-prices/fx35-suv-pricing/2010</t>
  </si>
  <si>
    <t>2010 Infiniti FX35 SUV</t>
  </si>
  <si>
    <t>/used-infiniti-prices/fx50-suv-pricing/2010</t>
  </si>
  <si>
    <t>2010 Infiniti FX50 SUV</t>
  </si>
  <si>
    <t>/used-infiniti-prices/g37-sedan-pricing/2010</t>
  </si>
  <si>
    <t>2010 Infiniti G37 Sedan</t>
  </si>
  <si>
    <t>/used-infiniti-prices/m35-sedan-pricing/2010</t>
  </si>
  <si>
    <t>2010 Infiniti M35 Sedan</t>
  </si>
  <si>
    <t>/used-infiniti-prices/m45-sedan-pricing/2010</t>
  </si>
  <si>
    <t>2010 Infiniti M45 Sedan</t>
  </si>
  <si>
    <t>/used-infiniti-prices/qx56-suv-pricing/2010</t>
  </si>
  <si>
    <t>2010 Infiniti QX56 SUV</t>
  </si>
  <si>
    <t>/used-jeep-prices/commander-suv-pricing/2010</t>
  </si>
  <si>
    <t>2010 Jeep Commander SUV</t>
  </si>
  <si>
    <t>/used-jeep-prices/compass-suv-pricing/2010</t>
  </si>
  <si>
    <t>2010 Jeep Compass SUV</t>
  </si>
  <si>
    <t>/used-jeep-prices/grand-cherokee-suv-pricing/2010</t>
  </si>
  <si>
    <t>2010 Jeep Grand Cherokee SUV</t>
  </si>
  <si>
    <t>/used-jeep-prices/liberty-suv-pricing/2010</t>
  </si>
  <si>
    <t>2010 Jeep Liberty SUV</t>
  </si>
  <si>
    <t>/used-jeep-prices/patriot-suv-pricing/2010</t>
  </si>
  <si>
    <t>2010 Jeep Patriot SUV</t>
  </si>
  <si>
    <t>/used-jeep-prices/wrangler-suv-pricing/2010</t>
  </si>
  <si>
    <t>2010 Jeep Wrangler SUV</t>
  </si>
  <si>
    <t>/used-audi-prices/a6-sedan-pricing/2010</t>
  </si>
  <si>
    <t>2010 Audi A6 Sedan</t>
  </si>
  <si>
    <t>/used-kia-prices/borrego-suv-pricing/2010</t>
  </si>
  <si>
    <t>2010 Kia Borrego SUV</t>
  </si>
  <si>
    <t>/used-kia-prices/forte-sedan-pricing/2010</t>
  </si>
  <si>
    <t>2010 Kia Forte Sedan</t>
  </si>
  <si>
    <t>/used-kia-prices/optima-sedan-pricing/2010</t>
  </si>
  <si>
    <t>2010 Kia Optima Sedan</t>
  </si>
  <si>
    <t>/used-kia-prices/rio-hatchback-pricing/2010</t>
  </si>
  <si>
    <t>2010 Kia Rio Hatchback</t>
  </si>
  <si>
    <t>/used-kia-prices/rio-sedan-pricing/2010</t>
  </si>
  <si>
    <t>2010 Kia Rio Sedan</t>
  </si>
  <si>
    <t>/used-kia-prices/rondo-wagon-pricing/2010</t>
  </si>
  <si>
    <t>2010 Kia Rondo Wagon</t>
  </si>
  <si>
    <t>/used-kia-prices/sedona-van-pricing/2010</t>
  </si>
  <si>
    <t>2010 Kia Sedona Van</t>
  </si>
  <si>
    <t>/used-kia-prices/soul-hatchback-pricing/2010</t>
  </si>
  <si>
    <t>2010 Kia Soul Hatchback</t>
  </si>
  <si>
    <t>/used-kia-prices/sportage-suv-pricing/2010</t>
  </si>
  <si>
    <t>2010 Kia Sportage SUV</t>
  </si>
  <si>
    <t>/used-lexus-prices/es-350-sedan-pricing/2010</t>
  </si>
  <si>
    <t>2010 Lexus ES 350 Sedan</t>
  </si>
  <si>
    <t>/used-acura-prices/mdx-suv-pricing/2011</t>
  </si>
  <si>
    <t>2011 Acura MDX SUV</t>
  </si>
  <si>
    <t>/used-acura-prices/rdx-suv-pricing/2011</t>
  </si>
  <si>
    <t>2011 Acura RDX SUV</t>
  </si>
  <si>
    <t>/used-audi-prices/a6-sedan-pricing/2011</t>
  </si>
  <si>
    <t>2011 Audi A6 Sedan</t>
  </si>
  <si>
    <t>/used-jeep-prices/wrangler-suv-pricing/2011</t>
  </si>
  <si>
    <t>2011 Jeep Wrangler SUV</t>
  </si>
  <si>
    <t>/used-kia-prices/borrego-suv-pricing/2011</t>
  </si>
  <si>
    <t>2011 Kia Borrego SUV</t>
  </si>
  <si>
    <t>/used-kia-prices/forte-5-door-hatchback-pricing/2011</t>
  </si>
  <si>
    <t>2011 Kia Forte 5-Door Hatchback</t>
  </si>
  <si>
    <t>/used-kia-prices/forte-sedan-pricing/2011</t>
  </si>
  <si>
    <t>2011 Kia Forte Sedan</t>
  </si>
  <si>
    <t>/used-kia-prices/optima-sedan-pricing/2011</t>
  </si>
  <si>
    <t>2011 Kia Optima Sedan</t>
  </si>
  <si>
    <t>/used-kia-prices/rio-hatchback-pricing/2011</t>
  </si>
  <si>
    <t>2011 Kia Rio Hatchback</t>
  </si>
  <si>
    <t>/used-kia-prices/rio-sedan-pricing/2011</t>
  </si>
  <si>
    <t>2011 Kia Rio Sedan</t>
  </si>
  <si>
    <t>/used-kia-prices/rondo-wagon-pricing/2011</t>
  </si>
  <si>
    <t>2011 Kia Rondo Wagon</t>
  </si>
  <si>
    <t>/used-kia-prices/sedona-van-pricing/2011</t>
  </si>
  <si>
    <t>2011 Kia Sedona Van</t>
  </si>
  <si>
    <t>/used-kia-prices/sorento-suv-pricing/2011</t>
  </si>
  <si>
    <t>2011 Kia Sorento SUV</t>
  </si>
  <si>
    <t>/used-kia-prices/soul-hatchback-pricing/2011</t>
  </si>
  <si>
    <t>2011 Kia Soul Hatchback</t>
  </si>
  <si>
    <t>/used-kia-prices/sportage-suv-pricing/2011</t>
  </si>
  <si>
    <t>2011 Kia Sportage SUV</t>
  </si>
  <si>
    <t>/used-lexus-prices/ct-200h-sedan-pricing/2011</t>
  </si>
  <si>
    <t>2011 Lexus CT 200h Sedan</t>
  </si>
  <si>
    <t>/used-lexus-prices/es-350-sedan-pricing/2011</t>
  </si>
  <si>
    <t>2011 Lexus ES 350 Sedan</t>
  </si>
  <si>
    <t>/used-lexus-prices/gs-350-sedan-pricing/2011</t>
  </si>
  <si>
    <t>2011 Lexus GS 350 Sedan</t>
  </si>
  <si>
    <t>/used-lexus-prices/gs-450h-sedan-pricing/2011</t>
  </si>
  <si>
    <t>2011 Lexus GS 450h Sedan</t>
  </si>
  <si>
    <t>/used-lexus-prices/gs-460-sedan-pricing/2011</t>
  </si>
  <si>
    <t>2011 Lexus GS 460 Sedan</t>
  </si>
  <si>
    <t>/used-lexus-prices/gx-460-suv-pricing/2011</t>
  </si>
  <si>
    <t>2011 Lexus GX 460 SUV</t>
  </si>
  <si>
    <t>/used-lexus-prices/is-250-sedan-pricing/2011</t>
  </si>
  <si>
    <t>2011 Lexus IS 250 Sedan</t>
  </si>
  <si>
    <t>/used-lexus-prices/is-350-sedan-pricing/2011</t>
  </si>
  <si>
    <t>2011 Lexus IS 350 Sedan</t>
  </si>
  <si>
    <t>/used-audi-prices/q5-suv-pricing/2011</t>
  </si>
  <si>
    <t>2011 Audi Q5 SUV</t>
  </si>
  <si>
    <t>/used-lexus-prices/is-f-sedan-pricing/2011</t>
  </si>
  <si>
    <t>2011 Lexus IS F Sedan</t>
  </si>
  <si>
    <t>/used-lexus-prices/ls-460-sedan-pricing/2011</t>
  </si>
  <si>
    <t>2011 Lexus LS 460 Sedan</t>
  </si>
  <si>
    <t>/used-lexus-prices/ls-600h-l-sedan-pricing/2011</t>
  </si>
  <si>
    <t>2011 Lexus LS 600h L Sedan</t>
  </si>
  <si>
    <t>/used-lexus-prices/lx-570-suv-pricing/2011</t>
  </si>
  <si>
    <t>2011 Lexus LX 570 SUV</t>
  </si>
  <si>
    <t>/used-lexus-prices/rx-350-suv-pricing/2011</t>
  </si>
  <si>
    <t>2011 Lexus RX 350 SUV</t>
  </si>
  <si>
    <t>/used-lexus-prices/rx-450h-suv-pricing/2011</t>
  </si>
  <si>
    <t>2011 Lexus RX 450h SUV</t>
  </si>
  <si>
    <t>/used-lincoln-prices/mks-sedan-pricing/2011</t>
  </si>
  <si>
    <t>2011 Lincoln MKS Sedan</t>
  </si>
  <si>
    <t>/used-lincoln-prices/mkt-sedan-pricing/2011</t>
  </si>
  <si>
    <t>2011 Lincoln MKT Sedan</t>
  </si>
  <si>
    <t>/used-lincoln-prices/mkx-sedan-pricing/2011</t>
  </si>
  <si>
    <t>2011 Lincoln MKX Sedan</t>
  </si>
  <si>
    <t>/used-lincoln-prices/mkz-sedan-pricing/2011</t>
  </si>
  <si>
    <t>2011 Lincoln MKZ Sedan</t>
  </si>
  <si>
    <t>/used-audi-prices/q7-suv-pricing/2011</t>
  </si>
  <si>
    <t>2011 Audi Q7 SUV</t>
  </si>
  <si>
    <t>/used-lincoln-prices/navigator-l-suv-pricing/2011</t>
  </si>
  <si>
    <t>2011 Lincoln Navigator L SUV</t>
  </si>
  <si>
    <t>/used-lincoln-prices/navigator-suv-pricing/2011</t>
  </si>
  <si>
    <t>2011 Lincoln Navigator SUV</t>
  </si>
  <si>
    <t>/used-mazda-prices/cx-7-suv-pricing/2011</t>
  </si>
  <si>
    <t>2011 Mazda CX-7 SUV</t>
  </si>
  <si>
    <t>/used-mazda-prices/cx-9-suv-pricing/2011</t>
  </si>
  <si>
    <t>2011 Mazda CX-9 SUV</t>
  </si>
  <si>
    <t>/used-mazda-prices/mazda2-sedan-pricing/2011</t>
  </si>
  <si>
    <t>2011 Mazda Mazda2 Sedan</t>
  </si>
  <si>
    <t>/used-mazda-prices/mazda3-hatchback-pricing/2011</t>
  </si>
  <si>
    <t>2011 Mazda Mazda3 Hatchback</t>
  </si>
  <si>
    <t>/used-mazda-prices/mazda3-sedan-pricing/2011</t>
  </si>
  <si>
    <t>2011 Mazda Mazda3 Sedan</t>
  </si>
  <si>
    <t>/used-mazda-prices/mazda6-sedan-pricing/2011</t>
  </si>
  <si>
    <t>2011 Mazda Mazda6 Sedan</t>
  </si>
  <si>
    <t>/used-mazda-prices/tribute-suv-pricing/2011</t>
  </si>
  <si>
    <t>2011 Mazda Tribute SUV</t>
  </si>
  <si>
    <t>/used-mitsubishi-prices/eclipse-coupe-pricing/2011</t>
  </si>
  <si>
    <t>2011 Mitsubishi Eclipse Coupe</t>
  </si>
  <si>
    <t>/used-audi-prices/s4-sedan-pricing/2011</t>
  </si>
  <si>
    <t>2011 Audi S4 Sedan</t>
  </si>
  <si>
    <t>/used-mitsubishi-prices/endeavor-suv-pricing/2011</t>
  </si>
  <si>
    <t>2011 Mitsubishi Endeavor SUV</t>
  </si>
  <si>
    <t>/used-mitsubishi-prices/galant-sedan-pricing/2011</t>
  </si>
  <si>
    <t>2011 Mitsubishi Galant Sedan</t>
  </si>
  <si>
    <t>/used-mitsubishi-prices/lancer-hatchback-pricing/2011</t>
  </si>
  <si>
    <t>2011 Mitsubishi Lancer Hatchback</t>
  </si>
  <si>
    <t>/used-mitsubishi-prices/lancer-sedan-pricing/2011</t>
  </si>
  <si>
    <t>2011 Mitsubishi Lancer Sedan</t>
  </si>
  <si>
    <t>/used-mitsubishi-prices/outlander-sport-suv-pricing/2011</t>
  </si>
  <si>
    <t>2011 Mitsubishi Outlander Sport SUV</t>
  </si>
  <si>
    <t>/used-mitsubishi-prices/outlander-suv-pricing/2011</t>
  </si>
  <si>
    <t>2011 Mitsubishi Outlander SUV</t>
  </si>
  <si>
    <t>/used-nissan-prices/altima-sedan-pricing/2011</t>
  </si>
  <si>
    <t>2011 Nissan Altima Sedan</t>
  </si>
  <si>
    <t>/used-nissan-prices/armada-suv-pricing/2011</t>
  </si>
  <si>
    <t>2011 Nissan Armada SUV</t>
  </si>
  <si>
    <t>/used-nissan-prices/cube-hatchback-pricing/2011</t>
  </si>
  <si>
    <t>2011 Nissan cube Hatchback</t>
  </si>
  <si>
    <t>/used-nissan-prices/frontier-truck-pricing/2011</t>
  </si>
  <si>
    <t>2011 Nissan Frontier Truck</t>
  </si>
  <si>
    <t>/used-audi-prices/s5-coupe-pricing/2011</t>
  </si>
  <si>
    <t>2011 Audi S5 Coupe</t>
  </si>
  <si>
    <t>/used-nissan-prices/juke-hatchback-pricing/2011</t>
  </si>
  <si>
    <t>2011 Nissan JUKE Hatchback</t>
  </si>
  <si>
    <t>/used-nissan-prices/leaf-sedan-pricing/2011</t>
  </si>
  <si>
    <t>2011 Nissan LEAF Sedan</t>
  </si>
  <si>
    <t>/used-nissan-prices/maxima-sedan-pricing/2011</t>
  </si>
  <si>
    <t>2011 Nissan Maxima Sedan</t>
  </si>
  <si>
    <t>/used-nissan-prices/murano-suv-pricing/2011</t>
  </si>
  <si>
    <t>2011 Nissan Murano SUV</t>
  </si>
  <si>
    <t>/used-nissan-prices/pathfinder-suv-pricing/2011</t>
  </si>
  <si>
    <t>2011 Nissan Pathfinder SUV</t>
  </si>
  <si>
    <t>/used-nissan-prices/quest-van-pricing/2011</t>
  </si>
  <si>
    <t>2011 Nissan Quest Van</t>
  </si>
  <si>
    <t>/used-nissan-prices/rogue-suv-pricing/2011</t>
  </si>
  <si>
    <t>2011 Nissan Rogue SUV</t>
  </si>
  <si>
    <t>/used-nissan-prices/sentra-sedan-pricing/2011</t>
  </si>
  <si>
    <t>2011 Nissan Sentra Sedan</t>
  </si>
  <si>
    <t>/used-nissan-prices/titan-truck-pricing/2011</t>
  </si>
  <si>
    <t>2011 Nissan Titan Truck</t>
  </si>
  <si>
    <t>/used-nissan-prices/versa-hatchback-pricing/2011</t>
  </si>
  <si>
    <t>2011 Nissan Versa Hatchback</t>
  </si>
  <si>
    <t>/used-audi-prices/s6-sedan-pricing/2011</t>
  </si>
  <si>
    <t>2011 Audi S6 Sedan</t>
  </si>
  <si>
    <t>/used-nissan-prices/versa-sedan-pricing/2011</t>
  </si>
  <si>
    <t>2011 Nissan Versa Sedan</t>
  </si>
  <si>
    <t>/used-nissan-prices/xterra-suv-pricing/2011</t>
  </si>
  <si>
    <t>2011 Nissan Xterra SUV</t>
  </si>
  <si>
    <t>/used-scion-prices/tc-coupe-pricing/2011</t>
  </si>
  <si>
    <t>2011 Scion tC Coupe</t>
  </si>
  <si>
    <t>/used-scion-prices/xb-hatchback-pricing/2011</t>
  </si>
  <si>
    <t>2011 Scion xB Hatchback</t>
  </si>
  <si>
    <t>/used-scion-prices/xd-hatchback-pricing/2011</t>
  </si>
  <si>
    <t>2011 Scion xD Hatchback</t>
  </si>
  <si>
    <t>/used-subaru-prices/forester-suv-pricing/2011</t>
  </si>
  <si>
    <t>2011 Subaru Forester SUV</t>
  </si>
  <si>
    <t>/used-subaru-prices/impreza-sedan-pricing/2011</t>
  </si>
  <si>
    <t>2011 Subaru Impreza Sedan</t>
  </si>
  <si>
    <t>/used-subaru-prices/impreza-wagon-pricing/2011</t>
  </si>
  <si>
    <t>2011 Subaru Impreza Wagon</t>
  </si>
  <si>
    <t>/used-subaru-prices/legacy-sedan-pricing/2011</t>
  </si>
  <si>
    <t>2011 Subaru Legacy Sedan</t>
  </si>
  <si>
    <t>/used-subaru-prices/outback-wagon-pricing/2011</t>
  </si>
  <si>
    <t>2011 Subaru Outback Wagon</t>
  </si>
  <si>
    <t>/used-buick-prices/enclave-suv-pricing/2011</t>
  </si>
  <si>
    <t>2011 Buick Enclave SUV</t>
  </si>
  <si>
    <t>/used-subaru-prices/tribeca-suv-pricing/2011</t>
  </si>
  <si>
    <t>2011 Subaru Tribeca SUV</t>
  </si>
  <si>
    <t>/used-toyota-prices/4runner-suv-pricing/2011</t>
  </si>
  <si>
    <t>2011 Toyota 4Runner SUV</t>
  </si>
  <si>
    <t>/used-toyota-prices/avalon-sedan-pricing/2011</t>
  </si>
  <si>
    <t>2011 Toyota Avalon Sedan</t>
  </si>
  <si>
    <t>/used-toyota-prices/camry-hybrid-sedan-pricing/2011</t>
  </si>
  <si>
    <t>2011 Toyota Camry Hybrid Sedan</t>
  </si>
  <si>
    <t>/used-toyota-prices/camry-sedan-pricing/2011</t>
  </si>
  <si>
    <t>2011 Toyota Camry Sedan</t>
  </si>
  <si>
    <t>/used-toyota-prices/corolla-sedan-pricing/2011</t>
  </si>
  <si>
    <t>2011 Toyota Corolla Sedan</t>
  </si>
  <si>
    <t>/used-toyota-prices/fj-cruiser-suv-pricing/2011</t>
  </si>
  <si>
    <t>2011 Toyota FJ Cruiser SUV</t>
  </si>
  <si>
    <t>/used-toyota-prices/highlander-hybrid-suv-pricing/2011</t>
  </si>
  <si>
    <t>2011 Toyota Highlander Hybrid SUV</t>
  </si>
  <si>
    <t>/used-toyota-prices/highlander-suv-pricing/2011</t>
  </si>
  <si>
    <t>2011 Toyota Highlander SUV</t>
  </si>
  <si>
    <t>/used-toyota-prices/land-cruiser-suv-pricing/2011</t>
  </si>
  <si>
    <t>2011 Toyota Land Cruiser SUV</t>
  </si>
  <si>
    <t>/used-buick-prices/lacrosse-sedan-pricing/2011</t>
  </si>
  <si>
    <t>2011 Buick LaCrosse Sedan</t>
  </si>
  <si>
    <t>/used-toyota-prices/matrix-hatchback-pricing/2011</t>
  </si>
  <si>
    <t>2011 Toyota Matrix Hatchback</t>
  </si>
  <si>
    <t>/used-toyota-prices/prius-hatchback-pricing/2011</t>
  </si>
  <si>
    <t>2011 Toyota Prius Hatchback</t>
  </si>
  <si>
    <t>/used-toyota-prices/rav4-suv-pricing/2011</t>
  </si>
  <si>
    <t>2011 Toyota RAV4 SUV</t>
  </si>
  <si>
    <t>/used-toyota-prices/sienna-hatchback-pricing/2011</t>
  </si>
  <si>
    <t>2011 Toyota Sienna Hatchback</t>
  </si>
  <si>
    <t>/used-toyota-prices/tacoma-truck-pricing/2011</t>
  </si>
  <si>
    <t>2011 Toyota Tacoma Truck</t>
  </si>
  <si>
    <t>/used-toyota-prices/venza-wagon-pricing/2011</t>
  </si>
  <si>
    <t>2011 Toyota Venza Wagon</t>
  </si>
  <si>
    <t>/used-toyota-prices/yaris-hatchback-pricing/2011</t>
  </si>
  <si>
    <t>2011 Toyota Yaris Hatchback</t>
  </si>
  <si>
    <t>/used-toyota-prices/yaris-sedan-pricing/2011</t>
  </si>
  <si>
    <t>2011 Toyota Yaris Sedan</t>
  </si>
  <si>
    <t>/used-volkswagen-prices/cc-sedan-pricing/2011</t>
  </si>
  <si>
    <t>2011 Volkswagen CC Sedan</t>
  </si>
  <si>
    <t>/used-volkswagen-prices/eos-convertible-pricing/2011</t>
  </si>
  <si>
    <t>2011 Volkswagen Eos Convertible</t>
  </si>
  <si>
    <t>/used-buick-prices/lucerne-sedan-pricing/2011</t>
  </si>
  <si>
    <t>2011 Buick Lucerne Sedan</t>
  </si>
  <si>
    <t>/used-volkswagen-prices/golf-sedan-pricing/2011</t>
  </si>
  <si>
    <t>2011 Volkswagen Golf Sedan</t>
  </si>
  <si>
    <t>/used-volkswagen-prices/jetta-sedan-pricing/2011</t>
  </si>
  <si>
    <t>2011 Volkswagen Jetta Sedan</t>
  </si>
  <si>
    <t>/used-volkswagen-prices/jetta-sportwagen-wagon-pricing/2011</t>
  </si>
  <si>
    <t>2011 Volkswagen Jetta SportWagen Wagon</t>
  </si>
  <si>
    <t>/used-volkswagen-prices/routan-van-pricing/2011</t>
  </si>
  <si>
    <t>2011 Volkswagen Routan Van</t>
  </si>
  <si>
    <t>/used-volkswagen-prices/tiguan-suv-pricing/2011</t>
  </si>
  <si>
    <t>2011 Volkswagen Tiguan SUV</t>
  </si>
  <si>
    <t>/used-volkswagen-prices/touareg-suv-pricing/2011</t>
  </si>
  <si>
    <t>2011 Volkswagen Touareg SUV</t>
  </si>
  <si>
    <t>/used-volvo-prices/c30-coupe-pricing/2011</t>
  </si>
  <si>
    <t>2011 Volvo C30 Coupe</t>
  </si>
  <si>
    <t>/used-volvo-prices/s40-sedan-pricing/2011</t>
  </si>
  <si>
    <t>2011 Volvo S40 Sedan</t>
  </si>
  <si>
    <t>/used-volvo-prices/s60-sedan-pricing/2011</t>
  </si>
  <si>
    <t>2011 Volvo S60 Sedan</t>
  </si>
  <si>
    <t>/used-volvo-prices/s80-sedan-pricing/2011</t>
  </si>
  <si>
    <t>2011 Volvo S80 Sedan</t>
  </si>
  <si>
    <t>/used-acura-prices/rl-sedan-pricing/2011</t>
  </si>
  <si>
    <t>2011 Acura RL Sedan</t>
  </si>
  <si>
    <t>/used-buick-prices/regal-sedan-pricing/2011</t>
  </si>
  <si>
    <t>2011 Buick Regal Sedan</t>
  </si>
  <si>
    <t>/used-volvo-prices/v50-wagon-pricing/2011</t>
  </si>
  <si>
    <t>2011 Volvo V50 Wagon</t>
  </si>
  <si>
    <t>/used-volvo-prices/xc60-suv-pricing/2011</t>
  </si>
  <si>
    <t>2011 Volvo XC60 SUV</t>
  </si>
  <si>
    <t>/used-volvo-prices/xc70-wagon-pricing/2011</t>
  </si>
  <si>
    <t>2011 Volvo XC70 Wagon</t>
  </si>
  <si>
    <t>/used-volvo-prices/xc90-suv-pricing/2011</t>
  </si>
  <si>
    <t>2011 Volvo XC90 SUV</t>
  </si>
  <si>
    <t>/used-cadillac-prices/cts-sedan-pricing/2011</t>
  </si>
  <si>
    <t>2011 Cadillac CTS Sedan</t>
  </si>
  <si>
    <t>/used-cadillac-prices/cts-v-wagon-pricing/2011</t>
  </si>
  <si>
    <t>2011 Cadillac CTS-V Wagon</t>
  </si>
  <si>
    <t>/used-cadillac-prices/dts-sedan-pricing/2011</t>
  </si>
  <si>
    <t>2011 Cadillac DTS Sedan</t>
  </si>
  <si>
    <t>/used-cadillac-prices/escalade-esv-suv-pricing/2011</t>
  </si>
  <si>
    <t>2011 Cadillac Escalade ESV SUV</t>
  </si>
  <si>
    <t>/used-cadillac-prices/escalade-ext-truck-pricing/2011</t>
  </si>
  <si>
    <t>2011 Cadillac Escalade EXT Truck</t>
  </si>
  <si>
    <t>/used-cadillac-prices/escalade-hybrid-suv-pricing/2011</t>
  </si>
  <si>
    <t>2011 Cadillac Escalade Hybrid SUV</t>
  </si>
  <si>
    <t>/used-cadillac-prices/escalade-suv-pricing/2011</t>
  </si>
  <si>
    <t>2011 Cadillac Escalade SUV</t>
  </si>
  <si>
    <t>/used-cadillac-prices/sts-sedan-pricing/2011</t>
  </si>
  <si>
    <t>2011 Cadillac STS Sedan</t>
  </si>
  <si>
    <t>/used-chevrolet-prices/aveo-hatchback-pricing/2011</t>
  </si>
  <si>
    <t>2011 Chevrolet Aveo Hatchback</t>
  </si>
  <si>
    <t>/used-acura-prices/tl-sedan-pricing/2011</t>
  </si>
  <si>
    <t>2011 Acura TL Sedan</t>
  </si>
  <si>
    <t>/used-chevrolet-prices/aveo-sedan-pricing/2011</t>
  </si>
  <si>
    <t>2011 Chevrolet Aveo Sedan</t>
  </si>
  <si>
    <t>/used-chevrolet-prices/camaro-convertible-pricing/2011</t>
  </si>
  <si>
    <t>2011 Chevrolet Camaro Convertible</t>
  </si>
  <si>
    <t>/used-chevrolet-prices/cruze-sedan-pricing/2011</t>
  </si>
  <si>
    <t>2011 Chevrolet Cruze Sedan</t>
  </si>
  <si>
    <t>/used-chevrolet-prices/equinox-suv-pricing/2011</t>
  </si>
  <si>
    <t>2011 Chevrolet Equinox SUV</t>
  </si>
  <si>
    <t>/used-chevrolet-prices/hhr-suv-pricing/2011</t>
  </si>
  <si>
    <t>2011 Chevrolet HHR SUV</t>
  </si>
  <si>
    <t>/used-chevrolet-prices/impala-sedan-pricing/2011</t>
  </si>
  <si>
    <t>2011 Chevrolet Impala Sedan</t>
  </si>
  <si>
    <t>/used-chevrolet-prices/malibu-sedan-pricing/2011</t>
  </si>
  <si>
    <t>2011 Chevrolet Malibu Sedan</t>
  </si>
  <si>
    <t>/used-chevrolet-prices/suburban-suv-pricing/2011</t>
  </si>
  <si>
    <t>2011 Chevrolet Suburban SUV</t>
  </si>
  <si>
    <t>/used-chevrolet-prices/tahoe-hybrid-suv-pricing/2011</t>
  </si>
  <si>
    <t>2011 Chevrolet Tahoe Hybrid SUV</t>
  </si>
  <si>
    <t>/used-chevrolet-prices/tahoe-suv-pricing/2011</t>
  </si>
  <si>
    <t>2011 Chevrolet Tahoe SUV</t>
  </si>
  <si>
    <t>/used-acura-prices/tsx-sedan-pricing/2011</t>
  </si>
  <si>
    <t>2011 Acura TSX Sedan</t>
  </si>
  <si>
    <t>/used-chevrolet-prices/traverse-suv-pricing/2011</t>
  </si>
  <si>
    <t>2011 Chevrolet Traverse SUV</t>
  </si>
  <si>
    <t>/used-chevrolet-prices/volt-hatchback-pricing/2011</t>
  </si>
  <si>
    <t>2011 Chevrolet Volt Hatchback</t>
  </si>
  <si>
    <t>/used-chrysler-prices/200-sedan-pricing/2011</t>
  </si>
  <si>
    <t>2011 Chrysler 200 Sedan</t>
  </si>
  <si>
    <t>/used-chrysler-prices/300-sedan-pricing/2011</t>
  </si>
  <si>
    <t>2011 Chrysler 300 Sedan</t>
  </si>
  <si>
    <t>/used-chrysler-prices/town-&amp;-country-van-pricing/2011</t>
  </si>
  <si>
    <t>2011 Chrysler Town &amp; Country Van</t>
  </si>
  <si>
    <t>/used-dodge-prices/avenger-sedan-pricing/2011</t>
  </si>
  <si>
    <t>2011 Dodge Avenger Sedan</t>
  </si>
  <si>
    <t>/used-dodge-prices/charger-sedan-pricing/2011</t>
  </si>
  <si>
    <t>2011 Dodge Charger Sedan</t>
  </si>
  <si>
    <t>/used-dodge-prices/durango-suv-pricing/2011</t>
  </si>
  <si>
    <t>2011 Dodge Durango SUV</t>
  </si>
  <si>
    <t>/used-dodge-prices/grand-caravan-van-pricing/2011</t>
  </si>
  <si>
    <t>2011 Dodge Grand Caravan Van</t>
  </si>
  <si>
    <t>/used-dodge-prices/journey-sedan-pricing/2011</t>
  </si>
  <si>
    <t>2011 Dodge Journey Sedan</t>
  </si>
  <si>
    <t>/used-acura-prices/tsx-sport-wagon-pricing/2011</t>
  </si>
  <si>
    <t>2011 Acura TSX Sport Wagon</t>
  </si>
  <si>
    <t>/used-dodge-prices/nitro-suv-pricing/2011</t>
  </si>
  <si>
    <t>2011 Dodge Nitro SUV</t>
  </si>
  <si>
    <t>/used-ford-prices/edge-sedan-pricing/2011</t>
  </si>
  <si>
    <t>2011 Ford Edge Sedan</t>
  </si>
  <si>
    <t>/used-ford-prices/escape-suv-pricing/2011</t>
  </si>
  <si>
    <t>2011 Ford Escape SUV</t>
  </si>
  <si>
    <t>/used-ford-prices/expedition-suv-pricing/2011</t>
  </si>
  <si>
    <t>2011 Ford Expedition SUV</t>
  </si>
  <si>
    <t>/used-ford-prices/explorer-suv-pricing/2011</t>
  </si>
  <si>
    <t>2011 Ford Explorer SUV</t>
  </si>
  <si>
    <t>/used-ford-prices/fiesta-hatchback-pricing/2011</t>
  </si>
  <si>
    <t>2011 Ford Fiesta Hatchback</t>
  </si>
  <si>
    <t>/used-ford-prices/fiesta-sedan-pricing/2011</t>
  </si>
  <si>
    <t>2011 Ford Fiesta Sedan</t>
  </si>
  <si>
    <t>/used-ford-prices/flex-suv-pricing/2011</t>
  </si>
  <si>
    <t>2011 Ford Flex SUV</t>
  </si>
  <si>
    <t>/used-ford-prices/focus-sedan-pricing/2011</t>
  </si>
  <si>
    <t>2011 Ford Focus Sedan</t>
  </si>
  <si>
    <t>/used-ford-prices/fusion-sedan-pricing/2011</t>
  </si>
  <si>
    <t>2011 Ford Fusion Sedan</t>
  </si>
  <si>
    <t>/used-acura-prices/zdx-suv-pricing/2011</t>
  </si>
  <si>
    <t>2011 Acura ZDX SUV</t>
  </si>
  <si>
    <t>/used-ford-prices/mustang-convertible-pricing/2011</t>
  </si>
  <si>
    <t>2011 Ford Mustang Convertible</t>
  </si>
  <si>
    <t>/used-ford-prices/taurus-sedan-pricing/2011</t>
  </si>
  <si>
    <t>2011 Ford Taurus Sedan</t>
  </si>
  <si>
    <t>/used-gmc-prices/acadia-suv-pricing/2011</t>
  </si>
  <si>
    <t>2011 GMC Acadia SUV</t>
  </si>
  <si>
    <t>/used-gmc-prices/canyon-truck-pricing/2011</t>
  </si>
  <si>
    <t>2011 GMC Canyon Truck</t>
  </si>
  <si>
    <t>/used-gmc-prices/sierra-1500-truck-pricing/2011</t>
  </si>
  <si>
    <t>2011 GMC Sierra 1500 Truck</t>
  </si>
  <si>
    <t>/used-gmc-prices/terrain-suv-pricing/2011</t>
  </si>
  <si>
    <t>2011 GMC Terrain SUV</t>
  </si>
  <si>
    <t>/used-gmc-prices/yukon-suv-pricing/2011</t>
  </si>
  <si>
    <t>2011 GMC Yukon SUV</t>
  </si>
  <si>
    <t>/used-honda-prices/accord-sedan-pricing/2011</t>
  </si>
  <si>
    <t>2011 Honda Accord Sedan</t>
  </si>
  <si>
    <t>/used-honda-prices/civic-hybrid-sedan-pricing/2011</t>
  </si>
  <si>
    <t>2011 Honda Civic Hybrid Sedan</t>
  </si>
  <si>
    <t>/used-honda-prices/civic-sedan-pricing/2011</t>
  </si>
  <si>
    <t>2011 Honda Civic Sedan</t>
  </si>
  <si>
    <t>/used-audi-prices/a3-sedan-pricing/2011</t>
  </si>
  <si>
    <t>2011 Audi A3 Sedan</t>
  </si>
  <si>
    <t>/used-honda-prices/cr-v-hatchback-pricing/2011</t>
  </si>
  <si>
    <t>2011 Honda CR-V Hatchback</t>
  </si>
  <si>
    <t>/used-honda-prices/element-hatchback-pricing/2011</t>
  </si>
  <si>
    <t>2011 Honda Element Hatchback</t>
  </si>
  <si>
    <t>/used-honda-prices/fit-hatchback-pricing/2011</t>
  </si>
  <si>
    <t>2011 Honda Fit Hatchback</t>
  </si>
  <si>
    <t>/used-honda-prices/insight-hatchback-pricing/2011</t>
  </si>
  <si>
    <t>2011 Honda Insight Hatchback</t>
  </si>
  <si>
    <t>/used-honda-prices/odyssey-hatchback-pricing/2011</t>
  </si>
  <si>
    <t>2011 Honda Odyssey Hatchback</t>
  </si>
  <si>
    <t>/used-honda-prices/odyssey-van-pricing/2011</t>
  </si>
  <si>
    <t>2011 Honda Odyssey Van</t>
  </si>
  <si>
    <t>/used-honda-prices/pilot-suv-pricing/2011</t>
  </si>
  <si>
    <t>2011 Honda Pilot SUV</t>
  </si>
  <si>
    <t>/used-honda-prices/ridgeline-truck-pricing/2011</t>
  </si>
  <si>
    <t>2011 Honda Ridgeline Truck</t>
  </si>
  <si>
    <t>/used-hyundai-prices/accent-sedan-pricing/2011</t>
  </si>
  <si>
    <t>2011 Hyundai Accent Sedan</t>
  </si>
  <si>
    <t>/used-audi-prices/a4-sedan-pricing/2011</t>
  </si>
  <si>
    <t>2011 Audi A4 Sedan</t>
  </si>
  <si>
    <t>/used-hyundai-prices/elantra-sedan-pricing/2011</t>
  </si>
  <si>
    <t>2011 Hyundai Elantra Sedan</t>
  </si>
  <si>
    <t>/used-hyundai-prices/elantra-touring-wagon-pricing/2011</t>
  </si>
  <si>
    <t>2011 Hyundai Elantra Touring Wagon</t>
  </si>
  <si>
    <t>/used-hyundai-prices/equus-sedan-pricing/2011</t>
  </si>
  <si>
    <t>2011 Hyundai Equus Sedan</t>
  </si>
  <si>
    <t>/used-hyundai-prices/genesis-sedan-pricing/2011</t>
  </si>
  <si>
    <t>2011 Hyundai Genesis Sedan</t>
  </si>
  <si>
    <t>/used-hyundai-prices/santa-fe-suv-pricing/2011</t>
  </si>
  <si>
    <t>2011 Hyundai Santa Fe SUV</t>
  </si>
  <si>
    <t>/used-hyundai-prices/sonata-sedan-pricing/2011</t>
  </si>
  <si>
    <t>2011 Hyundai Sonata Sedan</t>
  </si>
  <si>
    <t>/used-hyundai-prices/tucson-suv-pricing/2011</t>
  </si>
  <si>
    <t>2011 Hyundai Tucson SUV</t>
  </si>
  <si>
    <t>/used-hyundai-prices/veracruz-suv-pricing/2011</t>
  </si>
  <si>
    <t>2011 Hyundai Veracruz SUV</t>
  </si>
  <si>
    <t>/used-infiniti-prices/ex35-suv-pricing/2011</t>
  </si>
  <si>
    <t>2011 Infiniti EX35 SUV</t>
  </si>
  <si>
    <t>/used-infiniti-prices/fx35-suv-pricing/2011</t>
  </si>
  <si>
    <t>2011 Infiniti FX35 SUV</t>
  </si>
  <si>
    <t>/used-infiniti-prices/fx50-suv-pricing/2011</t>
  </si>
  <si>
    <t>2011 Infiniti FX50 SUV</t>
  </si>
  <si>
    <t>/used-infiniti-prices/g25-sedan-pricing/2011</t>
  </si>
  <si>
    <t>2011 Infiniti G25 Sedan</t>
  </si>
  <si>
    <t>/used-infiniti-prices/g37-sedan-pricing/2011</t>
  </si>
  <si>
    <t>2011 Infiniti G37 Sedan</t>
  </si>
  <si>
    <t>/used-infiniti-prices/m37-sedan-pricing/2011</t>
  </si>
  <si>
    <t>2011 Infiniti M37 Sedan</t>
  </si>
  <si>
    <t>/used-infiniti-prices/m56-sedan-pricing/2011</t>
  </si>
  <si>
    <t>2011 Infiniti M56 Sedan</t>
  </si>
  <si>
    <t>/used-infiniti-prices/qx56-suv-pricing/2011</t>
  </si>
  <si>
    <t>2011 Infiniti QX56 SUV</t>
  </si>
  <si>
    <t>/used-jeep-prices/compass-suv-pricing/2011</t>
  </si>
  <si>
    <t>2011 Jeep Compass SUV</t>
  </si>
  <si>
    <t>/used-jeep-prices/grand-cherokee-suv-pricing/2011</t>
  </si>
  <si>
    <t>2011 Jeep Grand Cherokee SUV</t>
  </si>
  <si>
    <t>/used-jeep-prices/liberty-suv-pricing/2011</t>
  </si>
  <si>
    <t>2011 Jeep Liberty SUV</t>
  </si>
  <si>
    <t>/used-jeep-prices/patriot-suv-pricing/2011</t>
  </si>
  <si>
    <t>2011 Jeep Patriot SUV</t>
  </si>
  <si>
    <t>/used-acura-prices/mdx-suv-pricing/2012</t>
  </si>
  <si>
    <t>2012 Acura MDX SUV</t>
  </si>
  <si>
    <t>/used-acura-prices/rdx-suv-pricing/2012</t>
  </si>
  <si>
    <t>2012 Acura RDX SUV</t>
  </si>
  <si>
    <t>/used-audi-prices/a6-sedan-pricing/2012</t>
  </si>
  <si>
    <t>2012 Audi A6 Sedan</t>
  </si>
  <si>
    <t>/used-kia-prices/soul-hatchback-pricing/2012</t>
  </si>
  <si>
    <t>2012 Kia Soul Hatchback</t>
  </si>
  <si>
    <t>/used-kia-prices/sportage-suv-pricing/2012</t>
  </si>
  <si>
    <t>2012 Kia Sportage SUV</t>
  </si>
  <si>
    <t>/used-lexus-prices/ct-200h-sedan-pricing/2012</t>
  </si>
  <si>
    <t>2012 Lexus CT 200h Sedan</t>
  </si>
  <si>
    <t>/used-lexus-prices/es-350-sedan-pricing/2012</t>
  </si>
  <si>
    <t>2012 Lexus ES 350 Sedan</t>
  </si>
  <si>
    <t>/used-lexus-prices/gx-460-suv-pricing/2012</t>
  </si>
  <si>
    <t>2012 Lexus GX 460 SUV</t>
  </si>
  <si>
    <t>/used-lexus-prices/is-250-sedan-pricing/2012</t>
  </si>
  <si>
    <t>2012 Lexus IS 250 Sedan</t>
  </si>
  <si>
    <t>/used-lexus-prices/is-350-sedan-pricing/2012</t>
  </si>
  <si>
    <t>2012 Lexus IS 350 Sedan</t>
  </si>
  <si>
    <t>/used-lexus-prices/is-f-sedan-pricing/2012</t>
  </si>
  <si>
    <t>2012 Lexus IS F Sedan</t>
  </si>
  <si>
    <t>/used-lexus-prices/ls-460-sedan-pricing/2012</t>
  </si>
  <si>
    <t>2012 Lexus LS 460 Sedan</t>
  </si>
  <si>
    <t>/used-lexus-prices/ls-600h-l-sedan-pricing/2012</t>
  </si>
  <si>
    <t>2012 Lexus LS 600h L Sedan</t>
  </si>
  <si>
    <t>/used-lexus-prices/rx-350-suv-pricing/2012</t>
  </si>
  <si>
    <t>2012 Lexus RX 350 SUV</t>
  </si>
  <si>
    <t>/used-lexus-prices/rx-450h-suv-pricing/2012</t>
  </si>
  <si>
    <t>2012 Lexus RX 450h SUV</t>
  </si>
  <si>
    <t>/used-lincoln-prices/mks-sedan-pricing/2012</t>
  </si>
  <si>
    <t>2012 Lincoln MKS Sedan</t>
  </si>
  <si>
    <t>/used-lincoln-prices/mkt-sedan-pricing/2012</t>
  </si>
  <si>
    <t>2012 Lincoln MKT Sedan</t>
  </si>
  <si>
    <t>/used-lincoln-prices/mkx-sedan-pricing/2012</t>
  </si>
  <si>
    <t>2012 Lincoln MKX Sedan</t>
  </si>
  <si>
    <t>/used-lincoln-prices/mkz-sedan-pricing/2012</t>
  </si>
  <si>
    <t>2012 Lincoln MKZ Sedan</t>
  </si>
  <si>
    <t>/used-lincoln-prices/navigator-l-suv-pricing/2012</t>
  </si>
  <si>
    <t>2012 Lincoln Navigator L SUV</t>
  </si>
  <si>
    <t>/used-lincoln-prices/navigator-suv-pricing/2012</t>
  </si>
  <si>
    <t>2012 Lincoln Navigator SUV</t>
  </si>
  <si>
    <t>/used-mazda-prices/cx-7-suv-pricing/2012</t>
  </si>
  <si>
    <t>2012 Mazda CX-7 SUV</t>
  </si>
  <si>
    <t>/used-mazda-prices/cx-9-suv-pricing/2012</t>
  </si>
  <si>
    <t>2012 Mazda CX-9 SUV</t>
  </si>
  <si>
    <t>/used-audi-prices/q5-suv-pricing/2012</t>
  </si>
  <si>
    <t>2012 Audi Q5 SUV</t>
  </si>
  <si>
    <t>/used-mazda-prices/mazda2-sedan-pricing/2012</t>
  </si>
  <si>
    <t>2012 Mazda Mazda2 Sedan</t>
  </si>
  <si>
    <t>/used-mazda-prices/mazda3-hatchback-pricing/2012</t>
  </si>
  <si>
    <t>2012 Mazda Mazda3 Hatchback</t>
  </si>
  <si>
    <t>/used-mazda-prices/mazda3-sedan-pricing/2012</t>
  </si>
  <si>
    <t>2012 Mazda Mazda3 Sedan</t>
  </si>
  <si>
    <t>/used-mazda-prices/mazda5-van-pricing/2012</t>
  </si>
  <si>
    <t>2012 Mazda Mazda5 Van</t>
  </si>
  <si>
    <t>/used-mazda-prices/mazda6-sedan-pricing/2012</t>
  </si>
  <si>
    <t>2012 Mazda Mazda6 Sedan</t>
  </si>
  <si>
    <t>/used-mitsubishi-prices/eclipse-coupe-pricing/2012</t>
  </si>
  <si>
    <t>2012 Mitsubishi Eclipse Coupe</t>
  </si>
  <si>
    <t>/used-mitsubishi-prices/galant-sedan-pricing/2012</t>
  </si>
  <si>
    <t>2012 Mitsubishi Galant Sedan</t>
  </si>
  <si>
    <t>/used-mitsubishi-prices/lancer-sedan-pricing/2012</t>
  </si>
  <si>
    <t>2012 Mitsubishi Lancer Sedan</t>
  </si>
  <si>
    <t>/used-mitsubishi-prices/outlander-sport-suv-pricing/2012</t>
  </si>
  <si>
    <t>2012 Mitsubishi Outlander Sport SUV</t>
  </si>
  <si>
    <t>/used-mitsubishi-prices/outlander-suv-pricing/2012</t>
  </si>
  <si>
    <t>2012 Mitsubishi Outlander SUV</t>
  </si>
  <si>
    <t>/used-audi-prices/q7-suv-pricing/2012</t>
  </si>
  <si>
    <t>2012 Audi Q7 SUV</t>
  </si>
  <si>
    <t>/used-nissan-prices/altima-sedan-pricing/2012</t>
  </si>
  <si>
    <t>2012 Nissan Altima Sedan</t>
  </si>
  <si>
    <t>/used-nissan-prices/armada-suv-pricing/2012</t>
  </si>
  <si>
    <t>2012 Nissan Armada SUV</t>
  </si>
  <si>
    <t>/used-nissan-prices/cube-hatchback-pricing/2012</t>
  </si>
  <si>
    <t>2012 Nissan cube Hatchback</t>
  </si>
  <si>
    <t>/used-nissan-prices/frontier-truck-pricing/2012</t>
  </si>
  <si>
    <t>2012 Nissan Frontier Truck</t>
  </si>
  <si>
    <t>/used-nissan-prices/juke-hatchback-pricing/2012</t>
  </si>
  <si>
    <t>2012 Nissan JUKE Hatchback</t>
  </si>
  <si>
    <t>/used-nissan-prices/leaf-sedan-pricing/2012</t>
  </si>
  <si>
    <t>2012 Nissan LEAF Sedan</t>
  </si>
  <si>
    <t>/used-nissan-prices/maxima-sedan-pricing/2012</t>
  </si>
  <si>
    <t>2012 Nissan Maxima Sedan</t>
  </si>
  <si>
    <t>/used-nissan-prices/murano-suv-pricing/2012</t>
  </si>
  <si>
    <t>2012 Nissan Murano SUV</t>
  </si>
  <si>
    <t>/used-nissan-prices/pathfinder-suv-pricing/2012</t>
  </si>
  <si>
    <t>2012 Nissan Pathfinder SUV</t>
  </si>
  <si>
    <t>/used-nissan-prices/quest-van-pricing/2012</t>
  </si>
  <si>
    <t>2012 Nissan Quest Van</t>
  </si>
  <si>
    <t>/used-audi-prices/s4-sedan-pricing/2012</t>
  </si>
  <si>
    <t>2012 Audi S4 Sedan</t>
  </si>
  <si>
    <t>/used-nissan-prices/rogue-suv-pricing/2012</t>
  </si>
  <si>
    <t>2012 Nissan Rogue SUV</t>
  </si>
  <si>
    <t>/used-nissan-prices/sentra-sedan-pricing/2012</t>
  </si>
  <si>
    <t>2012 Nissan Sentra Sedan</t>
  </si>
  <si>
    <t>/used-nissan-prices/titan-truck-pricing/2012</t>
  </si>
  <si>
    <t>2012 Nissan Titan Truck</t>
  </si>
  <si>
    <t>/used-nissan-prices/versa-hatchback-pricing/2012</t>
  </si>
  <si>
    <t>2012 Nissan Versa Hatchback</t>
  </si>
  <si>
    <t>/used-nissan-prices/versa-sedan-pricing/2012</t>
  </si>
  <si>
    <t>2012 Nissan Versa Sedan</t>
  </si>
  <si>
    <t>/used-nissan-prices/xterra-suv-pricing/2012</t>
  </si>
  <si>
    <t>2012 Nissan Xterra SUV</t>
  </si>
  <si>
    <t>/used-scion-prices/tc-coupe-pricing/2012</t>
  </si>
  <si>
    <t>2012 Scion tC Coupe</t>
  </si>
  <si>
    <t>/used-scion-prices/xb-hatchback-pricing/2012</t>
  </si>
  <si>
    <t>2012 Scion xB Hatchback</t>
  </si>
  <si>
    <t>/used-scion-prices/xd-hatchback-pricing/2012</t>
  </si>
  <si>
    <t>2012 Scion xD Hatchback</t>
  </si>
  <si>
    <t>/used-subaru-prices/forester-suv-pricing/2012</t>
  </si>
  <si>
    <t>2012 Subaru Forester SUV</t>
  </si>
  <si>
    <t>/used-audi-prices/s5-coupe-pricing/2012</t>
  </si>
  <si>
    <t>2012 Audi S5 Coupe</t>
  </si>
  <si>
    <t>/used-subaru-prices/impreza-sedan-pricing/2012</t>
  </si>
  <si>
    <t>2012 Subaru Impreza Sedan</t>
  </si>
  <si>
    <t>/used-subaru-prices/impreza-wagon-pricing/2012</t>
  </si>
  <si>
    <t>2012 Subaru Impreza Wagon</t>
  </si>
  <si>
    <t>/used-subaru-prices/legacy-sedan-pricing/2012</t>
  </si>
  <si>
    <t>2012 Subaru Legacy Sedan</t>
  </si>
  <si>
    <t>/used-subaru-prices/outback-wagon-pricing/2012</t>
  </si>
  <si>
    <t>2012 Subaru Outback Wagon</t>
  </si>
  <si>
    <t>/used-subaru-prices/tribeca-suv-pricing/2012</t>
  </si>
  <si>
    <t>2012 Subaru Tribeca SUV</t>
  </si>
  <si>
    <t>/used-toyota-prices/4runner-suv-pricing/2012</t>
  </si>
  <si>
    <t>2012 Toyota 4Runner SUV</t>
  </si>
  <si>
    <t>/used-toyota-prices/avalon-sedan-pricing/2012</t>
  </si>
  <si>
    <t>2012 Toyota Avalon Sedan</t>
  </si>
  <si>
    <t>/used-toyota-prices/camry-hybrid-sedan-pricing/2012</t>
  </si>
  <si>
    <t>2012 Toyota Camry Hybrid Sedan</t>
  </si>
  <si>
    <t>/used-toyota-prices/camry-sedan-pricing/2012</t>
  </si>
  <si>
    <t>2012 Toyota Camry Sedan</t>
  </si>
  <si>
    <t>/used-toyota-prices/corolla-sedan-pricing/2012</t>
  </si>
  <si>
    <t>2012 Toyota Corolla Sedan</t>
  </si>
  <si>
    <t>/used-buick-prices/enclave-suv-pricing/2012</t>
  </si>
  <si>
    <t>2012 Buick Enclave SUV</t>
  </si>
  <si>
    <t>/used-toyota-prices/fj-cruiser-suv-pricing/2012</t>
  </si>
  <si>
    <t>2012 Toyota FJ Cruiser SUV</t>
  </si>
  <si>
    <t>/used-toyota-prices/highlander-hybrid-suv-pricing/2012</t>
  </si>
  <si>
    <t>2012 Toyota Highlander Hybrid SUV</t>
  </si>
  <si>
    <t>/used-toyota-prices/highlander-suv-pricing/2012</t>
  </si>
  <si>
    <t>2012 Toyota Highlander SUV</t>
  </si>
  <si>
    <t>/used-toyota-prices/matrix-hatchback-pricing/2012</t>
  </si>
  <si>
    <t>2012 Toyota Matrix Hatchback</t>
  </si>
  <si>
    <t>/used-toyota-prices/prius-hatchback-pricing/2012</t>
  </si>
  <si>
    <t>2012 Toyota Prius Hatchback</t>
  </si>
  <si>
    <t>/used-toyota-prices/rav4-suv-pricing/2012</t>
  </si>
  <si>
    <t>2012 Toyota RAV4 SUV</t>
  </si>
  <si>
    <t>/used-toyota-prices/sienna-hatchback-pricing/2012</t>
  </si>
  <si>
    <t>2012 Toyota Sienna Hatchback</t>
  </si>
  <si>
    <t>/used-toyota-prices/tacoma-truck-pricing/2012</t>
  </si>
  <si>
    <t>2012 Toyota Tacoma Truck</t>
  </si>
  <si>
    <t>/used-toyota-prices/venza-wagon-pricing/2012</t>
  </si>
  <si>
    <t>2012 Toyota Venza Wagon</t>
  </si>
  <si>
    <t>/used-toyota-prices/yaris-hatchback-pricing/2012</t>
  </si>
  <si>
    <t>2012 Toyota Yaris Hatchback</t>
  </si>
  <si>
    <t>/used-buick-prices/lacrosse-sedan-pricing/2012</t>
  </si>
  <si>
    <t>2012 Buick LaCrosse Sedan</t>
  </si>
  <si>
    <t>/used-toyota-prices/yaris-sedan-pricing/2012</t>
  </si>
  <si>
    <t>2012 Toyota Yaris Sedan</t>
  </si>
  <si>
    <t>/used-volkswagen-prices/cc-sedan-pricing/2012</t>
  </si>
  <si>
    <t>2012 Volkswagen CC Sedan</t>
  </si>
  <si>
    <t>/used-volkswagen-prices/eos-convertible-pricing/2012</t>
  </si>
  <si>
    <t>2012 Volkswagen Eos Convertible</t>
  </si>
  <si>
    <t>/used-volkswagen-prices/gli-sedan-pricing/2012</t>
  </si>
  <si>
    <t>2012 Volkswagen GLI Sedan</t>
  </si>
  <si>
    <t>/used-volkswagen-prices/golf-sedan-pricing/2012</t>
  </si>
  <si>
    <t>2012 Volkswagen Golf Sedan</t>
  </si>
  <si>
    <t>/used-volkswagen-prices/jetta-sedan-pricing/2012</t>
  </si>
  <si>
    <t>2012 Volkswagen Jetta Sedan</t>
  </si>
  <si>
    <t>/used-volkswagen-prices/jetta-sportwagen-wagon-pricing/2012</t>
  </si>
  <si>
    <t>2012 Volkswagen Jetta SportWagen Wagon</t>
  </si>
  <si>
    <t>/used-volkswagen-prices/passat-sedan-pricing/2012</t>
  </si>
  <si>
    <t>2012 Volkswagen Passat Sedan</t>
  </si>
  <si>
    <t>/used-volkswagen-prices/routan-van-pricing/2012</t>
  </si>
  <si>
    <t>2012 Volkswagen Routan Van</t>
  </si>
  <si>
    <t>/used-volkswagen-prices/tiguan-suv-pricing/2012</t>
  </si>
  <si>
    <t>2012 Volkswagen Tiguan SUV</t>
  </si>
  <si>
    <t>/used-buick-prices/regal-sedan-pricing/2012</t>
  </si>
  <si>
    <t>2012 Buick Regal Sedan</t>
  </si>
  <si>
    <t>/used-volkswagen-prices/touareg-suv-pricing/2012</t>
  </si>
  <si>
    <t>2012 Volkswagen Touareg SUV</t>
  </si>
  <si>
    <t>/used-volvo-prices/c30-coupe-pricing/2012</t>
  </si>
  <si>
    <t>2012 Volvo C30 Coupe</t>
  </si>
  <si>
    <t>/used-volvo-prices/s60-sedan-pricing/2012</t>
  </si>
  <si>
    <t>2012 Volvo S60 Sedan</t>
  </si>
  <si>
    <t>/used-volvo-prices/s80-sedan-pricing/2012</t>
  </si>
  <si>
    <t>2012 Volvo S80 Sedan</t>
  </si>
  <si>
    <t>/used-volvo-prices/xc60-suv-pricing/2012</t>
  </si>
  <si>
    <t>2012 Volvo XC60 SUV</t>
  </si>
  <si>
    <t>/used-volvo-prices/xc70-wagon-pricing/2012</t>
  </si>
  <si>
    <t>2012 Volvo XC70 Wagon</t>
  </si>
  <si>
    <t>/used-volvo-prices/xc90-suv-pricing/2012</t>
  </si>
  <si>
    <t>2012 Volvo XC90 SUV</t>
  </si>
  <si>
    <t>/used-cadillac-prices/cts-sedan-pricing/2012</t>
  </si>
  <si>
    <t>2012 Cadillac CTS Sedan</t>
  </si>
  <si>
    <t>/used-acura-prices/rl-sedan-pricing/2012</t>
  </si>
  <si>
    <t>2012 Acura RL Sedan</t>
  </si>
  <si>
    <t>/used-cadillac-prices/cts-v-wagon-pricing/2012</t>
  </si>
  <si>
    <t>2012 Cadillac CTS-V Wagon</t>
  </si>
  <si>
    <t>/used-cadillac-prices/escalade-esv-suv-pricing/2012</t>
  </si>
  <si>
    <t>2012 Cadillac Escalade ESV SUV</t>
  </si>
  <si>
    <t>/used-cadillac-prices/escalade-ext-truck-pricing/2012</t>
  </si>
  <si>
    <t>2012 Cadillac Escalade EXT Truck</t>
  </si>
  <si>
    <t>/used-cadillac-prices/escalade-hybrid-suv-pricing/2012</t>
  </si>
  <si>
    <t>2012 Cadillac Escalade Hybrid SUV</t>
  </si>
  <si>
    <t>/used-cadillac-prices/escalade-suv-pricing/2012</t>
  </si>
  <si>
    <t>2012 Cadillac Escalade SUV</t>
  </si>
  <si>
    <t>/used-chevrolet-prices/camaro-convertible-pricing/2012</t>
  </si>
  <si>
    <t>2012 Chevrolet Camaro Convertible</t>
  </si>
  <si>
    <t>/used-chevrolet-prices/cruze-sedan-pricing/2012</t>
  </si>
  <si>
    <t>2012 Chevrolet Cruze Sedan</t>
  </si>
  <si>
    <t>/used-chevrolet-prices/equinox-suv-pricing/2012</t>
  </si>
  <si>
    <t>2012 Chevrolet Equinox SUV</t>
  </si>
  <si>
    <t>/used-chevrolet-prices/impala-sedan-pricing/2012</t>
  </si>
  <si>
    <t>2012 Chevrolet Impala Sedan</t>
  </si>
  <si>
    <t>/used-chevrolet-prices/malibu-sedan-pricing/2012</t>
  </si>
  <si>
    <t>2012 Chevrolet Malibu Sedan</t>
  </si>
  <si>
    <t>/used-acura-prices/tl-sedan-pricing/2012</t>
  </si>
  <si>
    <t>2012 Acura TL Sedan</t>
  </si>
  <si>
    <t>/used-chevrolet-prices/suburban-suv-pricing/2012</t>
  </si>
  <si>
    <t>2012 Chevrolet Suburban SUV</t>
  </si>
  <si>
    <t>/used-chevrolet-prices/tahoe-hybrid-suv-pricing/2012</t>
  </si>
  <si>
    <t>2012 Chevrolet Tahoe Hybrid SUV</t>
  </si>
  <si>
    <t>/used-chevrolet-prices/tahoe-suv-pricing/2012</t>
  </si>
  <si>
    <t>2012 Chevrolet Tahoe SUV</t>
  </si>
  <si>
    <t>/used-chevrolet-prices/traverse-suv-pricing/2012</t>
  </si>
  <si>
    <t>2012 Chevrolet Traverse SUV</t>
  </si>
  <si>
    <t>/used-chevrolet-prices/volt-hatchback-pricing/2012</t>
  </si>
  <si>
    <t>2012 Chevrolet Volt Hatchback</t>
  </si>
  <si>
    <t>/used-chrysler-prices/200-sedan-pricing/2012</t>
  </si>
  <si>
    <t>2012 Chrysler 200 Sedan</t>
  </si>
  <si>
    <t>/used-chrysler-prices/300-sedan-pricing/2012</t>
  </si>
  <si>
    <t>2012 Chrysler 300 Sedan</t>
  </si>
  <si>
    <t>/used-chrysler-prices/town-&amp;-country-van-pricing/2012</t>
  </si>
  <si>
    <t>2012 Chrysler Town &amp; Country Van</t>
  </si>
  <si>
    <t>/used-dodge-prices/avenger-sedan-pricing/2012</t>
  </si>
  <si>
    <t>2012 Dodge Avenger Sedan</t>
  </si>
  <si>
    <t>/used-dodge-prices/charger-sedan-pricing/2012</t>
  </si>
  <si>
    <t>2012 Dodge Charger Sedan</t>
  </si>
  <si>
    <t>/used-acura-prices/tsx-sedan-pricing/2012</t>
  </si>
  <si>
    <t>2012 Acura TSX Sedan</t>
  </si>
  <si>
    <t>/used-dodge-prices/durango-suv-pricing/2012</t>
  </si>
  <si>
    <t>2012 Dodge Durango SUV</t>
  </si>
  <si>
    <t>/used-dodge-prices/grand-caravan-van-pricing/2012</t>
  </si>
  <si>
    <t>2012 Dodge Grand Caravan Van</t>
  </si>
  <si>
    <t>/used-dodge-prices/journey-sedan-pricing/2012</t>
  </si>
  <si>
    <t>2012 Dodge Journey Sedan</t>
  </si>
  <si>
    <t>/used-ford-prices/edge-sedan-pricing/2012</t>
  </si>
  <si>
    <t>2012 Ford Edge Sedan</t>
  </si>
  <si>
    <t>/used-ford-prices/escape-suv-pricing/2012</t>
  </si>
  <si>
    <t>2012 Ford Escape SUV</t>
  </si>
  <si>
    <t>/used-ford-prices/expedition-suv-pricing/2012</t>
  </si>
  <si>
    <t>2012 Ford Expedition SUV</t>
  </si>
  <si>
    <t>/used-ford-prices/explorer-suv-pricing/2012</t>
  </si>
  <si>
    <t>2012 Ford Explorer SUV</t>
  </si>
  <si>
    <t>/used-ford-prices/fiesta-hatchback-pricing/2012</t>
  </si>
  <si>
    <t>2012 Ford Fiesta Hatchback</t>
  </si>
  <si>
    <t>/used-ford-prices/fiesta-sedan-pricing/2012</t>
  </si>
  <si>
    <t>2012 Ford Fiesta Sedan</t>
  </si>
  <si>
    <t>/used-ford-prices/focus-hatchback-pricing/2012</t>
  </si>
  <si>
    <t>2012 Ford Focus Hatchback</t>
  </si>
  <si>
    <t>/used-acura-prices/tsx-sport-wagon-pricing/2012</t>
  </si>
  <si>
    <t>2012 Acura TSX Sport Wagon</t>
  </si>
  <si>
    <t>/used-ford-prices/focus-sedan-pricing/2012</t>
  </si>
  <si>
    <t>2012 Ford Focus Sedan</t>
  </si>
  <si>
    <t>/used-ford-prices/fusion-sedan-pricing/2012</t>
  </si>
  <si>
    <t>2012 Ford Fusion Sedan</t>
  </si>
  <si>
    <t>/used-ford-prices/mustang-convertible-pricing/2012</t>
  </si>
  <si>
    <t>2012 Ford Mustang Convertible</t>
  </si>
  <si>
    <t>/used-ford-prices/taurus-sedan-pricing/2012</t>
  </si>
  <si>
    <t>2012 Ford Taurus Sedan</t>
  </si>
  <si>
    <t>/used-gmc-prices/acadia-suv-pricing/2012</t>
  </si>
  <si>
    <t>2012 GMC Acadia SUV</t>
  </si>
  <si>
    <t>/used-gmc-prices/canyon-truck-pricing/2012</t>
  </si>
  <si>
    <t>2012 GMC Canyon Truck</t>
  </si>
  <si>
    <t>/used-gmc-prices/sierra-1500-truck-pricing/2012</t>
  </si>
  <si>
    <t>2012 GMC Sierra 1500 Truck</t>
  </si>
  <si>
    <t>/used-gmc-prices/terrain-suv-pricing/2012</t>
  </si>
  <si>
    <t>2012 GMC Terrain SUV</t>
  </si>
  <si>
    <t>/used-gmc-prices/yukon-suv-pricing/2012</t>
  </si>
  <si>
    <t>2012 GMC Yukon SUV</t>
  </si>
  <si>
    <t>/used-honda-prices/accord-sedan-pricing/2012</t>
  </si>
  <si>
    <t>2012 Honda Accord Sedan</t>
  </si>
  <si>
    <t>/used-acura-prices/zdx-suv-pricing/2012</t>
  </si>
  <si>
    <t>2012 Acura ZDX SUV</t>
  </si>
  <si>
    <t>/used-honda-prices/civic-hybrid-sedan-pricing/2012</t>
  </si>
  <si>
    <t>2012 Honda Civic Hybrid Sedan</t>
  </si>
  <si>
    <t>/used-honda-prices/civic-sedan-pricing/2012</t>
  </si>
  <si>
    <t>2012 Honda Civic Sedan</t>
  </si>
  <si>
    <t>/used-honda-prices/cr-v-hatchback-pricing/2012</t>
  </si>
  <si>
    <t>2012 Honda CR-V Hatchback</t>
  </si>
  <si>
    <t>/used-honda-prices/fit-hatchback-pricing/2012</t>
  </si>
  <si>
    <t>2012 Honda Fit Hatchback</t>
  </si>
  <si>
    <t>/used-honda-prices/insight-hatchback-pricing/2012</t>
  </si>
  <si>
    <t>2012 Honda Insight Hatchback</t>
  </si>
  <si>
    <t>/used-honda-prices/odyssey-hatchback-pricing/2012</t>
  </si>
  <si>
    <t>2012 Honda Odyssey Hatchback</t>
  </si>
  <si>
    <t>/used-honda-prices/odyssey-van-pricing/2012</t>
  </si>
  <si>
    <t>2012 Honda Odyssey Van</t>
  </si>
  <si>
    <t>/used-honda-prices/pilot-suv-pricing/2012</t>
  </si>
  <si>
    <t>2012 Honda Pilot SUV</t>
  </si>
  <si>
    <t>/used-honda-prices/ridgeline-truck-pricing/2012</t>
  </si>
  <si>
    <t>2012 Honda Ridgeline Truck</t>
  </si>
  <si>
    <t>/used-audi-prices/a3-sedan-pricing/2012</t>
  </si>
  <si>
    <t>2012 Audi A3 Sedan</t>
  </si>
  <si>
    <t>/used-hyundai-prices/accent-sedan-pricing/2012</t>
  </si>
  <si>
    <t>2012 Hyundai Accent Sedan</t>
  </si>
  <si>
    <t>/used-hyundai-prices/elantra-sedan-pricing/2012</t>
  </si>
  <si>
    <t>2012 Hyundai Elantra Sedan</t>
  </si>
  <si>
    <t>/used-hyundai-prices/elantra-touring-wagon-pricing/2012</t>
  </si>
  <si>
    <t>2012 Hyundai Elantra Touring Wagon</t>
  </si>
  <si>
    <t>/used-hyundai-prices/equus-sedan-pricing/2012</t>
  </si>
  <si>
    <t>2012 Hyundai Equus Sedan</t>
  </si>
  <si>
    <t>/used-hyundai-prices/genesis-sedan-pricing/2012</t>
  </si>
  <si>
    <t>2012 Hyundai Genesis Sedan</t>
  </si>
  <si>
    <t>/used-hyundai-prices/santa-fe-suv-pricing/2012</t>
  </si>
  <si>
    <t>2012 Hyundai Santa Fe SUV</t>
  </si>
  <si>
    <t>/used-hyundai-prices/sonata-sedan-pricing/2012</t>
  </si>
  <si>
    <t>2012 Hyundai Sonata Sedan</t>
  </si>
  <si>
    <t>/used-hyundai-prices/tucson-suv-pricing/2012</t>
  </si>
  <si>
    <t>2012 Hyundai Tucson SUV</t>
  </si>
  <si>
    <t>/used-hyundai-prices/veracruz-suv-pricing/2012</t>
  </si>
  <si>
    <t>2012 Hyundai Veracruz SUV</t>
  </si>
  <si>
    <t>/used-infiniti-prices/ex35-suv-pricing/2012</t>
  </si>
  <si>
    <t>2012 Infiniti EX35 SUV</t>
  </si>
  <si>
    <t>/used-audi-prices/a4-sedan-pricing/2012</t>
  </si>
  <si>
    <t>2012 Audi A4 Sedan</t>
  </si>
  <si>
    <t>/used-infiniti-prices/fx35-suv-pricing/2012</t>
  </si>
  <si>
    <t>2012 Infiniti FX35 SUV</t>
  </si>
  <si>
    <t>/used-infiniti-prices/fx50-suv-pricing/2012</t>
  </si>
  <si>
    <t>2012 Infiniti FX50 SUV</t>
  </si>
  <si>
    <t>/used-infiniti-prices/g25-sedan-pricing/2012</t>
  </si>
  <si>
    <t>2012 Infiniti G25 Sedan</t>
  </si>
  <si>
    <t>/used-infiniti-prices/g37-sedan-pricing/2012</t>
  </si>
  <si>
    <t>2012 Infiniti G37 Sedan</t>
  </si>
  <si>
    <t>/used-infiniti-prices/m37-sedan-pricing/2012</t>
  </si>
  <si>
    <t>2012 Infiniti M37 Sedan</t>
  </si>
  <si>
    <t>/used-infiniti-prices/m56-sedan-pricing/2012</t>
  </si>
  <si>
    <t>2012 Infiniti M56 Sedan</t>
  </si>
  <si>
    <t>/used-infiniti-prices/qx56-suv-pricing/2012</t>
  </si>
  <si>
    <t>2012 Infiniti QX56 SUV</t>
  </si>
  <si>
    <t>/used-jeep-prices/compass-suv-pricing/2012</t>
  </si>
  <si>
    <t>2012 Jeep Compass SUV</t>
  </si>
  <si>
    <t>/used-jeep-prices/grand-cherokee-suv-pricing/2012</t>
  </si>
  <si>
    <t>2012 Jeep Grand Cherokee SUV</t>
  </si>
  <si>
    <t>/used-jeep-prices/liberty-suv-pricing/2012</t>
  </si>
  <si>
    <t>2012 Jeep Liberty SUV</t>
  </si>
  <si>
    <t>/used-jeep-prices/patriot-suv-pricing/2012</t>
  </si>
  <si>
    <t>2012 Jeep Patriot SUV</t>
  </si>
  <si>
    <t>/used-jeep-prices/wrangler-suv-pricing/2012</t>
  </si>
  <si>
    <t>2012 Jeep Wrangler SUV</t>
  </si>
  <si>
    <t>/used-kia-prices/forte-5-door-hatchback-pricing/2012</t>
  </si>
  <si>
    <t>2012 Kia Forte 5-Door Hatchback</t>
  </si>
  <si>
    <t>/used-kia-prices/forte-sedan-pricing/2012</t>
  </si>
  <si>
    <t>2012 Kia Forte Sedan</t>
  </si>
  <si>
    <t>/used-kia-prices/optima-sedan-pricing/2012</t>
  </si>
  <si>
    <t>2012 Kia Optima Sedan</t>
  </si>
  <si>
    <t>/used-kia-prices/rio-hatchback-pricing/2012</t>
  </si>
  <si>
    <t>2012 Kia Rio Hatchback</t>
  </si>
  <si>
    <t>/used-kia-prices/rio-sedan-pricing/2012</t>
  </si>
  <si>
    <t>2012 Kia Rio Sedan</t>
  </si>
  <si>
    <t>/used-kia-prices/rondo-wagon-pricing/2012</t>
  </si>
  <si>
    <t>2012 Kia Rondo Wagon</t>
  </si>
  <si>
    <t>/used-kia-prices/sedona-van-pricing/2012</t>
  </si>
  <si>
    <t>2012 Kia Sedona Van</t>
  </si>
  <si>
    <t>/used-kia-prices/sorento-suv-pricing/2012</t>
  </si>
  <si>
    <t>2012 Kia Sorento SUV</t>
  </si>
  <si>
    <t>/used-acura-prices/mdx-suv-pricing/2013</t>
  </si>
  <si>
    <t>2013 Acura MDX SUV</t>
  </si>
  <si>
    <t>/used-acura-prices/rdx-suv-pricing/2013</t>
  </si>
  <si>
    <t>2013 Acura RDX SUV</t>
  </si>
  <si>
    <t>/used-audi-prices/q5-suv-pricing/2013</t>
  </si>
  <si>
    <t>2013 Audi Q5 SUV</t>
  </si>
  <si>
    <t>/used-lexus-prices/ls-460-sedan-pricing/2013</t>
  </si>
  <si>
    <t>2013 Lexus LS 460 Sedan</t>
  </si>
  <si>
    <t>/used-lexus-prices/ls-600h-l-sedan-pricing/2013</t>
  </si>
  <si>
    <t>2013 Lexus LS 600h L Sedan</t>
  </si>
  <si>
    <t>/used-lexus-prices/lx-570-suv-pricing/2013</t>
  </si>
  <si>
    <t>2013 Lexus LX 570 SUV</t>
  </si>
  <si>
    <t>/used-lexus-prices/rx-350-suv-pricing/2013</t>
  </si>
  <si>
    <t>2013 Lexus RX 350 SUV</t>
  </si>
  <si>
    <t>/used-lexus-prices/rx-450h-suv-pricing/2013</t>
  </si>
  <si>
    <t>2013 Lexus RX 450h SUV</t>
  </si>
  <si>
    <t>/used-lincoln-prices/mks-sedan-pricing/2013</t>
  </si>
  <si>
    <t>2013 Lincoln MKS Sedan</t>
  </si>
  <si>
    <t>/used-lincoln-prices/mkx-sedan-pricing/2013</t>
  </si>
  <si>
    <t>2013 Lincoln MKX Sedan</t>
  </si>
  <si>
    <t>/used-lincoln-prices/mkz-sedan-pricing/2013</t>
  </si>
  <si>
    <t>2013 Lincoln MKZ Sedan</t>
  </si>
  <si>
    <t>/used-lincoln-prices/navigator-l-suv-pricing/2013</t>
  </si>
  <si>
    <t>2013 Lincoln Navigator L SUV</t>
  </si>
  <si>
    <t>/used-lincoln-prices/navigator-suv-pricing/2013</t>
  </si>
  <si>
    <t>2013 Lincoln Navigator SUV</t>
  </si>
  <si>
    <t>/used-audi-prices/q7-suv-pricing/2013</t>
  </si>
  <si>
    <t>2013 Audi Q7 SUV</t>
  </si>
  <si>
    <t>/used-mazda-prices/cx-9-suv-pricing/2013</t>
  </si>
  <si>
    <t>2013 Mazda CX-9 SUV</t>
  </si>
  <si>
    <t>/used-mazda-prices/mazda2-sedan-pricing/2013</t>
  </si>
  <si>
    <t>2013 Mazda Mazda2 Sedan</t>
  </si>
  <si>
    <t>/used-mazda-prices/mazda3-hatchback-pricing/2013</t>
  </si>
  <si>
    <t>2013 Mazda Mazda3 Hatchback</t>
  </si>
  <si>
    <t>/used-mazda-prices/mazda3-sedan-pricing/2013</t>
  </si>
  <si>
    <t>2013 Mazda Mazda3 Sedan</t>
  </si>
  <si>
    <t>/used-mazda-prices/mazda5-van-pricing/2013</t>
  </si>
  <si>
    <t>2013 Mazda Mazda5 Van</t>
  </si>
  <si>
    <t>/used-mazda-prices/mazda6-sedan-pricing/2013</t>
  </si>
  <si>
    <t>2013 Mazda Mazda6 Sedan</t>
  </si>
  <si>
    <t>/used-mitsubishi-prices/lancer-sedan-pricing/2013</t>
  </si>
  <si>
    <t>2013 Mitsubishi Lancer Sedan</t>
  </si>
  <si>
    <t>/used-mitsubishi-prices/outlander-sport-suv-pricing/2013</t>
  </si>
  <si>
    <t>2013 Mitsubishi Outlander Sport SUV</t>
  </si>
  <si>
    <t>/used-mitsubishi-prices/outlander-suv-pricing/2013</t>
  </si>
  <si>
    <t>2013 Mitsubishi Outlander SUV</t>
  </si>
  <si>
    <t>/used-nissan-prices/altima-sedan-pricing/2013</t>
  </si>
  <si>
    <t>2013 Nissan Altima Sedan</t>
  </si>
  <si>
    <t>/used-audi-prices/s4-sedan-pricing/2013</t>
  </si>
  <si>
    <t>2013 Audi S4 Sedan</t>
  </si>
  <si>
    <t>/used-nissan-prices/armada-suv-pricing/2013</t>
  </si>
  <si>
    <t>2013 Nissan Armada SUV</t>
  </si>
  <si>
    <t>/used-nissan-prices/cube-hatchback-pricing/2013</t>
  </si>
  <si>
    <t>2013 Nissan cube Hatchback</t>
  </si>
  <si>
    <t>/used-nissan-prices/frontier-truck-pricing/2013</t>
  </si>
  <si>
    <t>2013 Nissan Frontier Truck</t>
  </si>
  <si>
    <t>/used-nissan-prices/juke-hatchback-pricing/2013</t>
  </si>
  <si>
    <t>2013 Nissan JUKE Hatchback</t>
  </si>
  <si>
    <t>/used-nissan-prices/leaf-sedan-pricing/2013</t>
  </si>
  <si>
    <t>2013 Nissan LEAF Sedan</t>
  </si>
  <si>
    <t>/used-nissan-prices/maxima-sedan-pricing/2013</t>
  </si>
  <si>
    <t>2013 Nissan Maxima Sedan</t>
  </si>
  <si>
    <t>/used-nissan-prices/murano-suv-pricing/2013</t>
  </si>
  <si>
    <t>2013 Nissan Murano SUV</t>
  </si>
  <si>
    <t>/used-nissan-prices/pathfinder-suv-pricing/2013</t>
  </si>
  <si>
    <t>2013 Nissan Pathfinder SUV</t>
  </si>
  <si>
    <t>/used-nissan-prices/quest-van-pricing/2013</t>
  </si>
  <si>
    <t>2013 Nissan Quest Van</t>
  </si>
  <si>
    <t>/used-nissan-prices/rogue-suv-pricing/2013</t>
  </si>
  <si>
    <t>2013 Nissan Rogue SUV</t>
  </si>
  <si>
    <t>/used-audi-prices/s5-coupe-pricing/2013</t>
  </si>
  <si>
    <t>2013 Audi S5 Coupe</t>
  </si>
  <si>
    <t>/used-nissan-prices/sentra-sedan-pricing/2013</t>
  </si>
  <si>
    <t>2013 Nissan Sentra Sedan</t>
  </si>
  <si>
    <t>/used-nissan-prices/titan-truck-pricing/2013</t>
  </si>
  <si>
    <t>2013 Nissan Titan Truck</t>
  </si>
  <si>
    <t>/used-nissan-prices/versa-sedan-pricing/2013</t>
  </si>
  <si>
    <t>2013 Nissan Versa Sedan</t>
  </si>
  <si>
    <t>/used-nissan-prices/xterra-suv-pricing/2013</t>
  </si>
  <si>
    <t>2013 Nissan Xterra SUV</t>
  </si>
  <si>
    <t>/used-scion-prices/tc-coupe-pricing/2013</t>
  </si>
  <si>
    <t>2013 Scion tC Coupe</t>
  </si>
  <si>
    <t>/used-scion-prices/xb-hatchback-pricing/2013</t>
  </si>
  <si>
    <t>2013 Scion xB Hatchback</t>
  </si>
  <si>
    <t>/used-scion-prices/xd-hatchback-pricing/2013</t>
  </si>
  <si>
    <t>2013 Scion xD Hatchback</t>
  </si>
  <si>
    <t>/used-subaru-prices/forester-suv-pricing/2013</t>
  </si>
  <si>
    <t>2013 Subaru Forester SUV</t>
  </si>
  <si>
    <t>/used-subaru-prices/impreza-sedan-pricing/2013</t>
  </si>
  <si>
    <t>2013 Subaru Impreza Sedan</t>
  </si>
  <si>
    <t>/used-subaru-prices/impreza-wagon-pricing/2013</t>
  </si>
  <si>
    <t>2013 Subaru Impreza Wagon</t>
  </si>
  <si>
    <t>/used-audi-prices/s6-sedan-pricing/2013</t>
  </si>
  <si>
    <t>2013 Audi S6 Sedan</t>
  </si>
  <si>
    <t>/used-subaru-prices/legacy-sedan-pricing/2013</t>
  </si>
  <si>
    <t>2013 Subaru Legacy Sedan</t>
  </si>
  <si>
    <t>/used-subaru-prices/outback-wagon-pricing/2013</t>
  </si>
  <si>
    <t>2013 Subaru Outback Wagon</t>
  </si>
  <si>
    <t>/used-subaru-prices/tribeca-suv-pricing/2013</t>
  </si>
  <si>
    <t>2013 Subaru Tribeca SUV</t>
  </si>
  <si>
    <t>/used-toyota-prices/4runner-suv-pricing/2013</t>
  </si>
  <si>
    <t>2013 Toyota 4Runner SUV</t>
  </si>
  <si>
    <t>/used-toyota-prices/avalon-sedan-pricing/2013</t>
  </si>
  <si>
    <t>2013 Toyota Avalon Sedan</t>
  </si>
  <si>
    <t>/used-toyota-prices/camry-hybrid-sedan-pricing/2013</t>
  </si>
  <si>
    <t>2013 Toyota Camry Hybrid Sedan</t>
  </si>
  <si>
    <t>/used-toyota-prices/camry-sedan-pricing/2013</t>
  </si>
  <si>
    <t>2013 Toyota Camry Sedan</t>
  </si>
  <si>
    <t>/used-toyota-prices/corolla-sedan-pricing/2013</t>
  </si>
  <si>
    <t>2013 Toyota Corolla Sedan</t>
  </si>
  <si>
    <t>/used-toyota-prices/fj-cruiser-suv-pricing/2013</t>
  </si>
  <si>
    <t>2013 Toyota FJ Cruiser SUV</t>
  </si>
  <si>
    <t>/used-toyota-prices/highlander-hybrid-suv-pricing/2013</t>
  </si>
  <si>
    <t>2013 Toyota Highlander Hybrid SUV</t>
  </si>
  <si>
    <t>/used-buick-prices/enclave-suv-pricing/2013</t>
  </si>
  <si>
    <t>2013 Buick Enclave SUV</t>
  </si>
  <si>
    <t>/used-toyota-prices/highlander-suv-pricing/2013</t>
  </si>
  <si>
    <t>2013 Toyota Highlander SUV</t>
  </si>
  <si>
    <t>/used-toyota-prices/land-cruiser-suv-pricing/2013</t>
  </si>
  <si>
    <t>2013 Toyota Land Cruiser SUV</t>
  </si>
  <si>
    <t>/used-toyota-prices/matrix-hatchback-pricing/2013</t>
  </si>
  <si>
    <t>2013 Toyota Matrix Hatchback</t>
  </si>
  <si>
    <t>/used-toyota-prices/prius-hatchback-pricing/2013</t>
  </si>
  <si>
    <t>2013 Toyota Prius Hatchback</t>
  </si>
  <si>
    <t>/used-toyota-prices/rav4-suv-pricing/2013</t>
  </si>
  <si>
    <t>2013 Toyota RAV4 SUV</t>
  </si>
  <si>
    <t>/used-toyota-prices/sienna-hatchback-pricing/2013</t>
  </si>
  <si>
    <t>2013 Toyota Sienna Hatchback</t>
  </si>
  <si>
    <t>/used-toyota-prices/tacoma-truck-pricing/2013</t>
  </si>
  <si>
    <t>2013 Toyota Tacoma Truck</t>
  </si>
  <si>
    <t>/used-toyota-prices/venza-wagon-pricing/2013</t>
  </si>
  <si>
    <t>2013 Toyota Venza Wagon</t>
  </si>
  <si>
    <t>/used-toyota-prices/yaris-hatchback-pricing/2013</t>
  </si>
  <si>
    <t>2013 Toyota Yaris Hatchback</t>
  </si>
  <si>
    <t>/used-volkswagen-prices/cc-sedan-pricing/2013</t>
  </si>
  <si>
    <t>2013 Volkswagen CC Sedan</t>
  </si>
  <si>
    <t>/used-buick-prices/lacrosse-sedan-pricing/2013</t>
  </si>
  <si>
    <t>2013 Buick LaCrosse Sedan</t>
  </si>
  <si>
    <t>/used-volkswagen-prices/eos-convertible-pricing/2013</t>
  </si>
  <si>
    <t>2013 Volkswagen Eos Convertible</t>
  </si>
  <si>
    <t>/used-volkswagen-prices/gli-sedan-pricing/2013</t>
  </si>
  <si>
    <t>2013 Volkswagen GLI Sedan</t>
  </si>
  <si>
    <t>/used-volkswagen-prices/golf-sedan-pricing/2013</t>
  </si>
  <si>
    <t>2013 Volkswagen Golf Sedan</t>
  </si>
  <si>
    <t>/used-volkswagen-prices/jetta-sedan-pricing/2013</t>
  </si>
  <si>
    <t>2013 Volkswagen Jetta Sedan</t>
  </si>
  <si>
    <t>/used-volkswagen-prices/jetta-sportwagen-wagon-pricing/2013</t>
  </si>
  <si>
    <t>2013 Volkswagen Jetta SportWagen Wagon</t>
  </si>
  <si>
    <t>/used-volkswagen-prices/passat-sedan-pricing/2013</t>
  </si>
  <si>
    <t>2013 Volkswagen Passat Sedan</t>
  </si>
  <si>
    <t>/used-volkswagen-prices/tiguan-suv-pricing/2013</t>
  </si>
  <si>
    <t>2013 Volkswagen Tiguan SUV</t>
  </si>
  <si>
    <t>/used-volkswagen-prices/touareg-suv-pricing/2013</t>
  </si>
  <si>
    <t>2013 Volkswagen Touareg SUV</t>
  </si>
  <si>
    <t>/used-volvo-prices/c30-coupe-pricing/2013</t>
  </si>
  <si>
    <t>2013 Volvo C30 Coupe</t>
  </si>
  <si>
    <t>/used-volvo-prices/s60-sedan-pricing/2013</t>
  </si>
  <si>
    <t>2013 Volvo S60 Sedan</t>
  </si>
  <si>
    <t>/used-buick-prices/regal-sedan-pricing/2013</t>
  </si>
  <si>
    <t>2013 Buick Regal Sedan</t>
  </si>
  <si>
    <t>/used-volvo-prices/s80-sedan-pricing/2013</t>
  </si>
  <si>
    <t>2013 Volvo S80 Sedan</t>
  </si>
  <si>
    <t>/used-volvo-prices/xc60-suv-pricing/2013</t>
  </si>
  <si>
    <t>2013 Volvo XC60 SUV</t>
  </si>
  <si>
    <t>/used-volvo-prices/xc70-wagon-pricing/2013</t>
  </si>
  <si>
    <t>2013 Volvo XC70 Wagon</t>
  </si>
  <si>
    <t>/used-volvo-prices/xc90-suv-pricing/2013</t>
  </si>
  <si>
    <t>2013 Volvo XC90 SUV</t>
  </si>
  <si>
    <t>/used-cadillac-prices/cts-sedan-pricing/2013</t>
  </si>
  <si>
    <t>2013 Cadillac CTS Sedan</t>
  </si>
  <si>
    <t>/used-cadillac-prices/cts-v-wagon-pricing/2013</t>
  </si>
  <si>
    <t>2013 Cadillac CTS-V Wagon</t>
  </si>
  <si>
    <t>/used-acura-prices/tl-sedan-pricing/2013</t>
  </si>
  <si>
    <t>2013 Acura TL Sedan</t>
  </si>
  <si>
    <t>/used-cadillac-prices/escalade-esv-suv-pricing/2013</t>
  </si>
  <si>
    <t>2013 Cadillac Escalade ESV SUV</t>
  </si>
  <si>
    <t>/used-cadillac-prices/escalade-ext-truck-pricing/2013</t>
  </si>
  <si>
    <t>2013 Cadillac Escalade EXT Truck</t>
  </si>
  <si>
    <t>/used-cadillac-prices/escalade-hybrid-suv-pricing/2013</t>
  </si>
  <si>
    <t>2013 Cadillac Escalade Hybrid SUV</t>
  </si>
  <si>
    <t>/used-cadillac-prices/escalade-suv-pricing/2013</t>
  </si>
  <si>
    <t>2013 Cadillac Escalade SUV</t>
  </si>
  <si>
    <t>/used-chevrolet-prices/camaro-convertible-pricing/2013</t>
  </si>
  <si>
    <t>2013 Chevrolet Camaro Convertible</t>
  </si>
  <si>
    <t>/used-chevrolet-prices/cruze-sedan-pricing/2013</t>
  </si>
  <si>
    <t>2013 Chevrolet Cruze Sedan</t>
  </si>
  <si>
    <t>/used-chevrolet-prices/equinox-suv-pricing/2013</t>
  </si>
  <si>
    <t>2013 Chevrolet Equinox SUV</t>
  </si>
  <si>
    <t>/used-chevrolet-prices/impala-sedan-pricing/2013</t>
  </si>
  <si>
    <t>2013 Chevrolet Impala Sedan</t>
  </si>
  <si>
    <t>/used-chevrolet-prices/malibu-sedan-pricing/2013</t>
  </si>
  <si>
    <t>2013 Chevrolet Malibu Sedan</t>
  </si>
  <si>
    <t>/used-chevrolet-prices/suburban-suv-pricing/2013</t>
  </si>
  <si>
    <t>2013 Chevrolet Suburban SUV</t>
  </si>
  <si>
    <t>/used-acura-prices/tsx-sedan-pricing/2013</t>
  </si>
  <si>
    <t>2013 Acura TSX Sedan</t>
  </si>
  <si>
    <t>/used-chevrolet-prices/tahoe-hybrid-suv-pricing/2013</t>
  </si>
  <si>
    <t>2013 Chevrolet Tahoe Hybrid SUV</t>
  </si>
  <si>
    <t>/used-chevrolet-prices/tahoe-suv-pricing/2013</t>
  </si>
  <si>
    <t>2013 Chevrolet Tahoe SUV</t>
  </si>
  <si>
    <t>/used-chevrolet-prices/traverse-suv-pricing/2013</t>
  </si>
  <si>
    <t>2013 Chevrolet Traverse SUV</t>
  </si>
  <si>
    <t>/used-chevrolet-prices/volt-hatchback-pricing/2013</t>
  </si>
  <si>
    <t>2013 Chevrolet Volt Hatchback</t>
  </si>
  <si>
    <t>/used-chrysler-prices/200-sedan-pricing/2013</t>
  </si>
  <si>
    <t>2013 Chrysler 200 Sedan</t>
  </si>
  <si>
    <t>/used-chrysler-prices/300-sedan-pricing/2013</t>
  </si>
  <si>
    <t>2013 Chrysler 300 Sedan</t>
  </si>
  <si>
    <t>/used-chrysler-prices/town-&amp;-country-van-pricing/2013</t>
  </si>
  <si>
    <t>2013 Chrysler Town &amp; Country Van</t>
  </si>
  <si>
    <t>/used-dodge-prices/avenger-sedan-pricing/2013</t>
  </si>
  <si>
    <t>2013 Dodge Avenger Sedan</t>
  </si>
  <si>
    <t>/used-dodge-prices/charger-sedan-pricing/2013</t>
  </si>
  <si>
    <t>2013 Dodge Charger Sedan</t>
  </si>
  <si>
    <t>/used-dodge-prices/durango-suv-pricing/2013</t>
  </si>
  <si>
    <t>2013 Dodge Durango SUV</t>
  </si>
  <si>
    <t>/used-acura-prices/tsx-sport-wagon-pricing/2013</t>
  </si>
  <si>
    <t>2013 Acura TSX Sport Wagon</t>
  </si>
  <si>
    <t>/used-dodge-prices/grand-caravan-van-pricing/2013</t>
  </si>
  <si>
    <t>2013 Dodge Grand Caravan Van</t>
  </si>
  <si>
    <t>/used-dodge-prices/journey-sedan-pricing/2013</t>
  </si>
  <si>
    <t>2013 Dodge Journey Sedan</t>
  </si>
  <si>
    <t>/used-ford-prices/edge-sedan-pricing/2013</t>
  </si>
  <si>
    <t>2013 Ford Edge Sedan</t>
  </si>
  <si>
    <t>/used-ford-prices/escape-suv-pricing/2013</t>
  </si>
  <si>
    <t>2013 Ford Escape SUV</t>
  </si>
  <si>
    <t>/used-ford-prices/expedition-suv-pricing/2013</t>
  </si>
  <si>
    <t>2013 Ford Expedition SUV</t>
  </si>
  <si>
    <t>/used-ford-prices/explorer-suv-pricing/2013</t>
  </si>
  <si>
    <t>2013 Ford Explorer SUV</t>
  </si>
  <si>
    <t>/used-ford-prices/fiesta-hatchback-pricing/2013</t>
  </si>
  <si>
    <t>2013 Ford Fiesta Hatchback</t>
  </si>
  <si>
    <t>/used-ford-prices/fiesta-sedan-pricing/2013</t>
  </si>
  <si>
    <t>2013 Ford Fiesta Sedan</t>
  </si>
  <si>
    <t>/used-ford-prices/focus-hatchback-pricing/2013</t>
  </si>
  <si>
    <t>2013 Ford Focus Hatchback</t>
  </si>
  <si>
    <t>/used-ford-prices/focus-sedan-pricing/2013</t>
  </si>
  <si>
    <t>2013 Ford Focus Sedan</t>
  </si>
  <si>
    <t>/used-acura-prices/zdx-suv-pricing/2013</t>
  </si>
  <si>
    <t>2013 Acura ZDX SUV</t>
  </si>
  <si>
    <t>/used-ford-prices/fusion-sedan-pricing/2013</t>
  </si>
  <si>
    <t>2013 Ford Fusion Sedan</t>
  </si>
  <si>
    <t>/used-ford-prices/mustang-convertible-pricing/2013</t>
  </si>
  <si>
    <t>2013 Ford Mustang Convertible</t>
  </si>
  <si>
    <t>/used-ford-prices/taurus-sedan-pricing/2013</t>
  </si>
  <si>
    <t>2013 Ford Taurus Sedan</t>
  </si>
  <si>
    <t>/used-gmc-prices/acadia-suv-pricing/2013</t>
  </si>
  <si>
    <t>2013 GMC Acadia SUV</t>
  </si>
  <si>
    <t>/used-gmc-prices/sierra-1500-truck-pricing/2013</t>
  </si>
  <si>
    <t>2013 GMC Sierra 1500 Truck</t>
  </si>
  <si>
    <t>/used-gmc-prices/terrain-suv-pricing/2013</t>
  </si>
  <si>
    <t>2013 GMC Terrain SUV</t>
  </si>
  <si>
    <t>/used-gmc-prices/yukon-suv-pricing/2013</t>
  </si>
  <si>
    <t>2013 GMC Yukon SUV</t>
  </si>
  <si>
    <t>/used-honda-prices/accord-sedan-pricing/2013</t>
  </si>
  <si>
    <t>2013 Honda Accord Sedan</t>
  </si>
  <si>
    <t>/used-honda-prices/civic-hybrid-sedan-pricing/2013</t>
  </si>
  <si>
    <t>2013 Honda Civic Hybrid Sedan</t>
  </si>
  <si>
    <t>/used-honda-prices/civic-sedan-pricing/2013</t>
  </si>
  <si>
    <t>2013 Honda Civic Sedan</t>
  </si>
  <si>
    <t>/used-audi-prices/a3-sedan-pricing/2013</t>
  </si>
  <si>
    <t>2013 Audi A3 Sedan</t>
  </si>
  <si>
    <t>/used-honda-prices/cr-v-hatchback-pricing/2013</t>
  </si>
  <si>
    <t>2013 Honda CR-V Hatchback</t>
  </si>
  <si>
    <t>/used-honda-prices/fit-hatchback-pricing/2013</t>
  </si>
  <si>
    <t>2013 Honda Fit Hatchback</t>
  </si>
  <si>
    <t>/used-honda-prices/insight-hatchback-pricing/2013</t>
  </si>
  <si>
    <t>2013 Honda Insight Hatchback</t>
  </si>
  <si>
    <t>/used-honda-prices/odyssey-hatchback-pricing/2013</t>
  </si>
  <si>
    <t>2013 Honda Odyssey Hatchback</t>
  </si>
  <si>
    <t>/used-honda-prices/odyssey-van-pricing/2013</t>
  </si>
  <si>
    <t>2013 Honda Odyssey Van</t>
  </si>
  <si>
    <t>/used-honda-prices/pilot-suv-pricing/2013</t>
  </si>
  <si>
    <t>2013 Honda Pilot SUV</t>
  </si>
  <si>
    <t>/used-honda-prices/ridgeline-truck-pricing/2013</t>
  </si>
  <si>
    <t>2013 Honda Ridgeline Truck</t>
  </si>
  <si>
    <t>/used-hyundai-prices/accent-sedan-pricing/2013</t>
  </si>
  <si>
    <t>2013 Hyundai Accent Sedan</t>
  </si>
  <si>
    <t>/used-hyundai-prices/elantra-sedan-pricing/2013</t>
  </si>
  <si>
    <t>2013 Hyundai Elantra Sedan</t>
  </si>
  <si>
    <t>/used-audi-prices/a4-sedan-pricing/2013</t>
  </si>
  <si>
    <t>2013 Audi A4 Sedan</t>
  </si>
  <si>
    <t>/used-hyundai-prices/equus-sedan-pricing/2013</t>
  </si>
  <si>
    <t>2013 Hyundai Equus Sedan</t>
  </si>
  <si>
    <t>/used-hyundai-prices/genesis-sedan-pricing/2013</t>
  </si>
  <si>
    <t>2013 Hyundai Genesis Sedan</t>
  </si>
  <si>
    <t>/used-hyundai-prices/santa-fe-suv-pricing/2013</t>
  </si>
  <si>
    <t>2013 Hyundai Santa Fe SUV</t>
  </si>
  <si>
    <t>/used-hyundai-prices/sonata-sedan-pricing/2013</t>
  </si>
  <si>
    <t>2013 Hyundai Sonata Sedan</t>
  </si>
  <si>
    <t>/used-hyundai-prices/tucson-suv-pricing/2013</t>
  </si>
  <si>
    <t>2013 Hyundai Tucson SUV</t>
  </si>
  <si>
    <t>/used-infiniti-prices/fx50-suv-pricing/2013</t>
  </si>
  <si>
    <t>2013 Infiniti FX50 SUV</t>
  </si>
  <si>
    <t>/used-infiniti-prices/g37-sedan-pricing/2013</t>
  </si>
  <si>
    <t>2013 Infiniti G37 Sedan</t>
  </si>
  <si>
    <t>/used-infiniti-prices/m37-sedan-pricing/2013</t>
  </si>
  <si>
    <t>2013 Infiniti M37 Sedan</t>
  </si>
  <si>
    <t>/used-infiniti-prices/m56-sedan-pricing/2013</t>
  </si>
  <si>
    <t>2013 Infiniti M56 Sedan</t>
  </si>
  <si>
    <t>/used-infiniti-prices/qx56-suv-pricing/2013</t>
  </si>
  <si>
    <t>2013 Infiniti QX56 SUV</t>
  </si>
  <si>
    <t>/used-audi-prices/a6-sedan-pricing/2013</t>
  </si>
  <si>
    <t>2013 Audi A6 Sedan</t>
  </si>
  <si>
    <t>/used-jeep-prices/compass-suv-pricing/2013</t>
  </si>
  <si>
    <t>2013 Jeep Compass SUV</t>
  </si>
  <si>
    <t>/used-jeep-prices/grand-cherokee-suv-pricing/2013</t>
  </si>
  <si>
    <t>2013 Jeep Grand Cherokee SUV</t>
  </si>
  <si>
    <t>/used-jeep-prices/patriot-suv-pricing/2013</t>
  </si>
  <si>
    <t>2013 Jeep Patriot SUV</t>
  </si>
  <si>
    <t>/used-jeep-prices/wrangler-suv-pricing/2013</t>
  </si>
  <si>
    <t>2013 Jeep Wrangler SUV</t>
  </si>
  <si>
    <t>/used-kia-prices/forte-5-door-hatchback-pricing/2013</t>
  </si>
  <si>
    <t>2013 Kia Forte 5-Door Hatchback</t>
  </si>
  <si>
    <t>/used-kia-prices/forte-sedan-pricing/2013</t>
  </si>
  <si>
    <t>2013 Kia Forte Sedan</t>
  </si>
  <si>
    <t>/used-kia-prices/optima-sedan-pricing/2013</t>
  </si>
  <si>
    <t>2013 Kia Optima Sedan</t>
  </si>
  <si>
    <t>/used-kia-prices/rio-hatchback-pricing/2013</t>
  </si>
  <si>
    <t>2013 Kia Rio Hatchback</t>
  </si>
  <si>
    <t>/used-kia-prices/rio-sedan-pricing/2013</t>
  </si>
  <si>
    <t>2013 Kia Rio Sedan</t>
  </si>
  <si>
    <t>/used-kia-prices/sorento-suv-pricing/2013</t>
  </si>
  <si>
    <t>2013 Kia Sorento SUV</t>
  </si>
  <si>
    <t>/used-kia-prices/soul-hatchback-pricing/2013</t>
  </si>
  <si>
    <t>2013 Kia Soul Hatchback</t>
  </si>
  <si>
    <t>/used-kia-prices/sportage-suv-pricing/2013</t>
  </si>
  <si>
    <t>2013 Kia Sportage SUV</t>
  </si>
  <si>
    <t>/used-lexus-prices/ct-200h-sedan-pricing/2013</t>
  </si>
  <si>
    <t>2013 Lexus CT 200h Sedan</t>
  </si>
  <si>
    <t>/used-lexus-prices/es-350-sedan-pricing/2013</t>
  </si>
  <si>
    <t>2013 Lexus ES 350 Sedan</t>
  </si>
  <si>
    <t>/used-lexus-prices/gs-350-sedan-pricing/2013</t>
  </si>
  <si>
    <t>2013 Lexus GS 350 Sedan</t>
  </si>
  <si>
    <t>/used-lexus-prices/gs-450h-sedan-pricing/2013</t>
  </si>
  <si>
    <t>2013 Lexus GS 450h Sedan</t>
  </si>
  <si>
    <t>/used-lexus-prices/gx-460-suv-pricing/2013</t>
  </si>
  <si>
    <t>2013 Lexus GX 460 SUV</t>
  </si>
  <si>
    <t>/used-lexus-prices/is-250-sedan-pricing/2013</t>
  </si>
  <si>
    <t>2013 Lexus IS 250 Sedan</t>
  </si>
  <si>
    <t>/used-lexus-prices/is-350-sedan-pricing/2013</t>
  </si>
  <si>
    <t>2013 Lexus IS 350 Sedan</t>
  </si>
  <si>
    <t>/used-lexus-prices/is-f-sedan-pricing/2013</t>
  </si>
  <si>
    <t>2013 Lexus IS F Sedan</t>
  </si>
  <si>
    <t>URL</t>
  </si>
  <si>
    <t>Make</t>
  </si>
  <si>
    <t>Mileage</t>
  </si>
  <si>
    <t>Price</t>
  </si>
  <si>
    <t>Low Price</t>
  </si>
  <si>
    <t>High Price</t>
  </si>
  <si>
    <t>Year</t>
  </si>
  <si>
    <t>Make2</t>
  </si>
  <si>
    <t>Make and Model</t>
  </si>
  <si>
    <t>Model</t>
  </si>
  <si>
    <t>Category</t>
  </si>
  <si>
    <t>SUV</t>
  </si>
  <si>
    <t>Sedan</t>
  </si>
  <si>
    <t>Wagon / Hatchback</t>
  </si>
  <si>
    <t>Van</t>
  </si>
  <si>
    <t>Truck</t>
  </si>
  <si>
    <t>Coupe</t>
  </si>
  <si>
    <t>Convertible</t>
  </si>
  <si>
    <t>Age</t>
  </si>
  <si>
    <t>SafetyRating</t>
  </si>
  <si>
    <t>SurvivalRate</t>
  </si>
  <si>
    <t>YearlySurvivalRate</t>
  </si>
  <si>
    <t>YearlyDeathRate</t>
  </si>
  <si>
    <t>DeathRate</t>
  </si>
  <si>
    <t>MakeAndModel</t>
  </si>
  <si>
    <t>CarYear</t>
  </si>
  <si>
    <t>LowPrice</t>
  </si>
  <si>
    <t>HighPrice</t>
  </si>
  <si>
    <t xml:space="preserve">Acura </t>
  </si>
  <si>
    <t>Acura MDX SUV</t>
  </si>
  <si>
    <t>MDX SUV</t>
  </si>
  <si>
    <t>Acura RDX SUV</t>
  </si>
  <si>
    <t>RDX SUV</t>
  </si>
  <si>
    <t>Acura RL Sedan</t>
  </si>
  <si>
    <t>RL Sedan</t>
  </si>
  <si>
    <t>Acura TL Sedan</t>
  </si>
  <si>
    <t>TL Sedan</t>
  </si>
  <si>
    <t>Acura TSX Sedan</t>
  </si>
  <si>
    <t>TSX Sedan</t>
  </si>
  <si>
    <t>Acura TSX Sport Wagon</t>
  </si>
  <si>
    <t>TSX Sport Wagon</t>
  </si>
  <si>
    <t>Acura ZDX SUV</t>
  </si>
  <si>
    <t>ZDX SUV</t>
  </si>
  <si>
    <t xml:space="preserve">Audi </t>
  </si>
  <si>
    <t>Audi A3 Sedan</t>
  </si>
  <si>
    <t>A3 Sedan</t>
  </si>
  <si>
    <t>Audi A4 Sedan</t>
  </si>
  <si>
    <t>A4 Sedan</t>
  </si>
  <si>
    <t>Audi A6 Sedan</t>
  </si>
  <si>
    <t>A6 Sedan</t>
  </si>
  <si>
    <t>Audi Q5 SUV</t>
  </si>
  <si>
    <t>Q5 SUV</t>
  </si>
  <si>
    <t>Audi Q7 SUV</t>
  </si>
  <si>
    <t>Q7 SUV</t>
  </si>
  <si>
    <t>Audi S4 Sedan</t>
  </si>
  <si>
    <t>S4 Sedan</t>
  </si>
  <si>
    <t>Audi S5 Coupe</t>
  </si>
  <si>
    <t>S5 Coupe</t>
  </si>
  <si>
    <t>Audi S6 Sedan</t>
  </si>
  <si>
    <t>S6 Sedan</t>
  </si>
  <si>
    <t xml:space="preserve">Buick </t>
  </si>
  <si>
    <t>Buick Century Sedan</t>
  </si>
  <si>
    <t>Century Sedan</t>
  </si>
  <si>
    <t>Buick Enclave SUV</t>
  </si>
  <si>
    <t>Enclave SUV</t>
  </si>
  <si>
    <t>Buick LaCrosse Sedan</t>
  </si>
  <si>
    <t>LaCrosse Sedan</t>
  </si>
  <si>
    <t>Buick LeSabre Sedan</t>
  </si>
  <si>
    <t>LeSabre Sedan</t>
  </si>
  <si>
    <t>Buick Lucerne Sedan</t>
  </si>
  <si>
    <t>Lucerne Sedan</t>
  </si>
  <si>
    <t>Buick Park Avenue Sedan</t>
  </si>
  <si>
    <t>Park Avenue Sedan</t>
  </si>
  <si>
    <t>Buick Rainier SUV</t>
  </si>
  <si>
    <t>Rainier SUV</t>
  </si>
  <si>
    <t>Buick Regal Sedan</t>
  </si>
  <si>
    <t>Regal Sedan</t>
  </si>
  <si>
    <t>Buick Rendezvous SUV</t>
  </si>
  <si>
    <t>Rendezvous SUV</t>
  </si>
  <si>
    <t>Buick Terraza Van</t>
  </si>
  <si>
    <t>Terraza Van</t>
  </si>
  <si>
    <t xml:space="preserve">Cadillac </t>
  </si>
  <si>
    <t>Cadillac CTS Sedan</t>
  </si>
  <si>
    <t>CTS Sedan</t>
  </si>
  <si>
    <t>Cadillac CTS-V Wagon</t>
  </si>
  <si>
    <t>CTS-V Wagon</t>
  </si>
  <si>
    <t>Cadillac DTS Sedan</t>
  </si>
  <si>
    <t>DTS Sedan</t>
  </si>
  <si>
    <t>Cadillac Escalade ESV SUV</t>
  </si>
  <si>
    <t>Escalade ESV SUV</t>
  </si>
  <si>
    <t>Cadillac Escalade EXT Truck</t>
  </si>
  <si>
    <t>Escalade EXT Truck</t>
  </si>
  <si>
    <t>Cadillac Escalade Hybrid SUV</t>
  </si>
  <si>
    <t>Escalade Hybrid SUV</t>
  </si>
  <si>
    <t>Cadillac Escalade SUV</t>
  </si>
  <si>
    <t>Escalade SUV</t>
  </si>
  <si>
    <t>Cadillac STS Sedan</t>
  </si>
  <si>
    <t>STS Sedan</t>
  </si>
  <si>
    <t xml:space="preserve">Chevrolet </t>
  </si>
  <si>
    <t>Chevrolet Aveo Hatchback</t>
  </si>
  <si>
    <t>Aveo Hatchback</t>
  </si>
  <si>
    <t>Chevrolet Aveo Sedan</t>
  </si>
  <si>
    <t>Aveo Sedan</t>
  </si>
  <si>
    <t>Chevrolet Camaro Convertible</t>
  </si>
  <si>
    <t>Camaro Convertible</t>
  </si>
  <si>
    <t>Chevrolet Cruze Sedan</t>
  </si>
  <si>
    <t>Cruze Sedan</t>
  </si>
  <si>
    <t>Chevrolet Equinox SUV</t>
  </si>
  <si>
    <t>Equinox SUV</t>
  </si>
  <si>
    <t>Chevrolet HHR SUV</t>
  </si>
  <si>
    <t>HHR SUV</t>
  </si>
  <si>
    <t>Chevrolet Impala Sedan</t>
  </si>
  <si>
    <t>Impala Sedan</t>
  </si>
  <si>
    <t>Chevrolet Malibu Sedan</t>
  </si>
  <si>
    <t>Malibu Sedan</t>
  </si>
  <si>
    <t>Chevrolet Suburban SUV</t>
  </si>
  <si>
    <t>Suburban SUV</t>
  </si>
  <si>
    <t>Chevrolet Tahoe Hybrid SUV</t>
  </si>
  <si>
    <t>Tahoe Hybrid SUV</t>
  </si>
  <si>
    <t>Chevrolet Tahoe SUV</t>
  </si>
  <si>
    <t>Tahoe SUV</t>
  </si>
  <si>
    <t>Chevrolet Traverse SUV</t>
  </si>
  <si>
    <t>Traverse SUV</t>
  </si>
  <si>
    <t>Chevrolet Volt Hatchback</t>
  </si>
  <si>
    <t>Volt Hatchback</t>
  </si>
  <si>
    <t xml:space="preserve">Chrysler </t>
  </si>
  <si>
    <t>Chrysler 200 Sedan</t>
  </si>
  <si>
    <t>200 Sedan</t>
  </si>
  <si>
    <t>Chrysler 300 Sedan</t>
  </si>
  <si>
    <t>300 Sedan</t>
  </si>
  <si>
    <t>Chrysler Aspen SUV</t>
  </si>
  <si>
    <t>Aspen SUV</t>
  </si>
  <si>
    <t>Chrysler Crossfire Coupe</t>
  </si>
  <si>
    <t>Crossfire Coupe</t>
  </si>
  <si>
    <t>Chrysler Pacifica Wagon</t>
  </si>
  <si>
    <t>Pacifica Wagon</t>
  </si>
  <si>
    <t>Chrysler PT Cruiser Sedan</t>
  </si>
  <si>
    <t>PT Cruiser Sedan</t>
  </si>
  <si>
    <t>Chrysler Sebring Sedan</t>
  </si>
  <si>
    <t>Sebring Sedan</t>
  </si>
  <si>
    <t>Chrysler Town &amp; Country Van</t>
  </si>
  <si>
    <t>Town &amp; Country Van</t>
  </si>
  <si>
    <t xml:space="preserve">Dodge </t>
  </si>
  <si>
    <t>Dodge Avenger Sedan</t>
  </si>
  <si>
    <t>Avenger Sedan</t>
  </si>
  <si>
    <t>Dodge Charger Sedan</t>
  </si>
  <si>
    <t>Charger Sedan</t>
  </si>
  <si>
    <t>Dodge Durango SUV</t>
  </si>
  <si>
    <t>Durango SUV</t>
  </si>
  <si>
    <t>Dodge Grand Caravan Van</t>
  </si>
  <si>
    <t>Grand Caravan Van</t>
  </si>
  <si>
    <t>Dodge Journey Sedan</t>
  </si>
  <si>
    <t>Journey Sedan</t>
  </si>
  <si>
    <t>Dodge Nitro SUV</t>
  </si>
  <si>
    <t>Nitro SUV</t>
  </si>
  <si>
    <t xml:space="preserve">Ford </t>
  </si>
  <si>
    <t>Ford Edge Sedan</t>
  </si>
  <si>
    <t>Edge Sedan</t>
  </si>
  <si>
    <t>Ford Escape SUV</t>
  </si>
  <si>
    <t>Escape SUV</t>
  </si>
  <si>
    <t>Ford Expedition SUV</t>
  </si>
  <si>
    <t>Expedition SUV</t>
  </si>
  <si>
    <t>Ford Explorer SUV</t>
  </si>
  <si>
    <t>Explorer SUV</t>
  </si>
  <si>
    <t>Ford Fiesta Hatchback</t>
  </si>
  <si>
    <t>Fiesta Hatchback</t>
  </si>
  <si>
    <t>Ford Fiesta Sedan</t>
  </si>
  <si>
    <t>Fiesta Sedan</t>
  </si>
  <si>
    <t>Ford Flex SUV</t>
  </si>
  <si>
    <t>Flex SUV</t>
  </si>
  <si>
    <t>Ford Focus Hatchback</t>
  </si>
  <si>
    <t>Focus Hatchback</t>
  </si>
  <si>
    <t>Ford Focus Sedan</t>
  </si>
  <si>
    <t>Focus Sedan</t>
  </si>
  <si>
    <t>Ford Freestar Wagon</t>
  </si>
  <si>
    <t>Freestar Wagon</t>
  </si>
  <si>
    <t>Ford Fusion Sedan</t>
  </si>
  <si>
    <t>Fusion Sedan</t>
  </si>
  <si>
    <t>Ford Mustang Convertible</t>
  </si>
  <si>
    <t>Mustang Convertible</t>
  </si>
  <si>
    <t>Ford Taurus Sedan</t>
  </si>
  <si>
    <t>Taurus Sedan</t>
  </si>
  <si>
    <t xml:space="preserve">GMC </t>
  </si>
  <si>
    <t>GMC Acadia SUV</t>
  </si>
  <si>
    <t>Acadia SUV</t>
  </si>
  <si>
    <t>GMC Canyon Truck</t>
  </si>
  <si>
    <t>Canyon Truck</t>
  </si>
  <si>
    <t>GMC Envoy SUV</t>
  </si>
  <si>
    <t>Envoy SUV</t>
  </si>
  <si>
    <t>GMC Sierra 1500 Truck</t>
  </si>
  <si>
    <t>Sierra 1500 Truck</t>
  </si>
  <si>
    <t>GMC Terrain SUV</t>
  </si>
  <si>
    <t>Terrain SUV</t>
  </si>
  <si>
    <t>GMC Yukon Denali SUV</t>
  </si>
  <si>
    <t>Yukon Denali SUV</t>
  </si>
  <si>
    <t>GMC Yukon SUV</t>
  </si>
  <si>
    <t>Yukon SUV</t>
  </si>
  <si>
    <t xml:space="preserve">Honda </t>
  </si>
  <si>
    <t>Honda Accord Sedan</t>
  </si>
  <si>
    <t>Accord Sedan</t>
  </si>
  <si>
    <t>Honda Civic Hybrid Sedan</t>
  </si>
  <si>
    <t>Civic Hybrid Sedan</t>
  </si>
  <si>
    <t>Honda Civic Sedan</t>
  </si>
  <si>
    <t>Civic Sedan</t>
  </si>
  <si>
    <t>Honda CR-V Hatchback</t>
  </si>
  <si>
    <t>CR-V Hatchback</t>
  </si>
  <si>
    <t>Honda Element Hatchback</t>
  </si>
  <si>
    <t>Element Hatchback</t>
  </si>
  <si>
    <t>Honda Element SUV</t>
  </si>
  <si>
    <t>Element SUV</t>
  </si>
  <si>
    <t>Honda Fit Hatchback</t>
  </si>
  <si>
    <t>Fit Hatchback</t>
  </si>
  <si>
    <t>Honda Insight Hatchback</t>
  </si>
  <si>
    <t>Insight Hatchback</t>
  </si>
  <si>
    <t>Honda Odyssey Hatchback</t>
  </si>
  <si>
    <t>Odyssey Hatchback</t>
  </si>
  <si>
    <t>Honda Odyssey Van</t>
  </si>
  <si>
    <t>Odyssey Van</t>
  </si>
  <si>
    <t>Honda Pilot SUV</t>
  </si>
  <si>
    <t>Pilot SUV</t>
  </si>
  <si>
    <t>Honda Ridgeline Truck</t>
  </si>
  <si>
    <t>Ridgeline Truck</t>
  </si>
  <si>
    <t>Honda S2000 Convertible</t>
  </si>
  <si>
    <t>S2000 Convertible</t>
  </si>
  <si>
    <t xml:space="preserve">Hyundai </t>
  </si>
  <si>
    <t>Hyundai Accent Sedan</t>
  </si>
  <si>
    <t>Accent Sedan</t>
  </si>
  <si>
    <t>Hyundai Elantra Sedan</t>
  </si>
  <si>
    <t>Elantra Sedan</t>
  </si>
  <si>
    <t>Hyundai Elantra Touring Wagon</t>
  </si>
  <si>
    <t>Elantra Touring Wagon</t>
  </si>
  <si>
    <t>Hyundai Entourage Van</t>
  </si>
  <si>
    <t>Entourage Van</t>
  </si>
  <si>
    <t>Hyundai Equus Sedan</t>
  </si>
  <si>
    <t>Equus Sedan</t>
  </si>
  <si>
    <t>Hyundai Genesis Sedan</t>
  </si>
  <si>
    <t>Genesis Sedan</t>
  </si>
  <si>
    <t>Hyundai Santa Fe SUV</t>
  </si>
  <si>
    <t>Santa Fe SUV</t>
  </si>
  <si>
    <t>Hyundai Sonata Sedan</t>
  </si>
  <si>
    <t>Sonata Sedan</t>
  </si>
  <si>
    <t>Hyundai Tucson SUV</t>
  </si>
  <si>
    <t>Tucson SUV</t>
  </si>
  <si>
    <t>Hyundai Veracruz SUV</t>
  </si>
  <si>
    <t>Veracruz SUV</t>
  </si>
  <si>
    <t xml:space="preserve">Infiniti </t>
  </si>
  <si>
    <t>Infiniti EX35 SUV</t>
  </si>
  <si>
    <t>EX35 SUV</t>
  </si>
  <si>
    <t>Infiniti FX35 SUV</t>
  </si>
  <si>
    <t>FX35 SUV</t>
  </si>
  <si>
    <t>Infiniti FX50 SUV</t>
  </si>
  <si>
    <t>FX50 SUV</t>
  </si>
  <si>
    <t>Infiniti G25 Sedan</t>
  </si>
  <si>
    <t>G25 Sedan</t>
  </si>
  <si>
    <t>Infiniti G35 Sedan</t>
  </si>
  <si>
    <t>G35 Sedan</t>
  </si>
  <si>
    <t>Infiniti G37 Sedan</t>
  </si>
  <si>
    <t>G37 Sedan</t>
  </si>
  <si>
    <t>Infiniti M35 Sedan</t>
  </si>
  <si>
    <t>M35 Sedan</t>
  </si>
  <si>
    <t>Infiniti M37 Sedan</t>
  </si>
  <si>
    <t>M37 Sedan</t>
  </si>
  <si>
    <t>Infiniti M45 Sedan</t>
  </si>
  <si>
    <t>M45 Sedan</t>
  </si>
  <si>
    <t>Infiniti M56 Sedan</t>
  </si>
  <si>
    <t>M56 Sedan</t>
  </si>
  <si>
    <t>Infiniti QX56 SUV</t>
  </si>
  <si>
    <t>QX56 SUV</t>
  </si>
  <si>
    <t xml:space="preserve">Jeep </t>
  </si>
  <si>
    <t>Jeep Commander SUV</t>
  </si>
  <si>
    <t>Commander SUV</t>
  </si>
  <si>
    <t>Jeep Compass SUV</t>
  </si>
  <si>
    <t>Compass SUV</t>
  </si>
  <si>
    <t>Jeep Grand Cherokee SUV</t>
  </si>
  <si>
    <t>Grand Cherokee SUV</t>
  </si>
  <si>
    <t>Jeep Liberty SUV</t>
  </si>
  <si>
    <t>Liberty SUV</t>
  </si>
  <si>
    <t>Jeep Patriot SUV</t>
  </si>
  <si>
    <t>Patriot SUV</t>
  </si>
  <si>
    <t>Jeep Wrangler SUV</t>
  </si>
  <si>
    <t>Wrangler SUV</t>
  </si>
  <si>
    <t xml:space="preserve">Kia </t>
  </si>
  <si>
    <t>Kia Amanti Sedan</t>
  </si>
  <si>
    <t>Amanti Sedan</t>
  </si>
  <si>
    <t>Kia Borrego SUV</t>
  </si>
  <si>
    <t>Borrego SUV</t>
  </si>
  <si>
    <t>Kia Forte 5-Door Hatchback</t>
  </si>
  <si>
    <t>Forte 5-Door Hatchback</t>
  </si>
  <si>
    <t>Kia Forte Sedan</t>
  </si>
  <si>
    <t>Forte Sedan</t>
  </si>
  <si>
    <t>Kia Optima Sedan</t>
  </si>
  <si>
    <t>Optima Sedan</t>
  </si>
  <si>
    <t>Kia Rio Hatchback</t>
  </si>
  <si>
    <t>Rio Hatchback</t>
  </si>
  <si>
    <t>Kia Rio Sedan</t>
  </si>
  <si>
    <t>Rio Sedan</t>
  </si>
  <si>
    <t>Kia Rondo Wagon</t>
  </si>
  <si>
    <t>Rondo Wagon</t>
  </si>
  <si>
    <t>Kia Sedona Van</t>
  </si>
  <si>
    <t>Sedona Van</t>
  </si>
  <si>
    <t>Kia Sorento SUV</t>
  </si>
  <si>
    <t>Sorento SUV</t>
  </si>
  <si>
    <t>Kia Soul Hatchback</t>
  </si>
  <si>
    <t>Soul Hatchback</t>
  </si>
  <si>
    <t>Kia Spectra Hatchback</t>
  </si>
  <si>
    <t>Spectra Hatchback</t>
  </si>
  <si>
    <t>Kia Sportage SUV</t>
  </si>
  <si>
    <t>Sportage SUV</t>
  </si>
  <si>
    <t xml:space="preserve">Lexus </t>
  </si>
  <si>
    <t>Lexus CT 200h Sedan</t>
  </si>
  <si>
    <t>CT 200h Sedan</t>
  </si>
  <si>
    <t>Lexus ES 350 Sedan</t>
  </si>
  <si>
    <t>ES 350 Sedan</t>
  </si>
  <si>
    <t>Lexus GS 350 Sedan</t>
  </si>
  <si>
    <t>GS 350 Sedan</t>
  </si>
  <si>
    <t>Lexus GS 450h Sedan</t>
  </si>
  <si>
    <t>GS 450h Sedan</t>
  </si>
  <si>
    <t>Lexus GS 460 Sedan</t>
  </si>
  <si>
    <t>GS 460 Sedan</t>
  </si>
  <si>
    <t>Lexus GX 460 SUV</t>
  </si>
  <si>
    <t>GX 460 SUV</t>
  </si>
  <si>
    <t>Lexus IS 250 Sedan</t>
  </si>
  <si>
    <t>IS 250 Sedan</t>
  </si>
  <si>
    <t>Lexus IS 350 Sedan</t>
  </si>
  <si>
    <t>IS 350 Sedan</t>
  </si>
  <si>
    <t>Lexus IS F Sedan</t>
  </si>
  <si>
    <t>IS F Sedan</t>
  </si>
  <si>
    <t>Lexus LS 460 Sedan</t>
  </si>
  <si>
    <t>LS 460 Sedan</t>
  </si>
  <si>
    <t>Lexus LS 600h L Sedan</t>
  </si>
  <si>
    <t>LS 600h L Sedan</t>
  </si>
  <si>
    <t>Lexus LX 470 SUV</t>
  </si>
  <si>
    <t>LX 470 SUV</t>
  </si>
  <si>
    <t>Lexus LX 570 SUV</t>
  </si>
  <si>
    <t>LX 570 SUV</t>
  </si>
  <si>
    <t>Lexus RX 350 SUV</t>
  </si>
  <si>
    <t>RX 350 SUV</t>
  </si>
  <si>
    <t>Lexus RX 450h SUV</t>
  </si>
  <si>
    <t>RX 450h SUV</t>
  </si>
  <si>
    <t xml:space="preserve">Lincoln </t>
  </si>
  <si>
    <t>Lincoln Aviator SUV</t>
  </si>
  <si>
    <t>Aviator SUV</t>
  </si>
  <si>
    <t>Lincoln LS Sedan</t>
  </si>
  <si>
    <t>LS Sedan</t>
  </si>
  <si>
    <t>Lincoln MKS Sedan</t>
  </si>
  <si>
    <t>MKS Sedan</t>
  </si>
  <si>
    <t>Lincoln MKT Sedan</t>
  </si>
  <si>
    <t>MKT Sedan</t>
  </si>
  <si>
    <t>Lincoln MKX Sedan</t>
  </si>
  <si>
    <t>MKX Sedan</t>
  </si>
  <si>
    <t>Lincoln MKZ Sedan</t>
  </si>
  <si>
    <t>MKZ Sedan</t>
  </si>
  <si>
    <t>Lincoln Navigator L SUV</t>
  </si>
  <si>
    <t>Navigator L SUV</t>
  </si>
  <si>
    <t>Lincoln Navigator SUV</t>
  </si>
  <si>
    <t>Navigator SUV</t>
  </si>
  <si>
    <t xml:space="preserve">Mazda </t>
  </si>
  <si>
    <t>Mazda CX-7 SUV</t>
  </si>
  <si>
    <t>CX-7 SUV</t>
  </si>
  <si>
    <t>Mazda CX-9 SUV</t>
  </si>
  <si>
    <t>CX-9 SUV</t>
  </si>
  <si>
    <t>Mazda Mazda2 Sedan</t>
  </si>
  <si>
    <t>Mazda2 Sedan</t>
  </si>
  <si>
    <t>Mazda Mazda3 Hatchback</t>
  </si>
  <si>
    <t>Mazda3 Hatchback</t>
  </si>
  <si>
    <t>Mazda Mazda3 Sedan</t>
  </si>
  <si>
    <t>Mazda3 Sedan</t>
  </si>
  <si>
    <t>Mazda MAZDA5 Van</t>
  </si>
  <si>
    <t>Mazda Mazda5 Van</t>
  </si>
  <si>
    <t>Mazda5 Van</t>
  </si>
  <si>
    <t>Mazda Mazda6 Hatchback</t>
  </si>
  <si>
    <t>Mazda6 Hatchback</t>
  </si>
  <si>
    <t>Mazda Mazda6 Sedan</t>
  </si>
  <si>
    <t>Mazda6 Sedan</t>
  </si>
  <si>
    <t>Mazda MPV Van</t>
  </si>
  <si>
    <t>MPV Van</t>
  </si>
  <si>
    <t>Mazda Tribute SUV</t>
  </si>
  <si>
    <t>Tribute SUV</t>
  </si>
  <si>
    <t xml:space="preserve">Mitsubishi </t>
  </si>
  <si>
    <t>Mitsubishi Eclipse Coupe</t>
  </si>
  <si>
    <t>Eclipse Coupe</t>
  </si>
  <si>
    <t>Mitsubishi Endeavor SUV</t>
  </si>
  <si>
    <t>Endeavor SUV</t>
  </si>
  <si>
    <t>Mitsubishi Galant Sedan</t>
  </si>
  <si>
    <t>Galant Sedan</t>
  </si>
  <si>
    <t>Mitsubishi Lancer Hatchback</t>
  </si>
  <si>
    <t>Lancer Hatchback</t>
  </si>
  <si>
    <t>Mitsubishi Lancer Sedan</t>
  </si>
  <si>
    <t>Lancer Sedan</t>
  </si>
  <si>
    <t>Mitsubishi Outlander Sport SUV</t>
  </si>
  <si>
    <t>Outlander Sport SUV</t>
  </si>
  <si>
    <t>Mitsubishi Outlander SUV</t>
  </si>
  <si>
    <t>Outlander SUV</t>
  </si>
  <si>
    <t xml:space="preserve">Nissan </t>
  </si>
  <si>
    <t>Nissan Altima Sedan</t>
  </si>
  <si>
    <t>Altima Sedan</t>
  </si>
  <si>
    <t>Nissan Armada SUV</t>
  </si>
  <si>
    <t>Armada SUV</t>
  </si>
  <si>
    <t>Nissan cube Hatchback</t>
  </si>
  <si>
    <t>cube Hatchback</t>
  </si>
  <si>
    <t>Nissan Frontier Truck</t>
  </si>
  <si>
    <t>Frontier Truck</t>
  </si>
  <si>
    <t>Nissan JUKE Hatchback</t>
  </si>
  <si>
    <t>JUKE Hatchback</t>
  </si>
  <si>
    <t>Nissan LEAF Sedan</t>
  </si>
  <si>
    <t>LEAF Sedan</t>
  </si>
  <si>
    <t>Nissan Maxima Sedan</t>
  </si>
  <si>
    <t>Maxima Sedan</t>
  </si>
  <si>
    <t>Nissan Murano SUV</t>
  </si>
  <si>
    <t>Murano SUV</t>
  </si>
  <si>
    <t>Nissan Pathfinder SUV</t>
  </si>
  <si>
    <t>Pathfinder SUV</t>
  </si>
  <si>
    <t>Nissan Quest Van</t>
  </si>
  <si>
    <t>Quest Van</t>
  </si>
  <si>
    <t>Nissan Rogue SUV</t>
  </si>
  <si>
    <t>Rogue SUV</t>
  </si>
  <si>
    <t>Nissan Sentra Sedan</t>
  </si>
  <si>
    <t>Sentra Sedan</t>
  </si>
  <si>
    <t>Nissan Titan Truck</t>
  </si>
  <si>
    <t>Titan Truck</t>
  </si>
  <si>
    <t>Nissan Versa Hatchback</t>
  </si>
  <si>
    <t>Versa Hatchback</t>
  </si>
  <si>
    <t>Nissan Versa Sedan</t>
  </si>
  <si>
    <t>Versa Sedan</t>
  </si>
  <si>
    <t>Nissan Xterra SUV</t>
  </si>
  <si>
    <t>Xterra SUV</t>
  </si>
  <si>
    <t xml:space="preserve">Scion </t>
  </si>
  <si>
    <t>Scion tC Coupe</t>
  </si>
  <si>
    <t>tC Coupe</t>
  </si>
  <si>
    <t>Scion xB Hatchback</t>
  </si>
  <si>
    <t>xB Hatchback</t>
  </si>
  <si>
    <t>Scion xD Hatchback</t>
  </si>
  <si>
    <t>xD Hatchback</t>
  </si>
  <si>
    <t xml:space="preserve">Subaru </t>
  </si>
  <si>
    <t>Subaru Forester SUV</t>
  </si>
  <si>
    <t>Forester SUV</t>
  </si>
  <si>
    <t>Subaru Impreza Sedan</t>
  </si>
  <si>
    <t>Impreza Sedan</t>
  </si>
  <si>
    <t>Subaru Impreza Wagon</t>
  </si>
  <si>
    <t>Impreza Wagon</t>
  </si>
  <si>
    <t>Subaru Legacy Sedan</t>
  </si>
  <si>
    <t>Legacy Sedan</t>
  </si>
  <si>
    <t>Subaru Outback Wagon</t>
  </si>
  <si>
    <t>Outback Wagon</t>
  </si>
  <si>
    <t>Subaru Tribeca SUV</t>
  </si>
  <si>
    <t>Tribeca SUV</t>
  </si>
  <si>
    <t xml:space="preserve">Toyota </t>
  </si>
  <si>
    <t>Toyota 4Runner SUV</t>
  </si>
  <si>
    <t>4Runner SUV</t>
  </si>
  <si>
    <t>Toyota Avalon Sedan</t>
  </si>
  <si>
    <t>Avalon Sedan</t>
  </si>
  <si>
    <t>Toyota Camry Hybrid Sedan</t>
  </si>
  <si>
    <t>Camry Hybrid Sedan</t>
  </si>
  <si>
    <t>Toyota Camry Sedan</t>
  </si>
  <si>
    <t>Camry Sedan</t>
  </si>
  <si>
    <t>Toyota Corolla Sedan</t>
  </si>
  <si>
    <t>Corolla Sedan</t>
  </si>
  <si>
    <t>Toyota FJ Cruiser SUV</t>
  </si>
  <si>
    <t>FJ Cruiser SUV</t>
  </si>
  <si>
    <t>Toyota Highlander Hybrid SUV</t>
  </si>
  <si>
    <t>Highlander Hybrid SUV</t>
  </si>
  <si>
    <t>Toyota Highlander SUV</t>
  </si>
  <si>
    <t>Highlander SUV</t>
  </si>
  <si>
    <t>Toyota Land Cruiser SUV</t>
  </si>
  <si>
    <t>Land Cruiser SUV</t>
  </si>
  <si>
    <t>Toyota Matrix Hatchback</t>
  </si>
  <si>
    <t>Matrix Hatchback</t>
  </si>
  <si>
    <t>Toyota Prius Hatchback</t>
  </si>
  <si>
    <t>Prius Hatchback</t>
  </si>
  <si>
    <t>Toyota RAV4 SUV</t>
  </si>
  <si>
    <t>RAV4 SUV</t>
  </si>
  <si>
    <t>Toyota Sienna Hatchback</t>
  </si>
  <si>
    <t>Sienna Hatchback</t>
  </si>
  <si>
    <t>Toyota Sienna Van</t>
  </si>
  <si>
    <t>Sienna Van</t>
  </si>
  <si>
    <t>Toyota Tacoma Truck</t>
  </si>
  <si>
    <t>Tacoma Truck</t>
  </si>
  <si>
    <t>Toyota Venza Wagon</t>
  </si>
  <si>
    <t>Venza Wagon</t>
  </si>
  <si>
    <t>Toyota Yaris Hatchback</t>
  </si>
  <si>
    <t>Yaris Hatchback</t>
  </si>
  <si>
    <t>Toyota Yaris Sedan</t>
  </si>
  <si>
    <t>Yaris Sedan</t>
  </si>
  <si>
    <t xml:space="preserve">Volkswagen </t>
  </si>
  <si>
    <t>Volkswagen CC Sedan</t>
  </si>
  <si>
    <t>CC Sedan</t>
  </si>
  <si>
    <t>Volkswagen Eos Convertible</t>
  </si>
  <si>
    <t>Eos Convertible</t>
  </si>
  <si>
    <t>Volkswagen GLI Sedan</t>
  </si>
  <si>
    <t>GLI Sedan</t>
  </si>
  <si>
    <t>Volkswagen Golf Sedan</t>
  </si>
  <si>
    <t>Golf Sedan</t>
  </si>
  <si>
    <t>Volkswagen Jetta Sedan</t>
  </si>
  <si>
    <t>Jetta Sedan</t>
  </si>
  <si>
    <t>Volkswagen Jetta SportWagen Wagon</t>
  </si>
  <si>
    <t>Jetta SportWagen Wagon</t>
  </si>
  <si>
    <t>Volkswagen New Beetle Coupe</t>
  </si>
  <si>
    <t>New Beetle Coupe</t>
  </si>
  <si>
    <t>Volkswagen Passat Sedan</t>
  </si>
  <si>
    <t>Passat Sedan</t>
  </si>
  <si>
    <t>Volkswagen Passat Wagon</t>
  </si>
  <si>
    <t>Passat Wagon</t>
  </si>
  <si>
    <t>Volkswagen Routan Van</t>
  </si>
  <si>
    <t>Routan Van</t>
  </si>
  <si>
    <t>Volkswagen Tiguan SUV</t>
  </si>
  <si>
    <t>Tiguan SUV</t>
  </si>
  <si>
    <t>Volkswagen Touareg SUV</t>
  </si>
  <si>
    <t>Touareg SUV</t>
  </si>
  <si>
    <t xml:space="preserve">Volvo </t>
  </si>
  <si>
    <t>Volvo C30 Coupe</t>
  </si>
  <si>
    <t>C30 Coupe</t>
  </si>
  <si>
    <t>Volvo S40 Sedan</t>
  </si>
  <si>
    <t>S40 Sedan</t>
  </si>
  <si>
    <t>Volvo S60 Sedan</t>
  </si>
  <si>
    <t>S60 Sedan</t>
  </si>
  <si>
    <t>Volvo S80 Sedan</t>
  </si>
  <si>
    <t>S80 Sedan</t>
  </si>
  <si>
    <t>Volvo V40 Hatchback</t>
  </si>
  <si>
    <t>V40 Hatchback</t>
  </si>
  <si>
    <t>Volvo V50 Wagon</t>
  </si>
  <si>
    <t>V50 Wagon</t>
  </si>
  <si>
    <t>Volvo XC60 SUV</t>
  </si>
  <si>
    <t>XC60 SUV</t>
  </si>
  <si>
    <t>Volvo XC70 Wagon</t>
  </si>
  <si>
    <t>XC70 Wagon</t>
  </si>
  <si>
    <t>Volvo XC90 SUV</t>
  </si>
  <si>
    <t>XC90 SUV</t>
  </si>
  <si>
    <t>FiveYearDeathRate</t>
  </si>
  <si>
    <t>FiveYearSurvivalRate</t>
  </si>
  <si>
    <t>Gas Mileage</t>
  </si>
  <si>
    <t>Row Labels</t>
  </si>
  <si>
    <t>Grand Total</t>
  </si>
  <si>
    <t>Average of Gas Mileage</t>
  </si>
  <si>
    <t>Safety</t>
  </si>
  <si>
    <t>Miles</t>
  </si>
  <si>
    <t>Death Rate</t>
  </si>
  <si>
    <t>Survival Rate</t>
  </si>
  <si>
    <t>5-Year Death Rate</t>
  </si>
  <si>
    <t>5-Year Survival Rate</t>
  </si>
  <si>
    <t>5-Year Expected Mileage</t>
  </si>
  <si>
    <t>Cost Per Mile</t>
  </si>
  <si>
    <t>FiveYearExpectedMileage</t>
  </si>
  <si>
    <t>Depreciation Rate</t>
  </si>
  <si>
    <t>Average of LowPrice</t>
  </si>
  <si>
    <t>OneYearPrice</t>
  </si>
  <si>
    <t>NewPrice</t>
  </si>
  <si>
    <t>GasMileage</t>
  </si>
  <si>
    <t>Max of Gas Mileage</t>
  </si>
  <si>
    <t>/new-acura-prices/mdx-suv-pricing/2014</t>
  </si>
  <si>
    <t>/new-acura-prices/rdx-suv-pricing/2014</t>
  </si>
  <si>
    <t>/new-acura-prices/tl-sedan-pricing/2014</t>
  </si>
  <si>
    <t>/new-acura-prices/tsx-sedan-pricing/2014</t>
  </si>
  <si>
    <t>/new-acura-prices/tsx-sport-wagon-pricing/2014</t>
  </si>
  <si>
    <t>/new-acura-prices/zdx-suv-pricing/2014</t>
  </si>
  <si>
    <t>/new-audi-prices/a3-sedan-pricing/2014</t>
  </si>
  <si>
    <t>/new-audi-prices/a4-sedan-pricing/2014</t>
  </si>
  <si>
    <t>/new-audi-prices/a6-sedan-pricing/2014</t>
  </si>
  <si>
    <t>/new-audi-prices/q5-suv-pricing/2014</t>
  </si>
  <si>
    <t>/new-audi-prices/q7-suv-pricing/2014</t>
  </si>
  <si>
    <t>/new-audi-prices/s4-sedan-pricing/2014</t>
  </si>
  <si>
    <t>/new-audi-prices/s5-coupe-pricing/2014</t>
  </si>
  <si>
    <t>/new-audi-prices/s6-sedan-pricing/2014</t>
  </si>
  <si>
    <t>/new-buick-prices/enclave-suv-pricing/2014</t>
  </si>
  <si>
    <t>/new-buick-prices/lacrosse-sedan-pricing/2014</t>
  </si>
  <si>
    <t>/new-buick-prices/regal-sedan-pricing/2014</t>
  </si>
  <si>
    <t>/new-cadillac-prices/cts-sedan-pricing/2014</t>
  </si>
  <si>
    <t>/new-cadillac-prices/cts-v-wagon-pricing/2014</t>
  </si>
  <si>
    <t>/new-cadillac-prices/escalade-esv-suv-pricing/2014</t>
  </si>
  <si>
    <t>/new-cadillac-prices/escalade-ext-truck-pricing/2014</t>
  </si>
  <si>
    <t>/new-cadillac-prices/escalade-hybrid-suv-pricing/2014</t>
  </si>
  <si>
    <t>/new-cadillac-prices/escalade-suv-pricing/2014</t>
  </si>
  <si>
    <t>/new-chevrolet-prices/camaro-convertible-pricing/2014</t>
  </si>
  <si>
    <t>/new-chevrolet-prices/cruze-sedan-pricing/2014</t>
  </si>
  <si>
    <t>/new-chevrolet-prices/equinox-suv-pricing/2014</t>
  </si>
  <si>
    <t>/new-chevrolet-prices/impala-sedan-pricing/2014</t>
  </si>
  <si>
    <t>/new-chevrolet-prices/malibu-sedan-pricing/2014</t>
  </si>
  <si>
    <t>/new-chevrolet-prices/suburban-suv-pricing/2014</t>
  </si>
  <si>
    <t>/new-chevrolet-prices/tahoe-hybrid-suv-pricing/2014</t>
  </si>
  <si>
    <t>/new-chevrolet-prices/tahoe-suv-pricing/2014</t>
  </si>
  <si>
    <t>/new-chevrolet-prices/traverse-suv-pricing/2014</t>
  </si>
  <si>
    <t>/new-chevrolet-prices/volt-hatchback-pricing/2014</t>
  </si>
  <si>
    <t>/new-chrysler-prices/200-sedan-pricing/2014</t>
  </si>
  <si>
    <t>/new-chrysler-prices/300-sedan-pricing/2014</t>
  </si>
  <si>
    <t>/new-chrysler-prices/town-&amp;-country-van-pricing/2014</t>
  </si>
  <si>
    <t>/new-dodge-prices/avenger-sedan-pricing/2014</t>
  </si>
  <si>
    <t>/new-dodge-prices/charger-sedan-pricing/2014</t>
  </si>
  <si>
    <t>/new-dodge-prices/durango-suv-pricing/2014</t>
  </si>
  <si>
    <t>/new-dodge-prices/grand-caravan-van-pricing/2014</t>
  </si>
  <si>
    <t>/new-dodge-prices/journey-sedan-pricing/2014</t>
  </si>
  <si>
    <t>/new-ford-prices/edge-sedan-pricing/2014</t>
  </si>
  <si>
    <t>/new-ford-prices/escape-suv-pricing/2014</t>
  </si>
  <si>
    <t>/new-ford-prices/expedition-suv-pricing/2014</t>
  </si>
  <si>
    <t>/new-ford-prices/explorer-suv-pricing/2014</t>
  </si>
  <si>
    <t>/new-ford-prices/fiesta-hatchback-pricing/2014</t>
  </si>
  <si>
    <t>/new-ford-prices/fiesta-sedan-pricing/2014</t>
  </si>
  <si>
    <t>/new-ford-prices/focus-hatchback-pricing/2014</t>
  </si>
  <si>
    <t>/new-ford-prices/focus-sedan-pricing/2014</t>
  </si>
  <si>
    <t>/new-ford-prices/fusion-sedan-pricing/2014</t>
  </si>
  <si>
    <t>/new-ford-prices/mustang-convertible-pricing/2014</t>
  </si>
  <si>
    <t>/new-ford-prices/taurus-sedan-pricing/2014</t>
  </si>
  <si>
    <t>/new-gmc-prices/acadia-suv-pricing/2014</t>
  </si>
  <si>
    <t>/new-gmc-prices/sierra-1500-truck-pricing/2014</t>
  </si>
  <si>
    <t>/new-gmc-prices/terrain-suv-pricing/2014</t>
  </si>
  <si>
    <t>/new-gmc-prices/yukon-suv-pricing/2014</t>
  </si>
  <si>
    <t>/new-honda-prices/accord-sedan-pricing/2014</t>
  </si>
  <si>
    <t>/new-honda-prices/civic-hybrid-sedan-pricing/2014</t>
  </si>
  <si>
    <t>/new-honda-prices/civic-sedan-pricing/2014</t>
  </si>
  <si>
    <t>/new-honda-prices/cr-v-hatchback-pricing/2014</t>
  </si>
  <si>
    <t>/new-honda-prices/fit-hatchback-pricing/2014</t>
  </si>
  <si>
    <t>/new-honda-prices/insight-hatchback-pricing/2014</t>
  </si>
  <si>
    <t>/new-honda-prices/odyssey-hatchback-pricing/2014</t>
  </si>
  <si>
    <t>/new-honda-prices/odyssey-van-pricing/2014</t>
  </si>
  <si>
    <t>/new-honda-prices/pilot-suv-pricing/2014</t>
  </si>
  <si>
    <t>/new-honda-prices/ridgeline-truck-pricing/2014</t>
  </si>
  <si>
    <t>/new-hyundai-prices/accent-sedan-pricing/2014</t>
  </si>
  <si>
    <t>/new-hyundai-prices/elantra-sedan-pricing/2014</t>
  </si>
  <si>
    <t>/new-hyundai-prices/equus-sedan-pricing/2014</t>
  </si>
  <si>
    <t>/new-hyundai-prices/genesis-sedan-pricing/2014</t>
  </si>
  <si>
    <t>/new-hyundai-prices/santa-fe-suv-pricing/2014</t>
  </si>
  <si>
    <t>/new-hyundai-prices/sonata-sedan-pricing/2014</t>
  </si>
  <si>
    <t>/new-hyundai-prices/tucson-suv-pricing/2014</t>
  </si>
  <si>
    <t>/new-infiniti-prices/fx50-suv-pricing/2014</t>
  </si>
  <si>
    <t>/new-infiniti-prices/g37-sedan-pricing/2014</t>
  </si>
  <si>
    <t>/new-infiniti-prices/m37-sedan-pricing/2014</t>
  </si>
  <si>
    <t>/new-infiniti-prices/m56-sedan-pricing/2014</t>
  </si>
  <si>
    <t>/new-infiniti-prices/qx56-suv-pricing/2014</t>
  </si>
  <si>
    <t>/new-jeep-prices/compass-suv-pricing/2014</t>
  </si>
  <si>
    <t>/new-jeep-prices/grand-cherokee-suv-pricing/2014</t>
  </si>
  <si>
    <t>/new-jeep-prices/patriot-suv-pricing/2014</t>
  </si>
  <si>
    <t>/new-jeep-prices/wrangler-suv-pricing/2014</t>
  </si>
  <si>
    <t>/new-kia-prices/forte-5-door-hatchback-pricing/2014</t>
  </si>
  <si>
    <t>/new-kia-prices/forte-sedan-pricing/2014</t>
  </si>
  <si>
    <t>/new-kia-prices/optima-sedan-pricing/2014</t>
  </si>
  <si>
    <t>/new-kia-prices/rio-hatchback-pricing/2014</t>
  </si>
  <si>
    <t>/new-kia-prices/rio-sedan-pricing/2014</t>
  </si>
  <si>
    <t>/new-kia-prices/sorento-suv-pricing/2014</t>
  </si>
  <si>
    <t>/new-kia-prices/soul-hatchback-pricing/2014</t>
  </si>
  <si>
    <t>/new-kia-prices/sportage-suv-pricing/2014</t>
  </si>
  <si>
    <t>/new-lexus-prices/ct-200h-sedan-pricing/2014</t>
  </si>
  <si>
    <t>/new-lexus-prices/es-350-sedan-pricing/2014</t>
  </si>
  <si>
    <t>/new-lexus-prices/gs-350-sedan-pricing/2014</t>
  </si>
  <si>
    <t>/new-lexus-prices/gs-450h-sedan-pricing/2014</t>
  </si>
  <si>
    <t>/new-lexus-prices/gx-460-suv-pricing/2014</t>
  </si>
  <si>
    <t>/new-lexus-prices/is-250-sedan-pricing/2014</t>
  </si>
  <si>
    <t>/new-lexus-prices/is-350-sedan-pricing/2014</t>
  </si>
  <si>
    <t>/new-lexus-prices/is-f-sedan-pricing/2014</t>
  </si>
  <si>
    <t>/new-lexus-prices/ls-460-sedan-pricing/2014</t>
  </si>
  <si>
    <t>/new-lexus-prices/ls-600h-l-sedan-pricing/2014</t>
  </si>
  <si>
    <t>/new-lexus-prices/lx-570-suv-pricing/2014</t>
  </si>
  <si>
    <t>/new-lexus-prices/rx-350-suv-pricing/2014</t>
  </si>
  <si>
    <t>/new-lexus-prices/rx-450h-suv-pricing/2014</t>
  </si>
  <si>
    <t>/new-lincoln-prices/mks-sedan-pricing/2014</t>
  </si>
  <si>
    <t>/new-lincoln-prices/mkx-sedan-pricing/2014</t>
  </si>
  <si>
    <t>/new-lincoln-prices/mkz-sedan-pricing/2014</t>
  </si>
  <si>
    <t>/new-lincoln-prices/navigator-l-suv-pricing/2014</t>
  </si>
  <si>
    <t>/new-lincoln-prices/navigator-suv-pricing/2014</t>
  </si>
  <si>
    <t>/new-mazda-prices/cx-9-suv-pricing/2014</t>
  </si>
  <si>
    <t>/new-mazda-prices/mazda2-sedan-pricing/2014</t>
  </si>
  <si>
    <t>/new-mazda-prices/mazda3-hatchback-pricing/2014</t>
  </si>
  <si>
    <t>/new-mazda-prices/mazda3-sedan-pricing/2014</t>
  </si>
  <si>
    <t>/new-mazda-prices/mazda5-van-pricing/2014</t>
  </si>
  <si>
    <t>MAZDA5 Van</t>
  </si>
  <si>
    <t>/new-mazda-prices/mazda6-sedan-pricing/2014</t>
  </si>
  <si>
    <t>/new-mitsubishi-prices/lancer-sedan-pricing/2014</t>
  </si>
  <si>
    <t>/new-mitsubishi-prices/outlander-sport-suv-pricing/2014</t>
  </si>
  <si>
    <t>/new-mitsubishi-prices/outlander-suv-pricing/2014</t>
  </si>
  <si>
    <t>/new-nissan-prices/altima-sedan-pricing/2014</t>
  </si>
  <si>
    <t>/new-nissan-prices/armada-suv-pricing/2014</t>
  </si>
  <si>
    <t>/new-nissan-prices/cube-hatchback-pricing/2014</t>
  </si>
  <si>
    <t>/new-nissan-prices/frontier-truck-pricing/2014</t>
  </si>
  <si>
    <t>/new-nissan-prices/juke-hatchback-pricing/2014</t>
  </si>
  <si>
    <t>/new-nissan-prices/leaf-sedan-pricing/2014</t>
  </si>
  <si>
    <t>/new-nissan-prices/maxima-sedan-pricing/2014</t>
  </si>
  <si>
    <t>/new-nissan-prices/murano-suv-pricing/2014</t>
  </si>
  <si>
    <t>/new-nissan-prices/pathfinder-suv-pricing/2014</t>
  </si>
  <si>
    <t>/new-nissan-prices/quest-van-pricing/2014</t>
  </si>
  <si>
    <t>/new-nissan-prices/rogue-suv-pricing/2014</t>
  </si>
  <si>
    <t>/new-nissan-prices/sentra-sedan-pricing/2014</t>
  </si>
  <si>
    <t>/new-nissan-prices/titan-truck-pricing/2014</t>
  </si>
  <si>
    <t>/new-nissan-prices/versa-sedan-pricing/2014</t>
  </si>
  <si>
    <t>/new-nissan-prices/xterra-suv-pricing/2014</t>
  </si>
  <si>
    <t>/new-scion-prices/tc-coupe-pricing/2014</t>
  </si>
  <si>
    <t>/new-scion-prices/xb-hatchback-pricing/2014</t>
  </si>
  <si>
    <t>/new-scion-prices/xd-hatchback-pricing/2014</t>
  </si>
  <si>
    <t>/new-subaru-prices/forester-suv-pricing/2014</t>
  </si>
  <si>
    <t>/new-subaru-prices/impreza-sedan-pricing/2014</t>
  </si>
  <si>
    <t>/new-subaru-prices/impreza-wagon-pricing/2014</t>
  </si>
  <si>
    <t>/new-subaru-prices/legacy-sedan-pricing/2014</t>
  </si>
  <si>
    <t>/new-subaru-prices/outback-wagon-pricing/2014</t>
  </si>
  <si>
    <t>/new-subaru-prices/tribeca-suv-pricing/2014</t>
  </si>
  <si>
    <t>/new-toyota-prices/4runner-suv-pricing/2014</t>
  </si>
  <si>
    <t>/new-toyota-prices/avalon-sedan-pricing/2014</t>
  </si>
  <si>
    <t>/new-toyota-prices/camry-hybrid-sedan-pricing/2014</t>
  </si>
  <si>
    <t>/new-toyota-prices/camry-sedan-pricing/2014</t>
  </si>
  <si>
    <t>/new-toyota-prices/corolla-sedan-pricing/2014</t>
  </si>
  <si>
    <t>/new-toyota-prices/fj-cruiser-suv-pricing/2014</t>
  </si>
  <si>
    <t>/new-toyota-prices/highlander-hybrid-suv-pricing/2014</t>
  </si>
  <si>
    <t>/new-toyota-prices/highlander-suv-pricing/2014</t>
  </si>
  <si>
    <t>/new-toyota-prices/land-cruiser-suv-pricing/2014</t>
  </si>
  <si>
    <t>/new-toyota-prices/matrix-hatchback-pricing/2014</t>
  </si>
  <si>
    <t>/new-toyota-prices/prius-hatchback-pricing/2014</t>
  </si>
  <si>
    <t>/new-toyota-prices/rav4-suv-pricing/2014</t>
  </si>
  <si>
    <t>/new-toyota-prices/sienna-hatchback-pricing/2014</t>
  </si>
  <si>
    <t>/new-toyota-prices/tacoma-truck-pricing/2014</t>
  </si>
  <si>
    <t>/new-toyota-prices/venza-wagon-pricing/2014</t>
  </si>
  <si>
    <t>/new-toyota-prices/yaris-hatchback-pricing/2014</t>
  </si>
  <si>
    <t>/new-volkswagen-prices/cc-sedan-pricing/2014</t>
  </si>
  <si>
    <t>/new-volkswagen-prices/eos-convertible-pricing/2014</t>
  </si>
  <si>
    <t>/new-volkswagen-prices/gli-sedan-pricing/2014</t>
  </si>
  <si>
    <t>/new-volkswagen-prices/golf-sedan-pricing/2014</t>
  </si>
  <si>
    <t>/new-volkswagen-prices/jetta-sedan-pricing/2014</t>
  </si>
  <si>
    <t>/new-volkswagen-prices/jetta-sportwagen-wagon-pricing/2014</t>
  </si>
  <si>
    <t>/new-volkswagen-prices/passat-sedan-pricing/2014</t>
  </si>
  <si>
    <t>/new-volkswagen-prices/tiguan-suv-pricing/2014</t>
  </si>
  <si>
    <t>/new-volkswagen-prices/touareg-suv-pricing/2014</t>
  </si>
  <si>
    <t>/new-volvo-prices/c30-coupe-pricing/2014</t>
  </si>
  <si>
    <t>/new-volvo-prices/s60-sedan-pricing/2014</t>
  </si>
  <si>
    <t>/new-volvo-prices/s80-sedan-pricing/2014</t>
  </si>
  <si>
    <t>/new-volvo-prices/xc60-suv-pricing/2014</t>
  </si>
  <si>
    <t>/new-volvo-prices/xc70-wagon-pricing/2014</t>
  </si>
  <si>
    <t>/new-volvo-prices/xc90-suv-pricing/2014</t>
  </si>
  <si>
    <t>FiveYearLifetime</t>
  </si>
  <si>
    <t>FiveYearInsurance</t>
  </si>
  <si>
    <t>FiveYearRepairCost</t>
  </si>
  <si>
    <t>FiveYearTCO</t>
  </si>
  <si>
    <t>FiveYearFuelCost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</si>
</sst>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%"/>
    <numFmt numFmtId="167" formatCode="_(&quot;$&quot;* #,##0_);_(&quot;$&quot;* \(#,##0\);_(&quot;$&quot;* &quot;-&quot;??_);_(@_)"/>
    <numFmt numFmtId="168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6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3" applyNumberFormat="1" applyFont="1"/>
    <xf numFmtId="167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165" fontId="0" fillId="0" borderId="2" xfId="1" applyNumberFormat="1" applyFont="1" applyBorder="1"/>
    <xf numFmtId="166" fontId="0" fillId="0" borderId="2" xfId="3" applyNumberFormat="1" applyFont="1" applyBorder="1"/>
    <xf numFmtId="167" fontId="0" fillId="0" borderId="2" xfId="2" applyNumberFormat="1" applyFont="1" applyBorder="1"/>
    <xf numFmtId="168" fontId="0" fillId="0" borderId="0" xfId="1" applyNumberFormat="1" applyFont="1"/>
    <xf numFmtId="168" fontId="0" fillId="0" borderId="2" xfId="1" applyNumberFormat="1" applyFont="1" applyBorder="1"/>
    <xf numFmtId="44" fontId="0" fillId="0" borderId="0" xfId="2" applyFont="1"/>
    <xf numFmtId="0" fontId="2" fillId="0" borderId="0" xfId="0" applyFont="1"/>
    <xf numFmtId="43" fontId="0" fillId="0" borderId="0" xfId="1" applyFont="1"/>
    <xf numFmtId="43" fontId="3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 Nambi" refreshedDate="41766.378124884257" createdVersion="4" refreshedVersion="4" minRefreshableVersion="3" recordCount="1510">
  <cacheSource type="worksheet">
    <worksheetSource name="Table3"/>
  </cacheSource>
  <cacheFields count="17">
    <cacheField name="Make" numFmtId="0">
      <sharedItems count="24">
        <s v="Acura "/>
        <s v="Audi "/>
        <s v="Buick "/>
        <s v="Cadillac "/>
        <s v="Chevrolet "/>
        <s v="Chrysler "/>
        <s v="Dodge "/>
        <s v="Ford "/>
        <s v="GMC "/>
        <s v="Honda "/>
        <s v="Hyundai "/>
        <s v="Infiniti "/>
        <s v="Jeep "/>
        <s v="Kia "/>
        <s v="Lexus "/>
        <s v="Lincoln "/>
        <s v="Mazda "/>
        <s v="Mitsubishi "/>
        <s v="Nissan "/>
        <s v="Scion "/>
        <s v="Subaru "/>
        <s v="Toyota "/>
        <s v="Volkswagen "/>
        <s v="Volvo "/>
      </sharedItems>
    </cacheField>
    <cacheField name="MakeAndModel" numFmtId="0">
      <sharedItems/>
    </cacheField>
    <cacheField name="Model" numFmtId="0">
      <sharedItems count="237">
        <s v="MDX SUV"/>
        <s v="RDX SUV"/>
        <s v="RL Sedan"/>
        <s v="TL Sedan"/>
        <s v="TSX Sedan"/>
        <s v="TSX Sport Wagon"/>
        <s v="ZDX SUV"/>
        <s v="A3 Sedan"/>
        <s v="A4 Sedan"/>
        <s v="A6 Sedan"/>
        <s v="Q5 SUV"/>
        <s v="Q7 SUV"/>
        <s v="S4 Sedan"/>
        <s v="S5 Coupe"/>
        <s v="S6 Sedan"/>
        <s v="Century Sedan"/>
        <s v="Enclave SUV"/>
        <s v="LaCrosse Sedan"/>
        <s v="LeSabre Sedan"/>
        <s v="Lucerne Sedan"/>
        <s v="Park Avenue Sedan"/>
        <s v="Rainier SUV"/>
        <s v="Regal Sedan"/>
        <s v="Rendezvous SUV"/>
        <s v="Terraza Van"/>
        <s v="CTS Sedan"/>
        <s v="CTS-V Wagon"/>
        <s v="DTS Sedan"/>
        <s v="Escalade ESV SUV"/>
        <s v="Escalade EXT Truck"/>
        <s v="Escalade Hybrid SUV"/>
        <s v="Escalade SUV"/>
        <s v="STS Sedan"/>
        <s v="Aveo Hatchback"/>
        <s v="Aveo Sedan"/>
        <s v="Camaro Convertible"/>
        <s v="Cruze Sedan"/>
        <s v="Equinox SUV"/>
        <s v="HHR SUV"/>
        <s v="Impala Sedan"/>
        <s v="Malibu Sedan"/>
        <s v="Suburban SUV"/>
        <s v="Tahoe Hybrid SUV"/>
        <s v="Tahoe SUV"/>
        <s v="Traverse SUV"/>
        <s v="Volt Hatchback"/>
        <s v="200 Sedan"/>
        <s v="300 Sedan"/>
        <s v="Aspen SUV"/>
        <s v="Crossfire Coupe"/>
        <s v="Pacifica Wagon"/>
        <s v="PT Cruiser Sedan"/>
        <s v="Sebring Sedan"/>
        <s v="Town &amp; Country Van"/>
        <s v="Avenger Sedan"/>
        <s v="Charger Sedan"/>
        <s v="Durango SUV"/>
        <s v="Grand Caravan Van"/>
        <s v="Journey Sedan"/>
        <s v="Nitro SUV"/>
        <s v="Edge Sedan"/>
        <s v="Escape SUV"/>
        <s v="Expedition SUV"/>
        <s v="Explorer SUV"/>
        <s v="Fiesta Hatchback"/>
        <s v="Fiesta Sedan"/>
        <s v="Flex SUV"/>
        <s v="Focus Hatchback"/>
        <s v="Focus Sedan"/>
        <s v="Freestar Wagon"/>
        <s v="Fusion Sedan"/>
        <s v="Mustang Convertible"/>
        <s v="Taurus Sedan"/>
        <s v="Acadia SUV"/>
        <s v="Canyon Truck"/>
        <s v="Envoy SUV"/>
        <s v="Sierra 1500 Truck"/>
        <s v="Terrain SUV"/>
        <s v="Yukon Denali SUV"/>
        <s v="Yukon SUV"/>
        <s v="Accord Sedan"/>
        <s v="Civic Hybrid Sedan"/>
        <s v="Civic Sedan"/>
        <s v="CR-V Hatchback"/>
        <s v="Element Hatchback"/>
        <s v="Element SUV"/>
        <s v="Fit Hatchback"/>
        <s v="Insight Hatchback"/>
        <s v="Odyssey Hatchback"/>
        <s v="Odyssey Van"/>
        <s v="Pilot SUV"/>
        <s v="Ridgeline Truck"/>
        <s v="S2000 Convertible"/>
        <s v="Accent Sedan"/>
        <s v="Elantra Sedan"/>
        <s v="Elantra Touring Wagon"/>
        <s v="Entourage Van"/>
        <s v="Equus Sedan"/>
        <s v="Genesis Sedan"/>
        <s v="Santa Fe SUV"/>
        <s v="Sonata Sedan"/>
        <s v="Tucson SUV"/>
        <s v="Veracruz SUV"/>
        <s v="EX35 SUV"/>
        <s v="FX35 SUV"/>
        <s v="FX50 SUV"/>
        <s v="G25 Sedan"/>
        <s v="G35 Sedan"/>
        <s v="G37 Sedan"/>
        <s v="M35 Sedan"/>
        <s v="M37 Sedan"/>
        <s v="M45 Sedan"/>
        <s v="M56 Sedan"/>
        <s v="QX56 SUV"/>
        <s v="Commander SUV"/>
        <s v="Compass SUV"/>
        <s v="Grand Cherokee SUV"/>
        <s v="Liberty SUV"/>
        <s v="Patriot SUV"/>
        <s v="Wrangler SUV"/>
        <s v="Amanti Sedan"/>
        <s v="Borrego SUV"/>
        <s v="Forte 5-Door Hatchback"/>
        <s v="Forte Sedan"/>
        <s v="Optima Sedan"/>
        <s v="Rio Hatchback"/>
        <s v="Rio Sedan"/>
        <s v="Rondo Wagon"/>
        <s v="Sedona Van"/>
        <s v="Sorento SUV"/>
        <s v="Soul Hatchback"/>
        <s v="Spectra Hatchback"/>
        <s v="Sportage SUV"/>
        <s v="CT 200h Sedan"/>
        <s v="ES 350 Sedan"/>
        <s v="GS 350 Sedan"/>
        <s v="GS 450h Sedan"/>
        <s v="GS 460 Sedan"/>
        <s v="GX 460 SUV"/>
        <s v="IS 250 Sedan"/>
        <s v="IS 350 Sedan"/>
        <s v="IS F Sedan"/>
        <s v="LS 460 Sedan"/>
        <s v="LS 600h L Sedan"/>
        <s v="LX 470 SUV"/>
        <s v="LX 570 SUV"/>
        <s v="RX 350 SUV"/>
        <s v="RX 450h SUV"/>
        <s v="Aviator SUV"/>
        <s v="LS Sedan"/>
        <s v="MKS Sedan"/>
        <s v="MKT Sedan"/>
        <s v="MKX Sedan"/>
        <s v="MKZ Sedan"/>
        <s v="Navigator L SUV"/>
        <s v="Navigator SUV"/>
        <s v="CX-7 SUV"/>
        <s v="CX-9 SUV"/>
        <s v="Mazda2 Sedan"/>
        <s v="Mazda3 Hatchback"/>
        <s v="Mazda3 Sedan"/>
        <s v="Mazda5 Van"/>
        <s v="Mazda6 Hatchback"/>
        <s v="Mazda6 Sedan"/>
        <s v="MPV Van"/>
        <s v="Tribute SUV"/>
        <s v="Eclipse Coupe"/>
        <s v="Endeavor SUV"/>
        <s v="Galant Sedan"/>
        <s v="Lancer Hatchback"/>
        <s v="Lancer Sedan"/>
        <s v="Outlander Sport SUV"/>
        <s v="Outlander SUV"/>
        <s v="Altima Sedan"/>
        <s v="Armada SUV"/>
        <s v="cube Hatchback"/>
        <s v="Frontier Truck"/>
        <s v="JUKE Hatchback"/>
        <s v="LEAF Sedan"/>
        <s v="Maxima Sedan"/>
        <s v="Murano SUV"/>
        <s v="Pathfinder SUV"/>
        <s v="Quest Van"/>
        <s v="Rogue SUV"/>
        <s v="Sentra Sedan"/>
        <s v="Titan Truck"/>
        <s v="Versa Hatchback"/>
        <s v="Versa Sedan"/>
        <s v="Xterra SUV"/>
        <s v="tC Coupe"/>
        <s v="xB Hatchback"/>
        <s v="xD Hatchback"/>
        <s v="Forester SUV"/>
        <s v="Impreza Sedan"/>
        <s v="Impreza Wagon"/>
        <s v="Legacy Sedan"/>
        <s v="Outback Wagon"/>
        <s v="Tribeca SUV"/>
        <s v="4Runner SUV"/>
        <s v="Avalon Sedan"/>
        <s v="Camry Hybrid Sedan"/>
        <s v="Camry Sedan"/>
        <s v="Corolla Sedan"/>
        <s v="FJ Cruiser SUV"/>
        <s v="Highlander Hybrid SUV"/>
        <s v="Highlander SUV"/>
        <s v="Land Cruiser SUV"/>
        <s v="Matrix Hatchback"/>
        <s v="Prius Hatchback"/>
        <s v="RAV4 SUV"/>
        <s v="Sienna Hatchback"/>
        <s v="Sienna Van"/>
        <s v="Tacoma Truck"/>
        <s v="Venza Wagon"/>
        <s v="Yaris Hatchback"/>
        <s v="Yaris Sedan"/>
        <s v="CC Sedan"/>
        <s v="Eos Convertible"/>
        <s v="GLI Sedan"/>
        <s v="Golf Sedan"/>
        <s v="Jetta Sedan"/>
        <s v="Jetta SportWagen Wagon"/>
        <s v="New Beetle Coupe"/>
        <s v="Passat Sedan"/>
        <s v="Passat Wagon"/>
        <s v="Routan Van"/>
        <s v="Tiguan SUV"/>
        <s v="Touareg SUV"/>
        <s v="C30 Coupe"/>
        <s v="S40 Sedan"/>
        <s v="S60 Sedan"/>
        <s v="S80 Sedan"/>
        <s v="V40 Hatchback"/>
        <s v="V50 Wagon"/>
        <s v="XC60 SUV"/>
        <s v="XC70 Wagon"/>
        <s v="XC90 SUV"/>
      </sharedItems>
    </cacheField>
    <cacheField name="CarYear" numFmtId="0">
      <sharedItems containsSemiMixedTypes="0" containsString="0" containsNumber="1" containsInteger="1" minValue="2004" maxValue="2013" count="10">
        <n v="2013"/>
        <n v="2012"/>
        <n v="2011"/>
        <n v="2010"/>
        <n v="2009"/>
        <n v="2008"/>
        <n v="2007"/>
        <n v="2006"/>
        <n v="2005"/>
        <n v="2004"/>
      </sharedItems>
    </cacheField>
    <cacheField name="Ag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afetyRating" numFmtId="0">
      <sharedItems containsString="0" containsBlank="1" containsNumber="1" minValue="0.67" maxValue="4"/>
    </cacheField>
    <cacheField name="Mileage" numFmtId="165">
      <sharedItems containsSemiMixedTypes="0" containsString="0" containsNumber="1" containsInteger="1" minValue="12000" maxValue="120000"/>
    </cacheField>
    <cacheField name="YearlyDeathRate" numFmtId="166">
      <sharedItems containsSemiMixedTypes="0" containsString="0" containsNumber="1" minValue="2.0000000000000001E-4" maxValue="0.06"/>
    </cacheField>
    <cacheField name="YearlySurvivalRate" numFmtId="166">
      <sharedItems containsSemiMixedTypes="0" containsString="0" containsNumber="1" minValue="0.94" maxValue="0.99980000000000002"/>
    </cacheField>
    <cacheField name="FiveYearDeathRate" numFmtId="166">
      <sharedItems containsSemiMixedTypes="0" containsString="0" containsNumber="1" minValue="2.3999999999999998E-3" maxValue="0.32400000000000001"/>
    </cacheField>
    <cacheField name="FiveYearSurvivalRate" numFmtId="166">
      <sharedItems containsSemiMixedTypes="0" containsString="0" containsNumber="1" minValue="0.67600000000000005" maxValue="0.99760000000000004"/>
    </cacheField>
    <cacheField name="Price" numFmtId="167">
      <sharedItems containsSemiMixedTypes="0" containsString="0" containsNumber="1" containsInteger="1" minValue="1866" maxValue="88516"/>
    </cacheField>
    <cacheField name="LowPrice" numFmtId="167">
      <sharedItems containsSemiMixedTypes="0" containsString="0" containsNumber="1" containsInteger="1" minValue="1823" maxValue="86527"/>
    </cacheField>
    <cacheField name="HighPrice" numFmtId="167">
      <sharedItems containsSemiMixedTypes="0" containsString="0" containsNumber="1" containsInteger="1" minValue="1908" maxValue="90505"/>
    </cacheField>
    <cacheField name="URL" numFmtId="0">
      <sharedItems/>
    </cacheField>
    <cacheField name="FiveYearExpectedMileage" numFmtId="165">
      <sharedItems containsSemiMixedTypes="0" containsString="0" containsNumber="1" minValue="40560" maxValue="59856"/>
    </cacheField>
    <cacheField name="Gas Mileage" numFmtId="43">
      <sharedItems containsSemiMixedTypes="0" containsString="0" containsNumber="1" minValue="12.81" maxValue="114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0">
  <r>
    <x v="0"/>
    <s v="Acura MDX SUV"/>
    <x v="0"/>
    <x v="0"/>
    <x v="0"/>
    <n v="4"/>
    <n v="12000"/>
    <n v="2.2000000000000001E-3"/>
    <n v="0.99780000000000002"/>
    <n v="1.3599999999999999E-2"/>
    <n v="0.98640000000000005"/>
    <n v="31257"/>
    <n v="30876"/>
    <n v="31638"/>
    <s v="/used-acura-prices/mdx-suv-pricing/2013"/>
    <n v="59184"/>
    <n v="17.756599999999999"/>
  </r>
  <r>
    <x v="0"/>
    <s v="Acura MDX SUV"/>
    <x v="0"/>
    <x v="1"/>
    <x v="1"/>
    <n v="4"/>
    <n v="24000"/>
    <n v="4.4000000000000003E-3"/>
    <n v="0.99560000000000004"/>
    <n v="1.6199999999999999E-2"/>
    <n v="0.98380000000000001"/>
    <n v="28092"/>
    <n v="27767"/>
    <n v="28417"/>
    <s v="/used-acura-prices/mdx-suv-pricing/2012"/>
    <n v="59028"/>
    <n v="17.756599999999999"/>
  </r>
  <r>
    <x v="0"/>
    <s v="Acura MDX SUV"/>
    <x v="0"/>
    <x v="2"/>
    <x v="2"/>
    <n v="4"/>
    <n v="36000"/>
    <n v="6.6E-3"/>
    <n v="0.99339999999999995"/>
    <n v="1.8800000000000001E-2"/>
    <n v="0.98119999999999996"/>
    <n v="25194"/>
    <n v="24929"/>
    <n v="25459"/>
    <s v="/used-acura-prices/mdx-suv-pricing/2011"/>
    <n v="58872"/>
    <n v="17.756599999999999"/>
  </r>
  <r>
    <x v="0"/>
    <s v="Acura MDX SUV"/>
    <x v="0"/>
    <x v="3"/>
    <x v="3"/>
    <n v="4"/>
    <n v="48000"/>
    <n v="8.8000000000000005E-3"/>
    <n v="0.99119999999999997"/>
    <n v="2.1399999999999999E-2"/>
    <n v="0.97860000000000003"/>
    <n v="23885"/>
    <n v="23405"/>
    <n v="24365"/>
    <s v="/used-acura-prices/mdx-suv-pricing/2010"/>
    <n v="58716"/>
    <n v="17.756599999999999"/>
  </r>
  <r>
    <x v="0"/>
    <s v="Acura MDX SUV"/>
    <x v="0"/>
    <x v="4"/>
    <x v="4"/>
    <n v="4"/>
    <n v="60000"/>
    <n v="1.0999999999999999E-2"/>
    <n v="0.98899999999999999"/>
    <n v="3.6999999999999998E-2"/>
    <n v="0.96299999999999997"/>
    <n v="19536"/>
    <n v="19144"/>
    <n v="19928"/>
    <s v="/used-acura-prices/mdx-suv-pricing/2009"/>
    <n v="57780"/>
    <n v="17.756599999999999"/>
  </r>
  <r>
    <x v="0"/>
    <s v="Acura MDX SUV"/>
    <x v="0"/>
    <x v="5"/>
    <x v="5"/>
    <n v="4"/>
    <n v="72000"/>
    <n v="1.3599999999999999E-2"/>
    <n v="0.98640000000000005"/>
    <n v="4.6399999999999997E-2"/>
    <n v="0.9536"/>
    <n v="17159"/>
    <n v="16908"/>
    <n v="17409"/>
    <s v="/used-acura-prices/mdx-suv-pricing/2008"/>
    <n v="57216"/>
    <n v="17.756599999999999"/>
  </r>
  <r>
    <x v="0"/>
    <s v="Acura MDX SUV"/>
    <x v="0"/>
    <x v="6"/>
    <x v="6"/>
    <n v="4"/>
    <n v="84000"/>
    <n v="1.6199999999999999E-2"/>
    <n v="0.98380000000000001"/>
    <n v="5.5800000000000002E-2"/>
    <n v="0.94420000000000004"/>
    <n v="14285"/>
    <n v="14076"/>
    <n v="14495"/>
    <s v="/used-acura-prices/mdx-suv-pricing/2007"/>
    <n v="56652"/>
    <n v="17.756599999999999"/>
  </r>
  <r>
    <x v="0"/>
    <s v="Acura MDX SUV"/>
    <x v="0"/>
    <x v="7"/>
    <x v="7"/>
    <n v="3"/>
    <n v="96000"/>
    <n v="1.8800000000000001E-2"/>
    <n v="0.98119999999999996"/>
    <n v="6.5199999999999994E-2"/>
    <n v="0.93479999999999996"/>
    <n v="10594"/>
    <n v="10449"/>
    <n v="10739"/>
    <s v="/used-acura-prices/mdx-suv-pricing/2006"/>
    <n v="56088"/>
    <n v="17.756599999999999"/>
  </r>
  <r>
    <x v="0"/>
    <s v="Acura MDX SUV"/>
    <x v="0"/>
    <x v="8"/>
    <x v="8"/>
    <n v="3"/>
    <n v="108000"/>
    <n v="2.1399999999999999E-2"/>
    <n v="0.97860000000000003"/>
    <n v="7.46E-2"/>
    <n v="0.9254"/>
    <n v="9052"/>
    <n v="8913"/>
    <n v="9192"/>
    <s v="/used-acura-prices/mdx-suv-pricing/2005"/>
    <n v="55524"/>
    <n v="17.756599999999999"/>
  </r>
  <r>
    <x v="0"/>
    <s v="Acura RDX SUV"/>
    <x v="1"/>
    <x v="0"/>
    <x v="0"/>
    <n v="4"/>
    <n v="12000"/>
    <n v="2.2000000000000001E-3"/>
    <n v="0.99780000000000002"/>
    <n v="1.3599999999999999E-2"/>
    <n v="0.98640000000000005"/>
    <n v="26875"/>
    <n v="26522"/>
    <n v="27227"/>
    <s v="/used-acura-prices/rdx-suv-pricing/2013"/>
    <n v="59184"/>
    <n v="21.035499999999999"/>
  </r>
  <r>
    <x v="0"/>
    <s v="Acura RDX SUV"/>
    <x v="1"/>
    <x v="1"/>
    <x v="1"/>
    <n v="3.33"/>
    <n v="24000"/>
    <n v="4.4000000000000003E-3"/>
    <n v="0.99560000000000004"/>
    <n v="1.6199999999999999E-2"/>
    <n v="0.98380000000000001"/>
    <n v="23830"/>
    <n v="23522"/>
    <n v="24139"/>
    <s v="/used-acura-prices/rdx-suv-pricing/2012"/>
    <n v="59028"/>
    <n v="21.035499999999999"/>
  </r>
  <r>
    <x v="0"/>
    <s v="Acura RDX SUV"/>
    <x v="1"/>
    <x v="2"/>
    <x v="2"/>
    <n v="3.33"/>
    <n v="36000"/>
    <n v="6.6E-3"/>
    <n v="0.99339999999999995"/>
    <n v="1.8800000000000001E-2"/>
    <n v="0.98119999999999996"/>
    <n v="20159"/>
    <n v="19915"/>
    <n v="20402"/>
    <s v="/used-acura-prices/rdx-suv-pricing/2011"/>
    <n v="58872"/>
    <n v="21.035499999999999"/>
  </r>
  <r>
    <x v="0"/>
    <s v="Acura RDX SUV"/>
    <x v="1"/>
    <x v="3"/>
    <x v="3"/>
    <n v="3.33"/>
    <n v="48000"/>
    <n v="8.8000000000000005E-3"/>
    <n v="0.99119999999999997"/>
    <n v="2.1399999999999999E-2"/>
    <n v="0.97860000000000003"/>
    <n v="17781"/>
    <n v="17481"/>
    <n v="18080"/>
    <s v="/used-acura-prices/rdx-suv-pricing/2010"/>
    <n v="58716"/>
    <n v="21.035499999999999"/>
  </r>
  <r>
    <x v="0"/>
    <s v="Acura RDX SUV"/>
    <x v="1"/>
    <x v="4"/>
    <x v="4"/>
    <n v="3.33"/>
    <n v="60000"/>
    <n v="1.0999999999999999E-2"/>
    <n v="0.98899999999999999"/>
    <n v="3.6999999999999998E-2"/>
    <n v="0.96299999999999997"/>
    <n v="15797"/>
    <n v="15498"/>
    <n v="16097"/>
    <s v="/used-acura-prices/rdx-suv-pricing/2009"/>
    <n v="57780"/>
    <n v="21.035499999999999"/>
  </r>
  <r>
    <x v="0"/>
    <s v="Acura RDX SUV"/>
    <x v="1"/>
    <x v="5"/>
    <x v="5"/>
    <n v="3.33"/>
    <n v="72000"/>
    <n v="1.3599999999999999E-2"/>
    <n v="0.98640000000000005"/>
    <n v="4.6399999999999997E-2"/>
    <n v="0.9536"/>
    <n v="13235"/>
    <n v="12996"/>
    <n v="13475"/>
    <s v="/used-acura-prices/rdx-suv-pricing/2008"/>
    <n v="57216"/>
    <n v="21.035499999999999"/>
  </r>
  <r>
    <x v="0"/>
    <s v="Acura RDX SUV"/>
    <x v="1"/>
    <x v="6"/>
    <x v="6"/>
    <n v="3.33"/>
    <n v="84000"/>
    <n v="1.6199999999999999E-2"/>
    <n v="0.98380000000000001"/>
    <n v="5.5800000000000002E-2"/>
    <n v="0.94420000000000004"/>
    <n v="11663"/>
    <n v="11492"/>
    <n v="11835"/>
    <s v="/used-acura-prices/rdx-suv-pricing/2007"/>
    <n v="56652"/>
    <n v="21.035499999999999"/>
  </r>
  <r>
    <x v="0"/>
    <s v="Acura RL Sedan"/>
    <x v="2"/>
    <x v="1"/>
    <x v="1"/>
    <n v="3.33"/>
    <n v="24000"/>
    <n v="4.4000000000000003E-3"/>
    <n v="0.99560000000000004"/>
    <n v="1.6199999999999999E-2"/>
    <n v="0.98380000000000001"/>
    <n v="37308"/>
    <n v="36666"/>
    <n v="37949"/>
    <s v="/used-acura-prices/rl-sedan-pricing/2012"/>
    <n v="59028"/>
    <n v="19.745200000000001"/>
  </r>
  <r>
    <x v="0"/>
    <s v="Acura RL Sedan"/>
    <x v="2"/>
    <x v="2"/>
    <x v="2"/>
    <n v="3.33"/>
    <n v="36000"/>
    <n v="6.6E-3"/>
    <n v="0.99339999999999995"/>
    <n v="1.8800000000000001E-2"/>
    <n v="0.98119999999999996"/>
    <n v="32339"/>
    <n v="31780"/>
    <n v="32899"/>
    <s v="/used-acura-prices/rl-sedan-pricing/2011"/>
    <n v="58872"/>
    <n v="19.745200000000001"/>
  </r>
  <r>
    <x v="0"/>
    <s v="Acura RL Sedan"/>
    <x v="2"/>
    <x v="3"/>
    <x v="3"/>
    <n v="3.33"/>
    <n v="48000"/>
    <n v="8.8000000000000005E-3"/>
    <n v="0.99119999999999997"/>
    <n v="2.1399999999999999E-2"/>
    <n v="0.97860000000000003"/>
    <n v="27276"/>
    <n v="26744"/>
    <n v="27808"/>
    <s v="/used-acura-prices/rl-sedan-pricing/2010"/>
    <n v="58716"/>
    <n v="19.745200000000001"/>
  </r>
  <r>
    <x v="0"/>
    <s v="Acura RL Sedan"/>
    <x v="2"/>
    <x v="4"/>
    <x v="4"/>
    <n v="3.33"/>
    <n v="60000"/>
    <n v="1.0999999999999999E-2"/>
    <n v="0.98899999999999999"/>
    <n v="3.6999999999999998E-2"/>
    <n v="0.96299999999999997"/>
    <n v="18155"/>
    <n v="17843"/>
    <n v="18466"/>
    <s v="/used-acura-prices/rl-sedan-pricing/2009"/>
    <n v="57780"/>
    <n v="19.745200000000001"/>
  </r>
  <r>
    <x v="0"/>
    <s v="Acura RL Sedan"/>
    <x v="2"/>
    <x v="5"/>
    <x v="5"/>
    <n v="3"/>
    <n v="72000"/>
    <n v="1.3599999999999999E-2"/>
    <n v="0.98640000000000005"/>
    <n v="4.6399999999999997E-2"/>
    <n v="0.9536"/>
    <n v="13935"/>
    <n v="13741"/>
    <n v="14129"/>
    <s v="/used-acura-prices/rl-sedan-pricing/2008"/>
    <n v="57216"/>
    <n v="19.745200000000001"/>
  </r>
  <r>
    <x v="0"/>
    <s v="Acura RL Sedan"/>
    <x v="2"/>
    <x v="6"/>
    <x v="6"/>
    <n v="3"/>
    <n v="84000"/>
    <n v="1.6199999999999999E-2"/>
    <n v="0.98380000000000001"/>
    <n v="5.5800000000000002E-2"/>
    <n v="0.94420000000000004"/>
    <n v="11993"/>
    <n v="11835"/>
    <n v="12150"/>
    <s v="/used-acura-prices/rl-sedan-pricing/2007"/>
    <n v="56652"/>
    <n v="19.745200000000001"/>
  </r>
  <r>
    <x v="0"/>
    <s v="Acura RL Sedan"/>
    <x v="2"/>
    <x v="7"/>
    <x v="7"/>
    <n v="3"/>
    <n v="96000"/>
    <n v="1.8800000000000001E-2"/>
    <n v="0.98119999999999996"/>
    <n v="6.5199999999999994E-2"/>
    <n v="0.93479999999999996"/>
    <n v="10320"/>
    <n v="10186"/>
    <n v="10453"/>
    <s v="/used-acura-prices/rl-sedan-pricing/2006"/>
    <n v="56088"/>
    <n v="19.745200000000001"/>
  </r>
  <r>
    <x v="0"/>
    <s v="Acura RL Sedan"/>
    <x v="2"/>
    <x v="8"/>
    <x v="8"/>
    <n v="3"/>
    <n v="108000"/>
    <n v="2.1399999999999999E-2"/>
    <n v="0.97860000000000003"/>
    <n v="7.46E-2"/>
    <n v="0.9254"/>
    <n v="8220"/>
    <n v="8126"/>
    <n v="8314"/>
    <s v="/used-acura-prices/rl-sedan-pricing/2005"/>
    <n v="55524"/>
    <n v="19.745200000000001"/>
  </r>
  <r>
    <x v="0"/>
    <s v="Acura TL Sedan"/>
    <x v="3"/>
    <x v="0"/>
    <x v="0"/>
    <n v="4"/>
    <n v="12000"/>
    <n v="2.2000000000000001E-3"/>
    <n v="0.99780000000000002"/>
    <n v="1.3599999999999999E-2"/>
    <n v="0.98640000000000005"/>
    <n v="27361"/>
    <n v="26953"/>
    <n v="27769"/>
    <s v="/used-acura-prices/tl-sedan-pricing/2013"/>
    <n v="59184"/>
    <n v="23.165400000000002"/>
  </r>
  <r>
    <x v="0"/>
    <s v="Acura TL Sedan"/>
    <x v="3"/>
    <x v="1"/>
    <x v="1"/>
    <n v="4"/>
    <n v="24000"/>
    <n v="4.4000000000000003E-3"/>
    <n v="0.99560000000000004"/>
    <n v="1.6199999999999999E-2"/>
    <n v="0.98380000000000001"/>
    <n v="22240"/>
    <n v="21967"/>
    <n v="22513"/>
    <s v="/used-acura-prices/tl-sedan-pricing/2012"/>
    <n v="59028"/>
    <n v="23.165400000000002"/>
  </r>
  <r>
    <x v="0"/>
    <s v="Acura TL Sedan"/>
    <x v="3"/>
    <x v="2"/>
    <x v="2"/>
    <n v="4"/>
    <n v="36000"/>
    <n v="6.6E-3"/>
    <n v="0.99339999999999995"/>
    <n v="1.8800000000000001E-2"/>
    <n v="0.98119999999999996"/>
    <n v="20186"/>
    <n v="19839"/>
    <n v="20533"/>
    <s v="/used-acura-prices/tl-sedan-pricing/2011"/>
    <n v="58872"/>
    <n v="23.165400000000002"/>
  </r>
  <r>
    <x v="0"/>
    <s v="Acura TL Sedan"/>
    <x v="3"/>
    <x v="3"/>
    <x v="3"/>
    <n v="4"/>
    <n v="48000"/>
    <n v="8.8000000000000005E-3"/>
    <n v="0.99119999999999997"/>
    <n v="2.1399999999999999E-2"/>
    <n v="0.97860000000000003"/>
    <n v="18253"/>
    <n v="18011"/>
    <n v="18496"/>
    <s v="/used-acura-prices/tl-sedan-pricing/2010"/>
    <n v="58716"/>
    <n v="23.165400000000002"/>
  </r>
  <r>
    <x v="0"/>
    <s v="Acura TL Sedan"/>
    <x v="3"/>
    <x v="4"/>
    <x v="4"/>
    <n v="4"/>
    <n v="60000"/>
    <n v="1.0999999999999999E-2"/>
    <n v="0.98899999999999999"/>
    <n v="3.6999999999999998E-2"/>
    <n v="0.96299999999999997"/>
    <n v="16648"/>
    <n v="16396"/>
    <n v="16899"/>
    <s v="/used-acura-prices/tl-sedan-pricing/2009"/>
    <n v="57780"/>
    <n v="23.165400000000002"/>
  </r>
  <r>
    <x v="0"/>
    <s v="Acura TL Sedan"/>
    <x v="3"/>
    <x v="5"/>
    <x v="5"/>
    <n v="3.33"/>
    <n v="72000"/>
    <n v="1.3599999999999999E-2"/>
    <n v="0.98640000000000005"/>
    <n v="4.6399999999999997E-2"/>
    <n v="0.9536"/>
    <n v="12623"/>
    <n v="12425"/>
    <n v="12822"/>
    <s v="/used-acura-prices/tl-sedan-pricing/2008"/>
    <n v="57216"/>
    <n v="23.165400000000002"/>
  </r>
  <r>
    <x v="0"/>
    <s v="Acura TL Sedan"/>
    <x v="3"/>
    <x v="6"/>
    <x v="6"/>
    <n v="3.33"/>
    <n v="84000"/>
    <n v="1.6199999999999999E-2"/>
    <n v="0.98380000000000001"/>
    <n v="5.5800000000000002E-2"/>
    <n v="0.94420000000000004"/>
    <n v="12758"/>
    <n v="12601"/>
    <n v="12914"/>
    <s v="/used-acura-prices/tl-sedan-pricing/2007"/>
    <n v="56652"/>
    <n v="23.165400000000002"/>
  </r>
  <r>
    <x v="0"/>
    <s v="Acura TL Sedan"/>
    <x v="3"/>
    <x v="7"/>
    <x v="7"/>
    <n v="3.33"/>
    <n v="96000"/>
    <n v="1.8800000000000001E-2"/>
    <n v="0.98119999999999996"/>
    <n v="6.5199999999999994E-2"/>
    <n v="0.93479999999999996"/>
    <n v="9357"/>
    <n v="9216"/>
    <n v="9498"/>
    <s v="/used-acura-prices/tl-sedan-pricing/2006"/>
    <n v="56088"/>
    <n v="23.165400000000002"/>
  </r>
  <r>
    <x v="0"/>
    <s v="Acura TL Sedan"/>
    <x v="3"/>
    <x v="8"/>
    <x v="8"/>
    <n v="3.33"/>
    <n v="108000"/>
    <n v="2.1399999999999999E-2"/>
    <n v="0.97860000000000003"/>
    <n v="7.46E-2"/>
    <n v="0.9254"/>
    <n v="7664"/>
    <n v="7549"/>
    <n v="7780"/>
    <s v="/used-acura-prices/tl-sedan-pricing/2005"/>
    <n v="55524"/>
    <n v="23.165400000000002"/>
  </r>
  <r>
    <x v="0"/>
    <s v="Acura TSX Sedan"/>
    <x v="4"/>
    <x v="0"/>
    <x v="0"/>
    <n v="4"/>
    <n v="12000"/>
    <n v="2.2000000000000001E-3"/>
    <n v="0.99780000000000002"/>
    <n v="1.3599999999999999E-2"/>
    <n v="0.98640000000000005"/>
    <n v="23355"/>
    <n v="23070"/>
    <n v="23639"/>
    <s v="/used-acura-prices/tsx-sedan-pricing/2013"/>
    <n v="59184"/>
    <n v="22.597000000000001"/>
  </r>
  <r>
    <x v="0"/>
    <s v="Acura TSX Sedan"/>
    <x v="4"/>
    <x v="1"/>
    <x v="1"/>
    <n v="4"/>
    <n v="24000"/>
    <n v="4.4000000000000003E-3"/>
    <n v="0.99560000000000004"/>
    <n v="1.6199999999999999E-2"/>
    <n v="0.98380000000000001"/>
    <n v="24621"/>
    <n v="24202"/>
    <n v="25041"/>
    <s v="/used-acura-prices/tsx-sedan-pricing/2012"/>
    <n v="59028"/>
    <n v="22.597000000000001"/>
  </r>
  <r>
    <x v="0"/>
    <s v="Acura TSX Sedan"/>
    <x v="4"/>
    <x v="2"/>
    <x v="2"/>
    <n v="4"/>
    <n v="36000"/>
    <n v="6.6E-3"/>
    <n v="0.99339999999999995"/>
    <n v="1.8800000000000001E-2"/>
    <n v="0.98119999999999996"/>
    <n v="16706"/>
    <n v="16421"/>
    <n v="16991"/>
    <s v="/used-acura-prices/tsx-sedan-pricing/2011"/>
    <n v="58872"/>
    <n v="22.597000000000001"/>
  </r>
  <r>
    <x v="0"/>
    <s v="Acura TSX Sedan"/>
    <x v="4"/>
    <x v="3"/>
    <x v="3"/>
    <n v="4"/>
    <n v="48000"/>
    <n v="8.8000000000000005E-3"/>
    <n v="0.99119999999999997"/>
    <n v="2.1399999999999999E-2"/>
    <n v="0.97860000000000003"/>
    <n v="16378"/>
    <n v="16076"/>
    <n v="16681"/>
    <s v="/used-acura-prices/tsx-sedan-pricing/2010"/>
    <n v="58716"/>
    <n v="22.597000000000001"/>
  </r>
  <r>
    <x v="0"/>
    <s v="Acura TSX Sedan"/>
    <x v="4"/>
    <x v="4"/>
    <x v="4"/>
    <n v="4"/>
    <n v="60000"/>
    <n v="1.0999999999999999E-2"/>
    <n v="0.98899999999999999"/>
    <n v="3.6999999999999998E-2"/>
    <n v="0.96299999999999997"/>
    <n v="14185"/>
    <n v="13927"/>
    <n v="14443"/>
    <s v="/used-acura-prices/tsx-sedan-pricing/2009"/>
    <n v="57780"/>
    <n v="22.597000000000001"/>
  </r>
  <r>
    <x v="0"/>
    <s v="Acura TSX Sedan"/>
    <x v="4"/>
    <x v="5"/>
    <x v="5"/>
    <n v="2"/>
    <n v="72000"/>
    <n v="1.3599999999999999E-2"/>
    <n v="0.98640000000000005"/>
    <n v="4.6399999999999997E-2"/>
    <n v="0.9536"/>
    <n v="11791"/>
    <n v="11619"/>
    <n v="11963"/>
    <s v="/used-acura-prices/tsx-sedan-pricing/2008"/>
    <n v="57216"/>
    <n v="22.597000000000001"/>
  </r>
  <r>
    <x v="0"/>
    <s v="Acura TSX Sedan"/>
    <x v="4"/>
    <x v="6"/>
    <x v="6"/>
    <n v="2"/>
    <n v="84000"/>
    <n v="1.6199999999999999E-2"/>
    <n v="0.98380000000000001"/>
    <n v="5.5800000000000002E-2"/>
    <n v="0.94420000000000004"/>
    <n v="10156"/>
    <n v="9951"/>
    <n v="10361"/>
    <s v="/used-acura-prices/tsx-sedan-pricing/2007"/>
    <n v="56652"/>
    <n v="22.597000000000001"/>
  </r>
  <r>
    <x v="0"/>
    <s v="Acura TSX Sedan"/>
    <x v="4"/>
    <x v="7"/>
    <x v="7"/>
    <n v="2"/>
    <n v="96000"/>
    <n v="1.8800000000000001E-2"/>
    <n v="0.98119999999999996"/>
    <n v="6.5199999999999994E-2"/>
    <n v="0.93479999999999996"/>
    <n v="8418"/>
    <n v="8275"/>
    <n v="8561"/>
    <s v="/used-acura-prices/tsx-sedan-pricing/2006"/>
    <n v="56088"/>
    <n v="22.597000000000001"/>
  </r>
  <r>
    <x v="0"/>
    <s v="Acura TSX Sedan"/>
    <x v="4"/>
    <x v="8"/>
    <x v="8"/>
    <n v="2"/>
    <n v="108000"/>
    <n v="2.1399999999999999E-2"/>
    <n v="0.97860000000000003"/>
    <n v="7.46E-2"/>
    <n v="0.9254"/>
    <n v="6906"/>
    <n v="6769"/>
    <n v="7043"/>
    <s v="/used-acura-prices/tsx-sedan-pricing/2005"/>
    <n v="55524"/>
    <n v="22.597000000000001"/>
  </r>
  <r>
    <x v="0"/>
    <s v="Acura TSX Sport Wagon"/>
    <x v="5"/>
    <x v="0"/>
    <x v="0"/>
    <n v="4"/>
    <n v="12000"/>
    <n v="2.2000000000000001E-3"/>
    <n v="0.99780000000000002"/>
    <n v="1.3599999999999999E-2"/>
    <n v="0.98640000000000005"/>
    <n v="21205"/>
    <n v="20857"/>
    <n v="21553"/>
    <s v="/used-acura-prices/tsx-sport-wagon-pricing/2013"/>
    <n v="59184"/>
    <n v="24.669"/>
  </r>
  <r>
    <x v="0"/>
    <s v="Acura TSX Sport Wagon"/>
    <x v="5"/>
    <x v="1"/>
    <x v="1"/>
    <n v="4"/>
    <n v="24000"/>
    <n v="4.4000000000000003E-3"/>
    <n v="0.99560000000000004"/>
    <n v="1.6199999999999999E-2"/>
    <n v="0.98380000000000001"/>
    <n v="21525"/>
    <n v="21183"/>
    <n v="21867"/>
    <s v="/used-acura-prices/tsx-sport-wagon-pricing/2012"/>
    <n v="59028"/>
    <n v="24.669"/>
  </r>
  <r>
    <x v="0"/>
    <s v="Acura TSX Sport Wagon"/>
    <x v="5"/>
    <x v="2"/>
    <x v="2"/>
    <n v="4"/>
    <n v="36000"/>
    <n v="6.6E-3"/>
    <n v="0.99339999999999995"/>
    <n v="1.8800000000000001E-2"/>
    <n v="0.98119999999999996"/>
    <n v="19214"/>
    <n v="18927"/>
    <n v="19501"/>
    <s v="/used-acura-prices/tsx-sport-wagon-pricing/2011"/>
    <n v="58872"/>
    <n v="24.669"/>
  </r>
  <r>
    <x v="0"/>
    <s v="Acura ZDX SUV"/>
    <x v="6"/>
    <x v="0"/>
    <x v="0"/>
    <n v="4"/>
    <n v="12000"/>
    <n v="2.2000000000000001E-3"/>
    <n v="0.99780000000000002"/>
    <n v="1.3599999999999999E-2"/>
    <n v="0.98640000000000005"/>
    <n v="37799"/>
    <n v="37250"/>
    <n v="38347"/>
    <s v="/used-acura-prices/zdx-suv-pricing/2013"/>
    <n v="59184"/>
    <n v="18.830200000000001"/>
  </r>
  <r>
    <x v="0"/>
    <s v="Acura ZDX SUV"/>
    <x v="6"/>
    <x v="1"/>
    <x v="1"/>
    <n v="3.67"/>
    <n v="24000"/>
    <n v="4.4000000000000003E-3"/>
    <n v="0.99560000000000004"/>
    <n v="1.6199999999999999E-2"/>
    <n v="0.98380000000000001"/>
    <n v="25361"/>
    <n v="24793"/>
    <n v="25928"/>
    <s v="/used-acura-prices/zdx-suv-pricing/2012"/>
    <n v="59028"/>
    <n v="18.830200000000001"/>
  </r>
  <r>
    <x v="0"/>
    <s v="Acura ZDX SUV"/>
    <x v="6"/>
    <x v="2"/>
    <x v="2"/>
    <n v="3.67"/>
    <n v="36000"/>
    <n v="6.6E-3"/>
    <n v="0.99339999999999995"/>
    <n v="1.8800000000000001E-2"/>
    <n v="0.98119999999999996"/>
    <n v="29041"/>
    <n v="28573"/>
    <n v="29509"/>
    <s v="/used-acura-prices/zdx-suv-pricing/2011"/>
    <n v="58872"/>
    <n v="18.830200000000001"/>
  </r>
  <r>
    <x v="0"/>
    <s v="Acura ZDX SUV"/>
    <x v="6"/>
    <x v="3"/>
    <x v="3"/>
    <n v="3.67"/>
    <n v="48000"/>
    <n v="8.8000000000000005E-3"/>
    <n v="0.99119999999999997"/>
    <n v="2.1399999999999999E-2"/>
    <n v="0.97860000000000003"/>
    <n v="25559"/>
    <n v="25046"/>
    <n v="26073"/>
    <s v="/used-acura-prices/zdx-suv-pricing/2010"/>
    <n v="58716"/>
    <n v="18.830200000000001"/>
  </r>
  <r>
    <x v="1"/>
    <s v="Audi A3 Sedan"/>
    <x v="7"/>
    <x v="0"/>
    <x v="0"/>
    <n v="4"/>
    <n v="12000"/>
    <n v="2E-3"/>
    <n v="0.998"/>
    <n v="1.9800000000000002E-2"/>
    <n v="0.98019999999999996"/>
    <n v="28489"/>
    <n v="27811"/>
    <n v="29166"/>
    <s v="/used-audi-prices/a3-sedan-pricing/2013"/>
    <n v="58812"/>
    <n v="26.164999999999999"/>
  </r>
  <r>
    <x v="1"/>
    <s v="Audi A3 Sedan"/>
    <x v="7"/>
    <x v="1"/>
    <x v="1"/>
    <n v="4"/>
    <n v="24000"/>
    <n v="4.0000000000000001E-3"/>
    <n v="0.996"/>
    <n v="2.9600000000000001E-2"/>
    <n v="0.97040000000000004"/>
    <n v="20230"/>
    <n v="19606"/>
    <n v="20853"/>
    <s v="/used-audi-prices/a3-sedan-pricing/2012"/>
    <n v="58224"/>
    <n v="26.164999999999999"/>
  </r>
  <r>
    <x v="1"/>
    <s v="Audi A3 Sedan"/>
    <x v="7"/>
    <x v="2"/>
    <x v="2"/>
    <n v="4"/>
    <n v="36000"/>
    <n v="6.0000000000000001E-3"/>
    <n v="0.99399999999999999"/>
    <n v="3.9399999999999998E-2"/>
    <n v="0.96060000000000001"/>
    <n v="17129"/>
    <n v="16585"/>
    <n v="17673"/>
    <s v="/used-audi-prices/a3-sedan-pricing/2011"/>
    <n v="57636"/>
    <n v="26.164999999999999"/>
  </r>
  <r>
    <x v="1"/>
    <s v="Audi A3 Sedan"/>
    <x v="7"/>
    <x v="3"/>
    <x v="3"/>
    <n v="4"/>
    <n v="48000"/>
    <n v="8.0000000000000002E-3"/>
    <n v="0.99199999999999999"/>
    <n v="4.9200000000000001E-2"/>
    <n v="0.95079999999999998"/>
    <n v="15271"/>
    <n v="14778"/>
    <n v="15764"/>
    <s v="/used-audi-prices/a3-sedan-pricing/2010"/>
    <n v="57048"/>
    <n v="26.164999999999999"/>
  </r>
  <r>
    <x v="1"/>
    <s v="Audi A3 Sedan"/>
    <x v="7"/>
    <x v="4"/>
    <x v="4"/>
    <n v="4"/>
    <n v="60000"/>
    <n v="0.01"/>
    <n v="0.99"/>
    <n v="0.108"/>
    <n v="0.89200000000000002"/>
    <n v="13233"/>
    <n v="12845"/>
    <n v="13620"/>
    <s v="/used-audi-prices/a3-sedan-pricing/2009"/>
    <n v="53520"/>
    <n v="26.164999999999999"/>
  </r>
  <r>
    <x v="1"/>
    <s v="Audi A3 Sedan"/>
    <x v="7"/>
    <x v="5"/>
    <x v="5"/>
    <n v="4"/>
    <n v="72000"/>
    <n v="1.9800000000000002E-2"/>
    <n v="0.98019999999999996"/>
    <n v="0.1278"/>
    <n v="0.87219999999999998"/>
    <n v="10519"/>
    <n v="10223"/>
    <n v="10814"/>
    <s v="/used-audi-prices/a3-sedan-pricing/2008"/>
    <n v="52332"/>
    <n v="26.164999999999999"/>
  </r>
  <r>
    <x v="1"/>
    <s v="Audi A3 Sedan"/>
    <x v="7"/>
    <x v="6"/>
    <x v="6"/>
    <n v="3.67"/>
    <n v="84000"/>
    <n v="2.9600000000000001E-2"/>
    <n v="0.97040000000000004"/>
    <n v="0.14760000000000001"/>
    <n v="0.85240000000000005"/>
    <n v="8581"/>
    <n v="8356"/>
    <n v="8807"/>
    <s v="/used-audi-prices/a3-sedan-pricing/2007"/>
    <n v="51144"/>
    <n v="26.164999999999999"/>
  </r>
  <r>
    <x v="1"/>
    <s v="Audi A3 Sedan"/>
    <x v="7"/>
    <x v="7"/>
    <x v="7"/>
    <n v="3.67"/>
    <n v="96000"/>
    <n v="3.9399999999999998E-2"/>
    <n v="0.96060000000000001"/>
    <n v="0.16739999999999999"/>
    <n v="0.83260000000000001"/>
    <n v="6857"/>
    <n v="6724"/>
    <n v="6989"/>
    <s v="/used-audi-prices/a3-sedan-pricing/2006"/>
    <n v="49956"/>
    <n v="26.164999999999999"/>
  </r>
  <r>
    <x v="1"/>
    <s v="Audi A4 Sedan"/>
    <x v="8"/>
    <x v="0"/>
    <x v="0"/>
    <n v="4"/>
    <n v="12000"/>
    <n v="2E-3"/>
    <n v="0.998"/>
    <n v="1.9800000000000002E-2"/>
    <n v="0.98019999999999996"/>
    <n v="38794"/>
    <n v="37855"/>
    <n v="39734"/>
    <s v="/used-audi-prices/a4-sedan-pricing/2013"/>
    <n v="58812"/>
    <n v="25.718"/>
  </r>
  <r>
    <x v="1"/>
    <s v="Audi A4 Sedan"/>
    <x v="8"/>
    <x v="1"/>
    <x v="1"/>
    <n v="4"/>
    <n v="24000"/>
    <n v="4.0000000000000001E-3"/>
    <n v="0.996"/>
    <n v="2.9600000000000001E-2"/>
    <n v="0.97040000000000004"/>
    <n v="28491"/>
    <n v="27876"/>
    <n v="29107"/>
    <s v="/used-audi-prices/a4-sedan-pricing/2012"/>
    <n v="58224"/>
    <n v="25.718"/>
  </r>
  <r>
    <x v="1"/>
    <s v="Audi A4 Sedan"/>
    <x v="8"/>
    <x v="2"/>
    <x v="2"/>
    <n v="4"/>
    <n v="36000"/>
    <n v="6.0000000000000001E-3"/>
    <n v="0.99399999999999999"/>
    <n v="3.9399999999999998E-2"/>
    <n v="0.96060000000000001"/>
    <n v="18469"/>
    <n v="18047"/>
    <n v="18891"/>
    <s v="/used-audi-prices/a4-sedan-pricing/2011"/>
    <n v="57636"/>
    <n v="25.718"/>
  </r>
  <r>
    <x v="1"/>
    <s v="Audi A4 Sedan"/>
    <x v="8"/>
    <x v="3"/>
    <x v="3"/>
    <n v="4"/>
    <n v="48000"/>
    <n v="8.0000000000000002E-3"/>
    <n v="0.99199999999999999"/>
    <n v="4.9200000000000001E-2"/>
    <n v="0.95079999999999998"/>
    <n v="15826"/>
    <n v="15418"/>
    <n v="16234"/>
    <s v="/used-audi-prices/a4-sedan-pricing/2010"/>
    <n v="57048"/>
    <n v="25.718"/>
  </r>
  <r>
    <x v="1"/>
    <s v="Audi A4 Sedan"/>
    <x v="8"/>
    <x v="4"/>
    <x v="4"/>
    <n v="4"/>
    <n v="60000"/>
    <n v="0.01"/>
    <n v="0.99"/>
    <n v="0.108"/>
    <n v="0.89200000000000002"/>
    <n v="14528"/>
    <n v="14225"/>
    <n v="14831"/>
    <s v="/used-audi-prices/a4-sedan-pricing/2009"/>
    <n v="53520"/>
    <n v="25.718"/>
  </r>
  <r>
    <x v="1"/>
    <s v="Audi A4 Sedan"/>
    <x v="8"/>
    <x v="5"/>
    <x v="5"/>
    <n v="4"/>
    <n v="72000"/>
    <n v="1.9800000000000002E-2"/>
    <n v="0.98019999999999996"/>
    <n v="0.1278"/>
    <n v="0.87219999999999998"/>
    <n v="9926"/>
    <n v="9769"/>
    <n v="10082"/>
    <s v="/used-audi-prices/a4-sedan-pricing/2008"/>
    <n v="52332"/>
    <n v="25.718"/>
  </r>
  <r>
    <x v="1"/>
    <s v="Audi A4 Sedan"/>
    <x v="8"/>
    <x v="6"/>
    <x v="6"/>
    <n v="4"/>
    <n v="84000"/>
    <n v="2.9600000000000001E-2"/>
    <n v="0.97040000000000004"/>
    <n v="0.14760000000000001"/>
    <n v="0.85240000000000005"/>
    <n v="7942"/>
    <n v="7828"/>
    <n v="8057"/>
    <s v="/used-audi-prices/a4-sedan-pricing/2007"/>
    <n v="51144"/>
    <n v="25.718"/>
  </r>
  <r>
    <x v="1"/>
    <s v="Audi A4 Sedan"/>
    <x v="8"/>
    <x v="7"/>
    <x v="7"/>
    <n v="3.67"/>
    <n v="96000"/>
    <n v="3.9399999999999998E-2"/>
    <n v="0.96060000000000001"/>
    <n v="0.16739999999999999"/>
    <n v="0.83260000000000001"/>
    <n v="7819"/>
    <n v="7648"/>
    <n v="7990"/>
    <s v="/used-audi-prices/a4-sedan-pricing/2006"/>
    <n v="49956"/>
    <n v="25.718"/>
  </r>
  <r>
    <x v="1"/>
    <s v="Audi A4 Sedan"/>
    <x v="8"/>
    <x v="8"/>
    <x v="8"/>
    <n v="3.33"/>
    <n v="108000"/>
    <n v="4.9200000000000001E-2"/>
    <n v="0.95079999999999998"/>
    <n v="0.18720000000000001"/>
    <n v="0.81279999999999997"/>
    <n v="4495"/>
    <n v="4421"/>
    <n v="4569"/>
    <s v="/used-audi-prices/a4-sedan-pricing/2005"/>
    <n v="48768"/>
    <n v="25.718"/>
  </r>
  <r>
    <x v="1"/>
    <s v="Audi A6 Sedan"/>
    <x v="9"/>
    <x v="0"/>
    <x v="0"/>
    <n v="4"/>
    <n v="12000"/>
    <n v="2E-3"/>
    <n v="0.998"/>
    <n v="1.9800000000000002E-2"/>
    <n v="0.98019999999999996"/>
    <n v="35002"/>
    <n v="34482"/>
    <n v="35522"/>
    <s v="/used-audi-prices/a6-sedan-pricing/2013"/>
    <n v="58812"/>
    <n v="26.75"/>
  </r>
  <r>
    <x v="1"/>
    <s v="Audi A6 Sedan"/>
    <x v="9"/>
    <x v="1"/>
    <x v="1"/>
    <n v="4"/>
    <n v="24000"/>
    <n v="4.0000000000000001E-3"/>
    <n v="0.996"/>
    <n v="2.9600000000000001E-2"/>
    <n v="0.97040000000000004"/>
    <n v="40159"/>
    <n v="39103"/>
    <n v="41215"/>
    <s v="/used-audi-prices/a6-sedan-pricing/2012"/>
    <n v="58224"/>
    <n v="26.75"/>
  </r>
  <r>
    <x v="1"/>
    <s v="Audi A6 Sedan"/>
    <x v="9"/>
    <x v="2"/>
    <x v="2"/>
    <n v="3.67"/>
    <n v="36000"/>
    <n v="6.0000000000000001E-3"/>
    <n v="0.99399999999999999"/>
    <n v="3.9399999999999998E-2"/>
    <n v="0.96060000000000001"/>
    <n v="25105"/>
    <n v="24644"/>
    <n v="25566"/>
    <s v="/used-audi-prices/a6-sedan-pricing/2011"/>
    <n v="57636"/>
    <n v="26.75"/>
  </r>
  <r>
    <x v="1"/>
    <s v="Audi A6 Sedan"/>
    <x v="9"/>
    <x v="3"/>
    <x v="3"/>
    <n v="3.67"/>
    <n v="48000"/>
    <n v="8.0000000000000002E-3"/>
    <n v="0.99199999999999999"/>
    <n v="4.9200000000000001E-2"/>
    <n v="0.95079999999999998"/>
    <n v="21079"/>
    <n v="20675"/>
    <n v="21482"/>
    <s v="/used-audi-prices/a6-sedan-pricing/2010"/>
    <n v="57048"/>
    <n v="26.75"/>
  </r>
  <r>
    <x v="1"/>
    <s v="Audi A6 Sedan"/>
    <x v="9"/>
    <x v="4"/>
    <x v="4"/>
    <n v="3.67"/>
    <n v="60000"/>
    <n v="0.01"/>
    <n v="0.99"/>
    <n v="0.108"/>
    <n v="0.89200000000000002"/>
    <n v="21032"/>
    <n v="20484"/>
    <n v="21581"/>
    <s v="/used-audi-prices/a6-sedan-pricing/2009"/>
    <n v="53520"/>
    <n v="26.75"/>
  </r>
  <r>
    <x v="1"/>
    <s v="Audi A6 Sedan"/>
    <x v="9"/>
    <x v="5"/>
    <x v="5"/>
    <n v="3.67"/>
    <n v="72000"/>
    <n v="1.9800000000000002E-2"/>
    <n v="0.98019999999999996"/>
    <n v="0.1278"/>
    <n v="0.87219999999999998"/>
    <n v="12734"/>
    <n v="12526"/>
    <n v="12943"/>
    <s v="/used-audi-prices/a6-sedan-pricing/2008"/>
    <n v="52332"/>
    <n v="26.75"/>
  </r>
  <r>
    <x v="1"/>
    <s v="Audi A6 Sedan"/>
    <x v="9"/>
    <x v="6"/>
    <x v="6"/>
    <n v="3.67"/>
    <n v="84000"/>
    <n v="2.9600000000000001E-2"/>
    <n v="0.97040000000000004"/>
    <n v="0.14760000000000001"/>
    <n v="0.85240000000000005"/>
    <n v="10093"/>
    <n v="9905"/>
    <n v="10280"/>
    <s v="/used-audi-prices/a6-sedan-pricing/2007"/>
    <n v="51144"/>
    <n v="26.75"/>
  </r>
  <r>
    <x v="1"/>
    <s v="Audi A6 Sedan"/>
    <x v="9"/>
    <x v="7"/>
    <x v="7"/>
    <n v="3.33"/>
    <n v="96000"/>
    <n v="3.9399999999999998E-2"/>
    <n v="0.96060000000000001"/>
    <n v="0.16739999999999999"/>
    <n v="0.83260000000000001"/>
    <n v="9971"/>
    <n v="9849"/>
    <n v="10092"/>
    <s v="/used-audi-prices/a6-sedan-pricing/2006"/>
    <n v="49956"/>
    <n v="26.75"/>
  </r>
  <r>
    <x v="1"/>
    <s v="Audi A6 Sedan"/>
    <x v="9"/>
    <x v="8"/>
    <x v="8"/>
    <n v="3.33"/>
    <n v="108000"/>
    <n v="4.9200000000000001E-2"/>
    <n v="0.95079999999999998"/>
    <n v="0.18720000000000001"/>
    <n v="0.81279999999999997"/>
    <n v="6425"/>
    <n v="6340"/>
    <n v="6510"/>
    <s v="/used-audi-prices/a6-sedan-pricing/2005"/>
    <n v="48768"/>
    <n v="26.75"/>
  </r>
  <r>
    <x v="1"/>
    <s v="Audi Q5 SUV"/>
    <x v="10"/>
    <x v="0"/>
    <x v="0"/>
    <n v="4"/>
    <n v="12000"/>
    <n v="2E-3"/>
    <n v="0.998"/>
    <n v="1.9800000000000002E-2"/>
    <n v="0.98019999999999996"/>
    <n v="32770"/>
    <n v="32035"/>
    <n v="33506"/>
    <s v="/used-audi-prices/q5-suv-pricing/2013"/>
    <n v="58812"/>
    <n v="21.831"/>
  </r>
  <r>
    <x v="1"/>
    <s v="Audi Q5 SUV"/>
    <x v="10"/>
    <x v="1"/>
    <x v="1"/>
    <n v="4"/>
    <n v="24000"/>
    <n v="4.0000000000000001E-3"/>
    <n v="0.996"/>
    <n v="2.9600000000000001E-2"/>
    <n v="0.97040000000000004"/>
    <n v="29953"/>
    <n v="29360"/>
    <n v="30547"/>
    <s v="/used-audi-prices/q5-suv-pricing/2012"/>
    <n v="58224"/>
    <n v="21.831"/>
  </r>
  <r>
    <x v="1"/>
    <s v="Audi Q5 SUV"/>
    <x v="10"/>
    <x v="2"/>
    <x v="2"/>
    <n v="4"/>
    <n v="36000"/>
    <n v="6.0000000000000001E-3"/>
    <n v="0.99399999999999999"/>
    <n v="3.9399999999999998E-2"/>
    <n v="0.96060000000000001"/>
    <n v="26582"/>
    <n v="25749"/>
    <n v="27415"/>
    <s v="/used-audi-prices/q5-suv-pricing/2011"/>
    <n v="57636"/>
    <n v="21.831"/>
  </r>
  <r>
    <x v="1"/>
    <s v="Audi Q5 SUV"/>
    <x v="10"/>
    <x v="3"/>
    <x v="3"/>
    <n v="4"/>
    <n v="48000"/>
    <n v="8.0000000000000002E-3"/>
    <n v="0.99199999999999999"/>
    <n v="4.9200000000000001E-2"/>
    <n v="0.95079999999999998"/>
    <n v="24189"/>
    <n v="23545"/>
    <n v="24833"/>
    <s v="/used-audi-prices/q5-suv-pricing/2010"/>
    <n v="57048"/>
    <n v="21.831"/>
  </r>
  <r>
    <x v="1"/>
    <s v="Audi Q5 SUV"/>
    <x v="10"/>
    <x v="4"/>
    <x v="4"/>
    <n v="4"/>
    <n v="60000"/>
    <n v="0.01"/>
    <n v="0.99"/>
    <n v="0.108"/>
    <n v="0.89200000000000002"/>
    <n v="19875"/>
    <n v="19258"/>
    <n v="20492"/>
    <s v="/used-audi-prices/q5-suv-pricing/2009"/>
    <n v="53520"/>
    <n v="21.831"/>
  </r>
  <r>
    <x v="1"/>
    <s v="Audi Q7 SUV"/>
    <x v="11"/>
    <x v="0"/>
    <x v="0"/>
    <n v="4"/>
    <n v="12000"/>
    <n v="2E-3"/>
    <n v="0.998"/>
    <n v="1.9800000000000002E-2"/>
    <n v="0.98019999999999996"/>
    <n v="42473"/>
    <n v="41242"/>
    <n v="43704"/>
    <s v="/used-audi-prices/q7-suv-pricing/2013"/>
    <n v="58812"/>
    <n v="21.831"/>
  </r>
  <r>
    <x v="1"/>
    <s v="Audi Q7 SUV"/>
    <x v="11"/>
    <x v="1"/>
    <x v="1"/>
    <n v="4"/>
    <n v="24000"/>
    <n v="4.0000000000000001E-3"/>
    <n v="0.996"/>
    <n v="2.9600000000000001E-2"/>
    <n v="0.97040000000000004"/>
    <n v="36441"/>
    <n v="35417"/>
    <n v="37465"/>
    <s v="/used-audi-prices/q7-suv-pricing/2012"/>
    <n v="58224"/>
    <n v="21.831"/>
  </r>
  <r>
    <x v="1"/>
    <s v="Audi Q7 SUV"/>
    <x v="11"/>
    <x v="2"/>
    <x v="2"/>
    <n v="4"/>
    <n v="36000"/>
    <n v="6.0000000000000001E-3"/>
    <n v="0.99399999999999999"/>
    <n v="3.9399999999999998E-2"/>
    <n v="0.96060000000000001"/>
    <n v="37216"/>
    <n v="36048"/>
    <n v="38385"/>
    <s v="/used-audi-prices/q7-suv-pricing/2011"/>
    <n v="57636"/>
    <n v="21.831"/>
  </r>
  <r>
    <x v="1"/>
    <s v="Audi Q7 SUV"/>
    <x v="11"/>
    <x v="3"/>
    <x v="3"/>
    <n v="4"/>
    <n v="48000"/>
    <n v="8.0000000000000002E-3"/>
    <n v="0.99199999999999999"/>
    <n v="4.9200000000000001E-2"/>
    <n v="0.95079999999999998"/>
    <n v="26519"/>
    <n v="25735"/>
    <n v="27303"/>
    <s v="/used-audi-prices/q7-suv-pricing/2010"/>
    <n v="57048"/>
    <n v="21.831"/>
  </r>
  <r>
    <x v="1"/>
    <s v="Audi Q7 SUV"/>
    <x v="11"/>
    <x v="4"/>
    <x v="4"/>
    <n v="4"/>
    <n v="60000"/>
    <n v="0.01"/>
    <n v="0.99"/>
    <n v="0.108"/>
    <n v="0.89200000000000002"/>
    <n v="19532"/>
    <n v="19021"/>
    <n v="20042"/>
    <s v="/used-audi-prices/q7-suv-pricing/2009"/>
    <n v="53520"/>
    <n v="21.831"/>
  </r>
  <r>
    <x v="1"/>
    <s v="Audi Q7 SUV"/>
    <x v="11"/>
    <x v="5"/>
    <x v="5"/>
    <n v="4"/>
    <n v="72000"/>
    <n v="1.9800000000000002E-2"/>
    <n v="0.98019999999999996"/>
    <n v="0.1278"/>
    <n v="0.87219999999999998"/>
    <n v="16260"/>
    <n v="15964"/>
    <n v="16556"/>
    <s v="/used-audi-prices/q7-suv-pricing/2008"/>
    <n v="52332"/>
    <n v="21.831"/>
  </r>
  <r>
    <x v="1"/>
    <s v="Audi Q7 SUV"/>
    <x v="11"/>
    <x v="6"/>
    <x v="6"/>
    <n v="4"/>
    <n v="84000"/>
    <n v="2.9600000000000001E-2"/>
    <n v="0.97040000000000004"/>
    <n v="0.14760000000000001"/>
    <n v="0.85240000000000005"/>
    <n v="15850"/>
    <n v="15549"/>
    <n v="16151"/>
    <s v="/used-audi-prices/q7-suv-pricing/2007"/>
    <n v="51144"/>
    <n v="21.831"/>
  </r>
  <r>
    <x v="1"/>
    <s v="Audi S4 Sedan"/>
    <x v="12"/>
    <x v="0"/>
    <x v="0"/>
    <m/>
    <n v="12000"/>
    <n v="2E-3"/>
    <n v="0.998"/>
    <n v="1.9800000000000002E-2"/>
    <n v="0.98019999999999996"/>
    <n v="48144"/>
    <n v="46979"/>
    <n v="49308"/>
    <s v="/used-audi-prices/s4-sedan-pricing/2013"/>
    <n v="58812"/>
    <n v="20.95"/>
  </r>
  <r>
    <x v="1"/>
    <s v="Audi S4 Sedan"/>
    <x v="12"/>
    <x v="1"/>
    <x v="1"/>
    <m/>
    <n v="24000"/>
    <n v="4.0000000000000001E-3"/>
    <n v="0.996"/>
    <n v="2.9600000000000001E-2"/>
    <n v="0.97040000000000004"/>
    <n v="37851"/>
    <n v="37211"/>
    <n v="38490"/>
    <s v="/used-audi-prices/s4-sedan-pricing/2012"/>
    <n v="58224"/>
    <n v="20.95"/>
  </r>
  <r>
    <x v="1"/>
    <s v="Audi S4 Sedan"/>
    <x v="12"/>
    <x v="2"/>
    <x v="2"/>
    <m/>
    <n v="36000"/>
    <n v="6.0000000000000001E-3"/>
    <n v="0.99399999999999999"/>
    <n v="3.9399999999999998E-2"/>
    <n v="0.96060000000000001"/>
    <n v="33336"/>
    <n v="32583"/>
    <n v="34089"/>
    <s v="/used-audi-prices/s4-sedan-pricing/2011"/>
    <n v="57636"/>
    <n v="20.95"/>
  </r>
  <r>
    <x v="1"/>
    <s v="Audi S4 Sedan"/>
    <x v="12"/>
    <x v="3"/>
    <x v="3"/>
    <m/>
    <n v="48000"/>
    <n v="8.0000000000000002E-3"/>
    <n v="0.99199999999999999"/>
    <n v="4.9200000000000001E-2"/>
    <n v="0.95079999999999998"/>
    <n v="29794"/>
    <n v="28948"/>
    <n v="30640"/>
    <s v="/used-audi-prices/s4-sedan-pricing/2010"/>
    <n v="57048"/>
    <n v="20.95"/>
  </r>
  <r>
    <x v="1"/>
    <s v="Audi S4 Sedan"/>
    <x v="12"/>
    <x v="5"/>
    <x v="5"/>
    <m/>
    <n v="72000"/>
    <n v="1.9800000000000002E-2"/>
    <n v="0.98019999999999996"/>
    <n v="0.1278"/>
    <n v="0.87219999999999998"/>
    <n v="20693"/>
    <n v="20186"/>
    <n v="21201"/>
    <s v="/used-audi-prices/s4-sedan-pricing/2008"/>
    <n v="52332"/>
    <n v="20.95"/>
  </r>
  <r>
    <x v="1"/>
    <s v="Audi S4 Sedan"/>
    <x v="12"/>
    <x v="6"/>
    <x v="6"/>
    <m/>
    <n v="84000"/>
    <n v="2.9600000000000001E-2"/>
    <n v="0.97040000000000004"/>
    <n v="0.14760000000000001"/>
    <n v="0.85240000000000005"/>
    <n v="16126"/>
    <n v="15708"/>
    <n v="16543"/>
    <s v="/used-audi-prices/s4-sedan-pricing/2007"/>
    <n v="51144"/>
    <n v="20.95"/>
  </r>
  <r>
    <x v="1"/>
    <s v="Audi S4 Sedan"/>
    <x v="12"/>
    <x v="7"/>
    <x v="7"/>
    <m/>
    <n v="96000"/>
    <n v="3.9399999999999998E-2"/>
    <n v="0.96060000000000001"/>
    <n v="0.16739999999999999"/>
    <n v="0.83260000000000001"/>
    <n v="13865"/>
    <n v="13561"/>
    <n v="14170"/>
    <s v="/used-audi-prices/s4-sedan-pricing/2006"/>
    <n v="49956"/>
    <n v="20.95"/>
  </r>
  <r>
    <x v="1"/>
    <s v="Audi S4 Sedan"/>
    <x v="12"/>
    <x v="8"/>
    <x v="8"/>
    <m/>
    <n v="108000"/>
    <n v="4.9200000000000001E-2"/>
    <n v="0.95079999999999998"/>
    <n v="0.18720000000000001"/>
    <n v="0.81279999999999997"/>
    <n v="9054"/>
    <n v="8882"/>
    <n v="9225"/>
    <s v="/used-audi-prices/s4-sedan-pricing/2005"/>
    <n v="48768"/>
    <n v="20.95"/>
  </r>
  <r>
    <x v="1"/>
    <s v="Audi S5 Coupe"/>
    <x v="13"/>
    <x v="0"/>
    <x v="0"/>
    <m/>
    <n v="12000"/>
    <n v="2E-3"/>
    <n v="0.998"/>
    <n v="1.9800000000000002E-2"/>
    <n v="0.98019999999999996"/>
    <n v="51107"/>
    <n v="50028"/>
    <n v="52185"/>
    <s v="/used-audi-prices/s5-coupe-pricing/2013"/>
    <n v="58812"/>
    <n v="19.170000000000002"/>
  </r>
  <r>
    <x v="1"/>
    <s v="Audi S5 Coupe"/>
    <x v="13"/>
    <x v="1"/>
    <x v="1"/>
    <m/>
    <n v="24000"/>
    <n v="4.0000000000000001E-3"/>
    <n v="0.996"/>
    <n v="2.9600000000000001E-2"/>
    <n v="0.97040000000000004"/>
    <n v="43785"/>
    <n v="42634"/>
    <n v="44937"/>
    <s v="/used-audi-prices/s5-coupe-pricing/2012"/>
    <n v="58224"/>
    <n v="19.170000000000002"/>
  </r>
  <r>
    <x v="1"/>
    <s v="Audi S5 Coupe"/>
    <x v="13"/>
    <x v="2"/>
    <x v="2"/>
    <m/>
    <n v="36000"/>
    <n v="6.0000000000000001E-3"/>
    <n v="0.99399999999999999"/>
    <n v="3.9399999999999998E-2"/>
    <n v="0.96060000000000001"/>
    <n v="35730"/>
    <n v="34973"/>
    <n v="36487"/>
    <s v="/used-audi-prices/s5-coupe-pricing/2011"/>
    <n v="57636"/>
    <n v="19.170000000000002"/>
  </r>
  <r>
    <x v="1"/>
    <s v="Audi S5 Coupe"/>
    <x v="13"/>
    <x v="3"/>
    <x v="3"/>
    <m/>
    <n v="48000"/>
    <n v="8.0000000000000002E-3"/>
    <n v="0.99199999999999999"/>
    <n v="4.9200000000000001E-2"/>
    <n v="0.95079999999999998"/>
    <n v="30705"/>
    <n v="30067"/>
    <n v="31344"/>
    <s v="/used-audi-prices/s5-coupe-pricing/2010"/>
    <n v="57048"/>
    <n v="19.170000000000002"/>
  </r>
  <r>
    <x v="1"/>
    <s v="Audi S5 Coupe"/>
    <x v="13"/>
    <x v="4"/>
    <x v="4"/>
    <m/>
    <n v="60000"/>
    <n v="0.01"/>
    <n v="0.99"/>
    <n v="0.108"/>
    <n v="0.89200000000000002"/>
    <n v="28087"/>
    <n v="27467"/>
    <n v="28706"/>
    <s v="/used-audi-prices/s5-coupe-pricing/2009"/>
    <n v="53520"/>
    <n v="19.170000000000002"/>
  </r>
  <r>
    <x v="1"/>
    <s v="Audi S5 Coupe"/>
    <x v="13"/>
    <x v="5"/>
    <x v="5"/>
    <m/>
    <n v="72000"/>
    <n v="1.9800000000000002E-2"/>
    <n v="0.98019999999999996"/>
    <n v="0.1278"/>
    <n v="0.87219999999999998"/>
    <n v="23627"/>
    <n v="23016"/>
    <n v="24239"/>
    <s v="/used-audi-prices/s5-coupe-pricing/2008"/>
    <n v="52332"/>
    <n v="19.170000000000002"/>
  </r>
  <r>
    <x v="1"/>
    <s v="Audi S6 Sedan"/>
    <x v="14"/>
    <x v="0"/>
    <x v="0"/>
    <m/>
    <n v="12000"/>
    <n v="2E-3"/>
    <n v="0.998"/>
    <n v="1.9800000000000002E-2"/>
    <n v="0.98019999999999996"/>
    <n v="54243"/>
    <n v="52850"/>
    <n v="55637"/>
    <s v="/used-audi-prices/s6-sedan-pricing/2013"/>
    <n v="58812"/>
    <n v="18.920000000000002"/>
  </r>
  <r>
    <x v="1"/>
    <s v="Audi S6 Sedan"/>
    <x v="14"/>
    <x v="2"/>
    <x v="2"/>
    <m/>
    <n v="36000"/>
    <n v="6.0000000000000001E-3"/>
    <n v="0.99399999999999999"/>
    <n v="3.9399999999999998E-2"/>
    <n v="0.96060000000000001"/>
    <n v="42389"/>
    <n v="41238"/>
    <n v="43539"/>
    <s v="/used-audi-prices/s6-sedan-pricing/2011"/>
    <n v="57636"/>
    <n v="18.920000000000002"/>
  </r>
  <r>
    <x v="1"/>
    <s v="Audi S6 Sedan"/>
    <x v="14"/>
    <x v="3"/>
    <x v="3"/>
    <m/>
    <n v="48000"/>
    <n v="8.0000000000000002E-3"/>
    <n v="0.99199999999999999"/>
    <n v="4.9200000000000001E-2"/>
    <n v="0.95079999999999998"/>
    <n v="36620"/>
    <n v="35537"/>
    <n v="37704"/>
    <s v="/used-audi-prices/s6-sedan-pricing/2010"/>
    <n v="57048"/>
    <n v="18.920000000000002"/>
  </r>
  <r>
    <x v="1"/>
    <s v="Audi S6 Sedan"/>
    <x v="14"/>
    <x v="4"/>
    <x v="4"/>
    <m/>
    <n v="60000"/>
    <n v="0.01"/>
    <n v="0.99"/>
    <n v="0.108"/>
    <n v="0.89200000000000002"/>
    <n v="37599"/>
    <n v="36603"/>
    <n v="38596"/>
    <s v="/used-audi-prices/s6-sedan-pricing/2009"/>
    <n v="53520"/>
    <n v="18.920000000000002"/>
  </r>
  <r>
    <x v="1"/>
    <s v="Audi S6 Sedan"/>
    <x v="14"/>
    <x v="5"/>
    <x v="5"/>
    <m/>
    <n v="72000"/>
    <n v="1.9800000000000002E-2"/>
    <n v="0.98019999999999996"/>
    <n v="0.1278"/>
    <n v="0.87219999999999998"/>
    <n v="23897"/>
    <n v="23302"/>
    <n v="24491"/>
    <s v="/used-audi-prices/s6-sedan-pricing/2008"/>
    <n v="52332"/>
    <n v="18.920000000000002"/>
  </r>
  <r>
    <x v="1"/>
    <s v="Audi S6 Sedan"/>
    <x v="14"/>
    <x v="6"/>
    <x v="6"/>
    <m/>
    <n v="84000"/>
    <n v="2.9600000000000001E-2"/>
    <n v="0.97040000000000004"/>
    <n v="0.14760000000000001"/>
    <n v="0.85240000000000005"/>
    <n v="18857"/>
    <n v="18361"/>
    <n v="19354"/>
    <s v="/used-audi-prices/s6-sedan-pricing/2007"/>
    <n v="51144"/>
    <n v="18.920000000000002"/>
  </r>
  <r>
    <x v="2"/>
    <s v="Buick Century Sedan"/>
    <x v="15"/>
    <x v="8"/>
    <x v="8"/>
    <n v="1.33"/>
    <n v="108000"/>
    <n v="1.78E-2"/>
    <n v="0.98219999999999996"/>
    <n v="0.1092666667"/>
    <n v="0.89073333330000004"/>
    <n v="3322"/>
    <n v="3257"/>
    <n v="3386"/>
    <s v="/used-buick-prices/century-sedan-pricing/2005"/>
    <n v="53443.999997999999"/>
    <n v="22.5"/>
  </r>
  <r>
    <x v="2"/>
    <s v="Buick Enclave SUV"/>
    <x v="16"/>
    <x v="0"/>
    <x v="0"/>
    <n v="4"/>
    <n v="12000"/>
    <n v="1E-3"/>
    <n v="0.999"/>
    <n v="8.2000000000000007E-3"/>
    <n v="0.99180000000000001"/>
    <n v="32373"/>
    <n v="31731"/>
    <n v="33015"/>
    <s v="/used-buick-prices/enclave-suv-pricing/2013"/>
    <n v="59508"/>
    <n v="19.12"/>
  </r>
  <r>
    <x v="2"/>
    <s v="Buick Enclave SUV"/>
    <x v="16"/>
    <x v="1"/>
    <x v="1"/>
    <n v="4"/>
    <n v="24000"/>
    <n v="2E-3"/>
    <n v="0.998"/>
    <n v="1.14E-2"/>
    <n v="0.98860000000000003"/>
    <n v="26331"/>
    <n v="25890"/>
    <n v="26771"/>
    <s v="/used-buick-prices/enclave-suv-pricing/2012"/>
    <n v="59316"/>
    <n v="19.12"/>
  </r>
  <r>
    <x v="2"/>
    <s v="Buick Enclave SUV"/>
    <x v="16"/>
    <x v="2"/>
    <x v="2"/>
    <n v="4"/>
    <n v="36000"/>
    <n v="3.0000000000000001E-3"/>
    <n v="0.997"/>
    <n v="1.46E-2"/>
    <n v="0.98540000000000005"/>
    <n v="20464"/>
    <n v="20149"/>
    <n v="20779"/>
    <s v="/used-buick-prices/enclave-suv-pricing/2011"/>
    <n v="59124"/>
    <n v="19.12"/>
  </r>
  <r>
    <x v="2"/>
    <s v="Buick Enclave SUV"/>
    <x v="16"/>
    <x v="3"/>
    <x v="3"/>
    <n v="4"/>
    <n v="48000"/>
    <n v="4.0000000000000001E-3"/>
    <n v="0.996"/>
    <n v="1.78E-2"/>
    <n v="0.98219999999999996"/>
    <n v="17912"/>
    <n v="17491"/>
    <n v="18334"/>
    <s v="/used-buick-prices/enclave-suv-pricing/2010"/>
    <n v="58932"/>
    <n v="19.12"/>
  </r>
  <r>
    <x v="2"/>
    <s v="Buick Enclave SUV"/>
    <x v="16"/>
    <x v="4"/>
    <x v="4"/>
    <n v="4"/>
    <n v="60000"/>
    <n v="5.0000000000000001E-3"/>
    <n v="0.995"/>
    <n v="3.6999999999999998E-2"/>
    <n v="0.96299999999999997"/>
    <n v="15620"/>
    <n v="15294"/>
    <n v="15946"/>
    <s v="/used-buick-prices/enclave-suv-pricing/2009"/>
    <n v="57780"/>
    <n v="19.12"/>
  </r>
  <r>
    <x v="2"/>
    <s v="Buick Enclave SUV"/>
    <x v="16"/>
    <x v="5"/>
    <x v="5"/>
    <n v="4"/>
    <n v="72000"/>
    <n v="8.2000000000000007E-3"/>
    <n v="0.99180000000000001"/>
    <n v="5.5066666700000003E-2"/>
    <n v="0.94493333329999996"/>
    <n v="13255"/>
    <n v="13021"/>
    <n v="13489"/>
    <s v="/used-buick-prices/enclave-suv-pricing/2008"/>
    <n v="56695.999997999999"/>
    <n v="19.12"/>
  </r>
  <r>
    <x v="2"/>
    <s v="Buick LaCrosse Sedan"/>
    <x v="17"/>
    <x v="0"/>
    <x v="0"/>
    <n v="4"/>
    <n v="12000"/>
    <n v="1E-3"/>
    <n v="0.999"/>
    <n v="8.2000000000000007E-3"/>
    <n v="0.99180000000000001"/>
    <n v="23012"/>
    <n v="22604"/>
    <n v="23421"/>
    <s v="/used-buick-prices/lacrosse-sedan-pricing/2013"/>
    <n v="59508"/>
    <n v="20.85"/>
  </r>
  <r>
    <x v="2"/>
    <s v="Buick LaCrosse Sedan"/>
    <x v="17"/>
    <x v="1"/>
    <x v="1"/>
    <n v="4"/>
    <n v="24000"/>
    <n v="2E-3"/>
    <n v="0.998"/>
    <n v="1.14E-2"/>
    <n v="0.98860000000000003"/>
    <n v="19453"/>
    <n v="18973"/>
    <n v="19933"/>
    <s v="/used-buick-prices/lacrosse-sedan-pricing/2012"/>
    <n v="59316"/>
    <n v="20.85"/>
  </r>
  <r>
    <x v="2"/>
    <s v="Buick LaCrosse Sedan"/>
    <x v="17"/>
    <x v="2"/>
    <x v="2"/>
    <n v="4"/>
    <n v="36000"/>
    <n v="3.0000000000000001E-3"/>
    <n v="0.997"/>
    <n v="1.46E-2"/>
    <n v="0.98540000000000005"/>
    <n v="14408"/>
    <n v="14169"/>
    <n v="14646"/>
    <s v="/used-buick-prices/lacrosse-sedan-pricing/2011"/>
    <n v="59124"/>
    <n v="20.85"/>
  </r>
  <r>
    <x v="2"/>
    <s v="Buick LaCrosse Sedan"/>
    <x v="17"/>
    <x v="3"/>
    <x v="3"/>
    <n v="4"/>
    <n v="48000"/>
    <n v="4.0000000000000001E-3"/>
    <n v="0.996"/>
    <n v="1.78E-2"/>
    <n v="0.98219999999999996"/>
    <n v="12446"/>
    <n v="12221"/>
    <n v="12671"/>
    <s v="/used-buick-prices/lacrosse-sedan-pricing/2010"/>
    <n v="58932"/>
    <n v="20.85"/>
  </r>
  <r>
    <x v="2"/>
    <s v="Buick LaCrosse Sedan"/>
    <x v="17"/>
    <x v="4"/>
    <x v="4"/>
    <n v="2"/>
    <n v="60000"/>
    <n v="5.0000000000000001E-3"/>
    <n v="0.995"/>
    <n v="3.6999999999999998E-2"/>
    <n v="0.96299999999999997"/>
    <n v="8454"/>
    <n v="8300"/>
    <n v="8609"/>
    <s v="/used-buick-prices/lacrosse-sedan-pricing/2009"/>
    <n v="57780"/>
    <n v="20.85"/>
  </r>
  <r>
    <x v="2"/>
    <s v="Buick LaCrosse Sedan"/>
    <x v="17"/>
    <x v="5"/>
    <x v="5"/>
    <n v="2"/>
    <n v="72000"/>
    <n v="8.2000000000000007E-3"/>
    <n v="0.99180000000000001"/>
    <n v="5.5066666700000003E-2"/>
    <n v="0.94493333329999996"/>
    <n v="7495"/>
    <n v="7304"/>
    <n v="7686"/>
    <s v="/used-buick-prices/lacrosse-sedan-pricing/2008"/>
    <n v="56695.999997999999"/>
    <n v="20.85"/>
  </r>
  <r>
    <x v="2"/>
    <s v="Buick LaCrosse Sedan"/>
    <x v="17"/>
    <x v="6"/>
    <x v="6"/>
    <n v="2"/>
    <n v="84000"/>
    <n v="1.14E-2"/>
    <n v="0.98860000000000003"/>
    <n v="7.3133333300000006E-2"/>
    <n v="0.92686666669999995"/>
    <n v="5853"/>
    <n v="5720"/>
    <n v="5986"/>
    <s v="/used-buick-prices/lacrosse-sedan-pricing/2007"/>
    <n v="55612.000002000001"/>
    <n v="20.85"/>
  </r>
  <r>
    <x v="2"/>
    <s v="Buick LaCrosse Sedan"/>
    <x v="17"/>
    <x v="7"/>
    <x v="7"/>
    <n v="2"/>
    <n v="96000"/>
    <n v="1.46E-2"/>
    <n v="0.98540000000000005"/>
    <n v="9.1200000000000003E-2"/>
    <n v="0.90880000000000005"/>
    <n v="4926"/>
    <n v="4825"/>
    <n v="5027"/>
    <s v="/used-buick-prices/lacrosse-sedan-pricing/2006"/>
    <n v="54528"/>
    <n v="20.85"/>
  </r>
  <r>
    <x v="2"/>
    <s v="Buick LaCrosse Sedan"/>
    <x v="17"/>
    <x v="8"/>
    <x v="8"/>
    <n v="2"/>
    <n v="108000"/>
    <n v="1.78E-2"/>
    <n v="0.98219999999999996"/>
    <n v="0.1092666667"/>
    <n v="0.89073333330000004"/>
    <n v="4006"/>
    <n v="3912"/>
    <n v="4099"/>
    <s v="/used-buick-prices/lacrosse-sedan-pricing/2005"/>
    <n v="53443.999997999999"/>
    <n v="20.85"/>
  </r>
  <r>
    <x v="2"/>
    <s v="Buick LeSabre Sedan"/>
    <x v="18"/>
    <x v="8"/>
    <x v="8"/>
    <n v="1"/>
    <n v="108000"/>
    <n v="1.78E-2"/>
    <n v="0.98219999999999996"/>
    <n v="0.1092666667"/>
    <n v="0.89073333330000004"/>
    <n v="3691"/>
    <n v="3634"/>
    <n v="3748"/>
    <s v="/used-buick-prices/lesabre-sedan-pricing/2005"/>
    <n v="53443.999997999999"/>
    <n v="22.5"/>
  </r>
  <r>
    <x v="2"/>
    <s v="Buick Lucerne Sedan"/>
    <x v="19"/>
    <x v="2"/>
    <x v="2"/>
    <m/>
    <n v="36000"/>
    <n v="3.0000000000000001E-3"/>
    <n v="0.997"/>
    <n v="1.46E-2"/>
    <n v="0.98540000000000005"/>
    <n v="16903"/>
    <n v="16559"/>
    <n v="17247"/>
    <s v="/used-buick-prices/lucerne-sedan-pricing/2011"/>
    <n v="59124"/>
    <n v="22.5"/>
  </r>
  <r>
    <x v="2"/>
    <s v="Buick Lucerne Sedan"/>
    <x v="19"/>
    <x v="3"/>
    <x v="3"/>
    <m/>
    <n v="48000"/>
    <n v="4.0000000000000001E-3"/>
    <n v="0.996"/>
    <n v="1.78E-2"/>
    <n v="0.98219999999999996"/>
    <n v="11564"/>
    <n v="11368"/>
    <n v="11759"/>
    <s v="/used-buick-prices/lucerne-sedan-pricing/2010"/>
    <n v="58932"/>
    <n v="22.5"/>
  </r>
  <r>
    <x v="2"/>
    <s v="Buick Lucerne Sedan"/>
    <x v="19"/>
    <x v="4"/>
    <x v="4"/>
    <m/>
    <n v="60000"/>
    <n v="5.0000000000000001E-3"/>
    <n v="0.995"/>
    <n v="3.6999999999999998E-2"/>
    <n v="0.96299999999999997"/>
    <n v="9140"/>
    <n v="9005"/>
    <n v="9276"/>
    <s v="/used-buick-prices/lucerne-sedan-pricing/2009"/>
    <n v="57780"/>
    <n v="22.5"/>
  </r>
  <r>
    <x v="2"/>
    <s v="Buick Lucerne Sedan"/>
    <x v="19"/>
    <x v="5"/>
    <x v="5"/>
    <m/>
    <n v="72000"/>
    <n v="8.2000000000000007E-3"/>
    <n v="0.99180000000000001"/>
    <n v="5.5066666700000003E-2"/>
    <n v="0.94493333329999996"/>
    <n v="7676"/>
    <n v="7578"/>
    <n v="7773"/>
    <s v="/used-buick-prices/lucerne-sedan-pricing/2008"/>
    <n v="56695.999997999999"/>
    <n v="22.5"/>
  </r>
  <r>
    <x v="2"/>
    <s v="Buick Lucerne Sedan"/>
    <x v="19"/>
    <x v="6"/>
    <x v="6"/>
    <m/>
    <n v="84000"/>
    <n v="1.14E-2"/>
    <n v="0.98860000000000003"/>
    <n v="7.3133333300000006E-2"/>
    <n v="0.92686666669999995"/>
    <n v="6459"/>
    <n v="6335"/>
    <n v="6583"/>
    <s v="/used-buick-prices/lucerne-sedan-pricing/2007"/>
    <n v="55612.000002000001"/>
    <n v="22.5"/>
  </r>
  <r>
    <x v="2"/>
    <s v="Buick Lucerne Sedan"/>
    <x v="19"/>
    <x v="7"/>
    <x v="7"/>
    <m/>
    <n v="96000"/>
    <n v="1.46E-2"/>
    <n v="0.98540000000000005"/>
    <n v="9.1200000000000003E-2"/>
    <n v="0.90880000000000005"/>
    <n v="4894"/>
    <n v="4801"/>
    <n v="4988"/>
    <s v="/used-buick-prices/lucerne-sedan-pricing/2006"/>
    <n v="54528"/>
    <n v="19"/>
  </r>
  <r>
    <x v="2"/>
    <s v="Buick Park Avenue Sedan"/>
    <x v="20"/>
    <x v="8"/>
    <x v="8"/>
    <n v="2"/>
    <n v="108000"/>
    <n v="1.78E-2"/>
    <n v="0.98219999999999996"/>
    <n v="0.1092666667"/>
    <n v="0.89073333330000004"/>
    <n v="4517"/>
    <n v="4443"/>
    <n v="4592"/>
    <s v="/used-buick-prices/park-avenue-sedan-pricing/2005"/>
    <n v="53443.999997999999"/>
    <n v="22.5"/>
  </r>
  <r>
    <x v="2"/>
    <s v="Buick Rainier SUV"/>
    <x v="21"/>
    <x v="6"/>
    <x v="6"/>
    <n v="1.33"/>
    <n v="84000"/>
    <n v="1.14E-2"/>
    <n v="0.98860000000000003"/>
    <n v="7.3133333300000006E-2"/>
    <n v="0.92686666669999995"/>
    <n v="6712"/>
    <n v="6581"/>
    <n v="6844"/>
    <s v="/used-buick-prices/rainier-suv-pricing/2007"/>
    <n v="55612.000002000001"/>
    <n v="17"/>
  </r>
  <r>
    <x v="2"/>
    <s v="Buick Rainier SUV"/>
    <x v="21"/>
    <x v="7"/>
    <x v="7"/>
    <n v="1.33"/>
    <n v="96000"/>
    <n v="1.46E-2"/>
    <n v="0.98540000000000005"/>
    <n v="9.1200000000000003E-2"/>
    <n v="0.90880000000000005"/>
    <n v="6252"/>
    <n v="6139"/>
    <n v="6365"/>
    <s v="/used-buick-prices/rainier-suv-pricing/2006"/>
    <n v="54528"/>
    <n v="17"/>
  </r>
  <r>
    <x v="2"/>
    <s v="Buick Rainier SUV"/>
    <x v="21"/>
    <x v="8"/>
    <x v="8"/>
    <n v="1.33"/>
    <n v="108000"/>
    <n v="1.78E-2"/>
    <n v="0.98219999999999996"/>
    <n v="0.1092666667"/>
    <n v="0.89073333330000004"/>
    <n v="5276"/>
    <n v="5207"/>
    <n v="5346"/>
    <s v="/used-buick-prices/rainier-suv-pricing/2005"/>
    <n v="53443.999997999999"/>
    <n v="17"/>
  </r>
  <r>
    <x v="2"/>
    <s v="Buick Regal Sedan"/>
    <x v="22"/>
    <x v="0"/>
    <x v="0"/>
    <n v="4"/>
    <n v="12000"/>
    <n v="1E-3"/>
    <n v="0.999"/>
    <n v="8.2000000000000007E-3"/>
    <n v="0.99180000000000001"/>
    <n v="20299"/>
    <n v="19731"/>
    <n v="20866"/>
    <s v="/used-buick-prices/regal-sedan-pricing/2013"/>
    <n v="59508"/>
    <n v="22.78"/>
  </r>
  <r>
    <x v="2"/>
    <s v="Buick Regal Sedan"/>
    <x v="22"/>
    <x v="1"/>
    <x v="1"/>
    <n v="4"/>
    <n v="24000"/>
    <n v="2E-3"/>
    <n v="0.998"/>
    <n v="1.14E-2"/>
    <n v="0.98860000000000003"/>
    <n v="16349"/>
    <n v="16112"/>
    <n v="16587"/>
    <s v="/used-buick-prices/regal-sedan-pricing/2012"/>
    <n v="59316"/>
    <n v="22.78"/>
  </r>
  <r>
    <x v="2"/>
    <s v="Buick Regal Sedan"/>
    <x v="22"/>
    <x v="2"/>
    <x v="2"/>
    <n v="4"/>
    <n v="36000"/>
    <n v="3.0000000000000001E-3"/>
    <n v="0.997"/>
    <n v="1.46E-2"/>
    <n v="0.98540000000000005"/>
    <n v="15939"/>
    <n v="15613"/>
    <n v="16264"/>
    <s v="/used-buick-prices/regal-sedan-pricing/2011"/>
    <n v="59124"/>
    <n v="22.78"/>
  </r>
  <r>
    <x v="2"/>
    <s v="Buick Rendezvous SUV"/>
    <x v="23"/>
    <x v="6"/>
    <x v="6"/>
    <n v="1.33"/>
    <n v="84000"/>
    <n v="1.14E-2"/>
    <n v="0.98860000000000003"/>
    <n v="7.3133333300000006E-2"/>
    <n v="0.92686666669999995"/>
    <n v="6625"/>
    <n v="6502"/>
    <n v="6748"/>
    <s v="/used-buick-prices/rendezvous-suv-pricing/2007"/>
    <n v="55612.000002000001"/>
    <n v="20"/>
  </r>
  <r>
    <x v="2"/>
    <s v="Buick Rendezvous SUV"/>
    <x v="23"/>
    <x v="7"/>
    <x v="7"/>
    <n v="1.33"/>
    <n v="96000"/>
    <n v="1.46E-2"/>
    <n v="0.98540000000000005"/>
    <n v="9.1200000000000003E-2"/>
    <n v="0.90880000000000005"/>
    <n v="5512"/>
    <n v="5412"/>
    <n v="5613"/>
    <s v="/used-buick-prices/rendezvous-suv-pricing/2006"/>
    <n v="54528"/>
    <n v="20"/>
  </r>
  <r>
    <x v="2"/>
    <s v="Buick Rendezvous SUV"/>
    <x v="23"/>
    <x v="8"/>
    <x v="8"/>
    <n v="1.33"/>
    <n v="108000"/>
    <n v="1.78E-2"/>
    <n v="0.98219999999999996"/>
    <n v="0.1092666667"/>
    <n v="0.89073333330000004"/>
    <n v="4218"/>
    <n v="4149"/>
    <n v="4287"/>
    <s v="/used-buick-prices/rendezvous-suv-pricing/2005"/>
    <n v="53443.999997999999"/>
    <n v="20"/>
  </r>
  <r>
    <x v="2"/>
    <s v="Buick Terraza Van"/>
    <x v="24"/>
    <x v="6"/>
    <x v="6"/>
    <n v="1.67"/>
    <n v="84000"/>
    <n v="1.14E-2"/>
    <n v="0.98860000000000003"/>
    <n v="7.3133333300000006E-2"/>
    <n v="0.92686666669999995"/>
    <n v="6269"/>
    <n v="6122"/>
    <n v="6416"/>
    <s v="/used-buick-prices/terraza-van-pricing/2007"/>
    <n v="55612.000002000001"/>
    <n v="19.5"/>
  </r>
  <r>
    <x v="2"/>
    <s v="Buick Terraza Van"/>
    <x v="24"/>
    <x v="7"/>
    <x v="7"/>
    <n v="1.33"/>
    <n v="96000"/>
    <n v="1.46E-2"/>
    <n v="0.98540000000000005"/>
    <n v="9.1200000000000003E-2"/>
    <n v="0.90880000000000005"/>
    <n v="4861"/>
    <n v="4766"/>
    <n v="4956"/>
    <s v="/used-buick-prices/terraza-van-pricing/2006"/>
    <n v="54528"/>
    <n v="19.5"/>
  </r>
  <r>
    <x v="2"/>
    <s v="Buick Terraza Van"/>
    <x v="24"/>
    <x v="8"/>
    <x v="8"/>
    <n v="1.33"/>
    <n v="108000"/>
    <n v="1.78E-2"/>
    <n v="0.98219999999999996"/>
    <n v="0.1092666667"/>
    <n v="0.89073333330000004"/>
    <n v="4163"/>
    <n v="4099"/>
    <n v="4228"/>
    <s v="/used-buick-prices/terraza-van-pricing/2005"/>
    <n v="53443.999997999999"/>
    <n v="19.5"/>
  </r>
  <r>
    <x v="3"/>
    <s v="Cadillac CTS Sedan"/>
    <x v="25"/>
    <x v="0"/>
    <x v="0"/>
    <n v="4"/>
    <n v="12000"/>
    <n v="1E-3"/>
    <n v="0.999"/>
    <n v="8.2000000000000007E-3"/>
    <n v="0.99180000000000001"/>
    <n v="25617"/>
    <n v="25127"/>
    <n v="26107"/>
    <s v="/used-cadillac-prices/cts-sedan-pricing/2013"/>
    <n v="59508"/>
    <n v="18.010999999999999"/>
  </r>
  <r>
    <x v="3"/>
    <s v="Cadillac CTS Sedan"/>
    <x v="25"/>
    <x v="1"/>
    <x v="1"/>
    <n v="4"/>
    <n v="24000"/>
    <n v="2E-3"/>
    <n v="0.998"/>
    <n v="1.14E-2"/>
    <n v="0.98860000000000003"/>
    <n v="22423"/>
    <n v="22065"/>
    <n v="22781"/>
    <s v="/used-cadillac-prices/cts-sedan-pricing/2012"/>
    <n v="59316"/>
    <n v="18.010999999999999"/>
  </r>
  <r>
    <x v="3"/>
    <s v="Cadillac CTS Sedan"/>
    <x v="25"/>
    <x v="2"/>
    <x v="2"/>
    <n v="4"/>
    <n v="36000"/>
    <n v="3.0000000000000001E-3"/>
    <n v="0.997"/>
    <n v="1.46E-2"/>
    <n v="0.98540000000000005"/>
    <n v="19659"/>
    <n v="19434"/>
    <n v="19884"/>
    <s v="/used-cadillac-prices/cts-sedan-pricing/2011"/>
    <n v="59124"/>
    <n v="18.010999999999999"/>
  </r>
  <r>
    <x v="3"/>
    <s v="Cadillac CTS Sedan"/>
    <x v="25"/>
    <x v="3"/>
    <x v="3"/>
    <n v="4"/>
    <n v="48000"/>
    <n v="4.0000000000000001E-3"/>
    <n v="0.996"/>
    <n v="1.78E-2"/>
    <n v="0.98219999999999996"/>
    <n v="15262"/>
    <n v="15006"/>
    <n v="15518"/>
    <s v="/used-cadillac-prices/cts-sedan-pricing/2010"/>
    <n v="58932"/>
    <n v="18.010999999999999"/>
  </r>
  <r>
    <x v="3"/>
    <s v="Cadillac CTS Sedan"/>
    <x v="25"/>
    <x v="4"/>
    <x v="4"/>
    <n v="4"/>
    <n v="60000"/>
    <n v="5.0000000000000001E-3"/>
    <n v="0.995"/>
    <n v="3.6999999999999998E-2"/>
    <n v="0.96299999999999997"/>
    <n v="13724"/>
    <n v="13446"/>
    <n v="14001"/>
    <s v="/used-cadillac-prices/cts-sedan-pricing/2009"/>
    <n v="57780"/>
    <n v="18.010999999999999"/>
  </r>
  <r>
    <x v="3"/>
    <s v="Cadillac CTS Sedan"/>
    <x v="25"/>
    <x v="5"/>
    <x v="5"/>
    <n v="4"/>
    <n v="72000"/>
    <n v="8.2000000000000007E-3"/>
    <n v="0.99180000000000001"/>
    <n v="5.5066666700000003E-2"/>
    <n v="0.94493333329999996"/>
    <n v="11006"/>
    <n v="10817"/>
    <n v="11195"/>
    <s v="/used-cadillac-prices/cts-sedan-pricing/2008"/>
    <n v="56695.999997999999"/>
    <n v="18.010999999999999"/>
  </r>
  <r>
    <x v="3"/>
    <s v="Cadillac CTS Sedan"/>
    <x v="25"/>
    <x v="6"/>
    <x v="6"/>
    <n v="2.33"/>
    <n v="84000"/>
    <n v="1.14E-2"/>
    <n v="0.98860000000000003"/>
    <n v="7.3133333300000006E-2"/>
    <n v="0.92686666669999995"/>
    <n v="8248"/>
    <n v="8080"/>
    <n v="8417"/>
    <s v="/used-cadillac-prices/cts-sedan-pricing/2007"/>
    <n v="55612.000002000001"/>
    <n v="18.010999999999999"/>
  </r>
  <r>
    <x v="3"/>
    <s v="Cadillac CTS Sedan"/>
    <x v="25"/>
    <x v="7"/>
    <x v="7"/>
    <n v="2.33"/>
    <n v="96000"/>
    <n v="1.46E-2"/>
    <n v="0.98540000000000005"/>
    <n v="9.1200000000000003E-2"/>
    <n v="0.90880000000000005"/>
    <n v="6947"/>
    <n v="6820"/>
    <n v="7073"/>
    <s v="/used-cadillac-prices/cts-sedan-pricing/2006"/>
    <n v="54528"/>
    <n v="18.010999999999999"/>
  </r>
  <r>
    <x v="3"/>
    <s v="Cadillac CTS Sedan"/>
    <x v="25"/>
    <x v="8"/>
    <x v="8"/>
    <n v="2.33"/>
    <n v="108000"/>
    <n v="1.78E-2"/>
    <n v="0.98219999999999996"/>
    <n v="0.1092666667"/>
    <n v="0.89073333330000004"/>
    <n v="6239"/>
    <n v="6161"/>
    <n v="6317"/>
    <s v="/used-cadillac-prices/cts-sedan-pricing/2005"/>
    <n v="53443.999997999999"/>
    <n v="18.010999999999999"/>
  </r>
  <r>
    <x v="3"/>
    <s v="Cadillac CTS-V Wagon"/>
    <x v="26"/>
    <x v="0"/>
    <x v="0"/>
    <n v="4"/>
    <n v="12000"/>
    <n v="1E-3"/>
    <n v="0.999"/>
    <n v="8.2000000000000007E-3"/>
    <n v="0.99180000000000001"/>
    <n v="46884"/>
    <n v="45871"/>
    <n v="47897"/>
    <s v="/used-cadillac-prices/cts-v-wagon-pricing/2013"/>
    <n v="59508"/>
    <n v="17.61"/>
  </r>
  <r>
    <x v="3"/>
    <s v="Cadillac CTS-V Wagon"/>
    <x v="26"/>
    <x v="1"/>
    <x v="1"/>
    <n v="4"/>
    <n v="24000"/>
    <n v="2E-3"/>
    <n v="0.998"/>
    <n v="1.14E-2"/>
    <n v="0.98860000000000003"/>
    <n v="42848"/>
    <n v="41897"/>
    <n v="43799"/>
    <s v="/used-cadillac-prices/cts-v-wagon-pricing/2012"/>
    <n v="59316"/>
    <n v="17.61"/>
  </r>
  <r>
    <x v="3"/>
    <s v="Cadillac CTS-V Wagon"/>
    <x v="26"/>
    <x v="2"/>
    <x v="2"/>
    <n v="4"/>
    <n v="36000"/>
    <n v="3.0000000000000001E-3"/>
    <n v="0.997"/>
    <n v="1.46E-2"/>
    <n v="0.98540000000000005"/>
    <n v="38918"/>
    <n v="38003"/>
    <n v="39833"/>
    <s v="/used-cadillac-prices/cts-v-wagon-pricing/2011"/>
    <n v="59124"/>
    <n v="17.61"/>
  </r>
  <r>
    <x v="3"/>
    <s v="Cadillac DTS Sedan"/>
    <x v="27"/>
    <x v="2"/>
    <x v="2"/>
    <n v="2.33"/>
    <n v="36000"/>
    <n v="3.0000000000000001E-3"/>
    <n v="0.997"/>
    <n v="1.46E-2"/>
    <n v="0.98540000000000005"/>
    <n v="19863"/>
    <n v="19491"/>
    <n v="20235"/>
    <s v="/used-cadillac-prices/dts-sedan-pricing/2011"/>
    <n v="59124"/>
    <n v="19"/>
  </r>
  <r>
    <x v="3"/>
    <s v="Cadillac DTS Sedan"/>
    <x v="27"/>
    <x v="3"/>
    <x v="3"/>
    <n v="2.33"/>
    <n v="48000"/>
    <n v="4.0000000000000001E-3"/>
    <n v="0.996"/>
    <n v="1.78E-2"/>
    <n v="0.98219999999999996"/>
    <n v="16591"/>
    <n v="16270"/>
    <n v="16913"/>
    <s v="/used-cadillac-prices/dts-sedan-pricing/2010"/>
    <n v="58932"/>
    <n v="19"/>
  </r>
  <r>
    <x v="3"/>
    <s v="Cadillac DTS Sedan"/>
    <x v="27"/>
    <x v="4"/>
    <x v="4"/>
    <n v="2.33"/>
    <n v="60000"/>
    <n v="5.0000000000000001E-3"/>
    <n v="0.995"/>
    <n v="3.6999999999999998E-2"/>
    <n v="0.96299999999999997"/>
    <n v="14003"/>
    <n v="13784"/>
    <n v="14222"/>
    <s v="/used-cadillac-prices/dts-sedan-pricing/2009"/>
    <n v="57780"/>
    <n v="19"/>
  </r>
  <r>
    <x v="3"/>
    <s v="Cadillac DTS Sedan"/>
    <x v="27"/>
    <x v="5"/>
    <x v="5"/>
    <n v="2.33"/>
    <n v="72000"/>
    <n v="8.2000000000000007E-3"/>
    <n v="0.99180000000000001"/>
    <n v="5.5066666700000003E-2"/>
    <n v="0.94493333329999996"/>
    <n v="10754"/>
    <n v="10642"/>
    <n v="10865"/>
    <s v="/used-cadillac-prices/dts-sedan-pricing/2008"/>
    <n v="56695.999997999999"/>
    <n v="19"/>
  </r>
  <r>
    <x v="3"/>
    <s v="Cadillac DTS Sedan"/>
    <x v="27"/>
    <x v="6"/>
    <x v="6"/>
    <n v="2"/>
    <n v="84000"/>
    <n v="1.14E-2"/>
    <n v="0.98860000000000003"/>
    <n v="7.3133333300000006E-2"/>
    <n v="0.92686666669999995"/>
    <n v="8529"/>
    <n v="8430"/>
    <n v="8628"/>
    <s v="/used-cadillac-prices/dts-sedan-pricing/2007"/>
    <n v="55612.000002000001"/>
    <n v="19"/>
  </r>
  <r>
    <x v="3"/>
    <s v="Cadillac DTS Sedan"/>
    <x v="27"/>
    <x v="7"/>
    <x v="7"/>
    <n v="2"/>
    <n v="96000"/>
    <n v="1.46E-2"/>
    <n v="0.98540000000000005"/>
    <n v="9.1200000000000003E-2"/>
    <n v="0.90880000000000005"/>
    <n v="6926"/>
    <n v="6837"/>
    <n v="7015"/>
    <s v="/used-cadillac-prices/dts-sedan-pricing/2006"/>
    <n v="54528"/>
    <n v="19"/>
  </r>
  <r>
    <x v="3"/>
    <s v="Cadillac Escalade ESV SUV"/>
    <x v="28"/>
    <x v="0"/>
    <x v="0"/>
    <m/>
    <n v="12000"/>
    <n v="1E-3"/>
    <n v="0.999"/>
    <n v="8.2000000000000007E-3"/>
    <n v="0.99180000000000001"/>
    <n v="48373"/>
    <n v="47780"/>
    <n v="48967"/>
    <s v="/used-cadillac-prices/escalade-esv-suv-pricing/2013"/>
    <n v="59508"/>
    <n v="15.835000000000001"/>
  </r>
  <r>
    <x v="3"/>
    <s v="Cadillac Escalade ESV SUV"/>
    <x v="28"/>
    <x v="1"/>
    <x v="1"/>
    <m/>
    <n v="24000"/>
    <n v="2E-3"/>
    <n v="0.998"/>
    <n v="1.14E-2"/>
    <n v="0.98860000000000003"/>
    <n v="44792"/>
    <n v="43536"/>
    <n v="46047"/>
    <s v="/used-cadillac-prices/escalade-esv-suv-pricing/2012"/>
    <n v="59316"/>
    <n v="15.835000000000001"/>
  </r>
  <r>
    <x v="3"/>
    <s v="Cadillac Escalade ESV SUV"/>
    <x v="28"/>
    <x v="2"/>
    <x v="2"/>
    <m/>
    <n v="36000"/>
    <n v="3.0000000000000001E-3"/>
    <n v="0.997"/>
    <n v="1.46E-2"/>
    <n v="0.98540000000000005"/>
    <n v="39541"/>
    <n v="38728"/>
    <n v="40354"/>
    <s v="/used-cadillac-prices/escalade-esv-suv-pricing/2011"/>
    <n v="59124"/>
    <n v="15.835000000000001"/>
  </r>
  <r>
    <x v="3"/>
    <s v="Cadillac Escalade ESV SUV"/>
    <x v="28"/>
    <x v="3"/>
    <x v="3"/>
    <m/>
    <n v="48000"/>
    <n v="4.0000000000000001E-3"/>
    <n v="0.996"/>
    <n v="1.78E-2"/>
    <n v="0.98219999999999996"/>
    <n v="35275"/>
    <n v="34542"/>
    <n v="36008"/>
    <s v="/used-cadillac-prices/escalade-esv-suv-pricing/2010"/>
    <n v="58932"/>
    <n v="15.835000000000001"/>
  </r>
  <r>
    <x v="3"/>
    <s v="Cadillac Escalade ESV SUV"/>
    <x v="28"/>
    <x v="4"/>
    <x v="4"/>
    <m/>
    <n v="60000"/>
    <n v="5.0000000000000001E-3"/>
    <n v="0.995"/>
    <n v="3.6999999999999998E-2"/>
    <n v="0.96299999999999997"/>
    <n v="29571"/>
    <n v="28991"/>
    <n v="30151"/>
    <s v="/used-cadillac-prices/escalade-esv-suv-pricing/2009"/>
    <n v="57780"/>
    <n v="15.835000000000001"/>
  </r>
  <r>
    <x v="3"/>
    <s v="Cadillac Escalade ESV SUV"/>
    <x v="28"/>
    <x v="5"/>
    <x v="5"/>
    <m/>
    <n v="72000"/>
    <n v="8.2000000000000007E-3"/>
    <n v="0.99180000000000001"/>
    <n v="5.5066666700000003E-2"/>
    <n v="0.94493333329999996"/>
    <n v="26206"/>
    <n v="25665"/>
    <n v="26747"/>
    <s v="/used-cadillac-prices/escalade-esv-suv-pricing/2008"/>
    <n v="56695.999997999999"/>
    <n v="15.835000000000001"/>
  </r>
  <r>
    <x v="3"/>
    <s v="Cadillac Escalade ESV SUV"/>
    <x v="28"/>
    <x v="6"/>
    <x v="6"/>
    <m/>
    <n v="84000"/>
    <n v="1.14E-2"/>
    <n v="0.98860000000000003"/>
    <n v="7.3133333300000006E-2"/>
    <n v="0.92686666669999995"/>
    <n v="20904"/>
    <n v="20543"/>
    <n v="21265"/>
    <s v="/used-cadillac-prices/escalade-esv-suv-pricing/2007"/>
    <n v="55612.000002000001"/>
    <n v="15.835000000000001"/>
  </r>
  <r>
    <x v="3"/>
    <s v="Cadillac Escalade ESV SUV"/>
    <x v="28"/>
    <x v="7"/>
    <x v="7"/>
    <m/>
    <n v="96000"/>
    <n v="1.46E-2"/>
    <n v="0.98540000000000005"/>
    <n v="9.1200000000000003E-2"/>
    <n v="0.90880000000000005"/>
    <n v="15376"/>
    <n v="15167"/>
    <n v="15585"/>
    <s v="/used-cadillac-prices/escalade-esv-suv-pricing/2006"/>
    <n v="54528"/>
    <n v="15.835000000000001"/>
  </r>
  <r>
    <x v="3"/>
    <s v="Cadillac Escalade ESV SUV"/>
    <x v="28"/>
    <x v="8"/>
    <x v="8"/>
    <m/>
    <n v="108000"/>
    <n v="1.78E-2"/>
    <n v="0.98219999999999996"/>
    <n v="0.1092666667"/>
    <n v="0.89073333330000004"/>
    <n v="10825"/>
    <n v="10709"/>
    <n v="10941"/>
    <s v="/used-cadillac-prices/escalade-esv-suv-pricing/2005"/>
    <n v="53443.999997999999"/>
    <n v="15.835000000000001"/>
  </r>
  <r>
    <x v="3"/>
    <s v="Cadillac Escalade EXT Truck"/>
    <x v="29"/>
    <x v="0"/>
    <x v="0"/>
    <m/>
    <n v="12000"/>
    <n v="1E-3"/>
    <n v="0.999"/>
    <n v="8.2000000000000007E-3"/>
    <n v="0.99180000000000001"/>
    <n v="51277"/>
    <n v="50487"/>
    <n v="52068"/>
    <s v="/used-cadillac-prices/escalade-ext-truck-pricing/2013"/>
    <n v="59508"/>
    <n v="14.365"/>
  </r>
  <r>
    <x v="3"/>
    <s v="Cadillac Escalade EXT Truck"/>
    <x v="29"/>
    <x v="1"/>
    <x v="1"/>
    <m/>
    <n v="24000"/>
    <n v="2E-3"/>
    <n v="0.998"/>
    <n v="1.14E-2"/>
    <n v="0.98860000000000003"/>
    <n v="42222"/>
    <n v="41550"/>
    <n v="42893"/>
    <s v="/used-cadillac-prices/escalade-ext-truck-pricing/2012"/>
    <n v="59316"/>
    <n v="14.365"/>
  </r>
  <r>
    <x v="3"/>
    <s v="Cadillac Escalade EXT Truck"/>
    <x v="29"/>
    <x v="2"/>
    <x v="2"/>
    <m/>
    <n v="36000"/>
    <n v="3.0000000000000001E-3"/>
    <n v="0.997"/>
    <n v="1.46E-2"/>
    <n v="0.98540000000000005"/>
    <n v="38741"/>
    <n v="37744"/>
    <n v="39739"/>
    <s v="/used-cadillac-prices/escalade-ext-truck-pricing/2011"/>
    <n v="59124"/>
    <n v="14.365"/>
  </r>
  <r>
    <x v="3"/>
    <s v="Cadillac Escalade EXT Truck"/>
    <x v="29"/>
    <x v="3"/>
    <x v="3"/>
    <m/>
    <n v="48000"/>
    <n v="4.0000000000000001E-3"/>
    <n v="0.996"/>
    <n v="1.78E-2"/>
    <n v="0.98219999999999996"/>
    <n v="33665"/>
    <n v="33261"/>
    <n v="34069"/>
    <s v="/used-cadillac-prices/escalade-ext-truck-pricing/2010"/>
    <n v="58932"/>
    <n v="14.365"/>
  </r>
  <r>
    <x v="3"/>
    <s v="Cadillac Escalade EXT Truck"/>
    <x v="29"/>
    <x v="4"/>
    <x v="4"/>
    <m/>
    <n v="60000"/>
    <n v="5.0000000000000001E-3"/>
    <n v="0.995"/>
    <n v="3.6999999999999998E-2"/>
    <n v="0.96299999999999997"/>
    <n v="28957"/>
    <n v="28421"/>
    <n v="29494"/>
    <s v="/used-cadillac-prices/escalade-ext-truck-pricing/2009"/>
    <n v="57780"/>
    <n v="14.365"/>
  </r>
  <r>
    <x v="3"/>
    <s v="Cadillac Escalade EXT Truck"/>
    <x v="29"/>
    <x v="5"/>
    <x v="5"/>
    <m/>
    <n v="72000"/>
    <n v="8.2000000000000007E-3"/>
    <n v="0.99180000000000001"/>
    <n v="5.5066666700000003E-2"/>
    <n v="0.94493333329999996"/>
    <n v="24561"/>
    <n v="24114"/>
    <n v="25008"/>
    <s v="/used-cadillac-prices/escalade-ext-truck-pricing/2008"/>
    <n v="56695.999997999999"/>
    <n v="14.365"/>
  </r>
  <r>
    <x v="3"/>
    <s v="Cadillac Escalade EXT Truck"/>
    <x v="29"/>
    <x v="6"/>
    <x v="6"/>
    <m/>
    <n v="84000"/>
    <n v="1.14E-2"/>
    <n v="0.98860000000000003"/>
    <n v="7.3133333300000006E-2"/>
    <n v="0.92686666669999995"/>
    <n v="20455"/>
    <n v="20031"/>
    <n v="20879"/>
    <s v="/used-cadillac-prices/escalade-ext-truck-pricing/2007"/>
    <n v="55612.000002000001"/>
    <n v="14.365"/>
  </r>
  <r>
    <x v="3"/>
    <s v="Cadillac Escalade EXT Truck"/>
    <x v="29"/>
    <x v="7"/>
    <x v="7"/>
    <m/>
    <n v="96000"/>
    <n v="1.46E-2"/>
    <n v="0.98540000000000005"/>
    <n v="9.1200000000000003E-2"/>
    <n v="0.90880000000000005"/>
    <n v="13859"/>
    <n v="13693"/>
    <n v="14026"/>
    <s v="/used-cadillac-prices/escalade-ext-truck-pricing/2006"/>
    <n v="54528"/>
    <n v="14.365"/>
  </r>
  <r>
    <x v="3"/>
    <s v="Cadillac Escalade EXT Truck"/>
    <x v="29"/>
    <x v="8"/>
    <x v="8"/>
    <m/>
    <n v="108000"/>
    <n v="1.78E-2"/>
    <n v="0.98219999999999996"/>
    <n v="0.1092666667"/>
    <n v="0.89073333330000004"/>
    <n v="11431"/>
    <n v="11254"/>
    <n v="11607"/>
    <s v="/used-cadillac-prices/escalade-ext-truck-pricing/2005"/>
    <n v="53443.999997999999"/>
    <n v="14.365"/>
  </r>
  <r>
    <x v="3"/>
    <s v="Cadillac Escalade Hybrid SUV"/>
    <x v="30"/>
    <x v="0"/>
    <x v="0"/>
    <m/>
    <n v="12000"/>
    <n v="1E-3"/>
    <n v="0.999"/>
    <n v="8.2000000000000007E-3"/>
    <n v="0.99180000000000001"/>
    <n v="50796"/>
    <n v="50102"/>
    <n v="51490"/>
    <s v="/used-cadillac-prices/escalade-hybrid-suv-pricing/2013"/>
    <n v="59508"/>
    <n v="21.08"/>
  </r>
  <r>
    <x v="3"/>
    <s v="Cadillac Escalade Hybrid SUV"/>
    <x v="30"/>
    <x v="1"/>
    <x v="1"/>
    <m/>
    <n v="24000"/>
    <n v="2E-3"/>
    <n v="0.998"/>
    <n v="1.14E-2"/>
    <n v="0.98860000000000003"/>
    <n v="47861"/>
    <n v="46729"/>
    <n v="48993"/>
    <s v="/used-cadillac-prices/escalade-hybrid-suv-pricing/2012"/>
    <n v="59316"/>
    <n v="21.08"/>
  </r>
  <r>
    <x v="3"/>
    <s v="Cadillac Escalade Hybrid SUV"/>
    <x v="30"/>
    <x v="2"/>
    <x v="2"/>
    <m/>
    <n v="36000"/>
    <n v="3.0000000000000001E-3"/>
    <n v="0.997"/>
    <n v="1.46E-2"/>
    <n v="0.98540000000000005"/>
    <n v="41865"/>
    <n v="40899"/>
    <n v="42832"/>
    <s v="/used-cadillac-prices/escalade-hybrid-suv-pricing/2011"/>
    <n v="59124"/>
    <n v="21.08"/>
  </r>
  <r>
    <x v="3"/>
    <s v="Cadillac Escalade Hybrid SUV"/>
    <x v="30"/>
    <x v="3"/>
    <x v="3"/>
    <m/>
    <n v="48000"/>
    <n v="4.0000000000000001E-3"/>
    <n v="0.996"/>
    <n v="1.78E-2"/>
    <n v="0.98219999999999996"/>
    <n v="35797"/>
    <n v="35078"/>
    <n v="36515"/>
    <s v="/used-cadillac-prices/escalade-hybrid-suv-pricing/2010"/>
    <n v="58932"/>
    <n v="21.08"/>
  </r>
  <r>
    <x v="3"/>
    <s v="Cadillac Escalade Hybrid SUV"/>
    <x v="30"/>
    <x v="4"/>
    <x v="4"/>
    <m/>
    <n v="60000"/>
    <n v="5.0000000000000001E-3"/>
    <n v="0.995"/>
    <n v="3.6999999999999998E-2"/>
    <n v="0.96299999999999997"/>
    <n v="31822"/>
    <n v="31134"/>
    <n v="32511"/>
    <s v="/used-cadillac-prices/escalade-hybrid-suv-pricing/2009"/>
    <n v="57780"/>
    <n v="21.08"/>
  </r>
  <r>
    <x v="3"/>
    <s v="Cadillac Escalade SUV"/>
    <x v="31"/>
    <x v="0"/>
    <x v="0"/>
    <m/>
    <n v="12000"/>
    <n v="1E-3"/>
    <n v="0.999"/>
    <n v="8.2000000000000007E-3"/>
    <n v="0.99180000000000001"/>
    <n v="58523"/>
    <n v="57712"/>
    <n v="59333"/>
    <s v="/used-cadillac-prices/escalade-suv-pricing/2013"/>
    <n v="59508"/>
    <n v="15.83"/>
  </r>
  <r>
    <x v="3"/>
    <s v="Cadillac Escalade SUV"/>
    <x v="31"/>
    <x v="1"/>
    <x v="1"/>
    <m/>
    <n v="24000"/>
    <n v="2E-3"/>
    <n v="0.998"/>
    <n v="1.14E-2"/>
    <n v="0.98860000000000003"/>
    <n v="41660"/>
    <n v="40764"/>
    <n v="42556"/>
    <s v="/used-cadillac-prices/escalade-suv-pricing/2012"/>
    <n v="59316"/>
    <n v="15.83"/>
  </r>
  <r>
    <x v="3"/>
    <s v="Cadillac Escalade SUV"/>
    <x v="31"/>
    <x v="2"/>
    <x v="2"/>
    <m/>
    <n v="36000"/>
    <n v="3.0000000000000001E-3"/>
    <n v="0.997"/>
    <n v="1.46E-2"/>
    <n v="0.98540000000000005"/>
    <n v="37783"/>
    <n v="36852"/>
    <n v="38714"/>
    <s v="/used-cadillac-prices/escalade-suv-pricing/2011"/>
    <n v="59124"/>
    <n v="15.83"/>
  </r>
  <r>
    <x v="3"/>
    <s v="Cadillac Escalade SUV"/>
    <x v="31"/>
    <x v="3"/>
    <x v="3"/>
    <m/>
    <n v="48000"/>
    <n v="4.0000000000000001E-3"/>
    <n v="0.996"/>
    <n v="1.78E-2"/>
    <n v="0.98219999999999996"/>
    <n v="33248"/>
    <n v="32724"/>
    <n v="33772"/>
    <s v="/used-cadillac-prices/escalade-suv-pricing/2010"/>
    <n v="58932"/>
    <n v="15.83"/>
  </r>
  <r>
    <x v="3"/>
    <s v="Cadillac Escalade SUV"/>
    <x v="31"/>
    <x v="4"/>
    <x v="4"/>
    <m/>
    <n v="60000"/>
    <n v="5.0000000000000001E-3"/>
    <n v="0.995"/>
    <n v="3.6999999999999998E-2"/>
    <n v="0.96299999999999997"/>
    <n v="26883"/>
    <n v="26356"/>
    <n v="27410"/>
    <s v="/used-cadillac-prices/escalade-suv-pricing/2009"/>
    <n v="57780"/>
    <n v="15.83"/>
  </r>
  <r>
    <x v="3"/>
    <s v="Cadillac Escalade SUV"/>
    <x v="31"/>
    <x v="5"/>
    <x v="5"/>
    <m/>
    <n v="72000"/>
    <n v="8.2000000000000007E-3"/>
    <n v="0.99180000000000001"/>
    <n v="5.5066666700000003E-2"/>
    <n v="0.94493333329999996"/>
    <n v="22137"/>
    <n v="21700"/>
    <n v="22575"/>
    <s v="/used-cadillac-prices/escalade-suv-pricing/2008"/>
    <n v="56695.999997999999"/>
    <n v="15.83"/>
  </r>
  <r>
    <x v="3"/>
    <s v="Cadillac Escalade SUV"/>
    <x v="31"/>
    <x v="6"/>
    <x v="6"/>
    <m/>
    <n v="84000"/>
    <n v="1.14E-2"/>
    <n v="0.98860000000000003"/>
    <n v="7.3133333300000006E-2"/>
    <n v="0.92686666669999995"/>
    <n v="21510"/>
    <n v="21093"/>
    <n v="21927"/>
    <s v="/used-cadillac-prices/escalade-suv-pricing/2007"/>
    <n v="55612.000002000001"/>
    <n v="15.83"/>
  </r>
  <r>
    <x v="3"/>
    <s v="Cadillac Escalade SUV"/>
    <x v="31"/>
    <x v="7"/>
    <x v="7"/>
    <m/>
    <n v="96000"/>
    <n v="1.46E-2"/>
    <n v="0.98540000000000005"/>
    <n v="9.1200000000000003E-2"/>
    <n v="0.90880000000000005"/>
    <n v="12259"/>
    <n v="12110"/>
    <n v="12408"/>
    <s v="/used-cadillac-prices/escalade-suv-pricing/2006"/>
    <n v="54528"/>
    <n v="15.83"/>
  </r>
  <r>
    <x v="3"/>
    <s v="Cadillac Escalade SUV"/>
    <x v="31"/>
    <x v="8"/>
    <x v="8"/>
    <m/>
    <n v="108000"/>
    <n v="1.78E-2"/>
    <n v="0.98219999999999996"/>
    <n v="0.1092666667"/>
    <n v="0.89073333330000004"/>
    <n v="9179"/>
    <n v="9060"/>
    <n v="9297"/>
    <s v="/used-cadillac-prices/escalade-suv-pricing/2005"/>
    <n v="53443.999997999999"/>
    <n v="15.83"/>
  </r>
  <r>
    <x v="3"/>
    <s v="Cadillac STS Sedan"/>
    <x v="32"/>
    <x v="2"/>
    <x v="2"/>
    <n v="2"/>
    <n v="36000"/>
    <n v="3.0000000000000001E-3"/>
    <n v="0.997"/>
    <n v="1.46E-2"/>
    <n v="0.98540000000000005"/>
    <n v="29503"/>
    <n v="28840"/>
    <n v="30166"/>
    <s v="/used-cadillac-prices/sts-sedan-pricing/2011"/>
    <n v="59124"/>
    <n v="22.5"/>
  </r>
  <r>
    <x v="3"/>
    <s v="Cadillac STS Sedan"/>
    <x v="32"/>
    <x v="3"/>
    <x v="3"/>
    <n v="2"/>
    <n v="48000"/>
    <n v="4.0000000000000001E-3"/>
    <n v="0.996"/>
    <n v="1.78E-2"/>
    <n v="0.98219999999999996"/>
    <n v="17800"/>
    <n v="17512"/>
    <n v="18088"/>
    <s v="/used-cadillac-prices/sts-sedan-pricing/2010"/>
    <n v="58932"/>
    <n v="22.5"/>
  </r>
  <r>
    <x v="3"/>
    <s v="Cadillac STS Sedan"/>
    <x v="32"/>
    <x v="4"/>
    <x v="4"/>
    <n v="2"/>
    <n v="60000"/>
    <n v="5.0000000000000001E-3"/>
    <n v="0.995"/>
    <n v="3.6999999999999998E-2"/>
    <n v="0.96299999999999997"/>
    <n v="14918"/>
    <n v="14691"/>
    <n v="15144"/>
    <s v="/used-cadillac-prices/sts-sedan-pricing/2009"/>
    <n v="57780"/>
    <n v="22.5"/>
  </r>
  <r>
    <x v="3"/>
    <s v="Cadillac STS Sedan"/>
    <x v="32"/>
    <x v="5"/>
    <x v="5"/>
    <n v="2"/>
    <n v="72000"/>
    <n v="8.2000000000000007E-3"/>
    <n v="0.99180000000000001"/>
    <n v="5.5066666700000003E-2"/>
    <n v="0.94493333329999996"/>
    <n v="11841"/>
    <n v="11626"/>
    <n v="12056"/>
    <s v="/used-cadillac-prices/sts-sedan-pricing/2008"/>
    <n v="56695.999997999999"/>
    <n v="22.5"/>
  </r>
  <r>
    <x v="3"/>
    <s v="Cadillac STS Sedan"/>
    <x v="32"/>
    <x v="6"/>
    <x v="6"/>
    <n v="2"/>
    <n v="84000"/>
    <n v="1.14E-2"/>
    <n v="0.98860000000000003"/>
    <n v="7.3133333300000006E-2"/>
    <n v="0.92686666669999995"/>
    <n v="9510"/>
    <n v="9360"/>
    <n v="9660"/>
    <s v="/used-cadillac-prices/sts-sedan-pricing/2007"/>
    <n v="55612.000002000001"/>
    <n v="22.5"/>
  </r>
  <r>
    <x v="3"/>
    <s v="Cadillac STS Sedan"/>
    <x v="32"/>
    <x v="7"/>
    <x v="7"/>
    <n v="2"/>
    <n v="96000"/>
    <n v="1.46E-2"/>
    <n v="0.98540000000000005"/>
    <n v="9.1200000000000003E-2"/>
    <n v="0.90880000000000005"/>
    <n v="7336"/>
    <n v="7245"/>
    <n v="7427"/>
    <s v="/used-cadillac-prices/sts-sedan-pricing/2006"/>
    <n v="54528"/>
    <n v="22.5"/>
  </r>
  <r>
    <x v="3"/>
    <s v="Cadillac STS Sedan"/>
    <x v="32"/>
    <x v="8"/>
    <x v="8"/>
    <n v="2"/>
    <n v="108000"/>
    <n v="1.78E-2"/>
    <n v="0.98219999999999996"/>
    <n v="0.1092666667"/>
    <n v="0.89073333330000004"/>
    <n v="5569"/>
    <n v="5496"/>
    <n v="5641"/>
    <s v="/used-cadillac-prices/sts-sedan-pricing/2005"/>
    <n v="53443.999997999999"/>
    <n v="22.5"/>
  </r>
  <r>
    <x v="4"/>
    <s v="Chevrolet Aveo Hatchback"/>
    <x v="33"/>
    <x v="2"/>
    <x v="2"/>
    <n v="2.33"/>
    <n v="36000"/>
    <n v="1.14E-2"/>
    <n v="0.98860000000000003"/>
    <n v="3.61E-2"/>
    <n v="0.96389999999999998"/>
    <n v="7642"/>
    <n v="7434"/>
    <n v="7850"/>
    <s v="/used-chevrolet-prices/aveo-hatchback-pricing/2011"/>
    <n v="57834"/>
    <n v="31"/>
  </r>
  <r>
    <x v="4"/>
    <s v="Chevrolet Aveo Hatchback"/>
    <x v="33"/>
    <x v="3"/>
    <x v="3"/>
    <n v="2.33"/>
    <n v="48000"/>
    <n v="1.52E-2"/>
    <n v="0.98480000000000001"/>
    <n v="4.1799999999999997E-2"/>
    <n v="0.95820000000000005"/>
    <n v="6461"/>
    <n v="6268"/>
    <n v="6654"/>
    <s v="/used-chevrolet-prices/aveo-hatchback-pricing/2010"/>
    <n v="57492"/>
    <n v="31"/>
  </r>
  <r>
    <x v="4"/>
    <s v="Chevrolet Aveo Hatchback"/>
    <x v="33"/>
    <x v="4"/>
    <x v="4"/>
    <n v="1.67"/>
    <n v="60000"/>
    <n v="1.9E-2"/>
    <n v="0.98099999999999998"/>
    <n v="7.5999999999999998E-2"/>
    <n v="0.92400000000000004"/>
    <n v="5656"/>
    <n v="5498"/>
    <n v="5813"/>
    <s v="/used-chevrolet-prices/aveo-hatchback-pricing/2009"/>
    <n v="55440"/>
    <n v="31"/>
  </r>
  <r>
    <x v="4"/>
    <s v="Chevrolet Aveo Hatchback"/>
    <x v="33"/>
    <x v="5"/>
    <x v="5"/>
    <n v="1.67"/>
    <n v="72000"/>
    <n v="2.47E-2"/>
    <n v="0.97529999999999994"/>
    <n v="0.1000666667"/>
    <n v="0.89993333330000003"/>
    <n v="3956"/>
    <n v="3834"/>
    <n v="4078"/>
    <s v="/used-chevrolet-prices/aveo-hatchback-pricing/2008"/>
    <n v="53995.999997999999"/>
    <n v="31"/>
  </r>
  <r>
    <x v="4"/>
    <s v="Chevrolet Aveo Hatchback"/>
    <x v="33"/>
    <x v="6"/>
    <x v="6"/>
    <n v="1.67"/>
    <n v="84000"/>
    <n v="3.04E-2"/>
    <n v="0.96960000000000002"/>
    <n v="0.1241333333"/>
    <n v="0.87586666670000002"/>
    <n v="3310"/>
    <n v="3196"/>
    <n v="3425"/>
    <s v="/used-chevrolet-prices/aveo-hatchback-pricing/2007"/>
    <n v="52552.000002000001"/>
    <n v="31"/>
  </r>
  <r>
    <x v="4"/>
    <s v="Chevrolet Aveo Hatchback"/>
    <x v="33"/>
    <x v="7"/>
    <x v="7"/>
    <n v="1.67"/>
    <n v="96000"/>
    <n v="3.61E-2"/>
    <n v="0.96389999999999998"/>
    <n v="0.1482"/>
    <n v="0.8518"/>
    <n v="3205"/>
    <n v="3124"/>
    <n v="3287"/>
    <s v="/used-chevrolet-prices/aveo-hatchback-pricing/2006"/>
    <n v="51108"/>
    <n v="31"/>
  </r>
  <r>
    <x v="4"/>
    <s v="Chevrolet Aveo Hatchback"/>
    <x v="33"/>
    <x v="8"/>
    <x v="8"/>
    <n v="1.67"/>
    <n v="108000"/>
    <n v="4.1799999999999997E-2"/>
    <n v="0.95820000000000005"/>
    <n v="0.17226666669999999"/>
    <n v="0.82773333329999998"/>
    <n v="2435"/>
    <n v="2372"/>
    <n v="2497"/>
    <s v="/used-chevrolet-prices/aveo-hatchback-pricing/2005"/>
    <n v="49663.999997999999"/>
    <n v="31"/>
  </r>
  <r>
    <x v="4"/>
    <s v="Chevrolet Aveo Sedan"/>
    <x v="34"/>
    <x v="2"/>
    <x v="2"/>
    <n v="2.33"/>
    <n v="36000"/>
    <n v="1.14E-2"/>
    <n v="0.98860000000000003"/>
    <n v="3.61E-2"/>
    <n v="0.96389999999999998"/>
    <n v="7615"/>
    <n v="7433"/>
    <n v="7797"/>
    <s v="/used-chevrolet-prices/aveo-sedan-pricing/2011"/>
    <n v="57834"/>
    <n v="31"/>
  </r>
  <r>
    <x v="4"/>
    <s v="Chevrolet Aveo Sedan"/>
    <x v="34"/>
    <x v="3"/>
    <x v="3"/>
    <n v="2.33"/>
    <n v="48000"/>
    <n v="1.52E-2"/>
    <n v="0.98480000000000001"/>
    <n v="4.1799999999999997E-2"/>
    <n v="0.95820000000000005"/>
    <n v="6686"/>
    <n v="6470"/>
    <n v="6903"/>
    <s v="/used-chevrolet-prices/aveo-sedan-pricing/2010"/>
    <n v="57492"/>
    <n v="31"/>
  </r>
  <r>
    <x v="4"/>
    <s v="Chevrolet Aveo Sedan"/>
    <x v="34"/>
    <x v="4"/>
    <x v="4"/>
    <n v="1.67"/>
    <n v="60000"/>
    <n v="1.9E-2"/>
    <n v="0.98099999999999998"/>
    <n v="7.5999999999999998E-2"/>
    <n v="0.92400000000000004"/>
    <n v="5449"/>
    <n v="5307"/>
    <n v="5590"/>
    <s v="/used-chevrolet-prices/aveo-sedan-pricing/2009"/>
    <n v="55440"/>
    <n v="31"/>
  </r>
  <r>
    <x v="4"/>
    <s v="Chevrolet Aveo Sedan"/>
    <x v="34"/>
    <x v="5"/>
    <x v="5"/>
    <n v="1.67"/>
    <n v="72000"/>
    <n v="2.47E-2"/>
    <n v="0.97529999999999994"/>
    <n v="0.1000666667"/>
    <n v="0.89993333330000003"/>
    <n v="4949"/>
    <n v="4816"/>
    <n v="5081"/>
    <s v="/used-chevrolet-prices/aveo-sedan-pricing/2008"/>
    <n v="53995.999997999999"/>
    <n v="31"/>
  </r>
  <r>
    <x v="4"/>
    <s v="Chevrolet Aveo Sedan"/>
    <x v="34"/>
    <x v="6"/>
    <x v="6"/>
    <n v="1.67"/>
    <n v="84000"/>
    <n v="3.04E-2"/>
    <n v="0.96960000000000002"/>
    <n v="0.1241333333"/>
    <n v="0.87586666670000002"/>
    <n v="3995"/>
    <n v="3888"/>
    <n v="4102"/>
    <s v="/used-chevrolet-prices/aveo-sedan-pricing/2007"/>
    <n v="52552.000002000001"/>
    <n v="31"/>
  </r>
  <r>
    <x v="4"/>
    <s v="Chevrolet Aveo Sedan"/>
    <x v="34"/>
    <x v="7"/>
    <x v="7"/>
    <n v="1.67"/>
    <n v="96000"/>
    <n v="3.61E-2"/>
    <n v="0.96389999999999998"/>
    <n v="0.1482"/>
    <n v="0.8518"/>
    <n v="3206"/>
    <n v="3122"/>
    <n v="3290"/>
    <s v="/used-chevrolet-prices/aveo-sedan-pricing/2006"/>
    <n v="51108"/>
    <n v="31"/>
  </r>
  <r>
    <x v="4"/>
    <s v="Chevrolet Aveo Sedan"/>
    <x v="34"/>
    <x v="8"/>
    <x v="8"/>
    <n v="1.67"/>
    <n v="108000"/>
    <n v="4.1799999999999997E-2"/>
    <n v="0.95820000000000005"/>
    <n v="0.17226666669999999"/>
    <n v="0.82773333329999998"/>
    <n v="2435"/>
    <n v="2370"/>
    <n v="2501"/>
    <s v="/used-chevrolet-prices/aveo-sedan-pricing/2005"/>
    <n v="49663.999997999999"/>
    <n v="31"/>
  </r>
  <r>
    <x v="4"/>
    <s v="Chevrolet Camaro Convertible"/>
    <x v="35"/>
    <x v="0"/>
    <x v="0"/>
    <m/>
    <n v="12000"/>
    <n v="3.8E-3"/>
    <n v="0.99619999999999997"/>
    <n v="2.47E-2"/>
    <n v="0.97529999999999994"/>
    <n v="24738"/>
    <n v="24357"/>
    <n v="25119"/>
    <s v="/used-chevrolet-prices/camaro-convertible-pricing/2013"/>
    <n v="58518"/>
    <n v="18.635000000000002"/>
  </r>
  <r>
    <x v="4"/>
    <s v="Chevrolet Camaro Convertible"/>
    <x v="35"/>
    <x v="1"/>
    <x v="1"/>
    <m/>
    <n v="24000"/>
    <n v="7.6E-3"/>
    <n v="0.99239999999999995"/>
    <n v="3.04E-2"/>
    <n v="0.96960000000000002"/>
    <n v="22331"/>
    <n v="21921"/>
    <n v="22742"/>
    <s v="/used-chevrolet-prices/camaro-convertible-pricing/2012"/>
    <n v="58176"/>
    <n v="18.635000000000002"/>
  </r>
  <r>
    <x v="4"/>
    <s v="Chevrolet Camaro Convertible"/>
    <x v="35"/>
    <x v="2"/>
    <x v="2"/>
    <m/>
    <n v="36000"/>
    <n v="1.14E-2"/>
    <n v="0.98860000000000003"/>
    <n v="3.61E-2"/>
    <n v="0.96389999999999998"/>
    <n v="20217"/>
    <n v="19887"/>
    <n v="20546"/>
    <s v="/used-chevrolet-prices/camaro-convertible-pricing/2011"/>
    <n v="57834"/>
    <n v="18.635000000000002"/>
  </r>
  <r>
    <x v="4"/>
    <s v="Chevrolet Cruze Sedan"/>
    <x v="36"/>
    <x v="0"/>
    <x v="0"/>
    <n v="4"/>
    <n v="12000"/>
    <n v="3.8E-3"/>
    <n v="0.99619999999999997"/>
    <n v="2.47E-2"/>
    <n v="0.97529999999999994"/>
    <n v="13093"/>
    <n v="12818"/>
    <n v="13368"/>
    <s v="/used-chevrolet-prices/cruze-sedan-pricing/2013"/>
    <n v="58518"/>
    <n v="29.31"/>
  </r>
  <r>
    <x v="4"/>
    <s v="Chevrolet Cruze Sedan"/>
    <x v="36"/>
    <x v="1"/>
    <x v="1"/>
    <n v="4"/>
    <n v="24000"/>
    <n v="7.6E-3"/>
    <n v="0.99239999999999995"/>
    <n v="3.04E-2"/>
    <n v="0.96960000000000002"/>
    <n v="11662"/>
    <n v="11444"/>
    <n v="11879"/>
    <s v="/used-chevrolet-prices/cruze-sedan-pricing/2012"/>
    <n v="58176"/>
    <n v="29.31"/>
  </r>
  <r>
    <x v="4"/>
    <s v="Chevrolet Cruze Sedan"/>
    <x v="36"/>
    <x v="2"/>
    <x v="2"/>
    <n v="4"/>
    <n v="36000"/>
    <n v="1.14E-2"/>
    <n v="0.98860000000000003"/>
    <n v="3.61E-2"/>
    <n v="0.96389999999999998"/>
    <n v="11552"/>
    <n v="11345"/>
    <n v="11760"/>
    <s v="/used-chevrolet-prices/cruze-sedan-pricing/2011"/>
    <n v="57834"/>
    <n v="29.31"/>
  </r>
  <r>
    <x v="4"/>
    <s v="Chevrolet Equinox SUV"/>
    <x v="37"/>
    <x v="0"/>
    <x v="0"/>
    <n v="4"/>
    <n v="12000"/>
    <n v="3.8E-3"/>
    <n v="0.99619999999999997"/>
    <n v="2.47E-2"/>
    <n v="0.97529999999999994"/>
    <n v="19804"/>
    <n v="19357"/>
    <n v="20251"/>
    <s v="/used-chevrolet-prices/equinox-suv-pricing/2013"/>
    <n v="58518"/>
    <n v="20.765000000000001"/>
  </r>
  <r>
    <x v="4"/>
    <s v="Chevrolet Equinox SUV"/>
    <x v="37"/>
    <x v="1"/>
    <x v="1"/>
    <n v="4"/>
    <n v="24000"/>
    <n v="7.6E-3"/>
    <n v="0.99239999999999995"/>
    <n v="3.04E-2"/>
    <n v="0.96960000000000002"/>
    <n v="15636"/>
    <n v="15356"/>
    <n v="15917"/>
    <s v="/used-chevrolet-prices/equinox-suv-pricing/2012"/>
    <n v="58176"/>
    <n v="20.765000000000001"/>
  </r>
  <r>
    <x v="4"/>
    <s v="Chevrolet Equinox SUV"/>
    <x v="37"/>
    <x v="2"/>
    <x v="2"/>
    <n v="4"/>
    <n v="36000"/>
    <n v="1.14E-2"/>
    <n v="0.98860000000000003"/>
    <n v="3.61E-2"/>
    <n v="0.96389999999999998"/>
    <n v="13470"/>
    <n v="13218"/>
    <n v="13721"/>
    <s v="/used-chevrolet-prices/equinox-suv-pricing/2011"/>
    <n v="57834"/>
    <n v="20.765000000000001"/>
  </r>
  <r>
    <x v="4"/>
    <s v="Chevrolet Equinox SUV"/>
    <x v="37"/>
    <x v="3"/>
    <x v="3"/>
    <n v="4"/>
    <n v="48000"/>
    <n v="1.52E-2"/>
    <n v="0.98480000000000001"/>
    <n v="4.1799999999999997E-2"/>
    <n v="0.95820000000000005"/>
    <n v="11783"/>
    <n v="11526"/>
    <n v="12039"/>
    <s v="/used-chevrolet-prices/equinox-suv-pricing/2010"/>
    <n v="57492"/>
    <n v="20.765000000000001"/>
  </r>
  <r>
    <x v="4"/>
    <s v="Chevrolet Equinox SUV"/>
    <x v="37"/>
    <x v="4"/>
    <x v="4"/>
    <n v="2.67"/>
    <n v="60000"/>
    <n v="1.9E-2"/>
    <n v="0.98099999999999998"/>
    <n v="7.5999999999999998E-2"/>
    <n v="0.92400000000000004"/>
    <n v="9573"/>
    <n v="9419"/>
    <n v="9727"/>
    <s v="/used-chevrolet-prices/equinox-suv-pricing/2009"/>
    <n v="55440"/>
    <n v="20.765000000000001"/>
  </r>
  <r>
    <x v="4"/>
    <s v="Chevrolet Equinox SUV"/>
    <x v="37"/>
    <x v="5"/>
    <x v="5"/>
    <n v="2.67"/>
    <n v="72000"/>
    <n v="2.47E-2"/>
    <n v="0.97529999999999994"/>
    <n v="0.1000666667"/>
    <n v="0.89993333330000003"/>
    <n v="7973"/>
    <n v="7801"/>
    <n v="8144"/>
    <s v="/used-chevrolet-prices/equinox-suv-pricing/2008"/>
    <n v="53995.999997999999"/>
    <n v="20.765000000000001"/>
  </r>
  <r>
    <x v="4"/>
    <s v="Chevrolet Equinox SUV"/>
    <x v="37"/>
    <x v="6"/>
    <x v="6"/>
    <n v="2.67"/>
    <n v="84000"/>
    <n v="3.04E-2"/>
    <n v="0.96960000000000002"/>
    <n v="0.1241333333"/>
    <n v="0.87586666670000002"/>
    <n v="6711"/>
    <n v="6595"/>
    <n v="6827"/>
    <s v="/used-chevrolet-prices/equinox-suv-pricing/2007"/>
    <n v="52552.000002000001"/>
    <n v="20.765000000000001"/>
  </r>
  <r>
    <x v="4"/>
    <s v="Chevrolet Equinox SUV"/>
    <x v="37"/>
    <x v="7"/>
    <x v="7"/>
    <n v="2.67"/>
    <n v="96000"/>
    <n v="3.61E-2"/>
    <n v="0.96389999999999998"/>
    <n v="0.1482"/>
    <n v="0.8518"/>
    <n v="5678"/>
    <n v="5582"/>
    <n v="5774"/>
    <s v="/used-chevrolet-prices/equinox-suv-pricing/2006"/>
    <n v="51108"/>
    <n v="20.765000000000001"/>
  </r>
  <r>
    <x v="4"/>
    <s v="Chevrolet Equinox SUV"/>
    <x v="37"/>
    <x v="8"/>
    <x v="8"/>
    <n v="2.67"/>
    <n v="108000"/>
    <n v="4.1799999999999997E-2"/>
    <n v="0.95820000000000005"/>
    <n v="0.17226666669999999"/>
    <n v="0.82773333329999998"/>
    <n v="3978"/>
    <n v="3909"/>
    <n v="4047"/>
    <s v="/used-chevrolet-prices/equinox-suv-pricing/2005"/>
    <n v="49663.999997999999"/>
    <n v="20.765000000000001"/>
  </r>
  <r>
    <x v="4"/>
    <s v="Chevrolet HHR SUV"/>
    <x v="38"/>
    <x v="2"/>
    <x v="2"/>
    <n v="2"/>
    <n v="36000"/>
    <n v="1.14E-2"/>
    <n v="0.98860000000000003"/>
    <n v="3.61E-2"/>
    <n v="0.96389999999999998"/>
    <n v="10433"/>
    <n v="10202"/>
    <n v="10664"/>
    <s v="/used-chevrolet-prices/hhr-suv-pricing/2011"/>
    <n v="57834"/>
    <n v="27"/>
  </r>
  <r>
    <x v="4"/>
    <s v="Chevrolet HHR SUV"/>
    <x v="38"/>
    <x v="3"/>
    <x v="3"/>
    <n v="2"/>
    <n v="48000"/>
    <n v="1.52E-2"/>
    <n v="0.98480000000000001"/>
    <n v="4.1799999999999997E-2"/>
    <n v="0.95820000000000005"/>
    <n v="9013"/>
    <n v="8830"/>
    <n v="9195"/>
    <s v="/used-chevrolet-prices/hhr-suv-pricing/2010"/>
    <n v="57492"/>
    <n v="27"/>
  </r>
  <r>
    <x v="4"/>
    <s v="Chevrolet HHR SUV"/>
    <x v="38"/>
    <x v="4"/>
    <x v="4"/>
    <n v="2"/>
    <n v="60000"/>
    <n v="1.9E-2"/>
    <n v="0.98099999999999998"/>
    <n v="7.5999999999999998E-2"/>
    <n v="0.92400000000000004"/>
    <n v="7745"/>
    <n v="7561"/>
    <n v="7930"/>
    <s v="/used-chevrolet-prices/hhr-suv-pricing/2009"/>
    <n v="55440"/>
    <n v="27"/>
  </r>
  <r>
    <x v="4"/>
    <s v="Chevrolet HHR SUV"/>
    <x v="38"/>
    <x v="5"/>
    <x v="5"/>
    <n v="2"/>
    <n v="72000"/>
    <n v="2.47E-2"/>
    <n v="0.97529999999999994"/>
    <n v="0.1000666667"/>
    <n v="0.89993333330000003"/>
    <n v="6709"/>
    <n v="6535"/>
    <n v="6883"/>
    <s v="/used-chevrolet-prices/hhr-suv-pricing/2008"/>
    <n v="53995.999997999999"/>
    <n v="27"/>
  </r>
  <r>
    <x v="4"/>
    <s v="Chevrolet HHR SUV"/>
    <x v="38"/>
    <x v="6"/>
    <x v="6"/>
    <n v="2"/>
    <n v="84000"/>
    <n v="3.04E-2"/>
    <n v="0.96960000000000002"/>
    <n v="0.1241333333"/>
    <n v="0.87586666670000002"/>
    <n v="5777"/>
    <n v="5624"/>
    <n v="5929"/>
    <s v="/used-chevrolet-prices/hhr-suv-pricing/2007"/>
    <n v="52552.000002000001"/>
    <n v="27"/>
  </r>
  <r>
    <x v="4"/>
    <s v="Chevrolet HHR SUV"/>
    <x v="38"/>
    <x v="7"/>
    <x v="7"/>
    <n v="2"/>
    <n v="96000"/>
    <n v="3.61E-2"/>
    <n v="0.96389999999999998"/>
    <n v="0.1482"/>
    <n v="0.8518"/>
    <n v="4627"/>
    <n v="4538"/>
    <n v="4716"/>
    <s v="/used-chevrolet-prices/hhr-suv-pricing/2006"/>
    <n v="51108"/>
    <n v="27"/>
  </r>
  <r>
    <x v="4"/>
    <s v="Chevrolet Impala Sedan"/>
    <x v="39"/>
    <x v="0"/>
    <x v="0"/>
    <n v="3.33"/>
    <n v="12000"/>
    <n v="3.8E-3"/>
    <n v="0.99619999999999997"/>
    <n v="2.47E-2"/>
    <n v="0.97529999999999994"/>
    <n v="14193"/>
    <n v="14049"/>
    <n v="14337"/>
    <s v="/used-chevrolet-prices/impala-sedan-pricing/2013"/>
    <n v="58518"/>
    <n v="22"/>
  </r>
  <r>
    <x v="4"/>
    <s v="Chevrolet Impala Sedan"/>
    <x v="39"/>
    <x v="1"/>
    <x v="1"/>
    <n v="3.33"/>
    <n v="24000"/>
    <n v="7.6E-3"/>
    <n v="0.99239999999999995"/>
    <n v="3.04E-2"/>
    <n v="0.96960000000000002"/>
    <n v="12846"/>
    <n v="12695"/>
    <n v="12998"/>
    <s v="/used-chevrolet-prices/impala-sedan-pricing/2012"/>
    <n v="58176"/>
    <n v="22"/>
  </r>
  <r>
    <x v="4"/>
    <s v="Chevrolet Impala Sedan"/>
    <x v="39"/>
    <x v="2"/>
    <x v="2"/>
    <n v="3.33"/>
    <n v="36000"/>
    <n v="1.14E-2"/>
    <n v="0.98860000000000003"/>
    <n v="3.61E-2"/>
    <n v="0.96389999999999998"/>
    <n v="14715"/>
    <n v="14236"/>
    <n v="15193"/>
    <s v="/used-chevrolet-prices/impala-sedan-pricing/2011"/>
    <n v="57834"/>
    <n v="22"/>
  </r>
  <r>
    <x v="4"/>
    <s v="Chevrolet Impala Sedan"/>
    <x v="39"/>
    <x v="3"/>
    <x v="3"/>
    <n v="3.33"/>
    <n v="48000"/>
    <n v="1.52E-2"/>
    <n v="0.98480000000000001"/>
    <n v="4.1799999999999997E-2"/>
    <n v="0.95820000000000005"/>
    <n v="9387"/>
    <n v="9216"/>
    <n v="9558"/>
    <s v="/used-chevrolet-prices/impala-sedan-pricing/2010"/>
    <n v="57492"/>
    <n v="22"/>
  </r>
  <r>
    <x v="4"/>
    <s v="Chevrolet Impala Sedan"/>
    <x v="39"/>
    <x v="4"/>
    <x v="4"/>
    <n v="3"/>
    <n v="60000"/>
    <n v="1.9E-2"/>
    <n v="0.98099999999999998"/>
    <n v="7.5999999999999998E-2"/>
    <n v="0.92400000000000004"/>
    <n v="8453"/>
    <n v="8295"/>
    <n v="8611"/>
    <s v="/used-chevrolet-prices/impala-sedan-pricing/2009"/>
    <n v="55440"/>
    <n v="22"/>
  </r>
  <r>
    <x v="4"/>
    <s v="Chevrolet Impala Sedan"/>
    <x v="39"/>
    <x v="5"/>
    <x v="5"/>
    <n v="2.67"/>
    <n v="72000"/>
    <n v="2.47E-2"/>
    <n v="0.97529999999999994"/>
    <n v="0.1000666667"/>
    <n v="0.89993333330000003"/>
    <n v="8647"/>
    <n v="8419"/>
    <n v="8876"/>
    <s v="/used-chevrolet-prices/impala-sedan-pricing/2008"/>
    <n v="53995.999997999999"/>
    <n v="22"/>
  </r>
  <r>
    <x v="4"/>
    <s v="Chevrolet Impala Sedan"/>
    <x v="39"/>
    <x v="6"/>
    <x v="6"/>
    <n v="2.67"/>
    <n v="84000"/>
    <n v="3.04E-2"/>
    <n v="0.96960000000000002"/>
    <n v="0.1241333333"/>
    <n v="0.87586666670000002"/>
    <n v="6342"/>
    <n v="6193"/>
    <n v="6492"/>
    <s v="/used-chevrolet-prices/impala-sedan-pricing/2007"/>
    <n v="52552.000002000001"/>
    <n v="22"/>
  </r>
  <r>
    <x v="4"/>
    <s v="Chevrolet Impala Sedan"/>
    <x v="39"/>
    <x v="7"/>
    <x v="7"/>
    <n v="2.67"/>
    <n v="96000"/>
    <n v="3.61E-2"/>
    <n v="0.96389999999999998"/>
    <n v="0.1482"/>
    <n v="0.8518"/>
    <n v="5381"/>
    <n v="5276"/>
    <n v="5486"/>
    <s v="/used-chevrolet-prices/impala-sedan-pricing/2006"/>
    <n v="51108"/>
    <n v="22"/>
  </r>
  <r>
    <x v="4"/>
    <s v="Chevrolet Impala Sedan"/>
    <x v="39"/>
    <x v="8"/>
    <x v="8"/>
    <n v="2.33"/>
    <n v="108000"/>
    <n v="4.1799999999999997E-2"/>
    <n v="0.95820000000000005"/>
    <n v="0.17226666669999999"/>
    <n v="0.82773333329999998"/>
    <n v="3985"/>
    <n v="3904"/>
    <n v="4066"/>
    <s v="/used-chevrolet-prices/impala-sedan-pricing/2005"/>
    <n v="49663.999997999999"/>
    <n v="22"/>
  </r>
  <r>
    <x v="4"/>
    <s v="Chevrolet Malibu Sedan"/>
    <x v="40"/>
    <x v="0"/>
    <x v="0"/>
    <n v="4"/>
    <n v="12000"/>
    <n v="3.8E-3"/>
    <n v="0.99619999999999997"/>
    <n v="2.47E-2"/>
    <n v="0.97529999999999994"/>
    <n v="18747"/>
    <n v="18454"/>
    <n v="19040"/>
    <s v="/used-chevrolet-prices/malibu-sedan-pricing/2013"/>
    <n v="58518"/>
    <n v="25.001000000000001"/>
  </r>
  <r>
    <x v="4"/>
    <s v="Chevrolet Malibu Sedan"/>
    <x v="40"/>
    <x v="1"/>
    <x v="1"/>
    <n v="4"/>
    <n v="24000"/>
    <n v="7.6E-3"/>
    <n v="0.99239999999999995"/>
    <n v="3.04E-2"/>
    <n v="0.96960000000000002"/>
    <n v="12025"/>
    <n v="11826"/>
    <n v="12223"/>
    <s v="/used-chevrolet-prices/malibu-sedan-pricing/2012"/>
    <n v="58176"/>
    <n v="25.001000000000001"/>
  </r>
  <r>
    <x v="4"/>
    <s v="Chevrolet Malibu Sedan"/>
    <x v="40"/>
    <x v="2"/>
    <x v="2"/>
    <n v="4"/>
    <n v="36000"/>
    <n v="1.14E-2"/>
    <n v="0.98860000000000003"/>
    <n v="3.61E-2"/>
    <n v="0.96389999999999998"/>
    <n v="10811"/>
    <n v="10663"/>
    <n v="10958"/>
    <s v="/used-chevrolet-prices/malibu-sedan-pricing/2011"/>
    <n v="57834"/>
    <n v="25.001000000000001"/>
  </r>
  <r>
    <x v="4"/>
    <s v="Chevrolet Malibu Sedan"/>
    <x v="40"/>
    <x v="3"/>
    <x v="3"/>
    <n v="4"/>
    <n v="48000"/>
    <n v="1.52E-2"/>
    <n v="0.98480000000000001"/>
    <n v="4.1799999999999997E-2"/>
    <n v="0.95820000000000005"/>
    <n v="9615"/>
    <n v="9424"/>
    <n v="9806"/>
    <s v="/used-chevrolet-prices/malibu-sedan-pricing/2010"/>
    <n v="57492"/>
    <n v="25.001000000000001"/>
  </r>
  <r>
    <x v="4"/>
    <s v="Chevrolet Malibu Sedan"/>
    <x v="40"/>
    <x v="4"/>
    <x v="4"/>
    <n v="3.33"/>
    <n v="60000"/>
    <n v="1.9E-2"/>
    <n v="0.98099999999999998"/>
    <n v="7.5999999999999998E-2"/>
    <n v="0.92400000000000004"/>
    <n v="8757"/>
    <n v="8571"/>
    <n v="8944"/>
    <s v="/used-chevrolet-prices/malibu-sedan-pricing/2009"/>
    <n v="55440"/>
    <n v="25.001000000000001"/>
  </r>
  <r>
    <x v="4"/>
    <s v="Chevrolet Malibu Sedan"/>
    <x v="40"/>
    <x v="5"/>
    <x v="5"/>
    <n v="3.33"/>
    <n v="72000"/>
    <n v="2.47E-2"/>
    <n v="0.97529999999999994"/>
    <n v="0.1000666667"/>
    <n v="0.89993333330000003"/>
    <n v="7464"/>
    <n v="7309"/>
    <n v="7618"/>
    <s v="/used-chevrolet-prices/malibu-sedan-pricing/2008"/>
    <n v="53995.999997999999"/>
    <n v="25.001000000000001"/>
  </r>
  <r>
    <x v="4"/>
    <s v="Chevrolet Malibu Sedan"/>
    <x v="40"/>
    <x v="6"/>
    <x v="6"/>
    <n v="3"/>
    <n v="84000"/>
    <n v="3.04E-2"/>
    <n v="0.96960000000000002"/>
    <n v="0.1241333333"/>
    <n v="0.87586666670000002"/>
    <n v="4973"/>
    <n v="4866"/>
    <n v="5081"/>
    <s v="/used-chevrolet-prices/malibu-sedan-pricing/2007"/>
    <n v="52552.000002000001"/>
    <n v="25.001000000000001"/>
  </r>
  <r>
    <x v="4"/>
    <s v="Chevrolet Malibu Sedan"/>
    <x v="40"/>
    <x v="7"/>
    <x v="7"/>
    <n v="3"/>
    <n v="96000"/>
    <n v="3.61E-2"/>
    <n v="0.96389999999999998"/>
    <n v="0.1482"/>
    <n v="0.8518"/>
    <n v="5029"/>
    <n v="4920"/>
    <n v="5138"/>
    <s v="/used-chevrolet-prices/malibu-sedan-pricing/2006"/>
    <n v="51108"/>
    <n v="25.001000000000001"/>
  </r>
  <r>
    <x v="4"/>
    <s v="Chevrolet Malibu Sedan"/>
    <x v="40"/>
    <x v="8"/>
    <x v="8"/>
    <n v="3"/>
    <n v="108000"/>
    <n v="4.1799999999999997E-2"/>
    <n v="0.95820000000000005"/>
    <n v="0.17226666669999999"/>
    <n v="0.82773333329999998"/>
    <n v="3494"/>
    <n v="3430"/>
    <n v="3558"/>
    <s v="/used-chevrolet-prices/malibu-sedan-pricing/2005"/>
    <n v="49663.999997999999"/>
    <n v="25.001000000000001"/>
  </r>
  <r>
    <x v="4"/>
    <s v="Chevrolet Suburban SUV"/>
    <x v="41"/>
    <x v="0"/>
    <x v="0"/>
    <m/>
    <n v="12000"/>
    <n v="3.8E-3"/>
    <n v="0.99619999999999997"/>
    <n v="2.47E-2"/>
    <n v="0.97529999999999994"/>
    <n v="32772"/>
    <n v="32269"/>
    <n v="33274"/>
    <s v="/used-chevrolet-prices/suburban-suv-pricing/2013"/>
    <n v="58518"/>
    <n v="16.984999999999999"/>
  </r>
  <r>
    <x v="4"/>
    <s v="Chevrolet Suburban SUV"/>
    <x v="41"/>
    <x v="1"/>
    <x v="1"/>
    <m/>
    <n v="24000"/>
    <n v="7.6E-3"/>
    <n v="0.99239999999999995"/>
    <n v="3.04E-2"/>
    <n v="0.96960000000000002"/>
    <n v="28576"/>
    <n v="28046"/>
    <n v="29106"/>
    <s v="/used-chevrolet-prices/suburban-suv-pricing/2012"/>
    <n v="58176"/>
    <n v="16.984999999999999"/>
  </r>
  <r>
    <x v="4"/>
    <s v="Chevrolet Suburban SUV"/>
    <x v="41"/>
    <x v="2"/>
    <x v="2"/>
    <m/>
    <n v="36000"/>
    <n v="1.14E-2"/>
    <n v="0.98860000000000003"/>
    <n v="3.61E-2"/>
    <n v="0.96389999999999998"/>
    <n v="24781"/>
    <n v="24276"/>
    <n v="25286"/>
    <s v="/used-chevrolet-prices/suburban-suv-pricing/2011"/>
    <n v="57834"/>
    <n v="16.984999999999999"/>
  </r>
  <r>
    <x v="4"/>
    <s v="Chevrolet Suburban SUV"/>
    <x v="41"/>
    <x v="3"/>
    <x v="3"/>
    <m/>
    <n v="48000"/>
    <n v="1.52E-2"/>
    <n v="0.98480000000000001"/>
    <n v="4.1799999999999997E-2"/>
    <n v="0.95820000000000005"/>
    <n v="18841"/>
    <n v="18363"/>
    <n v="19318"/>
    <s v="/used-chevrolet-prices/suburban-suv-pricing/2010"/>
    <n v="57492"/>
    <n v="16.984999999999999"/>
  </r>
  <r>
    <x v="4"/>
    <s v="Chevrolet Suburban SUV"/>
    <x v="41"/>
    <x v="4"/>
    <x v="4"/>
    <m/>
    <n v="60000"/>
    <n v="1.9E-2"/>
    <n v="0.98099999999999998"/>
    <n v="7.5999999999999998E-2"/>
    <n v="0.92400000000000004"/>
    <n v="17310"/>
    <n v="16926"/>
    <n v="17693"/>
    <s v="/used-chevrolet-prices/suburban-suv-pricing/2009"/>
    <n v="55440"/>
    <n v="16.984999999999999"/>
  </r>
  <r>
    <x v="4"/>
    <s v="Chevrolet Suburban SUV"/>
    <x v="41"/>
    <x v="5"/>
    <x v="5"/>
    <m/>
    <n v="72000"/>
    <n v="2.47E-2"/>
    <n v="0.97529999999999994"/>
    <n v="0.1000666667"/>
    <n v="0.89993333330000003"/>
    <n v="16312"/>
    <n v="15960"/>
    <n v="16665"/>
    <s v="/used-chevrolet-prices/suburban-suv-pricing/2008"/>
    <n v="53995.999997999999"/>
    <n v="16.984999999999999"/>
  </r>
  <r>
    <x v="4"/>
    <s v="Chevrolet Suburban SUV"/>
    <x v="41"/>
    <x v="6"/>
    <x v="6"/>
    <m/>
    <n v="84000"/>
    <n v="3.04E-2"/>
    <n v="0.96960000000000002"/>
    <n v="0.1241333333"/>
    <n v="0.87586666670000002"/>
    <n v="14705"/>
    <n v="14387"/>
    <n v="15024"/>
    <s v="/used-chevrolet-prices/suburban-suv-pricing/2007"/>
    <n v="52552.000002000001"/>
    <n v="16.984999999999999"/>
  </r>
  <r>
    <x v="4"/>
    <s v="Chevrolet Suburban SUV"/>
    <x v="41"/>
    <x v="7"/>
    <x v="7"/>
    <m/>
    <n v="96000"/>
    <n v="3.61E-2"/>
    <n v="0.96389999999999998"/>
    <n v="0.1482"/>
    <n v="0.8518"/>
    <n v="9033"/>
    <n v="8872"/>
    <n v="9195"/>
    <s v="/used-chevrolet-prices/suburban-suv-pricing/2006"/>
    <n v="51108"/>
    <n v="16.984999999999999"/>
  </r>
  <r>
    <x v="4"/>
    <s v="Chevrolet Suburban SUV"/>
    <x v="41"/>
    <x v="8"/>
    <x v="8"/>
    <m/>
    <n v="108000"/>
    <n v="4.1799999999999997E-2"/>
    <n v="0.95820000000000005"/>
    <n v="0.17226666669999999"/>
    <n v="0.82773333329999998"/>
    <n v="7731"/>
    <n v="7624"/>
    <n v="7838"/>
    <s v="/used-chevrolet-prices/suburban-suv-pricing/2005"/>
    <n v="49663.999997999999"/>
    <n v="16.984999999999999"/>
  </r>
  <r>
    <x v="4"/>
    <s v="Chevrolet Tahoe Hybrid SUV"/>
    <x v="42"/>
    <x v="0"/>
    <x v="0"/>
    <m/>
    <n v="12000"/>
    <n v="3.8E-3"/>
    <n v="0.99619999999999997"/>
    <n v="2.47E-2"/>
    <n v="0.97529999999999994"/>
    <n v="37194"/>
    <n v="36467"/>
    <n v="37921"/>
    <s v="/used-chevrolet-prices/tahoe-hybrid-suv-pricing/2013"/>
    <n v="58518"/>
    <n v="21.08"/>
  </r>
  <r>
    <x v="4"/>
    <s v="Chevrolet Tahoe Hybrid SUV"/>
    <x v="42"/>
    <x v="1"/>
    <x v="1"/>
    <m/>
    <n v="24000"/>
    <n v="7.6E-3"/>
    <n v="0.99239999999999995"/>
    <n v="3.04E-2"/>
    <n v="0.96960000000000002"/>
    <n v="34344"/>
    <n v="33502"/>
    <n v="35186"/>
    <s v="/used-chevrolet-prices/tahoe-hybrid-suv-pricing/2012"/>
    <n v="58176"/>
    <n v="21.08"/>
  </r>
  <r>
    <x v="4"/>
    <s v="Chevrolet Tahoe Hybrid SUV"/>
    <x v="42"/>
    <x v="2"/>
    <x v="2"/>
    <m/>
    <n v="36000"/>
    <n v="1.14E-2"/>
    <n v="0.98860000000000003"/>
    <n v="3.61E-2"/>
    <n v="0.96389999999999998"/>
    <n v="29301"/>
    <n v="28590"/>
    <n v="30011"/>
    <s v="/used-chevrolet-prices/tahoe-hybrid-suv-pricing/2011"/>
    <n v="57834"/>
    <n v="21.08"/>
  </r>
  <r>
    <x v="4"/>
    <s v="Chevrolet Tahoe Hybrid SUV"/>
    <x v="42"/>
    <x v="3"/>
    <x v="3"/>
    <m/>
    <n v="48000"/>
    <n v="1.52E-2"/>
    <n v="0.98480000000000001"/>
    <n v="4.1799999999999997E-2"/>
    <n v="0.95820000000000005"/>
    <n v="27494"/>
    <n v="26795"/>
    <n v="28192"/>
    <s v="/used-chevrolet-prices/tahoe-hybrid-suv-pricing/2010"/>
    <n v="57492"/>
    <n v="21.08"/>
  </r>
  <r>
    <x v="4"/>
    <s v="Chevrolet Tahoe Hybrid SUV"/>
    <x v="42"/>
    <x v="4"/>
    <x v="4"/>
    <m/>
    <n v="60000"/>
    <n v="1.9E-2"/>
    <n v="0.98099999999999998"/>
    <n v="7.5999999999999998E-2"/>
    <n v="0.92400000000000004"/>
    <n v="23227"/>
    <n v="22727"/>
    <n v="23726"/>
    <s v="/used-chevrolet-prices/tahoe-hybrid-suv-pricing/2009"/>
    <n v="55440"/>
    <n v="21.08"/>
  </r>
  <r>
    <x v="4"/>
    <s v="Chevrolet Tahoe Hybrid SUV"/>
    <x v="42"/>
    <x v="5"/>
    <x v="5"/>
    <m/>
    <n v="72000"/>
    <n v="2.47E-2"/>
    <n v="0.97529999999999994"/>
    <n v="0.1000666667"/>
    <n v="0.89993333330000003"/>
    <n v="18058"/>
    <n v="17691"/>
    <n v="18425"/>
    <s v="/used-chevrolet-prices/tahoe-hybrid-suv-pricing/2008"/>
    <n v="53995.999997999999"/>
    <n v="21.08"/>
  </r>
  <r>
    <x v="4"/>
    <s v="Chevrolet Tahoe SUV"/>
    <x v="43"/>
    <x v="0"/>
    <x v="0"/>
    <m/>
    <n v="12000"/>
    <n v="3.8E-3"/>
    <n v="0.99619999999999997"/>
    <n v="2.47E-2"/>
    <n v="0.97529999999999994"/>
    <n v="31106"/>
    <n v="30604"/>
    <n v="31608"/>
    <s v="/used-chevrolet-prices/tahoe-suv-pricing/2013"/>
    <n v="58518"/>
    <n v="18.47"/>
  </r>
  <r>
    <x v="4"/>
    <s v="Chevrolet Tahoe SUV"/>
    <x v="43"/>
    <x v="1"/>
    <x v="1"/>
    <m/>
    <n v="24000"/>
    <n v="7.6E-3"/>
    <n v="0.99239999999999995"/>
    <n v="3.04E-2"/>
    <n v="0.96960000000000002"/>
    <n v="27449"/>
    <n v="26965"/>
    <n v="27932"/>
    <s v="/used-chevrolet-prices/tahoe-suv-pricing/2012"/>
    <n v="58176"/>
    <n v="18.47"/>
  </r>
  <r>
    <x v="4"/>
    <s v="Chevrolet Tahoe SUV"/>
    <x v="43"/>
    <x v="2"/>
    <x v="2"/>
    <m/>
    <n v="36000"/>
    <n v="1.14E-2"/>
    <n v="0.98860000000000003"/>
    <n v="3.61E-2"/>
    <n v="0.96389999999999998"/>
    <n v="23067"/>
    <n v="22632"/>
    <n v="23503"/>
    <s v="/used-chevrolet-prices/tahoe-suv-pricing/2011"/>
    <n v="57834"/>
    <n v="18.47"/>
  </r>
  <r>
    <x v="4"/>
    <s v="Chevrolet Tahoe SUV"/>
    <x v="43"/>
    <x v="3"/>
    <x v="3"/>
    <m/>
    <n v="48000"/>
    <n v="1.52E-2"/>
    <n v="0.98480000000000001"/>
    <n v="4.1799999999999997E-2"/>
    <n v="0.95820000000000005"/>
    <n v="18876"/>
    <n v="18531"/>
    <n v="19220"/>
    <s v="/used-chevrolet-prices/tahoe-suv-pricing/2010"/>
    <n v="57492"/>
    <n v="18.47"/>
  </r>
  <r>
    <x v="4"/>
    <s v="Chevrolet Tahoe SUV"/>
    <x v="43"/>
    <x v="4"/>
    <x v="4"/>
    <m/>
    <n v="60000"/>
    <n v="1.9E-2"/>
    <n v="0.98099999999999998"/>
    <n v="7.5999999999999998E-2"/>
    <n v="0.92400000000000004"/>
    <n v="16570"/>
    <n v="16202"/>
    <n v="16937"/>
    <s v="/used-chevrolet-prices/tahoe-suv-pricing/2009"/>
    <n v="55440"/>
    <n v="18.47"/>
  </r>
  <r>
    <x v="4"/>
    <s v="Chevrolet Tahoe SUV"/>
    <x v="43"/>
    <x v="5"/>
    <x v="5"/>
    <m/>
    <n v="72000"/>
    <n v="2.47E-2"/>
    <n v="0.97529999999999994"/>
    <n v="0.1000666667"/>
    <n v="0.89993333330000003"/>
    <n v="15264"/>
    <n v="14894"/>
    <n v="15635"/>
    <s v="/used-chevrolet-prices/tahoe-suv-pricing/2008"/>
    <n v="53995.999997999999"/>
    <n v="18.47"/>
  </r>
  <r>
    <x v="4"/>
    <s v="Chevrolet Tahoe SUV"/>
    <x v="43"/>
    <x v="6"/>
    <x v="6"/>
    <m/>
    <n v="84000"/>
    <n v="3.04E-2"/>
    <n v="0.96960000000000002"/>
    <n v="0.1241333333"/>
    <n v="0.87586666670000002"/>
    <n v="13835"/>
    <n v="13550"/>
    <n v="14120"/>
    <s v="/used-chevrolet-prices/tahoe-suv-pricing/2007"/>
    <n v="52552.000002000001"/>
    <n v="18.47"/>
  </r>
  <r>
    <x v="4"/>
    <s v="Chevrolet Tahoe SUV"/>
    <x v="43"/>
    <x v="7"/>
    <x v="7"/>
    <m/>
    <n v="96000"/>
    <n v="3.61E-2"/>
    <n v="0.96389999999999998"/>
    <n v="0.1482"/>
    <n v="0.8518"/>
    <n v="8792"/>
    <n v="8649"/>
    <n v="8935"/>
    <s v="/used-chevrolet-prices/tahoe-suv-pricing/2006"/>
    <n v="51108"/>
    <n v="18.47"/>
  </r>
  <r>
    <x v="4"/>
    <s v="Chevrolet Tahoe SUV"/>
    <x v="43"/>
    <x v="8"/>
    <x v="8"/>
    <m/>
    <n v="108000"/>
    <n v="4.1799999999999997E-2"/>
    <n v="0.95820000000000005"/>
    <n v="0.17226666669999999"/>
    <n v="0.82773333329999998"/>
    <n v="7521"/>
    <n v="7422"/>
    <n v="7620"/>
    <s v="/used-chevrolet-prices/tahoe-suv-pricing/2005"/>
    <n v="49663.999997999999"/>
    <n v="18.47"/>
  </r>
  <r>
    <x v="4"/>
    <s v="Chevrolet Traverse SUV"/>
    <x v="44"/>
    <x v="0"/>
    <x v="0"/>
    <n v="4"/>
    <n v="12000"/>
    <n v="3.8E-3"/>
    <n v="0.99619999999999997"/>
    <n v="2.47E-2"/>
    <n v="0.97529999999999994"/>
    <n v="22868"/>
    <n v="22542"/>
    <n v="23193"/>
    <s v="/used-chevrolet-prices/traverse-suv-pricing/2013"/>
    <n v="58518"/>
    <n v="18.62"/>
  </r>
  <r>
    <x v="4"/>
    <s v="Chevrolet Traverse SUV"/>
    <x v="44"/>
    <x v="1"/>
    <x v="1"/>
    <n v="4"/>
    <n v="24000"/>
    <n v="7.6E-3"/>
    <n v="0.99239999999999995"/>
    <n v="3.04E-2"/>
    <n v="0.96960000000000002"/>
    <n v="19599"/>
    <n v="19259"/>
    <n v="19940"/>
    <s v="/used-chevrolet-prices/traverse-suv-pricing/2012"/>
    <n v="58176"/>
    <n v="18.62"/>
  </r>
  <r>
    <x v="4"/>
    <s v="Chevrolet Traverse SUV"/>
    <x v="44"/>
    <x v="2"/>
    <x v="2"/>
    <n v="4"/>
    <n v="36000"/>
    <n v="1.14E-2"/>
    <n v="0.98860000000000003"/>
    <n v="3.61E-2"/>
    <n v="0.96389999999999998"/>
    <n v="16973"/>
    <n v="16730"/>
    <n v="17216"/>
    <s v="/used-chevrolet-prices/traverse-suv-pricing/2011"/>
    <n v="57834"/>
    <n v="18.62"/>
  </r>
  <r>
    <x v="4"/>
    <s v="Chevrolet Traverse SUV"/>
    <x v="44"/>
    <x v="3"/>
    <x v="3"/>
    <n v="4"/>
    <n v="48000"/>
    <n v="1.52E-2"/>
    <n v="0.98480000000000001"/>
    <n v="4.1799999999999997E-2"/>
    <n v="0.95820000000000005"/>
    <n v="14838"/>
    <n v="14610"/>
    <n v="15066"/>
    <s v="/used-chevrolet-prices/traverse-suv-pricing/2010"/>
    <n v="57492"/>
    <n v="18.62"/>
  </r>
  <r>
    <x v="4"/>
    <s v="Chevrolet Traverse SUV"/>
    <x v="44"/>
    <x v="4"/>
    <x v="4"/>
    <n v="4"/>
    <n v="60000"/>
    <n v="1.9E-2"/>
    <n v="0.98099999999999998"/>
    <n v="7.5999999999999998E-2"/>
    <n v="0.92400000000000004"/>
    <n v="12934"/>
    <n v="12720"/>
    <n v="13149"/>
    <s v="/used-chevrolet-prices/traverse-suv-pricing/2009"/>
    <n v="55440"/>
    <n v="18.62"/>
  </r>
  <r>
    <x v="4"/>
    <s v="Chevrolet Volt Hatchback"/>
    <x v="45"/>
    <x v="0"/>
    <x v="0"/>
    <n v="4"/>
    <n v="12000"/>
    <n v="3.8E-3"/>
    <n v="0.99619999999999997"/>
    <n v="2.47E-2"/>
    <n v="0.97529999999999994"/>
    <n v="22676"/>
    <n v="22214"/>
    <n v="23137"/>
    <s v="/used-chevrolet-prices/volt-hatchback-pricing/2013"/>
    <n v="58518"/>
    <n v="36.890999999999998"/>
  </r>
  <r>
    <x v="4"/>
    <s v="Chevrolet Volt Hatchback"/>
    <x v="45"/>
    <x v="1"/>
    <x v="1"/>
    <n v="4"/>
    <n v="24000"/>
    <n v="7.6E-3"/>
    <n v="0.99239999999999995"/>
    <n v="3.04E-2"/>
    <n v="0.96960000000000002"/>
    <n v="25551"/>
    <n v="24874"/>
    <n v="26229"/>
    <s v="/used-chevrolet-prices/volt-hatchback-pricing/2012"/>
    <n v="58176"/>
    <n v="36.890999999999998"/>
  </r>
  <r>
    <x v="4"/>
    <s v="Chevrolet Volt Hatchback"/>
    <x v="45"/>
    <x v="2"/>
    <x v="2"/>
    <n v="4"/>
    <n v="36000"/>
    <n v="1.14E-2"/>
    <n v="0.98860000000000003"/>
    <n v="3.61E-2"/>
    <n v="0.96389999999999998"/>
    <n v="18650"/>
    <n v="18305"/>
    <n v="18995"/>
    <s v="/used-chevrolet-prices/volt-hatchback-pricing/2011"/>
    <n v="57834"/>
    <n v="36.890999999999998"/>
  </r>
  <r>
    <x v="5"/>
    <s v="Chrysler 200 Sedan"/>
    <x v="46"/>
    <x v="0"/>
    <x v="0"/>
    <n v="4"/>
    <n v="12000"/>
    <n v="2E-3"/>
    <n v="0.998"/>
    <n v="1.9800000000000002E-2"/>
    <n v="0.98019999999999996"/>
    <n v="14613"/>
    <n v="14398"/>
    <n v="14829"/>
    <s v="/used-chrysler-prices/200-sedan-pricing/2013"/>
    <n v="58812"/>
    <n v="21.928000000000001"/>
  </r>
  <r>
    <x v="5"/>
    <s v="Chrysler 200 Sedan"/>
    <x v="46"/>
    <x v="1"/>
    <x v="1"/>
    <n v="4"/>
    <n v="24000"/>
    <n v="4.0000000000000001E-3"/>
    <n v="0.996"/>
    <n v="2.9600000000000001E-2"/>
    <n v="0.97040000000000004"/>
    <n v="15332"/>
    <n v="15067"/>
    <n v="15598"/>
    <s v="/used-chrysler-prices/200-sedan-pricing/2012"/>
    <n v="58224"/>
    <n v="21.928000000000001"/>
  </r>
  <r>
    <x v="5"/>
    <s v="Chrysler 200 Sedan"/>
    <x v="46"/>
    <x v="2"/>
    <x v="2"/>
    <n v="4"/>
    <n v="36000"/>
    <n v="6.0000000000000001E-3"/>
    <n v="0.99399999999999999"/>
    <n v="3.9399999999999998E-2"/>
    <n v="0.96060000000000001"/>
    <n v="10841"/>
    <n v="10666"/>
    <n v="11015"/>
    <s v="/used-chrysler-prices/200-sedan-pricing/2011"/>
    <n v="57636"/>
    <n v="21.928000000000001"/>
  </r>
  <r>
    <x v="5"/>
    <s v="Chrysler 300 Sedan"/>
    <x v="47"/>
    <x v="0"/>
    <x v="0"/>
    <n v="4"/>
    <n v="12000"/>
    <n v="2E-3"/>
    <n v="0.998"/>
    <n v="1.9800000000000002E-2"/>
    <n v="0.98019999999999996"/>
    <n v="21856"/>
    <n v="21494"/>
    <n v="22217"/>
    <s v="/used-chrysler-prices/300-sedan-pricing/2013"/>
    <n v="58812"/>
    <n v="20.03"/>
  </r>
  <r>
    <x v="5"/>
    <s v="Chrysler 300 Sedan"/>
    <x v="47"/>
    <x v="1"/>
    <x v="1"/>
    <n v="4"/>
    <n v="24000"/>
    <n v="4.0000000000000001E-3"/>
    <n v="0.996"/>
    <n v="2.9600000000000001E-2"/>
    <n v="0.97040000000000004"/>
    <n v="19232"/>
    <n v="18972"/>
    <n v="19491"/>
    <s v="/used-chrysler-prices/300-sedan-pricing/2012"/>
    <n v="58224"/>
    <n v="20.03"/>
  </r>
  <r>
    <x v="5"/>
    <s v="Chrysler 300 Sedan"/>
    <x v="47"/>
    <x v="2"/>
    <x v="2"/>
    <n v="4"/>
    <n v="36000"/>
    <n v="6.0000000000000001E-3"/>
    <n v="0.99399999999999999"/>
    <n v="3.9399999999999998E-2"/>
    <n v="0.96060000000000001"/>
    <n v="17159"/>
    <n v="16888"/>
    <n v="17429"/>
    <s v="/used-chrysler-prices/300-sedan-pricing/2011"/>
    <n v="57636"/>
    <n v="20.03"/>
  </r>
  <r>
    <x v="5"/>
    <s v="Chrysler 300 Sedan"/>
    <x v="47"/>
    <x v="3"/>
    <x v="3"/>
    <n v="3"/>
    <n v="48000"/>
    <n v="8.0000000000000002E-3"/>
    <n v="0.99199999999999999"/>
    <n v="4.9200000000000001E-2"/>
    <n v="0.95079999999999998"/>
    <n v="13015"/>
    <n v="12756"/>
    <n v="13273"/>
    <s v="/used-chrysler-prices/300-sedan-pricing/2010"/>
    <n v="57048"/>
    <n v="20.03"/>
  </r>
  <r>
    <x v="5"/>
    <s v="Chrysler 300 Sedan"/>
    <x v="47"/>
    <x v="4"/>
    <x v="4"/>
    <n v="2.67"/>
    <n v="60000"/>
    <n v="0.01"/>
    <n v="0.99"/>
    <n v="0.108"/>
    <n v="0.89200000000000002"/>
    <n v="10156"/>
    <n v="9998"/>
    <n v="10314"/>
    <s v="/used-chrysler-prices/300-sedan-pricing/2009"/>
    <n v="53520"/>
    <n v="20.03"/>
  </r>
  <r>
    <x v="5"/>
    <s v="Chrysler 300 Sedan"/>
    <x v="47"/>
    <x v="5"/>
    <x v="5"/>
    <n v="2.67"/>
    <n v="72000"/>
    <n v="1.9800000000000002E-2"/>
    <n v="0.98019999999999996"/>
    <n v="0.1278"/>
    <n v="0.87219999999999998"/>
    <n v="9020"/>
    <n v="8827"/>
    <n v="9213"/>
    <s v="/used-chrysler-prices/300-sedan-pricing/2008"/>
    <n v="52332"/>
    <n v="20.03"/>
  </r>
  <r>
    <x v="5"/>
    <s v="Chrysler 300 Sedan"/>
    <x v="47"/>
    <x v="6"/>
    <x v="6"/>
    <n v="2.67"/>
    <n v="84000"/>
    <n v="2.9600000000000001E-2"/>
    <n v="0.97040000000000004"/>
    <n v="0.14760000000000001"/>
    <n v="0.85240000000000005"/>
    <n v="8000"/>
    <n v="7855"/>
    <n v="8145"/>
    <s v="/used-chrysler-prices/300-sedan-pricing/2007"/>
    <n v="51144"/>
    <n v="20.03"/>
  </r>
  <r>
    <x v="5"/>
    <s v="Chrysler 300 Sedan"/>
    <x v="47"/>
    <x v="7"/>
    <x v="7"/>
    <n v="2.67"/>
    <n v="96000"/>
    <n v="3.9399999999999998E-2"/>
    <n v="0.96060000000000001"/>
    <n v="0.16739999999999999"/>
    <n v="0.83260000000000001"/>
    <n v="6692"/>
    <n v="6586"/>
    <n v="6798"/>
    <s v="/used-chrysler-prices/300-sedan-pricing/2006"/>
    <n v="49956"/>
    <n v="20.03"/>
  </r>
  <r>
    <x v="5"/>
    <s v="Chrysler 300 Sedan"/>
    <x v="47"/>
    <x v="8"/>
    <x v="8"/>
    <n v="2.67"/>
    <n v="108000"/>
    <n v="4.9200000000000001E-2"/>
    <n v="0.95079999999999998"/>
    <n v="0.18720000000000001"/>
    <n v="0.81279999999999997"/>
    <n v="4894"/>
    <n v="4812"/>
    <n v="4976"/>
    <s v="/used-chrysler-prices/300-sedan-pricing/2005"/>
    <n v="48768"/>
    <n v="20.03"/>
  </r>
  <r>
    <x v="5"/>
    <s v="Chrysler Aspen SUV"/>
    <x v="48"/>
    <x v="4"/>
    <x v="4"/>
    <m/>
    <n v="60000"/>
    <n v="0.01"/>
    <n v="0.99"/>
    <n v="0.108"/>
    <n v="0.89200000000000002"/>
    <n v="14213"/>
    <n v="13872"/>
    <n v="14554"/>
    <s v="/used-chrysler-prices/aspen-suv-pricing/2009"/>
    <n v="53520"/>
    <n v="16.5"/>
  </r>
  <r>
    <x v="5"/>
    <s v="Chrysler Aspen SUV"/>
    <x v="48"/>
    <x v="5"/>
    <x v="5"/>
    <m/>
    <n v="72000"/>
    <n v="1.9800000000000002E-2"/>
    <n v="0.98019999999999996"/>
    <n v="0.1278"/>
    <n v="0.87219999999999998"/>
    <n v="13117"/>
    <n v="12868"/>
    <n v="13366"/>
    <s v="/used-chrysler-prices/aspen-suv-pricing/2008"/>
    <n v="52332"/>
    <n v="16.5"/>
  </r>
  <r>
    <x v="5"/>
    <s v="Chrysler Aspen SUV"/>
    <x v="48"/>
    <x v="6"/>
    <x v="6"/>
    <m/>
    <n v="84000"/>
    <n v="2.9600000000000001E-2"/>
    <n v="0.97040000000000004"/>
    <n v="0.14760000000000001"/>
    <n v="0.85240000000000005"/>
    <n v="9863"/>
    <n v="9677"/>
    <n v="10049"/>
    <s v="/used-chrysler-prices/aspen-suv-pricing/2007"/>
    <n v="51144"/>
    <n v="16.5"/>
  </r>
  <r>
    <x v="5"/>
    <s v="Chrysler Crossfire Coupe"/>
    <x v="49"/>
    <x v="5"/>
    <x v="5"/>
    <m/>
    <n v="72000"/>
    <n v="1.9800000000000002E-2"/>
    <n v="0.98019999999999996"/>
    <n v="0.1278"/>
    <n v="0.87219999999999998"/>
    <n v="13048"/>
    <n v="12669"/>
    <n v="13428"/>
    <s v="/used-chrysler-prices/crossfire-coupe-pricing/2008"/>
    <n v="52332"/>
    <n v="18.5"/>
  </r>
  <r>
    <x v="5"/>
    <s v="Chrysler Crossfire Coupe"/>
    <x v="49"/>
    <x v="6"/>
    <x v="6"/>
    <m/>
    <n v="84000"/>
    <n v="2.9600000000000001E-2"/>
    <n v="0.97040000000000004"/>
    <n v="0.14760000000000001"/>
    <n v="0.85240000000000005"/>
    <n v="9214"/>
    <n v="9047"/>
    <n v="9382"/>
    <s v="/used-chrysler-prices/crossfire-coupe-pricing/2007"/>
    <n v="51144"/>
    <n v="18.5"/>
  </r>
  <r>
    <x v="5"/>
    <s v="Chrysler Crossfire Coupe"/>
    <x v="49"/>
    <x v="7"/>
    <x v="7"/>
    <m/>
    <n v="96000"/>
    <n v="3.9399999999999998E-2"/>
    <n v="0.96060000000000001"/>
    <n v="0.16739999999999999"/>
    <n v="0.83260000000000001"/>
    <n v="5517"/>
    <n v="5433"/>
    <n v="5601"/>
    <s v="/used-chrysler-prices/crossfire-coupe-pricing/2006"/>
    <n v="49956"/>
    <n v="18.5"/>
  </r>
  <r>
    <x v="5"/>
    <s v="Chrysler Crossfire Coupe"/>
    <x v="49"/>
    <x v="8"/>
    <x v="8"/>
    <m/>
    <n v="108000"/>
    <n v="4.9200000000000001E-2"/>
    <n v="0.95079999999999998"/>
    <n v="0.18720000000000001"/>
    <n v="0.81279999999999997"/>
    <n v="5694"/>
    <n v="5617"/>
    <n v="5772"/>
    <s v="/used-chrysler-prices/crossfire-coupe-pricing/2005"/>
    <n v="48768"/>
    <n v="18.5"/>
  </r>
  <r>
    <x v="5"/>
    <s v="Chrysler Pacifica Wagon"/>
    <x v="50"/>
    <x v="5"/>
    <x v="5"/>
    <n v="2.33"/>
    <n v="72000"/>
    <n v="1.9800000000000002E-2"/>
    <n v="0.98019999999999996"/>
    <n v="0.1278"/>
    <n v="0.87219999999999998"/>
    <n v="10821"/>
    <n v="10566"/>
    <n v="11076"/>
    <s v="/used-chrysler-prices/pacifica-wagon-pricing/2008"/>
    <n v="52332"/>
    <n v="18"/>
  </r>
  <r>
    <x v="5"/>
    <s v="Chrysler Pacifica Wagon"/>
    <x v="50"/>
    <x v="6"/>
    <x v="6"/>
    <n v="2.33"/>
    <n v="84000"/>
    <n v="2.9600000000000001E-2"/>
    <n v="0.97040000000000004"/>
    <n v="0.14760000000000001"/>
    <n v="0.85240000000000005"/>
    <n v="5446"/>
    <n v="5368"/>
    <n v="5525"/>
    <s v="/used-chrysler-prices/pacifica-wagon-pricing/2007"/>
    <n v="51144"/>
    <n v="18"/>
  </r>
  <r>
    <x v="5"/>
    <s v="Chrysler Pacifica Wagon"/>
    <x v="50"/>
    <x v="7"/>
    <x v="7"/>
    <n v="2.33"/>
    <n v="96000"/>
    <n v="3.9399999999999998E-2"/>
    <n v="0.96060000000000001"/>
    <n v="0.16739999999999999"/>
    <n v="0.83260000000000001"/>
    <n v="4970"/>
    <n v="4908"/>
    <n v="5031"/>
    <s v="/used-chrysler-prices/pacifica-wagon-pricing/2006"/>
    <n v="49956"/>
    <n v="18"/>
  </r>
  <r>
    <x v="5"/>
    <s v="Chrysler Pacifica Wagon"/>
    <x v="50"/>
    <x v="8"/>
    <x v="8"/>
    <n v="2.33"/>
    <n v="108000"/>
    <n v="4.9200000000000001E-2"/>
    <n v="0.95079999999999998"/>
    <n v="0.18720000000000001"/>
    <n v="0.81279999999999997"/>
    <n v="4583"/>
    <n v="4509"/>
    <n v="4656"/>
    <s v="/used-chrysler-prices/pacifica-wagon-pricing/2005"/>
    <n v="48768"/>
    <n v="18"/>
  </r>
  <r>
    <x v="5"/>
    <s v="Chrysler PT Cruiser Sedan"/>
    <x v="51"/>
    <x v="4"/>
    <x v="4"/>
    <n v="1.67"/>
    <n v="60000"/>
    <n v="0.01"/>
    <n v="0.99"/>
    <n v="0.108"/>
    <n v="0.89200000000000002"/>
    <n v="6389"/>
    <n v="6264"/>
    <n v="6514"/>
    <s v="/used-chrysler-prices/pt-cruiser-sedan-pricing/2009"/>
    <n v="53520"/>
    <n v="21.5"/>
  </r>
  <r>
    <x v="5"/>
    <s v="Chrysler PT Cruiser Sedan"/>
    <x v="51"/>
    <x v="5"/>
    <x v="5"/>
    <n v="1.67"/>
    <n v="72000"/>
    <n v="1.9800000000000002E-2"/>
    <n v="0.98019999999999996"/>
    <n v="0.1278"/>
    <n v="0.87219999999999998"/>
    <n v="4806"/>
    <n v="4719"/>
    <n v="4893"/>
    <s v="/used-chrysler-prices/pt-cruiser-sedan-pricing/2008"/>
    <n v="52332"/>
    <n v="21.5"/>
  </r>
  <r>
    <x v="5"/>
    <s v="Chrysler PT Cruiser Sedan"/>
    <x v="51"/>
    <x v="6"/>
    <x v="6"/>
    <n v="1.67"/>
    <n v="84000"/>
    <n v="2.9600000000000001E-2"/>
    <n v="0.97040000000000004"/>
    <n v="0.14760000000000001"/>
    <n v="0.85240000000000005"/>
    <n v="4472"/>
    <n v="4352"/>
    <n v="4592"/>
    <s v="/used-chrysler-prices/pt-cruiser-sedan-pricing/2007"/>
    <n v="51144"/>
    <n v="21.5"/>
  </r>
  <r>
    <x v="5"/>
    <s v="Chrysler PT Cruiser Sedan"/>
    <x v="51"/>
    <x v="7"/>
    <x v="7"/>
    <n v="1.67"/>
    <n v="96000"/>
    <n v="3.9399999999999998E-2"/>
    <n v="0.96060000000000001"/>
    <n v="0.16739999999999999"/>
    <n v="0.83260000000000001"/>
    <n v="3381"/>
    <n v="3305"/>
    <n v="3457"/>
    <s v="/used-chrysler-prices/pt-cruiser-sedan-pricing/2006"/>
    <n v="49956"/>
    <n v="21.5"/>
  </r>
  <r>
    <x v="5"/>
    <s v="Chrysler Sebring Sedan"/>
    <x v="52"/>
    <x v="3"/>
    <x v="3"/>
    <n v="4"/>
    <n v="48000"/>
    <n v="8.0000000000000002E-3"/>
    <n v="0.99199999999999999"/>
    <n v="4.9200000000000001E-2"/>
    <n v="0.95079999999999998"/>
    <n v="8838"/>
    <n v="8697"/>
    <n v="8980"/>
    <s v="/used-chrysler-prices/sebring-sedan-pricing/2010"/>
    <n v="57048"/>
    <n v="25.5"/>
  </r>
  <r>
    <x v="5"/>
    <s v="Chrysler Sebring Sedan"/>
    <x v="52"/>
    <x v="4"/>
    <x v="4"/>
    <n v="3.67"/>
    <n v="60000"/>
    <n v="0.01"/>
    <n v="0.99"/>
    <n v="0.108"/>
    <n v="0.89200000000000002"/>
    <n v="7417"/>
    <n v="7241"/>
    <n v="7592"/>
    <s v="/used-chrysler-prices/sebring-sedan-pricing/2009"/>
    <n v="53520"/>
    <n v="25.5"/>
  </r>
  <r>
    <x v="5"/>
    <s v="Chrysler Sebring Sedan"/>
    <x v="52"/>
    <x v="5"/>
    <x v="5"/>
    <n v="3.67"/>
    <n v="72000"/>
    <n v="1.9800000000000002E-2"/>
    <n v="0.98019999999999996"/>
    <n v="0.1278"/>
    <n v="0.87219999999999998"/>
    <n v="6133"/>
    <n v="5999"/>
    <n v="6266"/>
    <s v="/used-chrysler-prices/sebring-sedan-pricing/2008"/>
    <n v="52332"/>
    <n v="25.5"/>
  </r>
  <r>
    <x v="5"/>
    <s v="Chrysler Sebring Sedan"/>
    <x v="52"/>
    <x v="6"/>
    <x v="6"/>
    <n v="3"/>
    <n v="84000"/>
    <n v="2.9600000000000001E-2"/>
    <n v="0.97040000000000004"/>
    <n v="0.14760000000000001"/>
    <n v="0.85240000000000005"/>
    <n v="5474"/>
    <n v="5336"/>
    <n v="5611"/>
    <s v="/used-chrysler-prices/sebring-sedan-pricing/2007"/>
    <n v="51144"/>
    <n v="25.5"/>
  </r>
  <r>
    <x v="5"/>
    <s v="Chrysler Sebring Sedan"/>
    <x v="52"/>
    <x v="7"/>
    <x v="7"/>
    <n v="3"/>
    <n v="96000"/>
    <n v="3.9399999999999998E-2"/>
    <n v="0.96060000000000001"/>
    <n v="0.16739999999999999"/>
    <n v="0.83260000000000001"/>
    <n v="3721"/>
    <n v="3648"/>
    <n v="3795"/>
    <s v="/used-chrysler-prices/sebring-sedan-pricing/2006"/>
    <n v="49956"/>
    <n v="25.5"/>
  </r>
  <r>
    <x v="5"/>
    <s v="Chrysler Sebring Sedan"/>
    <x v="52"/>
    <x v="8"/>
    <x v="8"/>
    <n v="3"/>
    <n v="108000"/>
    <n v="4.9200000000000001E-2"/>
    <n v="0.95079999999999998"/>
    <n v="0.18720000000000001"/>
    <n v="0.81279999999999997"/>
    <n v="2752"/>
    <n v="2705"/>
    <n v="2799"/>
    <s v="/used-chrysler-prices/sebring-sedan-pricing/2005"/>
    <n v="48768"/>
    <n v="25.5"/>
  </r>
  <r>
    <x v="5"/>
    <s v="Chrysler Town &amp; Country Van"/>
    <x v="53"/>
    <x v="0"/>
    <x v="0"/>
    <n v="4"/>
    <n v="12000"/>
    <n v="2E-3"/>
    <n v="0.998"/>
    <n v="1.9800000000000002E-2"/>
    <n v="0.98019999999999996"/>
    <n v="21866"/>
    <n v="21577"/>
    <n v="22156"/>
    <s v="/used-chrysler-prices/town-&amp;-country-van-pricing/2013"/>
    <n v="58812"/>
    <n v="19.888999999999999"/>
  </r>
  <r>
    <x v="5"/>
    <s v="Chrysler Town &amp; Country Van"/>
    <x v="53"/>
    <x v="1"/>
    <x v="1"/>
    <n v="4"/>
    <n v="24000"/>
    <n v="4.0000000000000001E-3"/>
    <n v="0.996"/>
    <n v="2.9600000000000001E-2"/>
    <n v="0.97040000000000004"/>
    <n v="19581"/>
    <n v="19302"/>
    <n v="19860"/>
    <s v="/used-chrysler-prices/town-&amp;-country-van-pricing/2012"/>
    <n v="58224"/>
    <n v="19.888999999999999"/>
  </r>
  <r>
    <x v="5"/>
    <s v="Chrysler Town &amp; Country Van"/>
    <x v="53"/>
    <x v="2"/>
    <x v="2"/>
    <n v="4"/>
    <n v="36000"/>
    <n v="6.0000000000000001E-3"/>
    <n v="0.99399999999999999"/>
    <n v="3.9399999999999998E-2"/>
    <n v="0.96060000000000001"/>
    <n v="16842"/>
    <n v="16610"/>
    <n v="17074"/>
    <s v="/used-chrysler-prices/town-&amp;-country-van-pricing/2011"/>
    <n v="57636"/>
    <n v="19.888999999999999"/>
  </r>
  <r>
    <x v="5"/>
    <s v="Chrysler Town &amp; Country Van"/>
    <x v="53"/>
    <x v="3"/>
    <x v="3"/>
    <n v="4"/>
    <n v="48000"/>
    <n v="8.0000000000000002E-3"/>
    <n v="0.99199999999999999"/>
    <n v="4.9200000000000001E-2"/>
    <n v="0.95079999999999998"/>
    <n v="11830"/>
    <n v="11642"/>
    <n v="12019"/>
    <s v="/used-chrysler-prices/town-&amp;-country-van-pricing/2010"/>
    <n v="57048"/>
    <n v="19.888999999999999"/>
  </r>
  <r>
    <x v="5"/>
    <s v="Chrysler Town &amp; Country Van"/>
    <x v="53"/>
    <x v="4"/>
    <x v="4"/>
    <n v="3.33"/>
    <n v="60000"/>
    <n v="0.01"/>
    <n v="0.99"/>
    <n v="0.108"/>
    <n v="0.89200000000000002"/>
    <n v="9783"/>
    <n v="9612"/>
    <n v="9955"/>
    <s v="/used-chrysler-prices/town-&amp;-country-van-pricing/2009"/>
    <n v="53520"/>
    <n v="19.888999999999999"/>
  </r>
  <r>
    <x v="5"/>
    <s v="Chrysler Town &amp; Country Van"/>
    <x v="53"/>
    <x v="5"/>
    <x v="5"/>
    <n v="3.33"/>
    <n v="72000"/>
    <n v="1.9800000000000002E-2"/>
    <n v="0.98019999999999996"/>
    <n v="0.1278"/>
    <n v="0.87219999999999998"/>
    <n v="7541"/>
    <n v="7396"/>
    <n v="7686"/>
    <s v="/used-chrysler-prices/town-&amp;-country-van-pricing/2008"/>
    <n v="52332"/>
    <n v="19.888999999999999"/>
  </r>
  <r>
    <x v="5"/>
    <s v="Chrysler Town &amp; Country Van"/>
    <x v="53"/>
    <x v="6"/>
    <x v="6"/>
    <n v="2.67"/>
    <n v="84000"/>
    <n v="2.9600000000000001E-2"/>
    <n v="0.97040000000000004"/>
    <n v="0.14760000000000001"/>
    <n v="0.85240000000000005"/>
    <n v="8842"/>
    <n v="8705"/>
    <n v="8979"/>
    <s v="/used-chrysler-prices/town-&amp;-country-van-pricing/2007"/>
    <n v="51144"/>
    <n v="19.888999999999999"/>
  </r>
  <r>
    <x v="5"/>
    <s v="Chrysler Town &amp; Country Van"/>
    <x v="53"/>
    <x v="7"/>
    <x v="7"/>
    <n v="2.67"/>
    <n v="96000"/>
    <n v="3.9399999999999998E-2"/>
    <n v="0.96060000000000001"/>
    <n v="0.16739999999999999"/>
    <n v="0.83260000000000001"/>
    <n v="7874"/>
    <n v="7734"/>
    <n v="8015"/>
    <s v="/used-chrysler-prices/town-&amp;-country-van-pricing/2006"/>
    <n v="49956"/>
    <n v="19.888999999999999"/>
  </r>
  <r>
    <x v="5"/>
    <s v="Chrysler Town &amp; Country Van"/>
    <x v="53"/>
    <x v="8"/>
    <x v="8"/>
    <n v="2.67"/>
    <n v="108000"/>
    <n v="4.9200000000000001E-2"/>
    <n v="0.95079999999999998"/>
    <n v="0.18720000000000001"/>
    <n v="0.81279999999999997"/>
    <n v="3026"/>
    <n v="2979"/>
    <n v="3072"/>
    <s v="/used-chrysler-prices/town-&amp;-country-van-pricing/2005"/>
    <n v="48768"/>
    <n v="19.888999999999999"/>
  </r>
  <r>
    <x v="6"/>
    <s v="Dodge Avenger Sedan"/>
    <x v="54"/>
    <x v="0"/>
    <x v="0"/>
    <n v="4"/>
    <n v="12000"/>
    <n v="3.3999999999999998E-3"/>
    <n v="0.99660000000000004"/>
    <n v="2.4799999999999999E-2"/>
    <n v="0.97519999999999996"/>
    <n v="13913"/>
    <n v="13627"/>
    <n v="14199"/>
    <s v="/used-dodge-prices/avenger-sedan-pricing/2013"/>
    <n v="58512"/>
    <n v="23.24"/>
  </r>
  <r>
    <x v="6"/>
    <s v="Dodge Avenger Sedan"/>
    <x v="54"/>
    <x v="1"/>
    <x v="1"/>
    <n v="4"/>
    <n v="24000"/>
    <n v="6.7999999999999996E-3"/>
    <n v="0.99319999999999997"/>
    <n v="3.2599999999999997E-2"/>
    <n v="0.96740000000000004"/>
    <n v="12244"/>
    <n v="11963"/>
    <n v="12526"/>
    <s v="/used-dodge-prices/avenger-sedan-pricing/2012"/>
    <n v="58044"/>
    <n v="23.24"/>
  </r>
  <r>
    <x v="6"/>
    <s v="Dodge Avenger Sedan"/>
    <x v="54"/>
    <x v="2"/>
    <x v="2"/>
    <n v="4"/>
    <n v="36000"/>
    <n v="1.0200000000000001E-2"/>
    <n v="0.98980000000000001"/>
    <n v="4.0399999999999998E-2"/>
    <n v="0.95960000000000001"/>
    <n v="11536"/>
    <n v="11402"/>
    <n v="11669"/>
    <s v="/used-dodge-prices/avenger-sedan-pricing/2011"/>
    <n v="57576"/>
    <n v="23.24"/>
  </r>
  <r>
    <x v="6"/>
    <s v="Dodge Avenger Sedan"/>
    <x v="54"/>
    <x v="3"/>
    <x v="3"/>
    <n v="4"/>
    <n v="48000"/>
    <n v="1.3599999999999999E-2"/>
    <n v="0.98640000000000005"/>
    <n v="4.82E-2"/>
    <n v="0.95179999999999998"/>
    <n v="9027"/>
    <n v="8858"/>
    <n v="9195"/>
    <s v="/used-dodge-prices/avenger-sedan-pricing/2010"/>
    <n v="57108"/>
    <n v="23.24"/>
  </r>
  <r>
    <x v="6"/>
    <s v="Dodge Avenger Sedan"/>
    <x v="54"/>
    <x v="4"/>
    <x v="4"/>
    <n v="3.67"/>
    <n v="60000"/>
    <n v="1.7000000000000001E-2"/>
    <n v="0.98299999999999998"/>
    <n v="9.5000000000000001E-2"/>
    <n v="0.90500000000000003"/>
    <n v="7454"/>
    <n v="7287"/>
    <n v="7621"/>
    <s v="/used-dodge-prices/avenger-sedan-pricing/2009"/>
    <n v="54300"/>
    <n v="23.24"/>
  </r>
  <r>
    <x v="6"/>
    <s v="Dodge Avenger Sedan"/>
    <x v="54"/>
    <x v="5"/>
    <x v="5"/>
    <n v="3.67"/>
    <n v="72000"/>
    <n v="2.4799999999999999E-2"/>
    <n v="0.97519999999999996"/>
    <n v="0.1244"/>
    <n v="0.87560000000000004"/>
    <n v="8269"/>
    <n v="8036"/>
    <n v="8502"/>
    <s v="/used-dodge-prices/avenger-sedan-pricing/2008"/>
    <n v="52536"/>
    <n v="23.24"/>
  </r>
  <r>
    <x v="6"/>
    <s v="Dodge Charger Sedan"/>
    <x v="55"/>
    <x v="0"/>
    <x v="0"/>
    <n v="4"/>
    <n v="12000"/>
    <n v="3.3999999999999998E-3"/>
    <n v="0.99660000000000004"/>
    <n v="2.4799999999999999E-2"/>
    <n v="0.97519999999999996"/>
    <n v="19547"/>
    <n v="19204"/>
    <n v="19890"/>
    <s v="/used-dodge-prices/charger-sedan-pricing/2013"/>
    <n v="58512"/>
    <n v="21.14"/>
  </r>
  <r>
    <x v="6"/>
    <s v="Dodge Charger Sedan"/>
    <x v="55"/>
    <x v="1"/>
    <x v="1"/>
    <n v="4"/>
    <n v="24000"/>
    <n v="6.7999999999999996E-3"/>
    <n v="0.99319999999999997"/>
    <n v="3.2599999999999997E-2"/>
    <n v="0.96740000000000004"/>
    <n v="19166"/>
    <n v="18762"/>
    <n v="19569"/>
    <s v="/used-dodge-prices/charger-sedan-pricing/2012"/>
    <n v="58044"/>
    <n v="21.14"/>
  </r>
  <r>
    <x v="6"/>
    <s v="Dodge Charger Sedan"/>
    <x v="55"/>
    <x v="2"/>
    <x v="2"/>
    <n v="4"/>
    <n v="36000"/>
    <n v="1.0200000000000001E-2"/>
    <n v="0.98980000000000001"/>
    <n v="4.0399999999999998E-2"/>
    <n v="0.95960000000000001"/>
    <n v="16460"/>
    <n v="16166"/>
    <n v="16754"/>
    <s v="/used-dodge-prices/charger-sedan-pricing/2011"/>
    <n v="57576"/>
    <n v="21.14"/>
  </r>
  <r>
    <x v="6"/>
    <s v="Dodge Charger Sedan"/>
    <x v="55"/>
    <x v="3"/>
    <x v="3"/>
    <n v="3"/>
    <n v="48000"/>
    <n v="1.3599999999999999E-2"/>
    <n v="0.98640000000000005"/>
    <n v="4.82E-2"/>
    <n v="0.95179999999999998"/>
    <n v="13445"/>
    <n v="13240"/>
    <n v="13649"/>
    <s v="/used-dodge-prices/charger-sedan-pricing/2010"/>
    <n v="57108"/>
    <n v="21.14"/>
  </r>
  <r>
    <x v="6"/>
    <s v="Dodge Charger Sedan"/>
    <x v="55"/>
    <x v="4"/>
    <x v="4"/>
    <n v="2.33"/>
    <n v="60000"/>
    <n v="1.7000000000000001E-2"/>
    <n v="0.98299999999999998"/>
    <n v="9.5000000000000001E-2"/>
    <n v="0.90500000000000003"/>
    <n v="10726"/>
    <n v="10544"/>
    <n v="10909"/>
    <s v="/used-dodge-prices/charger-sedan-pricing/2009"/>
    <n v="54300"/>
    <n v="21.14"/>
  </r>
  <r>
    <x v="6"/>
    <s v="Dodge Charger Sedan"/>
    <x v="55"/>
    <x v="5"/>
    <x v="5"/>
    <n v="2.33"/>
    <n v="72000"/>
    <n v="2.4799999999999999E-2"/>
    <n v="0.97519999999999996"/>
    <n v="0.1244"/>
    <n v="0.87560000000000004"/>
    <n v="8944"/>
    <n v="8730"/>
    <n v="9157"/>
    <s v="/used-dodge-prices/charger-sedan-pricing/2008"/>
    <n v="52536"/>
    <n v="21.14"/>
  </r>
  <r>
    <x v="6"/>
    <s v="Dodge Charger Sedan"/>
    <x v="55"/>
    <x v="6"/>
    <x v="6"/>
    <n v="2.33"/>
    <n v="84000"/>
    <n v="3.2599999999999997E-2"/>
    <n v="0.96740000000000004"/>
    <n v="0.15379999999999999"/>
    <n v="0.84619999999999995"/>
    <n v="7789"/>
    <n v="7588"/>
    <n v="7990"/>
    <s v="/used-dodge-prices/charger-sedan-pricing/2007"/>
    <n v="50772"/>
    <n v="21.14"/>
  </r>
  <r>
    <x v="6"/>
    <s v="Dodge Charger Sedan"/>
    <x v="55"/>
    <x v="7"/>
    <x v="7"/>
    <n v="2.33"/>
    <n v="96000"/>
    <n v="4.0399999999999998E-2"/>
    <n v="0.95960000000000001"/>
    <n v="0.1832"/>
    <n v="0.81679999999999997"/>
    <n v="6451"/>
    <n v="6309"/>
    <n v="6594"/>
    <s v="/used-dodge-prices/charger-sedan-pricing/2006"/>
    <n v="49008"/>
    <n v="21.14"/>
  </r>
  <r>
    <x v="6"/>
    <s v="Dodge Durango SUV"/>
    <x v="56"/>
    <x v="0"/>
    <x v="0"/>
    <n v="4"/>
    <n v="12000"/>
    <n v="3.3999999999999998E-3"/>
    <n v="0.99660000000000004"/>
    <n v="2.4799999999999999E-2"/>
    <n v="0.97519999999999996"/>
    <n v="21893"/>
    <n v="21553"/>
    <n v="22232"/>
    <s v="/used-dodge-prices/durango-suv-pricing/2013"/>
    <n v="58512"/>
    <n v="17.329999999999998"/>
  </r>
  <r>
    <x v="6"/>
    <s v="Dodge Durango SUV"/>
    <x v="56"/>
    <x v="1"/>
    <x v="1"/>
    <n v="4"/>
    <n v="24000"/>
    <n v="6.7999999999999996E-3"/>
    <n v="0.99319999999999997"/>
    <n v="3.2599999999999997E-2"/>
    <n v="0.96740000000000004"/>
    <n v="21940"/>
    <n v="21447"/>
    <n v="22432"/>
    <s v="/used-dodge-prices/durango-suv-pricing/2012"/>
    <n v="58044"/>
    <n v="17.329999999999998"/>
  </r>
  <r>
    <x v="6"/>
    <s v="Dodge Durango SUV"/>
    <x v="56"/>
    <x v="2"/>
    <x v="2"/>
    <n v="4"/>
    <n v="36000"/>
    <n v="1.0200000000000001E-2"/>
    <n v="0.98980000000000001"/>
    <n v="4.0399999999999998E-2"/>
    <n v="0.95960000000000001"/>
    <n v="18999"/>
    <n v="18798"/>
    <n v="19201"/>
    <s v="/used-dodge-prices/durango-suv-pricing/2011"/>
    <n v="57576"/>
    <n v="17.329999999999998"/>
  </r>
  <r>
    <x v="6"/>
    <s v="Dodge Durango SUV"/>
    <x v="56"/>
    <x v="4"/>
    <x v="4"/>
    <n v="2.67"/>
    <n v="60000"/>
    <n v="1.7000000000000001E-2"/>
    <n v="0.98299999999999998"/>
    <n v="9.5000000000000001E-2"/>
    <n v="0.90500000000000003"/>
    <n v="9702"/>
    <n v="9544"/>
    <n v="9859"/>
    <s v="/used-dodge-prices/durango-suv-pricing/2009"/>
    <n v="54300"/>
    <n v="17.329999999999998"/>
  </r>
  <r>
    <x v="6"/>
    <s v="Dodge Durango SUV"/>
    <x v="56"/>
    <x v="5"/>
    <x v="5"/>
    <n v="2.67"/>
    <n v="72000"/>
    <n v="2.4799999999999999E-2"/>
    <n v="0.97519999999999996"/>
    <n v="0.1244"/>
    <n v="0.87560000000000004"/>
    <n v="7660"/>
    <n v="7519"/>
    <n v="7801"/>
    <s v="/used-dodge-prices/durango-suv-pricing/2008"/>
    <n v="52536"/>
    <n v="17.329999999999998"/>
  </r>
  <r>
    <x v="6"/>
    <s v="Dodge Durango SUV"/>
    <x v="56"/>
    <x v="6"/>
    <x v="6"/>
    <n v="2.67"/>
    <n v="84000"/>
    <n v="3.2599999999999997E-2"/>
    <n v="0.96740000000000004"/>
    <n v="0.15379999999999999"/>
    <n v="0.84619999999999995"/>
    <n v="6780"/>
    <n v="6696"/>
    <n v="6864"/>
    <s v="/used-dodge-prices/durango-suv-pricing/2007"/>
    <n v="50772"/>
    <n v="17.329999999999998"/>
  </r>
  <r>
    <x v="6"/>
    <s v="Dodge Durango SUV"/>
    <x v="56"/>
    <x v="7"/>
    <x v="7"/>
    <n v="2.67"/>
    <n v="96000"/>
    <n v="4.0399999999999998E-2"/>
    <n v="0.95960000000000001"/>
    <n v="0.1832"/>
    <n v="0.81679999999999997"/>
    <n v="5408"/>
    <n v="5328"/>
    <n v="5489"/>
    <s v="/used-dodge-prices/durango-suv-pricing/2006"/>
    <n v="49008"/>
    <n v="17.329999999999998"/>
  </r>
  <r>
    <x v="6"/>
    <s v="Dodge Durango SUV"/>
    <x v="56"/>
    <x v="8"/>
    <x v="8"/>
    <n v="2.67"/>
    <n v="108000"/>
    <n v="4.82E-2"/>
    <n v="0.95179999999999998"/>
    <n v="0.21260000000000001"/>
    <n v="0.78739999999999999"/>
    <n v="4571"/>
    <n v="4506"/>
    <n v="4635"/>
    <s v="/used-dodge-prices/durango-suv-pricing/2005"/>
    <n v="47244"/>
    <n v="17.329999999999998"/>
  </r>
  <r>
    <x v="6"/>
    <s v="Dodge Grand Caravan Van"/>
    <x v="57"/>
    <x v="0"/>
    <x v="0"/>
    <n v="4"/>
    <n v="12000"/>
    <n v="3.3999999999999998E-3"/>
    <n v="0.99660000000000004"/>
    <n v="2.4799999999999999E-2"/>
    <n v="0.97519999999999996"/>
    <n v="16696"/>
    <n v="16444"/>
    <n v="16948"/>
    <s v="/used-dodge-prices/grand-caravan-van-pricing/2013"/>
    <n v="58512"/>
    <n v="19.978999999999999"/>
  </r>
  <r>
    <x v="6"/>
    <s v="Dodge Grand Caravan Van"/>
    <x v="57"/>
    <x v="1"/>
    <x v="1"/>
    <n v="4"/>
    <n v="24000"/>
    <n v="6.7999999999999996E-3"/>
    <n v="0.99319999999999997"/>
    <n v="3.2599999999999997E-2"/>
    <n v="0.96740000000000004"/>
    <n v="15357"/>
    <n v="15045"/>
    <n v="15669"/>
    <s v="/used-dodge-prices/grand-caravan-van-pricing/2012"/>
    <n v="58044"/>
    <n v="19.978999999999999"/>
  </r>
  <r>
    <x v="6"/>
    <s v="Dodge Grand Caravan Van"/>
    <x v="57"/>
    <x v="2"/>
    <x v="2"/>
    <n v="4"/>
    <n v="36000"/>
    <n v="1.0200000000000001E-2"/>
    <n v="0.98980000000000001"/>
    <n v="4.0399999999999998E-2"/>
    <n v="0.95960000000000001"/>
    <n v="12605"/>
    <n v="12372"/>
    <n v="12838"/>
    <s v="/used-dodge-prices/grand-caravan-van-pricing/2011"/>
    <n v="57576"/>
    <n v="19.978999999999999"/>
  </r>
  <r>
    <x v="6"/>
    <s v="Dodge Grand Caravan Van"/>
    <x v="57"/>
    <x v="3"/>
    <x v="3"/>
    <n v="4"/>
    <n v="48000"/>
    <n v="1.3599999999999999E-2"/>
    <n v="0.98640000000000005"/>
    <n v="4.82E-2"/>
    <n v="0.95179999999999998"/>
    <n v="10495"/>
    <n v="10278"/>
    <n v="10712"/>
    <s v="/used-dodge-prices/grand-caravan-van-pricing/2010"/>
    <n v="57108"/>
    <n v="19.978999999999999"/>
  </r>
  <r>
    <x v="6"/>
    <s v="Dodge Grand Caravan Van"/>
    <x v="57"/>
    <x v="4"/>
    <x v="4"/>
    <n v="3.33"/>
    <n v="60000"/>
    <n v="1.7000000000000001E-2"/>
    <n v="0.98299999999999998"/>
    <n v="9.5000000000000001E-2"/>
    <n v="0.90500000000000003"/>
    <n v="8584"/>
    <n v="8409"/>
    <n v="8760"/>
    <s v="/used-dodge-prices/grand-caravan-van-pricing/2009"/>
    <n v="54300"/>
    <n v="19.978999999999999"/>
  </r>
  <r>
    <x v="6"/>
    <s v="Dodge Grand Caravan Van"/>
    <x v="57"/>
    <x v="5"/>
    <x v="5"/>
    <n v="3.33"/>
    <n v="72000"/>
    <n v="2.4799999999999999E-2"/>
    <n v="0.97519999999999996"/>
    <n v="0.1244"/>
    <n v="0.87560000000000004"/>
    <n v="7281"/>
    <n v="7166"/>
    <n v="7397"/>
    <s v="/used-dodge-prices/grand-caravan-van-pricing/2008"/>
    <n v="52536"/>
    <n v="19.978999999999999"/>
  </r>
  <r>
    <x v="6"/>
    <s v="Dodge Grand Caravan Van"/>
    <x v="57"/>
    <x v="6"/>
    <x v="6"/>
    <n v="2.33"/>
    <n v="84000"/>
    <n v="3.2599999999999997E-2"/>
    <n v="0.96740000000000004"/>
    <n v="0.15379999999999999"/>
    <n v="0.84619999999999995"/>
    <n v="5322"/>
    <n v="5259"/>
    <n v="5384"/>
    <s v="/used-dodge-prices/grand-caravan-van-pricing/2007"/>
    <n v="50772"/>
    <n v="19.978999999999999"/>
  </r>
  <r>
    <x v="6"/>
    <s v="Dodge Grand Caravan Van"/>
    <x v="57"/>
    <x v="7"/>
    <x v="7"/>
    <n v="2.33"/>
    <n v="96000"/>
    <n v="4.0399999999999998E-2"/>
    <n v="0.95960000000000001"/>
    <n v="0.1832"/>
    <n v="0.81679999999999997"/>
    <n v="4612"/>
    <n v="4554"/>
    <n v="4671"/>
    <s v="/used-dodge-prices/grand-caravan-van-pricing/2006"/>
    <n v="49008"/>
    <n v="19.978999999999999"/>
  </r>
  <r>
    <x v="6"/>
    <s v="Dodge Journey Sedan"/>
    <x v="58"/>
    <x v="0"/>
    <x v="0"/>
    <n v="4"/>
    <n v="12000"/>
    <n v="3.3999999999999998E-3"/>
    <n v="0.99660000000000004"/>
    <n v="2.4799999999999999E-2"/>
    <n v="0.97519999999999996"/>
    <n v="13631"/>
    <n v="13351"/>
    <n v="13911"/>
    <s v="/used-dodge-prices/journey-sedan-pricing/2013"/>
    <n v="58512"/>
    <n v="18.949000000000002"/>
  </r>
  <r>
    <x v="6"/>
    <s v="Dodge Journey Sedan"/>
    <x v="58"/>
    <x v="1"/>
    <x v="1"/>
    <n v="4"/>
    <n v="24000"/>
    <n v="6.7999999999999996E-3"/>
    <n v="0.99319999999999997"/>
    <n v="3.2599999999999997E-2"/>
    <n v="0.96740000000000004"/>
    <n v="14496"/>
    <n v="14170"/>
    <n v="14822"/>
    <s v="/used-dodge-prices/journey-sedan-pricing/2012"/>
    <n v="58044"/>
    <n v="18.949000000000002"/>
  </r>
  <r>
    <x v="6"/>
    <s v="Dodge Journey Sedan"/>
    <x v="58"/>
    <x v="2"/>
    <x v="2"/>
    <n v="4"/>
    <n v="36000"/>
    <n v="1.0200000000000001E-2"/>
    <n v="0.98980000000000001"/>
    <n v="4.0399999999999998E-2"/>
    <n v="0.95960000000000001"/>
    <n v="11846"/>
    <n v="11677"/>
    <n v="12014"/>
    <s v="/used-dodge-prices/journey-sedan-pricing/2011"/>
    <n v="57576"/>
    <n v="18.949000000000002"/>
  </r>
  <r>
    <x v="6"/>
    <s v="Dodge Nitro SUV"/>
    <x v="59"/>
    <x v="2"/>
    <x v="2"/>
    <n v="3"/>
    <n v="36000"/>
    <n v="1.0200000000000001E-2"/>
    <n v="0.98980000000000001"/>
    <n v="4.0399999999999998E-2"/>
    <n v="0.95960000000000001"/>
    <n v="18974"/>
    <n v="18512"/>
    <n v="19436"/>
    <s v="/used-dodge-prices/nitro-suv-pricing/2011"/>
    <n v="57576"/>
    <n v="18.5"/>
  </r>
  <r>
    <x v="6"/>
    <s v="Dodge Nitro SUV"/>
    <x v="59"/>
    <x v="3"/>
    <x v="3"/>
    <n v="3"/>
    <n v="48000"/>
    <n v="1.3599999999999999E-2"/>
    <n v="0.98640000000000005"/>
    <n v="4.82E-2"/>
    <n v="0.95179999999999998"/>
    <n v="11913"/>
    <n v="11629"/>
    <n v="12196"/>
    <s v="/used-dodge-prices/nitro-suv-pricing/2010"/>
    <n v="57108"/>
    <n v="18.5"/>
  </r>
  <r>
    <x v="6"/>
    <s v="Dodge Nitro SUV"/>
    <x v="59"/>
    <x v="4"/>
    <x v="4"/>
    <n v="2.33"/>
    <n v="60000"/>
    <n v="1.7000000000000001E-2"/>
    <n v="0.98299999999999998"/>
    <n v="9.5000000000000001E-2"/>
    <n v="0.90500000000000003"/>
    <n v="9911"/>
    <n v="9650"/>
    <n v="10171"/>
    <s v="/used-dodge-prices/nitro-suv-pricing/2009"/>
    <n v="54300"/>
    <n v="18.5"/>
  </r>
  <r>
    <x v="6"/>
    <s v="Dodge Nitro SUV"/>
    <x v="59"/>
    <x v="5"/>
    <x v="5"/>
    <n v="2.33"/>
    <n v="72000"/>
    <n v="2.4799999999999999E-2"/>
    <n v="0.97519999999999996"/>
    <n v="0.1244"/>
    <n v="0.87560000000000004"/>
    <n v="8692"/>
    <n v="8481"/>
    <n v="8903"/>
    <s v="/used-dodge-prices/nitro-suv-pricing/2008"/>
    <n v="52536"/>
    <n v="18.5"/>
  </r>
  <r>
    <x v="6"/>
    <s v="Dodge Nitro SUV"/>
    <x v="59"/>
    <x v="6"/>
    <x v="6"/>
    <n v="2.33"/>
    <n v="84000"/>
    <n v="3.2599999999999997E-2"/>
    <n v="0.96740000000000004"/>
    <n v="0.15379999999999999"/>
    <n v="0.84619999999999995"/>
    <n v="7365"/>
    <n v="7231"/>
    <n v="7498"/>
    <s v="/used-dodge-prices/nitro-suv-pricing/2007"/>
    <n v="50772"/>
    <n v="18.5"/>
  </r>
  <r>
    <x v="7"/>
    <s v="Ford Edge Sedan"/>
    <x v="60"/>
    <x v="0"/>
    <x v="0"/>
    <n v="4"/>
    <n v="12000"/>
    <n v="2.2000000000000001E-3"/>
    <n v="0.99780000000000002"/>
    <n v="1.7000000000000001E-2"/>
    <n v="0.98299999999999998"/>
    <n v="19790"/>
    <n v="19206"/>
    <n v="20374"/>
    <s v="/used-ford-prices/edge-sedan-pricing/2013"/>
    <n v="58980"/>
    <n v="22.484000000000002"/>
  </r>
  <r>
    <x v="7"/>
    <s v="Ford Edge Sedan"/>
    <x v="60"/>
    <x v="1"/>
    <x v="1"/>
    <n v="4"/>
    <n v="24000"/>
    <n v="4.4000000000000003E-3"/>
    <n v="0.99560000000000004"/>
    <n v="2.3E-2"/>
    <n v="0.97699999999999998"/>
    <n v="19232"/>
    <n v="18961"/>
    <n v="19503"/>
    <s v="/used-ford-prices/edge-sedan-pricing/2012"/>
    <n v="58620"/>
    <n v="22.484000000000002"/>
  </r>
  <r>
    <x v="7"/>
    <s v="Ford Edge Sedan"/>
    <x v="60"/>
    <x v="2"/>
    <x v="2"/>
    <n v="4"/>
    <n v="36000"/>
    <n v="6.6E-3"/>
    <n v="0.99339999999999995"/>
    <n v="2.9000000000000001E-2"/>
    <n v="0.97099999999999997"/>
    <n v="16693"/>
    <n v="16401"/>
    <n v="16986"/>
    <s v="/used-ford-prices/edge-sedan-pricing/2011"/>
    <n v="58260"/>
    <n v="22.484000000000002"/>
  </r>
  <r>
    <x v="7"/>
    <s v="Ford Edge Sedan"/>
    <x v="60"/>
    <x v="3"/>
    <x v="3"/>
    <n v="3.67"/>
    <n v="48000"/>
    <n v="8.8000000000000005E-3"/>
    <n v="0.99119999999999997"/>
    <n v="3.5000000000000003E-2"/>
    <n v="0.96499999999999997"/>
    <n v="13477"/>
    <n v="13269"/>
    <n v="13685"/>
    <s v="/used-ford-prices/edge-sedan-pricing/2010"/>
    <n v="57900"/>
    <n v="22.484000000000002"/>
  </r>
  <r>
    <x v="7"/>
    <s v="Ford Edge Sedan"/>
    <x v="60"/>
    <x v="4"/>
    <x v="4"/>
    <n v="3.67"/>
    <n v="60000"/>
    <n v="1.0999999999999999E-2"/>
    <n v="0.98899999999999999"/>
    <n v="7.0999999999999994E-2"/>
    <n v="0.92900000000000005"/>
    <n v="11448"/>
    <n v="11234"/>
    <n v="11662"/>
    <s v="/used-ford-prices/edge-sedan-pricing/2009"/>
    <n v="55740"/>
    <n v="22.484000000000002"/>
  </r>
  <r>
    <x v="7"/>
    <s v="Ford Edge Sedan"/>
    <x v="60"/>
    <x v="5"/>
    <x v="5"/>
    <n v="3.67"/>
    <n v="72000"/>
    <n v="1.7000000000000001E-2"/>
    <n v="0.98299999999999998"/>
    <n v="9.5133333299999998E-2"/>
    <n v="0.90486666670000004"/>
    <n v="9589"/>
    <n v="9427"/>
    <n v="9750"/>
    <s v="/used-ford-prices/edge-sedan-pricing/2008"/>
    <n v="54292.000002000001"/>
    <n v="22.484000000000002"/>
  </r>
  <r>
    <x v="7"/>
    <s v="Ford Edge Sedan"/>
    <x v="60"/>
    <x v="6"/>
    <x v="6"/>
    <n v="3.67"/>
    <n v="84000"/>
    <n v="2.3E-2"/>
    <n v="0.97699999999999998"/>
    <n v="0.1192666667"/>
    <n v="0.88073333330000003"/>
    <n v="8660"/>
    <n v="8504"/>
    <n v="8816"/>
    <s v="/used-ford-prices/edge-sedan-pricing/2007"/>
    <n v="52843.999997999999"/>
    <n v="22.484000000000002"/>
  </r>
  <r>
    <x v="7"/>
    <s v="Ford Escape SUV"/>
    <x v="61"/>
    <x v="0"/>
    <x v="0"/>
    <n v="4"/>
    <n v="12000"/>
    <n v="2.2000000000000001E-3"/>
    <n v="0.99780000000000002"/>
    <n v="1.7000000000000001E-2"/>
    <n v="0.98299999999999998"/>
    <n v="15769"/>
    <n v="15494"/>
    <n v="16043"/>
    <s v="/used-ford-prices/escape-suv-pricing/2013"/>
    <n v="58980"/>
    <n v="24.92"/>
  </r>
  <r>
    <x v="7"/>
    <s v="Ford Escape SUV"/>
    <x v="61"/>
    <x v="1"/>
    <x v="1"/>
    <n v="3.67"/>
    <n v="24000"/>
    <n v="4.4000000000000003E-3"/>
    <n v="0.99560000000000004"/>
    <n v="2.3E-2"/>
    <n v="0.97699999999999998"/>
    <n v="14251"/>
    <n v="14032"/>
    <n v="14470"/>
    <s v="/used-ford-prices/escape-suv-pricing/2012"/>
    <n v="58620"/>
    <n v="24.92"/>
  </r>
  <r>
    <x v="7"/>
    <s v="Ford Escape SUV"/>
    <x v="61"/>
    <x v="2"/>
    <x v="2"/>
    <n v="3.67"/>
    <n v="36000"/>
    <n v="6.6E-3"/>
    <n v="0.99339999999999995"/>
    <n v="2.9000000000000001E-2"/>
    <n v="0.97099999999999997"/>
    <n v="12042"/>
    <n v="11805"/>
    <n v="12279"/>
    <s v="/used-ford-prices/escape-suv-pricing/2011"/>
    <n v="58260"/>
    <n v="24.92"/>
  </r>
  <r>
    <x v="7"/>
    <s v="Ford Escape SUV"/>
    <x v="61"/>
    <x v="3"/>
    <x v="3"/>
    <n v="3.67"/>
    <n v="48000"/>
    <n v="8.8000000000000005E-3"/>
    <n v="0.99119999999999997"/>
    <n v="3.5000000000000003E-2"/>
    <n v="0.96499999999999997"/>
    <n v="10229"/>
    <n v="10034"/>
    <n v="10425"/>
    <s v="/used-ford-prices/escape-suv-pricing/2010"/>
    <n v="57900"/>
    <n v="24.92"/>
  </r>
  <r>
    <x v="7"/>
    <s v="Ford Escape SUV"/>
    <x v="61"/>
    <x v="4"/>
    <x v="4"/>
    <n v="3.67"/>
    <n v="60000"/>
    <n v="1.0999999999999999E-2"/>
    <n v="0.98899999999999999"/>
    <n v="7.0999999999999994E-2"/>
    <n v="0.92900000000000005"/>
    <n v="10181"/>
    <n v="9960"/>
    <n v="10402"/>
    <s v="/used-ford-prices/escape-suv-pricing/2009"/>
    <n v="55740"/>
    <n v="24.92"/>
  </r>
  <r>
    <x v="7"/>
    <s v="Ford Escape SUV"/>
    <x v="61"/>
    <x v="5"/>
    <x v="5"/>
    <n v="3"/>
    <n v="72000"/>
    <n v="1.7000000000000001E-2"/>
    <n v="0.98299999999999998"/>
    <n v="9.5133333299999998E-2"/>
    <n v="0.90486666670000004"/>
    <n v="9342"/>
    <n v="9088"/>
    <n v="9596"/>
    <s v="/used-ford-prices/escape-suv-pricing/2008"/>
    <n v="54292.000002000001"/>
    <n v="24.92"/>
  </r>
  <r>
    <x v="7"/>
    <s v="Ford Escape SUV"/>
    <x v="61"/>
    <x v="6"/>
    <x v="6"/>
    <n v="2.33"/>
    <n v="84000"/>
    <n v="2.3E-2"/>
    <n v="0.97699999999999998"/>
    <n v="0.1192666667"/>
    <n v="0.88073333330000003"/>
    <n v="6172"/>
    <n v="6051"/>
    <n v="6292"/>
    <s v="/used-ford-prices/escape-suv-pricing/2007"/>
    <n v="52843.999997999999"/>
    <n v="24.92"/>
  </r>
  <r>
    <x v="7"/>
    <s v="Ford Escape SUV"/>
    <x v="61"/>
    <x v="7"/>
    <x v="7"/>
    <n v="2.33"/>
    <n v="96000"/>
    <n v="2.9000000000000001E-2"/>
    <n v="0.97099999999999997"/>
    <n v="0.1434"/>
    <n v="0.85660000000000003"/>
    <n v="5081"/>
    <n v="4980"/>
    <n v="5182"/>
    <s v="/used-ford-prices/escape-suv-pricing/2006"/>
    <n v="51396"/>
    <n v="24.92"/>
  </r>
  <r>
    <x v="7"/>
    <s v="Ford Escape SUV"/>
    <x v="61"/>
    <x v="8"/>
    <x v="8"/>
    <n v="2.33"/>
    <n v="108000"/>
    <n v="3.5000000000000003E-2"/>
    <n v="0.96499999999999997"/>
    <n v="0.1675333333"/>
    <n v="0.83246666670000002"/>
    <n v="4058"/>
    <n v="3984"/>
    <n v="4132"/>
    <s v="/used-ford-prices/escape-suv-pricing/2005"/>
    <n v="49948.000002000001"/>
    <n v="24.92"/>
  </r>
  <r>
    <x v="7"/>
    <s v="Ford Expedition SUV"/>
    <x v="62"/>
    <x v="0"/>
    <x v="0"/>
    <m/>
    <n v="12000"/>
    <n v="2.2000000000000001E-3"/>
    <n v="0.99780000000000002"/>
    <n v="1.7000000000000001E-2"/>
    <n v="0.98299999999999998"/>
    <n v="32802"/>
    <n v="32071"/>
    <n v="33533"/>
    <s v="/used-ford-prices/expedition-suv-pricing/2013"/>
    <n v="58980"/>
    <n v="15.92"/>
  </r>
  <r>
    <x v="7"/>
    <s v="Ford Expedition SUV"/>
    <x v="62"/>
    <x v="1"/>
    <x v="1"/>
    <m/>
    <n v="24000"/>
    <n v="4.4000000000000003E-3"/>
    <n v="0.99560000000000004"/>
    <n v="2.3E-2"/>
    <n v="0.97699999999999998"/>
    <n v="23350"/>
    <n v="22836"/>
    <n v="23864"/>
    <s v="/used-ford-prices/expedition-suv-pricing/2012"/>
    <n v="58620"/>
    <n v="15.92"/>
  </r>
  <r>
    <x v="7"/>
    <s v="Ford Expedition SUV"/>
    <x v="62"/>
    <x v="2"/>
    <x v="2"/>
    <m/>
    <n v="36000"/>
    <n v="6.6E-3"/>
    <n v="0.99339999999999995"/>
    <n v="2.9000000000000001E-2"/>
    <n v="0.97099999999999997"/>
    <n v="24783"/>
    <n v="24081"/>
    <n v="25485"/>
    <s v="/used-ford-prices/expedition-suv-pricing/2011"/>
    <n v="58260"/>
    <n v="15.92"/>
  </r>
  <r>
    <x v="7"/>
    <s v="Ford Expedition SUV"/>
    <x v="62"/>
    <x v="3"/>
    <x v="3"/>
    <m/>
    <n v="48000"/>
    <n v="8.8000000000000005E-3"/>
    <n v="0.99119999999999997"/>
    <n v="3.5000000000000003E-2"/>
    <n v="0.96499999999999997"/>
    <n v="15987"/>
    <n v="15645"/>
    <n v="16328"/>
    <s v="/used-ford-prices/expedition-suv-pricing/2010"/>
    <n v="57900"/>
    <n v="15.92"/>
  </r>
  <r>
    <x v="7"/>
    <s v="Ford Expedition SUV"/>
    <x v="62"/>
    <x v="4"/>
    <x v="4"/>
    <m/>
    <n v="60000"/>
    <n v="1.0999999999999999E-2"/>
    <n v="0.98899999999999999"/>
    <n v="7.0999999999999994E-2"/>
    <n v="0.92900000000000005"/>
    <n v="13196"/>
    <n v="12935"/>
    <n v="13456"/>
    <s v="/used-ford-prices/expedition-suv-pricing/2009"/>
    <n v="55740"/>
    <n v="15.92"/>
  </r>
  <r>
    <x v="7"/>
    <s v="Ford Expedition SUV"/>
    <x v="62"/>
    <x v="5"/>
    <x v="5"/>
    <m/>
    <n v="72000"/>
    <n v="1.7000000000000001E-2"/>
    <n v="0.98299999999999998"/>
    <n v="9.5133333299999998E-2"/>
    <n v="0.90486666670000004"/>
    <n v="11177"/>
    <n v="10948"/>
    <n v="11405"/>
    <s v="/used-ford-prices/expedition-suv-pricing/2008"/>
    <n v="54292.000002000001"/>
    <n v="15.92"/>
  </r>
  <r>
    <x v="7"/>
    <s v="Ford Expedition SUV"/>
    <x v="62"/>
    <x v="6"/>
    <x v="6"/>
    <m/>
    <n v="84000"/>
    <n v="2.3E-2"/>
    <n v="0.97699999999999998"/>
    <n v="0.1192666667"/>
    <n v="0.88073333330000003"/>
    <n v="8773"/>
    <n v="8604"/>
    <n v="8942"/>
    <s v="/used-ford-prices/expedition-suv-pricing/2007"/>
    <n v="52843.999997999999"/>
    <n v="15.92"/>
  </r>
  <r>
    <x v="7"/>
    <s v="Ford Expedition SUV"/>
    <x v="62"/>
    <x v="7"/>
    <x v="7"/>
    <m/>
    <n v="96000"/>
    <n v="2.9000000000000001E-2"/>
    <n v="0.97099999999999997"/>
    <n v="0.1434"/>
    <n v="0.85660000000000003"/>
    <n v="6456"/>
    <n v="6372"/>
    <n v="6539"/>
    <s v="/used-ford-prices/expedition-suv-pricing/2006"/>
    <n v="51396"/>
    <n v="15.92"/>
  </r>
  <r>
    <x v="7"/>
    <s v="Ford Expedition SUV"/>
    <x v="62"/>
    <x v="8"/>
    <x v="8"/>
    <m/>
    <n v="108000"/>
    <n v="3.5000000000000003E-2"/>
    <n v="0.96499999999999997"/>
    <n v="0.1675333333"/>
    <n v="0.83246666670000002"/>
    <n v="5376"/>
    <n v="5308"/>
    <n v="5445"/>
    <s v="/used-ford-prices/expedition-suv-pricing/2005"/>
    <n v="49948.000002000001"/>
    <n v="15.92"/>
  </r>
  <r>
    <x v="7"/>
    <s v="Ford Explorer SUV"/>
    <x v="63"/>
    <x v="0"/>
    <x v="0"/>
    <n v="4"/>
    <n v="12000"/>
    <n v="2.2000000000000001E-3"/>
    <n v="0.99780000000000002"/>
    <n v="1.7000000000000001E-2"/>
    <n v="0.98299999999999998"/>
    <n v="24083"/>
    <n v="23576"/>
    <n v="24590"/>
    <s v="/used-ford-prices/explorer-suv-pricing/2013"/>
    <n v="58980"/>
    <n v="18.63"/>
  </r>
  <r>
    <x v="7"/>
    <s v="Ford Explorer SUV"/>
    <x v="63"/>
    <x v="1"/>
    <x v="1"/>
    <n v="4"/>
    <n v="24000"/>
    <n v="4.4000000000000003E-3"/>
    <n v="0.99560000000000004"/>
    <n v="2.3E-2"/>
    <n v="0.97699999999999998"/>
    <n v="21934"/>
    <n v="21394"/>
    <n v="22474"/>
    <s v="/used-ford-prices/explorer-suv-pricing/2012"/>
    <n v="58620"/>
    <n v="18.63"/>
  </r>
  <r>
    <x v="7"/>
    <s v="Ford Explorer SUV"/>
    <x v="63"/>
    <x v="2"/>
    <x v="2"/>
    <n v="4"/>
    <n v="36000"/>
    <n v="6.6E-3"/>
    <n v="0.99339999999999995"/>
    <n v="2.9000000000000001E-2"/>
    <n v="0.97099999999999997"/>
    <n v="18544"/>
    <n v="18130"/>
    <n v="18958"/>
    <s v="/used-ford-prices/explorer-suv-pricing/2011"/>
    <n v="58260"/>
    <n v="18.63"/>
  </r>
  <r>
    <x v="7"/>
    <s v="Ford Explorer SUV"/>
    <x v="63"/>
    <x v="3"/>
    <x v="3"/>
    <n v="3"/>
    <n v="48000"/>
    <n v="8.8000000000000005E-3"/>
    <n v="0.99119999999999997"/>
    <n v="3.5000000000000003E-2"/>
    <n v="0.96499999999999997"/>
    <n v="13353"/>
    <n v="13119"/>
    <n v="13587"/>
    <s v="/used-ford-prices/explorer-suv-pricing/2010"/>
    <n v="57900"/>
    <n v="18.63"/>
  </r>
  <r>
    <x v="7"/>
    <s v="Ford Explorer SUV"/>
    <x v="63"/>
    <x v="4"/>
    <x v="4"/>
    <n v="3"/>
    <n v="60000"/>
    <n v="1.0999999999999999E-2"/>
    <n v="0.98899999999999999"/>
    <n v="7.0999999999999994E-2"/>
    <n v="0.92900000000000005"/>
    <n v="15154"/>
    <n v="14819"/>
    <n v="15488"/>
    <s v="/used-ford-prices/explorer-suv-pricing/2009"/>
    <n v="55740"/>
    <n v="18.63"/>
  </r>
  <r>
    <x v="7"/>
    <s v="Ford Explorer SUV"/>
    <x v="63"/>
    <x v="5"/>
    <x v="5"/>
    <n v="2"/>
    <n v="72000"/>
    <n v="1.7000000000000001E-2"/>
    <n v="0.98299999999999998"/>
    <n v="9.5133333299999998E-2"/>
    <n v="0.90486666670000004"/>
    <n v="9549"/>
    <n v="9381"/>
    <n v="9716"/>
    <s v="/used-ford-prices/explorer-suv-pricing/2008"/>
    <n v="54292.000002000001"/>
    <n v="18.63"/>
  </r>
  <r>
    <x v="7"/>
    <s v="Ford Explorer SUV"/>
    <x v="63"/>
    <x v="6"/>
    <x v="6"/>
    <n v="2"/>
    <n v="84000"/>
    <n v="2.3E-2"/>
    <n v="0.97699999999999998"/>
    <n v="0.1192666667"/>
    <n v="0.88073333330000003"/>
    <n v="7722"/>
    <n v="7611"/>
    <n v="7834"/>
    <s v="/used-ford-prices/explorer-suv-pricing/2007"/>
    <n v="52843.999997999999"/>
    <n v="18.63"/>
  </r>
  <r>
    <x v="7"/>
    <s v="Ford Explorer SUV"/>
    <x v="63"/>
    <x v="7"/>
    <x v="7"/>
    <n v="2"/>
    <n v="96000"/>
    <n v="2.9000000000000001E-2"/>
    <n v="0.97099999999999997"/>
    <n v="0.1434"/>
    <n v="0.85660000000000003"/>
    <n v="5851"/>
    <n v="5753"/>
    <n v="5949"/>
    <s v="/used-ford-prices/explorer-suv-pricing/2006"/>
    <n v="51396"/>
    <n v="18.63"/>
  </r>
  <r>
    <x v="7"/>
    <s v="Ford Explorer SUV"/>
    <x v="63"/>
    <x v="8"/>
    <x v="8"/>
    <n v="2"/>
    <n v="108000"/>
    <n v="3.5000000000000003E-2"/>
    <n v="0.96499999999999997"/>
    <n v="0.1675333333"/>
    <n v="0.83246666670000002"/>
    <n v="4106"/>
    <n v="4060"/>
    <n v="4151"/>
    <s v="/used-ford-prices/explorer-suv-pricing/2005"/>
    <n v="49948.000002000001"/>
    <n v="18.63"/>
  </r>
  <r>
    <x v="7"/>
    <s v="Ford Fiesta Hatchback"/>
    <x v="64"/>
    <x v="0"/>
    <x v="0"/>
    <n v="4"/>
    <n v="12000"/>
    <n v="2.2000000000000001E-3"/>
    <n v="0.99780000000000002"/>
    <n v="1.7000000000000001E-2"/>
    <n v="0.98299999999999998"/>
    <n v="10333"/>
    <n v="10107"/>
    <n v="10559"/>
    <s v="/used-ford-prices/fiesta-hatchback-pricing/2013"/>
    <n v="58980"/>
    <n v="43.957000000000001"/>
  </r>
  <r>
    <x v="7"/>
    <s v="Ford Fiesta Hatchback"/>
    <x v="64"/>
    <x v="1"/>
    <x v="1"/>
    <n v="4"/>
    <n v="24000"/>
    <n v="4.4000000000000003E-3"/>
    <n v="0.99560000000000004"/>
    <n v="2.3E-2"/>
    <n v="0.97699999999999998"/>
    <n v="10140"/>
    <n v="9904"/>
    <n v="10376"/>
    <s v="/used-ford-prices/fiesta-hatchback-pricing/2012"/>
    <n v="58620"/>
    <n v="43.957000000000001"/>
  </r>
  <r>
    <x v="7"/>
    <s v="Ford Fiesta Hatchback"/>
    <x v="64"/>
    <x v="2"/>
    <x v="2"/>
    <n v="4"/>
    <n v="36000"/>
    <n v="6.6E-3"/>
    <n v="0.99339999999999995"/>
    <n v="2.9000000000000001E-2"/>
    <n v="0.97099999999999997"/>
    <n v="10148"/>
    <n v="9868"/>
    <n v="10428"/>
    <s v="/used-ford-prices/fiesta-hatchback-pricing/2011"/>
    <n v="58260"/>
    <n v="43.957000000000001"/>
  </r>
  <r>
    <x v="7"/>
    <s v="Ford Fiesta Sedan"/>
    <x v="65"/>
    <x v="0"/>
    <x v="0"/>
    <n v="4"/>
    <n v="12000"/>
    <n v="2.2000000000000001E-3"/>
    <n v="0.99780000000000002"/>
    <n v="1.7000000000000001E-2"/>
    <n v="0.98299999999999998"/>
    <n v="10146"/>
    <n v="9842"/>
    <n v="10450"/>
    <s v="/used-ford-prices/fiesta-sedan-pricing/2013"/>
    <n v="58980"/>
    <n v="43.957000000000001"/>
  </r>
  <r>
    <x v="7"/>
    <s v="Ford Fiesta Sedan"/>
    <x v="65"/>
    <x v="1"/>
    <x v="1"/>
    <n v="4"/>
    <n v="24000"/>
    <n v="4.4000000000000003E-3"/>
    <n v="0.99560000000000004"/>
    <n v="2.3E-2"/>
    <n v="0.97699999999999998"/>
    <n v="7819"/>
    <n v="7599"/>
    <n v="8038"/>
    <s v="/used-ford-prices/fiesta-sedan-pricing/2012"/>
    <n v="58620"/>
    <n v="43.957000000000001"/>
  </r>
  <r>
    <x v="7"/>
    <s v="Ford Fiesta Sedan"/>
    <x v="65"/>
    <x v="2"/>
    <x v="2"/>
    <n v="4"/>
    <n v="36000"/>
    <n v="6.6E-3"/>
    <n v="0.99339999999999995"/>
    <n v="2.9000000000000001E-2"/>
    <n v="0.97099999999999997"/>
    <n v="7210"/>
    <n v="7014"/>
    <n v="7406"/>
    <s v="/used-ford-prices/fiesta-sedan-pricing/2011"/>
    <n v="58260"/>
    <n v="43.957000000000001"/>
  </r>
  <r>
    <x v="7"/>
    <s v="Ford Flex SUV"/>
    <x v="66"/>
    <x v="2"/>
    <x v="2"/>
    <n v="4"/>
    <n v="36000"/>
    <n v="6.6E-3"/>
    <n v="0.99339999999999995"/>
    <n v="2.9000000000000001E-2"/>
    <n v="0.97099999999999997"/>
    <n v="15719"/>
    <n v="15420"/>
    <n v="16018"/>
    <s v="/used-ford-prices/flex-suv-pricing/2011"/>
    <n v="58260"/>
    <n v="18.52"/>
  </r>
  <r>
    <x v="7"/>
    <s v="Ford Focus Hatchback"/>
    <x v="67"/>
    <x v="0"/>
    <x v="0"/>
    <n v="4"/>
    <n v="12000"/>
    <n v="2.2000000000000001E-3"/>
    <n v="0.99780000000000002"/>
    <n v="1.7000000000000001E-2"/>
    <n v="0.98299999999999998"/>
    <n v="14106"/>
    <n v="13857"/>
    <n v="14355"/>
    <s v="/used-ford-prices/focus-hatchback-pricing/2013"/>
    <n v="58980"/>
    <n v="30.44"/>
  </r>
  <r>
    <x v="7"/>
    <s v="Ford Focus Hatchback"/>
    <x v="67"/>
    <x v="1"/>
    <x v="1"/>
    <n v="4"/>
    <n v="24000"/>
    <n v="4.4000000000000003E-3"/>
    <n v="0.99560000000000004"/>
    <n v="2.3E-2"/>
    <n v="0.97699999999999998"/>
    <n v="12166"/>
    <n v="11935"/>
    <n v="12397"/>
    <s v="/used-ford-prices/focus-hatchback-pricing/2012"/>
    <n v="58620"/>
    <n v="30.44"/>
  </r>
  <r>
    <x v="7"/>
    <s v="Ford Focus Hatchback"/>
    <x v="67"/>
    <x v="6"/>
    <x v="6"/>
    <n v="3.67"/>
    <n v="84000"/>
    <n v="2.3E-2"/>
    <n v="0.97699999999999998"/>
    <n v="0.1192666667"/>
    <n v="0.88073333330000003"/>
    <n v="4904"/>
    <n v="4782"/>
    <n v="5027"/>
    <s v="/used-ford-prices/focus-hatchback-pricing/2007"/>
    <n v="52843.999997999999"/>
    <n v="30.44"/>
  </r>
  <r>
    <x v="7"/>
    <s v="Ford Focus Hatchback"/>
    <x v="67"/>
    <x v="7"/>
    <x v="7"/>
    <n v="3.67"/>
    <n v="96000"/>
    <n v="2.9000000000000001E-2"/>
    <n v="0.97099999999999997"/>
    <n v="0.1434"/>
    <n v="0.85660000000000003"/>
    <n v="5829"/>
    <n v="5672"/>
    <n v="5987"/>
    <s v="/used-ford-prices/focus-hatchback-pricing/2006"/>
    <n v="51396"/>
    <n v="30.44"/>
  </r>
  <r>
    <x v="7"/>
    <s v="Ford Focus Hatchback"/>
    <x v="67"/>
    <x v="8"/>
    <x v="8"/>
    <n v="3.67"/>
    <n v="108000"/>
    <n v="3.5000000000000003E-2"/>
    <n v="0.96499999999999997"/>
    <n v="0.1675333333"/>
    <n v="0.83246666670000002"/>
    <n v="3228"/>
    <n v="3161"/>
    <n v="3294"/>
    <s v="/used-ford-prices/focus-hatchback-pricing/2005"/>
    <n v="49948.000002000001"/>
    <n v="30.44"/>
  </r>
  <r>
    <x v="7"/>
    <s v="Ford Focus Sedan"/>
    <x v="68"/>
    <x v="0"/>
    <x v="0"/>
    <n v="4"/>
    <n v="12000"/>
    <n v="2.2000000000000001E-3"/>
    <n v="0.99780000000000002"/>
    <n v="1.7000000000000001E-2"/>
    <n v="0.98299999999999998"/>
    <n v="12455"/>
    <n v="12256"/>
    <n v="12654"/>
    <s v="/used-ford-prices/focus-sedan-pricing/2013"/>
    <n v="58980"/>
    <n v="32.5"/>
  </r>
  <r>
    <x v="7"/>
    <s v="Ford Focus Sedan"/>
    <x v="68"/>
    <x v="1"/>
    <x v="1"/>
    <n v="4"/>
    <n v="24000"/>
    <n v="4.4000000000000003E-3"/>
    <n v="0.99560000000000004"/>
    <n v="2.3E-2"/>
    <n v="0.97699999999999998"/>
    <n v="11064"/>
    <n v="10814"/>
    <n v="11314"/>
    <s v="/used-ford-prices/focus-sedan-pricing/2012"/>
    <n v="58620"/>
    <n v="32.5"/>
  </r>
  <r>
    <x v="7"/>
    <s v="Ford Focus Sedan"/>
    <x v="68"/>
    <x v="2"/>
    <x v="2"/>
    <n v="3.67"/>
    <n v="36000"/>
    <n v="6.6E-3"/>
    <n v="0.99339999999999995"/>
    <n v="2.9000000000000001E-2"/>
    <n v="0.97099999999999997"/>
    <n v="9674"/>
    <n v="9453"/>
    <n v="9895"/>
    <s v="/used-ford-prices/focus-sedan-pricing/2011"/>
    <n v="58260"/>
    <n v="32.5"/>
  </r>
  <r>
    <x v="7"/>
    <s v="Ford Focus Sedan"/>
    <x v="68"/>
    <x v="3"/>
    <x v="3"/>
    <n v="3.67"/>
    <n v="48000"/>
    <n v="8.8000000000000005E-3"/>
    <n v="0.99119999999999997"/>
    <n v="3.5000000000000003E-2"/>
    <n v="0.96499999999999997"/>
    <n v="7314"/>
    <n v="7132"/>
    <n v="7496"/>
    <s v="/used-ford-prices/focus-sedan-pricing/2010"/>
    <n v="57900"/>
    <n v="32.5"/>
  </r>
  <r>
    <x v="7"/>
    <s v="Ford Focus Sedan"/>
    <x v="68"/>
    <x v="4"/>
    <x v="4"/>
    <n v="3.67"/>
    <n v="60000"/>
    <n v="1.0999999999999999E-2"/>
    <n v="0.98899999999999999"/>
    <n v="7.0999999999999994E-2"/>
    <n v="0.92900000000000005"/>
    <n v="6659"/>
    <n v="6478"/>
    <n v="6840"/>
    <s v="/used-ford-prices/focus-sedan-pricing/2009"/>
    <n v="55740"/>
    <n v="32.5"/>
  </r>
  <r>
    <x v="7"/>
    <s v="Ford Focus Sedan"/>
    <x v="68"/>
    <x v="5"/>
    <x v="5"/>
    <n v="3.67"/>
    <n v="72000"/>
    <n v="1.7000000000000001E-2"/>
    <n v="0.98299999999999998"/>
    <n v="9.5133333299999998E-2"/>
    <n v="0.90486666670000004"/>
    <n v="6557"/>
    <n v="6360"/>
    <n v="6753"/>
    <s v="/used-ford-prices/focus-sedan-pricing/2008"/>
    <n v="54292.000002000001"/>
    <n v="32.5"/>
  </r>
  <r>
    <x v="7"/>
    <s v="Ford Focus Sedan"/>
    <x v="68"/>
    <x v="6"/>
    <x v="6"/>
    <n v="1.67"/>
    <n v="84000"/>
    <n v="2.3E-2"/>
    <n v="0.97699999999999998"/>
    <n v="0.1192666667"/>
    <n v="0.88073333330000003"/>
    <n v="4606"/>
    <n v="4483"/>
    <n v="4728"/>
    <s v="/used-ford-prices/focus-sedan-pricing/2007"/>
    <n v="52843.999997999999"/>
    <n v="32.5"/>
  </r>
  <r>
    <x v="7"/>
    <s v="Ford Focus Sedan"/>
    <x v="68"/>
    <x v="7"/>
    <x v="7"/>
    <n v="1.67"/>
    <n v="96000"/>
    <n v="2.9000000000000001E-2"/>
    <n v="0.97099999999999997"/>
    <n v="0.1434"/>
    <n v="0.85660000000000003"/>
    <n v="4121"/>
    <n v="4018"/>
    <n v="4225"/>
    <s v="/used-ford-prices/focus-sedan-pricing/2006"/>
    <n v="51396"/>
    <n v="32.5"/>
  </r>
  <r>
    <x v="7"/>
    <s v="Ford Focus Sedan"/>
    <x v="68"/>
    <x v="8"/>
    <x v="8"/>
    <n v="1.67"/>
    <n v="108000"/>
    <n v="3.5000000000000003E-2"/>
    <n v="0.96499999999999997"/>
    <n v="0.1675333333"/>
    <n v="0.83246666670000002"/>
    <n v="3217"/>
    <n v="3140"/>
    <n v="3293"/>
    <s v="/used-ford-prices/focus-sedan-pricing/2005"/>
    <n v="49948.000002000001"/>
    <n v="32.5"/>
  </r>
  <r>
    <x v="7"/>
    <s v="Ford Freestar Wagon"/>
    <x v="69"/>
    <x v="6"/>
    <x v="6"/>
    <n v="2.33"/>
    <n v="84000"/>
    <n v="2.3E-2"/>
    <n v="0.97699999999999998"/>
    <n v="0.1192666667"/>
    <n v="0.88073333330000003"/>
    <n v="4877"/>
    <n v="4770"/>
    <n v="4984"/>
    <s v="/used-ford-prices/freestar-wagon-pricing/2007"/>
    <n v="52843.999997999999"/>
    <n v="18"/>
  </r>
  <r>
    <x v="7"/>
    <s v="Ford Freestar Wagon"/>
    <x v="69"/>
    <x v="7"/>
    <x v="7"/>
    <n v="2.33"/>
    <n v="96000"/>
    <n v="2.9000000000000001E-2"/>
    <n v="0.97099999999999997"/>
    <n v="0.1434"/>
    <n v="0.85660000000000003"/>
    <n v="3597"/>
    <n v="3529"/>
    <n v="3665"/>
    <s v="/used-ford-prices/freestar-wagon-pricing/2006"/>
    <n v="51396"/>
    <n v="18"/>
  </r>
  <r>
    <x v="7"/>
    <s v="Ford Freestar Wagon"/>
    <x v="69"/>
    <x v="8"/>
    <x v="8"/>
    <n v="2.33"/>
    <n v="108000"/>
    <n v="3.5000000000000003E-2"/>
    <n v="0.96499999999999997"/>
    <n v="0.1675333333"/>
    <n v="0.83246666670000002"/>
    <n v="2776"/>
    <n v="2738"/>
    <n v="2815"/>
    <s v="/used-ford-prices/freestar-wagon-pricing/2005"/>
    <n v="49948.000002000001"/>
    <n v="18"/>
  </r>
  <r>
    <x v="7"/>
    <s v="Ford Fusion Sedan"/>
    <x v="70"/>
    <x v="0"/>
    <x v="0"/>
    <n v="4"/>
    <n v="12000"/>
    <n v="2.2000000000000001E-3"/>
    <n v="0.99780000000000002"/>
    <n v="1.7000000000000001E-2"/>
    <n v="0.98299999999999998"/>
    <n v="17102"/>
    <n v="16819"/>
    <n v="17385"/>
    <s v="/used-ford-prices/fusion-sedan-pricing/2013"/>
    <n v="58980"/>
    <n v="26.39"/>
  </r>
  <r>
    <x v="7"/>
    <s v="Ford Fusion Sedan"/>
    <x v="70"/>
    <x v="1"/>
    <x v="1"/>
    <n v="4"/>
    <n v="24000"/>
    <n v="4.4000000000000003E-3"/>
    <n v="0.99560000000000004"/>
    <n v="2.3E-2"/>
    <n v="0.97699999999999998"/>
    <n v="12700"/>
    <n v="12530"/>
    <n v="12869"/>
    <s v="/used-ford-prices/fusion-sedan-pricing/2012"/>
    <n v="58620"/>
    <n v="26.39"/>
  </r>
  <r>
    <x v="7"/>
    <s v="Ford Fusion Sedan"/>
    <x v="70"/>
    <x v="2"/>
    <x v="2"/>
    <n v="4"/>
    <n v="36000"/>
    <n v="6.6E-3"/>
    <n v="0.99339999999999995"/>
    <n v="2.9000000000000001E-2"/>
    <n v="0.97099999999999997"/>
    <n v="11068"/>
    <n v="10890"/>
    <n v="11245"/>
    <s v="/used-ford-prices/fusion-sedan-pricing/2011"/>
    <n v="58260"/>
    <n v="26.39"/>
  </r>
  <r>
    <x v="7"/>
    <s v="Ford Fusion Sedan"/>
    <x v="70"/>
    <x v="3"/>
    <x v="3"/>
    <n v="4"/>
    <n v="48000"/>
    <n v="8.8000000000000005E-3"/>
    <n v="0.99119999999999997"/>
    <n v="3.5000000000000003E-2"/>
    <n v="0.96499999999999997"/>
    <n v="10972"/>
    <n v="10704"/>
    <n v="11240"/>
    <s v="/used-ford-prices/fusion-sedan-pricing/2010"/>
    <n v="57900"/>
    <n v="26.39"/>
  </r>
  <r>
    <x v="7"/>
    <s v="Ford Fusion Sedan"/>
    <x v="70"/>
    <x v="4"/>
    <x v="4"/>
    <n v="4"/>
    <n v="60000"/>
    <n v="1.0999999999999999E-2"/>
    <n v="0.98899999999999999"/>
    <n v="7.0999999999999994E-2"/>
    <n v="0.92900000000000005"/>
    <n v="7870"/>
    <n v="7719"/>
    <n v="8020"/>
    <s v="/used-ford-prices/fusion-sedan-pricing/2009"/>
    <n v="55740"/>
    <n v="26.39"/>
  </r>
  <r>
    <x v="7"/>
    <s v="Ford Fusion Sedan"/>
    <x v="70"/>
    <x v="5"/>
    <x v="5"/>
    <n v="3.67"/>
    <n v="72000"/>
    <n v="1.7000000000000001E-2"/>
    <n v="0.98299999999999998"/>
    <n v="9.5133333299999998E-2"/>
    <n v="0.90486666670000004"/>
    <n v="6459"/>
    <n v="6315"/>
    <n v="6603"/>
    <s v="/used-ford-prices/fusion-sedan-pricing/2008"/>
    <n v="54292.000002000001"/>
    <n v="26.39"/>
  </r>
  <r>
    <x v="7"/>
    <s v="Ford Fusion Sedan"/>
    <x v="70"/>
    <x v="6"/>
    <x v="6"/>
    <n v="3"/>
    <n v="84000"/>
    <n v="2.3E-2"/>
    <n v="0.97699999999999998"/>
    <n v="0.1192666667"/>
    <n v="0.88073333330000003"/>
    <n v="5426"/>
    <n v="5284"/>
    <n v="5568"/>
    <s v="/used-ford-prices/fusion-sedan-pricing/2007"/>
    <n v="52843.999997999999"/>
    <n v="26.39"/>
  </r>
  <r>
    <x v="7"/>
    <s v="Ford Fusion Sedan"/>
    <x v="70"/>
    <x v="7"/>
    <x v="7"/>
    <n v="3"/>
    <n v="96000"/>
    <n v="2.9000000000000001E-2"/>
    <n v="0.97099999999999997"/>
    <n v="0.1434"/>
    <n v="0.85660000000000003"/>
    <n v="4708"/>
    <n v="4611"/>
    <n v="4804"/>
    <s v="/used-ford-prices/fusion-sedan-pricing/2006"/>
    <n v="51396"/>
    <n v="26.39"/>
  </r>
  <r>
    <x v="7"/>
    <s v="Ford Mustang Convertible"/>
    <x v="71"/>
    <x v="0"/>
    <x v="0"/>
    <n v="4"/>
    <n v="12000"/>
    <n v="2.2000000000000001E-3"/>
    <n v="0.99780000000000002"/>
    <n v="1.7000000000000001E-2"/>
    <n v="0.98299999999999998"/>
    <n v="20866"/>
    <n v="20510"/>
    <n v="21222"/>
    <s v="/used-ford-prices/mustang-convertible-pricing/2013"/>
    <n v="58980"/>
    <n v="21.03"/>
  </r>
  <r>
    <x v="7"/>
    <s v="Ford Mustang Convertible"/>
    <x v="71"/>
    <x v="1"/>
    <x v="1"/>
    <n v="3"/>
    <n v="24000"/>
    <n v="4.4000000000000003E-3"/>
    <n v="0.99560000000000004"/>
    <n v="2.3E-2"/>
    <n v="0.97699999999999998"/>
    <n v="16532"/>
    <n v="16171"/>
    <n v="16894"/>
    <s v="/used-ford-prices/mustang-convertible-pricing/2012"/>
    <n v="58620"/>
    <n v="21.03"/>
  </r>
  <r>
    <x v="7"/>
    <s v="Ford Mustang Convertible"/>
    <x v="71"/>
    <x v="2"/>
    <x v="2"/>
    <n v="3"/>
    <n v="36000"/>
    <n v="6.6E-3"/>
    <n v="0.99339999999999995"/>
    <n v="2.9000000000000001E-2"/>
    <n v="0.97099999999999997"/>
    <n v="15714"/>
    <n v="15268"/>
    <n v="16160"/>
    <s v="/used-ford-prices/mustang-convertible-pricing/2011"/>
    <n v="58260"/>
    <n v="21.03"/>
  </r>
  <r>
    <x v="7"/>
    <s v="Ford Mustang Convertible"/>
    <x v="71"/>
    <x v="3"/>
    <x v="3"/>
    <n v="3"/>
    <n v="48000"/>
    <n v="8.8000000000000005E-3"/>
    <n v="0.99119999999999997"/>
    <n v="3.5000000000000003E-2"/>
    <n v="0.96499999999999997"/>
    <n v="13222"/>
    <n v="13019"/>
    <n v="13426"/>
    <s v="/used-ford-prices/mustang-convertible-pricing/2010"/>
    <n v="57900"/>
    <n v="21.03"/>
  </r>
  <r>
    <x v="7"/>
    <s v="Ford Mustang Convertible"/>
    <x v="71"/>
    <x v="4"/>
    <x v="4"/>
    <n v="1.33"/>
    <n v="60000"/>
    <n v="1.0999999999999999E-2"/>
    <n v="0.98899999999999999"/>
    <n v="7.0999999999999994E-2"/>
    <n v="0.92900000000000005"/>
    <n v="11092"/>
    <n v="10794"/>
    <n v="11389"/>
    <s v="/used-ford-prices/mustang-convertible-pricing/2009"/>
    <n v="55740"/>
    <n v="21.03"/>
  </r>
  <r>
    <x v="7"/>
    <s v="Ford Mustang Convertible"/>
    <x v="71"/>
    <x v="5"/>
    <x v="5"/>
    <n v="1.33"/>
    <n v="72000"/>
    <n v="1.7000000000000001E-2"/>
    <n v="0.98299999999999998"/>
    <n v="9.5133333299999998E-2"/>
    <n v="0.90486666670000004"/>
    <n v="20664"/>
    <n v="20204"/>
    <n v="21124"/>
    <s v="/used-ford-prices/mustang-convertible-pricing/2008"/>
    <n v="54292.000002000001"/>
    <n v="21.03"/>
  </r>
  <r>
    <x v="7"/>
    <s v="Ford Mustang Convertible"/>
    <x v="71"/>
    <x v="6"/>
    <x v="6"/>
    <n v="1.33"/>
    <n v="84000"/>
    <n v="2.3E-2"/>
    <n v="0.97699999999999998"/>
    <n v="0.1192666667"/>
    <n v="0.88073333330000003"/>
    <n v="8774"/>
    <n v="8558"/>
    <n v="8991"/>
    <s v="/used-ford-prices/mustang-convertible-pricing/2007"/>
    <n v="52843.999997999999"/>
    <n v="21.03"/>
  </r>
  <r>
    <x v="7"/>
    <s v="Ford Mustang Convertible"/>
    <x v="71"/>
    <x v="7"/>
    <x v="7"/>
    <n v="1.33"/>
    <n v="96000"/>
    <n v="2.9000000000000001E-2"/>
    <n v="0.97099999999999997"/>
    <n v="0.1434"/>
    <n v="0.85660000000000003"/>
    <n v="10112"/>
    <n v="9905"/>
    <n v="10319"/>
    <s v="/used-ford-prices/mustang-convertible-pricing/2006"/>
    <n v="51396"/>
    <n v="21.03"/>
  </r>
  <r>
    <x v="7"/>
    <s v="Ford Mustang Convertible"/>
    <x v="71"/>
    <x v="8"/>
    <x v="8"/>
    <n v="1.33"/>
    <n v="108000"/>
    <n v="3.5000000000000003E-2"/>
    <n v="0.96499999999999997"/>
    <n v="0.1675333333"/>
    <n v="0.83246666670000002"/>
    <n v="6595"/>
    <n v="6500"/>
    <n v="6691"/>
    <s v="/used-ford-prices/mustang-convertible-pricing/2005"/>
    <n v="49948.000002000001"/>
    <n v="21.03"/>
  </r>
  <r>
    <x v="7"/>
    <s v="Ford Taurus Sedan"/>
    <x v="72"/>
    <x v="0"/>
    <x v="0"/>
    <n v="4"/>
    <n v="12000"/>
    <n v="2.2000000000000001E-3"/>
    <n v="0.99780000000000002"/>
    <n v="1.7000000000000001E-2"/>
    <n v="0.98299999999999998"/>
    <n v="17458"/>
    <n v="17253"/>
    <n v="17662"/>
    <s v="/used-ford-prices/taurus-sedan-pricing/2013"/>
    <n v="58980"/>
    <n v="23.574999999999999"/>
  </r>
  <r>
    <x v="7"/>
    <s v="Ford Taurus Sedan"/>
    <x v="72"/>
    <x v="1"/>
    <x v="1"/>
    <n v="4"/>
    <n v="24000"/>
    <n v="4.4000000000000003E-3"/>
    <n v="0.99560000000000004"/>
    <n v="2.3E-2"/>
    <n v="0.97699999999999998"/>
    <n v="16294"/>
    <n v="15845"/>
    <n v="16743"/>
    <s v="/used-ford-prices/taurus-sedan-pricing/2012"/>
    <n v="58620"/>
    <n v="23.574999999999999"/>
  </r>
  <r>
    <x v="7"/>
    <s v="Ford Taurus Sedan"/>
    <x v="72"/>
    <x v="2"/>
    <x v="2"/>
    <n v="4"/>
    <n v="36000"/>
    <n v="6.6E-3"/>
    <n v="0.99339999999999995"/>
    <n v="2.9000000000000001E-2"/>
    <n v="0.97099999999999997"/>
    <n v="14978"/>
    <n v="14578"/>
    <n v="15377"/>
    <s v="/used-ford-prices/taurus-sedan-pricing/2011"/>
    <n v="58260"/>
    <n v="23.574999999999999"/>
  </r>
  <r>
    <x v="7"/>
    <s v="Ford Taurus Sedan"/>
    <x v="72"/>
    <x v="3"/>
    <x v="3"/>
    <n v="4"/>
    <n v="48000"/>
    <n v="8.8000000000000005E-3"/>
    <n v="0.99119999999999997"/>
    <n v="3.5000000000000003E-2"/>
    <n v="0.96499999999999997"/>
    <n v="11801"/>
    <n v="11578"/>
    <n v="12025"/>
    <s v="/used-ford-prices/taurus-sedan-pricing/2010"/>
    <n v="57900"/>
    <n v="23.574999999999999"/>
  </r>
  <r>
    <x v="7"/>
    <s v="Ford Taurus Sedan"/>
    <x v="72"/>
    <x v="4"/>
    <x v="4"/>
    <n v="4"/>
    <n v="60000"/>
    <n v="1.0999999999999999E-2"/>
    <n v="0.98899999999999999"/>
    <n v="7.0999999999999994E-2"/>
    <n v="0.92900000000000005"/>
    <n v="12719"/>
    <n v="12378"/>
    <n v="13060"/>
    <s v="/used-ford-prices/taurus-sedan-pricing/2009"/>
    <n v="55740"/>
    <n v="23.574999999999999"/>
  </r>
  <r>
    <x v="7"/>
    <s v="Ford Taurus Sedan"/>
    <x v="72"/>
    <x v="5"/>
    <x v="5"/>
    <n v="3.33"/>
    <n v="72000"/>
    <n v="1.7000000000000001E-2"/>
    <n v="0.98299999999999998"/>
    <n v="9.5133333299999998E-2"/>
    <n v="0.90486666670000004"/>
    <n v="11319"/>
    <n v="10983"/>
    <n v="11655"/>
    <s v="/used-ford-prices/taurus-sedan-pricing/2008"/>
    <n v="54292.000002000001"/>
    <n v="23.574999999999999"/>
  </r>
  <r>
    <x v="7"/>
    <s v="Ford Taurus Sedan"/>
    <x v="72"/>
    <x v="7"/>
    <x v="7"/>
    <n v="3.33"/>
    <n v="96000"/>
    <n v="2.9000000000000001E-2"/>
    <n v="0.97099999999999997"/>
    <n v="0.1434"/>
    <n v="0.85660000000000003"/>
    <n v="5922"/>
    <n v="5774"/>
    <n v="6071"/>
    <s v="/used-ford-prices/taurus-sedan-pricing/2006"/>
    <n v="51396"/>
    <n v="23.574999999999999"/>
  </r>
  <r>
    <x v="7"/>
    <s v="Ford Taurus Sedan"/>
    <x v="72"/>
    <x v="8"/>
    <x v="8"/>
    <n v="3.33"/>
    <n v="108000"/>
    <n v="3.5000000000000003E-2"/>
    <n v="0.96499999999999997"/>
    <n v="0.1675333333"/>
    <n v="0.83246666670000002"/>
    <n v="4485"/>
    <n v="4392"/>
    <n v="4577"/>
    <s v="/used-ford-prices/taurus-sedan-pricing/2005"/>
    <n v="49948.000002000001"/>
    <n v="23.574999999999999"/>
  </r>
  <r>
    <x v="8"/>
    <s v="GMC Acadia SUV"/>
    <x v="73"/>
    <x v="0"/>
    <x v="0"/>
    <n v="4"/>
    <n v="12000"/>
    <n v="3.8E-3"/>
    <n v="0.99619999999999997"/>
    <n v="2.47E-2"/>
    <n v="0.97529999999999994"/>
    <n v="26766"/>
    <n v="26424"/>
    <n v="27108"/>
    <s v="/used-gmc-prices/acadia-suv-pricing/2013"/>
    <n v="58518"/>
    <n v="18.363"/>
  </r>
  <r>
    <x v="8"/>
    <s v="GMC Acadia SUV"/>
    <x v="73"/>
    <x v="1"/>
    <x v="1"/>
    <n v="4"/>
    <n v="24000"/>
    <n v="7.6E-3"/>
    <n v="0.99239999999999995"/>
    <n v="3.04E-2"/>
    <n v="0.96960000000000002"/>
    <n v="23081"/>
    <n v="22662"/>
    <n v="23499"/>
    <s v="/used-gmc-prices/acadia-suv-pricing/2012"/>
    <n v="58176"/>
    <n v="18.363"/>
  </r>
  <r>
    <x v="8"/>
    <s v="GMC Acadia SUV"/>
    <x v="73"/>
    <x v="2"/>
    <x v="2"/>
    <n v="4"/>
    <n v="36000"/>
    <n v="1.14E-2"/>
    <n v="0.98860000000000003"/>
    <n v="3.61E-2"/>
    <n v="0.96389999999999998"/>
    <n v="19932"/>
    <n v="19598"/>
    <n v="20266"/>
    <s v="/used-gmc-prices/acadia-suv-pricing/2011"/>
    <n v="57834"/>
    <n v="18.363"/>
  </r>
  <r>
    <x v="8"/>
    <s v="GMC Acadia SUV"/>
    <x v="73"/>
    <x v="3"/>
    <x v="3"/>
    <n v="4"/>
    <n v="48000"/>
    <n v="1.52E-2"/>
    <n v="0.98480000000000001"/>
    <n v="4.1799999999999997E-2"/>
    <n v="0.95820000000000005"/>
    <n v="17005"/>
    <n v="16682"/>
    <n v="17328"/>
    <s v="/used-gmc-prices/acadia-suv-pricing/2010"/>
    <n v="57492"/>
    <n v="18.363"/>
  </r>
  <r>
    <x v="8"/>
    <s v="GMC Acadia SUV"/>
    <x v="73"/>
    <x v="4"/>
    <x v="4"/>
    <n v="4"/>
    <n v="60000"/>
    <n v="1.9E-2"/>
    <n v="0.98099999999999998"/>
    <n v="7.5999999999999998E-2"/>
    <n v="0.92400000000000004"/>
    <n v="14614"/>
    <n v="14353"/>
    <n v="14875"/>
    <s v="/used-gmc-prices/acadia-suv-pricing/2009"/>
    <n v="55440"/>
    <n v="18.363"/>
  </r>
  <r>
    <x v="8"/>
    <s v="GMC Acadia SUV"/>
    <x v="73"/>
    <x v="5"/>
    <x v="5"/>
    <n v="4"/>
    <n v="72000"/>
    <n v="2.47E-2"/>
    <n v="0.97529999999999994"/>
    <n v="0.1000666667"/>
    <n v="0.89993333330000003"/>
    <n v="12132"/>
    <n v="11902"/>
    <n v="12361"/>
    <s v="/used-gmc-prices/acadia-suv-pricing/2008"/>
    <n v="53995.999997999999"/>
    <n v="18.363"/>
  </r>
  <r>
    <x v="8"/>
    <s v="GMC Acadia SUV"/>
    <x v="73"/>
    <x v="6"/>
    <x v="6"/>
    <n v="4"/>
    <n v="84000"/>
    <n v="3.04E-2"/>
    <n v="0.96960000000000002"/>
    <n v="0.1241333333"/>
    <n v="0.87586666670000002"/>
    <n v="11047"/>
    <n v="10865"/>
    <n v="11229"/>
    <s v="/used-gmc-prices/acadia-suv-pricing/2007"/>
    <n v="52552.000002000001"/>
    <n v="18.363"/>
  </r>
  <r>
    <x v="8"/>
    <s v="GMC Canyon Truck"/>
    <x v="74"/>
    <x v="1"/>
    <x v="1"/>
    <n v="1"/>
    <n v="24000"/>
    <n v="7.6E-3"/>
    <n v="0.99239999999999995"/>
    <n v="3.04E-2"/>
    <n v="0.96960000000000002"/>
    <n v="12612"/>
    <n v="12336"/>
    <n v="12889"/>
    <s v="/used-gmc-prices/canyon-truck-pricing/2012"/>
    <n v="58176"/>
    <n v="19.41"/>
  </r>
  <r>
    <x v="8"/>
    <s v="GMC Canyon Truck"/>
    <x v="74"/>
    <x v="2"/>
    <x v="2"/>
    <n v="1"/>
    <n v="36000"/>
    <n v="1.14E-2"/>
    <n v="0.98860000000000003"/>
    <n v="3.61E-2"/>
    <n v="0.96389999999999998"/>
    <n v="11809"/>
    <n v="11508"/>
    <n v="12110"/>
    <s v="/used-gmc-prices/canyon-truck-pricing/2011"/>
    <n v="57834"/>
    <n v="19.41"/>
  </r>
  <r>
    <x v="8"/>
    <s v="GMC Canyon Truck"/>
    <x v="74"/>
    <x v="3"/>
    <x v="3"/>
    <n v="1"/>
    <n v="48000"/>
    <n v="1.52E-2"/>
    <n v="0.98480000000000001"/>
    <n v="4.1799999999999997E-2"/>
    <n v="0.95820000000000005"/>
    <n v="10340"/>
    <n v="10065"/>
    <n v="10615"/>
    <s v="/used-gmc-prices/canyon-truck-pricing/2010"/>
    <n v="57492"/>
    <n v="19.41"/>
  </r>
  <r>
    <x v="8"/>
    <s v="GMC Canyon Truck"/>
    <x v="74"/>
    <x v="4"/>
    <x v="4"/>
    <n v="1"/>
    <n v="60000"/>
    <n v="1.9E-2"/>
    <n v="0.98099999999999998"/>
    <n v="7.5999999999999998E-2"/>
    <n v="0.92400000000000004"/>
    <n v="9642"/>
    <n v="9351"/>
    <n v="9932"/>
    <s v="/used-gmc-prices/canyon-truck-pricing/2009"/>
    <n v="55440"/>
    <n v="19.41"/>
  </r>
  <r>
    <x v="8"/>
    <s v="GMC Canyon Truck"/>
    <x v="74"/>
    <x v="5"/>
    <x v="5"/>
    <n v="1"/>
    <n v="72000"/>
    <n v="2.47E-2"/>
    <n v="0.97529999999999994"/>
    <n v="0.1000666667"/>
    <n v="0.89993333330000003"/>
    <n v="6830"/>
    <n v="6627"/>
    <n v="7034"/>
    <s v="/used-gmc-prices/canyon-truck-pricing/2008"/>
    <n v="53995.999997999999"/>
    <n v="19.41"/>
  </r>
  <r>
    <x v="8"/>
    <s v="GMC Canyon Truck"/>
    <x v="74"/>
    <x v="6"/>
    <x v="6"/>
    <n v="1"/>
    <n v="84000"/>
    <n v="3.04E-2"/>
    <n v="0.96960000000000002"/>
    <n v="0.1241333333"/>
    <n v="0.87586666670000002"/>
    <n v="5371"/>
    <n v="5215"/>
    <n v="5528"/>
    <s v="/used-gmc-prices/canyon-truck-pricing/2007"/>
    <n v="52552.000002000001"/>
    <n v="19.41"/>
  </r>
  <r>
    <x v="8"/>
    <s v="GMC Canyon Truck"/>
    <x v="74"/>
    <x v="7"/>
    <x v="7"/>
    <n v="1"/>
    <n v="96000"/>
    <n v="3.61E-2"/>
    <n v="0.96389999999999998"/>
    <n v="0.1482"/>
    <n v="0.8518"/>
    <n v="4857"/>
    <n v="4749"/>
    <n v="4966"/>
    <s v="/used-gmc-prices/canyon-truck-pricing/2006"/>
    <n v="51108"/>
    <n v="19.41"/>
  </r>
  <r>
    <x v="8"/>
    <s v="GMC Canyon Truck"/>
    <x v="74"/>
    <x v="8"/>
    <x v="8"/>
    <n v="1"/>
    <n v="108000"/>
    <n v="4.1799999999999997E-2"/>
    <n v="0.95820000000000005"/>
    <n v="0.17226666669999999"/>
    <n v="0.82773333329999998"/>
    <n v="3737"/>
    <n v="3638"/>
    <n v="3836"/>
    <s v="/used-gmc-prices/canyon-truck-pricing/2005"/>
    <n v="49663.999997999999"/>
    <n v="19.41"/>
  </r>
  <r>
    <x v="8"/>
    <s v="GMC Envoy SUV"/>
    <x v="75"/>
    <x v="4"/>
    <x v="4"/>
    <n v="1"/>
    <n v="60000"/>
    <n v="1.9E-2"/>
    <n v="0.98099999999999998"/>
    <n v="7.5999999999999998E-2"/>
    <n v="0.92400000000000004"/>
    <n v="11139"/>
    <n v="10876"/>
    <n v="11403"/>
    <s v="/used-gmc-prices/envoy-suv-pricing/2009"/>
    <n v="55440"/>
    <n v="18"/>
  </r>
  <r>
    <x v="8"/>
    <s v="GMC Envoy SUV"/>
    <x v="75"/>
    <x v="5"/>
    <x v="5"/>
    <n v="1"/>
    <n v="72000"/>
    <n v="2.47E-2"/>
    <n v="0.97529999999999994"/>
    <n v="0.1000666667"/>
    <n v="0.89993333330000003"/>
    <n v="8202"/>
    <n v="8058"/>
    <n v="8345"/>
    <s v="/used-gmc-prices/envoy-suv-pricing/2008"/>
    <n v="53995.999997999999"/>
    <n v="18"/>
  </r>
  <r>
    <x v="8"/>
    <s v="GMC Envoy SUV"/>
    <x v="75"/>
    <x v="6"/>
    <x v="6"/>
    <n v="1"/>
    <n v="84000"/>
    <n v="3.04E-2"/>
    <n v="0.96960000000000002"/>
    <n v="0.1241333333"/>
    <n v="0.87586666670000002"/>
    <n v="6772"/>
    <n v="6665"/>
    <n v="6880"/>
    <s v="/used-gmc-prices/envoy-suv-pricing/2007"/>
    <n v="52552.000002000001"/>
    <n v="18"/>
  </r>
  <r>
    <x v="8"/>
    <s v="GMC Envoy SUV"/>
    <x v="75"/>
    <x v="7"/>
    <x v="7"/>
    <n v="1"/>
    <n v="96000"/>
    <n v="3.61E-2"/>
    <n v="0.96389999999999998"/>
    <n v="0.1482"/>
    <n v="0.8518"/>
    <n v="5715"/>
    <n v="5639"/>
    <n v="5791"/>
    <s v="/used-gmc-prices/envoy-suv-pricing/2006"/>
    <n v="51108"/>
    <n v="18"/>
  </r>
  <r>
    <x v="8"/>
    <s v="GMC Envoy SUV"/>
    <x v="75"/>
    <x v="8"/>
    <x v="8"/>
    <n v="1"/>
    <n v="108000"/>
    <n v="4.1799999999999997E-2"/>
    <n v="0.95820000000000005"/>
    <n v="0.17226666669999999"/>
    <n v="0.82773333329999998"/>
    <n v="4519"/>
    <n v="4444"/>
    <n v="4593"/>
    <s v="/used-gmc-prices/envoy-suv-pricing/2005"/>
    <n v="49663.999997999999"/>
    <n v="18"/>
  </r>
  <r>
    <x v="8"/>
    <s v="GMC Sierra 1500 Truck"/>
    <x v="76"/>
    <x v="0"/>
    <x v="0"/>
    <n v="2.33"/>
    <n v="12000"/>
    <n v="3.8E-3"/>
    <n v="0.99619999999999997"/>
    <n v="2.47E-2"/>
    <n v="0.97529999999999994"/>
    <n v="18351"/>
    <n v="18008"/>
    <n v="18695"/>
    <s v="/used-gmc-prices/sierra-1500-truck-pricing/2013"/>
    <n v="58518"/>
    <n v="16.616"/>
  </r>
  <r>
    <x v="8"/>
    <s v="GMC Sierra 1500 Truck"/>
    <x v="76"/>
    <x v="1"/>
    <x v="1"/>
    <n v="2.33"/>
    <n v="24000"/>
    <n v="7.6E-3"/>
    <n v="0.99239999999999995"/>
    <n v="3.04E-2"/>
    <n v="0.96960000000000002"/>
    <n v="15544"/>
    <n v="15300"/>
    <n v="15789"/>
    <s v="/used-gmc-prices/sierra-1500-truck-pricing/2012"/>
    <n v="58176"/>
    <n v="16.616"/>
  </r>
  <r>
    <x v="8"/>
    <s v="GMC Sierra 1500 Truck"/>
    <x v="76"/>
    <x v="2"/>
    <x v="2"/>
    <n v="2.33"/>
    <n v="36000"/>
    <n v="1.14E-2"/>
    <n v="0.98860000000000003"/>
    <n v="3.61E-2"/>
    <n v="0.96389999999999998"/>
    <n v="13823"/>
    <n v="13492"/>
    <n v="14153"/>
    <s v="/used-gmc-prices/sierra-1500-truck-pricing/2011"/>
    <n v="57834"/>
    <n v="16.616"/>
  </r>
  <r>
    <x v="8"/>
    <s v="GMC Sierra 1500 Truck"/>
    <x v="76"/>
    <x v="3"/>
    <x v="3"/>
    <n v="2.33"/>
    <n v="48000"/>
    <n v="1.52E-2"/>
    <n v="0.98480000000000001"/>
    <n v="4.1799999999999997E-2"/>
    <n v="0.95820000000000005"/>
    <n v="12499"/>
    <n v="12336"/>
    <n v="12662"/>
    <s v="/used-gmc-prices/sierra-1500-truck-pricing/2010"/>
    <n v="57492"/>
    <n v="16.616"/>
  </r>
  <r>
    <x v="8"/>
    <s v="GMC Sierra 1500 Truck"/>
    <x v="76"/>
    <x v="4"/>
    <x v="4"/>
    <n v="1.67"/>
    <n v="60000"/>
    <n v="1.9E-2"/>
    <n v="0.98099999999999998"/>
    <n v="7.5999999999999998E-2"/>
    <n v="0.92400000000000004"/>
    <n v="10231"/>
    <n v="10051"/>
    <n v="10412"/>
    <s v="/used-gmc-prices/sierra-1500-truck-pricing/2009"/>
    <n v="55440"/>
    <n v="16.616"/>
  </r>
  <r>
    <x v="8"/>
    <s v="GMC Sierra 1500 Truck"/>
    <x v="76"/>
    <x v="5"/>
    <x v="5"/>
    <n v="1.67"/>
    <n v="72000"/>
    <n v="2.47E-2"/>
    <n v="0.97529999999999994"/>
    <n v="0.1000666667"/>
    <n v="0.89993333330000003"/>
    <n v="7891"/>
    <n v="7686"/>
    <n v="8095"/>
    <s v="/used-gmc-prices/sierra-1500-truck-pricing/2008"/>
    <n v="53995.999997999999"/>
    <n v="16.616"/>
  </r>
  <r>
    <x v="8"/>
    <s v="GMC Sierra 1500 Truck"/>
    <x v="76"/>
    <x v="6"/>
    <x v="6"/>
    <n v="1.67"/>
    <n v="84000"/>
    <n v="3.04E-2"/>
    <n v="0.96960000000000002"/>
    <n v="0.1241333333"/>
    <n v="0.87586666670000002"/>
    <n v="6139"/>
    <n v="6022"/>
    <n v="6256"/>
    <s v="/used-gmc-prices/sierra-1500-truck-pricing/2007"/>
    <n v="52552.000002000001"/>
    <n v="16.616"/>
  </r>
  <r>
    <x v="8"/>
    <s v="GMC Sierra 1500 Truck"/>
    <x v="76"/>
    <x v="7"/>
    <x v="7"/>
    <n v="1"/>
    <n v="96000"/>
    <n v="3.61E-2"/>
    <n v="0.96389999999999998"/>
    <n v="0.1482"/>
    <n v="0.8518"/>
    <n v="4625"/>
    <n v="4530"/>
    <n v="4720"/>
    <s v="/used-gmc-prices/sierra-1500-truck-pricing/2006"/>
    <n v="51108"/>
    <n v="16.616"/>
  </r>
  <r>
    <x v="8"/>
    <s v="GMC Sierra 1500 Truck"/>
    <x v="76"/>
    <x v="8"/>
    <x v="8"/>
    <n v="1"/>
    <n v="108000"/>
    <n v="4.1799999999999997E-2"/>
    <n v="0.95820000000000005"/>
    <n v="0.17226666669999999"/>
    <n v="0.82773333329999998"/>
    <n v="4404"/>
    <n v="4295"/>
    <n v="4512"/>
    <s v="/used-gmc-prices/sierra-1500-truck-pricing/2005"/>
    <n v="49663.999997999999"/>
    <n v="16.616"/>
  </r>
  <r>
    <x v="8"/>
    <s v="GMC Terrain SUV"/>
    <x v="77"/>
    <x v="0"/>
    <x v="0"/>
    <n v="4"/>
    <n v="12000"/>
    <n v="3.8E-3"/>
    <n v="0.99619999999999997"/>
    <n v="2.47E-2"/>
    <n v="0.97529999999999994"/>
    <n v="21601"/>
    <n v="21267"/>
    <n v="21936"/>
    <s v="/used-gmc-prices/terrain-suv-pricing/2013"/>
    <n v="58518"/>
    <n v="20.765000000000001"/>
  </r>
  <r>
    <x v="8"/>
    <s v="GMC Terrain SUV"/>
    <x v="77"/>
    <x v="1"/>
    <x v="1"/>
    <n v="4"/>
    <n v="24000"/>
    <n v="7.6E-3"/>
    <n v="0.99239999999999995"/>
    <n v="3.04E-2"/>
    <n v="0.96960000000000002"/>
    <n v="19000"/>
    <n v="18689"/>
    <n v="19310"/>
    <s v="/used-gmc-prices/terrain-suv-pricing/2012"/>
    <n v="58176"/>
    <n v="20.765000000000001"/>
  </r>
  <r>
    <x v="8"/>
    <s v="GMC Terrain SUV"/>
    <x v="77"/>
    <x v="2"/>
    <x v="2"/>
    <n v="4"/>
    <n v="36000"/>
    <n v="1.14E-2"/>
    <n v="0.98860000000000003"/>
    <n v="3.61E-2"/>
    <n v="0.96389999999999998"/>
    <n v="17037"/>
    <n v="16710"/>
    <n v="17365"/>
    <s v="/used-gmc-prices/terrain-suv-pricing/2011"/>
    <n v="57834"/>
    <n v="20.765000000000001"/>
  </r>
  <r>
    <x v="8"/>
    <s v="GMC Terrain SUV"/>
    <x v="77"/>
    <x v="3"/>
    <x v="3"/>
    <n v="4"/>
    <n v="48000"/>
    <n v="1.52E-2"/>
    <n v="0.98480000000000001"/>
    <n v="4.1799999999999997E-2"/>
    <n v="0.95820000000000005"/>
    <n v="14855"/>
    <n v="14568"/>
    <n v="15142"/>
    <s v="/used-gmc-prices/terrain-suv-pricing/2010"/>
    <n v="57492"/>
    <n v="20.765000000000001"/>
  </r>
  <r>
    <x v="8"/>
    <s v="GMC Yukon Denali SUV"/>
    <x v="78"/>
    <x v="4"/>
    <x v="4"/>
    <m/>
    <n v="60000"/>
    <n v="1.9E-2"/>
    <n v="0.98099999999999998"/>
    <n v="7.5999999999999998E-2"/>
    <n v="0.92400000000000004"/>
    <n v="29177"/>
    <n v="28615"/>
    <n v="29739"/>
    <s v="/used-gmc-prices/yukon-denali-suv-pricing/2009"/>
    <n v="55440"/>
    <n v="15.284000000000001"/>
  </r>
  <r>
    <x v="8"/>
    <s v="GMC Yukon Denali SUV"/>
    <x v="78"/>
    <x v="5"/>
    <x v="5"/>
    <m/>
    <n v="72000"/>
    <n v="2.47E-2"/>
    <n v="0.97529999999999994"/>
    <n v="0.1000666667"/>
    <n v="0.89993333330000003"/>
    <n v="23146"/>
    <n v="22741"/>
    <n v="23552"/>
    <s v="/used-gmc-prices/yukon-denali-suv-pricing/2008"/>
    <n v="53995.999997999999"/>
    <n v="15.284000000000001"/>
  </r>
  <r>
    <x v="8"/>
    <s v="GMC Yukon Denali SUV"/>
    <x v="78"/>
    <x v="6"/>
    <x v="6"/>
    <m/>
    <n v="84000"/>
    <n v="3.04E-2"/>
    <n v="0.96960000000000002"/>
    <n v="0.1241333333"/>
    <n v="0.87586666670000002"/>
    <n v="18256"/>
    <n v="17881"/>
    <n v="18631"/>
    <s v="/used-gmc-prices/yukon-denali-suv-pricing/2007"/>
    <n v="52552.000002000001"/>
    <n v="15.284000000000001"/>
  </r>
  <r>
    <x v="8"/>
    <s v="GMC Yukon Denali SUV"/>
    <x v="78"/>
    <x v="7"/>
    <x v="7"/>
    <m/>
    <n v="96000"/>
    <n v="3.61E-2"/>
    <n v="0.96389999999999998"/>
    <n v="0.1482"/>
    <n v="0.8518"/>
    <n v="13282"/>
    <n v="13030"/>
    <n v="13534"/>
    <s v="/used-gmc-prices/yukon-denali-suv-pricing/2006"/>
    <n v="51108"/>
    <n v="15.284000000000001"/>
  </r>
  <r>
    <x v="8"/>
    <s v="GMC Yukon Denali SUV"/>
    <x v="78"/>
    <x v="8"/>
    <x v="8"/>
    <m/>
    <n v="108000"/>
    <n v="4.1799999999999997E-2"/>
    <n v="0.95820000000000005"/>
    <n v="0.17226666669999999"/>
    <n v="0.82773333329999998"/>
    <n v="9699"/>
    <n v="9599"/>
    <n v="9799"/>
    <s v="/used-gmc-prices/yukon-denali-suv-pricing/2005"/>
    <n v="49663.999997999999"/>
    <n v="15.284000000000001"/>
  </r>
  <r>
    <x v="8"/>
    <s v="GMC Yukon SUV"/>
    <x v="79"/>
    <x v="0"/>
    <x v="0"/>
    <m/>
    <n v="12000"/>
    <n v="3.8E-3"/>
    <n v="0.99619999999999997"/>
    <n v="2.47E-2"/>
    <n v="0.97529999999999994"/>
    <n v="30957"/>
    <n v="30469"/>
    <n v="31444"/>
    <s v="/used-gmc-prices/yukon-suv-pricing/2013"/>
    <n v="58518"/>
    <n v="16.181999999999999"/>
  </r>
  <r>
    <x v="8"/>
    <s v="GMC Yukon SUV"/>
    <x v="79"/>
    <x v="1"/>
    <x v="1"/>
    <m/>
    <n v="24000"/>
    <n v="7.6E-3"/>
    <n v="0.99239999999999995"/>
    <n v="3.04E-2"/>
    <n v="0.96960000000000002"/>
    <n v="25426"/>
    <n v="24933"/>
    <n v="25918"/>
    <s v="/used-gmc-prices/yukon-suv-pricing/2012"/>
    <n v="58176"/>
    <n v="16.181999999999999"/>
  </r>
  <r>
    <x v="8"/>
    <s v="GMC Yukon SUV"/>
    <x v="79"/>
    <x v="2"/>
    <x v="2"/>
    <m/>
    <n v="36000"/>
    <n v="1.14E-2"/>
    <n v="0.98860000000000003"/>
    <n v="3.61E-2"/>
    <n v="0.96389999999999998"/>
    <n v="20329"/>
    <n v="19852"/>
    <n v="20805"/>
    <s v="/used-gmc-prices/yukon-suv-pricing/2011"/>
    <n v="57834"/>
    <n v="16.181999999999999"/>
  </r>
  <r>
    <x v="8"/>
    <s v="GMC Yukon SUV"/>
    <x v="79"/>
    <x v="3"/>
    <x v="3"/>
    <m/>
    <n v="48000"/>
    <n v="1.52E-2"/>
    <n v="0.98480000000000001"/>
    <n v="4.1799999999999997E-2"/>
    <n v="0.95820000000000005"/>
    <n v="18962"/>
    <n v="18650"/>
    <n v="19274"/>
    <s v="/used-gmc-prices/yukon-suv-pricing/2010"/>
    <n v="57492"/>
    <n v="16.181999999999999"/>
  </r>
  <r>
    <x v="8"/>
    <s v="GMC Yukon SUV"/>
    <x v="79"/>
    <x v="4"/>
    <x v="4"/>
    <m/>
    <n v="60000"/>
    <n v="1.9E-2"/>
    <n v="0.98099999999999998"/>
    <n v="7.5999999999999998E-2"/>
    <n v="0.92400000000000004"/>
    <n v="16719"/>
    <n v="16352"/>
    <n v="17086"/>
    <s v="/used-gmc-prices/yukon-suv-pricing/2009"/>
    <n v="55440"/>
    <n v="16.181999999999999"/>
  </r>
  <r>
    <x v="8"/>
    <s v="GMC Yukon SUV"/>
    <x v="79"/>
    <x v="5"/>
    <x v="5"/>
    <m/>
    <n v="72000"/>
    <n v="2.47E-2"/>
    <n v="0.97529999999999994"/>
    <n v="0.1000666667"/>
    <n v="0.89993333330000003"/>
    <n v="15833"/>
    <n v="15469"/>
    <n v="16197"/>
    <s v="/used-gmc-prices/yukon-suv-pricing/2008"/>
    <n v="53995.999997999999"/>
    <n v="16.181999999999999"/>
  </r>
  <r>
    <x v="8"/>
    <s v="GMC Yukon SUV"/>
    <x v="79"/>
    <x v="6"/>
    <x v="6"/>
    <m/>
    <n v="84000"/>
    <n v="3.04E-2"/>
    <n v="0.96960000000000002"/>
    <n v="0.1241333333"/>
    <n v="0.87586666670000002"/>
    <n v="15126"/>
    <n v="14739"/>
    <n v="15514"/>
    <s v="/used-gmc-prices/yukon-suv-pricing/2007"/>
    <n v="52552.000002000001"/>
    <n v="16.181999999999999"/>
  </r>
  <r>
    <x v="8"/>
    <s v="GMC Yukon SUV"/>
    <x v="79"/>
    <x v="7"/>
    <x v="7"/>
    <m/>
    <n v="96000"/>
    <n v="3.61E-2"/>
    <n v="0.96389999999999998"/>
    <n v="0.1482"/>
    <n v="0.8518"/>
    <n v="8162"/>
    <n v="7992"/>
    <n v="8331"/>
    <s v="/used-gmc-prices/yukon-suv-pricing/2006"/>
    <n v="51108"/>
    <n v="16.181999999999999"/>
  </r>
  <r>
    <x v="8"/>
    <s v="GMC Yukon SUV"/>
    <x v="79"/>
    <x v="8"/>
    <x v="8"/>
    <m/>
    <n v="108000"/>
    <n v="4.1799999999999997E-2"/>
    <n v="0.95820000000000005"/>
    <n v="0.17226666669999999"/>
    <n v="0.82773333329999998"/>
    <n v="7573"/>
    <n v="7425"/>
    <n v="7721"/>
    <s v="/used-gmc-prices/yukon-suv-pricing/2005"/>
    <n v="49663.999997999999"/>
    <n v="16.181999999999999"/>
  </r>
  <r>
    <x v="9"/>
    <s v="Honda Accord Sedan"/>
    <x v="80"/>
    <x v="0"/>
    <x v="0"/>
    <n v="4"/>
    <n v="12000"/>
    <n v="2.2000000000000001E-3"/>
    <n v="0.99780000000000002"/>
    <n v="1.3599999999999999E-2"/>
    <n v="0.98640000000000005"/>
    <n v="19031"/>
    <n v="18682"/>
    <n v="19380"/>
    <s v="/used-honda-prices/accord-sedan-pricing/2013"/>
    <n v="59184"/>
    <n v="26.29"/>
  </r>
  <r>
    <x v="9"/>
    <s v="Honda Accord Sedan"/>
    <x v="80"/>
    <x v="1"/>
    <x v="1"/>
    <n v="4"/>
    <n v="24000"/>
    <n v="4.4000000000000003E-3"/>
    <n v="0.99560000000000004"/>
    <n v="1.6199999999999999E-2"/>
    <n v="0.98380000000000001"/>
    <n v="15199"/>
    <n v="14950"/>
    <n v="15449"/>
    <s v="/used-honda-prices/accord-sedan-pricing/2012"/>
    <n v="59028"/>
    <n v="26.29"/>
  </r>
  <r>
    <x v="9"/>
    <s v="Honda Accord Sedan"/>
    <x v="80"/>
    <x v="2"/>
    <x v="2"/>
    <n v="3.67"/>
    <n v="36000"/>
    <n v="6.6E-3"/>
    <n v="0.99339999999999995"/>
    <n v="1.8800000000000001E-2"/>
    <n v="0.98119999999999996"/>
    <n v="13656"/>
    <n v="13445"/>
    <n v="13866"/>
    <s v="/used-honda-prices/accord-sedan-pricing/2011"/>
    <n v="58872"/>
    <n v="26.29"/>
  </r>
  <r>
    <x v="9"/>
    <s v="Honda Accord Sedan"/>
    <x v="80"/>
    <x v="3"/>
    <x v="3"/>
    <n v="3.67"/>
    <n v="48000"/>
    <n v="8.8000000000000005E-3"/>
    <n v="0.99119999999999997"/>
    <n v="2.1399999999999999E-2"/>
    <n v="0.97860000000000003"/>
    <n v="12200"/>
    <n v="11972"/>
    <n v="12429"/>
    <s v="/used-honda-prices/accord-sedan-pricing/2010"/>
    <n v="58716"/>
    <n v="26.29"/>
  </r>
  <r>
    <x v="9"/>
    <s v="Honda Accord Sedan"/>
    <x v="80"/>
    <x v="4"/>
    <x v="4"/>
    <n v="3.67"/>
    <n v="60000"/>
    <n v="1.0999999999999999E-2"/>
    <n v="0.98899999999999999"/>
    <n v="3.6999999999999998E-2"/>
    <n v="0.96299999999999997"/>
    <n v="10951"/>
    <n v="10730"/>
    <n v="11172"/>
    <s v="/used-honda-prices/accord-sedan-pricing/2009"/>
    <n v="57780"/>
    <n v="26.29"/>
  </r>
  <r>
    <x v="9"/>
    <s v="Honda Accord Sedan"/>
    <x v="80"/>
    <x v="5"/>
    <x v="5"/>
    <n v="3.67"/>
    <n v="72000"/>
    <n v="1.3599999999999999E-2"/>
    <n v="0.98640000000000005"/>
    <n v="4.6399999999999997E-2"/>
    <n v="0.9536"/>
    <n v="9572"/>
    <n v="9361"/>
    <n v="9784"/>
    <s v="/used-honda-prices/accord-sedan-pricing/2008"/>
    <n v="57216"/>
    <n v="26.29"/>
  </r>
  <r>
    <x v="9"/>
    <s v="Honda Accord Sedan"/>
    <x v="80"/>
    <x v="6"/>
    <x v="6"/>
    <n v="2.67"/>
    <n v="84000"/>
    <n v="1.6199999999999999E-2"/>
    <n v="0.98380000000000001"/>
    <n v="5.5800000000000002E-2"/>
    <n v="0.94420000000000004"/>
    <n v="6721"/>
    <n v="6609"/>
    <n v="6833"/>
    <s v="/used-honda-prices/accord-sedan-pricing/2007"/>
    <n v="56652"/>
    <n v="26.29"/>
  </r>
  <r>
    <x v="9"/>
    <s v="Honda Accord Sedan"/>
    <x v="80"/>
    <x v="7"/>
    <x v="7"/>
    <n v="2.67"/>
    <n v="96000"/>
    <n v="1.8800000000000001E-2"/>
    <n v="0.98119999999999996"/>
    <n v="6.5199999999999994E-2"/>
    <n v="0.93479999999999996"/>
    <n v="5380"/>
    <n v="5254"/>
    <n v="5506"/>
    <s v="/used-honda-prices/accord-sedan-pricing/2006"/>
    <n v="56088"/>
    <n v="26.29"/>
  </r>
  <r>
    <x v="9"/>
    <s v="Honda Accord Sedan"/>
    <x v="80"/>
    <x v="8"/>
    <x v="8"/>
    <n v="2.67"/>
    <n v="108000"/>
    <n v="2.1399999999999999E-2"/>
    <n v="0.97860000000000003"/>
    <n v="7.46E-2"/>
    <n v="0.9254"/>
    <n v="4357"/>
    <n v="4277"/>
    <n v="4438"/>
    <s v="/used-honda-prices/accord-sedan-pricing/2005"/>
    <n v="55524"/>
    <n v="26.29"/>
  </r>
  <r>
    <x v="9"/>
    <s v="Honda Civic Hybrid Sedan"/>
    <x v="81"/>
    <x v="0"/>
    <x v="0"/>
    <n v="4"/>
    <n v="12000"/>
    <n v="2.2000000000000001E-3"/>
    <n v="0.99780000000000002"/>
    <n v="1.3599999999999999E-2"/>
    <n v="0.98640000000000005"/>
    <n v="19012"/>
    <n v="18658"/>
    <n v="19367"/>
    <s v="/used-honda-prices/civic-hybrid-sedan-pricing/2013"/>
    <n v="59184"/>
    <n v="43.79"/>
  </r>
  <r>
    <x v="9"/>
    <s v="Honda Civic Hybrid Sedan"/>
    <x v="81"/>
    <x v="1"/>
    <x v="1"/>
    <n v="4"/>
    <n v="24000"/>
    <n v="4.4000000000000003E-3"/>
    <n v="0.99560000000000004"/>
    <n v="1.6199999999999999E-2"/>
    <n v="0.98380000000000001"/>
    <n v="15526"/>
    <n v="15256"/>
    <n v="15796"/>
    <s v="/used-honda-prices/civic-hybrid-sedan-pricing/2012"/>
    <n v="59028"/>
    <n v="43.79"/>
  </r>
  <r>
    <x v="9"/>
    <s v="Honda Civic Hybrid Sedan"/>
    <x v="81"/>
    <x v="2"/>
    <x v="2"/>
    <n v="4"/>
    <n v="36000"/>
    <n v="6.6E-3"/>
    <n v="0.99339999999999995"/>
    <n v="1.8800000000000001E-2"/>
    <n v="0.98119999999999996"/>
    <n v="13138"/>
    <n v="12913"/>
    <n v="13362"/>
    <s v="/used-honda-prices/civic-hybrid-sedan-pricing/2011"/>
    <n v="58872"/>
    <n v="43.79"/>
  </r>
  <r>
    <x v="9"/>
    <s v="Honda Civic Hybrid Sedan"/>
    <x v="81"/>
    <x v="3"/>
    <x v="3"/>
    <n v="4"/>
    <n v="48000"/>
    <n v="8.8000000000000005E-3"/>
    <n v="0.99119999999999997"/>
    <n v="2.1399999999999999E-2"/>
    <n v="0.97860000000000003"/>
    <n v="11417"/>
    <n v="11190"/>
    <n v="11644"/>
    <s v="/used-honda-prices/civic-hybrid-sedan-pricing/2010"/>
    <n v="58716"/>
    <n v="43.79"/>
  </r>
  <r>
    <x v="9"/>
    <s v="Honda Civic Hybrid Sedan"/>
    <x v="81"/>
    <x v="4"/>
    <x v="4"/>
    <n v="4"/>
    <n v="60000"/>
    <n v="1.0999999999999999E-2"/>
    <n v="0.98899999999999999"/>
    <n v="3.6999999999999998E-2"/>
    <n v="0.96299999999999997"/>
    <n v="9406"/>
    <n v="9232"/>
    <n v="9579"/>
    <s v="/used-honda-prices/civic-hybrid-sedan-pricing/2009"/>
    <n v="57780"/>
    <n v="43.79"/>
  </r>
  <r>
    <x v="9"/>
    <s v="Honda Civic Hybrid Sedan"/>
    <x v="81"/>
    <x v="5"/>
    <x v="5"/>
    <n v="4"/>
    <n v="72000"/>
    <n v="1.3599999999999999E-2"/>
    <n v="0.98640000000000005"/>
    <n v="4.6399999999999997E-2"/>
    <n v="0.9536"/>
    <n v="8388"/>
    <n v="8214"/>
    <n v="8561"/>
    <s v="/used-honda-prices/civic-hybrid-sedan-pricing/2008"/>
    <n v="57216"/>
    <n v="43.79"/>
  </r>
  <r>
    <x v="9"/>
    <s v="Honda Civic Hybrid Sedan"/>
    <x v="81"/>
    <x v="6"/>
    <x v="6"/>
    <n v="4"/>
    <n v="84000"/>
    <n v="1.6199999999999999E-2"/>
    <n v="0.98380000000000001"/>
    <n v="5.5800000000000002E-2"/>
    <n v="0.94420000000000004"/>
    <n v="7128"/>
    <n v="6955"/>
    <n v="7302"/>
    <s v="/used-honda-prices/civic-hybrid-sedan-pricing/2007"/>
    <n v="56652"/>
    <n v="43.79"/>
  </r>
  <r>
    <x v="9"/>
    <s v="Honda Civic Hybrid Sedan"/>
    <x v="81"/>
    <x v="7"/>
    <x v="7"/>
    <n v="4"/>
    <n v="96000"/>
    <n v="1.8800000000000001E-2"/>
    <n v="0.98119999999999996"/>
    <n v="6.5199999999999994E-2"/>
    <n v="0.93479999999999996"/>
    <n v="5945"/>
    <n v="5837"/>
    <n v="6053"/>
    <s v="/used-honda-prices/civic-hybrid-sedan-pricing/2006"/>
    <n v="56088"/>
    <n v="43.79"/>
  </r>
  <r>
    <x v="9"/>
    <s v="Honda Civic Hybrid Sedan"/>
    <x v="81"/>
    <x v="8"/>
    <x v="8"/>
    <n v="3"/>
    <n v="108000"/>
    <n v="2.1399999999999999E-2"/>
    <n v="0.97860000000000003"/>
    <n v="7.46E-2"/>
    <n v="0.9254"/>
    <n v="4255"/>
    <n v="4178"/>
    <n v="4333"/>
    <s v="/used-honda-prices/civic-hybrid-sedan-pricing/2005"/>
    <n v="55524"/>
    <n v="43.79"/>
  </r>
  <r>
    <x v="9"/>
    <s v="Honda Civic Sedan"/>
    <x v="82"/>
    <x v="0"/>
    <x v="0"/>
    <n v="4"/>
    <n v="12000"/>
    <n v="2.2000000000000001E-3"/>
    <n v="0.99780000000000002"/>
    <n v="1.3599999999999999E-2"/>
    <n v="0.98640000000000005"/>
    <n v="19403"/>
    <n v="19041"/>
    <n v="19764"/>
    <s v="/used-honda-prices/civic-sedan-pricing/2013"/>
    <n v="59184"/>
    <n v="28.86"/>
  </r>
  <r>
    <x v="9"/>
    <s v="Honda Civic Sedan"/>
    <x v="82"/>
    <x v="1"/>
    <x v="1"/>
    <n v="4"/>
    <n v="24000"/>
    <n v="4.4000000000000003E-3"/>
    <n v="0.99560000000000004"/>
    <n v="1.6199999999999999E-2"/>
    <n v="0.98380000000000001"/>
    <n v="16219"/>
    <n v="15977"/>
    <n v="16461"/>
    <s v="/used-honda-prices/civic-sedan-pricing/2012"/>
    <n v="59028"/>
    <n v="28.86"/>
  </r>
  <r>
    <x v="9"/>
    <s v="Honda Civic Sedan"/>
    <x v="82"/>
    <x v="2"/>
    <x v="2"/>
    <n v="4"/>
    <n v="36000"/>
    <n v="6.6E-3"/>
    <n v="0.99339999999999995"/>
    <n v="1.8800000000000001E-2"/>
    <n v="0.98119999999999996"/>
    <n v="10458"/>
    <n v="10290"/>
    <n v="10626"/>
    <s v="/used-honda-prices/civic-sedan-pricing/2011"/>
    <n v="58872"/>
    <n v="28.86"/>
  </r>
  <r>
    <x v="9"/>
    <s v="Honda Civic Sedan"/>
    <x v="82"/>
    <x v="3"/>
    <x v="3"/>
    <n v="4"/>
    <n v="48000"/>
    <n v="8.8000000000000005E-3"/>
    <n v="0.99119999999999997"/>
    <n v="2.1399999999999999E-2"/>
    <n v="0.97860000000000003"/>
    <n v="9401"/>
    <n v="9204"/>
    <n v="9599"/>
    <s v="/used-honda-prices/civic-sedan-pricing/2010"/>
    <n v="58716"/>
    <n v="28.86"/>
  </r>
  <r>
    <x v="9"/>
    <s v="Honda Civic Sedan"/>
    <x v="82"/>
    <x v="4"/>
    <x v="4"/>
    <n v="4"/>
    <n v="60000"/>
    <n v="1.0999999999999999E-2"/>
    <n v="0.98899999999999999"/>
    <n v="3.6999999999999998E-2"/>
    <n v="0.96299999999999997"/>
    <n v="8270"/>
    <n v="8078"/>
    <n v="8462"/>
    <s v="/used-honda-prices/civic-sedan-pricing/2009"/>
    <n v="57780"/>
    <n v="28.86"/>
  </r>
  <r>
    <x v="9"/>
    <s v="Honda Civic Sedan"/>
    <x v="82"/>
    <x v="5"/>
    <x v="5"/>
    <n v="4"/>
    <n v="72000"/>
    <n v="1.3599999999999999E-2"/>
    <n v="0.98640000000000005"/>
    <n v="4.6399999999999997E-2"/>
    <n v="0.9536"/>
    <n v="7109"/>
    <n v="6997"/>
    <n v="7220"/>
    <s v="/used-honda-prices/civic-sedan-pricing/2008"/>
    <n v="57216"/>
    <n v="28.86"/>
  </r>
  <r>
    <x v="9"/>
    <s v="Honda Civic Sedan"/>
    <x v="82"/>
    <x v="6"/>
    <x v="6"/>
    <n v="4"/>
    <n v="84000"/>
    <n v="1.6199999999999999E-2"/>
    <n v="0.98380000000000001"/>
    <n v="5.5800000000000002E-2"/>
    <n v="0.94420000000000004"/>
    <n v="6120"/>
    <n v="5982"/>
    <n v="6258"/>
    <s v="/used-honda-prices/civic-sedan-pricing/2007"/>
    <n v="56652"/>
    <n v="28.86"/>
  </r>
  <r>
    <x v="9"/>
    <s v="Honda Civic Sedan"/>
    <x v="82"/>
    <x v="7"/>
    <x v="7"/>
    <n v="4"/>
    <n v="96000"/>
    <n v="1.8800000000000001E-2"/>
    <n v="0.98119999999999996"/>
    <n v="6.5199999999999994E-2"/>
    <n v="0.93479999999999996"/>
    <n v="5190"/>
    <n v="5079"/>
    <n v="5302"/>
    <s v="/used-honda-prices/civic-sedan-pricing/2006"/>
    <n v="56088"/>
    <n v="28.86"/>
  </r>
  <r>
    <x v="9"/>
    <s v="Honda Civic Sedan"/>
    <x v="82"/>
    <x v="8"/>
    <x v="8"/>
    <n v="3"/>
    <n v="108000"/>
    <n v="2.1399999999999999E-2"/>
    <n v="0.97860000000000003"/>
    <n v="7.46E-2"/>
    <n v="0.9254"/>
    <n v="4102"/>
    <n v="4011"/>
    <n v="4193"/>
    <s v="/used-honda-prices/civic-sedan-pricing/2005"/>
    <n v="55524"/>
    <n v="28.86"/>
  </r>
  <r>
    <x v="9"/>
    <s v="Honda CR-V Hatchback"/>
    <x v="83"/>
    <x v="0"/>
    <x v="0"/>
    <n v="4"/>
    <n v="12000"/>
    <n v="2.2000000000000001E-3"/>
    <n v="0.99780000000000002"/>
    <n v="1.3599999999999999E-2"/>
    <n v="0.98640000000000005"/>
    <n v="18728"/>
    <n v="18465"/>
    <n v="18991"/>
    <s v="/used-honda-prices/cr-v-hatchback-pricing/2013"/>
    <n v="59184"/>
    <n v="25.85"/>
  </r>
  <r>
    <x v="9"/>
    <s v="Honda CR-V Hatchback"/>
    <x v="83"/>
    <x v="1"/>
    <x v="1"/>
    <n v="4"/>
    <n v="24000"/>
    <n v="4.4000000000000003E-3"/>
    <n v="0.99560000000000004"/>
    <n v="1.6199999999999999E-2"/>
    <n v="0.98380000000000001"/>
    <n v="17414"/>
    <n v="17166"/>
    <n v="17661"/>
    <s v="/used-honda-prices/cr-v-hatchback-pricing/2012"/>
    <n v="59028"/>
    <n v="25.85"/>
  </r>
  <r>
    <x v="9"/>
    <s v="Honda CR-V Hatchback"/>
    <x v="83"/>
    <x v="2"/>
    <x v="2"/>
    <n v="3.33"/>
    <n v="36000"/>
    <n v="6.6E-3"/>
    <n v="0.99339999999999995"/>
    <n v="1.8800000000000001E-2"/>
    <n v="0.98119999999999996"/>
    <n v="14734"/>
    <n v="14428"/>
    <n v="15040"/>
    <s v="/used-honda-prices/cr-v-hatchback-pricing/2011"/>
    <n v="58872"/>
    <n v="25.85"/>
  </r>
  <r>
    <x v="9"/>
    <s v="Honda CR-V Hatchback"/>
    <x v="83"/>
    <x v="3"/>
    <x v="3"/>
    <n v="3.33"/>
    <n v="48000"/>
    <n v="8.8000000000000005E-3"/>
    <n v="0.99119999999999997"/>
    <n v="2.1399999999999999E-2"/>
    <n v="0.97860000000000003"/>
    <n v="12756"/>
    <n v="12550"/>
    <n v="12962"/>
    <s v="/used-honda-prices/cr-v-hatchback-pricing/2010"/>
    <n v="58716"/>
    <n v="25.85"/>
  </r>
  <r>
    <x v="9"/>
    <s v="Honda CR-V Hatchback"/>
    <x v="83"/>
    <x v="4"/>
    <x v="4"/>
    <n v="3.33"/>
    <n v="60000"/>
    <n v="1.0999999999999999E-2"/>
    <n v="0.98899999999999999"/>
    <n v="3.6999999999999998E-2"/>
    <n v="0.96299999999999997"/>
    <n v="10731"/>
    <n v="10509"/>
    <n v="10952"/>
    <s v="/used-honda-prices/cr-v-hatchback-pricing/2009"/>
    <n v="57780"/>
    <n v="25.85"/>
  </r>
  <r>
    <x v="9"/>
    <s v="Honda CR-V Hatchback"/>
    <x v="83"/>
    <x v="5"/>
    <x v="5"/>
    <n v="3.33"/>
    <n v="72000"/>
    <n v="1.3599999999999999E-2"/>
    <n v="0.98640000000000005"/>
    <n v="4.6399999999999997E-2"/>
    <n v="0.9536"/>
    <n v="9333"/>
    <n v="9140"/>
    <n v="9525"/>
    <s v="/used-honda-prices/cr-v-hatchback-pricing/2008"/>
    <n v="57216"/>
    <n v="25.85"/>
  </r>
  <r>
    <x v="9"/>
    <s v="Honda CR-V Hatchback"/>
    <x v="83"/>
    <x v="6"/>
    <x v="6"/>
    <n v="3.33"/>
    <n v="84000"/>
    <n v="1.6199999999999999E-2"/>
    <n v="0.98380000000000001"/>
    <n v="5.5800000000000002E-2"/>
    <n v="0.94420000000000004"/>
    <n v="8486"/>
    <n v="8335"/>
    <n v="8636"/>
    <s v="/used-honda-prices/cr-v-hatchback-pricing/2007"/>
    <n v="56652"/>
    <n v="25.85"/>
  </r>
  <r>
    <x v="9"/>
    <s v="Honda Element Hatchback"/>
    <x v="84"/>
    <x v="2"/>
    <x v="2"/>
    <n v="4"/>
    <n v="36000"/>
    <n v="6.6E-3"/>
    <n v="0.99339999999999995"/>
    <n v="1.8800000000000001E-2"/>
    <n v="0.98119999999999996"/>
    <n v="15671"/>
    <n v="15238"/>
    <n v="16103"/>
    <s v="/used-honda-prices/element-hatchback-pricing/2011"/>
    <n v="58872"/>
    <n v="21.5"/>
  </r>
  <r>
    <x v="9"/>
    <s v="Honda Element Hatchback"/>
    <x v="84"/>
    <x v="3"/>
    <x v="3"/>
    <n v="4"/>
    <n v="48000"/>
    <n v="8.8000000000000005E-3"/>
    <n v="0.99119999999999997"/>
    <n v="2.1399999999999999E-2"/>
    <n v="0.97860000000000003"/>
    <n v="13425"/>
    <n v="13002"/>
    <n v="13848"/>
    <s v="/used-honda-prices/element-hatchback-pricing/2010"/>
    <n v="58716"/>
    <n v="21.5"/>
  </r>
  <r>
    <x v="9"/>
    <s v="Honda Element Hatchback"/>
    <x v="84"/>
    <x v="4"/>
    <x v="4"/>
    <n v="4"/>
    <n v="60000"/>
    <n v="1.0999999999999999E-2"/>
    <n v="0.98899999999999999"/>
    <n v="3.6999999999999998E-2"/>
    <n v="0.96299999999999997"/>
    <n v="11366"/>
    <n v="11068"/>
    <n v="11664"/>
    <s v="/used-honda-prices/element-hatchback-pricing/2009"/>
    <n v="57780"/>
    <n v="21.5"/>
  </r>
  <r>
    <x v="9"/>
    <s v="Honda Element Hatchback"/>
    <x v="84"/>
    <x v="5"/>
    <x v="5"/>
    <n v="4"/>
    <n v="72000"/>
    <n v="1.3599999999999999E-2"/>
    <n v="0.98640000000000005"/>
    <n v="4.6399999999999997E-2"/>
    <n v="0.9536"/>
    <n v="9287"/>
    <n v="9092"/>
    <n v="9482"/>
    <s v="/used-honda-prices/element-hatchback-pricing/2008"/>
    <n v="57216"/>
    <n v="21.5"/>
  </r>
  <r>
    <x v="9"/>
    <s v="Honda Element SUV"/>
    <x v="85"/>
    <x v="3"/>
    <x v="3"/>
    <n v="4"/>
    <n v="48000"/>
    <n v="8.8000000000000005E-3"/>
    <n v="0.99119999999999997"/>
    <n v="2.1399999999999999E-2"/>
    <n v="0.97860000000000003"/>
    <n v="13952"/>
    <n v="13676"/>
    <n v="14228"/>
    <s v="/used-honda-prices/element-suv-pricing/2010"/>
    <n v="58716"/>
    <n v="21.5"/>
  </r>
  <r>
    <x v="9"/>
    <s v="Honda Element SUV"/>
    <x v="85"/>
    <x v="4"/>
    <x v="4"/>
    <n v="4"/>
    <n v="60000"/>
    <n v="1.0999999999999999E-2"/>
    <n v="0.98899999999999999"/>
    <n v="3.6999999999999998E-2"/>
    <n v="0.96299999999999997"/>
    <n v="12442"/>
    <n v="12188"/>
    <n v="12696"/>
    <s v="/used-honda-prices/element-suv-pricing/2009"/>
    <n v="57780"/>
    <n v="21.5"/>
  </r>
  <r>
    <x v="9"/>
    <s v="Honda Element SUV"/>
    <x v="85"/>
    <x v="5"/>
    <x v="5"/>
    <n v="4"/>
    <n v="72000"/>
    <n v="1.3599999999999999E-2"/>
    <n v="0.98640000000000005"/>
    <n v="4.6399999999999997E-2"/>
    <n v="0.9536"/>
    <n v="9672"/>
    <n v="9459"/>
    <n v="9885"/>
    <s v="/used-honda-prices/element-suv-pricing/2008"/>
    <n v="57216"/>
    <n v="21.5"/>
  </r>
  <r>
    <x v="9"/>
    <s v="Honda Element SUV"/>
    <x v="85"/>
    <x v="6"/>
    <x v="6"/>
    <n v="4"/>
    <n v="84000"/>
    <n v="1.6199999999999999E-2"/>
    <n v="0.98380000000000001"/>
    <n v="5.5800000000000002E-2"/>
    <n v="0.94420000000000004"/>
    <n v="7944"/>
    <n v="7818"/>
    <n v="8070"/>
    <s v="/used-honda-prices/element-suv-pricing/2007"/>
    <n v="56652"/>
    <n v="21.5"/>
  </r>
  <r>
    <x v="9"/>
    <s v="Honda Element SUV"/>
    <x v="85"/>
    <x v="7"/>
    <x v="7"/>
    <n v="2"/>
    <n v="96000"/>
    <n v="1.8800000000000001E-2"/>
    <n v="0.98119999999999996"/>
    <n v="6.5199999999999994E-2"/>
    <n v="0.93479999999999996"/>
    <n v="6706"/>
    <n v="6563"/>
    <n v="6849"/>
    <s v="/used-honda-prices/element-suv-pricing/2006"/>
    <n v="56088"/>
    <n v="21.5"/>
  </r>
  <r>
    <x v="9"/>
    <s v="Honda Element SUV"/>
    <x v="85"/>
    <x v="8"/>
    <x v="8"/>
    <n v="2"/>
    <n v="108000"/>
    <n v="2.1399999999999999E-2"/>
    <n v="0.97860000000000003"/>
    <n v="7.46E-2"/>
    <n v="0.9254"/>
    <n v="5329"/>
    <n v="5197"/>
    <n v="5460"/>
    <s v="/used-honda-prices/element-suv-pricing/2005"/>
    <n v="55524"/>
    <n v="21.5"/>
  </r>
  <r>
    <x v="9"/>
    <s v="Honda Fit Hatchback"/>
    <x v="86"/>
    <x v="0"/>
    <x v="0"/>
    <n v="4"/>
    <n v="12000"/>
    <n v="2.2000000000000001E-3"/>
    <n v="0.99780000000000002"/>
    <n v="1.3599999999999999E-2"/>
    <n v="0.98640000000000005"/>
    <n v="13978"/>
    <n v="13663"/>
    <n v="14292"/>
    <s v="/used-honda-prices/fit-hatchback-pricing/2013"/>
    <n v="59184"/>
    <n v="31.43"/>
  </r>
  <r>
    <x v="9"/>
    <s v="Honda Fit Hatchback"/>
    <x v="86"/>
    <x v="1"/>
    <x v="1"/>
    <n v="4"/>
    <n v="24000"/>
    <n v="4.4000000000000003E-3"/>
    <n v="0.99560000000000004"/>
    <n v="1.6199999999999999E-2"/>
    <n v="0.98380000000000001"/>
    <n v="12429"/>
    <n v="12180"/>
    <n v="12678"/>
    <s v="/used-honda-prices/fit-hatchback-pricing/2012"/>
    <n v="59028"/>
    <n v="31.43"/>
  </r>
  <r>
    <x v="9"/>
    <s v="Honda Fit Hatchback"/>
    <x v="86"/>
    <x v="2"/>
    <x v="2"/>
    <n v="3.67"/>
    <n v="36000"/>
    <n v="6.6E-3"/>
    <n v="0.99339999999999995"/>
    <n v="1.8800000000000001E-2"/>
    <n v="0.98119999999999996"/>
    <n v="8875"/>
    <n v="8661"/>
    <n v="9088"/>
    <s v="/used-honda-prices/fit-hatchback-pricing/2011"/>
    <n v="58872"/>
    <n v="31.43"/>
  </r>
  <r>
    <x v="9"/>
    <s v="Honda Fit Hatchback"/>
    <x v="86"/>
    <x v="3"/>
    <x v="3"/>
    <n v="3.67"/>
    <n v="48000"/>
    <n v="8.8000000000000005E-3"/>
    <n v="0.99119999999999997"/>
    <n v="2.1399999999999999E-2"/>
    <n v="0.97860000000000003"/>
    <n v="9605"/>
    <n v="9397"/>
    <n v="9813"/>
    <s v="/used-honda-prices/fit-hatchback-pricing/2010"/>
    <n v="58716"/>
    <n v="31.43"/>
  </r>
  <r>
    <x v="9"/>
    <s v="Honda Fit Hatchback"/>
    <x v="86"/>
    <x v="4"/>
    <x v="4"/>
    <n v="3.67"/>
    <n v="60000"/>
    <n v="1.0999999999999999E-2"/>
    <n v="0.98899999999999999"/>
    <n v="3.6999999999999998E-2"/>
    <n v="0.96299999999999997"/>
    <n v="8385"/>
    <n v="8205"/>
    <n v="8565"/>
    <s v="/used-honda-prices/fit-hatchback-pricing/2009"/>
    <n v="57780"/>
    <n v="31.43"/>
  </r>
  <r>
    <x v="9"/>
    <s v="Honda Fit Hatchback"/>
    <x v="86"/>
    <x v="5"/>
    <x v="5"/>
    <n v="2.67"/>
    <n v="72000"/>
    <n v="1.3599999999999999E-2"/>
    <n v="0.98640000000000005"/>
    <n v="4.6399999999999997E-2"/>
    <n v="0.9536"/>
    <n v="7053"/>
    <n v="6887"/>
    <n v="7219"/>
    <s v="/used-honda-prices/fit-hatchback-pricing/2008"/>
    <n v="57216"/>
    <n v="31.43"/>
  </r>
  <r>
    <x v="9"/>
    <s v="Honda Fit Hatchback"/>
    <x v="86"/>
    <x v="6"/>
    <x v="6"/>
    <n v="2.67"/>
    <n v="84000"/>
    <n v="1.6199999999999999E-2"/>
    <n v="0.98380000000000001"/>
    <n v="5.5800000000000002E-2"/>
    <n v="0.94420000000000004"/>
    <n v="5397"/>
    <n v="5222"/>
    <n v="5572"/>
    <s v="/used-honda-prices/fit-hatchback-pricing/2007"/>
    <n v="56652"/>
    <n v="31.43"/>
  </r>
  <r>
    <x v="9"/>
    <s v="Honda Insight Hatchback"/>
    <x v="87"/>
    <x v="0"/>
    <x v="0"/>
    <n v="4"/>
    <n v="12000"/>
    <n v="2.2000000000000001E-3"/>
    <n v="0.99780000000000002"/>
    <n v="1.3599999999999999E-2"/>
    <n v="0.98640000000000005"/>
    <n v="14629"/>
    <n v="14296"/>
    <n v="14963"/>
    <s v="/used-honda-prices/insight-hatchback-pricing/2013"/>
    <n v="59184"/>
    <n v="42.28"/>
  </r>
  <r>
    <x v="9"/>
    <s v="Honda Insight Hatchback"/>
    <x v="87"/>
    <x v="1"/>
    <x v="1"/>
    <n v="4"/>
    <n v="24000"/>
    <n v="4.4000000000000003E-3"/>
    <n v="0.99560000000000004"/>
    <n v="1.6199999999999999E-2"/>
    <n v="0.98380000000000001"/>
    <n v="11853"/>
    <n v="11654"/>
    <n v="12053"/>
    <s v="/used-honda-prices/insight-hatchback-pricing/2012"/>
    <n v="59028"/>
    <n v="42.28"/>
  </r>
  <r>
    <x v="9"/>
    <s v="Honda Insight Hatchback"/>
    <x v="87"/>
    <x v="2"/>
    <x v="2"/>
    <n v="3.67"/>
    <n v="36000"/>
    <n v="6.6E-3"/>
    <n v="0.99339999999999995"/>
    <n v="1.8800000000000001E-2"/>
    <n v="0.98119999999999996"/>
    <n v="10041"/>
    <n v="9842"/>
    <n v="10241"/>
    <s v="/used-honda-prices/insight-hatchback-pricing/2011"/>
    <n v="58872"/>
    <n v="42.28"/>
  </r>
  <r>
    <x v="9"/>
    <s v="Honda Insight Hatchback"/>
    <x v="87"/>
    <x v="3"/>
    <x v="3"/>
    <n v="3.67"/>
    <n v="48000"/>
    <n v="8.8000000000000005E-3"/>
    <n v="0.99119999999999997"/>
    <n v="2.1399999999999999E-2"/>
    <n v="0.97860000000000003"/>
    <n v="9382"/>
    <n v="9161"/>
    <n v="9603"/>
    <s v="/used-honda-prices/insight-hatchback-pricing/2010"/>
    <n v="58716"/>
    <n v="42.28"/>
  </r>
  <r>
    <x v="9"/>
    <s v="Honda Odyssey Hatchback"/>
    <x v="88"/>
    <x v="0"/>
    <x v="0"/>
    <n v="4"/>
    <n v="12000"/>
    <n v="2.2000000000000001E-3"/>
    <n v="0.99780000000000002"/>
    <n v="1.3599999999999999E-2"/>
    <n v="0.98640000000000005"/>
    <n v="21642"/>
    <n v="21367"/>
    <n v="21918"/>
    <s v="/used-honda-prices/odyssey-hatchback-pricing/2013"/>
    <n v="59184"/>
    <n v="21.75"/>
  </r>
  <r>
    <x v="9"/>
    <s v="Honda Odyssey Hatchback"/>
    <x v="88"/>
    <x v="1"/>
    <x v="1"/>
    <n v="4"/>
    <n v="24000"/>
    <n v="4.4000000000000003E-3"/>
    <n v="0.99560000000000004"/>
    <n v="1.6199999999999999E-2"/>
    <n v="0.98380000000000001"/>
    <n v="19439"/>
    <n v="19194"/>
    <n v="19685"/>
    <s v="/used-honda-prices/odyssey-hatchback-pricing/2012"/>
    <n v="59028"/>
    <n v="21.75"/>
  </r>
  <r>
    <x v="9"/>
    <s v="Honda Odyssey Hatchback"/>
    <x v="88"/>
    <x v="2"/>
    <x v="2"/>
    <n v="4"/>
    <n v="36000"/>
    <n v="6.6E-3"/>
    <n v="0.99339999999999995"/>
    <n v="1.8800000000000001E-2"/>
    <n v="0.98119999999999996"/>
    <n v="17356"/>
    <n v="17110"/>
    <n v="17602"/>
    <s v="/used-honda-prices/odyssey-hatchback-pricing/2011"/>
    <n v="58872"/>
    <n v="21.75"/>
  </r>
  <r>
    <x v="9"/>
    <s v="Honda Odyssey Hatchback"/>
    <x v="88"/>
    <x v="3"/>
    <x v="3"/>
    <n v="4"/>
    <n v="48000"/>
    <n v="8.8000000000000005E-3"/>
    <n v="0.99119999999999997"/>
    <n v="2.1399999999999999E-2"/>
    <n v="0.97860000000000003"/>
    <n v="13648"/>
    <n v="13415"/>
    <n v="13880"/>
    <s v="/used-honda-prices/odyssey-hatchback-pricing/2010"/>
    <n v="58716"/>
    <n v="21.75"/>
  </r>
  <r>
    <x v="9"/>
    <s v="Honda Odyssey Hatchback"/>
    <x v="88"/>
    <x v="4"/>
    <x v="4"/>
    <n v="4"/>
    <n v="60000"/>
    <n v="1.0999999999999999E-2"/>
    <n v="0.98899999999999999"/>
    <n v="3.6999999999999998E-2"/>
    <n v="0.96299999999999997"/>
    <n v="11592"/>
    <n v="11358"/>
    <n v="11827"/>
    <s v="/used-honda-prices/odyssey-hatchback-pricing/2009"/>
    <n v="57780"/>
    <n v="21.75"/>
  </r>
  <r>
    <x v="9"/>
    <s v="Honda Odyssey Hatchback"/>
    <x v="88"/>
    <x v="5"/>
    <x v="5"/>
    <n v="4"/>
    <n v="72000"/>
    <n v="1.3599999999999999E-2"/>
    <n v="0.98640000000000005"/>
    <n v="4.6399999999999997E-2"/>
    <n v="0.9536"/>
    <n v="9037"/>
    <n v="8874"/>
    <n v="9200"/>
    <s v="/used-honda-prices/odyssey-hatchback-pricing/2008"/>
    <n v="57216"/>
    <n v="21.75"/>
  </r>
  <r>
    <x v="9"/>
    <s v="Honda Odyssey Hatchback"/>
    <x v="88"/>
    <x v="6"/>
    <x v="6"/>
    <n v="3.33"/>
    <n v="84000"/>
    <n v="1.6199999999999999E-2"/>
    <n v="0.98380000000000001"/>
    <n v="5.5800000000000002E-2"/>
    <n v="0.94420000000000004"/>
    <n v="7638"/>
    <n v="7543"/>
    <n v="7733"/>
    <s v="/used-honda-prices/odyssey-hatchback-pricing/2007"/>
    <n v="56652"/>
    <n v="21.75"/>
  </r>
  <r>
    <x v="9"/>
    <s v="Honda Odyssey Hatchback"/>
    <x v="88"/>
    <x v="7"/>
    <x v="7"/>
    <n v="3.33"/>
    <n v="96000"/>
    <n v="1.8800000000000001E-2"/>
    <n v="0.98119999999999996"/>
    <n v="6.5199999999999994E-2"/>
    <n v="0.93479999999999996"/>
    <n v="6302"/>
    <n v="6198"/>
    <n v="6405"/>
    <s v="/used-honda-prices/odyssey-hatchback-pricing/2006"/>
    <n v="56088"/>
    <n v="21.75"/>
  </r>
  <r>
    <x v="9"/>
    <s v="Honda Odyssey Hatchback"/>
    <x v="88"/>
    <x v="8"/>
    <x v="8"/>
    <n v="3.33"/>
    <n v="108000"/>
    <n v="2.1399999999999999E-2"/>
    <n v="0.97860000000000003"/>
    <n v="7.46E-2"/>
    <n v="0.9254"/>
    <n v="8050"/>
    <n v="7847"/>
    <n v="8254"/>
    <s v="/used-honda-prices/odyssey-hatchback-pricing/2005"/>
    <n v="55524"/>
    <n v="21.75"/>
  </r>
  <r>
    <x v="9"/>
    <s v="Honda Odyssey Van"/>
    <x v="89"/>
    <x v="0"/>
    <x v="0"/>
    <n v="4"/>
    <n v="12000"/>
    <n v="2.2000000000000001E-3"/>
    <n v="0.99780000000000002"/>
    <n v="1.3599999999999999E-2"/>
    <n v="0.98640000000000005"/>
    <n v="23291"/>
    <n v="22831"/>
    <n v="23752"/>
    <s v="/used-honda-prices/odyssey-van-pricing/2013"/>
    <n v="59184"/>
    <n v="21.75"/>
  </r>
  <r>
    <x v="9"/>
    <s v="Honda Odyssey Van"/>
    <x v="89"/>
    <x v="1"/>
    <x v="1"/>
    <n v="4"/>
    <n v="24000"/>
    <n v="4.4000000000000003E-3"/>
    <n v="0.99560000000000004"/>
    <n v="1.6199999999999999E-2"/>
    <n v="0.98380000000000001"/>
    <n v="19381"/>
    <n v="18948"/>
    <n v="19813"/>
    <s v="/used-honda-prices/odyssey-van-pricing/2012"/>
    <n v="59028"/>
    <n v="21.75"/>
  </r>
  <r>
    <x v="9"/>
    <s v="Honda Odyssey Van"/>
    <x v="89"/>
    <x v="2"/>
    <x v="2"/>
    <n v="4"/>
    <n v="36000"/>
    <n v="6.6E-3"/>
    <n v="0.99339999999999995"/>
    <n v="1.8800000000000001E-2"/>
    <n v="0.98119999999999996"/>
    <n v="17294"/>
    <n v="16893"/>
    <n v="17696"/>
    <s v="/used-honda-prices/odyssey-van-pricing/2011"/>
    <n v="58872"/>
    <n v="21.75"/>
  </r>
  <r>
    <x v="9"/>
    <s v="Honda Odyssey Van"/>
    <x v="89"/>
    <x v="3"/>
    <x v="3"/>
    <n v="4"/>
    <n v="48000"/>
    <n v="8.8000000000000005E-3"/>
    <n v="0.99119999999999997"/>
    <n v="2.1399999999999999E-2"/>
    <n v="0.97860000000000003"/>
    <n v="15962"/>
    <n v="15522"/>
    <n v="16402"/>
    <s v="/used-honda-prices/odyssey-van-pricing/2010"/>
    <n v="58716"/>
    <n v="21.75"/>
  </r>
  <r>
    <x v="9"/>
    <s v="Honda Pilot SUV"/>
    <x v="90"/>
    <x v="0"/>
    <x v="0"/>
    <n v="4"/>
    <n v="12000"/>
    <n v="2.2000000000000001E-3"/>
    <n v="0.99780000000000002"/>
    <n v="1.3599999999999999E-2"/>
    <n v="0.98640000000000005"/>
    <n v="32238"/>
    <n v="31810"/>
    <n v="32666"/>
    <s v="/used-honda-prices/pilot-suv-pricing/2013"/>
    <n v="59184"/>
    <n v="20.515000000000001"/>
  </r>
  <r>
    <x v="9"/>
    <s v="Honda Pilot SUV"/>
    <x v="90"/>
    <x v="1"/>
    <x v="1"/>
    <n v="4"/>
    <n v="24000"/>
    <n v="4.4000000000000003E-3"/>
    <n v="0.99560000000000004"/>
    <n v="1.6199999999999999E-2"/>
    <n v="0.98380000000000001"/>
    <n v="20030"/>
    <n v="19777"/>
    <n v="20283"/>
    <s v="/used-honda-prices/pilot-suv-pricing/2012"/>
    <n v="59028"/>
    <n v="20.515000000000001"/>
  </r>
  <r>
    <x v="9"/>
    <s v="Honda Pilot SUV"/>
    <x v="90"/>
    <x v="2"/>
    <x v="2"/>
    <n v="3.33"/>
    <n v="36000"/>
    <n v="6.6E-3"/>
    <n v="0.99339999999999995"/>
    <n v="1.8800000000000001E-2"/>
    <n v="0.98119999999999996"/>
    <n v="17850"/>
    <n v="17475"/>
    <n v="18225"/>
    <s v="/used-honda-prices/pilot-suv-pricing/2011"/>
    <n v="58872"/>
    <n v="20.515000000000001"/>
  </r>
  <r>
    <x v="9"/>
    <s v="Honda Pilot SUV"/>
    <x v="90"/>
    <x v="3"/>
    <x v="3"/>
    <n v="3.33"/>
    <n v="48000"/>
    <n v="8.8000000000000005E-3"/>
    <n v="0.99119999999999997"/>
    <n v="2.1399999999999999E-2"/>
    <n v="0.97860000000000003"/>
    <n v="15016"/>
    <n v="14756"/>
    <n v="15277"/>
    <s v="/used-honda-prices/pilot-suv-pricing/2010"/>
    <n v="58716"/>
    <n v="20.515000000000001"/>
  </r>
  <r>
    <x v="9"/>
    <s v="Honda Pilot SUV"/>
    <x v="90"/>
    <x v="4"/>
    <x v="4"/>
    <n v="3.33"/>
    <n v="60000"/>
    <n v="1.0999999999999999E-2"/>
    <n v="0.98899999999999999"/>
    <n v="3.6999999999999998E-2"/>
    <n v="0.96299999999999997"/>
    <n v="12716"/>
    <n v="12476"/>
    <n v="12956"/>
    <s v="/used-honda-prices/pilot-suv-pricing/2009"/>
    <n v="57780"/>
    <n v="20.515000000000001"/>
  </r>
  <r>
    <x v="9"/>
    <s v="Honda Pilot SUV"/>
    <x v="90"/>
    <x v="5"/>
    <x v="5"/>
    <n v="3.33"/>
    <n v="72000"/>
    <n v="1.3599999999999999E-2"/>
    <n v="0.98640000000000005"/>
    <n v="4.6399999999999997E-2"/>
    <n v="0.9536"/>
    <n v="10241"/>
    <n v="10033"/>
    <n v="10449"/>
    <s v="/used-honda-prices/pilot-suv-pricing/2008"/>
    <n v="57216"/>
    <n v="20.515000000000001"/>
  </r>
  <r>
    <x v="9"/>
    <s v="Honda Pilot SUV"/>
    <x v="90"/>
    <x v="6"/>
    <x v="6"/>
    <n v="3.33"/>
    <n v="84000"/>
    <n v="1.6199999999999999E-2"/>
    <n v="0.98380000000000001"/>
    <n v="5.5800000000000002E-2"/>
    <n v="0.94420000000000004"/>
    <n v="8991"/>
    <n v="8831"/>
    <n v="9150"/>
    <s v="/used-honda-prices/pilot-suv-pricing/2007"/>
    <n v="56652"/>
    <n v="20.515000000000001"/>
  </r>
  <r>
    <x v="9"/>
    <s v="Honda Pilot SUV"/>
    <x v="90"/>
    <x v="7"/>
    <x v="7"/>
    <n v="3.33"/>
    <n v="96000"/>
    <n v="1.8800000000000001E-2"/>
    <n v="0.98119999999999996"/>
    <n v="6.5199999999999994E-2"/>
    <n v="0.93479999999999996"/>
    <n v="7382"/>
    <n v="7252"/>
    <n v="7511"/>
    <s v="/used-honda-prices/pilot-suv-pricing/2006"/>
    <n v="56088"/>
    <n v="20.515000000000001"/>
  </r>
  <r>
    <x v="9"/>
    <s v="Honda Pilot SUV"/>
    <x v="90"/>
    <x v="8"/>
    <x v="8"/>
    <n v="3"/>
    <n v="108000"/>
    <n v="2.1399999999999999E-2"/>
    <n v="0.97860000000000003"/>
    <n v="7.46E-2"/>
    <n v="0.9254"/>
    <n v="6021"/>
    <n v="5922"/>
    <n v="6120"/>
    <s v="/used-honda-prices/pilot-suv-pricing/2005"/>
    <n v="55524"/>
    <n v="20.515000000000001"/>
  </r>
  <r>
    <x v="9"/>
    <s v="Honda Ridgeline Truck"/>
    <x v="91"/>
    <x v="0"/>
    <x v="0"/>
    <n v="4"/>
    <n v="12000"/>
    <n v="2.2000000000000001E-3"/>
    <n v="0.99780000000000002"/>
    <n v="1.3599999999999999E-2"/>
    <n v="0.98640000000000005"/>
    <n v="23279"/>
    <n v="22817"/>
    <n v="23742"/>
    <s v="/used-honda-prices/ridgeline-truck-pricing/2013"/>
    <n v="59184"/>
    <n v="17.46"/>
  </r>
  <r>
    <x v="9"/>
    <s v="Honda Ridgeline Truck"/>
    <x v="91"/>
    <x v="1"/>
    <x v="1"/>
    <n v="4"/>
    <n v="24000"/>
    <n v="4.4000000000000003E-3"/>
    <n v="0.99560000000000004"/>
    <n v="1.6199999999999999E-2"/>
    <n v="0.98380000000000001"/>
    <n v="25855"/>
    <n v="25365"/>
    <n v="26345"/>
    <s v="/used-honda-prices/ridgeline-truck-pricing/2012"/>
    <n v="59028"/>
    <n v="17.46"/>
  </r>
  <r>
    <x v="9"/>
    <s v="Honda Ridgeline Truck"/>
    <x v="91"/>
    <x v="2"/>
    <x v="2"/>
    <n v="4"/>
    <n v="36000"/>
    <n v="6.6E-3"/>
    <n v="0.99339999999999995"/>
    <n v="1.8800000000000001E-2"/>
    <n v="0.98119999999999996"/>
    <n v="19255"/>
    <n v="18835"/>
    <n v="19675"/>
    <s v="/used-honda-prices/ridgeline-truck-pricing/2011"/>
    <n v="58872"/>
    <n v="17.46"/>
  </r>
  <r>
    <x v="9"/>
    <s v="Honda Ridgeline Truck"/>
    <x v="91"/>
    <x v="3"/>
    <x v="3"/>
    <n v="4"/>
    <n v="48000"/>
    <n v="8.8000000000000005E-3"/>
    <n v="0.99119999999999997"/>
    <n v="2.1399999999999999E-2"/>
    <n v="0.97860000000000003"/>
    <n v="16768"/>
    <n v="16363"/>
    <n v="17173"/>
    <s v="/used-honda-prices/ridgeline-truck-pricing/2010"/>
    <n v="58716"/>
    <n v="17.46"/>
  </r>
  <r>
    <x v="9"/>
    <s v="Honda Ridgeline Truck"/>
    <x v="91"/>
    <x v="4"/>
    <x v="4"/>
    <n v="4"/>
    <n v="60000"/>
    <n v="1.0999999999999999E-2"/>
    <n v="0.98899999999999999"/>
    <n v="3.6999999999999998E-2"/>
    <n v="0.96299999999999997"/>
    <n v="17951"/>
    <n v="17470"/>
    <n v="18433"/>
    <s v="/used-honda-prices/ridgeline-truck-pricing/2009"/>
    <n v="57780"/>
    <n v="17.46"/>
  </r>
  <r>
    <x v="9"/>
    <s v="Honda Ridgeline Truck"/>
    <x v="91"/>
    <x v="5"/>
    <x v="5"/>
    <n v="3.67"/>
    <n v="72000"/>
    <n v="1.3599999999999999E-2"/>
    <n v="0.98640000000000005"/>
    <n v="4.6399999999999997E-2"/>
    <n v="0.9536"/>
    <n v="12562"/>
    <n v="12311"/>
    <n v="12812"/>
    <s v="/used-honda-prices/ridgeline-truck-pricing/2008"/>
    <n v="57216"/>
    <n v="17.46"/>
  </r>
  <r>
    <x v="9"/>
    <s v="Honda Ridgeline Truck"/>
    <x v="91"/>
    <x v="6"/>
    <x v="6"/>
    <n v="3.67"/>
    <n v="84000"/>
    <n v="1.6199999999999999E-2"/>
    <n v="0.98380000000000001"/>
    <n v="5.5800000000000002E-2"/>
    <n v="0.94420000000000004"/>
    <n v="11386"/>
    <n v="11135"/>
    <n v="11637"/>
    <s v="/used-honda-prices/ridgeline-truck-pricing/2007"/>
    <n v="56652"/>
    <n v="17.46"/>
  </r>
  <r>
    <x v="9"/>
    <s v="Honda Ridgeline Truck"/>
    <x v="91"/>
    <x v="7"/>
    <x v="7"/>
    <n v="3.67"/>
    <n v="96000"/>
    <n v="1.8800000000000001E-2"/>
    <n v="0.98119999999999996"/>
    <n v="6.5199999999999994E-2"/>
    <n v="0.93479999999999996"/>
    <n v="9592"/>
    <n v="9449"/>
    <n v="9734"/>
    <s v="/used-honda-prices/ridgeline-truck-pricing/2006"/>
    <n v="56088"/>
    <n v="17.46"/>
  </r>
  <r>
    <x v="9"/>
    <s v="Honda S2000 Convertible"/>
    <x v="92"/>
    <x v="4"/>
    <x v="4"/>
    <m/>
    <n v="60000"/>
    <n v="1.0999999999999999E-2"/>
    <n v="0.98899999999999999"/>
    <n v="3.6999999999999998E-2"/>
    <n v="0.96299999999999997"/>
    <n v="22402"/>
    <n v="21803"/>
    <n v="23000"/>
    <s v="/used-honda-prices/s2000-convertible-pricing/2009"/>
    <n v="57780"/>
    <n v="21.5"/>
  </r>
  <r>
    <x v="9"/>
    <s v="Honda S2000 Convertible"/>
    <x v="92"/>
    <x v="5"/>
    <x v="5"/>
    <m/>
    <n v="72000"/>
    <n v="1.3599999999999999E-2"/>
    <n v="0.98640000000000005"/>
    <n v="4.6399999999999997E-2"/>
    <n v="0.9536"/>
    <n v="19687"/>
    <n v="19158"/>
    <n v="20217"/>
    <s v="/used-honda-prices/s2000-convertible-pricing/2008"/>
    <n v="57216"/>
    <n v="21.5"/>
  </r>
  <r>
    <x v="10"/>
    <s v="Hyundai Accent Sedan"/>
    <x v="93"/>
    <x v="0"/>
    <x v="0"/>
    <n v="3.67"/>
    <n v="12000"/>
    <n v="4.0000000000000001E-3"/>
    <n v="0.996"/>
    <n v="0.03"/>
    <n v="0.97"/>
    <n v="12352"/>
    <n v="12134"/>
    <n v="12570"/>
    <s v="/used-hyundai-prices/accent-sedan-pricing/2013"/>
    <n v="58200"/>
    <n v="31.28"/>
  </r>
  <r>
    <x v="10"/>
    <s v="Hyundai Accent Sedan"/>
    <x v="93"/>
    <x v="1"/>
    <x v="1"/>
    <n v="3.67"/>
    <n v="24000"/>
    <n v="8.0000000000000002E-3"/>
    <n v="0.99199999999999999"/>
    <n v="0.04"/>
    <n v="0.96"/>
    <n v="10996"/>
    <n v="10727"/>
    <n v="11264"/>
    <s v="/used-hyundai-prices/accent-sedan-pricing/2012"/>
    <n v="57600"/>
    <n v="31.28"/>
  </r>
  <r>
    <x v="10"/>
    <s v="Hyundai Accent Sedan"/>
    <x v="93"/>
    <x v="2"/>
    <x v="2"/>
    <n v="2"/>
    <n v="36000"/>
    <n v="1.2E-2"/>
    <n v="0.98799999999999999"/>
    <n v="0.05"/>
    <n v="0.95"/>
    <n v="8228"/>
    <n v="8062"/>
    <n v="8395"/>
    <s v="/used-hyundai-prices/accent-sedan-pricing/2011"/>
    <n v="57000"/>
    <n v="31.28"/>
  </r>
  <r>
    <x v="10"/>
    <s v="Hyundai Accent Sedan"/>
    <x v="93"/>
    <x v="3"/>
    <x v="3"/>
    <n v="2"/>
    <n v="48000"/>
    <n v="1.6E-2"/>
    <n v="0.98399999999999999"/>
    <n v="0.06"/>
    <n v="0.94"/>
    <n v="7211"/>
    <n v="7003"/>
    <n v="7420"/>
    <s v="/used-hyundai-prices/accent-sedan-pricing/2010"/>
    <n v="56400"/>
    <n v="31.28"/>
  </r>
  <r>
    <x v="10"/>
    <s v="Hyundai Accent Sedan"/>
    <x v="93"/>
    <x v="4"/>
    <x v="4"/>
    <n v="1.33"/>
    <n v="60000"/>
    <n v="0.02"/>
    <n v="0.98"/>
    <n v="0.12"/>
    <n v="0.88"/>
    <n v="6062"/>
    <n v="5895"/>
    <n v="6229"/>
    <s v="/used-hyundai-prices/accent-sedan-pricing/2009"/>
    <n v="52800"/>
    <n v="31.28"/>
  </r>
  <r>
    <x v="10"/>
    <s v="Hyundai Accent Sedan"/>
    <x v="93"/>
    <x v="5"/>
    <x v="5"/>
    <n v="1.33"/>
    <n v="72000"/>
    <n v="0.03"/>
    <n v="0.97"/>
    <n v="0.1512"/>
    <n v="0.8488"/>
    <n v="5299"/>
    <n v="5138"/>
    <n v="5459"/>
    <s v="/used-hyundai-prices/accent-sedan-pricing/2008"/>
    <n v="50928"/>
    <n v="31.28"/>
  </r>
  <r>
    <x v="10"/>
    <s v="Hyundai Accent Sedan"/>
    <x v="93"/>
    <x v="6"/>
    <x v="6"/>
    <n v="1.33"/>
    <n v="84000"/>
    <n v="0.04"/>
    <n v="0.96"/>
    <n v="0.18240000000000001"/>
    <n v="0.81759999999999999"/>
    <n v="4746"/>
    <n v="4584"/>
    <n v="4909"/>
    <s v="/used-hyundai-prices/accent-sedan-pricing/2007"/>
    <n v="49056"/>
    <n v="31.28"/>
  </r>
  <r>
    <x v="10"/>
    <s v="Hyundai Accent Sedan"/>
    <x v="93"/>
    <x v="7"/>
    <x v="7"/>
    <n v="1.33"/>
    <n v="96000"/>
    <n v="0.05"/>
    <n v="0.95"/>
    <n v="0.21360000000000001"/>
    <n v="0.78639999999999999"/>
    <n v="3492"/>
    <n v="3411"/>
    <n v="3573"/>
    <s v="/used-hyundai-prices/accent-sedan-pricing/2006"/>
    <n v="47184"/>
    <n v="31.28"/>
  </r>
  <r>
    <x v="10"/>
    <s v="Hyundai Accent Sedan"/>
    <x v="93"/>
    <x v="8"/>
    <x v="8"/>
    <n v="1.33"/>
    <n v="108000"/>
    <n v="0.06"/>
    <n v="0.94"/>
    <n v="0.24479999999999999"/>
    <n v="0.75519999999999998"/>
    <n v="2610"/>
    <n v="2531"/>
    <n v="2688"/>
    <s v="/used-hyundai-prices/accent-sedan-pricing/2005"/>
    <n v="45312"/>
    <n v="31.28"/>
  </r>
  <r>
    <x v="10"/>
    <s v="Hyundai Elantra Sedan"/>
    <x v="94"/>
    <x v="0"/>
    <x v="0"/>
    <n v="4"/>
    <n v="12000"/>
    <n v="4.0000000000000001E-3"/>
    <n v="0.996"/>
    <n v="0.03"/>
    <n v="0.97"/>
    <n v="13788"/>
    <n v="13503"/>
    <n v="14072"/>
    <s v="/used-hyundai-prices/elantra-sedan-pricing/2013"/>
    <n v="58200"/>
    <n v="31.18"/>
  </r>
  <r>
    <x v="10"/>
    <s v="Hyundai Elantra Sedan"/>
    <x v="94"/>
    <x v="1"/>
    <x v="1"/>
    <n v="4"/>
    <n v="24000"/>
    <n v="8.0000000000000002E-3"/>
    <n v="0.99199999999999999"/>
    <n v="0.04"/>
    <n v="0.96"/>
    <n v="12367"/>
    <n v="12117"/>
    <n v="12618"/>
    <s v="/used-hyundai-prices/elantra-sedan-pricing/2012"/>
    <n v="57600"/>
    <n v="31.18"/>
  </r>
  <r>
    <x v="10"/>
    <s v="Hyundai Elantra Sedan"/>
    <x v="94"/>
    <x v="2"/>
    <x v="2"/>
    <n v="4"/>
    <n v="36000"/>
    <n v="1.2E-2"/>
    <n v="0.98799999999999999"/>
    <n v="0.05"/>
    <n v="0.95"/>
    <n v="11144"/>
    <n v="10888"/>
    <n v="11401"/>
    <s v="/used-hyundai-prices/elantra-sedan-pricing/2011"/>
    <n v="57000"/>
    <n v="31.18"/>
  </r>
  <r>
    <x v="10"/>
    <s v="Hyundai Elantra Sedan"/>
    <x v="94"/>
    <x v="3"/>
    <x v="3"/>
    <n v="4"/>
    <n v="48000"/>
    <n v="1.6E-2"/>
    <n v="0.98399999999999999"/>
    <n v="0.06"/>
    <n v="0.94"/>
    <n v="7643"/>
    <n v="7432"/>
    <n v="7855"/>
    <s v="/used-hyundai-prices/elantra-sedan-pricing/2010"/>
    <n v="56400"/>
    <n v="31.18"/>
  </r>
  <r>
    <x v="10"/>
    <s v="Hyundai Elantra Sedan"/>
    <x v="94"/>
    <x v="4"/>
    <x v="4"/>
    <n v="2.33"/>
    <n v="60000"/>
    <n v="0.02"/>
    <n v="0.98"/>
    <n v="0.12"/>
    <n v="0.88"/>
    <n v="6691"/>
    <n v="6508"/>
    <n v="6874"/>
    <s v="/used-hyundai-prices/elantra-sedan-pricing/2009"/>
    <n v="52800"/>
    <n v="31.18"/>
  </r>
  <r>
    <x v="10"/>
    <s v="Hyundai Elantra Sedan"/>
    <x v="94"/>
    <x v="5"/>
    <x v="5"/>
    <n v="2.33"/>
    <n v="72000"/>
    <n v="0.03"/>
    <n v="0.97"/>
    <n v="0.1512"/>
    <n v="0.8488"/>
    <n v="5540"/>
    <n v="5376"/>
    <n v="5704"/>
    <s v="/used-hyundai-prices/elantra-sedan-pricing/2008"/>
    <n v="50928"/>
    <n v="31.18"/>
  </r>
  <r>
    <x v="10"/>
    <s v="Hyundai Elantra Sedan"/>
    <x v="94"/>
    <x v="6"/>
    <x v="6"/>
    <n v="2.33"/>
    <n v="84000"/>
    <n v="0.04"/>
    <n v="0.96"/>
    <n v="0.18240000000000001"/>
    <n v="0.81759999999999999"/>
    <n v="5148"/>
    <n v="4996"/>
    <n v="5301"/>
    <s v="/used-hyundai-prices/elantra-sedan-pricing/2007"/>
    <n v="49056"/>
    <n v="31.18"/>
  </r>
  <r>
    <x v="10"/>
    <s v="Hyundai Elantra Sedan"/>
    <x v="94"/>
    <x v="7"/>
    <x v="7"/>
    <n v="1.33"/>
    <n v="96000"/>
    <n v="0.05"/>
    <n v="0.95"/>
    <n v="0.21360000000000001"/>
    <n v="0.78639999999999999"/>
    <n v="3730"/>
    <n v="3644"/>
    <n v="3816"/>
    <s v="/used-hyundai-prices/elantra-sedan-pricing/2006"/>
    <n v="47184"/>
    <n v="31.18"/>
  </r>
  <r>
    <x v="10"/>
    <s v="Hyundai Elantra Sedan"/>
    <x v="94"/>
    <x v="8"/>
    <x v="8"/>
    <n v="1.33"/>
    <n v="108000"/>
    <n v="0.06"/>
    <n v="0.94"/>
    <n v="0.24479999999999999"/>
    <n v="0.75519999999999998"/>
    <n v="2860"/>
    <n v="2784"/>
    <n v="2936"/>
    <s v="/used-hyundai-prices/elantra-sedan-pricing/2005"/>
    <n v="45312"/>
    <n v="31.18"/>
  </r>
  <r>
    <x v="10"/>
    <s v="Hyundai Elantra Touring Wagon"/>
    <x v="95"/>
    <x v="1"/>
    <x v="1"/>
    <n v="4"/>
    <n v="24000"/>
    <n v="8.0000000000000002E-3"/>
    <n v="0.99199999999999999"/>
    <n v="0.04"/>
    <n v="0.96"/>
    <n v="12030"/>
    <n v="11693"/>
    <n v="12367"/>
    <s v="/used-hyundai-prices/elantra-touring-wagon-pricing/2012"/>
    <n v="57600"/>
    <n v="26.02"/>
  </r>
  <r>
    <x v="10"/>
    <s v="Hyundai Elantra Touring Wagon"/>
    <x v="95"/>
    <x v="2"/>
    <x v="2"/>
    <n v="4"/>
    <n v="36000"/>
    <n v="1.2E-2"/>
    <n v="0.98799999999999999"/>
    <n v="0.05"/>
    <n v="0.95"/>
    <n v="10450"/>
    <n v="10178"/>
    <n v="10723"/>
    <s v="/used-hyundai-prices/elantra-touring-wagon-pricing/2011"/>
    <n v="57000"/>
    <n v="26.02"/>
  </r>
  <r>
    <x v="10"/>
    <s v="Hyundai Elantra Touring Wagon"/>
    <x v="95"/>
    <x v="3"/>
    <x v="3"/>
    <n v="4"/>
    <n v="48000"/>
    <n v="1.6E-2"/>
    <n v="0.98399999999999999"/>
    <n v="0.06"/>
    <n v="0.94"/>
    <n v="7856"/>
    <n v="7655"/>
    <n v="8057"/>
    <s v="/used-hyundai-prices/elantra-touring-wagon-pricing/2010"/>
    <n v="56400"/>
    <n v="26.02"/>
  </r>
  <r>
    <x v="10"/>
    <s v="Hyundai Entourage Van"/>
    <x v="96"/>
    <x v="5"/>
    <x v="5"/>
    <n v="3"/>
    <n v="72000"/>
    <n v="0.03"/>
    <n v="0.97"/>
    <n v="0.1512"/>
    <n v="0.8488"/>
    <n v="7409"/>
    <n v="7202"/>
    <n v="7617"/>
    <s v="/used-hyundai-prices/entourage-van-pricing/2008"/>
    <n v="50928"/>
    <n v="19.5"/>
  </r>
  <r>
    <x v="10"/>
    <s v="Hyundai Entourage Van"/>
    <x v="96"/>
    <x v="6"/>
    <x v="6"/>
    <n v="3"/>
    <n v="84000"/>
    <n v="0.04"/>
    <n v="0.96"/>
    <n v="0.18240000000000001"/>
    <n v="0.81759999999999999"/>
    <n v="6128"/>
    <n v="6001"/>
    <n v="6254"/>
    <s v="/used-hyundai-prices/entourage-van-pricing/2007"/>
    <n v="49056"/>
    <n v="19.5"/>
  </r>
  <r>
    <x v="10"/>
    <s v="Hyundai Equus Sedan"/>
    <x v="97"/>
    <x v="0"/>
    <x v="0"/>
    <n v="4"/>
    <n v="12000"/>
    <n v="4.0000000000000001E-3"/>
    <n v="0.996"/>
    <n v="0.03"/>
    <n v="0.97"/>
    <n v="39029"/>
    <n v="38039"/>
    <n v="40019"/>
    <s v="/used-hyundai-prices/equus-sedan-pricing/2013"/>
    <n v="58200"/>
    <n v="17.97"/>
  </r>
  <r>
    <x v="10"/>
    <s v="Hyundai Equus Sedan"/>
    <x v="97"/>
    <x v="1"/>
    <x v="1"/>
    <n v="4"/>
    <n v="24000"/>
    <n v="8.0000000000000002E-3"/>
    <n v="0.99199999999999999"/>
    <n v="0.04"/>
    <n v="0.96"/>
    <n v="33967"/>
    <n v="33443"/>
    <n v="34491"/>
    <s v="/used-hyundai-prices/equus-sedan-pricing/2012"/>
    <n v="57600"/>
    <n v="17.97"/>
  </r>
  <r>
    <x v="10"/>
    <s v="Hyundai Equus Sedan"/>
    <x v="97"/>
    <x v="2"/>
    <x v="2"/>
    <n v="4"/>
    <n v="36000"/>
    <n v="1.2E-2"/>
    <n v="0.98799999999999999"/>
    <n v="0.05"/>
    <n v="0.95"/>
    <n v="30426"/>
    <n v="29905"/>
    <n v="30948"/>
    <s v="/used-hyundai-prices/equus-sedan-pricing/2011"/>
    <n v="57000"/>
    <n v="17.97"/>
  </r>
  <r>
    <x v="10"/>
    <s v="Hyundai Genesis Sedan"/>
    <x v="98"/>
    <x v="0"/>
    <x v="0"/>
    <n v="4"/>
    <n v="12000"/>
    <n v="4.0000000000000001E-3"/>
    <n v="0.996"/>
    <n v="0.03"/>
    <n v="0.97"/>
    <n v="28953"/>
    <n v="28229"/>
    <n v="29677"/>
    <s v="/used-hyundai-prices/genesis-sedan-pricing/2013"/>
    <n v="58200"/>
    <n v="20.917999999999999"/>
  </r>
  <r>
    <x v="10"/>
    <s v="Hyundai Genesis Sedan"/>
    <x v="98"/>
    <x v="1"/>
    <x v="1"/>
    <n v="4"/>
    <n v="24000"/>
    <n v="8.0000000000000002E-3"/>
    <n v="0.99199999999999999"/>
    <n v="0.04"/>
    <n v="0.96"/>
    <n v="19191"/>
    <n v="18768"/>
    <n v="19614"/>
    <s v="/used-hyundai-prices/genesis-sedan-pricing/2012"/>
    <n v="57600"/>
    <n v="20.917999999999999"/>
  </r>
  <r>
    <x v="10"/>
    <s v="Hyundai Genesis Sedan"/>
    <x v="98"/>
    <x v="2"/>
    <x v="2"/>
    <n v="4"/>
    <n v="36000"/>
    <n v="1.2E-2"/>
    <n v="0.98799999999999999"/>
    <n v="0.05"/>
    <n v="0.95"/>
    <n v="17373"/>
    <n v="17071"/>
    <n v="17674"/>
    <s v="/used-hyundai-prices/genesis-sedan-pricing/2011"/>
    <n v="57000"/>
    <n v="20.917999999999999"/>
  </r>
  <r>
    <x v="10"/>
    <s v="Hyundai Genesis Sedan"/>
    <x v="98"/>
    <x v="3"/>
    <x v="3"/>
    <n v="4"/>
    <n v="48000"/>
    <n v="1.6E-2"/>
    <n v="0.98399999999999999"/>
    <n v="0.06"/>
    <n v="0.94"/>
    <n v="15250"/>
    <n v="14861"/>
    <n v="15638"/>
    <s v="/used-hyundai-prices/genesis-sedan-pricing/2010"/>
    <n v="56400"/>
    <n v="20.917999999999999"/>
  </r>
  <r>
    <x v="10"/>
    <s v="Hyundai Genesis Sedan"/>
    <x v="98"/>
    <x v="4"/>
    <x v="4"/>
    <n v="4"/>
    <n v="60000"/>
    <n v="0.02"/>
    <n v="0.98"/>
    <n v="0.12"/>
    <n v="0.88"/>
    <n v="13733"/>
    <n v="13559"/>
    <n v="13908"/>
    <s v="/used-hyundai-prices/genesis-sedan-pricing/2009"/>
    <n v="52800"/>
    <n v="20.917999999999999"/>
  </r>
  <r>
    <x v="10"/>
    <s v="Hyundai Santa Fe SUV"/>
    <x v="99"/>
    <x v="0"/>
    <x v="0"/>
    <n v="4"/>
    <n v="12000"/>
    <n v="4.0000000000000001E-3"/>
    <n v="0.996"/>
    <n v="0.03"/>
    <n v="0.97"/>
    <n v="19883"/>
    <n v="19415"/>
    <n v="20351"/>
    <s v="/used-hyundai-prices/santa-fe-suv-pricing/2013"/>
    <n v="58200"/>
    <n v="21.56"/>
  </r>
  <r>
    <x v="10"/>
    <s v="Hyundai Santa Fe SUV"/>
    <x v="99"/>
    <x v="1"/>
    <x v="1"/>
    <n v="4"/>
    <n v="24000"/>
    <n v="8.0000000000000002E-3"/>
    <n v="0.99199999999999999"/>
    <n v="0.04"/>
    <n v="0.96"/>
    <n v="15970"/>
    <n v="15766"/>
    <n v="16174"/>
    <s v="/used-hyundai-prices/santa-fe-suv-pricing/2012"/>
    <n v="57600"/>
    <n v="21.56"/>
  </r>
  <r>
    <x v="10"/>
    <s v="Hyundai Santa Fe SUV"/>
    <x v="99"/>
    <x v="2"/>
    <x v="2"/>
    <n v="4"/>
    <n v="36000"/>
    <n v="1.2E-2"/>
    <n v="0.98799999999999999"/>
    <n v="0.05"/>
    <n v="0.95"/>
    <n v="14030"/>
    <n v="13757"/>
    <n v="14303"/>
    <s v="/used-hyundai-prices/santa-fe-suv-pricing/2011"/>
    <n v="57000"/>
    <n v="21.56"/>
  </r>
  <r>
    <x v="10"/>
    <s v="Hyundai Santa Fe SUV"/>
    <x v="99"/>
    <x v="3"/>
    <x v="3"/>
    <n v="4"/>
    <n v="48000"/>
    <n v="1.6E-2"/>
    <n v="0.98399999999999999"/>
    <n v="0.06"/>
    <n v="0.94"/>
    <n v="13972"/>
    <n v="13606"/>
    <n v="14338"/>
    <s v="/used-hyundai-prices/santa-fe-suv-pricing/2010"/>
    <n v="56400"/>
    <n v="21.56"/>
  </r>
  <r>
    <x v="10"/>
    <s v="Hyundai Santa Fe SUV"/>
    <x v="99"/>
    <x v="4"/>
    <x v="4"/>
    <n v="4"/>
    <n v="60000"/>
    <n v="0.02"/>
    <n v="0.98"/>
    <n v="0.12"/>
    <n v="0.88"/>
    <n v="11717"/>
    <n v="11451"/>
    <n v="11982"/>
    <s v="/used-hyundai-prices/santa-fe-suv-pricing/2009"/>
    <n v="52800"/>
    <n v="21.56"/>
  </r>
  <r>
    <x v="10"/>
    <s v="Hyundai Santa Fe SUV"/>
    <x v="99"/>
    <x v="5"/>
    <x v="5"/>
    <n v="4"/>
    <n v="72000"/>
    <n v="0.03"/>
    <n v="0.97"/>
    <n v="0.1512"/>
    <n v="0.8488"/>
    <n v="10014"/>
    <n v="9786"/>
    <n v="10242"/>
    <s v="/used-hyundai-prices/santa-fe-suv-pricing/2008"/>
    <n v="50928"/>
    <n v="21.56"/>
  </r>
  <r>
    <x v="10"/>
    <s v="Hyundai Santa Fe SUV"/>
    <x v="99"/>
    <x v="6"/>
    <x v="6"/>
    <n v="4"/>
    <n v="84000"/>
    <n v="0.04"/>
    <n v="0.96"/>
    <n v="0.18240000000000001"/>
    <n v="0.81759999999999999"/>
    <n v="7609"/>
    <n v="7451"/>
    <n v="7767"/>
    <s v="/used-hyundai-prices/santa-fe-suv-pricing/2007"/>
    <n v="49056"/>
    <n v="21.56"/>
  </r>
  <r>
    <x v="10"/>
    <s v="Hyundai Santa Fe SUV"/>
    <x v="99"/>
    <x v="7"/>
    <x v="7"/>
    <n v="2"/>
    <n v="96000"/>
    <n v="0.05"/>
    <n v="0.95"/>
    <n v="0.21360000000000001"/>
    <n v="0.78639999999999999"/>
    <n v="5893"/>
    <n v="5785"/>
    <n v="6002"/>
    <s v="/used-hyundai-prices/santa-fe-suv-pricing/2006"/>
    <n v="47184"/>
    <n v="21.56"/>
  </r>
  <r>
    <x v="10"/>
    <s v="Hyundai Santa Fe SUV"/>
    <x v="99"/>
    <x v="8"/>
    <x v="8"/>
    <n v="2"/>
    <n v="108000"/>
    <n v="0.06"/>
    <n v="0.94"/>
    <n v="0.24479999999999999"/>
    <n v="0.75519999999999998"/>
    <n v="4763"/>
    <n v="4710"/>
    <n v="4815"/>
    <s v="/used-hyundai-prices/santa-fe-suv-pricing/2005"/>
    <n v="45312"/>
    <n v="21.56"/>
  </r>
  <r>
    <x v="10"/>
    <s v="Hyundai Sonata Sedan"/>
    <x v="100"/>
    <x v="0"/>
    <x v="0"/>
    <n v="4"/>
    <n v="12000"/>
    <n v="4.0000000000000001E-3"/>
    <n v="0.996"/>
    <n v="0.03"/>
    <n v="0.97"/>
    <n v="19917"/>
    <n v="19410"/>
    <n v="20423"/>
    <s v="/used-hyundai-prices/sonata-sedan-pricing/2013"/>
    <n v="58200"/>
    <n v="28.87"/>
  </r>
  <r>
    <x v="10"/>
    <s v="Hyundai Sonata Sedan"/>
    <x v="100"/>
    <x v="1"/>
    <x v="1"/>
    <n v="4"/>
    <n v="24000"/>
    <n v="8.0000000000000002E-3"/>
    <n v="0.99199999999999999"/>
    <n v="0.04"/>
    <n v="0.96"/>
    <n v="13828"/>
    <n v="13542"/>
    <n v="14115"/>
    <s v="/used-hyundai-prices/sonata-sedan-pricing/2012"/>
    <n v="57600"/>
    <n v="28.87"/>
  </r>
  <r>
    <x v="10"/>
    <s v="Hyundai Sonata Sedan"/>
    <x v="100"/>
    <x v="2"/>
    <x v="2"/>
    <n v="4"/>
    <n v="36000"/>
    <n v="1.2E-2"/>
    <n v="0.98799999999999999"/>
    <n v="0.05"/>
    <n v="0.95"/>
    <n v="12360"/>
    <n v="12108"/>
    <n v="12613"/>
    <s v="/used-hyundai-prices/sonata-sedan-pricing/2011"/>
    <n v="57000"/>
    <n v="28.87"/>
  </r>
  <r>
    <x v="10"/>
    <s v="Hyundai Sonata Sedan"/>
    <x v="100"/>
    <x v="3"/>
    <x v="3"/>
    <n v="3"/>
    <n v="48000"/>
    <n v="1.6E-2"/>
    <n v="0.98399999999999999"/>
    <n v="0.06"/>
    <n v="0.94"/>
    <n v="11200"/>
    <n v="10883"/>
    <n v="11518"/>
    <s v="/used-hyundai-prices/sonata-sedan-pricing/2010"/>
    <n v="56400"/>
    <n v="28.87"/>
  </r>
  <r>
    <x v="10"/>
    <s v="Hyundai Sonata Sedan"/>
    <x v="100"/>
    <x v="4"/>
    <x v="4"/>
    <n v="3"/>
    <n v="60000"/>
    <n v="0.02"/>
    <n v="0.98"/>
    <n v="0.12"/>
    <n v="0.88"/>
    <n v="7432"/>
    <n v="7312"/>
    <n v="7552"/>
    <s v="/used-hyundai-prices/sonata-sedan-pricing/2009"/>
    <n v="52800"/>
    <n v="28.87"/>
  </r>
  <r>
    <x v="10"/>
    <s v="Hyundai Sonata Sedan"/>
    <x v="100"/>
    <x v="5"/>
    <x v="5"/>
    <n v="3"/>
    <n v="72000"/>
    <n v="0.03"/>
    <n v="0.97"/>
    <n v="0.1512"/>
    <n v="0.8488"/>
    <n v="8203"/>
    <n v="7960"/>
    <n v="8447"/>
    <s v="/used-hyundai-prices/sonata-sedan-pricing/2008"/>
    <n v="50928"/>
    <n v="28.87"/>
  </r>
  <r>
    <x v="10"/>
    <s v="Hyundai Sonata Sedan"/>
    <x v="100"/>
    <x v="6"/>
    <x v="6"/>
    <n v="3"/>
    <n v="84000"/>
    <n v="0.04"/>
    <n v="0.96"/>
    <n v="0.18240000000000001"/>
    <n v="0.81759999999999999"/>
    <n v="5453"/>
    <n v="5325"/>
    <n v="5581"/>
    <s v="/used-hyundai-prices/sonata-sedan-pricing/2007"/>
    <n v="49056"/>
    <n v="28.87"/>
  </r>
  <r>
    <x v="10"/>
    <s v="Hyundai Sonata Sedan"/>
    <x v="100"/>
    <x v="7"/>
    <x v="7"/>
    <n v="3"/>
    <n v="96000"/>
    <n v="0.05"/>
    <n v="0.95"/>
    <n v="0.21360000000000001"/>
    <n v="0.78639999999999999"/>
    <n v="4315"/>
    <n v="4230"/>
    <n v="4400"/>
    <s v="/used-hyundai-prices/sonata-sedan-pricing/2006"/>
    <n v="47184"/>
    <n v="28.87"/>
  </r>
  <r>
    <x v="10"/>
    <s v="Hyundai Sonata Sedan"/>
    <x v="100"/>
    <x v="8"/>
    <x v="8"/>
    <n v="1"/>
    <n v="108000"/>
    <n v="0.06"/>
    <n v="0.94"/>
    <n v="0.24479999999999999"/>
    <n v="0.75519999999999998"/>
    <n v="3154"/>
    <n v="3093"/>
    <n v="3216"/>
    <s v="/used-hyundai-prices/sonata-sedan-pricing/2005"/>
    <n v="45312"/>
    <n v="28.87"/>
  </r>
  <r>
    <x v="10"/>
    <s v="Hyundai Tucson SUV"/>
    <x v="101"/>
    <x v="0"/>
    <x v="0"/>
    <n v="4"/>
    <n v="12000"/>
    <n v="4.0000000000000001E-3"/>
    <n v="0.996"/>
    <n v="0.03"/>
    <n v="0.97"/>
    <n v="16681"/>
    <n v="16368"/>
    <n v="16995"/>
    <s v="/used-hyundai-prices/tucson-suv-pricing/2013"/>
    <n v="58200"/>
    <n v="23.911999999999999"/>
  </r>
  <r>
    <x v="10"/>
    <s v="Hyundai Tucson SUV"/>
    <x v="101"/>
    <x v="1"/>
    <x v="1"/>
    <n v="4"/>
    <n v="24000"/>
    <n v="8.0000000000000002E-3"/>
    <n v="0.99199999999999999"/>
    <n v="0.04"/>
    <n v="0.96"/>
    <n v="15218"/>
    <n v="14905"/>
    <n v="15532"/>
    <s v="/used-hyundai-prices/tucson-suv-pricing/2012"/>
    <n v="57600"/>
    <n v="23.911999999999999"/>
  </r>
  <r>
    <x v="10"/>
    <s v="Hyundai Tucson SUV"/>
    <x v="101"/>
    <x v="2"/>
    <x v="2"/>
    <n v="4"/>
    <n v="36000"/>
    <n v="1.2E-2"/>
    <n v="0.98799999999999999"/>
    <n v="0.05"/>
    <n v="0.95"/>
    <n v="13657"/>
    <n v="13331"/>
    <n v="13983"/>
    <s v="/used-hyundai-prices/tucson-suv-pricing/2011"/>
    <n v="57000"/>
    <n v="23.911999999999999"/>
  </r>
  <r>
    <x v="10"/>
    <s v="Hyundai Tucson SUV"/>
    <x v="101"/>
    <x v="3"/>
    <x v="3"/>
    <n v="4"/>
    <n v="48000"/>
    <n v="1.6E-2"/>
    <n v="0.98399999999999999"/>
    <n v="0.06"/>
    <n v="0.94"/>
    <n v="12227"/>
    <n v="11908"/>
    <n v="12547"/>
    <s v="/used-hyundai-prices/tucson-suv-pricing/2010"/>
    <n v="56400"/>
    <n v="23.911999999999999"/>
  </r>
  <r>
    <x v="10"/>
    <s v="Hyundai Tucson SUV"/>
    <x v="101"/>
    <x v="4"/>
    <x v="4"/>
    <n v="2.33"/>
    <n v="60000"/>
    <n v="0.02"/>
    <n v="0.98"/>
    <n v="0.12"/>
    <n v="0.88"/>
    <n v="9631"/>
    <n v="9411"/>
    <n v="9852"/>
    <s v="/used-hyundai-prices/tucson-suv-pricing/2009"/>
    <n v="52800"/>
    <n v="23.911999999999999"/>
  </r>
  <r>
    <x v="10"/>
    <s v="Hyundai Tucson SUV"/>
    <x v="101"/>
    <x v="5"/>
    <x v="5"/>
    <n v="2.33"/>
    <n v="72000"/>
    <n v="0.03"/>
    <n v="0.97"/>
    <n v="0.1512"/>
    <n v="0.8488"/>
    <n v="8194"/>
    <n v="8005"/>
    <n v="8382"/>
    <s v="/used-hyundai-prices/tucson-suv-pricing/2008"/>
    <n v="50928"/>
    <n v="23.911999999999999"/>
  </r>
  <r>
    <x v="10"/>
    <s v="Hyundai Tucson SUV"/>
    <x v="101"/>
    <x v="6"/>
    <x v="6"/>
    <n v="1.33"/>
    <n v="84000"/>
    <n v="0.04"/>
    <n v="0.96"/>
    <n v="0.18240000000000001"/>
    <n v="0.81759999999999999"/>
    <n v="5863"/>
    <n v="5747"/>
    <n v="5979"/>
    <s v="/used-hyundai-prices/tucson-suv-pricing/2007"/>
    <n v="49056"/>
    <n v="23.911999999999999"/>
  </r>
  <r>
    <x v="10"/>
    <s v="Hyundai Tucson SUV"/>
    <x v="101"/>
    <x v="7"/>
    <x v="7"/>
    <n v="1.33"/>
    <n v="96000"/>
    <n v="0.05"/>
    <n v="0.95"/>
    <n v="0.21360000000000001"/>
    <n v="0.78639999999999999"/>
    <n v="5559"/>
    <n v="5435"/>
    <n v="5683"/>
    <s v="/used-hyundai-prices/tucson-suv-pricing/2006"/>
    <n v="47184"/>
    <n v="23.911999999999999"/>
  </r>
  <r>
    <x v="10"/>
    <s v="Hyundai Tucson SUV"/>
    <x v="101"/>
    <x v="8"/>
    <x v="8"/>
    <n v="1.33"/>
    <n v="108000"/>
    <n v="0.06"/>
    <n v="0.94"/>
    <n v="0.24479999999999999"/>
    <n v="0.75519999999999998"/>
    <n v="3832"/>
    <n v="3733"/>
    <n v="3930"/>
    <s v="/used-hyundai-prices/tucson-suv-pricing/2005"/>
    <n v="45312"/>
    <n v="23.911999999999999"/>
  </r>
  <r>
    <x v="10"/>
    <s v="Hyundai Veracruz SUV"/>
    <x v="102"/>
    <x v="1"/>
    <x v="1"/>
    <n v="4"/>
    <n v="24000"/>
    <n v="8.0000000000000002E-3"/>
    <n v="0.99199999999999999"/>
    <n v="0.04"/>
    <n v="0.96"/>
    <n v="17577"/>
    <n v="17260"/>
    <n v="17894"/>
    <s v="/used-hyundai-prices/veracruz-suv-pricing/2012"/>
    <n v="57600"/>
    <n v="19.84"/>
  </r>
  <r>
    <x v="10"/>
    <s v="Hyundai Veracruz SUV"/>
    <x v="102"/>
    <x v="2"/>
    <x v="2"/>
    <n v="4"/>
    <n v="36000"/>
    <n v="1.2E-2"/>
    <n v="0.98799999999999999"/>
    <n v="0.05"/>
    <n v="0.95"/>
    <n v="15521"/>
    <n v="15206"/>
    <n v="15836"/>
    <s v="/used-hyundai-prices/veracruz-suv-pricing/2011"/>
    <n v="57000"/>
    <n v="19.84"/>
  </r>
  <r>
    <x v="10"/>
    <s v="Hyundai Veracruz SUV"/>
    <x v="102"/>
    <x v="3"/>
    <x v="3"/>
    <n v="4"/>
    <n v="48000"/>
    <n v="1.6E-2"/>
    <n v="0.98399999999999999"/>
    <n v="0.06"/>
    <n v="0.94"/>
    <n v="13622"/>
    <n v="13297"/>
    <n v="13948"/>
    <s v="/used-hyundai-prices/veracruz-suv-pricing/2010"/>
    <n v="56400"/>
    <n v="19.84"/>
  </r>
  <r>
    <x v="10"/>
    <s v="Hyundai Veracruz SUV"/>
    <x v="102"/>
    <x v="4"/>
    <x v="4"/>
    <n v="4"/>
    <n v="60000"/>
    <n v="0.02"/>
    <n v="0.98"/>
    <n v="0.12"/>
    <n v="0.88"/>
    <n v="16132"/>
    <n v="15766"/>
    <n v="16499"/>
    <s v="/used-hyundai-prices/veracruz-suv-pricing/2009"/>
    <n v="52800"/>
    <n v="19.84"/>
  </r>
  <r>
    <x v="10"/>
    <s v="Hyundai Veracruz SUV"/>
    <x v="102"/>
    <x v="5"/>
    <x v="5"/>
    <n v="4"/>
    <n v="72000"/>
    <n v="0.03"/>
    <n v="0.97"/>
    <n v="0.1512"/>
    <n v="0.8488"/>
    <n v="14757"/>
    <n v="14416"/>
    <n v="15097"/>
    <s v="/used-hyundai-prices/veracruz-suv-pricing/2008"/>
    <n v="50928"/>
    <n v="19.84"/>
  </r>
  <r>
    <x v="10"/>
    <s v="Hyundai Veracruz SUV"/>
    <x v="102"/>
    <x v="6"/>
    <x v="6"/>
    <n v="3.67"/>
    <n v="84000"/>
    <n v="0.04"/>
    <n v="0.96"/>
    <n v="0.18240000000000001"/>
    <n v="0.81759999999999999"/>
    <n v="9083"/>
    <n v="8884"/>
    <n v="9282"/>
    <s v="/used-hyundai-prices/veracruz-suv-pricing/2007"/>
    <n v="49056"/>
    <n v="19.84"/>
  </r>
  <r>
    <x v="11"/>
    <s v="Infiniti EX35 SUV"/>
    <x v="103"/>
    <x v="1"/>
    <x v="1"/>
    <n v="4"/>
    <n v="24000"/>
    <n v="4.7999999999999996E-3"/>
    <n v="0.99519999999999997"/>
    <n v="1.9400000000000001E-2"/>
    <n v="0.98060000000000003"/>
    <n v="27323"/>
    <n v="26592"/>
    <n v="28054"/>
    <s v="/used-infiniti-prices/ex35-suv-pricing/2012"/>
    <n v="58836"/>
    <n v="19.882999999999999"/>
  </r>
  <r>
    <x v="11"/>
    <s v="Infiniti EX35 SUV"/>
    <x v="103"/>
    <x v="2"/>
    <x v="2"/>
    <n v="4"/>
    <n v="36000"/>
    <n v="7.1999999999999998E-3"/>
    <n v="0.99280000000000002"/>
    <n v="2.3099999999999999E-2"/>
    <n v="0.97689999999999999"/>
    <n v="23554"/>
    <n v="23172"/>
    <n v="23935"/>
    <s v="/used-infiniti-prices/ex35-suv-pricing/2011"/>
    <n v="58614"/>
    <n v="19.882999999999999"/>
  </r>
  <r>
    <x v="11"/>
    <s v="Infiniti EX35 SUV"/>
    <x v="103"/>
    <x v="3"/>
    <x v="3"/>
    <n v="4"/>
    <n v="48000"/>
    <n v="9.5999999999999992E-3"/>
    <n v="0.99039999999999995"/>
    <n v="2.6800000000000001E-2"/>
    <n v="0.97319999999999995"/>
    <n v="19336"/>
    <n v="18826"/>
    <n v="19846"/>
    <s v="/used-infiniti-prices/ex35-suv-pricing/2010"/>
    <n v="58392"/>
    <n v="19.882999999999999"/>
  </r>
  <r>
    <x v="11"/>
    <s v="Infiniti EX35 SUV"/>
    <x v="103"/>
    <x v="4"/>
    <x v="4"/>
    <n v="4"/>
    <n v="60000"/>
    <n v="1.2E-2"/>
    <n v="0.98799999999999999"/>
    <n v="4.9000000000000002E-2"/>
    <n v="0.95099999999999996"/>
    <n v="16726"/>
    <n v="16243"/>
    <n v="17210"/>
    <s v="/used-infiniti-prices/ex35-suv-pricing/2009"/>
    <n v="57060"/>
    <n v="19.882999999999999"/>
  </r>
  <r>
    <x v="11"/>
    <s v="Infiniti EX35 SUV"/>
    <x v="103"/>
    <x v="5"/>
    <x v="5"/>
    <n v="4"/>
    <n v="72000"/>
    <n v="1.5699999999999999E-2"/>
    <n v="0.98429999999999995"/>
    <n v="6.80666667E-2"/>
    <n v="0.93193333330000006"/>
    <n v="14364"/>
    <n v="14026"/>
    <n v="14703"/>
    <s v="/used-infiniti-prices/ex35-suv-pricing/2008"/>
    <n v="55915.999998000007"/>
    <n v="19.882999999999999"/>
  </r>
  <r>
    <x v="11"/>
    <s v="Infiniti FX35 SUV"/>
    <x v="104"/>
    <x v="1"/>
    <x v="1"/>
    <n v="4"/>
    <n v="24000"/>
    <n v="4.7999999999999996E-3"/>
    <n v="0.99519999999999997"/>
    <n v="1.9400000000000001E-2"/>
    <n v="0.98060000000000003"/>
    <n v="36250"/>
    <n v="35289"/>
    <n v="37211"/>
    <s v="/used-infiniti-prices/fx35-suv-pricing/2012"/>
    <n v="58836"/>
    <n v="17.869"/>
  </r>
  <r>
    <x v="11"/>
    <s v="Infiniti FX35 SUV"/>
    <x v="104"/>
    <x v="2"/>
    <x v="2"/>
    <n v="4"/>
    <n v="36000"/>
    <n v="7.1999999999999998E-3"/>
    <n v="0.99280000000000002"/>
    <n v="2.3099999999999999E-2"/>
    <n v="0.97689999999999999"/>
    <n v="30155"/>
    <n v="29527"/>
    <n v="30783"/>
    <s v="/used-infiniti-prices/fx35-suv-pricing/2011"/>
    <n v="58614"/>
    <n v="17.869"/>
  </r>
  <r>
    <x v="11"/>
    <s v="Infiniti FX35 SUV"/>
    <x v="104"/>
    <x v="3"/>
    <x v="3"/>
    <n v="4"/>
    <n v="48000"/>
    <n v="9.5999999999999992E-3"/>
    <n v="0.99039999999999995"/>
    <n v="2.6800000000000001E-2"/>
    <n v="0.97319999999999995"/>
    <n v="24224"/>
    <n v="23590"/>
    <n v="24858"/>
    <s v="/used-infiniti-prices/fx35-suv-pricing/2010"/>
    <n v="58392"/>
    <n v="17.869"/>
  </r>
  <r>
    <x v="11"/>
    <s v="Infiniti FX35 SUV"/>
    <x v="104"/>
    <x v="4"/>
    <x v="4"/>
    <n v="4"/>
    <n v="60000"/>
    <n v="1.2E-2"/>
    <n v="0.98799999999999999"/>
    <n v="4.9000000000000002E-2"/>
    <n v="0.95099999999999996"/>
    <n v="20886"/>
    <n v="20288"/>
    <n v="21485"/>
    <s v="/used-infiniti-prices/fx35-suv-pricing/2009"/>
    <n v="57060"/>
    <n v="17.869"/>
  </r>
  <r>
    <x v="11"/>
    <s v="Infiniti FX35 SUV"/>
    <x v="104"/>
    <x v="5"/>
    <x v="5"/>
    <n v="3"/>
    <n v="72000"/>
    <n v="1.5699999999999999E-2"/>
    <n v="0.98429999999999995"/>
    <n v="6.80666667E-2"/>
    <n v="0.93193333330000006"/>
    <n v="19331"/>
    <n v="18880"/>
    <n v="19783"/>
    <s v="/used-infiniti-prices/fx35-suv-pricing/2008"/>
    <n v="55915.999998000007"/>
    <n v="17.869"/>
  </r>
  <r>
    <x v="11"/>
    <s v="Infiniti FX35 SUV"/>
    <x v="104"/>
    <x v="6"/>
    <x v="6"/>
    <n v="3"/>
    <n v="84000"/>
    <n v="1.9400000000000001E-2"/>
    <n v="0.98060000000000003"/>
    <n v="8.7133333300000004E-2"/>
    <n v="0.91286666670000005"/>
    <n v="13802"/>
    <n v="13558"/>
    <n v="14047"/>
    <s v="/used-infiniti-prices/fx35-suv-pricing/2007"/>
    <n v="54772.000002000001"/>
    <n v="17.869"/>
  </r>
  <r>
    <x v="11"/>
    <s v="Infiniti FX35 SUV"/>
    <x v="104"/>
    <x v="7"/>
    <x v="7"/>
    <n v="3"/>
    <n v="96000"/>
    <n v="2.3099999999999999E-2"/>
    <n v="0.97689999999999999"/>
    <n v="0.1062"/>
    <n v="0.89380000000000004"/>
    <n v="13769"/>
    <n v="13459"/>
    <n v="14080"/>
    <s v="/used-infiniti-prices/fx35-suv-pricing/2006"/>
    <n v="53628"/>
    <n v="17.869"/>
  </r>
  <r>
    <x v="11"/>
    <s v="Infiniti FX35 SUV"/>
    <x v="104"/>
    <x v="8"/>
    <x v="8"/>
    <n v="3"/>
    <n v="108000"/>
    <n v="2.6800000000000001E-2"/>
    <n v="0.97319999999999995"/>
    <n v="0.1252666667"/>
    <n v="0.87473333330000003"/>
    <n v="9321"/>
    <n v="9176"/>
    <n v="9466"/>
    <s v="/used-infiniti-prices/fx35-suv-pricing/2005"/>
    <n v="52483.999997999999"/>
    <n v="17.869"/>
  </r>
  <r>
    <x v="11"/>
    <s v="Infiniti FX50 SUV"/>
    <x v="105"/>
    <x v="0"/>
    <x v="0"/>
    <n v="4"/>
    <n v="12000"/>
    <n v="2.3999999999999998E-3"/>
    <n v="0.99760000000000004"/>
    <n v="1.5699999999999999E-2"/>
    <n v="0.98429999999999995"/>
    <n v="47315"/>
    <n v="45876"/>
    <n v="48754"/>
    <s v="/used-infiniti-prices/fx50-suv-pricing/2013"/>
    <n v="59058"/>
    <n v="16.277000000000001"/>
  </r>
  <r>
    <x v="11"/>
    <s v="Infiniti FX50 SUV"/>
    <x v="105"/>
    <x v="1"/>
    <x v="1"/>
    <n v="4"/>
    <n v="24000"/>
    <n v="4.7999999999999996E-3"/>
    <n v="0.99519999999999997"/>
    <n v="1.9400000000000001E-2"/>
    <n v="0.98060000000000003"/>
    <n v="43711"/>
    <n v="42552"/>
    <n v="44869"/>
    <s v="/used-infiniti-prices/fx50-suv-pricing/2012"/>
    <n v="58836"/>
    <n v="16.277000000000001"/>
  </r>
  <r>
    <x v="11"/>
    <s v="Infiniti FX50 SUV"/>
    <x v="105"/>
    <x v="2"/>
    <x v="2"/>
    <n v="4"/>
    <n v="36000"/>
    <n v="7.1999999999999998E-3"/>
    <n v="0.99280000000000002"/>
    <n v="2.3099999999999999E-2"/>
    <n v="0.97689999999999999"/>
    <n v="34280"/>
    <n v="33566"/>
    <n v="34994"/>
    <s v="/used-infiniti-prices/fx50-suv-pricing/2011"/>
    <n v="58614"/>
    <n v="16.277000000000001"/>
  </r>
  <r>
    <x v="11"/>
    <s v="Infiniti FX50 SUV"/>
    <x v="105"/>
    <x v="3"/>
    <x v="3"/>
    <n v="4"/>
    <n v="48000"/>
    <n v="9.5999999999999992E-3"/>
    <n v="0.99039999999999995"/>
    <n v="2.6800000000000001E-2"/>
    <n v="0.97319999999999995"/>
    <n v="29155"/>
    <n v="28393"/>
    <n v="29918"/>
    <s v="/used-infiniti-prices/fx50-suv-pricing/2010"/>
    <n v="58392"/>
    <n v="16.277000000000001"/>
  </r>
  <r>
    <x v="11"/>
    <s v="Infiniti FX50 SUV"/>
    <x v="105"/>
    <x v="4"/>
    <x v="4"/>
    <n v="4"/>
    <n v="60000"/>
    <n v="1.2E-2"/>
    <n v="0.98799999999999999"/>
    <n v="4.9000000000000002E-2"/>
    <n v="0.95099999999999996"/>
    <n v="23812"/>
    <n v="23130"/>
    <n v="24495"/>
    <s v="/used-infiniti-prices/fx50-suv-pricing/2009"/>
    <n v="57060"/>
    <n v="16.277000000000001"/>
  </r>
  <r>
    <x v="11"/>
    <s v="Infiniti G25 Sedan"/>
    <x v="106"/>
    <x v="1"/>
    <x v="1"/>
    <n v="3"/>
    <n v="24000"/>
    <n v="4.7999999999999996E-3"/>
    <n v="0.99519999999999997"/>
    <n v="1.9400000000000001E-2"/>
    <n v="0.98060000000000003"/>
    <n v="20164"/>
    <n v="19748"/>
    <n v="20580"/>
    <s v="/used-infiniti-prices/g25-sedan-pricing/2012"/>
    <n v="58836"/>
    <n v="23.356999999999999"/>
  </r>
  <r>
    <x v="11"/>
    <s v="Infiniti G25 Sedan"/>
    <x v="106"/>
    <x v="2"/>
    <x v="2"/>
    <n v="3"/>
    <n v="36000"/>
    <n v="7.1999999999999998E-3"/>
    <n v="0.99280000000000002"/>
    <n v="2.3099999999999999E-2"/>
    <n v="0.97689999999999999"/>
    <n v="17604"/>
    <n v="17416"/>
    <n v="17792"/>
    <s v="/used-infiniti-prices/g25-sedan-pricing/2011"/>
    <n v="58614"/>
    <n v="23.356999999999999"/>
  </r>
  <r>
    <x v="11"/>
    <s v="Infiniti G35 Sedan"/>
    <x v="107"/>
    <x v="5"/>
    <x v="5"/>
    <n v="1.67"/>
    <n v="72000"/>
    <n v="1.5699999999999999E-2"/>
    <n v="0.98429999999999995"/>
    <n v="6.80666667E-2"/>
    <n v="0.93193333330000006"/>
    <n v="13434"/>
    <n v="13120"/>
    <n v="13748"/>
    <s v="/used-infiniti-prices/g35-sedan-pricing/2008"/>
    <n v="55915.999998000007"/>
    <n v="20.5"/>
  </r>
  <r>
    <x v="11"/>
    <s v="Infiniti G35 Sedan"/>
    <x v="107"/>
    <x v="6"/>
    <x v="6"/>
    <n v="1.67"/>
    <n v="84000"/>
    <n v="1.9400000000000001E-2"/>
    <n v="0.98060000000000003"/>
    <n v="8.7133333300000004E-2"/>
    <n v="0.91286666670000005"/>
    <n v="11369"/>
    <n v="11112"/>
    <n v="11626"/>
    <s v="/used-infiniti-prices/g35-sedan-pricing/2007"/>
    <n v="54772.000002000001"/>
    <n v="20.5"/>
  </r>
  <r>
    <x v="11"/>
    <s v="Infiniti G35 Sedan"/>
    <x v="107"/>
    <x v="7"/>
    <x v="7"/>
    <n v="1.67"/>
    <n v="96000"/>
    <n v="2.3099999999999999E-2"/>
    <n v="0.97689999999999999"/>
    <n v="0.1062"/>
    <n v="0.89380000000000004"/>
    <n v="9283"/>
    <n v="9109"/>
    <n v="9457"/>
    <s v="/used-infiniti-prices/g35-sedan-pricing/2006"/>
    <n v="53628"/>
    <n v="20.5"/>
  </r>
  <r>
    <x v="11"/>
    <s v="Infiniti G35 Sedan"/>
    <x v="107"/>
    <x v="8"/>
    <x v="8"/>
    <n v="1.67"/>
    <n v="108000"/>
    <n v="2.6800000000000001E-2"/>
    <n v="0.97319999999999995"/>
    <n v="0.1252666667"/>
    <n v="0.87473333330000003"/>
    <n v="6765"/>
    <n v="6673"/>
    <n v="6856"/>
    <s v="/used-infiniti-prices/g35-sedan-pricing/2005"/>
    <n v="52483.999997999999"/>
    <n v="20.5"/>
  </r>
  <r>
    <x v="11"/>
    <s v="Infiniti G37 Sedan"/>
    <x v="108"/>
    <x v="0"/>
    <x v="0"/>
    <m/>
    <n v="12000"/>
    <n v="2.3999999999999998E-3"/>
    <n v="0.99760000000000004"/>
    <n v="1.5699999999999999E-2"/>
    <n v="0.98429999999999995"/>
    <n v="24877"/>
    <n v="24424"/>
    <n v="25331"/>
    <s v="/used-infiniti-prices/g37-sedan-pricing/2013"/>
    <n v="59058"/>
    <n v="20.605699999999999"/>
  </r>
  <r>
    <x v="11"/>
    <s v="Infiniti G37 Sedan"/>
    <x v="108"/>
    <x v="1"/>
    <x v="1"/>
    <m/>
    <n v="24000"/>
    <n v="4.7999999999999996E-3"/>
    <n v="0.99519999999999997"/>
    <n v="1.9400000000000001E-2"/>
    <n v="0.98060000000000003"/>
    <n v="24063"/>
    <n v="23562"/>
    <n v="24563"/>
    <s v="/used-infiniti-prices/g37-sedan-pricing/2012"/>
    <n v="58836"/>
    <n v="20.605699999999999"/>
  </r>
  <r>
    <x v="11"/>
    <s v="Infiniti G37 Sedan"/>
    <x v="108"/>
    <x v="2"/>
    <x v="2"/>
    <m/>
    <n v="36000"/>
    <n v="7.1999999999999998E-3"/>
    <n v="0.99280000000000002"/>
    <n v="2.3099999999999999E-2"/>
    <n v="0.97689999999999999"/>
    <n v="21035"/>
    <n v="20645"/>
    <n v="21425"/>
    <s v="/used-infiniti-prices/g37-sedan-pricing/2011"/>
    <n v="58614"/>
    <n v="20.605699999999999"/>
  </r>
  <r>
    <x v="11"/>
    <s v="Infiniti G37 Sedan"/>
    <x v="108"/>
    <x v="3"/>
    <x v="3"/>
    <m/>
    <n v="48000"/>
    <n v="9.5999999999999992E-3"/>
    <n v="0.99039999999999995"/>
    <n v="2.6800000000000001E-2"/>
    <n v="0.97319999999999995"/>
    <n v="16084"/>
    <n v="15670"/>
    <n v="16498"/>
    <s v="/used-infiniti-prices/g37-sedan-pricing/2010"/>
    <n v="58392"/>
    <n v="20.605699999999999"/>
  </r>
  <r>
    <x v="11"/>
    <s v="Infiniti G37 Sedan"/>
    <x v="108"/>
    <x v="4"/>
    <x v="4"/>
    <m/>
    <n v="60000"/>
    <n v="1.2E-2"/>
    <n v="0.98799999999999999"/>
    <n v="4.9000000000000002E-2"/>
    <n v="0.95099999999999996"/>
    <n v="14765"/>
    <n v="14448"/>
    <n v="15081"/>
    <s v="/used-infiniti-prices/g37-sedan-pricing/2009"/>
    <n v="57060"/>
    <n v="20.605699999999999"/>
  </r>
  <r>
    <x v="11"/>
    <s v="Infiniti M35 Sedan"/>
    <x v="109"/>
    <x v="3"/>
    <x v="3"/>
    <n v="2.67"/>
    <n v="48000"/>
    <n v="9.5999999999999992E-3"/>
    <n v="0.99039999999999995"/>
    <n v="2.6800000000000001E-2"/>
    <n v="0.97319999999999995"/>
    <n v="22791"/>
    <n v="22202"/>
    <n v="23381"/>
    <s v="/used-infiniti-prices/m35-sedan-pricing/2010"/>
    <n v="58392"/>
    <n v="28.989000000000001"/>
  </r>
  <r>
    <x v="11"/>
    <s v="Infiniti M35 Sedan"/>
    <x v="109"/>
    <x v="4"/>
    <x v="4"/>
    <n v="2.67"/>
    <n v="60000"/>
    <n v="1.2E-2"/>
    <n v="0.98799999999999999"/>
    <n v="4.9000000000000002E-2"/>
    <n v="0.95099999999999996"/>
    <n v="21070"/>
    <n v="20616"/>
    <n v="21525"/>
    <s v="/used-infiniti-prices/m35-sedan-pricing/2009"/>
    <n v="57060"/>
    <n v="28.989000000000001"/>
  </r>
  <r>
    <x v="11"/>
    <s v="Infiniti M35 Sedan"/>
    <x v="109"/>
    <x v="5"/>
    <x v="5"/>
    <n v="2.67"/>
    <n v="72000"/>
    <n v="1.5699999999999999E-2"/>
    <n v="0.98429999999999995"/>
    <n v="6.80666667E-2"/>
    <n v="0.93193333330000006"/>
    <n v="15169"/>
    <n v="14920"/>
    <n v="15417"/>
    <s v="/used-infiniti-prices/m35-sedan-pricing/2008"/>
    <n v="55915.999998000007"/>
    <n v="28.989000000000001"/>
  </r>
  <r>
    <x v="11"/>
    <s v="Infiniti M35 Sedan"/>
    <x v="109"/>
    <x v="6"/>
    <x v="6"/>
    <n v="2.67"/>
    <n v="84000"/>
    <n v="1.9400000000000001E-2"/>
    <n v="0.98060000000000003"/>
    <n v="8.7133333300000004E-2"/>
    <n v="0.91286666670000005"/>
    <n v="15714"/>
    <n v="15362"/>
    <n v="16066"/>
    <s v="/used-infiniti-prices/m35-sedan-pricing/2007"/>
    <n v="54772.000002000001"/>
    <n v="28.989000000000001"/>
  </r>
  <r>
    <x v="11"/>
    <s v="Infiniti M35 Sedan"/>
    <x v="109"/>
    <x v="7"/>
    <x v="7"/>
    <n v="2.67"/>
    <n v="96000"/>
    <n v="2.3099999999999999E-2"/>
    <n v="0.97689999999999999"/>
    <n v="0.1062"/>
    <n v="0.89380000000000004"/>
    <n v="12078"/>
    <n v="11888"/>
    <n v="12268"/>
    <s v="/used-infiniti-prices/m35-sedan-pricing/2006"/>
    <n v="53628"/>
    <n v="28.989000000000001"/>
  </r>
  <r>
    <x v="11"/>
    <s v="Infiniti M37 Sedan"/>
    <x v="110"/>
    <x v="0"/>
    <x v="0"/>
    <n v="4"/>
    <n v="12000"/>
    <n v="2.3999999999999998E-3"/>
    <n v="0.99760000000000004"/>
    <n v="1.5699999999999999E-2"/>
    <n v="0.98429999999999995"/>
    <n v="43433"/>
    <n v="42627"/>
    <n v="44239"/>
    <s v="/used-infiniti-prices/m37-sedan-pricing/2013"/>
    <n v="59058"/>
    <n v="21.224"/>
  </r>
  <r>
    <x v="11"/>
    <s v="Infiniti M37 Sedan"/>
    <x v="110"/>
    <x v="1"/>
    <x v="1"/>
    <n v="4"/>
    <n v="24000"/>
    <n v="4.7999999999999996E-3"/>
    <n v="0.99519999999999997"/>
    <n v="1.9400000000000001E-2"/>
    <n v="0.98060000000000003"/>
    <n v="29672"/>
    <n v="29041"/>
    <n v="30303"/>
    <s v="/used-infiniti-prices/m37-sedan-pricing/2012"/>
    <n v="58836"/>
    <n v="21.224"/>
  </r>
  <r>
    <x v="11"/>
    <s v="Infiniti M37 Sedan"/>
    <x v="110"/>
    <x v="2"/>
    <x v="2"/>
    <n v="4"/>
    <n v="36000"/>
    <n v="7.1999999999999998E-3"/>
    <n v="0.99280000000000002"/>
    <n v="2.3099999999999999E-2"/>
    <n v="0.97689999999999999"/>
    <n v="25883"/>
    <n v="25414"/>
    <n v="26352"/>
    <s v="/used-infiniti-prices/m37-sedan-pricing/2011"/>
    <n v="58614"/>
    <n v="21.224"/>
  </r>
  <r>
    <x v="11"/>
    <s v="Infiniti M45 Sedan"/>
    <x v="111"/>
    <x v="3"/>
    <x v="3"/>
    <n v="2.67"/>
    <n v="48000"/>
    <n v="9.5999999999999992E-3"/>
    <n v="0.99039999999999995"/>
    <n v="2.6800000000000001E-2"/>
    <n v="0.97319999999999995"/>
    <n v="27954"/>
    <n v="27231"/>
    <n v="28678"/>
    <s v="/used-infiniti-prices/m45-sedan-pricing/2010"/>
    <n v="58392"/>
    <n v="18.5"/>
  </r>
  <r>
    <x v="11"/>
    <s v="Infiniti M45 Sedan"/>
    <x v="111"/>
    <x v="4"/>
    <x v="4"/>
    <n v="2.67"/>
    <n v="60000"/>
    <n v="1.2E-2"/>
    <n v="0.98799999999999999"/>
    <n v="4.9000000000000002E-2"/>
    <n v="0.95099999999999996"/>
    <n v="25860"/>
    <n v="25303"/>
    <n v="26417"/>
    <s v="/used-infiniti-prices/m45-sedan-pricing/2009"/>
    <n v="57060"/>
    <n v="18.5"/>
  </r>
  <r>
    <x v="11"/>
    <s v="Infiniti M45 Sedan"/>
    <x v="111"/>
    <x v="5"/>
    <x v="5"/>
    <n v="2.67"/>
    <n v="72000"/>
    <n v="1.5699999999999999E-2"/>
    <n v="0.98429999999999995"/>
    <n v="6.80666667E-2"/>
    <n v="0.93193333330000006"/>
    <n v="16136"/>
    <n v="15759"/>
    <n v="16513"/>
    <s v="/used-infiniti-prices/m45-sedan-pricing/2008"/>
    <n v="55915.999998000007"/>
    <n v="18.5"/>
  </r>
  <r>
    <x v="11"/>
    <s v="Infiniti M45 Sedan"/>
    <x v="111"/>
    <x v="6"/>
    <x v="6"/>
    <n v="2.67"/>
    <n v="84000"/>
    <n v="1.9400000000000001E-2"/>
    <n v="0.98060000000000003"/>
    <n v="8.7133333300000004E-2"/>
    <n v="0.91286666670000005"/>
    <n v="18134"/>
    <n v="17728"/>
    <n v="18540"/>
    <s v="/used-infiniti-prices/m45-sedan-pricing/2007"/>
    <n v="54772.000002000001"/>
    <n v="18.5"/>
  </r>
  <r>
    <x v="11"/>
    <s v="Infiniti M45 Sedan"/>
    <x v="111"/>
    <x v="7"/>
    <x v="7"/>
    <n v="2.67"/>
    <n v="96000"/>
    <n v="2.3099999999999999E-2"/>
    <n v="0.97689999999999999"/>
    <n v="0.1062"/>
    <n v="0.89380000000000004"/>
    <n v="11149"/>
    <n v="10978"/>
    <n v="11320"/>
    <s v="/used-infiniti-prices/m45-sedan-pricing/2006"/>
    <n v="53628"/>
    <n v="18.5"/>
  </r>
  <r>
    <x v="11"/>
    <s v="Infiniti M56 Sedan"/>
    <x v="112"/>
    <x v="0"/>
    <x v="0"/>
    <n v="4"/>
    <n v="12000"/>
    <n v="2.3999999999999998E-3"/>
    <n v="0.99760000000000004"/>
    <n v="1.5699999999999999E-2"/>
    <n v="0.98429999999999995"/>
    <n v="49906"/>
    <n v="48980"/>
    <n v="50832"/>
    <s v="/used-infiniti-prices/m56-sedan-pricing/2013"/>
    <n v="59058"/>
    <n v="18.611999999999998"/>
  </r>
  <r>
    <x v="11"/>
    <s v="Infiniti M56 Sedan"/>
    <x v="112"/>
    <x v="1"/>
    <x v="1"/>
    <n v="4"/>
    <n v="24000"/>
    <n v="4.7999999999999996E-3"/>
    <n v="0.99519999999999997"/>
    <n v="1.9400000000000001E-2"/>
    <n v="0.98060000000000003"/>
    <n v="36918"/>
    <n v="36169"/>
    <n v="37666"/>
    <s v="/used-infiniti-prices/m56-sedan-pricing/2012"/>
    <n v="58836"/>
    <n v="18.611999999999998"/>
  </r>
  <r>
    <x v="11"/>
    <s v="Infiniti M56 Sedan"/>
    <x v="112"/>
    <x v="2"/>
    <x v="2"/>
    <n v="4"/>
    <n v="36000"/>
    <n v="7.1999999999999998E-3"/>
    <n v="0.99280000000000002"/>
    <n v="2.3099999999999999E-2"/>
    <n v="0.97689999999999999"/>
    <n v="30213"/>
    <n v="29631"/>
    <n v="30795"/>
    <s v="/used-infiniti-prices/m56-sedan-pricing/2011"/>
    <n v="58614"/>
    <n v="18.611999999999998"/>
  </r>
  <r>
    <x v="11"/>
    <s v="Infiniti QX56 SUV"/>
    <x v="113"/>
    <x v="0"/>
    <x v="0"/>
    <n v="4"/>
    <n v="12000"/>
    <n v="2.3999999999999998E-3"/>
    <n v="0.99760000000000004"/>
    <n v="1.5699999999999999E-2"/>
    <n v="0.98429999999999995"/>
    <n v="52514"/>
    <n v="51342"/>
    <n v="53687"/>
    <s v="/used-infiniti-prices/qx56-suv-pricing/2013"/>
    <n v="59058"/>
    <n v="15.87"/>
  </r>
  <r>
    <x v="11"/>
    <s v="Infiniti QX56 SUV"/>
    <x v="113"/>
    <x v="1"/>
    <x v="1"/>
    <n v="4"/>
    <n v="24000"/>
    <n v="4.7999999999999996E-3"/>
    <n v="0.99519999999999997"/>
    <n v="1.9400000000000001E-2"/>
    <n v="0.98060000000000003"/>
    <n v="48803"/>
    <n v="47509"/>
    <n v="50096"/>
    <s v="/used-infiniti-prices/qx56-suv-pricing/2012"/>
    <n v="58836"/>
    <n v="15.87"/>
  </r>
  <r>
    <x v="11"/>
    <s v="Infiniti QX56 SUV"/>
    <x v="113"/>
    <x v="2"/>
    <x v="2"/>
    <n v="4"/>
    <n v="36000"/>
    <n v="7.1999999999999998E-3"/>
    <n v="0.99280000000000002"/>
    <n v="2.3099999999999999E-2"/>
    <n v="0.97689999999999999"/>
    <n v="40750"/>
    <n v="39901"/>
    <n v="41599"/>
    <s v="/used-infiniti-prices/qx56-suv-pricing/2011"/>
    <n v="58614"/>
    <n v="15.87"/>
  </r>
  <r>
    <x v="11"/>
    <s v="Infiniti QX56 SUV"/>
    <x v="113"/>
    <x v="3"/>
    <x v="3"/>
    <n v="4"/>
    <n v="48000"/>
    <n v="9.5999999999999992E-3"/>
    <n v="0.99039999999999995"/>
    <n v="2.6800000000000001E-2"/>
    <n v="0.97319999999999995"/>
    <n v="32853"/>
    <n v="31994"/>
    <n v="33713"/>
    <s v="/used-infiniti-prices/qx56-suv-pricing/2010"/>
    <n v="58392"/>
    <n v="15.87"/>
  </r>
  <r>
    <x v="11"/>
    <s v="Infiniti QX56 SUV"/>
    <x v="113"/>
    <x v="4"/>
    <x v="4"/>
    <n v="4"/>
    <n v="60000"/>
    <n v="1.2E-2"/>
    <n v="0.98799999999999999"/>
    <n v="4.9000000000000002E-2"/>
    <n v="0.95099999999999996"/>
    <n v="27788"/>
    <n v="26992"/>
    <n v="28585"/>
    <s v="/used-infiniti-prices/qx56-suv-pricing/2009"/>
    <n v="57060"/>
    <n v="15.87"/>
  </r>
  <r>
    <x v="11"/>
    <s v="Infiniti QX56 SUV"/>
    <x v="113"/>
    <x v="5"/>
    <x v="5"/>
    <n v="4"/>
    <n v="72000"/>
    <n v="1.5699999999999999E-2"/>
    <n v="0.98429999999999995"/>
    <n v="6.80666667E-2"/>
    <n v="0.93193333330000006"/>
    <n v="27227"/>
    <n v="26591"/>
    <n v="27864"/>
    <s v="/used-infiniti-prices/qx56-suv-pricing/2008"/>
    <n v="55915.999998000007"/>
    <n v="15.87"/>
  </r>
  <r>
    <x v="11"/>
    <s v="Infiniti QX56 SUV"/>
    <x v="113"/>
    <x v="6"/>
    <x v="6"/>
    <n v="4"/>
    <n v="84000"/>
    <n v="1.9400000000000001E-2"/>
    <n v="0.98060000000000003"/>
    <n v="8.7133333300000004E-2"/>
    <n v="0.91286666670000005"/>
    <n v="23340"/>
    <n v="22861"/>
    <n v="23819"/>
    <s v="/used-infiniti-prices/qx56-suv-pricing/2007"/>
    <n v="54772.000002000001"/>
    <n v="15.87"/>
  </r>
  <r>
    <x v="11"/>
    <s v="Infiniti QX56 SUV"/>
    <x v="113"/>
    <x v="7"/>
    <x v="7"/>
    <n v="4"/>
    <n v="96000"/>
    <n v="2.3099999999999999E-2"/>
    <n v="0.97689999999999999"/>
    <n v="0.1062"/>
    <n v="0.89380000000000004"/>
    <n v="12646"/>
    <n v="12489"/>
    <n v="12803"/>
    <s v="/used-infiniti-prices/qx56-suv-pricing/2006"/>
    <n v="53628"/>
    <n v="15.87"/>
  </r>
  <r>
    <x v="11"/>
    <s v="Infiniti QX56 SUV"/>
    <x v="113"/>
    <x v="8"/>
    <x v="8"/>
    <n v="4"/>
    <n v="108000"/>
    <n v="2.6800000000000001E-2"/>
    <n v="0.97319999999999995"/>
    <n v="0.1252666667"/>
    <n v="0.87473333330000003"/>
    <n v="10568"/>
    <n v="10430"/>
    <n v="10705"/>
    <s v="/used-infiniti-prices/qx56-suv-pricing/2005"/>
    <n v="52483.999997999999"/>
    <n v="15.87"/>
  </r>
  <r>
    <x v="12"/>
    <s v="Jeep Commander SUV"/>
    <x v="114"/>
    <x v="3"/>
    <x v="3"/>
    <m/>
    <n v="48000"/>
    <n v="1.3599999999999999E-2"/>
    <n v="0.98640000000000005"/>
    <n v="4.82E-2"/>
    <n v="0.95179999999999998"/>
    <n v="14535"/>
    <n v="14243"/>
    <n v="14827"/>
    <s v="/used-jeep-prices/commander-suv-pricing/2010"/>
    <n v="57108"/>
    <n v="16"/>
  </r>
  <r>
    <x v="12"/>
    <s v="Jeep Commander SUV"/>
    <x v="114"/>
    <x v="4"/>
    <x v="4"/>
    <m/>
    <n v="60000"/>
    <n v="1.7000000000000001E-2"/>
    <n v="0.98299999999999998"/>
    <n v="9.5000000000000001E-2"/>
    <n v="0.90500000000000003"/>
    <n v="11947"/>
    <n v="11736"/>
    <n v="12157"/>
    <s v="/used-jeep-prices/commander-suv-pricing/2009"/>
    <n v="54300"/>
    <n v="16"/>
  </r>
  <r>
    <x v="12"/>
    <s v="Jeep Commander SUV"/>
    <x v="114"/>
    <x v="5"/>
    <x v="5"/>
    <m/>
    <n v="72000"/>
    <n v="2.4799999999999999E-2"/>
    <n v="0.97519999999999996"/>
    <n v="0.1244"/>
    <n v="0.87560000000000004"/>
    <n v="9690"/>
    <n v="9545"/>
    <n v="9834"/>
    <s v="/used-jeep-prices/commander-suv-pricing/2008"/>
    <n v="52536"/>
    <n v="16"/>
  </r>
  <r>
    <x v="12"/>
    <s v="Jeep Commander SUV"/>
    <x v="114"/>
    <x v="6"/>
    <x v="6"/>
    <m/>
    <n v="84000"/>
    <n v="3.2599999999999997E-2"/>
    <n v="0.96740000000000004"/>
    <n v="0.15379999999999999"/>
    <n v="0.84619999999999995"/>
    <n v="8422"/>
    <n v="8292"/>
    <n v="8553"/>
    <s v="/used-jeep-prices/commander-suv-pricing/2007"/>
    <n v="50772"/>
    <n v="16"/>
  </r>
  <r>
    <x v="12"/>
    <s v="Jeep Commander SUV"/>
    <x v="114"/>
    <x v="7"/>
    <x v="7"/>
    <m/>
    <n v="96000"/>
    <n v="4.0399999999999998E-2"/>
    <n v="0.95960000000000001"/>
    <n v="0.1832"/>
    <n v="0.81679999999999997"/>
    <n v="7148"/>
    <n v="7013"/>
    <n v="7282"/>
    <s v="/used-jeep-prices/commander-suv-pricing/2006"/>
    <n v="49008"/>
    <n v="16"/>
  </r>
  <r>
    <x v="12"/>
    <s v="Jeep Compass SUV"/>
    <x v="115"/>
    <x v="0"/>
    <x v="0"/>
    <m/>
    <n v="12000"/>
    <n v="3.3999999999999998E-3"/>
    <n v="0.99660000000000004"/>
    <n v="2.4799999999999999E-2"/>
    <n v="0.97519999999999996"/>
    <n v="16165"/>
    <n v="15884"/>
    <n v="16445"/>
    <s v="/used-jeep-prices/compass-suv-pricing/2013"/>
    <n v="58512"/>
    <n v="24.58"/>
  </r>
  <r>
    <x v="12"/>
    <s v="Jeep Compass SUV"/>
    <x v="115"/>
    <x v="1"/>
    <x v="1"/>
    <m/>
    <n v="24000"/>
    <n v="6.7999999999999996E-3"/>
    <n v="0.99319999999999997"/>
    <n v="3.2599999999999997E-2"/>
    <n v="0.96740000000000004"/>
    <n v="14577"/>
    <n v="14298"/>
    <n v="14856"/>
    <s v="/used-jeep-prices/compass-suv-pricing/2012"/>
    <n v="58044"/>
    <n v="24.58"/>
  </r>
  <r>
    <x v="12"/>
    <s v="Jeep Compass SUV"/>
    <x v="115"/>
    <x v="2"/>
    <x v="2"/>
    <m/>
    <n v="36000"/>
    <n v="1.0200000000000001E-2"/>
    <n v="0.98980000000000001"/>
    <n v="4.0399999999999998E-2"/>
    <n v="0.95960000000000001"/>
    <n v="12791"/>
    <n v="12519"/>
    <n v="13063"/>
    <s v="/used-jeep-prices/compass-suv-pricing/2011"/>
    <n v="57576"/>
    <n v="24.58"/>
  </r>
  <r>
    <x v="12"/>
    <s v="Jeep Compass SUV"/>
    <x v="115"/>
    <x v="3"/>
    <x v="3"/>
    <m/>
    <n v="48000"/>
    <n v="1.3599999999999999E-2"/>
    <n v="0.98640000000000005"/>
    <n v="4.82E-2"/>
    <n v="0.95179999999999998"/>
    <n v="11135"/>
    <n v="10801"/>
    <n v="11469"/>
    <s v="/used-jeep-prices/compass-suv-pricing/2010"/>
    <n v="57108"/>
    <n v="24.58"/>
  </r>
  <r>
    <x v="12"/>
    <s v="Jeep Compass SUV"/>
    <x v="115"/>
    <x v="4"/>
    <x v="4"/>
    <m/>
    <n v="60000"/>
    <n v="1.7000000000000001E-2"/>
    <n v="0.98299999999999998"/>
    <n v="9.5000000000000001E-2"/>
    <n v="0.90500000000000003"/>
    <n v="8467"/>
    <n v="8224"/>
    <n v="8709"/>
    <s v="/used-jeep-prices/compass-suv-pricing/2009"/>
    <n v="54300"/>
    <n v="24.58"/>
  </r>
  <r>
    <x v="12"/>
    <s v="Jeep Compass SUV"/>
    <x v="115"/>
    <x v="5"/>
    <x v="5"/>
    <m/>
    <n v="72000"/>
    <n v="2.4799999999999999E-2"/>
    <n v="0.97519999999999996"/>
    <n v="0.1244"/>
    <n v="0.87560000000000004"/>
    <n v="7129"/>
    <n v="6951"/>
    <n v="7307"/>
    <s v="/used-jeep-prices/compass-suv-pricing/2008"/>
    <n v="52536"/>
    <n v="24.58"/>
  </r>
  <r>
    <x v="12"/>
    <s v="Jeep Compass SUV"/>
    <x v="115"/>
    <x v="6"/>
    <x v="6"/>
    <m/>
    <n v="84000"/>
    <n v="3.2599999999999997E-2"/>
    <n v="0.96740000000000004"/>
    <n v="0.15379999999999999"/>
    <n v="0.84619999999999995"/>
    <n v="5752"/>
    <n v="5595"/>
    <n v="5910"/>
    <s v="/used-jeep-prices/compass-suv-pricing/2007"/>
    <n v="50772"/>
    <n v="24.58"/>
  </r>
  <r>
    <x v="12"/>
    <s v="Jeep Grand Cherokee SUV"/>
    <x v="116"/>
    <x v="0"/>
    <x v="0"/>
    <n v="4"/>
    <n v="12000"/>
    <n v="3.3999999999999998E-3"/>
    <n v="0.99660000000000004"/>
    <n v="2.4799999999999999E-2"/>
    <n v="0.97519999999999996"/>
    <n v="26178"/>
    <n v="25520"/>
    <n v="26836"/>
    <s v="/used-jeep-prices/grand-cherokee-suv-pricing/2013"/>
    <n v="58512"/>
    <n v="18.800999999999998"/>
  </r>
  <r>
    <x v="12"/>
    <s v="Jeep Grand Cherokee SUV"/>
    <x v="116"/>
    <x v="1"/>
    <x v="1"/>
    <n v="4"/>
    <n v="24000"/>
    <n v="6.7999999999999996E-3"/>
    <n v="0.99319999999999997"/>
    <n v="3.2599999999999997E-2"/>
    <n v="0.96740000000000004"/>
    <n v="22576"/>
    <n v="22120"/>
    <n v="23031"/>
    <s v="/used-jeep-prices/grand-cherokee-suv-pricing/2012"/>
    <n v="58044"/>
    <n v="18.800999999999998"/>
  </r>
  <r>
    <x v="12"/>
    <s v="Jeep Grand Cherokee SUV"/>
    <x v="116"/>
    <x v="2"/>
    <x v="2"/>
    <n v="4"/>
    <n v="36000"/>
    <n v="1.0200000000000001E-2"/>
    <n v="0.98980000000000001"/>
    <n v="4.0399999999999998E-2"/>
    <n v="0.95960000000000001"/>
    <n v="21032"/>
    <n v="20518"/>
    <n v="21546"/>
    <s v="/used-jeep-prices/grand-cherokee-suv-pricing/2011"/>
    <n v="57576"/>
    <n v="18.800999999999998"/>
  </r>
  <r>
    <x v="12"/>
    <s v="Jeep Grand Cherokee SUV"/>
    <x v="116"/>
    <x v="3"/>
    <x v="3"/>
    <n v="3.67"/>
    <n v="48000"/>
    <n v="1.3599999999999999E-2"/>
    <n v="0.98640000000000005"/>
    <n v="4.82E-2"/>
    <n v="0.95179999999999998"/>
    <n v="13115"/>
    <n v="12825"/>
    <n v="13404"/>
    <s v="/used-jeep-prices/grand-cherokee-suv-pricing/2010"/>
    <n v="57108"/>
    <n v="18.800999999999998"/>
  </r>
  <r>
    <x v="12"/>
    <s v="Jeep Grand Cherokee SUV"/>
    <x v="116"/>
    <x v="4"/>
    <x v="4"/>
    <n v="3.67"/>
    <n v="60000"/>
    <n v="1.7000000000000001E-2"/>
    <n v="0.98299999999999998"/>
    <n v="9.5000000000000001E-2"/>
    <n v="0.90500000000000003"/>
    <n v="12400"/>
    <n v="12177"/>
    <n v="12624"/>
    <s v="/used-jeep-prices/grand-cherokee-suv-pricing/2009"/>
    <n v="54300"/>
    <n v="18.800999999999998"/>
  </r>
  <r>
    <x v="12"/>
    <s v="Jeep Grand Cherokee SUV"/>
    <x v="116"/>
    <x v="5"/>
    <x v="5"/>
    <n v="3.67"/>
    <n v="72000"/>
    <n v="2.4799999999999999E-2"/>
    <n v="0.97519999999999996"/>
    <n v="0.1244"/>
    <n v="0.87560000000000004"/>
    <n v="10121"/>
    <n v="9935"/>
    <n v="10308"/>
    <s v="/used-jeep-prices/grand-cherokee-suv-pricing/2008"/>
    <n v="52536"/>
    <n v="18.800999999999998"/>
  </r>
  <r>
    <x v="12"/>
    <s v="Jeep Grand Cherokee SUV"/>
    <x v="116"/>
    <x v="6"/>
    <x v="6"/>
    <n v="3.67"/>
    <n v="84000"/>
    <n v="3.2599999999999997E-2"/>
    <n v="0.96740000000000004"/>
    <n v="0.15379999999999999"/>
    <n v="0.84619999999999995"/>
    <n v="8288"/>
    <n v="8157"/>
    <n v="8418"/>
    <s v="/used-jeep-prices/grand-cherokee-suv-pricing/2007"/>
    <n v="50772"/>
    <n v="18.800999999999998"/>
  </r>
  <r>
    <x v="12"/>
    <s v="Jeep Grand Cherokee SUV"/>
    <x v="116"/>
    <x v="7"/>
    <x v="7"/>
    <n v="3.67"/>
    <n v="96000"/>
    <n v="4.0399999999999998E-2"/>
    <n v="0.95960000000000001"/>
    <n v="0.1832"/>
    <n v="0.81679999999999997"/>
    <n v="6565"/>
    <n v="6432"/>
    <n v="6698"/>
    <s v="/used-jeep-prices/grand-cherokee-suv-pricing/2006"/>
    <n v="49008"/>
    <n v="18.800999999999998"/>
  </r>
  <r>
    <x v="12"/>
    <s v="Jeep Grand Cherokee SUV"/>
    <x v="116"/>
    <x v="8"/>
    <x v="8"/>
    <n v="3.67"/>
    <n v="108000"/>
    <n v="4.82E-2"/>
    <n v="0.95179999999999998"/>
    <n v="0.21260000000000001"/>
    <n v="0.78739999999999999"/>
    <n v="5824"/>
    <n v="5721"/>
    <n v="5927"/>
    <s v="/used-jeep-prices/grand-cherokee-suv-pricing/2005"/>
    <n v="47244"/>
    <n v="18.800999999999998"/>
  </r>
  <r>
    <x v="12"/>
    <s v="Jeep Liberty SUV"/>
    <x v="117"/>
    <x v="1"/>
    <x v="1"/>
    <n v="3"/>
    <n v="24000"/>
    <n v="6.7999999999999996E-3"/>
    <n v="0.99319999999999997"/>
    <n v="3.2599999999999997E-2"/>
    <n v="0.96740000000000004"/>
    <n v="15476"/>
    <n v="15304"/>
    <n v="15647"/>
    <s v="/used-jeep-prices/liberty-suv-pricing/2012"/>
    <n v="58044"/>
    <n v="18.135999999999999"/>
  </r>
  <r>
    <x v="12"/>
    <s v="Jeep Liberty SUV"/>
    <x v="117"/>
    <x v="2"/>
    <x v="2"/>
    <n v="3"/>
    <n v="36000"/>
    <n v="1.0200000000000001E-2"/>
    <n v="0.98980000000000001"/>
    <n v="4.0399999999999998E-2"/>
    <n v="0.95960000000000001"/>
    <n v="13750"/>
    <n v="13464"/>
    <n v="14036"/>
    <s v="/used-jeep-prices/liberty-suv-pricing/2011"/>
    <n v="57576"/>
    <n v="18.135999999999999"/>
  </r>
  <r>
    <x v="12"/>
    <s v="Jeep Liberty SUV"/>
    <x v="117"/>
    <x v="3"/>
    <x v="3"/>
    <n v="3"/>
    <n v="48000"/>
    <n v="1.3599999999999999E-2"/>
    <n v="0.98640000000000005"/>
    <n v="4.82E-2"/>
    <n v="0.95179999999999998"/>
    <n v="12033"/>
    <n v="11786"/>
    <n v="12280"/>
    <s v="/used-jeep-prices/liberty-suv-pricing/2010"/>
    <n v="57108"/>
    <n v="18.135999999999999"/>
  </r>
  <r>
    <x v="12"/>
    <s v="Jeep Liberty SUV"/>
    <x v="117"/>
    <x v="4"/>
    <x v="4"/>
    <n v="2.33"/>
    <n v="60000"/>
    <n v="1.7000000000000001E-2"/>
    <n v="0.98299999999999998"/>
    <n v="9.5000000000000001E-2"/>
    <n v="0.90500000000000003"/>
    <n v="10442"/>
    <n v="10275"/>
    <n v="10608"/>
    <s v="/used-jeep-prices/liberty-suv-pricing/2009"/>
    <n v="54300"/>
    <n v="18.135999999999999"/>
  </r>
  <r>
    <x v="12"/>
    <s v="Jeep Liberty SUV"/>
    <x v="117"/>
    <x v="5"/>
    <x v="5"/>
    <n v="2.33"/>
    <n v="72000"/>
    <n v="2.4799999999999999E-2"/>
    <n v="0.97519999999999996"/>
    <n v="0.1244"/>
    <n v="0.87560000000000004"/>
    <n v="8919"/>
    <n v="8730"/>
    <n v="9108"/>
    <s v="/used-jeep-prices/liberty-suv-pricing/2008"/>
    <n v="52536"/>
    <n v="18.135999999999999"/>
  </r>
  <r>
    <x v="12"/>
    <s v="Jeep Liberty SUV"/>
    <x v="117"/>
    <x v="6"/>
    <x v="6"/>
    <n v="1.33"/>
    <n v="84000"/>
    <n v="3.2599999999999997E-2"/>
    <n v="0.96740000000000004"/>
    <n v="0.15379999999999999"/>
    <n v="0.84619999999999995"/>
    <n v="7202"/>
    <n v="7043"/>
    <n v="7362"/>
    <s v="/used-jeep-prices/liberty-suv-pricing/2007"/>
    <n v="50772"/>
    <n v="18.135999999999999"/>
  </r>
  <r>
    <x v="12"/>
    <s v="Jeep Liberty SUV"/>
    <x v="117"/>
    <x v="7"/>
    <x v="7"/>
    <n v="1.33"/>
    <n v="96000"/>
    <n v="4.0399999999999998E-2"/>
    <n v="0.95960000000000001"/>
    <n v="0.1832"/>
    <n v="0.81679999999999997"/>
    <n v="5711"/>
    <n v="5592"/>
    <n v="5830"/>
    <s v="/used-jeep-prices/liberty-suv-pricing/2006"/>
    <n v="49008"/>
    <n v="18.135999999999999"/>
  </r>
  <r>
    <x v="12"/>
    <s v="Jeep Liberty SUV"/>
    <x v="117"/>
    <x v="8"/>
    <x v="8"/>
    <n v="1.33"/>
    <n v="108000"/>
    <n v="4.82E-2"/>
    <n v="0.95179999999999998"/>
    <n v="0.21260000000000001"/>
    <n v="0.78739999999999999"/>
    <n v="4385"/>
    <n v="4318"/>
    <n v="4453"/>
    <s v="/used-jeep-prices/liberty-suv-pricing/2005"/>
    <n v="47244"/>
    <n v="18.135999999999999"/>
  </r>
  <r>
    <x v="12"/>
    <s v="Jeep Patriot SUV"/>
    <x v="118"/>
    <x v="0"/>
    <x v="0"/>
    <n v="3.33"/>
    <n v="12000"/>
    <n v="3.3999999999999998E-3"/>
    <n v="0.99660000000000004"/>
    <n v="2.4799999999999999E-2"/>
    <n v="0.97519999999999996"/>
    <n v="15463"/>
    <n v="15189"/>
    <n v="15737"/>
    <s v="/used-jeep-prices/patriot-suv-pricing/2013"/>
    <n v="58512"/>
    <n v="24.58"/>
  </r>
  <r>
    <x v="12"/>
    <s v="Jeep Patriot SUV"/>
    <x v="118"/>
    <x v="1"/>
    <x v="1"/>
    <n v="3.33"/>
    <n v="24000"/>
    <n v="6.7999999999999996E-3"/>
    <n v="0.99319999999999997"/>
    <n v="3.2599999999999997E-2"/>
    <n v="0.96740000000000004"/>
    <n v="13083"/>
    <n v="12670"/>
    <n v="13495"/>
    <s v="/used-jeep-prices/patriot-suv-pricing/2012"/>
    <n v="58044"/>
    <n v="24.58"/>
  </r>
  <r>
    <x v="12"/>
    <s v="Jeep Patriot SUV"/>
    <x v="118"/>
    <x v="2"/>
    <x v="2"/>
    <n v="3.33"/>
    <n v="36000"/>
    <n v="1.0200000000000001E-2"/>
    <n v="0.98980000000000001"/>
    <n v="4.0399999999999998E-2"/>
    <n v="0.95960000000000001"/>
    <n v="12004"/>
    <n v="11699"/>
    <n v="12308"/>
    <s v="/used-jeep-prices/patriot-suv-pricing/2011"/>
    <n v="57576"/>
    <n v="24.58"/>
  </r>
  <r>
    <x v="12"/>
    <s v="Jeep Patriot SUV"/>
    <x v="118"/>
    <x v="3"/>
    <x v="3"/>
    <n v="3.33"/>
    <n v="48000"/>
    <n v="1.3599999999999999E-2"/>
    <n v="0.98640000000000005"/>
    <n v="4.82E-2"/>
    <n v="0.95179999999999998"/>
    <n v="10161"/>
    <n v="9886"/>
    <n v="10436"/>
    <s v="/used-jeep-prices/patriot-suv-pricing/2010"/>
    <n v="57108"/>
    <n v="24.58"/>
  </r>
  <r>
    <x v="12"/>
    <s v="Jeep Patriot SUV"/>
    <x v="118"/>
    <x v="4"/>
    <x v="4"/>
    <n v="3"/>
    <n v="60000"/>
    <n v="1.7000000000000001E-2"/>
    <n v="0.98299999999999998"/>
    <n v="9.5000000000000001E-2"/>
    <n v="0.90500000000000003"/>
    <n v="8772"/>
    <n v="8564"/>
    <n v="8980"/>
    <s v="/used-jeep-prices/patriot-suv-pricing/2009"/>
    <n v="54300"/>
    <n v="24.58"/>
  </r>
  <r>
    <x v="12"/>
    <s v="Jeep Patriot SUV"/>
    <x v="118"/>
    <x v="5"/>
    <x v="5"/>
    <n v="3"/>
    <n v="72000"/>
    <n v="2.4799999999999999E-2"/>
    <n v="0.97519999999999996"/>
    <n v="0.1244"/>
    <n v="0.87560000000000004"/>
    <n v="7209"/>
    <n v="7020"/>
    <n v="7398"/>
    <s v="/used-jeep-prices/patriot-suv-pricing/2008"/>
    <n v="52536"/>
    <n v="24.58"/>
  </r>
  <r>
    <x v="12"/>
    <s v="Jeep Patriot SUV"/>
    <x v="118"/>
    <x v="6"/>
    <x v="6"/>
    <n v="3"/>
    <n v="84000"/>
    <n v="3.2599999999999997E-2"/>
    <n v="0.96740000000000004"/>
    <n v="0.15379999999999999"/>
    <n v="0.84619999999999995"/>
    <n v="5855"/>
    <n v="5699"/>
    <n v="6011"/>
    <s v="/used-jeep-prices/patriot-suv-pricing/2007"/>
    <n v="50772"/>
    <n v="24.58"/>
  </r>
  <r>
    <x v="12"/>
    <s v="Jeep Wrangler SUV"/>
    <x v="119"/>
    <x v="0"/>
    <x v="0"/>
    <n v="2"/>
    <n v="12000"/>
    <n v="3.3999999999999998E-3"/>
    <n v="0.99660000000000004"/>
    <n v="2.4799999999999999E-2"/>
    <n v="0.97519999999999996"/>
    <n v="22804"/>
    <n v="22427"/>
    <n v="23181"/>
    <s v="/used-jeep-prices/wrangler-suv-pricing/2013"/>
    <n v="58512"/>
    <n v="17.937000000000001"/>
  </r>
  <r>
    <x v="12"/>
    <s v="Jeep Wrangler SUV"/>
    <x v="119"/>
    <x v="1"/>
    <x v="1"/>
    <n v="2"/>
    <n v="24000"/>
    <n v="6.7999999999999996E-3"/>
    <n v="0.99319999999999997"/>
    <n v="3.2599999999999997E-2"/>
    <n v="0.96740000000000004"/>
    <n v="21085"/>
    <n v="20655"/>
    <n v="21514"/>
    <s v="/used-jeep-prices/wrangler-suv-pricing/2012"/>
    <n v="58044"/>
    <n v="17.937000000000001"/>
  </r>
  <r>
    <x v="12"/>
    <s v="Jeep Wrangler SUV"/>
    <x v="119"/>
    <x v="2"/>
    <x v="2"/>
    <n v="2"/>
    <n v="36000"/>
    <n v="1.0200000000000001E-2"/>
    <n v="0.98980000000000001"/>
    <n v="4.0399999999999998E-2"/>
    <n v="0.95960000000000001"/>
    <n v="19536"/>
    <n v="19158"/>
    <n v="19914"/>
    <s v="/used-jeep-prices/wrangler-suv-pricing/2011"/>
    <n v="57576"/>
    <n v="17.937000000000001"/>
  </r>
  <r>
    <x v="12"/>
    <s v="Jeep Wrangler SUV"/>
    <x v="119"/>
    <x v="3"/>
    <x v="3"/>
    <n v="2"/>
    <n v="48000"/>
    <n v="1.3599999999999999E-2"/>
    <n v="0.98640000000000005"/>
    <n v="4.82E-2"/>
    <n v="0.95179999999999998"/>
    <n v="17580"/>
    <n v="17219"/>
    <n v="17941"/>
    <s v="/used-jeep-prices/wrangler-suv-pricing/2010"/>
    <n v="57108"/>
    <n v="17.937000000000001"/>
  </r>
  <r>
    <x v="12"/>
    <s v="Jeep Wrangler SUV"/>
    <x v="119"/>
    <x v="4"/>
    <x v="4"/>
    <n v="2"/>
    <n v="60000"/>
    <n v="1.7000000000000001E-2"/>
    <n v="0.98299999999999998"/>
    <n v="9.5000000000000001E-2"/>
    <n v="0.90500000000000003"/>
    <n v="16203"/>
    <n v="15910"/>
    <n v="16495"/>
    <s v="/used-jeep-prices/wrangler-suv-pricing/2009"/>
    <n v="54300"/>
    <n v="17.937000000000001"/>
  </r>
  <r>
    <x v="12"/>
    <s v="Jeep Wrangler SUV"/>
    <x v="119"/>
    <x v="5"/>
    <x v="5"/>
    <n v="2"/>
    <n v="72000"/>
    <n v="2.4799999999999999E-2"/>
    <n v="0.97519999999999996"/>
    <n v="0.1244"/>
    <n v="0.87560000000000004"/>
    <n v="15232"/>
    <n v="14959"/>
    <n v="15505"/>
    <s v="/used-jeep-prices/wrangler-suv-pricing/2008"/>
    <n v="52536"/>
    <n v="17.937000000000001"/>
  </r>
  <r>
    <x v="12"/>
    <s v="Jeep Wrangler SUV"/>
    <x v="119"/>
    <x v="6"/>
    <x v="6"/>
    <n v="2"/>
    <n v="84000"/>
    <n v="3.2599999999999997E-2"/>
    <n v="0.96740000000000004"/>
    <n v="0.15379999999999999"/>
    <n v="0.84619999999999995"/>
    <n v="13453"/>
    <n v="13252"/>
    <n v="13655"/>
    <s v="/used-jeep-prices/wrangler-suv-pricing/2007"/>
    <n v="50772"/>
    <n v="17.937000000000001"/>
  </r>
  <r>
    <x v="12"/>
    <s v="Jeep Wrangler SUV"/>
    <x v="119"/>
    <x v="7"/>
    <x v="7"/>
    <n v="2"/>
    <n v="96000"/>
    <n v="4.0399999999999998E-2"/>
    <n v="0.95960000000000001"/>
    <n v="0.1832"/>
    <n v="0.81679999999999997"/>
    <n v="10807"/>
    <n v="10646"/>
    <n v="10969"/>
    <s v="/used-jeep-prices/wrangler-suv-pricing/2006"/>
    <n v="49008"/>
    <n v="17.937000000000001"/>
  </r>
  <r>
    <x v="12"/>
    <s v="Jeep Wrangler SUV"/>
    <x v="119"/>
    <x v="8"/>
    <x v="8"/>
    <n v="2"/>
    <n v="108000"/>
    <n v="4.82E-2"/>
    <n v="0.95179999999999998"/>
    <n v="0.21260000000000001"/>
    <n v="0.78739999999999999"/>
    <n v="9145"/>
    <n v="9008"/>
    <n v="9282"/>
    <s v="/used-jeep-prices/wrangler-suv-pricing/2005"/>
    <n v="47244"/>
    <n v="17.937000000000001"/>
  </r>
  <r>
    <x v="13"/>
    <s v="Kia Amanti Sedan"/>
    <x v="120"/>
    <x v="4"/>
    <x v="4"/>
    <n v="2.33"/>
    <n v="60000"/>
    <n v="1.2E-2"/>
    <n v="0.98799999999999999"/>
    <n v="3.6999999999999998E-2"/>
    <n v="0.96299999999999997"/>
    <n v="11226"/>
    <n v="10928"/>
    <n v="11525"/>
    <s v="/used-kia-prices/amanti-sedan-pricing/2009"/>
    <n v="57780"/>
    <n v="20.5"/>
  </r>
  <r>
    <x v="13"/>
    <s v="Kia Amanti Sedan"/>
    <x v="120"/>
    <x v="5"/>
    <x v="5"/>
    <n v="2.33"/>
    <n v="72000"/>
    <n v="1.4500000000000001E-2"/>
    <n v="0.98550000000000004"/>
    <n v="5.6133333299999998E-2"/>
    <n v="0.94386666669999997"/>
    <n v="12262"/>
    <n v="11941"/>
    <n v="12584"/>
    <s v="/used-kia-prices/amanti-sedan-pricing/2008"/>
    <n v="56632.000002000001"/>
    <n v="20.5"/>
  </r>
  <r>
    <x v="13"/>
    <s v="Kia Amanti Sedan"/>
    <x v="120"/>
    <x v="6"/>
    <x v="6"/>
    <n v="2.33"/>
    <n v="84000"/>
    <n v="1.7000000000000001E-2"/>
    <n v="0.98299999999999998"/>
    <n v="7.5266666699999998E-2"/>
    <n v="0.92473333329999996"/>
    <n v="6204"/>
    <n v="6049"/>
    <n v="6359"/>
    <s v="/used-kia-prices/amanti-sedan-pricing/2007"/>
    <n v="55483.999997999999"/>
    <n v="20.5"/>
  </r>
  <r>
    <x v="13"/>
    <s v="Kia Amanti Sedan"/>
    <x v="120"/>
    <x v="7"/>
    <x v="7"/>
    <n v="2.67"/>
    <n v="96000"/>
    <n v="1.95E-2"/>
    <n v="0.98050000000000004"/>
    <n v="9.4399999999999998E-2"/>
    <n v="0.90559999999999996"/>
    <n v="4780"/>
    <n v="4696"/>
    <n v="4864"/>
    <s v="/used-kia-prices/amanti-sedan-pricing/2006"/>
    <n v="54336"/>
    <n v="20.5"/>
  </r>
  <r>
    <x v="13"/>
    <s v="Kia Amanti Sedan"/>
    <x v="120"/>
    <x v="8"/>
    <x v="8"/>
    <n v="2.67"/>
    <n v="108000"/>
    <n v="2.1999999999999999E-2"/>
    <n v="0.97799999999999998"/>
    <n v="0.1135333333"/>
    <n v="0.88646666669999996"/>
    <n v="3184"/>
    <n v="3127"/>
    <n v="3242"/>
    <s v="/used-kia-prices/amanti-sedan-pricing/2005"/>
    <n v="53188.000002000001"/>
    <n v="20.5"/>
  </r>
  <r>
    <x v="13"/>
    <s v="Kia Borrego SUV"/>
    <x v="121"/>
    <x v="2"/>
    <x v="2"/>
    <m/>
    <n v="36000"/>
    <n v="7.1999999999999998E-3"/>
    <n v="0.99280000000000002"/>
    <n v="1.95E-2"/>
    <n v="0.98050000000000004"/>
    <n v="22926"/>
    <n v="22284"/>
    <n v="23568"/>
    <s v="/used-kia-prices/borrego-suv-pricing/2011"/>
    <n v="58830"/>
    <n v="17.5"/>
  </r>
  <r>
    <x v="13"/>
    <s v="Kia Borrego SUV"/>
    <x v="121"/>
    <x v="3"/>
    <x v="3"/>
    <m/>
    <n v="48000"/>
    <n v="9.5999999999999992E-3"/>
    <n v="0.99039999999999995"/>
    <n v="2.1999999999999999E-2"/>
    <n v="0.97799999999999998"/>
    <n v="18946"/>
    <n v="18495"/>
    <n v="19398"/>
    <s v="/used-kia-prices/borrego-suv-pricing/2010"/>
    <n v="58680"/>
    <n v="17.5"/>
  </r>
  <r>
    <x v="13"/>
    <s v="Kia Borrego SUV"/>
    <x v="121"/>
    <x v="4"/>
    <x v="4"/>
    <m/>
    <n v="60000"/>
    <n v="1.2E-2"/>
    <n v="0.98799999999999999"/>
    <n v="3.6999999999999998E-2"/>
    <n v="0.96299999999999997"/>
    <n v="11384"/>
    <n v="11190"/>
    <n v="11579"/>
    <s v="/used-kia-prices/borrego-suv-pricing/2009"/>
    <n v="57780"/>
    <n v="17.5"/>
  </r>
  <r>
    <x v="13"/>
    <s v="Kia Forte 5-Door Hatchback"/>
    <x v="122"/>
    <x v="0"/>
    <x v="0"/>
    <n v="4"/>
    <n v="12000"/>
    <n v="2.3999999999999998E-3"/>
    <n v="0.99760000000000004"/>
    <n v="1.4500000000000001E-2"/>
    <n v="0.98550000000000004"/>
    <n v="12910"/>
    <n v="12596"/>
    <n v="13224"/>
    <s v="/used-kia-prices/forte-5-door-hatchback-pricing/2013"/>
    <n v="59130"/>
    <n v="25.94"/>
  </r>
  <r>
    <x v="13"/>
    <s v="Kia Forte 5-Door Hatchback"/>
    <x v="122"/>
    <x v="1"/>
    <x v="1"/>
    <n v="4"/>
    <n v="24000"/>
    <n v="4.7999999999999996E-3"/>
    <n v="0.99519999999999997"/>
    <n v="1.7000000000000001E-2"/>
    <n v="0.98299999999999998"/>
    <n v="11448"/>
    <n v="11136"/>
    <n v="11759"/>
    <s v="/used-kia-prices/forte-5-door-hatchback-pricing/2012"/>
    <n v="58980"/>
    <n v="25.94"/>
  </r>
  <r>
    <x v="13"/>
    <s v="Kia Forte 5-Door Hatchback"/>
    <x v="122"/>
    <x v="2"/>
    <x v="2"/>
    <n v="4"/>
    <n v="36000"/>
    <n v="7.1999999999999998E-3"/>
    <n v="0.99280000000000002"/>
    <n v="1.95E-2"/>
    <n v="0.98050000000000004"/>
    <n v="10308"/>
    <n v="10002"/>
    <n v="10614"/>
    <s v="/used-kia-prices/forte-5-door-hatchback-pricing/2011"/>
    <n v="58830"/>
    <n v="25.94"/>
  </r>
  <r>
    <x v="13"/>
    <s v="Kia Forte Sedan"/>
    <x v="123"/>
    <x v="0"/>
    <x v="0"/>
    <n v="4"/>
    <n v="12000"/>
    <n v="2.3999999999999998E-3"/>
    <n v="0.99760000000000004"/>
    <n v="1.4500000000000001E-2"/>
    <n v="0.98550000000000004"/>
    <n v="12140"/>
    <n v="11840"/>
    <n v="12440"/>
    <s v="/used-kia-prices/forte-sedan-pricing/2013"/>
    <n v="59130"/>
    <n v="27.806000000000001"/>
  </r>
  <r>
    <x v="13"/>
    <s v="Kia Forte Sedan"/>
    <x v="123"/>
    <x v="1"/>
    <x v="1"/>
    <n v="4"/>
    <n v="24000"/>
    <n v="4.7999999999999996E-3"/>
    <n v="0.99519999999999997"/>
    <n v="1.7000000000000001E-2"/>
    <n v="0.98299999999999998"/>
    <n v="10847"/>
    <n v="10591"/>
    <n v="11103"/>
    <s v="/used-kia-prices/forte-sedan-pricing/2012"/>
    <n v="58980"/>
    <n v="27.806000000000001"/>
  </r>
  <r>
    <x v="13"/>
    <s v="Kia Forte Sedan"/>
    <x v="123"/>
    <x v="2"/>
    <x v="2"/>
    <n v="4"/>
    <n v="36000"/>
    <n v="7.1999999999999998E-3"/>
    <n v="0.99280000000000002"/>
    <n v="1.95E-2"/>
    <n v="0.98050000000000004"/>
    <n v="9618"/>
    <n v="9360"/>
    <n v="9875"/>
    <s v="/used-kia-prices/forte-sedan-pricing/2011"/>
    <n v="58830"/>
    <n v="27.806000000000001"/>
  </r>
  <r>
    <x v="13"/>
    <s v="Kia Forte Sedan"/>
    <x v="123"/>
    <x v="3"/>
    <x v="3"/>
    <n v="4"/>
    <n v="48000"/>
    <n v="9.5999999999999992E-3"/>
    <n v="0.99039999999999995"/>
    <n v="2.1999999999999999E-2"/>
    <n v="0.97799999999999998"/>
    <n v="8377"/>
    <n v="8226"/>
    <n v="8528"/>
    <s v="/used-kia-prices/forte-sedan-pricing/2010"/>
    <n v="58680"/>
    <n v="27.806000000000001"/>
  </r>
  <r>
    <x v="13"/>
    <s v="Kia Optima Sedan"/>
    <x v="124"/>
    <x v="0"/>
    <x v="0"/>
    <n v="4"/>
    <n v="12000"/>
    <n v="2.3999999999999998E-3"/>
    <n v="0.99760000000000004"/>
    <n v="1.4500000000000001E-2"/>
    <n v="0.98550000000000004"/>
    <n v="17730"/>
    <n v="17332"/>
    <n v="18128"/>
    <s v="/used-kia-prices/optima-sedan-pricing/2013"/>
    <n v="59130"/>
    <n v="26.68"/>
  </r>
  <r>
    <x v="13"/>
    <s v="Kia Optima Sedan"/>
    <x v="124"/>
    <x v="1"/>
    <x v="1"/>
    <n v="4"/>
    <n v="24000"/>
    <n v="4.7999999999999996E-3"/>
    <n v="0.99519999999999997"/>
    <n v="1.7000000000000001E-2"/>
    <n v="0.98299999999999998"/>
    <n v="17356"/>
    <n v="16905"/>
    <n v="17806"/>
    <s v="/used-kia-prices/optima-sedan-pricing/2012"/>
    <n v="58980"/>
    <n v="26.68"/>
  </r>
  <r>
    <x v="13"/>
    <s v="Kia Optima Sedan"/>
    <x v="124"/>
    <x v="2"/>
    <x v="2"/>
    <n v="4"/>
    <n v="36000"/>
    <n v="7.1999999999999998E-3"/>
    <n v="0.99280000000000002"/>
    <n v="1.95E-2"/>
    <n v="0.98050000000000004"/>
    <n v="13517"/>
    <n v="13198"/>
    <n v="13837"/>
    <s v="/used-kia-prices/optima-sedan-pricing/2011"/>
    <n v="58830"/>
    <n v="26.68"/>
  </r>
  <r>
    <x v="13"/>
    <s v="Kia Optima Sedan"/>
    <x v="124"/>
    <x v="3"/>
    <x v="3"/>
    <n v="3"/>
    <n v="48000"/>
    <n v="9.5999999999999992E-3"/>
    <n v="0.99039999999999995"/>
    <n v="2.1999999999999999E-2"/>
    <n v="0.97799999999999998"/>
    <n v="8598"/>
    <n v="8403"/>
    <n v="8792"/>
    <s v="/used-kia-prices/optima-sedan-pricing/2010"/>
    <n v="58680"/>
    <n v="26.68"/>
  </r>
  <r>
    <x v="13"/>
    <s v="Kia Optima Sedan"/>
    <x v="124"/>
    <x v="4"/>
    <x v="4"/>
    <n v="3"/>
    <n v="60000"/>
    <n v="1.2E-2"/>
    <n v="0.98799999999999999"/>
    <n v="3.6999999999999998E-2"/>
    <n v="0.96299999999999997"/>
    <n v="7321"/>
    <n v="7155"/>
    <n v="7487"/>
    <s v="/used-kia-prices/optima-sedan-pricing/2009"/>
    <n v="57780"/>
    <n v="26.68"/>
  </r>
  <r>
    <x v="13"/>
    <s v="Kia Optima Sedan"/>
    <x v="124"/>
    <x v="5"/>
    <x v="5"/>
    <n v="3"/>
    <n v="72000"/>
    <n v="1.4500000000000001E-2"/>
    <n v="0.98550000000000004"/>
    <n v="5.6133333299999998E-2"/>
    <n v="0.94386666669999997"/>
    <n v="6049"/>
    <n v="5943"/>
    <n v="6155"/>
    <s v="/used-kia-prices/optima-sedan-pricing/2008"/>
    <n v="56632.000002000001"/>
    <n v="26.68"/>
  </r>
  <r>
    <x v="13"/>
    <s v="Kia Optima Sedan"/>
    <x v="124"/>
    <x v="6"/>
    <x v="6"/>
    <n v="3"/>
    <n v="84000"/>
    <n v="1.7000000000000001E-2"/>
    <n v="0.98299999999999998"/>
    <n v="7.5266666699999998E-2"/>
    <n v="0.92473333329999996"/>
    <n v="5111"/>
    <n v="4974"/>
    <n v="5247"/>
    <s v="/used-kia-prices/optima-sedan-pricing/2007"/>
    <n v="55483.999997999999"/>
    <n v="26.68"/>
  </r>
  <r>
    <x v="13"/>
    <s v="Kia Optima Sedan"/>
    <x v="124"/>
    <x v="7"/>
    <x v="7"/>
    <n v="3"/>
    <n v="96000"/>
    <n v="1.95E-2"/>
    <n v="0.98050000000000004"/>
    <n v="9.4399999999999998E-2"/>
    <n v="0.90559999999999996"/>
    <n v="3742"/>
    <n v="3651"/>
    <n v="3834"/>
    <s v="/used-kia-prices/optima-sedan-pricing/2006"/>
    <n v="54336"/>
    <n v="26.68"/>
  </r>
  <r>
    <x v="13"/>
    <s v="Kia Optima Sedan"/>
    <x v="124"/>
    <x v="8"/>
    <x v="8"/>
    <n v="0.67"/>
    <n v="108000"/>
    <n v="2.1999999999999999E-2"/>
    <n v="0.97799999999999998"/>
    <n v="0.1135333333"/>
    <n v="0.88646666669999996"/>
    <n v="2642"/>
    <n v="2589"/>
    <n v="2695"/>
    <s v="/used-kia-prices/optima-sedan-pricing/2005"/>
    <n v="53188.000002000001"/>
    <n v="26.68"/>
  </r>
  <r>
    <x v="13"/>
    <s v="Kia Rio Hatchback"/>
    <x v="125"/>
    <x v="0"/>
    <x v="0"/>
    <n v="3.67"/>
    <n v="12000"/>
    <n v="2.3999999999999998E-3"/>
    <n v="0.99760000000000004"/>
    <n v="1.4500000000000001E-2"/>
    <n v="0.98550000000000004"/>
    <n v="10923"/>
    <n v="10655"/>
    <n v="11191"/>
    <s v="/used-kia-prices/rio-hatchback-pricing/2013"/>
    <n v="59130"/>
    <n v="31.22"/>
  </r>
  <r>
    <x v="13"/>
    <s v="Kia Rio Hatchback"/>
    <x v="125"/>
    <x v="1"/>
    <x v="1"/>
    <n v="3.67"/>
    <n v="24000"/>
    <n v="4.7999999999999996E-3"/>
    <n v="0.99519999999999997"/>
    <n v="1.7000000000000001E-2"/>
    <n v="0.98299999999999998"/>
    <n v="9681"/>
    <n v="9416"/>
    <n v="9947"/>
    <s v="/used-kia-prices/rio-hatchback-pricing/2012"/>
    <n v="58980"/>
    <n v="31.22"/>
  </r>
  <r>
    <x v="13"/>
    <s v="Kia Rio Hatchback"/>
    <x v="125"/>
    <x v="2"/>
    <x v="2"/>
    <n v="2"/>
    <n v="36000"/>
    <n v="7.1999999999999998E-3"/>
    <n v="0.99280000000000002"/>
    <n v="1.95E-2"/>
    <n v="0.98050000000000004"/>
    <n v="8724"/>
    <n v="8463"/>
    <n v="8985"/>
    <s v="/used-kia-prices/rio-hatchback-pricing/2011"/>
    <n v="58830"/>
    <n v="31.22"/>
  </r>
  <r>
    <x v="13"/>
    <s v="Kia Rio Hatchback"/>
    <x v="125"/>
    <x v="3"/>
    <x v="3"/>
    <n v="2"/>
    <n v="48000"/>
    <n v="9.5999999999999992E-3"/>
    <n v="0.99039999999999995"/>
    <n v="2.1999999999999999E-2"/>
    <n v="0.97799999999999998"/>
    <n v="8088"/>
    <n v="7863"/>
    <n v="8314"/>
    <s v="/used-kia-prices/rio-hatchback-pricing/2010"/>
    <n v="58680"/>
    <n v="31.22"/>
  </r>
  <r>
    <x v="13"/>
    <s v="Kia Rio Hatchback"/>
    <x v="125"/>
    <x v="4"/>
    <x v="4"/>
    <n v="1.33"/>
    <n v="60000"/>
    <n v="1.2E-2"/>
    <n v="0.98799999999999999"/>
    <n v="3.6999999999999998E-2"/>
    <n v="0.96299999999999997"/>
    <n v="5773"/>
    <n v="5589"/>
    <n v="5957"/>
    <s v="/used-kia-prices/rio-hatchback-pricing/2009"/>
    <n v="57780"/>
    <n v="31.22"/>
  </r>
  <r>
    <x v="13"/>
    <s v="Kia Rio Hatchback"/>
    <x v="125"/>
    <x v="5"/>
    <x v="5"/>
    <n v="1.33"/>
    <n v="72000"/>
    <n v="1.4500000000000001E-2"/>
    <n v="0.98550000000000004"/>
    <n v="5.6133333299999998E-2"/>
    <n v="0.94386666669999997"/>
    <n v="5168"/>
    <n v="4998"/>
    <n v="5338"/>
    <s v="/used-kia-prices/rio-hatchback-pricing/2008"/>
    <n v="56632.000002000001"/>
    <n v="31.22"/>
  </r>
  <r>
    <x v="13"/>
    <s v="Kia Rio Hatchback"/>
    <x v="125"/>
    <x v="6"/>
    <x v="6"/>
    <n v="1.33"/>
    <n v="84000"/>
    <n v="1.7000000000000001E-2"/>
    <n v="0.98299999999999998"/>
    <n v="7.5266666699999998E-2"/>
    <n v="0.92473333329999996"/>
    <n v="4653"/>
    <n v="4533"/>
    <n v="4772"/>
    <s v="/used-kia-prices/rio-hatchback-pricing/2007"/>
    <n v="55483.999997999999"/>
    <n v="31.22"/>
  </r>
  <r>
    <x v="13"/>
    <s v="Kia Rio Hatchback"/>
    <x v="125"/>
    <x v="7"/>
    <x v="7"/>
    <n v="1.33"/>
    <n v="96000"/>
    <n v="1.95E-2"/>
    <n v="0.98050000000000004"/>
    <n v="9.4399999999999998E-2"/>
    <n v="0.90559999999999996"/>
    <n v="3217"/>
    <n v="3141"/>
    <n v="3292"/>
    <s v="/used-kia-prices/rio-hatchback-pricing/2006"/>
    <n v="54336"/>
    <n v="31.22"/>
  </r>
  <r>
    <x v="13"/>
    <s v="Kia Rio Hatchback"/>
    <x v="125"/>
    <x v="8"/>
    <x v="8"/>
    <n v="1.33"/>
    <n v="108000"/>
    <n v="2.1999999999999999E-2"/>
    <n v="0.97799999999999998"/>
    <n v="0.1135333333"/>
    <n v="0.88646666669999996"/>
    <n v="3282"/>
    <n v="3199"/>
    <n v="3365"/>
    <s v="/used-kia-prices/rio-hatchback-pricing/2005"/>
    <n v="53188.000002000001"/>
    <n v="31.22"/>
  </r>
  <r>
    <x v="13"/>
    <s v="Kia Rio Sedan"/>
    <x v="126"/>
    <x v="0"/>
    <x v="0"/>
    <n v="3.67"/>
    <n v="12000"/>
    <n v="2.3999999999999998E-3"/>
    <n v="0.99760000000000004"/>
    <n v="1.4500000000000001E-2"/>
    <n v="0.98550000000000004"/>
    <n v="10556"/>
    <n v="10294"/>
    <n v="10819"/>
    <s v="/used-kia-prices/rio-sedan-pricing/2013"/>
    <n v="59130"/>
    <n v="31.22"/>
  </r>
  <r>
    <x v="13"/>
    <s v="Kia Rio Sedan"/>
    <x v="126"/>
    <x v="1"/>
    <x v="1"/>
    <n v="3.67"/>
    <n v="24000"/>
    <n v="4.7999999999999996E-3"/>
    <n v="0.99519999999999997"/>
    <n v="1.7000000000000001E-2"/>
    <n v="0.98299999999999998"/>
    <n v="9370"/>
    <n v="9147"/>
    <n v="9592"/>
    <s v="/used-kia-prices/rio-sedan-pricing/2012"/>
    <n v="58980"/>
    <n v="31.22"/>
  </r>
  <r>
    <x v="13"/>
    <s v="Kia Rio Sedan"/>
    <x v="126"/>
    <x v="2"/>
    <x v="2"/>
    <n v="2"/>
    <n v="36000"/>
    <n v="7.1999999999999998E-3"/>
    <n v="0.99280000000000002"/>
    <n v="1.95E-2"/>
    <n v="0.98050000000000004"/>
    <n v="8255"/>
    <n v="8033"/>
    <n v="8478"/>
    <s v="/used-kia-prices/rio-sedan-pricing/2011"/>
    <n v="58830"/>
    <n v="31.22"/>
  </r>
  <r>
    <x v="13"/>
    <s v="Kia Rio Sedan"/>
    <x v="126"/>
    <x v="3"/>
    <x v="3"/>
    <n v="2"/>
    <n v="48000"/>
    <n v="9.5999999999999992E-3"/>
    <n v="0.99039999999999995"/>
    <n v="2.1999999999999999E-2"/>
    <n v="0.97799999999999998"/>
    <n v="6902"/>
    <n v="6713"/>
    <n v="7092"/>
    <s v="/used-kia-prices/rio-sedan-pricing/2010"/>
    <n v="58680"/>
    <n v="31.22"/>
  </r>
  <r>
    <x v="13"/>
    <s v="Kia Rio Sedan"/>
    <x v="126"/>
    <x v="4"/>
    <x v="4"/>
    <n v="1.33"/>
    <n v="60000"/>
    <n v="1.2E-2"/>
    <n v="0.98799999999999999"/>
    <n v="3.6999999999999998E-2"/>
    <n v="0.96299999999999997"/>
    <n v="5394"/>
    <n v="5248"/>
    <n v="5540"/>
    <s v="/used-kia-prices/rio-sedan-pricing/2009"/>
    <n v="57780"/>
    <n v="31.22"/>
  </r>
  <r>
    <x v="13"/>
    <s v="Kia Rio Sedan"/>
    <x v="126"/>
    <x v="5"/>
    <x v="5"/>
    <n v="1.33"/>
    <n v="72000"/>
    <n v="1.4500000000000001E-2"/>
    <n v="0.98550000000000004"/>
    <n v="5.6133333299999998E-2"/>
    <n v="0.94386666669999997"/>
    <n v="4674"/>
    <n v="4548"/>
    <n v="4801"/>
    <s v="/used-kia-prices/rio-sedan-pricing/2008"/>
    <n v="56632.000002000001"/>
    <n v="31.22"/>
  </r>
  <r>
    <x v="13"/>
    <s v="Kia Rio Sedan"/>
    <x v="126"/>
    <x v="6"/>
    <x v="6"/>
    <n v="1.33"/>
    <n v="84000"/>
    <n v="1.7000000000000001E-2"/>
    <n v="0.98299999999999998"/>
    <n v="7.5266666699999998E-2"/>
    <n v="0.92473333329999996"/>
    <n v="3347"/>
    <n v="3250"/>
    <n v="3444"/>
    <s v="/used-kia-prices/rio-sedan-pricing/2007"/>
    <n v="55483.999997999999"/>
    <n v="31.22"/>
  </r>
  <r>
    <x v="13"/>
    <s v="Kia Rio Sedan"/>
    <x v="126"/>
    <x v="7"/>
    <x v="7"/>
    <n v="1.33"/>
    <n v="96000"/>
    <n v="1.95E-2"/>
    <n v="0.98050000000000004"/>
    <n v="9.4399999999999998E-2"/>
    <n v="0.90559999999999996"/>
    <n v="2771"/>
    <n v="2690"/>
    <n v="2853"/>
    <s v="/used-kia-prices/rio-sedan-pricing/2006"/>
    <n v="54336"/>
    <n v="31.22"/>
  </r>
  <r>
    <x v="13"/>
    <s v="Kia Rio Sedan"/>
    <x v="126"/>
    <x v="8"/>
    <x v="8"/>
    <n v="1.33"/>
    <n v="108000"/>
    <n v="2.1999999999999999E-2"/>
    <n v="0.97799999999999998"/>
    <n v="0.1135333333"/>
    <n v="0.88646666669999996"/>
    <n v="1866"/>
    <n v="1823"/>
    <n v="1908"/>
    <s v="/used-kia-prices/rio-sedan-pricing/2005"/>
    <n v="53188.000002000001"/>
    <n v="31.22"/>
  </r>
  <r>
    <x v="13"/>
    <s v="Kia Rondo Wagon"/>
    <x v="127"/>
    <x v="1"/>
    <x v="1"/>
    <m/>
    <n v="24000"/>
    <n v="4.7999999999999996E-3"/>
    <n v="0.99519999999999997"/>
    <n v="1.7000000000000001E-2"/>
    <n v="0.98299999999999998"/>
    <n v="13257"/>
    <n v="12910"/>
    <n v="13603"/>
    <s v="/used-kia-prices/rondo-wagon-pricing/2012"/>
    <n v="58980"/>
    <n v="21.57"/>
  </r>
  <r>
    <x v="13"/>
    <s v="Kia Rondo Wagon"/>
    <x v="127"/>
    <x v="2"/>
    <x v="2"/>
    <m/>
    <n v="36000"/>
    <n v="7.1999999999999998E-3"/>
    <n v="0.99280000000000002"/>
    <n v="1.95E-2"/>
    <n v="0.98050000000000004"/>
    <n v="11806"/>
    <n v="11460"/>
    <n v="12153"/>
    <s v="/used-kia-prices/rondo-wagon-pricing/2011"/>
    <n v="58830"/>
    <n v="21.57"/>
  </r>
  <r>
    <x v="13"/>
    <s v="Kia Rondo Wagon"/>
    <x v="127"/>
    <x v="3"/>
    <x v="3"/>
    <m/>
    <n v="48000"/>
    <n v="9.5999999999999992E-3"/>
    <n v="0.99039999999999995"/>
    <n v="2.1999999999999999E-2"/>
    <n v="0.97799999999999998"/>
    <n v="10290"/>
    <n v="9971"/>
    <n v="10608"/>
    <s v="/used-kia-prices/rondo-wagon-pricing/2010"/>
    <n v="58680"/>
    <n v="21.57"/>
  </r>
  <r>
    <x v="13"/>
    <s v="Kia Rondo Wagon"/>
    <x v="127"/>
    <x v="4"/>
    <x v="4"/>
    <m/>
    <n v="60000"/>
    <n v="1.2E-2"/>
    <n v="0.98799999999999999"/>
    <n v="3.6999999999999998E-2"/>
    <n v="0.96299999999999997"/>
    <n v="7830"/>
    <n v="7610"/>
    <n v="8050"/>
    <s v="/used-kia-prices/rondo-wagon-pricing/2009"/>
    <n v="57780"/>
    <n v="21.57"/>
  </r>
  <r>
    <x v="13"/>
    <s v="Kia Rondo Wagon"/>
    <x v="127"/>
    <x v="5"/>
    <x v="5"/>
    <m/>
    <n v="72000"/>
    <n v="1.4500000000000001E-2"/>
    <n v="0.98550000000000004"/>
    <n v="5.6133333299999998E-2"/>
    <n v="0.94386666669999997"/>
    <n v="6658"/>
    <n v="6490"/>
    <n v="6825"/>
    <s v="/used-kia-prices/rondo-wagon-pricing/2008"/>
    <n v="56632.000002000001"/>
    <n v="21.57"/>
  </r>
  <r>
    <x v="13"/>
    <s v="Kia Rondo Wagon"/>
    <x v="127"/>
    <x v="6"/>
    <x v="6"/>
    <m/>
    <n v="84000"/>
    <n v="1.7000000000000001E-2"/>
    <n v="0.98299999999999998"/>
    <n v="7.5266666699999998E-2"/>
    <n v="0.92473333329999996"/>
    <n v="4198"/>
    <n v="4090"/>
    <n v="4306"/>
    <s v="/used-kia-prices/rondo-wagon-pricing/2007"/>
    <n v="55483.999997999999"/>
    <n v="21.57"/>
  </r>
  <r>
    <x v="13"/>
    <s v="Kia Sedona Van"/>
    <x v="128"/>
    <x v="1"/>
    <x v="1"/>
    <n v="3"/>
    <n v="24000"/>
    <n v="4.7999999999999996E-3"/>
    <n v="0.99519999999999997"/>
    <n v="1.7000000000000001E-2"/>
    <n v="0.98299999999999998"/>
    <n v="16131"/>
    <n v="15807"/>
    <n v="16454"/>
    <s v="/used-kia-prices/sedona-van-pricing/2012"/>
    <n v="58980"/>
    <n v="20.04"/>
  </r>
  <r>
    <x v="13"/>
    <s v="Kia Sedona Van"/>
    <x v="128"/>
    <x v="2"/>
    <x v="2"/>
    <n v="3"/>
    <n v="36000"/>
    <n v="7.1999999999999998E-3"/>
    <n v="0.99280000000000002"/>
    <n v="1.95E-2"/>
    <n v="0.98050000000000004"/>
    <n v="14201"/>
    <n v="13881"/>
    <n v="14522"/>
    <s v="/used-kia-prices/sedona-van-pricing/2011"/>
    <n v="58830"/>
    <n v="20.04"/>
  </r>
  <r>
    <x v="13"/>
    <s v="Kia Sedona Van"/>
    <x v="128"/>
    <x v="3"/>
    <x v="3"/>
    <n v="3"/>
    <n v="48000"/>
    <n v="9.5999999999999992E-3"/>
    <n v="0.99039999999999995"/>
    <n v="2.1999999999999999E-2"/>
    <n v="0.97799999999999998"/>
    <n v="11598"/>
    <n v="11374"/>
    <n v="11823"/>
    <s v="/used-kia-prices/sedona-van-pricing/2010"/>
    <n v="58680"/>
    <n v="20.04"/>
  </r>
  <r>
    <x v="13"/>
    <s v="Kia Sedona Van"/>
    <x v="128"/>
    <x v="4"/>
    <x v="4"/>
    <n v="3"/>
    <n v="60000"/>
    <n v="1.2E-2"/>
    <n v="0.98799999999999999"/>
    <n v="3.6999999999999998E-2"/>
    <n v="0.96299999999999997"/>
    <n v="9051"/>
    <n v="8826"/>
    <n v="9277"/>
    <s v="/used-kia-prices/sedona-van-pricing/2009"/>
    <n v="57780"/>
    <n v="20.04"/>
  </r>
  <r>
    <x v="13"/>
    <s v="Kia Sedona Van"/>
    <x v="128"/>
    <x v="5"/>
    <x v="5"/>
    <n v="3"/>
    <n v="72000"/>
    <n v="1.4500000000000001E-2"/>
    <n v="0.98550000000000004"/>
    <n v="5.6133333299999998E-2"/>
    <n v="0.94386666669999997"/>
    <n v="8308"/>
    <n v="8139"/>
    <n v="8478"/>
    <s v="/used-kia-prices/sedona-van-pricing/2008"/>
    <n v="56632.000002000001"/>
    <n v="20.04"/>
  </r>
  <r>
    <x v="13"/>
    <s v="Kia Sedona Van"/>
    <x v="128"/>
    <x v="6"/>
    <x v="6"/>
    <n v="3"/>
    <n v="84000"/>
    <n v="1.7000000000000001E-2"/>
    <n v="0.98299999999999998"/>
    <n v="7.5266666699999998E-2"/>
    <n v="0.92473333329999996"/>
    <n v="5432"/>
    <n v="5329"/>
    <n v="5534"/>
    <s v="/used-kia-prices/sedona-van-pricing/2007"/>
    <n v="55483.999997999999"/>
    <n v="20.04"/>
  </r>
  <r>
    <x v="13"/>
    <s v="Kia Sedona Van"/>
    <x v="128"/>
    <x v="7"/>
    <x v="7"/>
    <n v="3"/>
    <n v="96000"/>
    <n v="1.95E-2"/>
    <n v="0.98050000000000004"/>
    <n v="9.4399999999999998E-2"/>
    <n v="0.90559999999999996"/>
    <n v="4731"/>
    <n v="4651"/>
    <n v="4811"/>
    <s v="/used-kia-prices/sedona-van-pricing/2006"/>
    <n v="54336"/>
    <n v="20.04"/>
  </r>
  <r>
    <x v="13"/>
    <s v="Kia Sedona Van"/>
    <x v="128"/>
    <x v="8"/>
    <x v="8"/>
    <n v="1"/>
    <n v="108000"/>
    <n v="2.1999999999999999E-2"/>
    <n v="0.97799999999999998"/>
    <n v="0.1135333333"/>
    <n v="0.88646666669999996"/>
    <n v="2987"/>
    <n v="2941"/>
    <n v="3033"/>
    <s v="/used-kia-prices/sedona-van-pricing/2005"/>
    <n v="53188.000002000001"/>
    <n v="20.04"/>
  </r>
  <r>
    <x v="13"/>
    <s v="Kia Sorento SUV"/>
    <x v="129"/>
    <x v="0"/>
    <x v="0"/>
    <n v="4"/>
    <n v="12000"/>
    <n v="2.3999999999999998E-3"/>
    <n v="0.99760000000000004"/>
    <n v="1.4500000000000001E-2"/>
    <n v="0.98550000000000004"/>
    <n v="19143"/>
    <n v="18773"/>
    <n v="19512"/>
    <s v="/used-kia-prices/sorento-suv-pricing/2013"/>
    <n v="59130"/>
    <n v="22.684999999999999"/>
  </r>
  <r>
    <x v="13"/>
    <s v="Kia Sorento SUV"/>
    <x v="129"/>
    <x v="1"/>
    <x v="1"/>
    <n v="4"/>
    <n v="24000"/>
    <n v="4.7999999999999996E-3"/>
    <n v="0.99519999999999997"/>
    <n v="1.7000000000000001E-2"/>
    <n v="0.98299999999999998"/>
    <n v="16483"/>
    <n v="16188"/>
    <n v="16779"/>
    <s v="/used-kia-prices/sorento-suv-pricing/2012"/>
    <n v="58980"/>
    <n v="22.684999999999999"/>
  </r>
  <r>
    <x v="13"/>
    <s v="Kia Sorento SUV"/>
    <x v="129"/>
    <x v="2"/>
    <x v="2"/>
    <n v="4"/>
    <n v="36000"/>
    <n v="7.1999999999999998E-3"/>
    <n v="0.99280000000000002"/>
    <n v="1.95E-2"/>
    <n v="0.98050000000000004"/>
    <n v="13755"/>
    <n v="13479"/>
    <n v="14030"/>
    <s v="/used-kia-prices/sorento-suv-pricing/2011"/>
    <n v="58830"/>
    <n v="22.684999999999999"/>
  </r>
  <r>
    <x v="13"/>
    <s v="Kia Sorento SUV"/>
    <x v="129"/>
    <x v="4"/>
    <x v="4"/>
    <n v="2.67"/>
    <n v="60000"/>
    <n v="1.2E-2"/>
    <n v="0.98799999999999999"/>
    <n v="3.6999999999999998E-2"/>
    <n v="0.96299999999999997"/>
    <n v="12207"/>
    <n v="11921"/>
    <n v="12493"/>
    <s v="/used-kia-prices/sorento-suv-pricing/2009"/>
    <n v="57780"/>
    <n v="22.684999999999999"/>
  </r>
  <r>
    <x v="13"/>
    <s v="Kia Sorento SUV"/>
    <x v="129"/>
    <x v="5"/>
    <x v="5"/>
    <n v="2.67"/>
    <n v="72000"/>
    <n v="1.4500000000000001E-2"/>
    <n v="0.98550000000000004"/>
    <n v="5.6133333299999998E-2"/>
    <n v="0.94386666669999997"/>
    <n v="11556"/>
    <n v="11290"/>
    <n v="11822"/>
    <s v="/used-kia-prices/sorento-suv-pricing/2008"/>
    <n v="56632.000002000001"/>
    <n v="22.684999999999999"/>
  </r>
  <r>
    <x v="13"/>
    <s v="Kia Sorento SUV"/>
    <x v="129"/>
    <x v="6"/>
    <x v="6"/>
    <n v="2.67"/>
    <n v="84000"/>
    <n v="1.7000000000000001E-2"/>
    <n v="0.98299999999999998"/>
    <n v="7.5266666699999998E-2"/>
    <n v="0.92473333329999996"/>
    <n v="6387"/>
    <n v="6250"/>
    <n v="6523"/>
    <s v="/used-kia-prices/sorento-suv-pricing/2007"/>
    <n v="55483.999997999999"/>
    <n v="22.684999999999999"/>
  </r>
  <r>
    <x v="13"/>
    <s v="Kia Sorento SUV"/>
    <x v="129"/>
    <x v="7"/>
    <x v="7"/>
    <n v="0.67"/>
    <n v="96000"/>
    <n v="1.95E-2"/>
    <n v="0.98050000000000004"/>
    <n v="9.4399999999999998E-2"/>
    <n v="0.90559999999999996"/>
    <n v="4583"/>
    <n v="4483"/>
    <n v="4684"/>
    <s v="/used-kia-prices/sorento-suv-pricing/2006"/>
    <n v="54336"/>
    <n v="22.684999999999999"/>
  </r>
  <r>
    <x v="13"/>
    <s v="Kia Sorento SUV"/>
    <x v="129"/>
    <x v="8"/>
    <x v="8"/>
    <n v="0.67"/>
    <n v="108000"/>
    <n v="2.1999999999999999E-2"/>
    <n v="0.97799999999999998"/>
    <n v="0.1135333333"/>
    <n v="0.88646666669999996"/>
    <n v="4089"/>
    <n v="4003"/>
    <n v="4174"/>
    <s v="/used-kia-prices/sorento-suv-pricing/2005"/>
    <n v="53188.000002000001"/>
    <n v="22.684999999999999"/>
  </r>
  <r>
    <x v="13"/>
    <s v="Kia Soul Hatchback"/>
    <x v="130"/>
    <x v="0"/>
    <x v="0"/>
    <n v="4"/>
    <n v="12000"/>
    <n v="2.3999999999999998E-3"/>
    <n v="0.99760000000000004"/>
    <n v="1.4500000000000001E-2"/>
    <n v="0.98550000000000004"/>
    <n v="12910"/>
    <n v="12596"/>
    <n v="13224"/>
    <s v="/used-kia-prices/soul-hatchback-pricing/2013"/>
    <n v="59130"/>
    <n v="26.2546"/>
  </r>
  <r>
    <x v="13"/>
    <s v="Kia Soul Hatchback"/>
    <x v="130"/>
    <x v="1"/>
    <x v="1"/>
    <n v="4"/>
    <n v="24000"/>
    <n v="4.7999999999999996E-3"/>
    <n v="0.99519999999999997"/>
    <n v="1.7000000000000001E-2"/>
    <n v="0.98299999999999998"/>
    <n v="11953"/>
    <n v="11667"/>
    <n v="12239"/>
    <s v="/used-kia-prices/soul-hatchback-pricing/2012"/>
    <n v="58980"/>
    <n v="26.2546"/>
  </r>
  <r>
    <x v="13"/>
    <s v="Kia Soul Hatchback"/>
    <x v="130"/>
    <x v="2"/>
    <x v="2"/>
    <n v="4"/>
    <n v="36000"/>
    <n v="7.1999999999999998E-3"/>
    <n v="0.99280000000000002"/>
    <n v="1.95E-2"/>
    <n v="0.98050000000000004"/>
    <n v="9882"/>
    <n v="9588"/>
    <n v="10176"/>
    <s v="/used-kia-prices/soul-hatchback-pricing/2011"/>
    <n v="58830"/>
    <n v="26.2546"/>
  </r>
  <r>
    <x v="13"/>
    <s v="Kia Soul Hatchback"/>
    <x v="130"/>
    <x v="3"/>
    <x v="3"/>
    <n v="4"/>
    <n v="48000"/>
    <n v="9.5999999999999992E-3"/>
    <n v="0.99039999999999995"/>
    <n v="2.1999999999999999E-2"/>
    <n v="0.97799999999999998"/>
    <n v="9411"/>
    <n v="9140"/>
    <n v="9682"/>
    <s v="/used-kia-prices/soul-hatchback-pricing/2010"/>
    <n v="58680"/>
    <n v="26.2546"/>
  </r>
  <r>
    <x v="13"/>
    <s v="Kia Spectra Hatchback"/>
    <x v="131"/>
    <x v="4"/>
    <x v="4"/>
    <n v="1.67"/>
    <n v="60000"/>
    <n v="1.2E-2"/>
    <n v="0.98799999999999999"/>
    <n v="3.6999999999999998E-2"/>
    <n v="0.96299999999999997"/>
    <n v="6923"/>
    <n v="6766"/>
    <n v="7079"/>
    <s v="/used-kia-prices/spectra-hatchback-pricing/2009"/>
    <n v="57780"/>
    <n v="26.2546"/>
  </r>
  <r>
    <x v="13"/>
    <s v="Kia Spectra Hatchback"/>
    <x v="131"/>
    <x v="5"/>
    <x v="5"/>
    <n v="1.67"/>
    <n v="72000"/>
    <n v="1.4500000000000001E-2"/>
    <n v="0.98550000000000004"/>
    <n v="5.6133333299999998E-2"/>
    <n v="0.94386666669999997"/>
    <n v="5630"/>
    <n v="5461"/>
    <n v="5799"/>
    <s v="/used-kia-prices/spectra-hatchback-pricing/2008"/>
    <n v="56632.000002000001"/>
    <n v="26.2546"/>
  </r>
  <r>
    <x v="13"/>
    <s v="Kia Spectra Hatchback"/>
    <x v="131"/>
    <x v="6"/>
    <x v="6"/>
    <n v="1.33"/>
    <n v="84000"/>
    <n v="1.7000000000000001E-2"/>
    <n v="0.98299999999999998"/>
    <n v="7.5266666699999998E-2"/>
    <n v="0.92473333329999996"/>
    <n v="5155"/>
    <n v="5022"/>
    <n v="5289"/>
    <s v="/used-kia-prices/spectra-hatchback-pricing/2007"/>
    <n v="55483.999997999999"/>
    <n v="26.2546"/>
  </r>
  <r>
    <x v="13"/>
    <s v="Kia Spectra Hatchback"/>
    <x v="131"/>
    <x v="7"/>
    <x v="7"/>
    <n v="1.33"/>
    <n v="96000"/>
    <n v="1.95E-2"/>
    <n v="0.98050000000000004"/>
    <n v="9.4399999999999998E-2"/>
    <n v="0.90559999999999996"/>
    <n v="3924"/>
    <n v="3845"/>
    <n v="4002"/>
    <s v="/used-kia-prices/spectra-hatchback-pricing/2006"/>
    <n v="54336"/>
    <n v="26.2546"/>
  </r>
  <r>
    <x v="13"/>
    <s v="Kia Spectra Hatchback"/>
    <x v="131"/>
    <x v="8"/>
    <x v="8"/>
    <n v="1.33"/>
    <n v="108000"/>
    <n v="2.1999999999999999E-2"/>
    <n v="0.97799999999999998"/>
    <n v="0.1135333333"/>
    <n v="0.88646666669999996"/>
    <n v="3149"/>
    <n v="3072"/>
    <n v="3227"/>
    <s v="/used-kia-prices/spectra-hatchback-pricing/2005"/>
    <n v="53188.000002000001"/>
    <n v="26.2546"/>
  </r>
  <r>
    <x v="13"/>
    <s v="Kia Sportage SUV"/>
    <x v="132"/>
    <x v="0"/>
    <x v="0"/>
    <n v="4"/>
    <n v="12000"/>
    <n v="2.3999999999999998E-3"/>
    <n v="0.99760000000000004"/>
    <n v="1.4500000000000001E-2"/>
    <n v="0.98550000000000004"/>
    <n v="17830"/>
    <n v="17488"/>
    <n v="18171"/>
    <s v="/used-kia-prices/sportage-suv-pricing/2013"/>
    <n v="59130"/>
    <n v="23.85"/>
  </r>
  <r>
    <x v="13"/>
    <s v="Kia Sportage SUV"/>
    <x v="132"/>
    <x v="1"/>
    <x v="1"/>
    <n v="4"/>
    <n v="24000"/>
    <n v="4.7999999999999996E-3"/>
    <n v="0.99519999999999997"/>
    <n v="1.7000000000000001E-2"/>
    <n v="0.98299999999999998"/>
    <n v="15238"/>
    <n v="14895"/>
    <n v="15580"/>
    <s v="/used-kia-prices/sportage-suv-pricing/2012"/>
    <n v="58980"/>
    <n v="23.85"/>
  </r>
  <r>
    <x v="13"/>
    <s v="Kia Sportage SUV"/>
    <x v="132"/>
    <x v="2"/>
    <x v="2"/>
    <n v="4"/>
    <n v="36000"/>
    <n v="7.1999999999999998E-3"/>
    <n v="0.99280000000000002"/>
    <n v="1.95E-2"/>
    <n v="0.98050000000000004"/>
    <n v="13316"/>
    <n v="12946"/>
    <n v="13686"/>
    <s v="/used-kia-prices/sportage-suv-pricing/2011"/>
    <n v="58830"/>
    <n v="23.85"/>
  </r>
  <r>
    <x v="13"/>
    <s v="Kia Sportage SUV"/>
    <x v="132"/>
    <x v="3"/>
    <x v="3"/>
    <n v="2.33"/>
    <n v="48000"/>
    <n v="9.5999999999999992E-3"/>
    <n v="0.99039999999999995"/>
    <n v="2.1999999999999999E-2"/>
    <n v="0.97799999999999998"/>
    <n v="11339"/>
    <n v="11071"/>
    <n v="11606"/>
    <s v="/used-kia-prices/sportage-suv-pricing/2010"/>
    <n v="58680"/>
    <n v="23.85"/>
  </r>
  <r>
    <x v="13"/>
    <s v="Kia Sportage SUV"/>
    <x v="132"/>
    <x v="4"/>
    <x v="4"/>
    <n v="2.33"/>
    <n v="60000"/>
    <n v="1.2E-2"/>
    <n v="0.98799999999999999"/>
    <n v="3.6999999999999998E-2"/>
    <n v="0.96299999999999997"/>
    <n v="9036"/>
    <n v="8829"/>
    <n v="9243"/>
    <s v="/used-kia-prices/sportage-suv-pricing/2009"/>
    <n v="57780"/>
    <n v="23.85"/>
  </r>
  <r>
    <x v="13"/>
    <s v="Kia Sportage SUV"/>
    <x v="132"/>
    <x v="5"/>
    <x v="5"/>
    <n v="2.33"/>
    <n v="72000"/>
    <n v="1.4500000000000001E-2"/>
    <n v="0.98550000000000004"/>
    <n v="5.6133333299999998E-2"/>
    <n v="0.94386666669999997"/>
    <n v="8059"/>
    <n v="7876"/>
    <n v="8241"/>
    <s v="/used-kia-prices/sportage-suv-pricing/2008"/>
    <n v="56632.000002000001"/>
    <n v="23.85"/>
  </r>
  <r>
    <x v="13"/>
    <s v="Kia Sportage SUV"/>
    <x v="132"/>
    <x v="6"/>
    <x v="6"/>
    <n v="1.33"/>
    <n v="84000"/>
    <n v="1.7000000000000001E-2"/>
    <n v="0.98299999999999998"/>
    <n v="7.5266666699999998E-2"/>
    <n v="0.92473333329999996"/>
    <n v="5479"/>
    <n v="5376"/>
    <n v="5581"/>
    <s v="/used-kia-prices/sportage-suv-pricing/2007"/>
    <n v="55483.999997999999"/>
    <n v="23.85"/>
  </r>
  <r>
    <x v="13"/>
    <s v="Kia Sportage SUV"/>
    <x v="132"/>
    <x v="7"/>
    <x v="7"/>
    <n v="1.33"/>
    <n v="96000"/>
    <n v="1.95E-2"/>
    <n v="0.98050000000000004"/>
    <n v="9.4399999999999998E-2"/>
    <n v="0.90559999999999996"/>
    <n v="5078"/>
    <n v="4967"/>
    <n v="5188"/>
    <s v="/used-kia-prices/sportage-suv-pricing/2006"/>
    <n v="54336"/>
    <n v="23.85"/>
  </r>
  <r>
    <x v="13"/>
    <s v="Kia Sportage SUV"/>
    <x v="132"/>
    <x v="8"/>
    <x v="8"/>
    <n v="1.33"/>
    <n v="108000"/>
    <n v="2.1999999999999999E-2"/>
    <n v="0.97799999999999998"/>
    <n v="0.1135333333"/>
    <n v="0.88646666669999996"/>
    <n v="3797"/>
    <n v="3706"/>
    <n v="3888"/>
    <s v="/used-kia-prices/sportage-suv-pricing/2005"/>
    <n v="53188.000002000001"/>
    <n v="23.85"/>
  </r>
  <r>
    <x v="14"/>
    <s v="Lexus CT 200h Sedan"/>
    <x v="133"/>
    <x v="0"/>
    <x v="0"/>
    <n v="4"/>
    <n v="12000"/>
    <n v="2.2000000000000001E-3"/>
    <n v="0.99780000000000002"/>
    <n v="1.7000000000000001E-2"/>
    <n v="0.98299999999999998"/>
    <n v="24841"/>
    <n v="24280"/>
    <n v="25401"/>
    <s v="/used-lexus-prices/ct-200h-sedan-pricing/2013"/>
    <n v="58980"/>
    <n v="43.67"/>
  </r>
  <r>
    <x v="14"/>
    <s v="Lexus CT 200h Sedan"/>
    <x v="133"/>
    <x v="1"/>
    <x v="1"/>
    <n v="4"/>
    <n v="24000"/>
    <n v="4.4000000000000003E-3"/>
    <n v="0.99560000000000004"/>
    <n v="2.3E-2"/>
    <n v="0.97699999999999998"/>
    <n v="23181"/>
    <n v="22828"/>
    <n v="23534"/>
    <s v="/used-lexus-prices/ct-200h-sedan-pricing/2012"/>
    <n v="58620"/>
    <n v="43.67"/>
  </r>
  <r>
    <x v="14"/>
    <s v="Lexus CT 200h Sedan"/>
    <x v="133"/>
    <x v="2"/>
    <x v="2"/>
    <n v="4"/>
    <n v="36000"/>
    <n v="6.6E-3"/>
    <n v="0.99339999999999995"/>
    <n v="2.9000000000000001E-2"/>
    <n v="0.97099999999999997"/>
    <n v="16956"/>
    <n v="16549"/>
    <n v="17363"/>
    <s v="/used-lexus-prices/ct-200h-sedan-pricing/2011"/>
    <n v="58260"/>
    <n v="43.67"/>
  </r>
  <r>
    <x v="14"/>
    <s v="Lexus ES 350 Sedan"/>
    <x v="134"/>
    <x v="0"/>
    <x v="0"/>
    <n v="4"/>
    <n v="12000"/>
    <n v="2.2000000000000001E-3"/>
    <n v="0.99780000000000002"/>
    <n v="1.7000000000000001E-2"/>
    <n v="0.98299999999999998"/>
    <n v="32606"/>
    <n v="32119"/>
    <n v="33092"/>
    <s v="/used-lexus-prices/es-350-sedan-pricing/2013"/>
    <n v="58980"/>
    <n v="23.603999999999999"/>
  </r>
  <r>
    <x v="14"/>
    <s v="Lexus ES 350 Sedan"/>
    <x v="134"/>
    <x v="1"/>
    <x v="1"/>
    <n v="3.33"/>
    <n v="24000"/>
    <n v="4.4000000000000003E-3"/>
    <n v="0.99560000000000004"/>
    <n v="2.3E-2"/>
    <n v="0.97699999999999998"/>
    <n v="26953"/>
    <n v="26609"/>
    <n v="27297"/>
    <s v="/used-lexus-prices/es-350-sedan-pricing/2012"/>
    <n v="58620"/>
    <n v="23.603999999999999"/>
  </r>
  <r>
    <x v="14"/>
    <s v="Lexus ES 350 Sedan"/>
    <x v="134"/>
    <x v="2"/>
    <x v="2"/>
    <n v="3.33"/>
    <n v="36000"/>
    <n v="6.6E-3"/>
    <n v="0.99339999999999995"/>
    <n v="2.9000000000000001E-2"/>
    <n v="0.97099999999999997"/>
    <n v="23285"/>
    <n v="22878"/>
    <n v="23693"/>
    <s v="/used-lexus-prices/es-350-sedan-pricing/2011"/>
    <n v="58260"/>
    <n v="23.603999999999999"/>
  </r>
  <r>
    <x v="14"/>
    <s v="Lexus ES 350 Sedan"/>
    <x v="134"/>
    <x v="3"/>
    <x v="3"/>
    <n v="3.33"/>
    <n v="48000"/>
    <n v="8.8000000000000005E-3"/>
    <n v="0.99119999999999997"/>
    <n v="3.5000000000000003E-2"/>
    <n v="0.96499999999999997"/>
    <n v="19968"/>
    <n v="19597"/>
    <n v="20339"/>
    <s v="/used-lexus-prices/es-350-sedan-pricing/2010"/>
    <n v="57900"/>
    <n v="23.603999999999999"/>
  </r>
  <r>
    <x v="14"/>
    <s v="Lexus ES 350 Sedan"/>
    <x v="134"/>
    <x v="4"/>
    <x v="4"/>
    <n v="3.33"/>
    <n v="60000"/>
    <n v="1.0999999999999999E-2"/>
    <n v="0.98899999999999999"/>
    <n v="7.0999999999999994E-2"/>
    <n v="0.92900000000000005"/>
    <n v="16949"/>
    <n v="16472"/>
    <n v="17427"/>
    <s v="/used-lexus-prices/es-350-sedan-pricing/2009"/>
    <n v="55740"/>
    <n v="23.603999999999999"/>
  </r>
  <r>
    <x v="14"/>
    <s v="Lexus ES 350 Sedan"/>
    <x v="134"/>
    <x v="5"/>
    <x v="5"/>
    <n v="3.33"/>
    <n v="72000"/>
    <n v="1.7000000000000001E-2"/>
    <n v="0.98299999999999998"/>
    <n v="9.5133333299999998E-2"/>
    <n v="0.90486666670000004"/>
    <n v="14469"/>
    <n v="14068"/>
    <n v="14869"/>
    <s v="/used-lexus-prices/es-350-sedan-pricing/2008"/>
    <n v="54292.000002000001"/>
    <n v="23.603999999999999"/>
  </r>
  <r>
    <x v="14"/>
    <s v="Lexus ES 350 Sedan"/>
    <x v="134"/>
    <x v="6"/>
    <x v="6"/>
    <n v="3.33"/>
    <n v="84000"/>
    <n v="2.3E-2"/>
    <n v="0.97699999999999998"/>
    <n v="0.1192666667"/>
    <n v="0.88073333330000003"/>
    <n v="12845"/>
    <n v="12530"/>
    <n v="13161"/>
    <s v="/used-lexus-prices/es-350-sedan-pricing/2007"/>
    <n v="52843.999997999999"/>
    <n v="23.603999999999999"/>
  </r>
  <r>
    <x v="14"/>
    <s v="Lexus GS 350 Sedan"/>
    <x v="135"/>
    <x v="0"/>
    <x v="0"/>
    <n v="4"/>
    <n v="12000"/>
    <n v="2.2000000000000001E-3"/>
    <n v="0.99780000000000002"/>
    <n v="1.7000000000000001E-2"/>
    <n v="0.98299999999999998"/>
    <n v="39592"/>
    <n v="38999"/>
    <n v="40186"/>
    <s v="/used-lexus-prices/gs-350-sedan-pricing/2013"/>
    <n v="58980"/>
    <n v="22.56"/>
  </r>
  <r>
    <x v="14"/>
    <s v="Lexus GS 350 Sedan"/>
    <x v="135"/>
    <x v="2"/>
    <x v="2"/>
    <n v="3.33"/>
    <n v="36000"/>
    <n v="6.6E-3"/>
    <n v="0.99339999999999995"/>
    <n v="2.9000000000000001E-2"/>
    <n v="0.97099999999999997"/>
    <n v="28102"/>
    <n v="27643"/>
    <n v="28562"/>
    <s v="/used-lexus-prices/gs-350-sedan-pricing/2011"/>
    <n v="58260"/>
    <n v="22.56"/>
  </r>
  <r>
    <x v="14"/>
    <s v="Lexus GS 350 Sedan"/>
    <x v="135"/>
    <x v="3"/>
    <x v="3"/>
    <n v="3.33"/>
    <n v="48000"/>
    <n v="8.8000000000000005E-3"/>
    <n v="0.99119999999999997"/>
    <n v="3.5000000000000003E-2"/>
    <n v="0.96499999999999997"/>
    <n v="24164"/>
    <n v="23552"/>
    <n v="24776"/>
    <s v="/used-lexus-prices/gs-350-sedan-pricing/2010"/>
    <n v="57900"/>
    <n v="22.56"/>
  </r>
  <r>
    <x v="14"/>
    <s v="Lexus GS 350 Sedan"/>
    <x v="135"/>
    <x v="4"/>
    <x v="4"/>
    <n v="3"/>
    <n v="60000"/>
    <n v="1.0999999999999999E-2"/>
    <n v="0.98899999999999999"/>
    <n v="7.0999999999999994E-2"/>
    <n v="0.92900000000000005"/>
    <n v="20075"/>
    <n v="19727"/>
    <n v="20423"/>
    <s v="/used-lexus-prices/gs-350-sedan-pricing/2009"/>
    <n v="55740"/>
    <n v="22.56"/>
  </r>
  <r>
    <x v="14"/>
    <s v="Lexus GS 350 Sedan"/>
    <x v="135"/>
    <x v="5"/>
    <x v="5"/>
    <n v="3"/>
    <n v="72000"/>
    <n v="1.7000000000000001E-2"/>
    <n v="0.98299999999999998"/>
    <n v="9.5133333299999998E-2"/>
    <n v="0.90486666670000004"/>
    <n v="18365"/>
    <n v="17862"/>
    <n v="18869"/>
    <s v="/used-lexus-prices/gs-350-sedan-pricing/2008"/>
    <n v="54292.000002000001"/>
    <n v="22.56"/>
  </r>
  <r>
    <x v="14"/>
    <s v="Lexus GS 350 Sedan"/>
    <x v="135"/>
    <x v="6"/>
    <x v="6"/>
    <n v="3"/>
    <n v="84000"/>
    <n v="2.3E-2"/>
    <n v="0.97699999999999998"/>
    <n v="0.1192666667"/>
    <n v="0.88073333330000003"/>
    <n v="14492"/>
    <n v="14185"/>
    <n v="14800"/>
    <s v="/used-lexus-prices/gs-350-sedan-pricing/2007"/>
    <n v="52843.999997999999"/>
    <n v="22.56"/>
  </r>
  <r>
    <x v="14"/>
    <s v="Lexus GS 450h Sedan"/>
    <x v="136"/>
    <x v="0"/>
    <x v="0"/>
    <n v="4"/>
    <n v="12000"/>
    <n v="2.2000000000000001E-3"/>
    <n v="0.99780000000000002"/>
    <n v="1.7000000000000001E-2"/>
    <n v="0.98299999999999998"/>
    <n v="47495"/>
    <n v="46445"/>
    <n v="48546"/>
    <s v="/used-lexus-prices/gs-450h-sedan-pricing/2013"/>
    <n v="58980"/>
    <n v="31.329000000000001"/>
  </r>
  <r>
    <x v="14"/>
    <s v="Lexus GS 450h Sedan"/>
    <x v="136"/>
    <x v="2"/>
    <x v="2"/>
    <n v="3.33"/>
    <n v="36000"/>
    <n v="6.6E-3"/>
    <n v="0.99339999999999995"/>
    <n v="2.9000000000000001E-2"/>
    <n v="0.97099999999999997"/>
    <n v="32412"/>
    <n v="31650"/>
    <n v="33174"/>
    <s v="/used-lexus-prices/gs-450h-sedan-pricing/2011"/>
    <n v="58260"/>
    <n v="31.329000000000001"/>
  </r>
  <r>
    <x v="14"/>
    <s v="Lexus GS 450h Sedan"/>
    <x v="136"/>
    <x v="3"/>
    <x v="3"/>
    <n v="3.33"/>
    <n v="48000"/>
    <n v="8.8000000000000005E-3"/>
    <n v="0.99119999999999997"/>
    <n v="3.5000000000000003E-2"/>
    <n v="0.96499999999999997"/>
    <n v="32204"/>
    <n v="31389"/>
    <n v="33020"/>
    <s v="/used-lexus-prices/gs-450h-sedan-pricing/2010"/>
    <n v="57900"/>
    <n v="31.329000000000001"/>
  </r>
  <r>
    <x v="14"/>
    <s v="Lexus GS 450h Sedan"/>
    <x v="136"/>
    <x v="4"/>
    <x v="4"/>
    <n v="3"/>
    <n v="60000"/>
    <n v="1.0999999999999999E-2"/>
    <n v="0.98899999999999999"/>
    <n v="7.0999999999999994E-2"/>
    <n v="0.92900000000000005"/>
    <n v="23614"/>
    <n v="22955"/>
    <n v="24274"/>
    <s v="/used-lexus-prices/gs-450h-sedan-pricing/2009"/>
    <n v="55740"/>
    <n v="31.329000000000001"/>
  </r>
  <r>
    <x v="14"/>
    <s v="Lexus GS 450h Sedan"/>
    <x v="136"/>
    <x v="5"/>
    <x v="5"/>
    <n v="3"/>
    <n v="72000"/>
    <n v="1.7000000000000001E-2"/>
    <n v="0.98299999999999998"/>
    <n v="9.5133333299999998E-2"/>
    <n v="0.90486666670000004"/>
    <n v="24398"/>
    <n v="23730"/>
    <n v="25067"/>
    <s v="/used-lexus-prices/gs-450h-sedan-pricing/2008"/>
    <n v="54292.000002000001"/>
    <n v="31.329000000000001"/>
  </r>
  <r>
    <x v="14"/>
    <s v="Lexus GS 450h Sedan"/>
    <x v="136"/>
    <x v="6"/>
    <x v="6"/>
    <n v="3"/>
    <n v="84000"/>
    <n v="2.3E-2"/>
    <n v="0.97699999999999998"/>
    <n v="0.1192666667"/>
    <n v="0.88073333330000003"/>
    <n v="15505"/>
    <n v="15204"/>
    <n v="15806"/>
    <s v="/used-lexus-prices/gs-450h-sedan-pricing/2007"/>
    <n v="52843.999997999999"/>
    <n v="31.329000000000001"/>
  </r>
  <r>
    <x v="14"/>
    <s v="Lexus GS 460 Sedan"/>
    <x v="137"/>
    <x v="2"/>
    <x v="2"/>
    <n v="4"/>
    <n v="36000"/>
    <n v="6.6E-3"/>
    <n v="0.99339999999999995"/>
    <n v="2.9000000000000001E-2"/>
    <n v="0.97099999999999997"/>
    <n v="31555"/>
    <n v="30821"/>
    <n v="32289"/>
    <s v="/used-lexus-prices/gs-460-sedan-pricing/2011"/>
    <n v="58260"/>
    <n v="16.989000000000001"/>
  </r>
  <r>
    <x v="14"/>
    <s v="Lexus GS 460 Sedan"/>
    <x v="137"/>
    <x v="3"/>
    <x v="3"/>
    <n v="3.33"/>
    <n v="48000"/>
    <n v="8.8000000000000005E-3"/>
    <n v="0.99119999999999997"/>
    <n v="3.5000000000000003E-2"/>
    <n v="0.96499999999999997"/>
    <n v="30236"/>
    <n v="29471"/>
    <n v="31002"/>
    <s v="/used-lexus-prices/gs-460-sedan-pricing/2010"/>
    <n v="57900"/>
    <n v="16.989000000000001"/>
  </r>
  <r>
    <x v="14"/>
    <s v="Lexus GS 460 Sedan"/>
    <x v="137"/>
    <x v="4"/>
    <x v="4"/>
    <n v="3.33"/>
    <n v="60000"/>
    <n v="1.0999999999999999E-2"/>
    <n v="0.98899999999999999"/>
    <n v="7.0999999999999994E-2"/>
    <n v="0.92900000000000005"/>
    <n v="22441"/>
    <n v="21815"/>
    <n v="23068"/>
    <s v="/used-lexus-prices/gs-460-sedan-pricing/2009"/>
    <n v="55740"/>
    <n v="16.989000000000001"/>
  </r>
  <r>
    <x v="14"/>
    <s v="Lexus GS 460 Sedan"/>
    <x v="137"/>
    <x v="5"/>
    <x v="5"/>
    <n v="3"/>
    <n v="72000"/>
    <n v="1.7000000000000001E-2"/>
    <n v="0.98299999999999998"/>
    <n v="9.5133333299999998E-2"/>
    <n v="0.90486666670000004"/>
    <n v="25021"/>
    <n v="24335"/>
    <n v="25706"/>
    <s v="/used-lexus-prices/gs-460-sedan-pricing/2008"/>
    <n v="54292.000002000001"/>
    <n v="16.989000000000001"/>
  </r>
  <r>
    <x v="14"/>
    <s v="Lexus GX 460 SUV"/>
    <x v="138"/>
    <x v="0"/>
    <x v="0"/>
    <n v="4"/>
    <n v="12000"/>
    <n v="2.2000000000000001E-3"/>
    <n v="0.99780000000000002"/>
    <n v="1.7000000000000001E-2"/>
    <n v="0.98299999999999998"/>
    <n v="43733"/>
    <n v="42896"/>
    <n v="44570"/>
    <s v="/used-lexus-prices/gx-460-suv-pricing/2013"/>
    <n v="58980"/>
    <n v="16.989000000000001"/>
  </r>
  <r>
    <x v="14"/>
    <s v="Lexus GX 460 SUV"/>
    <x v="138"/>
    <x v="1"/>
    <x v="1"/>
    <n v="3.33"/>
    <n v="24000"/>
    <n v="4.4000000000000003E-3"/>
    <n v="0.99560000000000004"/>
    <n v="2.3E-2"/>
    <n v="0.97699999999999998"/>
    <n v="39119"/>
    <n v="38319"/>
    <n v="39920"/>
    <s v="/used-lexus-prices/gx-460-suv-pricing/2012"/>
    <n v="58620"/>
    <n v="16.989000000000001"/>
  </r>
  <r>
    <x v="14"/>
    <s v="Lexus GX 460 SUV"/>
    <x v="138"/>
    <x v="2"/>
    <x v="2"/>
    <n v="3.33"/>
    <n v="36000"/>
    <n v="6.6E-3"/>
    <n v="0.99339999999999995"/>
    <n v="2.9000000000000001E-2"/>
    <n v="0.97099999999999997"/>
    <n v="36427"/>
    <n v="35785"/>
    <n v="37069"/>
    <s v="/used-lexus-prices/gx-460-suv-pricing/2011"/>
    <n v="58260"/>
    <n v="16.989000000000001"/>
  </r>
  <r>
    <x v="14"/>
    <s v="Lexus GX 460 SUV"/>
    <x v="138"/>
    <x v="3"/>
    <x v="3"/>
    <n v="3"/>
    <n v="48000"/>
    <n v="8.8000000000000005E-3"/>
    <n v="0.99119999999999997"/>
    <n v="3.5000000000000003E-2"/>
    <n v="0.96499999999999997"/>
    <n v="32496"/>
    <n v="31759"/>
    <n v="33232"/>
    <s v="/used-lexus-prices/gx-460-suv-pricing/2010"/>
    <n v="57900"/>
    <n v="16.989000000000001"/>
  </r>
  <r>
    <x v="14"/>
    <s v="Lexus IS 250 Sedan"/>
    <x v="139"/>
    <x v="0"/>
    <x v="0"/>
    <n v="3.33"/>
    <n v="12000"/>
    <n v="2.2000000000000001E-3"/>
    <n v="0.99780000000000002"/>
    <n v="1.7000000000000001E-2"/>
    <n v="0.98299999999999998"/>
    <n v="27513"/>
    <n v="27146"/>
    <n v="27880"/>
    <s v="/used-lexus-prices/is-250-sedan-pricing/2013"/>
    <n v="58980"/>
    <n v="24.43"/>
  </r>
  <r>
    <x v="14"/>
    <s v="Lexus IS 250 Sedan"/>
    <x v="139"/>
    <x v="1"/>
    <x v="1"/>
    <n v="3.33"/>
    <n v="24000"/>
    <n v="4.4000000000000003E-3"/>
    <n v="0.99560000000000004"/>
    <n v="2.3E-2"/>
    <n v="0.97699999999999998"/>
    <n v="24276"/>
    <n v="23896"/>
    <n v="24655"/>
    <s v="/used-lexus-prices/is-250-sedan-pricing/2012"/>
    <n v="58620"/>
    <n v="24.43"/>
  </r>
  <r>
    <x v="14"/>
    <s v="Lexus IS 250 Sedan"/>
    <x v="139"/>
    <x v="2"/>
    <x v="2"/>
    <n v="3.33"/>
    <n v="36000"/>
    <n v="6.6E-3"/>
    <n v="0.99339999999999995"/>
    <n v="2.9000000000000001E-2"/>
    <n v="0.97099999999999997"/>
    <n v="21381"/>
    <n v="20986"/>
    <n v="21776"/>
    <s v="/used-lexus-prices/is-250-sedan-pricing/2011"/>
    <n v="58260"/>
    <n v="24.43"/>
  </r>
  <r>
    <x v="14"/>
    <s v="Lexus IS 250 Sedan"/>
    <x v="139"/>
    <x v="3"/>
    <x v="3"/>
    <n v="3.33"/>
    <n v="48000"/>
    <n v="8.8000000000000005E-3"/>
    <n v="0.99119999999999997"/>
    <n v="3.5000000000000003E-2"/>
    <n v="0.96499999999999997"/>
    <n v="19037"/>
    <n v="18714"/>
    <n v="19360"/>
    <s v="/used-lexus-prices/is-250-sedan-pricing/2010"/>
    <n v="57900"/>
    <n v="24.43"/>
  </r>
  <r>
    <x v="14"/>
    <s v="Lexus IS 250 Sedan"/>
    <x v="139"/>
    <x v="4"/>
    <x v="4"/>
    <n v="3.33"/>
    <n v="60000"/>
    <n v="1.0999999999999999E-2"/>
    <n v="0.98899999999999999"/>
    <n v="7.0999999999999994E-2"/>
    <n v="0.92900000000000005"/>
    <n v="14086"/>
    <n v="13693"/>
    <n v="14480"/>
    <s v="/used-lexus-prices/is-250-sedan-pricing/2009"/>
    <n v="55740"/>
    <n v="24.43"/>
  </r>
  <r>
    <x v="14"/>
    <s v="Lexus IS 250 Sedan"/>
    <x v="139"/>
    <x v="5"/>
    <x v="5"/>
    <n v="3.33"/>
    <n v="72000"/>
    <n v="1.7000000000000001E-2"/>
    <n v="0.98299999999999998"/>
    <n v="9.5133333299999998E-2"/>
    <n v="0.90486666670000004"/>
    <n v="11836"/>
    <n v="11511"/>
    <n v="12161"/>
    <s v="/used-lexus-prices/is-250-sedan-pricing/2008"/>
    <n v="54292.000002000001"/>
    <n v="24.43"/>
  </r>
  <r>
    <x v="14"/>
    <s v="Lexus IS 250 Sedan"/>
    <x v="139"/>
    <x v="6"/>
    <x v="6"/>
    <n v="3.33"/>
    <n v="84000"/>
    <n v="2.3E-2"/>
    <n v="0.97699999999999998"/>
    <n v="0.1192666667"/>
    <n v="0.88073333330000003"/>
    <n v="11209"/>
    <n v="10937"/>
    <n v="11481"/>
    <s v="/used-lexus-prices/is-250-sedan-pricing/2007"/>
    <n v="52843.999997999999"/>
    <n v="24.43"/>
  </r>
  <r>
    <x v="14"/>
    <s v="Lexus IS 250 Sedan"/>
    <x v="139"/>
    <x v="7"/>
    <x v="7"/>
    <n v="3.33"/>
    <n v="96000"/>
    <n v="2.9000000000000001E-2"/>
    <n v="0.97099999999999997"/>
    <n v="0.1434"/>
    <n v="0.85660000000000003"/>
    <n v="10902"/>
    <n v="10707"/>
    <n v="11097"/>
    <s v="/used-lexus-prices/is-250-sedan-pricing/2006"/>
    <n v="51396"/>
    <n v="24.43"/>
  </r>
  <r>
    <x v="14"/>
    <s v="Lexus IS 350 Sedan"/>
    <x v="140"/>
    <x v="0"/>
    <x v="0"/>
    <n v="3.33"/>
    <n v="12000"/>
    <n v="2.2000000000000001E-3"/>
    <n v="0.99780000000000002"/>
    <n v="1.7000000000000001E-2"/>
    <n v="0.98299999999999998"/>
    <n v="32335"/>
    <n v="31614"/>
    <n v="33057"/>
    <s v="/used-lexus-prices/is-350-sedan-pricing/2013"/>
    <n v="58980"/>
    <n v="22.222000000000001"/>
  </r>
  <r>
    <x v="14"/>
    <s v="Lexus IS 350 Sedan"/>
    <x v="140"/>
    <x v="1"/>
    <x v="1"/>
    <n v="3.33"/>
    <n v="24000"/>
    <n v="4.4000000000000003E-3"/>
    <n v="0.99560000000000004"/>
    <n v="2.3E-2"/>
    <n v="0.97699999999999998"/>
    <n v="27736"/>
    <n v="27144"/>
    <n v="28328"/>
    <s v="/used-lexus-prices/is-350-sedan-pricing/2012"/>
    <n v="58620"/>
    <n v="22.222000000000001"/>
  </r>
  <r>
    <x v="14"/>
    <s v="Lexus IS 350 Sedan"/>
    <x v="140"/>
    <x v="2"/>
    <x v="2"/>
    <n v="3.33"/>
    <n v="36000"/>
    <n v="6.6E-3"/>
    <n v="0.99339999999999995"/>
    <n v="2.9000000000000001E-2"/>
    <n v="0.97099999999999997"/>
    <n v="23134"/>
    <n v="22606"/>
    <n v="23661"/>
    <s v="/used-lexus-prices/is-350-sedan-pricing/2011"/>
    <n v="58260"/>
    <n v="22.222000000000001"/>
  </r>
  <r>
    <x v="14"/>
    <s v="Lexus IS 350 Sedan"/>
    <x v="140"/>
    <x v="3"/>
    <x v="3"/>
    <n v="3.33"/>
    <n v="48000"/>
    <n v="8.8000000000000005E-3"/>
    <n v="0.99119999999999997"/>
    <n v="3.5000000000000003E-2"/>
    <n v="0.96499999999999997"/>
    <n v="20818"/>
    <n v="20440"/>
    <n v="21196"/>
    <s v="/used-lexus-prices/is-350-sedan-pricing/2010"/>
    <n v="57900"/>
    <n v="22.222000000000001"/>
  </r>
  <r>
    <x v="14"/>
    <s v="Lexus IS 350 Sedan"/>
    <x v="140"/>
    <x v="4"/>
    <x v="4"/>
    <n v="3.33"/>
    <n v="60000"/>
    <n v="1.0999999999999999E-2"/>
    <n v="0.98899999999999999"/>
    <n v="7.0999999999999994E-2"/>
    <n v="0.92900000000000005"/>
    <n v="18388"/>
    <n v="17873"/>
    <n v="18904"/>
    <s v="/used-lexus-prices/is-350-sedan-pricing/2009"/>
    <n v="55740"/>
    <n v="22.222000000000001"/>
  </r>
  <r>
    <x v="14"/>
    <s v="Lexus IS 350 Sedan"/>
    <x v="140"/>
    <x v="5"/>
    <x v="5"/>
    <n v="3.33"/>
    <n v="72000"/>
    <n v="1.7000000000000001E-2"/>
    <n v="0.98299999999999998"/>
    <n v="9.5133333299999998E-2"/>
    <n v="0.90486666670000004"/>
    <n v="15693"/>
    <n v="15261"/>
    <n v="16126"/>
    <s v="/used-lexus-prices/is-350-sedan-pricing/2008"/>
    <n v="54292.000002000001"/>
    <n v="22.222000000000001"/>
  </r>
  <r>
    <x v="14"/>
    <s v="Lexus IS 350 Sedan"/>
    <x v="140"/>
    <x v="6"/>
    <x v="6"/>
    <n v="3.33"/>
    <n v="84000"/>
    <n v="2.3E-2"/>
    <n v="0.97699999999999998"/>
    <n v="0.1192666667"/>
    <n v="0.88073333330000003"/>
    <n v="14646"/>
    <n v="14289"/>
    <n v="15003"/>
    <s v="/used-lexus-prices/is-350-sedan-pricing/2007"/>
    <n v="52843.999997999999"/>
    <n v="22.222000000000001"/>
  </r>
  <r>
    <x v="14"/>
    <s v="Lexus IS 350 Sedan"/>
    <x v="140"/>
    <x v="7"/>
    <x v="7"/>
    <n v="3.33"/>
    <n v="96000"/>
    <n v="2.9000000000000001E-2"/>
    <n v="0.97099999999999997"/>
    <n v="0.1434"/>
    <n v="0.85660000000000003"/>
    <n v="12121"/>
    <n v="11894"/>
    <n v="12348"/>
    <s v="/used-lexus-prices/is-350-sedan-pricing/2006"/>
    <n v="51396"/>
    <n v="22.222000000000001"/>
  </r>
  <r>
    <x v="14"/>
    <s v="Lexus IS F Sedan"/>
    <x v="141"/>
    <x v="0"/>
    <x v="0"/>
    <n v="3.33"/>
    <n v="12000"/>
    <n v="2.2000000000000001E-3"/>
    <n v="0.99780000000000002"/>
    <n v="1.7000000000000001E-2"/>
    <n v="0.98299999999999998"/>
    <n v="48952"/>
    <n v="47869"/>
    <n v="50035"/>
    <s v="/used-lexus-prices/is-f-sedan-pricing/2013"/>
    <n v="58980"/>
    <n v="18.38"/>
  </r>
  <r>
    <x v="14"/>
    <s v="Lexus IS F Sedan"/>
    <x v="141"/>
    <x v="1"/>
    <x v="1"/>
    <n v="3.33"/>
    <n v="24000"/>
    <n v="4.4000000000000003E-3"/>
    <n v="0.99560000000000004"/>
    <n v="2.3E-2"/>
    <n v="0.97699999999999998"/>
    <n v="43513"/>
    <n v="42563"/>
    <n v="44463"/>
    <s v="/used-lexus-prices/is-f-sedan-pricing/2012"/>
    <n v="58620"/>
    <n v="18.38"/>
  </r>
  <r>
    <x v="14"/>
    <s v="Lexus IS F Sedan"/>
    <x v="141"/>
    <x v="2"/>
    <x v="2"/>
    <n v="3.33"/>
    <n v="36000"/>
    <n v="6.6E-3"/>
    <n v="0.99339999999999995"/>
    <n v="2.9000000000000001E-2"/>
    <n v="0.97099999999999997"/>
    <n v="39992"/>
    <n v="39500"/>
    <n v="40483"/>
    <s v="/used-lexus-prices/is-f-sedan-pricing/2011"/>
    <n v="58260"/>
    <n v="18.38"/>
  </r>
  <r>
    <x v="14"/>
    <s v="Lexus IS F Sedan"/>
    <x v="141"/>
    <x v="3"/>
    <x v="3"/>
    <n v="3.33"/>
    <n v="48000"/>
    <n v="8.8000000000000005E-3"/>
    <n v="0.99119999999999997"/>
    <n v="3.5000000000000003E-2"/>
    <n v="0.96499999999999997"/>
    <n v="36090"/>
    <n v="35195"/>
    <n v="36984"/>
    <s v="/used-lexus-prices/is-f-sedan-pricing/2010"/>
    <n v="57900"/>
    <n v="18.38"/>
  </r>
  <r>
    <x v="14"/>
    <s v="Lexus IS F Sedan"/>
    <x v="141"/>
    <x v="4"/>
    <x v="4"/>
    <n v="3.33"/>
    <n v="60000"/>
    <n v="1.0999999999999999E-2"/>
    <n v="0.98899999999999999"/>
    <n v="7.0999999999999994E-2"/>
    <n v="0.92900000000000005"/>
    <n v="26514"/>
    <n v="25774"/>
    <n v="27254"/>
    <s v="/used-lexus-prices/is-f-sedan-pricing/2009"/>
    <n v="55740"/>
    <n v="18.38"/>
  </r>
  <r>
    <x v="14"/>
    <s v="Lexus IS F Sedan"/>
    <x v="141"/>
    <x v="5"/>
    <x v="5"/>
    <n v="3.33"/>
    <n v="72000"/>
    <n v="1.7000000000000001E-2"/>
    <n v="0.98299999999999998"/>
    <n v="9.5133333299999998E-2"/>
    <n v="0.90486666670000004"/>
    <n v="31801"/>
    <n v="31127"/>
    <n v="32474"/>
    <s v="/used-lexus-prices/is-f-sedan-pricing/2008"/>
    <n v="54292.000002000001"/>
    <n v="18.38"/>
  </r>
  <r>
    <x v="14"/>
    <s v="Lexus LS 460 Sedan"/>
    <x v="142"/>
    <x v="0"/>
    <x v="0"/>
    <n v="4"/>
    <n v="12000"/>
    <n v="2.2000000000000001E-3"/>
    <n v="0.99780000000000002"/>
    <n v="1.7000000000000001E-2"/>
    <n v="0.98299999999999998"/>
    <n v="61277"/>
    <n v="60045"/>
    <n v="62509"/>
    <s v="/used-lexus-prices/ls-460-sedan-pricing/2013"/>
    <n v="58980"/>
    <n v="19.059999999999999"/>
  </r>
  <r>
    <x v="14"/>
    <s v="Lexus LS 460 Sedan"/>
    <x v="142"/>
    <x v="1"/>
    <x v="1"/>
    <n v="4"/>
    <n v="24000"/>
    <n v="4.4000000000000003E-3"/>
    <n v="0.99560000000000004"/>
    <n v="2.3E-2"/>
    <n v="0.97699999999999998"/>
    <n v="45902"/>
    <n v="44981"/>
    <n v="46823"/>
    <s v="/used-lexus-prices/ls-460-sedan-pricing/2012"/>
    <n v="58620"/>
    <n v="19.059999999999999"/>
  </r>
  <r>
    <x v="14"/>
    <s v="Lexus LS 460 Sedan"/>
    <x v="142"/>
    <x v="2"/>
    <x v="2"/>
    <n v="4"/>
    <n v="36000"/>
    <n v="6.6E-3"/>
    <n v="0.99339999999999995"/>
    <n v="2.9000000000000001E-2"/>
    <n v="0.97099999999999997"/>
    <n v="37118"/>
    <n v="36655"/>
    <n v="37582"/>
    <s v="/used-lexus-prices/ls-460-sedan-pricing/2011"/>
    <n v="58260"/>
    <n v="19.059999999999999"/>
  </r>
  <r>
    <x v="14"/>
    <s v="Lexus LS 460 Sedan"/>
    <x v="142"/>
    <x v="3"/>
    <x v="3"/>
    <n v="4"/>
    <n v="48000"/>
    <n v="8.8000000000000005E-3"/>
    <n v="0.99119999999999997"/>
    <n v="3.5000000000000003E-2"/>
    <n v="0.96499999999999997"/>
    <n v="30767"/>
    <n v="30245"/>
    <n v="31290"/>
    <s v="/used-lexus-prices/ls-460-sedan-pricing/2010"/>
    <n v="57900"/>
    <n v="19.059999999999999"/>
  </r>
  <r>
    <x v="14"/>
    <s v="Lexus LS 460 Sedan"/>
    <x v="142"/>
    <x v="4"/>
    <x v="4"/>
    <n v="3.33"/>
    <n v="60000"/>
    <n v="1.0999999999999999E-2"/>
    <n v="0.98899999999999999"/>
    <n v="7.0999999999999994E-2"/>
    <n v="0.92900000000000005"/>
    <n v="30281"/>
    <n v="29436"/>
    <n v="31126"/>
    <s v="/used-lexus-prices/ls-460-sedan-pricing/2009"/>
    <n v="55740"/>
    <n v="19.059999999999999"/>
  </r>
  <r>
    <x v="14"/>
    <s v="Lexus LS 460 Sedan"/>
    <x v="142"/>
    <x v="5"/>
    <x v="5"/>
    <n v="3.33"/>
    <n v="72000"/>
    <n v="1.7000000000000001E-2"/>
    <n v="0.98299999999999998"/>
    <n v="9.5133333299999998E-2"/>
    <n v="0.90486666670000004"/>
    <n v="27952"/>
    <n v="27187"/>
    <n v="28718"/>
    <s v="/used-lexus-prices/ls-460-sedan-pricing/2008"/>
    <n v="54292.000002000001"/>
    <n v="19.059999999999999"/>
  </r>
  <r>
    <x v="14"/>
    <s v="Lexus LS 460 Sedan"/>
    <x v="142"/>
    <x v="6"/>
    <x v="6"/>
    <n v="3.33"/>
    <n v="84000"/>
    <n v="2.3E-2"/>
    <n v="0.97699999999999998"/>
    <n v="0.1192666667"/>
    <n v="0.88073333330000003"/>
    <n v="20872"/>
    <n v="20564"/>
    <n v="21179"/>
    <s v="/used-lexus-prices/ls-460-sedan-pricing/2007"/>
    <n v="52843.999997999999"/>
    <n v="19.059999999999999"/>
  </r>
  <r>
    <x v="14"/>
    <s v="Lexus LS 600h L Sedan"/>
    <x v="143"/>
    <x v="0"/>
    <x v="0"/>
    <n v="4"/>
    <n v="12000"/>
    <n v="2.2000000000000001E-3"/>
    <n v="0.99780000000000002"/>
    <n v="1.7000000000000001E-2"/>
    <n v="0.98299999999999998"/>
    <n v="88516"/>
    <n v="86527"/>
    <n v="90505"/>
    <s v="/used-lexus-prices/ls-600h-l-sedan-pricing/2013"/>
    <n v="58980"/>
    <n v="20.420000000000002"/>
  </r>
  <r>
    <x v="14"/>
    <s v="Lexus LS 600h L Sedan"/>
    <x v="143"/>
    <x v="1"/>
    <x v="1"/>
    <n v="4"/>
    <n v="24000"/>
    <n v="4.4000000000000003E-3"/>
    <n v="0.99560000000000004"/>
    <n v="2.3E-2"/>
    <n v="0.97699999999999998"/>
    <n v="70747"/>
    <n v="69187"/>
    <n v="72307"/>
    <s v="/used-lexus-prices/ls-600h-l-sedan-pricing/2012"/>
    <n v="58620"/>
    <n v="20.420000000000002"/>
  </r>
  <r>
    <x v="14"/>
    <s v="Lexus LS 600h L Sedan"/>
    <x v="143"/>
    <x v="2"/>
    <x v="2"/>
    <n v="4"/>
    <n v="36000"/>
    <n v="6.6E-3"/>
    <n v="0.99339999999999995"/>
    <n v="2.9000000000000001E-2"/>
    <n v="0.97099999999999997"/>
    <n v="59162"/>
    <n v="57761"/>
    <n v="60562"/>
    <s v="/used-lexus-prices/ls-600h-l-sedan-pricing/2011"/>
    <n v="58260"/>
    <n v="20.420000000000002"/>
  </r>
  <r>
    <x v="14"/>
    <s v="Lexus LS 600h L Sedan"/>
    <x v="143"/>
    <x v="3"/>
    <x v="3"/>
    <n v="4"/>
    <n v="48000"/>
    <n v="8.8000000000000005E-3"/>
    <n v="0.99119999999999997"/>
    <n v="3.5000000000000003E-2"/>
    <n v="0.96499999999999997"/>
    <n v="48299"/>
    <n v="47055"/>
    <n v="49543"/>
    <s v="/used-lexus-prices/ls-600h-l-sedan-pricing/2010"/>
    <n v="57900"/>
    <n v="20.420000000000002"/>
  </r>
  <r>
    <x v="14"/>
    <s v="Lexus LS 600h L Sedan"/>
    <x v="143"/>
    <x v="4"/>
    <x v="4"/>
    <n v="3.33"/>
    <n v="60000"/>
    <n v="1.0999999999999999E-2"/>
    <n v="0.98899999999999999"/>
    <n v="7.0999999999999994E-2"/>
    <n v="0.92900000000000005"/>
    <n v="45684"/>
    <n v="44387"/>
    <n v="46981"/>
    <s v="/used-lexus-prices/ls-600h-l-sedan-pricing/2009"/>
    <n v="55740"/>
    <n v="20.420000000000002"/>
  </r>
  <r>
    <x v="14"/>
    <s v="Lexus LS 600h L Sedan"/>
    <x v="143"/>
    <x v="5"/>
    <x v="5"/>
    <n v="3.33"/>
    <n v="72000"/>
    <n v="1.7000000000000001E-2"/>
    <n v="0.98299999999999998"/>
    <n v="9.5133333299999998E-2"/>
    <n v="0.90486666670000004"/>
    <n v="39812"/>
    <n v="38703"/>
    <n v="40922"/>
    <s v="/used-lexus-prices/ls-600h-l-sedan-pricing/2008"/>
    <n v="54292.000002000001"/>
    <n v="20.420000000000002"/>
  </r>
  <r>
    <x v="14"/>
    <s v="Lexus LX 470 SUV"/>
    <x v="144"/>
    <x v="6"/>
    <x v="6"/>
    <n v="3"/>
    <n v="84000"/>
    <n v="2.3E-2"/>
    <n v="0.97699999999999998"/>
    <n v="0.1192666667"/>
    <n v="0.88073333330000003"/>
    <n v="26422"/>
    <n v="25662"/>
    <n v="27182"/>
    <s v="/used-lexus-prices/lx-470-suv-pricing/2007"/>
    <n v="52843.999997999999"/>
    <n v="13.5"/>
  </r>
  <r>
    <x v="14"/>
    <s v="Lexus LX 470 SUV"/>
    <x v="144"/>
    <x v="7"/>
    <x v="7"/>
    <n v="3"/>
    <n v="96000"/>
    <n v="2.9000000000000001E-2"/>
    <n v="0.97099999999999997"/>
    <n v="0.1434"/>
    <n v="0.85660000000000003"/>
    <n v="22529"/>
    <n v="22025"/>
    <n v="23033"/>
    <s v="/used-lexus-prices/lx-470-suv-pricing/2006"/>
    <n v="51396"/>
    <n v="13.5"/>
  </r>
  <r>
    <x v="14"/>
    <s v="Lexus LX 470 SUV"/>
    <x v="144"/>
    <x v="8"/>
    <x v="8"/>
    <n v="3"/>
    <n v="108000"/>
    <n v="3.5000000000000003E-2"/>
    <n v="0.96499999999999997"/>
    <n v="0.1675333333"/>
    <n v="0.83246666670000002"/>
    <n v="19534"/>
    <n v="19137"/>
    <n v="19931"/>
    <s v="/used-lexus-prices/lx-470-suv-pricing/2005"/>
    <n v="49948.000002000001"/>
    <n v="13.5"/>
  </r>
  <r>
    <x v="14"/>
    <s v="Lexus LX 570 SUV"/>
    <x v="145"/>
    <x v="0"/>
    <x v="0"/>
    <n v="4"/>
    <n v="12000"/>
    <n v="2.2000000000000001E-3"/>
    <n v="0.99780000000000002"/>
    <n v="1.7000000000000001E-2"/>
    <n v="0.98299999999999998"/>
    <n v="70100"/>
    <n v="68653"/>
    <n v="71546"/>
    <s v="/used-lexus-prices/lx-570-suv-pricing/2013"/>
    <n v="58980"/>
    <n v="14.166"/>
  </r>
  <r>
    <x v="14"/>
    <s v="Lexus LX 570 SUV"/>
    <x v="145"/>
    <x v="2"/>
    <x v="2"/>
    <n v="4"/>
    <n v="36000"/>
    <n v="6.6E-3"/>
    <n v="0.99339999999999995"/>
    <n v="2.9000000000000001E-2"/>
    <n v="0.97099999999999997"/>
    <n v="54552"/>
    <n v="53136"/>
    <n v="55968"/>
    <s v="/used-lexus-prices/lx-570-suv-pricing/2011"/>
    <n v="58260"/>
    <n v="14.166"/>
  </r>
  <r>
    <x v="14"/>
    <s v="Lexus LX 570 SUV"/>
    <x v="145"/>
    <x v="3"/>
    <x v="3"/>
    <n v="4"/>
    <n v="48000"/>
    <n v="8.8000000000000005E-3"/>
    <n v="0.99119999999999997"/>
    <n v="3.5000000000000003E-2"/>
    <n v="0.96499999999999997"/>
    <n v="47634"/>
    <n v="46432"/>
    <n v="48835"/>
    <s v="/used-lexus-prices/lx-570-suv-pricing/2010"/>
    <n v="57900"/>
    <n v="14.166"/>
  </r>
  <r>
    <x v="14"/>
    <s v="Lexus LX 570 SUV"/>
    <x v="145"/>
    <x v="4"/>
    <x v="4"/>
    <n v="3"/>
    <n v="60000"/>
    <n v="1.0999999999999999E-2"/>
    <n v="0.98899999999999999"/>
    <n v="7.0999999999999994E-2"/>
    <n v="0.92900000000000005"/>
    <n v="34989"/>
    <n v="34074"/>
    <n v="35904"/>
    <s v="/used-lexus-prices/lx-570-suv-pricing/2009"/>
    <n v="55740"/>
    <n v="14.166"/>
  </r>
  <r>
    <x v="14"/>
    <s v="Lexus LX 570 SUV"/>
    <x v="145"/>
    <x v="5"/>
    <x v="5"/>
    <n v="3"/>
    <n v="72000"/>
    <n v="1.7000000000000001E-2"/>
    <n v="0.98299999999999998"/>
    <n v="9.5133333299999998E-2"/>
    <n v="0.90486666670000004"/>
    <n v="33926"/>
    <n v="33176"/>
    <n v="34676"/>
    <s v="/used-lexus-prices/lx-570-suv-pricing/2008"/>
    <n v="54292.000002000001"/>
    <n v="14.166"/>
  </r>
  <r>
    <x v="14"/>
    <s v="Lexus RX 350 SUV"/>
    <x v="146"/>
    <x v="0"/>
    <x v="0"/>
    <n v="4"/>
    <n v="12000"/>
    <n v="2.2000000000000001E-3"/>
    <n v="0.99780000000000002"/>
    <n v="1.7000000000000001E-2"/>
    <n v="0.98299999999999998"/>
    <n v="36394"/>
    <n v="35805"/>
    <n v="36984"/>
    <s v="/used-lexus-prices/rx-350-suv-pricing/2013"/>
    <n v="58980"/>
    <n v="20.689"/>
  </r>
  <r>
    <x v="14"/>
    <s v="Lexus RX 350 SUV"/>
    <x v="146"/>
    <x v="1"/>
    <x v="1"/>
    <n v="4"/>
    <n v="24000"/>
    <n v="4.4000000000000003E-3"/>
    <n v="0.99560000000000004"/>
    <n v="2.3E-2"/>
    <n v="0.97699999999999998"/>
    <n v="32334"/>
    <n v="31681"/>
    <n v="32988"/>
    <s v="/used-lexus-prices/rx-350-suv-pricing/2012"/>
    <n v="58620"/>
    <n v="20.689"/>
  </r>
  <r>
    <x v="14"/>
    <s v="Lexus RX 350 SUV"/>
    <x v="146"/>
    <x v="2"/>
    <x v="2"/>
    <n v="4"/>
    <n v="36000"/>
    <n v="6.6E-3"/>
    <n v="0.99339999999999995"/>
    <n v="2.9000000000000001E-2"/>
    <n v="0.97099999999999997"/>
    <n v="27577"/>
    <n v="27033"/>
    <n v="28121"/>
    <s v="/used-lexus-prices/rx-350-suv-pricing/2011"/>
    <n v="58260"/>
    <n v="20.689"/>
  </r>
  <r>
    <x v="14"/>
    <s v="Lexus RX 350 SUV"/>
    <x v="146"/>
    <x v="3"/>
    <x v="3"/>
    <n v="4"/>
    <n v="48000"/>
    <n v="8.8000000000000005E-3"/>
    <n v="0.99119999999999997"/>
    <n v="3.5000000000000003E-2"/>
    <n v="0.96499999999999997"/>
    <n v="26037"/>
    <n v="25379"/>
    <n v="26695"/>
    <s v="/used-lexus-prices/rx-350-suv-pricing/2010"/>
    <n v="57900"/>
    <n v="20.689"/>
  </r>
  <r>
    <x v="14"/>
    <s v="Lexus RX 350 SUV"/>
    <x v="146"/>
    <x v="4"/>
    <x v="4"/>
    <n v="3"/>
    <n v="60000"/>
    <n v="1.0999999999999999E-2"/>
    <n v="0.98899999999999999"/>
    <n v="7.0999999999999994E-2"/>
    <n v="0.92900000000000005"/>
    <n v="20363"/>
    <n v="19926"/>
    <n v="20799"/>
    <s v="/used-lexus-prices/rx-350-suv-pricing/2009"/>
    <n v="55740"/>
    <n v="20.689"/>
  </r>
  <r>
    <x v="14"/>
    <s v="Lexus RX 350 SUV"/>
    <x v="146"/>
    <x v="5"/>
    <x v="5"/>
    <n v="3"/>
    <n v="72000"/>
    <n v="1.7000000000000001E-2"/>
    <n v="0.98299999999999998"/>
    <n v="9.5133333299999998E-2"/>
    <n v="0.90486666670000004"/>
    <n v="19324"/>
    <n v="18860"/>
    <n v="19788"/>
    <s v="/used-lexus-prices/rx-350-suv-pricing/2008"/>
    <n v="54292.000002000001"/>
    <n v="20.689"/>
  </r>
  <r>
    <x v="14"/>
    <s v="Lexus RX 350 SUV"/>
    <x v="146"/>
    <x v="6"/>
    <x v="6"/>
    <n v="3"/>
    <n v="84000"/>
    <n v="2.3E-2"/>
    <n v="0.97699999999999998"/>
    <n v="0.1192666667"/>
    <n v="0.88073333330000003"/>
    <n v="15848"/>
    <n v="15513"/>
    <n v="16182"/>
    <s v="/used-lexus-prices/rx-350-suv-pricing/2007"/>
    <n v="52843.999997999999"/>
    <n v="20.689"/>
  </r>
  <r>
    <x v="14"/>
    <s v="Lexus RX 450h SUV"/>
    <x v="147"/>
    <x v="0"/>
    <x v="0"/>
    <n v="4"/>
    <n v="12000"/>
    <n v="2.2000000000000001E-3"/>
    <n v="0.99780000000000002"/>
    <n v="1.7000000000000001E-2"/>
    <n v="0.98299999999999998"/>
    <n v="40739"/>
    <n v="40112"/>
    <n v="41366"/>
    <s v="/used-lexus-prices/rx-450h-suv-pricing/2013"/>
    <n v="58980"/>
    <n v="30"/>
  </r>
  <r>
    <x v="14"/>
    <s v="Lexus RX 450h SUV"/>
    <x v="147"/>
    <x v="1"/>
    <x v="1"/>
    <n v="4"/>
    <n v="24000"/>
    <n v="4.4000000000000003E-3"/>
    <n v="0.99560000000000004"/>
    <n v="2.3E-2"/>
    <n v="0.97699999999999998"/>
    <n v="34746"/>
    <n v="34099"/>
    <n v="35392"/>
    <s v="/used-lexus-prices/rx-450h-suv-pricing/2012"/>
    <n v="58620"/>
    <n v="30"/>
  </r>
  <r>
    <x v="14"/>
    <s v="Lexus RX 450h SUV"/>
    <x v="147"/>
    <x v="2"/>
    <x v="2"/>
    <n v="4"/>
    <n v="36000"/>
    <n v="6.6E-3"/>
    <n v="0.99339999999999995"/>
    <n v="2.9000000000000001E-2"/>
    <n v="0.97099999999999997"/>
    <n v="31368"/>
    <n v="30549"/>
    <n v="32188"/>
    <s v="/used-lexus-prices/rx-450h-suv-pricing/2011"/>
    <n v="58260"/>
    <n v="30"/>
  </r>
  <r>
    <x v="14"/>
    <s v="Lexus RX 450h SUV"/>
    <x v="147"/>
    <x v="3"/>
    <x v="3"/>
    <n v="4"/>
    <n v="48000"/>
    <n v="8.8000000000000005E-3"/>
    <n v="0.99119999999999997"/>
    <n v="3.5000000000000003E-2"/>
    <n v="0.96499999999999997"/>
    <n v="25747"/>
    <n v="25235"/>
    <n v="26260"/>
    <s v="/used-lexus-prices/rx-450h-suv-pricing/2010"/>
    <n v="57900"/>
    <n v="30"/>
  </r>
  <r>
    <x v="15"/>
    <s v="Lincoln Aviator SUV"/>
    <x v="148"/>
    <x v="8"/>
    <x v="8"/>
    <n v="3.33"/>
    <n v="108000"/>
    <n v="3.5000000000000003E-2"/>
    <n v="0.96499999999999997"/>
    <n v="0.1675333333"/>
    <n v="0.83246666670000002"/>
    <n v="5587"/>
    <n v="5529"/>
    <n v="5645"/>
    <s v="/used-lincoln-prices/aviator-suv-pricing/2005"/>
    <n v="49948.000002000001"/>
    <n v="13.5"/>
  </r>
  <r>
    <x v="15"/>
    <s v="Lincoln LS Sedan"/>
    <x v="149"/>
    <x v="7"/>
    <x v="7"/>
    <n v="2.33"/>
    <n v="96000"/>
    <n v="2.9000000000000001E-2"/>
    <n v="0.97099999999999997"/>
    <n v="0.1434"/>
    <n v="0.85660000000000003"/>
    <n v="5545"/>
    <n v="5487"/>
    <n v="5604"/>
    <s v="/used-lincoln-prices/ls-sedan-pricing/2006"/>
    <n v="51396"/>
    <n v="19.5"/>
  </r>
  <r>
    <x v="15"/>
    <s v="Lincoln LS Sedan"/>
    <x v="149"/>
    <x v="8"/>
    <x v="8"/>
    <n v="2.33"/>
    <n v="108000"/>
    <n v="3.5000000000000003E-2"/>
    <n v="0.96499999999999997"/>
    <n v="0.1675333333"/>
    <n v="0.83246666670000002"/>
    <n v="4382"/>
    <n v="4338"/>
    <n v="4425"/>
    <s v="/used-lincoln-prices/ls-sedan-pricing/2005"/>
    <n v="49948.000002000001"/>
    <n v="19.5"/>
  </r>
  <r>
    <x v="15"/>
    <s v="Lincoln MKS Sedan"/>
    <x v="150"/>
    <x v="0"/>
    <x v="0"/>
    <n v="4"/>
    <n v="12000"/>
    <n v="2.2000000000000001E-3"/>
    <n v="0.99780000000000002"/>
    <n v="1.7000000000000001E-2"/>
    <n v="0.98299999999999998"/>
    <n v="27631"/>
    <n v="27058"/>
    <n v="28204"/>
    <s v="/used-lincoln-prices/mks-sedan-pricing/2013"/>
    <n v="58980"/>
    <n v="22.067"/>
  </r>
  <r>
    <x v="15"/>
    <s v="Lincoln MKS Sedan"/>
    <x v="150"/>
    <x v="1"/>
    <x v="1"/>
    <n v="4"/>
    <n v="24000"/>
    <n v="4.4000000000000003E-3"/>
    <n v="0.99560000000000004"/>
    <n v="2.3E-2"/>
    <n v="0.97699999999999998"/>
    <n v="25736"/>
    <n v="25021"/>
    <n v="26451"/>
    <s v="/used-lincoln-prices/mks-sedan-pricing/2012"/>
    <n v="58620"/>
    <n v="22.067"/>
  </r>
  <r>
    <x v="15"/>
    <s v="Lincoln MKS Sedan"/>
    <x v="150"/>
    <x v="2"/>
    <x v="2"/>
    <n v="4"/>
    <n v="36000"/>
    <n v="6.6E-3"/>
    <n v="0.99339999999999995"/>
    <n v="2.9000000000000001E-2"/>
    <n v="0.97099999999999997"/>
    <n v="21131"/>
    <n v="20813"/>
    <n v="21450"/>
    <s v="/used-lincoln-prices/mks-sedan-pricing/2011"/>
    <n v="58260"/>
    <n v="22.067"/>
  </r>
  <r>
    <x v="15"/>
    <s v="Lincoln MKS Sedan"/>
    <x v="150"/>
    <x v="3"/>
    <x v="3"/>
    <n v="4"/>
    <n v="48000"/>
    <n v="8.8000000000000005E-3"/>
    <n v="0.99119999999999997"/>
    <n v="3.5000000000000003E-2"/>
    <n v="0.96499999999999997"/>
    <n v="17773"/>
    <n v="17368"/>
    <n v="18179"/>
    <s v="/used-lincoln-prices/mks-sedan-pricing/2010"/>
    <n v="57900"/>
    <n v="22.067"/>
  </r>
  <r>
    <x v="15"/>
    <s v="Lincoln MKS Sedan"/>
    <x v="150"/>
    <x v="4"/>
    <x v="4"/>
    <n v="4"/>
    <n v="60000"/>
    <n v="1.0999999999999999E-2"/>
    <n v="0.98899999999999999"/>
    <n v="7.0999999999999994E-2"/>
    <n v="0.92900000000000005"/>
    <n v="16444"/>
    <n v="16189"/>
    <n v="16699"/>
    <s v="/used-lincoln-prices/mks-sedan-pricing/2009"/>
    <n v="55740"/>
    <n v="22.067"/>
  </r>
  <r>
    <x v="15"/>
    <s v="Lincoln MKT Sedan"/>
    <x v="151"/>
    <x v="1"/>
    <x v="1"/>
    <n v="4"/>
    <n v="24000"/>
    <n v="4.4000000000000003E-3"/>
    <n v="0.99560000000000004"/>
    <n v="2.3E-2"/>
    <n v="0.97699999999999998"/>
    <n v="24946"/>
    <n v="24376"/>
    <n v="25515"/>
    <s v="/used-lincoln-prices/mkt-sedan-pricing/2012"/>
    <n v="58620"/>
    <n v="19.815000000000001"/>
  </r>
  <r>
    <x v="15"/>
    <s v="Lincoln MKT Sedan"/>
    <x v="151"/>
    <x v="2"/>
    <x v="2"/>
    <n v="4"/>
    <n v="36000"/>
    <n v="6.6E-3"/>
    <n v="0.99339999999999995"/>
    <n v="2.9000000000000001E-2"/>
    <n v="0.97099999999999997"/>
    <n v="21572"/>
    <n v="21046"/>
    <n v="22097"/>
    <s v="/used-lincoln-prices/mkt-sedan-pricing/2011"/>
    <n v="58260"/>
    <n v="19.815000000000001"/>
  </r>
  <r>
    <x v="15"/>
    <s v="Lincoln MKT Sedan"/>
    <x v="151"/>
    <x v="3"/>
    <x v="3"/>
    <n v="4"/>
    <n v="48000"/>
    <n v="8.8000000000000005E-3"/>
    <n v="0.99119999999999997"/>
    <n v="3.5000000000000003E-2"/>
    <n v="0.96499999999999997"/>
    <n v="18165"/>
    <n v="17745"/>
    <n v="18584"/>
    <s v="/used-lincoln-prices/mkt-sedan-pricing/2010"/>
    <n v="57900"/>
    <n v="19.815000000000001"/>
  </r>
  <r>
    <x v="15"/>
    <s v="Lincoln MKX Sedan"/>
    <x v="152"/>
    <x v="0"/>
    <x v="0"/>
    <n v="4"/>
    <n v="12000"/>
    <n v="2.2000000000000001E-3"/>
    <n v="0.99780000000000002"/>
    <n v="1.7000000000000001E-2"/>
    <n v="0.98299999999999998"/>
    <n v="29998"/>
    <n v="29075"/>
    <n v="30920"/>
    <s v="/used-lincoln-prices/mkx-sedan-pricing/2013"/>
    <n v="58980"/>
    <n v="21.364999999999998"/>
  </r>
  <r>
    <x v="15"/>
    <s v="Lincoln MKX Sedan"/>
    <x v="152"/>
    <x v="1"/>
    <x v="1"/>
    <n v="4"/>
    <n v="24000"/>
    <n v="4.4000000000000003E-3"/>
    <n v="0.99560000000000004"/>
    <n v="2.3E-2"/>
    <n v="0.97699999999999998"/>
    <n v="26412"/>
    <n v="25957"/>
    <n v="26867"/>
    <s v="/used-lincoln-prices/mkx-sedan-pricing/2012"/>
    <n v="58620"/>
    <n v="21.364999999999998"/>
  </r>
  <r>
    <x v="15"/>
    <s v="Lincoln MKX Sedan"/>
    <x v="152"/>
    <x v="2"/>
    <x v="2"/>
    <n v="4"/>
    <n v="36000"/>
    <n v="6.6E-3"/>
    <n v="0.99339999999999995"/>
    <n v="2.9000000000000001E-2"/>
    <n v="0.97099999999999997"/>
    <n v="22847"/>
    <n v="22464"/>
    <n v="23230"/>
    <s v="/used-lincoln-prices/mkx-sedan-pricing/2011"/>
    <n v="58260"/>
    <n v="21.364999999999998"/>
  </r>
  <r>
    <x v="15"/>
    <s v="Lincoln MKX Sedan"/>
    <x v="152"/>
    <x v="3"/>
    <x v="3"/>
    <n v="3.67"/>
    <n v="48000"/>
    <n v="8.8000000000000005E-3"/>
    <n v="0.99119999999999997"/>
    <n v="3.5000000000000003E-2"/>
    <n v="0.96499999999999997"/>
    <n v="19428"/>
    <n v="19016"/>
    <n v="19841"/>
    <s v="/used-lincoln-prices/mkx-sedan-pricing/2010"/>
    <n v="57900"/>
    <n v="21.364999999999998"/>
  </r>
  <r>
    <x v="15"/>
    <s v="Lincoln MKX Sedan"/>
    <x v="152"/>
    <x v="4"/>
    <x v="4"/>
    <n v="3.67"/>
    <n v="60000"/>
    <n v="1.0999999999999999E-2"/>
    <n v="0.98899999999999999"/>
    <n v="7.0999999999999994E-2"/>
    <n v="0.92900000000000005"/>
    <n v="15835"/>
    <n v="15508"/>
    <n v="16163"/>
    <s v="/used-lincoln-prices/mkx-sedan-pricing/2009"/>
    <n v="55740"/>
    <n v="21.364999999999998"/>
  </r>
  <r>
    <x v="15"/>
    <s v="Lincoln MKX Sedan"/>
    <x v="152"/>
    <x v="5"/>
    <x v="5"/>
    <n v="3.67"/>
    <n v="72000"/>
    <n v="1.7000000000000001E-2"/>
    <n v="0.98299999999999998"/>
    <n v="9.5133333299999998E-2"/>
    <n v="0.90486666670000004"/>
    <n v="12329"/>
    <n v="12143"/>
    <n v="12514"/>
    <s v="/used-lincoln-prices/mkx-sedan-pricing/2008"/>
    <n v="54292.000002000001"/>
    <n v="21.364999999999998"/>
  </r>
  <r>
    <x v="15"/>
    <s v="Lincoln MKZ Sedan"/>
    <x v="153"/>
    <x v="0"/>
    <x v="0"/>
    <n v="4"/>
    <n v="12000"/>
    <n v="2.2000000000000001E-3"/>
    <n v="0.99780000000000002"/>
    <n v="1.7000000000000001E-2"/>
    <n v="0.98299999999999998"/>
    <n v="26579"/>
    <n v="25761"/>
    <n v="27398"/>
    <s v="/used-lincoln-prices/mkz-sedan-pricing/2013"/>
    <n v="58980"/>
    <n v="22.294499999999999"/>
  </r>
  <r>
    <x v="15"/>
    <s v="Lincoln MKZ Sedan"/>
    <x v="153"/>
    <x v="1"/>
    <x v="1"/>
    <n v="4"/>
    <n v="24000"/>
    <n v="4.4000000000000003E-3"/>
    <n v="0.99560000000000004"/>
    <n v="2.3E-2"/>
    <n v="0.97699999999999998"/>
    <n v="19125"/>
    <n v="18747"/>
    <n v="19503"/>
    <s v="/used-lincoln-prices/mkz-sedan-pricing/2012"/>
    <n v="58620"/>
    <n v="22.294499999999999"/>
  </r>
  <r>
    <x v="15"/>
    <s v="Lincoln MKZ Sedan"/>
    <x v="153"/>
    <x v="2"/>
    <x v="2"/>
    <n v="4"/>
    <n v="36000"/>
    <n v="6.6E-3"/>
    <n v="0.99339999999999995"/>
    <n v="2.9000000000000001E-2"/>
    <n v="0.97099999999999997"/>
    <n v="16685"/>
    <n v="16340"/>
    <n v="17030"/>
    <s v="/used-lincoln-prices/mkz-sedan-pricing/2011"/>
    <n v="58260"/>
    <n v="22.294499999999999"/>
  </r>
  <r>
    <x v="15"/>
    <s v="Lincoln MKZ Sedan"/>
    <x v="153"/>
    <x v="3"/>
    <x v="3"/>
    <n v="3.67"/>
    <n v="48000"/>
    <n v="8.8000000000000005E-3"/>
    <n v="0.99119999999999997"/>
    <n v="3.5000000000000003E-2"/>
    <n v="0.96499999999999997"/>
    <n v="14572"/>
    <n v="14237"/>
    <n v="14908"/>
    <s v="/used-lincoln-prices/mkz-sedan-pricing/2010"/>
    <n v="57900"/>
    <n v="22.294499999999999"/>
  </r>
  <r>
    <x v="15"/>
    <s v="Lincoln MKZ Sedan"/>
    <x v="153"/>
    <x v="4"/>
    <x v="4"/>
    <n v="3.67"/>
    <n v="60000"/>
    <n v="1.0999999999999999E-2"/>
    <n v="0.98899999999999999"/>
    <n v="7.0999999999999994E-2"/>
    <n v="0.92900000000000005"/>
    <n v="11684"/>
    <n v="11488"/>
    <n v="11879"/>
    <s v="/used-lincoln-prices/mkz-sedan-pricing/2009"/>
    <n v="55740"/>
    <n v="22.294499999999999"/>
  </r>
  <r>
    <x v="15"/>
    <s v="Lincoln MKZ Sedan"/>
    <x v="153"/>
    <x v="5"/>
    <x v="5"/>
    <n v="3.67"/>
    <n v="72000"/>
    <n v="1.7000000000000001E-2"/>
    <n v="0.98299999999999998"/>
    <n v="9.5133333299999998E-2"/>
    <n v="0.90486666670000004"/>
    <n v="9564"/>
    <n v="9387"/>
    <n v="9741"/>
    <s v="/used-lincoln-prices/mkz-sedan-pricing/2008"/>
    <n v="54292.000002000001"/>
    <n v="22.294499999999999"/>
  </r>
  <r>
    <x v="15"/>
    <s v="Lincoln MKZ Sedan"/>
    <x v="153"/>
    <x v="6"/>
    <x v="6"/>
    <n v="3.67"/>
    <n v="84000"/>
    <n v="2.3E-2"/>
    <n v="0.97699999999999998"/>
    <n v="0.1192666667"/>
    <n v="0.88073333330000003"/>
    <n v="7730"/>
    <n v="7582"/>
    <n v="7879"/>
    <s v="/used-lincoln-prices/mkz-sedan-pricing/2007"/>
    <n v="52843.999997999999"/>
    <n v="22.294499999999999"/>
  </r>
  <r>
    <x v="15"/>
    <s v="Lincoln Navigator L SUV"/>
    <x v="154"/>
    <x v="0"/>
    <x v="0"/>
    <m/>
    <n v="12000"/>
    <n v="2.2000000000000001E-3"/>
    <n v="0.99780000000000002"/>
    <n v="1.7000000000000001E-2"/>
    <n v="0.98299999999999998"/>
    <n v="42662"/>
    <n v="41969"/>
    <n v="43355"/>
    <s v="/used-lincoln-prices/navigator-l-suv-pricing/2013"/>
    <n v="58980"/>
    <n v="12.81"/>
  </r>
  <r>
    <x v="15"/>
    <s v="Lincoln Navigator L SUV"/>
    <x v="154"/>
    <x v="1"/>
    <x v="1"/>
    <m/>
    <n v="24000"/>
    <n v="4.4000000000000003E-3"/>
    <n v="0.99560000000000004"/>
    <n v="2.3E-2"/>
    <n v="0.97699999999999998"/>
    <n v="39278"/>
    <n v="38501"/>
    <n v="40055"/>
    <s v="/used-lincoln-prices/navigator-l-suv-pricing/2012"/>
    <n v="58620"/>
    <n v="12.81"/>
  </r>
  <r>
    <x v="15"/>
    <s v="Lincoln Navigator L SUV"/>
    <x v="154"/>
    <x v="2"/>
    <x v="2"/>
    <m/>
    <n v="36000"/>
    <n v="6.6E-3"/>
    <n v="0.99339999999999995"/>
    <n v="2.9000000000000001E-2"/>
    <n v="0.97099999999999997"/>
    <n v="35931"/>
    <n v="35279"/>
    <n v="36582"/>
    <s v="/used-lincoln-prices/navigator-l-suv-pricing/2011"/>
    <n v="58260"/>
    <n v="12.81"/>
  </r>
  <r>
    <x v="15"/>
    <s v="Lincoln Navigator L SUV"/>
    <x v="154"/>
    <x v="3"/>
    <x v="3"/>
    <m/>
    <n v="48000"/>
    <n v="8.8000000000000005E-3"/>
    <n v="0.99119999999999997"/>
    <n v="3.5000000000000003E-2"/>
    <n v="0.96499999999999997"/>
    <n v="29507"/>
    <n v="28777"/>
    <n v="30237"/>
    <s v="/used-lincoln-prices/navigator-l-suv-pricing/2010"/>
    <n v="57900"/>
    <n v="12.81"/>
  </r>
  <r>
    <x v="15"/>
    <s v="Lincoln Navigator L SUV"/>
    <x v="154"/>
    <x v="4"/>
    <x v="4"/>
    <m/>
    <n v="60000"/>
    <n v="1.0999999999999999E-2"/>
    <n v="0.98899999999999999"/>
    <n v="7.0999999999999994E-2"/>
    <n v="0.92900000000000005"/>
    <n v="24812"/>
    <n v="24177"/>
    <n v="25448"/>
    <s v="/used-lincoln-prices/navigator-l-suv-pricing/2009"/>
    <n v="55740"/>
    <n v="12.81"/>
  </r>
  <r>
    <x v="15"/>
    <s v="Lincoln Navigator L SUV"/>
    <x v="154"/>
    <x v="5"/>
    <x v="5"/>
    <m/>
    <n v="72000"/>
    <n v="1.7000000000000001E-2"/>
    <n v="0.98299999999999998"/>
    <n v="9.5133333299999998E-2"/>
    <n v="0.90486666670000004"/>
    <n v="18962"/>
    <n v="18515"/>
    <n v="19409"/>
    <s v="/used-lincoln-prices/navigator-l-suv-pricing/2008"/>
    <n v="54292.000002000001"/>
    <n v="12.81"/>
  </r>
  <r>
    <x v="15"/>
    <s v="Lincoln Navigator L SUV"/>
    <x v="154"/>
    <x v="6"/>
    <x v="6"/>
    <m/>
    <n v="84000"/>
    <n v="2.3E-2"/>
    <n v="0.97699999999999998"/>
    <n v="0.1192666667"/>
    <n v="0.88073333330000003"/>
    <n v="15037"/>
    <n v="14770"/>
    <n v="15304"/>
    <s v="/used-lincoln-prices/navigator-l-suv-pricing/2007"/>
    <n v="52843.999997999999"/>
    <n v="12.81"/>
  </r>
  <r>
    <x v="15"/>
    <s v="Lincoln Navigator SUV"/>
    <x v="155"/>
    <x v="0"/>
    <x v="0"/>
    <m/>
    <n v="12000"/>
    <n v="2.2000000000000001E-3"/>
    <n v="0.99780000000000002"/>
    <n v="1.7000000000000001E-2"/>
    <n v="0.98299999999999998"/>
    <n v="39874"/>
    <n v="39236"/>
    <n v="40512"/>
    <s v="/used-lincoln-prices/navigator-suv-pricing/2013"/>
    <n v="58980"/>
    <n v="15.94"/>
  </r>
  <r>
    <x v="15"/>
    <s v="Lincoln Navigator SUV"/>
    <x v="155"/>
    <x v="1"/>
    <x v="1"/>
    <m/>
    <n v="24000"/>
    <n v="4.4000000000000003E-3"/>
    <n v="0.99560000000000004"/>
    <n v="2.3E-2"/>
    <n v="0.97699999999999998"/>
    <n v="37441"/>
    <n v="36468"/>
    <n v="38414"/>
    <s v="/used-lincoln-prices/navigator-suv-pricing/2012"/>
    <n v="58620"/>
    <n v="15.94"/>
  </r>
  <r>
    <x v="15"/>
    <s v="Lincoln Navigator SUV"/>
    <x v="155"/>
    <x v="2"/>
    <x v="2"/>
    <m/>
    <n v="36000"/>
    <n v="6.6E-3"/>
    <n v="0.99339999999999995"/>
    <n v="2.9000000000000001E-2"/>
    <n v="0.97099999999999997"/>
    <n v="33225"/>
    <n v="32592"/>
    <n v="33859"/>
    <s v="/used-lincoln-prices/navigator-suv-pricing/2011"/>
    <n v="58260"/>
    <n v="15.94"/>
  </r>
  <r>
    <x v="15"/>
    <s v="Lincoln Navigator SUV"/>
    <x v="155"/>
    <x v="3"/>
    <x v="3"/>
    <m/>
    <n v="48000"/>
    <n v="8.8000000000000005E-3"/>
    <n v="0.99119999999999997"/>
    <n v="3.5000000000000003E-2"/>
    <n v="0.96499999999999997"/>
    <n v="27741"/>
    <n v="27226"/>
    <n v="28256"/>
    <s v="/used-lincoln-prices/navigator-suv-pricing/2010"/>
    <n v="57900"/>
    <n v="15.94"/>
  </r>
  <r>
    <x v="15"/>
    <s v="Lincoln Navigator SUV"/>
    <x v="155"/>
    <x v="4"/>
    <x v="4"/>
    <m/>
    <n v="60000"/>
    <n v="1.0999999999999999E-2"/>
    <n v="0.98899999999999999"/>
    <n v="7.0999999999999994E-2"/>
    <n v="0.92900000000000005"/>
    <n v="22543"/>
    <n v="21973"/>
    <n v="23113"/>
    <s v="/used-lincoln-prices/navigator-suv-pricing/2009"/>
    <n v="55740"/>
    <n v="15.94"/>
  </r>
  <r>
    <x v="15"/>
    <s v="Lincoln Navigator SUV"/>
    <x v="155"/>
    <x v="5"/>
    <x v="5"/>
    <m/>
    <n v="72000"/>
    <n v="1.7000000000000001E-2"/>
    <n v="0.98299999999999998"/>
    <n v="9.5133333299999998E-2"/>
    <n v="0.90486666670000004"/>
    <n v="17334"/>
    <n v="17105"/>
    <n v="17563"/>
    <s v="/used-lincoln-prices/navigator-suv-pricing/2008"/>
    <n v="54292.000002000001"/>
    <n v="15.94"/>
  </r>
  <r>
    <x v="15"/>
    <s v="Lincoln Navigator SUV"/>
    <x v="155"/>
    <x v="6"/>
    <x v="6"/>
    <m/>
    <n v="84000"/>
    <n v="2.3E-2"/>
    <n v="0.97699999999999998"/>
    <n v="0.1192666667"/>
    <n v="0.88073333330000003"/>
    <n v="13210"/>
    <n v="13008"/>
    <n v="13411"/>
    <s v="/used-lincoln-prices/navigator-suv-pricing/2007"/>
    <n v="52843.999997999999"/>
    <n v="15.94"/>
  </r>
  <r>
    <x v="15"/>
    <s v="Lincoln Navigator SUV"/>
    <x v="155"/>
    <x v="7"/>
    <x v="7"/>
    <m/>
    <n v="96000"/>
    <n v="2.9000000000000001E-2"/>
    <n v="0.97099999999999997"/>
    <n v="0.1434"/>
    <n v="0.85660000000000003"/>
    <n v="8837"/>
    <n v="8736"/>
    <n v="8938"/>
    <s v="/used-lincoln-prices/navigator-suv-pricing/2006"/>
    <n v="51396"/>
    <n v="15.94"/>
  </r>
  <r>
    <x v="15"/>
    <s v="Lincoln Navigator SUV"/>
    <x v="155"/>
    <x v="8"/>
    <x v="8"/>
    <m/>
    <n v="108000"/>
    <n v="3.5000000000000003E-2"/>
    <n v="0.96499999999999997"/>
    <n v="0.1675333333"/>
    <n v="0.83246666670000002"/>
    <n v="6515"/>
    <n v="6450"/>
    <n v="6580"/>
    <s v="/used-lincoln-prices/navigator-suv-pricing/2005"/>
    <n v="49948.000002000001"/>
    <n v="15.94"/>
  </r>
  <r>
    <x v="16"/>
    <s v="Mazda CX-7 SUV"/>
    <x v="156"/>
    <x v="1"/>
    <x v="1"/>
    <n v="2.67"/>
    <n v="24000"/>
    <n v="6.4000000000000003E-3"/>
    <n v="0.99360000000000004"/>
    <n v="2.1999999999999999E-2"/>
    <n v="0.97799999999999998"/>
    <n v="15354"/>
    <n v="15077"/>
    <n v="15631"/>
    <s v="/used-mazda-prices/cx-7-suv-pricing/2012"/>
    <n v="58680"/>
    <n v="20.251999999999999"/>
  </r>
  <r>
    <x v="16"/>
    <s v="Mazda CX-7 SUV"/>
    <x v="156"/>
    <x v="2"/>
    <x v="2"/>
    <n v="2.67"/>
    <n v="36000"/>
    <n v="9.5999999999999992E-3"/>
    <n v="0.99039999999999995"/>
    <n v="2.5000000000000001E-2"/>
    <n v="0.97499999999999998"/>
    <n v="13647"/>
    <n v="13395"/>
    <n v="13900"/>
    <s v="/used-mazda-prices/cx-7-suv-pricing/2011"/>
    <n v="58500"/>
    <n v="20.251999999999999"/>
  </r>
  <r>
    <x v="16"/>
    <s v="Mazda CX-7 SUV"/>
    <x v="156"/>
    <x v="3"/>
    <x v="3"/>
    <n v="2.67"/>
    <n v="48000"/>
    <n v="1.2800000000000001E-2"/>
    <n v="0.98719999999999997"/>
    <n v="2.8000000000000001E-2"/>
    <n v="0.97199999999999998"/>
    <n v="13230"/>
    <n v="12881"/>
    <n v="13580"/>
    <s v="/used-mazda-prices/cx-7-suv-pricing/2010"/>
    <n v="58320"/>
    <n v="20.251999999999999"/>
  </r>
  <r>
    <x v="16"/>
    <s v="Mazda CX-7 SUV"/>
    <x v="156"/>
    <x v="4"/>
    <x v="4"/>
    <n v="2.67"/>
    <n v="60000"/>
    <n v="1.6E-2"/>
    <n v="0.98399999999999999"/>
    <n v="4.5999999999999999E-2"/>
    <n v="0.95399999999999996"/>
    <n v="11811"/>
    <n v="11560"/>
    <n v="12062"/>
    <s v="/used-mazda-prices/cx-7-suv-pricing/2009"/>
    <n v="57240"/>
    <n v="20.251999999999999"/>
  </r>
  <r>
    <x v="16"/>
    <s v="Mazda CX-7 SUV"/>
    <x v="156"/>
    <x v="5"/>
    <x v="5"/>
    <n v="2.67"/>
    <n v="72000"/>
    <n v="1.9E-2"/>
    <n v="0.98099999999999998"/>
    <n v="6.7066666699999999E-2"/>
    <n v="0.93293333329999995"/>
    <n v="11254"/>
    <n v="11021"/>
    <n v="11487"/>
    <s v="/used-mazda-prices/cx-7-suv-pricing/2008"/>
    <n v="55975.999997999999"/>
    <n v="20.251999999999999"/>
  </r>
  <r>
    <x v="16"/>
    <s v="Mazda CX-7 SUV"/>
    <x v="156"/>
    <x v="6"/>
    <x v="6"/>
    <n v="2.67"/>
    <n v="84000"/>
    <n v="2.1999999999999999E-2"/>
    <n v="0.97799999999999998"/>
    <n v="8.8133333300000005E-2"/>
    <n v="0.91186666670000005"/>
    <n v="7284"/>
    <n v="7136"/>
    <n v="7431"/>
    <s v="/used-mazda-prices/cx-7-suv-pricing/2007"/>
    <n v="54712.000002000001"/>
    <n v="20.251999999999999"/>
  </r>
  <r>
    <x v="16"/>
    <s v="Mazda CX-9 SUV"/>
    <x v="157"/>
    <x v="0"/>
    <x v="0"/>
    <n v="2.67"/>
    <n v="12000"/>
    <n v="3.2000000000000002E-3"/>
    <n v="0.99680000000000002"/>
    <n v="1.9E-2"/>
    <n v="0.98099999999999998"/>
    <n v="30432"/>
    <n v="29765"/>
    <n v="31099"/>
    <s v="/used-mazda-prices/cx-9-suv-pricing/2013"/>
    <n v="58860"/>
    <n v="19.443999999999999"/>
  </r>
  <r>
    <x v="16"/>
    <s v="Mazda CX-9 SUV"/>
    <x v="157"/>
    <x v="1"/>
    <x v="1"/>
    <n v="2.67"/>
    <n v="24000"/>
    <n v="6.4000000000000003E-3"/>
    <n v="0.99360000000000004"/>
    <n v="2.1999999999999999E-2"/>
    <n v="0.97799999999999998"/>
    <n v="23790"/>
    <n v="23358"/>
    <n v="24221"/>
    <s v="/used-mazda-prices/cx-9-suv-pricing/2012"/>
    <n v="58680"/>
    <n v="19.443999999999999"/>
  </r>
  <r>
    <x v="16"/>
    <s v="Mazda CX-9 SUV"/>
    <x v="157"/>
    <x v="2"/>
    <x v="2"/>
    <n v="2.67"/>
    <n v="36000"/>
    <n v="9.5999999999999992E-3"/>
    <n v="0.99039999999999995"/>
    <n v="2.5000000000000001E-2"/>
    <n v="0.97499999999999998"/>
    <n v="17993"/>
    <n v="17673"/>
    <n v="18313"/>
    <s v="/used-mazda-prices/cx-9-suv-pricing/2011"/>
    <n v="58500"/>
    <n v="19.443999999999999"/>
  </r>
  <r>
    <x v="16"/>
    <s v="Mazda CX-9 SUV"/>
    <x v="157"/>
    <x v="3"/>
    <x v="3"/>
    <n v="2.67"/>
    <n v="48000"/>
    <n v="1.2800000000000001E-2"/>
    <n v="0.98719999999999997"/>
    <n v="2.8000000000000001E-2"/>
    <n v="0.97199999999999998"/>
    <n v="17752"/>
    <n v="17290"/>
    <n v="18215"/>
    <s v="/used-mazda-prices/cx-9-suv-pricing/2010"/>
    <n v="58320"/>
    <n v="19.443999999999999"/>
  </r>
  <r>
    <x v="16"/>
    <s v="Mazda CX-9 SUV"/>
    <x v="157"/>
    <x v="4"/>
    <x v="4"/>
    <n v="2.67"/>
    <n v="60000"/>
    <n v="1.6E-2"/>
    <n v="0.98399999999999999"/>
    <n v="4.5999999999999999E-2"/>
    <n v="0.95399999999999996"/>
    <n v="14632"/>
    <n v="14325"/>
    <n v="14940"/>
    <s v="/used-mazda-prices/cx-9-suv-pricing/2009"/>
    <n v="57240"/>
    <n v="19.443999999999999"/>
  </r>
  <r>
    <x v="16"/>
    <s v="Mazda CX-9 SUV"/>
    <x v="157"/>
    <x v="5"/>
    <x v="5"/>
    <n v="2.67"/>
    <n v="72000"/>
    <n v="1.9E-2"/>
    <n v="0.98099999999999998"/>
    <n v="6.7066666699999999E-2"/>
    <n v="0.93293333329999995"/>
    <n v="13950"/>
    <n v="13665"/>
    <n v="14236"/>
    <s v="/used-mazda-prices/cx-9-suv-pricing/2008"/>
    <n v="55975.999997999999"/>
    <n v="19.443999999999999"/>
  </r>
  <r>
    <x v="16"/>
    <s v="Mazda CX-9 SUV"/>
    <x v="157"/>
    <x v="6"/>
    <x v="6"/>
    <n v="2.67"/>
    <n v="84000"/>
    <n v="2.1999999999999999E-2"/>
    <n v="0.97799999999999998"/>
    <n v="8.8133333300000005E-2"/>
    <n v="0.91186666670000005"/>
    <n v="11670"/>
    <n v="11451"/>
    <n v="11888"/>
    <s v="/used-mazda-prices/cx-9-suv-pricing/2007"/>
    <n v="54712.000002000001"/>
    <n v="19.443999999999999"/>
  </r>
  <r>
    <x v="16"/>
    <s v="Mazda Mazda2 Sedan"/>
    <x v="158"/>
    <x v="0"/>
    <x v="0"/>
    <n v="3.33"/>
    <n v="12000"/>
    <n v="3.2000000000000002E-3"/>
    <n v="0.99680000000000002"/>
    <n v="1.9E-2"/>
    <n v="0.98099999999999998"/>
    <n v="12181"/>
    <n v="12012"/>
    <n v="12349"/>
    <s v="/used-mazda-prices/mazda2-sedan-pricing/2013"/>
    <n v="58860"/>
    <n v="31.052900000000001"/>
  </r>
  <r>
    <x v="16"/>
    <s v="Mazda Mazda2 Sedan"/>
    <x v="158"/>
    <x v="1"/>
    <x v="1"/>
    <n v="3.33"/>
    <n v="24000"/>
    <n v="6.4000000000000003E-3"/>
    <n v="0.99360000000000004"/>
    <n v="2.1999999999999999E-2"/>
    <n v="0.97799999999999998"/>
    <n v="8820"/>
    <n v="8582"/>
    <n v="9059"/>
    <s v="/used-mazda-prices/mazda2-sedan-pricing/2012"/>
    <n v="58680"/>
    <n v="31.052900000000001"/>
  </r>
  <r>
    <x v="16"/>
    <s v="Mazda Mazda2 Sedan"/>
    <x v="158"/>
    <x v="2"/>
    <x v="2"/>
    <n v="3.33"/>
    <n v="36000"/>
    <n v="9.5999999999999992E-3"/>
    <n v="0.99039999999999995"/>
    <n v="2.5000000000000001E-2"/>
    <n v="0.97499999999999998"/>
    <n v="8222"/>
    <n v="8009"/>
    <n v="8434"/>
    <s v="/used-mazda-prices/mazda2-sedan-pricing/2011"/>
    <n v="58500"/>
    <n v="31.052900000000001"/>
  </r>
  <r>
    <x v="16"/>
    <s v="Mazda Mazda3 Hatchback"/>
    <x v="159"/>
    <x v="0"/>
    <x v="0"/>
    <n v="4"/>
    <n v="12000"/>
    <n v="3.2000000000000002E-3"/>
    <n v="0.99680000000000002"/>
    <n v="1.9E-2"/>
    <n v="0.98099999999999998"/>
    <n v="20577"/>
    <n v="20129"/>
    <n v="21026"/>
    <s v="/used-mazda-prices/mazda3-hatchback-pricing/2013"/>
    <n v="58860"/>
    <n v="32.340000000000003"/>
  </r>
  <r>
    <x v="16"/>
    <s v="Mazda Mazda3 Hatchback"/>
    <x v="159"/>
    <x v="1"/>
    <x v="1"/>
    <n v="4"/>
    <n v="24000"/>
    <n v="6.4000000000000003E-3"/>
    <n v="0.99360000000000004"/>
    <n v="2.1999999999999999E-2"/>
    <n v="0.97799999999999998"/>
    <n v="16513"/>
    <n v="16242"/>
    <n v="16783"/>
    <s v="/used-mazda-prices/mazda3-hatchback-pricing/2012"/>
    <n v="58680"/>
    <n v="32.340000000000003"/>
  </r>
  <r>
    <x v="16"/>
    <s v="Mazda Mazda3 Hatchback"/>
    <x v="159"/>
    <x v="2"/>
    <x v="2"/>
    <n v="4"/>
    <n v="36000"/>
    <n v="9.5999999999999992E-3"/>
    <n v="0.99039999999999995"/>
    <n v="2.5000000000000001E-2"/>
    <n v="0.97499999999999998"/>
    <n v="12635"/>
    <n v="12426"/>
    <n v="12844"/>
    <s v="/used-mazda-prices/mazda3-hatchback-pricing/2011"/>
    <n v="58500"/>
    <n v="32.340000000000003"/>
  </r>
  <r>
    <x v="16"/>
    <s v="Mazda Mazda3 Hatchback"/>
    <x v="159"/>
    <x v="3"/>
    <x v="3"/>
    <n v="4"/>
    <n v="48000"/>
    <n v="1.2800000000000001E-2"/>
    <n v="0.98719999999999997"/>
    <n v="2.8000000000000001E-2"/>
    <n v="0.97199999999999998"/>
    <n v="11557"/>
    <n v="11309"/>
    <n v="11805"/>
    <s v="/used-mazda-prices/mazda3-hatchback-pricing/2010"/>
    <n v="58320"/>
    <n v="32.340000000000003"/>
  </r>
  <r>
    <x v="16"/>
    <s v="Mazda Mazda3 Hatchback"/>
    <x v="159"/>
    <x v="4"/>
    <x v="4"/>
    <n v="4"/>
    <n v="60000"/>
    <n v="1.6E-2"/>
    <n v="0.98399999999999999"/>
    <n v="4.5999999999999999E-2"/>
    <n v="0.95399999999999996"/>
    <n v="9623"/>
    <n v="9386"/>
    <n v="9861"/>
    <s v="/used-mazda-prices/mazda3-hatchback-pricing/2009"/>
    <n v="57240"/>
    <n v="32.340000000000003"/>
  </r>
  <r>
    <x v="16"/>
    <s v="Mazda Mazda3 Hatchback"/>
    <x v="159"/>
    <x v="5"/>
    <x v="5"/>
    <n v="4"/>
    <n v="72000"/>
    <n v="1.9E-2"/>
    <n v="0.98099999999999998"/>
    <n v="6.7066666699999999E-2"/>
    <n v="0.93293333329999995"/>
    <n v="8256"/>
    <n v="8074"/>
    <n v="8438"/>
    <s v="/used-mazda-prices/mazda3-hatchback-pricing/2008"/>
    <n v="55975.999997999999"/>
    <n v="32.340000000000003"/>
  </r>
  <r>
    <x v="16"/>
    <s v="Mazda Mazda3 Hatchback"/>
    <x v="159"/>
    <x v="6"/>
    <x v="6"/>
    <n v="4"/>
    <n v="84000"/>
    <n v="2.1999999999999999E-2"/>
    <n v="0.97799999999999998"/>
    <n v="8.8133333300000005E-2"/>
    <n v="0.91186666670000005"/>
    <n v="7071"/>
    <n v="6950"/>
    <n v="7191"/>
    <s v="/used-mazda-prices/mazda3-hatchback-pricing/2007"/>
    <n v="54712.000002000001"/>
    <n v="32.340000000000003"/>
  </r>
  <r>
    <x v="16"/>
    <s v="Mazda Mazda3 Hatchback"/>
    <x v="159"/>
    <x v="7"/>
    <x v="7"/>
    <n v="4"/>
    <n v="96000"/>
    <n v="2.5000000000000001E-2"/>
    <n v="0.97499999999999998"/>
    <n v="0.10920000000000001"/>
    <n v="0.89080000000000004"/>
    <n v="6097"/>
    <n v="5977"/>
    <n v="6217"/>
    <s v="/used-mazda-prices/mazda3-hatchback-pricing/2006"/>
    <n v="53448"/>
    <n v="32.340000000000003"/>
  </r>
  <r>
    <x v="16"/>
    <s v="Mazda Mazda3 Hatchback"/>
    <x v="159"/>
    <x v="8"/>
    <x v="8"/>
    <n v="4"/>
    <n v="108000"/>
    <n v="2.8000000000000001E-2"/>
    <n v="0.97199999999999998"/>
    <n v="0.13026666670000001"/>
    <n v="0.86973333330000002"/>
    <n v="5026"/>
    <n v="4895"/>
    <n v="5158"/>
    <s v="/used-mazda-prices/mazda3-hatchback-pricing/2005"/>
    <n v="52183.999997999999"/>
    <n v="32.340000000000003"/>
  </r>
  <r>
    <x v="16"/>
    <s v="Mazda Mazda3 Sedan"/>
    <x v="160"/>
    <x v="0"/>
    <x v="0"/>
    <n v="4"/>
    <n v="12000"/>
    <n v="3.2000000000000002E-3"/>
    <n v="0.99680000000000002"/>
    <n v="1.9E-2"/>
    <n v="0.98099999999999998"/>
    <n v="18602"/>
    <n v="18366"/>
    <n v="18838"/>
    <s v="/used-mazda-prices/mazda3-sedan-pricing/2013"/>
    <n v="58860"/>
    <n v="32.97"/>
  </r>
  <r>
    <x v="16"/>
    <s v="Mazda Mazda3 Sedan"/>
    <x v="160"/>
    <x v="1"/>
    <x v="1"/>
    <n v="4"/>
    <n v="24000"/>
    <n v="6.4000000000000003E-3"/>
    <n v="0.99360000000000004"/>
    <n v="2.1999999999999999E-2"/>
    <n v="0.97799999999999998"/>
    <n v="9362"/>
    <n v="9111"/>
    <n v="9614"/>
    <s v="/used-mazda-prices/mazda3-sedan-pricing/2012"/>
    <n v="58680"/>
    <n v="32.97"/>
  </r>
  <r>
    <x v="16"/>
    <s v="Mazda Mazda3 Sedan"/>
    <x v="160"/>
    <x v="2"/>
    <x v="2"/>
    <n v="4"/>
    <n v="36000"/>
    <n v="9.5999999999999992E-3"/>
    <n v="0.99039999999999995"/>
    <n v="2.5000000000000001E-2"/>
    <n v="0.97499999999999998"/>
    <n v="9784"/>
    <n v="9630"/>
    <n v="9937"/>
    <s v="/used-mazda-prices/mazda3-sedan-pricing/2011"/>
    <n v="58500"/>
    <n v="32.97"/>
  </r>
  <r>
    <x v="16"/>
    <s v="Mazda Mazda3 Sedan"/>
    <x v="160"/>
    <x v="3"/>
    <x v="3"/>
    <n v="4"/>
    <n v="48000"/>
    <n v="1.2800000000000001E-2"/>
    <n v="0.98719999999999997"/>
    <n v="2.8000000000000001E-2"/>
    <n v="0.97199999999999998"/>
    <n v="8005"/>
    <n v="7790"/>
    <n v="8220"/>
    <s v="/used-mazda-prices/mazda3-sedan-pricing/2010"/>
    <n v="58320"/>
    <n v="32.97"/>
  </r>
  <r>
    <x v="16"/>
    <s v="Mazda Mazda3 Sedan"/>
    <x v="160"/>
    <x v="4"/>
    <x v="4"/>
    <n v="4"/>
    <n v="60000"/>
    <n v="1.6E-2"/>
    <n v="0.98399999999999999"/>
    <n v="4.5999999999999999E-2"/>
    <n v="0.95399999999999996"/>
    <n v="6488"/>
    <n v="6302"/>
    <n v="6674"/>
    <s v="/used-mazda-prices/mazda3-sedan-pricing/2009"/>
    <n v="57240"/>
    <n v="32.97"/>
  </r>
  <r>
    <x v="16"/>
    <s v="Mazda Mazda3 Sedan"/>
    <x v="160"/>
    <x v="5"/>
    <x v="5"/>
    <n v="4"/>
    <n v="72000"/>
    <n v="1.9E-2"/>
    <n v="0.98099999999999998"/>
    <n v="6.7066666699999999E-2"/>
    <n v="0.93293333329999995"/>
    <n v="6467"/>
    <n v="6255"/>
    <n v="6679"/>
    <s v="/used-mazda-prices/mazda3-sedan-pricing/2008"/>
    <n v="55975.999997999999"/>
    <n v="32.97"/>
  </r>
  <r>
    <x v="16"/>
    <s v="Mazda Mazda3 Sedan"/>
    <x v="160"/>
    <x v="6"/>
    <x v="6"/>
    <n v="4"/>
    <n v="84000"/>
    <n v="2.1999999999999999E-2"/>
    <n v="0.97799999999999998"/>
    <n v="8.8133333300000005E-2"/>
    <n v="0.91186666670000005"/>
    <n v="5524"/>
    <n v="5378"/>
    <n v="5670"/>
    <s v="/used-mazda-prices/mazda3-sedan-pricing/2007"/>
    <n v="54712.000002000001"/>
    <n v="32.97"/>
  </r>
  <r>
    <x v="16"/>
    <s v="Mazda Mazda3 Sedan"/>
    <x v="160"/>
    <x v="7"/>
    <x v="7"/>
    <n v="4"/>
    <n v="96000"/>
    <n v="2.5000000000000001E-2"/>
    <n v="0.97499999999999998"/>
    <n v="0.10920000000000001"/>
    <n v="0.89080000000000004"/>
    <n v="4887"/>
    <n v="4786"/>
    <n v="4987"/>
    <s v="/used-mazda-prices/mazda3-sedan-pricing/2006"/>
    <n v="53448"/>
    <n v="32.97"/>
  </r>
  <r>
    <x v="16"/>
    <s v="Mazda Mazda3 Sedan"/>
    <x v="160"/>
    <x v="8"/>
    <x v="8"/>
    <n v="4"/>
    <n v="108000"/>
    <n v="2.8000000000000001E-2"/>
    <n v="0.97199999999999998"/>
    <n v="0.13026666670000001"/>
    <n v="0.86973333330000002"/>
    <n v="4065"/>
    <n v="3971"/>
    <n v="4158"/>
    <s v="/used-mazda-prices/mazda3-sedan-pricing/2005"/>
    <n v="52183.999997999999"/>
    <n v="32.97"/>
  </r>
  <r>
    <x v="16"/>
    <s v="Mazda Mazda5 Van"/>
    <x v="161"/>
    <x v="0"/>
    <x v="0"/>
    <m/>
    <n v="12000"/>
    <n v="3.2000000000000002E-3"/>
    <n v="0.99680000000000002"/>
    <n v="1.9E-2"/>
    <n v="0.98099999999999998"/>
    <n v="15529"/>
    <n v="15271"/>
    <n v="15788"/>
    <s v="/used-mazda-prices/mazda5-van-pricing/2013"/>
    <n v="58860"/>
    <n v="25.16"/>
  </r>
  <r>
    <x v="16"/>
    <s v="Mazda Mazda5 Van"/>
    <x v="161"/>
    <x v="1"/>
    <x v="1"/>
    <m/>
    <n v="24000"/>
    <n v="6.4000000000000003E-3"/>
    <n v="0.99360000000000004"/>
    <n v="2.1999999999999999E-2"/>
    <n v="0.97799999999999998"/>
    <n v="12973"/>
    <n v="12735"/>
    <n v="13210"/>
    <s v="/used-mazda-prices/mazda5-van-pricing/2012"/>
    <n v="58680"/>
    <n v="25.16"/>
  </r>
  <r>
    <x v="16"/>
    <s v="Mazda Mazda5 Van"/>
    <x v="161"/>
    <x v="3"/>
    <x v="3"/>
    <m/>
    <n v="48000"/>
    <n v="1.2800000000000001E-2"/>
    <n v="0.98719999999999997"/>
    <n v="2.8000000000000001E-2"/>
    <n v="0.97199999999999998"/>
    <n v="9488"/>
    <n v="9248"/>
    <n v="9727"/>
    <s v="/used-mazda-prices/mazda5-van-pricing/2010"/>
    <n v="58320"/>
    <n v="25.16"/>
  </r>
  <r>
    <x v="16"/>
    <s v="Mazda Mazda5 Van"/>
    <x v="161"/>
    <x v="4"/>
    <x v="4"/>
    <m/>
    <n v="60000"/>
    <n v="1.6E-2"/>
    <n v="0.98399999999999999"/>
    <n v="4.5999999999999999E-2"/>
    <n v="0.95399999999999996"/>
    <n v="8677"/>
    <n v="8456"/>
    <n v="8899"/>
    <s v="/used-mazda-prices/mazda5-van-pricing/2009"/>
    <n v="57240"/>
    <n v="25.16"/>
  </r>
  <r>
    <x v="16"/>
    <s v="Mazda MAZDA5 Van"/>
    <x v="161"/>
    <x v="5"/>
    <x v="5"/>
    <m/>
    <n v="72000"/>
    <n v="1.9E-2"/>
    <n v="0.98099999999999998"/>
    <n v="6.7066666699999999E-2"/>
    <n v="0.93293333329999995"/>
    <n v="7035"/>
    <n v="6845"/>
    <n v="7224"/>
    <s v="/used-mazda-prices/mazda5-van-pricing/2008"/>
    <n v="55975.999997999999"/>
    <n v="25.16"/>
  </r>
  <r>
    <x v="16"/>
    <s v="Mazda Mazda6 Hatchback"/>
    <x v="162"/>
    <x v="5"/>
    <x v="5"/>
    <n v="1.67"/>
    <n v="72000"/>
    <n v="1.9E-2"/>
    <n v="0.98099999999999998"/>
    <n v="6.7066666699999999E-2"/>
    <n v="0.93293333329999995"/>
    <n v="9891"/>
    <n v="9617"/>
    <n v="10165"/>
    <s v="/used-mazda-prices/mazda6-hatchback-pricing/2008"/>
    <n v="55975.999997999999"/>
    <n v="26.471"/>
  </r>
  <r>
    <x v="16"/>
    <s v="Mazda Mazda6 Hatchback"/>
    <x v="162"/>
    <x v="6"/>
    <x v="6"/>
    <n v="1.67"/>
    <n v="84000"/>
    <n v="2.1999999999999999E-2"/>
    <n v="0.97799999999999998"/>
    <n v="8.8133333300000005E-2"/>
    <n v="0.91186666670000005"/>
    <n v="6479"/>
    <n v="6320"/>
    <n v="6637"/>
    <s v="/used-mazda-prices/mazda6-hatchback-pricing/2007"/>
    <n v="54712.000002000001"/>
    <n v="26.471"/>
  </r>
  <r>
    <x v="16"/>
    <s v="Mazda Mazda6 Hatchback"/>
    <x v="162"/>
    <x v="7"/>
    <x v="7"/>
    <n v="1.67"/>
    <n v="96000"/>
    <n v="2.5000000000000001E-2"/>
    <n v="0.97499999999999998"/>
    <n v="0.10920000000000001"/>
    <n v="0.89080000000000004"/>
    <n v="5736"/>
    <n v="5635"/>
    <n v="5837"/>
    <s v="/used-mazda-prices/mazda6-hatchback-pricing/2006"/>
    <n v="53448"/>
    <n v="26.471"/>
  </r>
  <r>
    <x v="16"/>
    <s v="Mazda Mazda6 Hatchback"/>
    <x v="162"/>
    <x v="8"/>
    <x v="8"/>
    <n v="1.67"/>
    <n v="108000"/>
    <n v="2.8000000000000001E-2"/>
    <n v="0.97199999999999998"/>
    <n v="0.13026666670000001"/>
    <n v="0.86973333330000002"/>
    <n v="4673"/>
    <n v="4573"/>
    <n v="4774"/>
    <s v="/used-mazda-prices/mazda6-hatchback-pricing/2005"/>
    <n v="52183.999997999999"/>
    <n v="26.471"/>
  </r>
  <r>
    <x v="16"/>
    <s v="Mazda Mazda6 Sedan"/>
    <x v="163"/>
    <x v="0"/>
    <x v="0"/>
    <n v="3"/>
    <n v="12000"/>
    <n v="3.2000000000000002E-3"/>
    <n v="0.99680000000000002"/>
    <n v="1.9E-2"/>
    <n v="0.98099999999999998"/>
    <n v="15148"/>
    <n v="14978"/>
    <n v="15318"/>
    <s v="/used-mazda-prices/mazda6-sedan-pricing/2013"/>
    <n v="58860"/>
    <n v="26.471"/>
  </r>
  <r>
    <x v="16"/>
    <s v="Mazda Mazda6 Sedan"/>
    <x v="163"/>
    <x v="1"/>
    <x v="1"/>
    <n v="3"/>
    <n v="24000"/>
    <n v="6.4000000000000003E-3"/>
    <n v="0.99360000000000004"/>
    <n v="2.1999999999999999E-2"/>
    <n v="0.97799999999999998"/>
    <n v="12477"/>
    <n v="12355"/>
    <n v="12599"/>
    <s v="/used-mazda-prices/mazda6-sedan-pricing/2012"/>
    <n v="58680"/>
    <n v="26.471"/>
  </r>
  <r>
    <x v="16"/>
    <s v="Mazda Mazda6 Sedan"/>
    <x v="163"/>
    <x v="2"/>
    <x v="2"/>
    <n v="3"/>
    <n v="36000"/>
    <n v="9.5999999999999992E-3"/>
    <n v="0.99039999999999995"/>
    <n v="2.5000000000000001E-2"/>
    <n v="0.97499999999999998"/>
    <n v="11193"/>
    <n v="10969"/>
    <n v="11416"/>
    <s v="/used-mazda-prices/mazda6-sedan-pricing/2011"/>
    <n v="58500"/>
    <n v="26.471"/>
  </r>
  <r>
    <x v="16"/>
    <s v="Mazda Mazda6 Sedan"/>
    <x v="163"/>
    <x v="3"/>
    <x v="3"/>
    <n v="3"/>
    <n v="48000"/>
    <n v="1.2800000000000001E-2"/>
    <n v="0.98719999999999997"/>
    <n v="2.8000000000000001E-2"/>
    <n v="0.97199999999999998"/>
    <n v="11481"/>
    <n v="11178"/>
    <n v="11785"/>
    <s v="/used-mazda-prices/mazda6-sedan-pricing/2010"/>
    <n v="58320"/>
    <n v="26.471"/>
  </r>
  <r>
    <x v="16"/>
    <s v="Mazda Mazda6 Sedan"/>
    <x v="163"/>
    <x v="4"/>
    <x v="4"/>
    <n v="3"/>
    <n v="60000"/>
    <n v="1.6E-2"/>
    <n v="0.98399999999999999"/>
    <n v="4.5999999999999999E-2"/>
    <n v="0.95399999999999996"/>
    <n v="9844"/>
    <n v="9568"/>
    <n v="10120"/>
    <s v="/used-mazda-prices/mazda6-sedan-pricing/2009"/>
    <n v="57240"/>
    <n v="26.471"/>
  </r>
  <r>
    <x v="16"/>
    <s v="Mazda Mazda6 Sedan"/>
    <x v="163"/>
    <x v="5"/>
    <x v="5"/>
    <n v="1.67"/>
    <n v="72000"/>
    <n v="1.9E-2"/>
    <n v="0.98099999999999998"/>
    <n v="6.7066666699999999E-2"/>
    <n v="0.93293333329999995"/>
    <n v="9323"/>
    <n v="9023"/>
    <n v="9624"/>
    <s v="/used-mazda-prices/mazda6-sedan-pricing/2008"/>
    <n v="55975.999997999999"/>
    <n v="26.471"/>
  </r>
  <r>
    <x v="16"/>
    <s v="Mazda Mazda6 Sedan"/>
    <x v="163"/>
    <x v="6"/>
    <x v="6"/>
    <n v="1.67"/>
    <n v="84000"/>
    <n v="2.1999999999999999E-2"/>
    <n v="0.97799999999999998"/>
    <n v="8.8133333300000005E-2"/>
    <n v="0.91186666670000005"/>
    <n v="5775"/>
    <n v="5666"/>
    <n v="5883"/>
    <s v="/used-mazda-prices/mazda6-sedan-pricing/2007"/>
    <n v="54712.000002000001"/>
    <n v="26.471"/>
  </r>
  <r>
    <x v="16"/>
    <s v="Mazda Mazda6 Sedan"/>
    <x v="163"/>
    <x v="7"/>
    <x v="7"/>
    <n v="1.67"/>
    <n v="96000"/>
    <n v="2.5000000000000001E-2"/>
    <n v="0.97499999999999998"/>
    <n v="0.10920000000000001"/>
    <n v="0.89080000000000004"/>
    <n v="5924"/>
    <n v="5793"/>
    <n v="6054"/>
    <s v="/used-mazda-prices/mazda6-sedan-pricing/2006"/>
    <n v="53448"/>
    <n v="26.471"/>
  </r>
  <r>
    <x v="16"/>
    <s v="Mazda Mazda6 Sedan"/>
    <x v="163"/>
    <x v="8"/>
    <x v="8"/>
    <n v="1.67"/>
    <n v="108000"/>
    <n v="2.8000000000000001E-2"/>
    <n v="0.97199999999999998"/>
    <n v="0.13026666670000001"/>
    <n v="0.86973333330000002"/>
    <n v="4061"/>
    <n v="3983"/>
    <n v="4139"/>
    <s v="/used-mazda-prices/mazda6-sedan-pricing/2005"/>
    <n v="52183.999997999999"/>
    <n v="26.471"/>
  </r>
  <r>
    <x v="16"/>
    <s v="Mazda MPV Van"/>
    <x v="164"/>
    <x v="7"/>
    <x v="7"/>
    <n v="0.67"/>
    <n v="96000"/>
    <n v="2.5000000000000001E-2"/>
    <n v="0.97499999999999998"/>
    <n v="0.10920000000000001"/>
    <n v="0.89080000000000004"/>
    <n v="4643"/>
    <n v="4553"/>
    <n v="4733"/>
    <s v="/used-mazda-prices/mpv-van-pricing/2006"/>
    <n v="53448"/>
    <n v="19.5"/>
  </r>
  <r>
    <x v="16"/>
    <s v="Mazda MPV Van"/>
    <x v="164"/>
    <x v="8"/>
    <x v="8"/>
    <n v="0.67"/>
    <n v="108000"/>
    <n v="2.8000000000000001E-2"/>
    <n v="0.97199999999999998"/>
    <n v="0.13026666670000001"/>
    <n v="0.86973333330000002"/>
    <n v="3511"/>
    <n v="3444"/>
    <n v="3578"/>
    <s v="/used-mazda-prices/mpv-van-pricing/2005"/>
    <n v="52183.999997999999"/>
    <n v="19.5"/>
  </r>
  <r>
    <x v="16"/>
    <s v="Mazda Tribute SUV"/>
    <x v="165"/>
    <x v="2"/>
    <x v="2"/>
    <n v="3.33"/>
    <n v="36000"/>
    <n v="9.5999999999999992E-3"/>
    <n v="0.99039999999999995"/>
    <n v="2.5000000000000001E-2"/>
    <n v="0.97499999999999998"/>
    <n v="13987"/>
    <n v="13698"/>
    <n v="14276"/>
    <s v="/used-mazda-prices/tribute-suv-pricing/2011"/>
    <n v="58500"/>
    <n v="23"/>
  </r>
  <r>
    <x v="16"/>
    <s v="Mazda Tribute SUV"/>
    <x v="165"/>
    <x v="3"/>
    <x v="3"/>
    <n v="3.33"/>
    <n v="48000"/>
    <n v="1.2800000000000001E-2"/>
    <n v="0.98719999999999997"/>
    <n v="2.8000000000000001E-2"/>
    <n v="0.97199999999999998"/>
    <n v="11357"/>
    <n v="11060"/>
    <n v="11654"/>
    <s v="/used-mazda-prices/tribute-suv-pricing/2010"/>
    <n v="58320"/>
    <n v="23"/>
  </r>
  <r>
    <x v="16"/>
    <s v="Mazda Tribute SUV"/>
    <x v="165"/>
    <x v="4"/>
    <x v="4"/>
    <n v="2.67"/>
    <n v="60000"/>
    <n v="1.6E-2"/>
    <n v="0.98399999999999999"/>
    <n v="4.5999999999999999E-2"/>
    <n v="0.95399999999999996"/>
    <n v="9376"/>
    <n v="9178"/>
    <n v="9574"/>
    <s v="/used-mazda-prices/tribute-suv-pricing/2009"/>
    <n v="57240"/>
    <n v="23"/>
  </r>
  <r>
    <x v="16"/>
    <s v="Mazda Tribute SUV"/>
    <x v="165"/>
    <x v="5"/>
    <x v="5"/>
    <n v="2.67"/>
    <n v="72000"/>
    <n v="1.9E-2"/>
    <n v="0.98099999999999998"/>
    <n v="6.7066666699999999E-2"/>
    <n v="0.93293333329999995"/>
    <n v="8435"/>
    <n v="8261"/>
    <n v="8609"/>
    <s v="/used-mazda-prices/tribute-suv-pricing/2008"/>
    <n v="55975.999997999999"/>
    <n v="23"/>
  </r>
  <r>
    <x v="16"/>
    <s v="Mazda Tribute SUV"/>
    <x v="165"/>
    <x v="7"/>
    <x v="7"/>
    <n v="2.33"/>
    <n v="96000"/>
    <n v="2.5000000000000001E-2"/>
    <n v="0.97499999999999998"/>
    <n v="0.10920000000000001"/>
    <n v="0.89080000000000004"/>
    <n v="5279"/>
    <n v="5170"/>
    <n v="5387"/>
    <s v="/used-mazda-prices/tribute-suv-pricing/2006"/>
    <n v="53448"/>
    <n v="23"/>
  </r>
  <r>
    <x v="16"/>
    <s v="Mazda Tribute SUV"/>
    <x v="165"/>
    <x v="8"/>
    <x v="8"/>
    <n v="2.33"/>
    <n v="108000"/>
    <n v="2.8000000000000001E-2"/>
    <n v="0.97199999999999998"/>
    <n v="0.13026666670000001"/>
    <n v="0.86973333330000002"/>
    <n v="4052"/>
    <n v="3968"/>
    <n v="4136"/>
    <s v="/used-mazda-prices/tribute-suv-pricing/2005"/>
    <n v="52183.999997999999"/>
    <n v="23"/>
  </r>
  <r>
    <x v="17"/>
    <s v="Mitsubishi Eclipse Coupe"/>
    <x v="166"/>
    <x v="1"/>
    <x v="1"/>
    <n v="2.33"/>
    <n v="24000"/>
    <n v="4.7999999999999996E-3"/>
    <n v="0.99519999999999997"/>
    <n v="1.9400000000000001E-2"/>
    <n v="0.98060000000000003"/>
    <n v="15320"/>
    <n v="15002"/>
    <n v="15638"/>
    <s v="/used-mitsubishi-prices/eclipse-coupe-pricing/2012"/>
    <n v="58836"/>
    <n v="21.943000000000001"/>
  </r>
  <r>
    <x v="17"/>
    <s v="Mitsubishi Eclipse Coupe"/>
    <x v="166"/>
    <x v="2"/>
    <x v="2"/>
    <n v="2.33"/>
    <n v="36000"/>
    <n v="7.1999999999999998E-3"/>
    <n v="0.99280000000000002"/>
    <n v="2.3099999999999999E-2"/>
    <n v="0.97689999999999999"/>
    <n v="11233"/>
    <n v="10945"/>
    <n v="11520"/>
    <s v="/used-mitsubishi-prices/eclipse-coupe-pricing/2011"/>
    <n v="58614"/>
    <n v="21.943000000000001"/>
  </r>
  <r>
    <x v="17"/>
    <s v="Mitsubishi Eclipse Coupe"/>
    <x v="166"/>
    <x v="3"/>
    <x v="3"/>
    <n v="2.33"/>
    <n v="48000"/>
    <n v="9.5999999999999992E-3"/>
    <n v="0.99039999999999995"/>
    <n v="2.6800000000000001E-2"/>
    <n v="0.97319999999999995"/>
    <n v="10244"/>
    <n v="9929"/>
    <n v="10559"/>
    <s v="/used-mitsubishi-prices/eclipse-coupe-pricing/2010"/>
    <n v="58392"/>
    <n v="21.943000000000001"/>
  </r>
  <r>
    <x v="17"/>
    <s v="Mitsubishi Eclipse Coupe"/>
    <x v="166"/>
    <x v="4"/>
    <x v="4"/>
    <n v="2.33"/>
    <n v="60000"/>
    <n v="1.2E-2"/>
    <n v="0.98799999999999999"/>
    <n v="4.9000000000000002E-2"/>
    <n v="0.95099999999999996"/>
    <n v="8660"/>
    <n v="8449"/>
    <n v="8871"/>
    <s v="/used-mitsubishi-prices/eclipse-coupe-pricing/2009"/>
    <n v="57060"/>
    <n v="21.943000000000001"/>
  </r>
  <r>
    <x v="17"/>
    <s v="Mitsubishi Eclipse Coupe"/>
    <x v="166"/>
    <x v="5"/>
    <x v="5"/>
    <n v="2.33"/>
    <n v="72000"/>
    <n v="1.5699999999999999E-2"/>
    <n v="0.98429999999999995"/>
    <n v="6.80666667E-2"/>
    <n v="0.93193333330000006"/>
    <n v="7379"/>
    <n v="7258"/>
    <n v="7500"/>
    <s v="/used-mitsubishi-prices/eclipse-coupe-pricing/2008"/>
    <n v="55915.999998000007"/>
    <n v="21.943000000000001"/>
  </r>
  <r>
    <x v="17"/>
    <s v="Mitsubishi Eclipse Coupe"/>
    <x v="166"/>
    <x v="6"/>
    <x v="6"/>
    <n v="2.33"/>
    <n v="84000"/>
    <n v="1.9400000000000001E-2"/>
    <n v="0.98060000000000003"/>
    <n v="8.7133333300000004E-2"/>
    <n v="0.91286666670000005"/>
    <n v="7660"/>
    <n v="7512"/>
    <n v="7808"/>
    <s v="/used-mitsubishi-prices/eclipse-coupe-pricing/2007"/>
    <n v="54772.000002000001"/>
    <n v="21.943000000000001"/>
  </r>
  <r>
    <x v="17"/>
    <s v="Mitsubishi Eclipse Coupe"/>
    <x v="166"/>
    <x v="7"/>
    <x v="7"/>
    <n v="2.33"/>
    <n v="96000"/>
    <n v="2.3099999999999999E-2"/>
    <n v="0.97689999999999999"/>
    <n v="0.1062"/>
    <n v="0.89380000000000004"/>
    <n v="5196"/>
    <n v="5082"/>
    <n v="5310"/>
    <s v="/used-mitsubishi-prices/eclipse-coupe-pricing/2006"/>
    <n v="53628"/>
    <n v="21.943000000000001"/>
  </r>
  <r>
    <x v="17"/>
    <s v="Mitsubishi Eclipse Coupe"/>
    <x v="166"/>
    <x v="8"/>
    <x v="8"/>
    <n v="2.33"/>
    <n v="108000"/>
    <n v="2.6800000000000001E-2"/>
    <n v="0.97319999999999995"/>
    <n v="0.1252666667"/>
    <n v="0.87473333330000003"/>
    <n v="4437"/>
    <n v="4375"/>
    <n v="4498"/>
    <s v="/used-mitsubishi-prices/eclipse-coupe-pricing/2005"/>
    <n v="52483.999997999999"/>
    <n v="21.943000000000001"/>
  </r>
  <r>
    <x v="17"/>
    <s v="Mitsubishi Endeavor SUV"/>
    <x v="167"/>
    <x v="2"/>
    <x v="2"/>
    <n v="2.67"/>
    <n v="36000"/>
    <n v="7.1999999999999998E-3"/>
    <n v="0.99280000000000002"/>
    <n v="2.3099999999999999E-2"/>
    <n v="0.97689999999999999"/>
    <n v="12105"/>
    <n v="11903"/>
    <n v="12308"/>
    <s v="/used-mitsubishi-prices/endeavor-suv-pricing/2011"/>
    <n v="58614"/>
    <n v="17"/>
  </r>
  <r>
    <x v="17"/>
    <s v="Mitsubishi Endeavor SUV"/>
    <x v="167"/>
    <x v="3"/>
    <x v="3"/>
    <n v="2.67"/>
    <n v="48000"/>
    <n v="9.5999999999999992E-3"/>
    <n v="0.99039999999999995"/>
    <n v="2.6800000000000001E-2"/>
    <n v="0.97319999999999995"/>
    <n v="10793"/>
    <n v="10644"/>
    <n v="10941"/>
    <s v="/used-mitsubishi-prices/endeavor-suv-pricing/2010"/>
    <n v="58392"/>
    <n v="17"/>
  </r>
  <r>
    <x v="17"/>
    <s v="Mitsubishi Endeavor SUV"/>
    <x v="167"/>
    <x v="5"/>
    <x v="5"/>
    <n v="2.33"/>
    <n v="72000"/>
    <n v="1.5699999999999999E-2"/>
    <n v="0.98429999999999995"/>
    <n v="6.80666667E-2"/>
    <n v="0.93193333330000006"/>
    <n v="8028"/>
    <n v="7869"/>
    <n v="8187"/>
    <s v="/used-mitsubishi-prices/endeavor-suv-pricing/2008"/>
    <n v="55915.999998000007"/>
    <n v="17"/>
  </r>
  <r>
    <x v="17"/>
    <s v="Mitsubishi Endeavor SUV"/>
    <x v="167"/>
    <x v="6"/>
    <x v="6"/>
    <n v="2.33"/>
    <n v="84000"/>
    <n v="1.9400000000000001E-2"/>
    <n v="0.98060000000000003"/>
    <n v="8.7133333300000004E-2"/>
    <n v="0.91286666670000005"/>
    <n v="7474"/>
    <n v="7315"/>
    <n v="7633"/>
    <s v="/used-mitsubishi-prices/endeavor-suv-pricing/2007"/>
    <n v="54772.000002000001"/>
    <n v="17"/>
  </r>
  <r>
    <x v="17"/>
    <s v="Mitsubishi Endeavor SUV"/>
    <x v="167"/>
    <x v="7"/>
    <x v="7"/>
    <n v="2.33"/>
    <n v="96000"/>
    <n v="2.3099999999999999E-2"/>
    <n v="0.97689999999999999"/>
    <n v="0.1062"/>
    <n v="0.89380000000000004"/>
    <n v="5752"/>
    <n v="5640"/>
    <n v="5865"/>
    <s v="/used-mitsubishi-prices/endeavor-suv-pricing/2006"/>
    <n v="53628"/>
    <n v="17"/>
  </r>
  <r>
    <x v="17"/>
    <s v="Mitsubishi Endeavor SUV"/>
    <x v="167"/>
    <x v="8"/>
    <x v="8"/>
    <n v="2.33"/>
    <n v="108000"/>
    <n v="2.6800000000000001E-2"/>
    <n v="0.97319999999999995"/>
    <n v="0.1252666667"/>
    <n v="0.87473333330000003"/>
    <n v="4097"/>
    <n v="4041"/>
    <n v="4153"/>
    <s v="/used-mitsubishi-prices/endeavor-suv-pricing/2005"/>
    <n v="52483.999997999999"/>
    <n v="17"/>
  </r>
  <r>
    <x v="17"/>
    <s v="Mitsubishi Galant Sedan"/>
    <x v="168"/>
    <x v="1"/>
    <x v="1"/>
    <n v="3"/>
    <n v="24000"/>
    <n v="4.7999999999999996E-3"/>
    <n v="0.99519999999999997"/>
    <n v="1.9400000000000001E-2"/>
    <n v="0.98060000000000003"/>
    <n v="12308"/>
    <n v="12004"/>
    <n v="12613"/>
    <s v="/used-mitsubishi-prices/galant-sedan-pricing/2012"/>
    <n v="58836"/>
    <n v="24.305"/>
  </r>
  <r>
    <x v="17"/>
    <s v="Mitsubishi Galant Sedan"/>
    <x v="168"/>
    <x v="2"/>
    <x v="2"/>
    <n v="3"/>
    <n v="36000"/>
    <n v="7.1999999999999998E-3"/>
    <n v="0.99280000000000002"/>
    <n v="2.3099999999999999E-2"/>
    <n v="0.97689999999999999"/>
    <n v="10562"/>
    <n v="10328"/>
    <n v="10796"/>
    <s v="/used-mitsubishi-prices/galant-sedan-pricing/2011"/>
    <n v="58614"/>
    <n v="24.305"/>
  </r>
  <r>
    <x v="17"/>
    <s v="Mitsubishi Galant Sedan"/>
    <x v="168"/>
    <x v="3"/>
    <x v="3"/>
    <n v="2.67"/>
    <n v="48000"/>
    <n v="9.5999999999999992E-3"/>
    <n v="0.99039999999999995"/>
    <n v="2.6800000000000001E-2"/>
    <n v="0.97319999999999995"/>
    <n v="8872"/>
    <n v="8635"/>
    <n v="9109"/>
    <s v="/used-mitsubishi-prices/galant-sedan-pricing/2010"/>
    <n v="58392"/>
    <n v="24.305"/>
  </r>
  <r>
    <x v="17"/>
    <s v="Mitsubishi Galant Sedan"/>
    <x v="168"/>
    <x v="4"/>
    <x v="4"/>
    <n v="2.67"/>
    <n v="60000"/>
    <n v="1.2E-2"/>
    <n v="0.98799999999999999"/>
    <n v="4.9000000000000002E-2"/>
    <n v="0.95099999999999996"/>
    <n v="7644"/>
    <n v="7479"/>
    <n v="7809"/>
    <s v="/used-mitsubishi-prices/galant-sedan-pricing/2009"/>
    <n v="57060"/>
    <n v="24.305"/>
  </r>
  <r>
    <x v="17"/>
    <s v="Mitsubishi Galant Sedan"/>
    <x v="168"/>
    <x v="5"/>
    <x v="5"/>
    <n v="2.67"/>
    <n v="72000"/>
    <n v="1.5699999999999999E-2"/>
    <n v="0.98429999999999995"/>
    <n v="6.80666667E-2"/>
    <n v="0.93193333330000006"/>
    <n v="6055"/>
    <n v="5930"/>
    <n v="6181"/>
    <s v="/used-mitsubishi-prices/galant-sedan-pricing/2008"/>
    <n v="55915.999998000007"/>
    <n v="24.305"/>
  </r>
  <r>
    <x v="17"/>
    <s v="Mitsubishi Galant Sedan"/>
    <x v="168"/>
    <x v="6"/>
    <x v="6"/>
    <n v="2.67"/>
    <n v="84000"/>
    <n v="1.9400000000000001E-2"/>
    <n v="0.98060000000000003"/>
    <n v="8.7133333300000004E-2"/>
    <n v="0.91286666670000005"/>
    <n v="5355"/>
    <n v="5230"/>
    <n v="5480"/>
    <s v="/used-mitsubishi-prices/galant-sedan-pricing/2007"/>
    <n v="54772.000002000001"/>
    <n v="24.305"/>
  </r>
  <r>
    <x v="17"/>
    <s v="Mitsubishi Galant Sedan"/>
    <x v="168"/>
    <x v="7"/>
    <x v="7"/>
    <n v="2.67"/>
    <n v="96000"/>
    <n v="2.3099999999999999E-2"/>
    <n v="0.97689999999999999"/>
    <n v="0.1062"/>
    <n v="0.89380000000000004"/>
    <n v="4169"/>
    <n v="4079"/>
    <n v="4260"/>
    <s v="/used-mitsubishi-prices/galant-sedan-pricing/2006"/>
    <n v="53628"/>
    <n v="24.305"/>
  </r>
  <r>
    <x v="17"/>
    <s v="Mitsubishi Galant Sedan"/>
    <x v="168"/>
    <x v="8"/>
    <x v="8"/>
    <n v="2.67"/>
    <n v="108000"/>
    <n v="2.6800000000000001E-2"/>
    <n v="0.97319999999999995"/>
    <n v="0.1252666667"/>
    <n v="0.87473333330000003"/>
    <n v="3746"/>
    <n v="3666"/>
    <n v="3826"/>
    <s v="/used-mitsubishi-prices/galant-sedan-pricing/2005"/>
    <n v="52483.999997999999"/>
    <n v="24.305"/>
  </r>
  <r>
    <x v="17"/>
    <s v="Mitsubishi Lancer Hatchback"/>
    <x v="169"/>
    <x v="2"/>
    <x v="2"/>
    <n v="4"/>
    <n v="36000"/>
    <n v="7.1999999999999998E-3"/>
    <n v="0.99280000000000002"/>
    <n v="2.3099999999999999E-2"/>
    <n v="0.97689999999999999"/>
    <n v="10702"/>
    <n v="10393"/>
    <n v="11010"/>
    <s v="/used-mitsubishi-prices/lancer-hatchback-pricing/2011"/>
    <n v="58614"/>
    <n v="26.11"/>
  </r>
  <r>
    <x v="17"/>
    <s v="Mitsubishi Lancer Hatchback"/>
    <x v="169"/>
    <x v="3"/>
    <x v="3"/>
    <n v="4"/>
    <n v="48000"/>
    <n v="9.5999999999999992E-3"/>
    <n v="0.99039999999999995"/>
    <n v="2.6800000000000001E-2"/>
    <n v="0.97319999999999995"/>
    <n v="11632"/>
    <n v="11343"/>
    <n v="11921"/>
    <s v="/used-mitsubishi-prices/lancer-hatchback-pricing/2010"/>
    <n v="58392"/>
    <n v="26.11"/>
  </r>
  <r>
    <x v="17"/>
    <s v="Mitsubishi Lancer Hatchback"/>
    <x v="169"/>
    <x v="4"/>
    <x v="4"/>
    <n v="4"/>
    <n v="60000"/>
    <n v="1.2E-2"/>
    <n v="0.98799999999999999"/>
    <n v="4.9000000000000002E-2"/>
    <n v="0.95099999999999996"/>
    <n v="9744"/>
    <n v="9442"/>
    <n v="10045"/>
    <s v="/used-mitsubishi-prices/lancer-hatchback-pricing/2009"/>
    <n v="57060"/>
    <n v="26.11"/>
  </r>
  <r>
    <x v="17"/>
    <s v="Mitsubishi Lancer Sedan"/>
    <x v="170"/>
    <x v="0"/>
    <x v="0"/>
    <n v="4"/>
    <n v="12000"/>
    <n v="2.3999999999999998E-3"/>
    <n v="0.99760000000000004"/>
    <n v="1.5699999999999999E-2"/>
    <n v="0.98429999999999995"/>
    <n v="12717"/>
    <n v="12475"/>
    <n v="12959"/>
    <s v="/used-mitsubishi-prices/lancer-sedan-pricing/2013"/>
    <n v="59058"/>
    <n v="25.969000000000001"/>
  </r>
  <r>
    <x v="17"/>
    <s v="Mitsubishi Lancer Sedan"/>
    <x v="170"/>
    <x v="1"/>
    <x v="1"/>
    <n v="4"/>
    <n v="24000"/>
    <n v="4.7999999999999996E-3"/>
    <n v="0.99519999999999997"/>
    <n v="1.9400000000000001E-2"/>
    <n v="0.98060000000000003"/>
    <n v="11342"/>
    <n v="11112"/>
    <n v="11572"/>
    <s v="/used-mitsubishi-prices/lancer-sedan-pricing/2012"/>
    <n v="58836"/>
    <n v="25.969000000000001"/>
  </r>
  <r>
    <x v="17"/>
    <s v="Mitsubishi Lancer Sedan"/>
    <x v="170"/>
    <x v="2"/>
    <x v="2"/>
    <n v="4"/>
    <n v="36000"/>
    <n v="7.1999999999999998E-3"/>
    <n v="0.99280000000000002"/>
    <n v="2.3099999999999999E-2"/>
    <n v="0.97689999999999999"/>
    <n v="9361"/>
    <n v="9192"/>
    <n v="9529"/>
    <s v="/used-mitsubishi-prices/lancer-sedan-pricing/2011"/>
    <n v="58614"/>
    <n v="25.969000000000001"/>
  </r>
  <r>
    <x v="17"/>
    <s v="Mitsubishi Lancer Sedan"/>
    <x v="170"/>
    <x v="3"/>
    <x v="3"/>
    <n v="4"/>
    <n v="48000"/>
    <n v="9.5999999999999992E-3"/>
    <n v="0.99039999999999995"/>
    <n v="2.6800000000000001E-2"/>
    <n v="0.97319999999999995"/>
    <n v="20398"/>
    <n v="20069"/>
    <n v="20726"/>
    <s v="/used-mitsubishi-prices/lancer-sedan-pricing/2010"/>
    <n v="58392"/>
    <n v="25.969000000000001"/>
  </r>
  <r>
    <x v="17"/>
    <s v="Mitsubishi Lancer Sedan"/>
    <x v="170"/>
    <x v="4"/>
    <x v="4"/>
    <n v="4"/>
    <n v="60000"/>
    <n v="1.2E-2"/>
    <n v="0.98799999999999999"/>
    <n v="4.9000000000000002E-2"/>
    <n v="0.95099999999999996"/>
    <n v="6796"/>
    <n v="6619"/>
    <n v="6973"/>
    <s v="/used-mitsubishi-prices/lancer-sedan-pricing/2009"/>
    <n v="57060"/>
    <n v="25.969000000000001"/>
  </r>
  <r>
    <x v="17"/>
    <s v="Mitsubishi Lancer Sedan"/>
    <x v="170"/>
    <x v="5"/>
    <x v="5"/>
    <n v="4"/>
    <n v="72000"/>
    <n v="1.5699999999999999E-2"/>
    <n v="0.98429999999999995"/>
    <n v="6.80666667E-2"/>
    <n v="0.93193333330000006"/>
    <n v="5649"/>
    <n v="5505"/>
    <n v="5794"/>
    <s v="/used-mitsubishi-prices/lancer-sedan-pricing/2008"/>
    <n v="55915.999998000007"/>
    <n v="25.969000000000001"/>
  </r>
  <r>
    <x v="17"/>
    <s v="Mitsubishi Lancer Sedan"/>
    <x v="170"/>
    <x v="7"/>
    <x v="7"/>
    <n v="1.67"/>
    <n v="96000"/>
    <n v="2.3099999999999999E-2"/>
    <n v="0.97689999999999999"/>
    <n v="0.1062"/>
    <n v="0.89380000000000004"/>
    <n v="4190"/>
    <n v="4085"/>
    <n v="4295"/>
    <s v="/used-mitsubishi-prices/lancer-sedan-pricing/2006"/>
    <n v="53628"/>
    <n v="25.969000000000001"/>
  </r>
  <r>
    <x v="17"/>
    <s v="Mitsubishi Lancer Sedan"/>
    <x v="170"/>
    <x v="8"/>
    <x v="8"/>
    <n v="1.67"/>
    <n v="108000"/>
    <n v="2.6800000000000001E-2"/>
    <n v="0.97319999999999995"/>
    <n v="0.1252666667"/>
    <n v="0.87473333330000003"/>
    <n v="3181"/>
    <n v="3093"/>
    <n v="3269"/>
    <s v="/used-mitsubishi-prices/lancer-sedan-pricing/2005"/>
    <n v="52483.999997999999"/>
    <n v="25.969000000000001"/>
  </r>
  <r>
    <x v="17"/>
    <s v="Mitsubishi Outlander Sport SUV"/>
    <x v="171"/>
    <x v="0"/>
    <x v="0"/>
    <n v="3.33"/>
    <n v="12000"/>
    <n v="2.3999999999999998E-3"/>
    <n v="0.99760000000000004"/>
    <n v="1.5699999999999999E-2"/>
    <n v="0.98429999999999995"/>
    <n v="14846"/>
    <n v="14482"/>
    <n v="15211"/>
    <s v="/used-mitsubishi-prices/outlander-sport-suv-pricing/2013"/>
    <n v="59058"/>
    <n v="26.477"/>
  </r>
  <r>
    <x v="17"/>
    <s v="Mitsubishi Outlander Sport SUV"/>
    <x v="171"/>
    <x v="1"/>
    <x v="1"/>
    <n v="3.33"/>
    <n v="24000"/>
    <n v="4.7999999999999996E-3"/>
    <n v="0.99519999999999997"/>
    <n v="1.9400000000000001E-2"/>
    <n v="0.98060000000000003"/>
    <n v="12729"/>
    <n v="12467"/>
    <n v="12992"/>
    <s v="/used-mitsubishi-prices/outlander-sport-suv-pricing/2012"/>
    <n v="58836"/>
    <n v="26.477"/>
  </r>
  <r>
    <x v="17"/>
    <s v="Mitsubishi Outlander Sport SUV"/>
    <x v="171"/>
    <x v="2"/>
    <x v="2"/>
    <n v="3.33"/>
    <n v="36000"/>
    <n v="7.1999999999999998E-3"/>
    <n v="0.99280000000000002"/>
    <n v="2.3099999999999999E-2"/>
    <n v="0.97689999999999999"/>
    <n v="11278"/>
    <n v="11072"/>
    <n v="11485"/>
    <s v="/used-mitsubishi-prices/outlander-sport-suv-pricing/2011"/>
    <n v="58614"/>
    <n v="26.477"/>
  </r>
  <r>
    <x v="17"/>
    <s v="Mitsubishi Outlander SUV"/>
    <x v="172"/>
    <x v="0"/>
    <x v="0"/>
    <n v="3.33"/>
    <n v="12000"/>
    <n v="2.3999999999999998E-3"/>
    <n v="0.99760000000000004"/>
    <n v="1.5699999999999999E-2"/>
    <n v="0.98429999999999995"/>
    <n v="16480"/>
    <n v="16082"/>
    <n v="16878"/>
    <s v="/used-mitsubishi-prices/outlander-suv-pricing/2013"/>
    <n v="59058"/>
    <n v="24.018000000000001"/>
  </r>
  <r>
    <x v="17"/>
    <s v="Mitsubishi Outlander SUV"/>
    <x v="172"/>
    <x v="1"/>
    <x v="1"/>
    <n v="3.33"/>
    <n v="24000"/>
    <n v="4.7999999999999996E-3"/>
    <n v="0.99519999999999997"/>
    <n v="1.9400000000000001E-2"/>
    <n v="0.98060000000000003"/>
    <n v="14376"/>
    <n v="14063"/>
    <n v="14689"/>
    <s v="/used-mitsubishi-prices/outlander-suv-pricing/2012"/>
    <n v="58836"/>
    <n v="24.018000000000001"/>
  </r>
  <r>
    <x v="17"/>
    <s v="Mitsubishi Outlander SUV"/>
    <x v="172"/>
    <x v="2"/>
    <x v="2"/>
    <n v="3.33"/>
    <n v="36000"/>
    <n v="7.1999999999999998E-3"/>
    <n v="0.99280000000000002"/>
    <n v="2.3099999999999999E-2"/>
    <n v="0.97689999999999999"/>
    <n v="12603"/>
    <n v="12332"/>
    <n v="12873"/>
    <s v="/used-mitsubishi-prices/outlander-suv-pricing/2011"/>
    <n v="58614"/>
    <n v="24.018000000000001"/>
  </r>
  <r>
    <x v="17"/>
    <s v="Mitsubishi Outlander SUV"/>
    <x v="172"/>
    <x v="3"/>
    <x v="3"/>
    <n v="3.33"/>
    <n v="48000"/>
    <n v="9.5999999999999992E-3"/>
    <n v="0.99039999999999995"/>
    <n v="2.6800000000000001E-2"/>
    <n v="0.97319999999999995"/>
    <n v="9814"/>
    <n v="9658"/>
    <n v="9970"/>
    <s v="/used-mitsubishi-prices/outlander-suv-pricing/2010"/>
    <n v="58392"/>
    <n v="24.018000000000001"/>
  </r>
  <r>
    <x v="17"/>
    <s v="Mitsubishi Outlander SUV"/>
    <x v="172"/>
    <x v="4"/>
    <x v="4"/>
    <n v="3.67"/>
    <n v="60000"/>
    <n v="1.2E-2"/>
    <n v="0.98799999999999999"/>
    <n v="4.9000000000000002E-2"/>
    <n v="0.95099999999999996"/>
    <n v="8878"/>
    <n v="8655"/>
    <n v="9101"/>
    <s v="/used-mitsubishi-prices/outlander-suv-pricing/2009"/>
    <n v="57060"/>
    <n v="24.018000000000001"/>
  </r>
  <r>
    <x v="17"/>
    <s v="Mitsubishi Outlander SUV"/>
    <x v="172"/>
    <x v="5"/>
    <x v="5"/>
    <n v="3.67"/>
    <n v="72000"/>
    <n v="1.5699999999999999E-2"/>
    <n v="0.98429999999999995"/>
    <n v="6.80666667E-2"/>
    <n v="0.93193333330000006"/>
    <n v="8706"/>
    <n v="8453"/>
    <n v="8960"/>
    <s v="/used-mitsubishi-prices/outlander-suv-pricing/2008"/>
    <n v="55915.999998000007"/>
    <n v="24.018000000000001"/>
  </r>
  <r>
    <x v="17"/>
    <s v="Mitsubishi Outlander SUV"/>
    <x v="172"/>
    <x v="6"/>
    <x v="6"/>
    <n v="3.67"/>
    <n v="84000"/>
    <n v="1.9400000000000001E-2"/>
    <n v="0.98060000000000003"/>
    <n v="8.7133333300000004E-2"/>
    <n v="0.91286666670000005"/>
    <n v="7008"/>
    <n v="6868"/>
    <n v="7148"/>
    <s v="/used-mitsubishi-prices/outlander-suv-pricing/2007"/>
    <n v="54772.000002000001"/>
    <n v="24.018000000000001"/>
  </r>
  <r>
    <x v="17"/>
    <s v="Mitsubishi Outlander SUV"/>
    <x v="172"/>
    <x v="7"/>
    <x v="7"/>
    <n v="2.33"/>
    <n v="96000"/>
    <n v="2.3099999999999999E-2"/>
    <n v="0.97689999999999999"/>
    <n v="0.1062"/>
    <n v="0.89380000000000004"/>
    <n v="5867"/>
    <n v="5739"/>
    <n v="5996"/>
    <s v="/used-mitsubishi-prices/outlander-suv-pricing/2006"/>
    <n v="53628"/>
    <n v="24.018000000000001"/>
  </r>
  <r>
    <x v="17"/>
    <s v="Mitsubishi Outlander SUV"/>
    <x v="172"/>
    <x v="8"/>
    <x v="8"/>
    <n v="2.33"/>
    <n v="108000"/>
    <n v="2.6800000000000001E-2"/>
    <n v="0.97319999999999995"/>
    <n v="0.1252666667"/>
    <n v="0.87473333330000003"/>
    <n v="4518"/>
    <n v="4428"/>
    <n v="4608"/>
    <s v="/used-mitsubishi-prices/outlander-suv-pricing/2005"/>
    <n v="52483.999997999999"/>
    <n v="24.018000000000001"/>
  </r>
  <r>
    <x v="18"/>
    <s v="Nissan Altima Sedan"/>
    <x v="173"/>
    <x v="0"/>
    <x v="0"/>
    <n v="4"/>
    <n v="12000"/>
    <n v="2.3999999999999998E-3"/>
    <n v="0.99760000000000004"/>
    <n v="1.5699999999999999E-2"/>
    <n v="0.98429999999999995"/>
    <n v="15612"/>
    <n v="15306"/>
    <n v="15918"/>
    <s v="/used-nissan-prices/altima-sedan-pricing/2013"/>
    <n v="59058"/>
    <n v="27.001999999999999"/>
  </r>
  <r>
    <x v="18"/>
    <s v="Nissan Altima Sedan"/>
    <x v="173"/>
    <x v="1"/>
    <x v="1"/>
    <n v="3.33"/>
    <n v="24000"/>
    <n v="4.7999999999999996E-3"/>
    <n v="0.99519999999999997"/>
    <n v="1.9400000000000001E-2"/>
    <n v="0.98060000000000003"/>
    <n v="17644"/>
    <n v="17274"/>
    <n v="18014"/>
    <s v="/used-nissan-prices/altima-sedan-pricing/2012"/>
    <n v="58836"/>
    <n v="27.001999999999999"/>
  </r>
  <r>
    <x v="18"/>
    <s v="Nissan Altima Sedan"/>
    <x v="173"/>
    <x v="2"/>
    <x v="2"/>
    <n v="3.33"/>
    <n v="36000"/>
    <n v="7.1999999999999998E-3"/>
    <n v="0.99280000000000002"/>
    <n v="2.3099999999999999E-2"/>
    <n v="0.97689999999999999"/>
    <n v="11457"/>
    <n v="11220"/>
    <n v="11693"/>
    <s v="/used-nissan-prices/altima-sedan-pricing/2011"/>
    <n v="58614"/>
    <n v="27.001999999999999"/>
  </r>
  <r>
    <x v="18"/>
    <s v="Nissan Altima Sedan"/>
    <x v="173"/>
    <x v="3"/>
    <x v="3"/>
    <n v="3.33"/>
    <n v="48000"/>
    <n v="9.5999999999999992E-3"/>
    <n v="0.99039999999999995"/>
    <n v="2.6800000000000001E-2"/>
    <n v="0.97319999999999995"/>
    <n v="12385"/>
    <n v="12057"/>
    <n v="12714"/>
    <s v="/used-nissan-prices/altima-sedan-pricing/2010"/>
    <n v="58392"/>
    <n v="27.001999999999999"/>
  </r>
  <r>
    <x v="18"/>
    <s v="Nissan Altima Sedan"/>
    <x v="173"/>
    <x v="4"/>
    <x v="4"/>
    <n v="3.33"/>
    <n v="60000"/>
    <n v="1.2E-2"/>
    <n v="0.98799999999999999"/>
    <n v="4.9000000000000002E-2"/>
    <n v="0.95099999999999996"/>
    <n v="10189"/>
    <n v="9955"/>
    <n v="10423"/>
    <s v="/used-nissan-prices/altima-sedan-pricing/2009"/>
    <n v="57060"/>
    <n v="27.001999999999999"/>
  </r>
  <r>
    <x v="18"/>
    <s v="Nissan Altima Sedan"/>
    <x v="173"/>
    <x v="5"/>
    <x v="5"/>
    <n v="3"/>
    <n v="72000"/>
    <n v="1.5699999999999999E-2"/>
    <n v="0.98429999999999995"/>
    <n v="6.80666667E-2"/>
    <n v="0.93193333330000006"/>
    <n v="9565"/>
    <n v="9305"/>
    <n v="9826"/>
    <s v="/used-nissan-prices/altima-sedan-pricing/2008"/>
    <n v="55915.999998000007"/>
    <n v="27.001999999999999"/>
  </r>
  <r>
    <x v="18"/>
    <s v="Nissan Altima Sedan"/>
    <x v="173"/>
    <x v="6"/>
    <x v="6"/>
    <n v="3"/>
    <n v="84000"/>
    <n v="1.9400000000000001E-2"/>
    <n v="0.98060000000000003"/>
    <n v="8.7133333300000004E-2"/>
    <n v="0.91286666670000005"/>
    <n v="8727"/>
    <n v="8485"/>
    <n v="8969"/>
    <s v="/used-nissan-prices/altima-sedan-pricing/2007"/>
    <n v="54772.000002000001"/>
    <n v="27.001999999999999"/>
  </r>
  <r>
    <x v="18"/>
    <s v="Nissan Altima Sedan"/>
    <x v="173"/>
    <x v="7"/>
    <x v="7"/>
    <n v="2"/>
    <n v="96000"/>
    <n v="2.3099999999999999E-2"/>
    <n v="0.97689999999999999"/>
    <n v="0.1062"/>
    <n v="0.89380000000000004"/>
    <n v="4958"/>
    <n v="4854"/>
    <n v="5062"/>
    <s v="/used-nissan-prices/altima-sedan-pricing/2006"/>
    <n v="53628"/>
    <n v="27.001999999999999"/>
  </r>
  <r>
    <x v="18"/>
    <s v="Nissan Altima Sedan"/>
    <x v="173"/>
    <x v="8"/>
    <x v="8"/>
    <n v="2"/>
    <n v="108000"/>
    <n v="2.6800000000000001E-2"/>
    <n v="0.97319999999999995"/>
    <n v="0.1252666667"/>
    <n v="0.87473333330000003"/>
    <n v="4296"/>
    <n v="4202"/>
    <n v="4390"/>
    <s v="/used-nissan-prices/altima-sedan-pricing/2005"/>
    <n v="52483.999997999999"/>
    <n v="27.001999999999999"/>
  </r>
  <r>
    <x v="18"/>
    <s v="Nissan Armada SUV"/>
    <x v="174"/>
    <x v="0"/>
    <x v="0"/>
    <m/>
    <n v="12000"/>
    <n v="2.3999999999999998E-3"/>
    <n v="0.99760000000000004"/>
    <n v="1.5699999999999999E-2"/>
    <n v="0.98429999999999995"/>
    <n v="27710"/>
    <n v="26912"/>
    <n v="28507"/>
    <s v="/used-nissan-prices/armada-suv-pricing/2013"/>
    <n v="59058"/>
    <n v="14.663"/>
  </r>
  <r>
    <x v="18"/>
    <s v="Nissan Armada SUV"/>
    <x v="174"/>
    <x v="1"/>
    <x v="1"/>
    <m/>
    <n v="24000"/>
    <n v="4.7999999999999996E-3"/>
    <n v="0.99519999999999997"/>
    <n v="1.9400000000000001E-2"/>
    <n v="0.98060000000000003"/>
    <n v="27010"/>
    <n v="26595"/>
    <n v="27424"/>
    <s v="/used-nissan-prices/armada-suv-pricing/2012"/>
    <n v="58836"/>
    <n v="14.663"/>
  </r>
  <r>
    <x v="18"/>
    <s v="Nissan Armada SUV"/>
    <x v="174"/>
    <x v="2"/>
    <x v="2"/>
    <m/>
    <n v="36000"/>
    <n v="7.1999999999999998E-3"/>
    <n v="0.99280000000000002"/>
    <n v="2.3099999999999999E-2"/>
    <n v="0.97689999999999999"/>
    <n v="23138"/>
    <n v="22733"/>
    <n v="23543"/>
    <s v="/used-nissan-prices/armada-suv-pricing/2011"/>
    <n v="58614"/>
    <n v="14.663"/>
  </r>
  <r>
    <x v="18"/>
    <s v="Nissan Armada SUV"/>
    <x v="174"/>
    <x v="3"/>
    <x v="3"/>
    <m/>
    <n v="48000"/>
    <n v="9.5999999999999992E-3"/>
    <n v="0.99039999999999995"/>
    <n v="2.6800000000000001E-2"/>
    <n v="0.97319999999999995"/>
    <n v="27188"/>
    <n v="26343"/>
    <n v="28032"/>
    <s v="/used-nissan-prices/armada-suv-pricing/2010"/>
    <n v="58392"/>
    <n v="14.663"/>
  </r>
  <r>
    <x v="18"/>
    <s v="Nissan Armada SUV"/>
    <x v="174"/>
    <x v="4"/>
    <x v="4"/>
    <m/>
    <n v="60000"/>
    <n v="1.2E-2"/>
    <n v="0.98799999999999999"/>
    <n v="4.9000000000000002E-2"/>
    <n v="0.95099999999999996"/>
    <n v="24012"/>
    <n v="23298"/>
    <n v="24725"/>
    <s v="/used-nissan-prices/armada-suv-pricing/2009"/>
    <n v="57060"/>
    <n v="14.663"/>
  </r>
  <r>
    <x v="18"/>
    <s v="Nissan Armada SUV"/>
    <x v="174"/>
    <x v="5"/>
    <x v="5"/>
    <m/>
    <n v="72000"/>
    <n v="1.5699999999999999E-2"/>
    <n v="0.98429999999999995"/>
    <n v="6.80666667E-2"/>
    <n v="0.93193333330000006"/>
    <n v="23813"/>
    <n v="23098"/>
    <n v="24528"/>
    <s v="/used-nissan-prices/armada-suv-pricing/2008"/>
    <n v="55915.999998000007"/>
    <n v="14.663"/>
  </r>
  <r>
    <x v="18"/>
    <s v="Nissan Armada SUV"/>
    <x v="174"/>
    <x v="6"/>
    <x v="6"/>
    <m/>
    <n v="84000"/>
    <n v="1.9400000000000001E-2"/>
    <n v="0.98060000000000003"/>
    <n v="8.7133333300000004E-2"/>
    <n v="0.91286666670000005"/>
    <n v="19480"/>
    <n v="19040"/>
    <n v="19921"/>
    <s v="/used-nissan-prices/armada-suv-pricing/2007"/>
    <n v="54772.000002000001"/>
    <n v="14.663"/>
  </r>
  <r>
    <x v="18"/>
    <s v="Nissan Armada SUV"/>
    <x v="174"/>
    <x v="7"/>
    <x v="7"/>
    <m/>
    <n v="96000"/>
    <n v="2.3099999999999999E-2"/>
    <n v="0.97689999999999999"/>
    <n v="0.1062"/>
    <n v="0.89380000000000004"/>
    <n v="14677"/>
    <n v="14375"/>
    <n v="14978"/>
    <s v="/used-nissan-prices/armada-suv-pricing/2006"/>
    <n v="53628"/>
    <n v="14.663"/>
  </r>
  <r>
    <x v="18"/>
    <s v="Nissan Armada SUV"/>
    <x v="174"/>
    <x v="8"/>
    <x v="8"/>
    <m/>
    <n v="108000"/>
    <n v="2.6800000000000001E-2"/>
    <n v="0.97319999999999995"/>
    <n v="0.1252666667"/>
    <n v="0.87473333330000003"/>
    <n v="8558"/>
    <n v="8383"/>
    <n v="8734"/>
    <s v="/used-nissan-prices/armada-suv-pricing/2005"/>
    <n v="52483.999997999999"/>
    <n v="14.663"/>
  </r>
  <r>
    <x v="18"/>
    <s v="Nissan cube Hatchback"/>
    <x v="175"/>
    <x v="0"/>
    <x v="0"/>
    <n v="4"/>
    <n v="12000"/>
    <n v="2.3999999999999998E-3"/>
    <n v="0.99760000000000004"/>
    <n v="1.5699999999999999E-2"/>
    <n v="0.98429999999999995"/>
    <n v="13367"/>
    <n v="13129"/>
    <n v="13606"/>
    <s v="/used-nissan-prices/cube-hatchback-pricing/2013"/>
    <n v="59058"/>
    <n v="27.66"/>
  </r>
  <r>
    <x v="18"/>
    <s v="Nissan cube Hatchback"/>
    <x v="175"/>
    <x v="1"/>
    <x v="1"/>
    <n v="4"/>
    <n v="24000"/>
    <n v="4.7999999999999996E-3"/>
    <n v="0.99519999999999997"/>
    <n v="1.9400000000000001E-2"/>
    <n v="0.98060000000000003"/>
    <n v="11056"/>
    <n v="10709"/>
    <n v="11403"/>
    <s v="/used-nissan-prices/cube-hatchback-pricing/2012"/>
    <n v="58836"/>
    <n v="27.66"/>
  </r>
  <r>
    <x v="18"/>
    <s v="Nissan cube Hatchback"/>
    <x v="175"/>
    <x v="2"/>
    <x v="2"/>
    <n v="4"/>
    <n v="36000"/>
    <n v="7.1999999999999998E-3"/>
    <n v="0.99280000000000002"/>
    <n v="2.3099999999999999E-2"/>
    <n v="0.97689999999999999"/>
    <n v="9621"/>
    <n v="9370"/>
    <n v="9873"/>
    <s v="/used-nissan-prices/cube-hatchback-pricing/2011"/>
    <n v="58614"/>
    <n v="27.66"/>
  </r>
  <r>
    <x v="18"/>
    <s v="Nissan cube Hatchback"/>
    <x v="175"/>
    <x v="3"/>
    <x v="3"/>
    <n v="4"/>
    <n v="48000"/>
    <n v="9.5999999999999992E-3"/>
    <n v="0.99039999999999995"/>
    <n v="2.6800000000000001E-2"/>
    <n v="0.97319999999999995"/>
    <n v="9399"/>
    <n v="9113"/>
    <n v="9685"/>
    <s v="/used-nissan-prices/cube-hatchback-pricing/2010"/>
    <n v="58392"/>
    <n v="27.66"/>
  </r>
  <r>
    <x v="18"/>
    <s v="Nissan cube Hatchback"/>
    <x v="175"/>
    <x v="4"/>
    <x v="4"/>
    <n v="4"/>
    <n v="60000"/>
    <n v="1.2E-2"/>
    <n v="0.98799999999999999"/>
    <n v="4.9000000000000002E-2"/>
    <n v="0.95099999999999996"/>
    <n v="8768"/>
    <n v="8518"/>
    <n v="9018"/>
    <s v="/used-nissan-prices/cube-hatchback-pricing/2009"/>
    <n v="57060"/>
    <n v="27.66"/>
  </r>
  <r>
    <x v="18"/>
    <s v="Nissan Frontier Truck"/>
    <x v="176"/>
    <x v="0"/>
    <x v="0"/>
    <m/>
    <n v="12000"/>
    <n v="2.3999999999999998E-3"/>
    <n v="0.99760000000000004"/>
    <n v="1.5699999999999999E-2"/>
    <n v="0.98429999999999995"/>
    <n v="14694"/>
    <n v="14405"/>
    <n v="14982"/>
    <s v="/used-nissan-prices/frontier-truck-pricing/2013"/>
    <n v="59058"/>
    <n v="18.974"/>
  </r>
  <r>
    <x v="18"/>
    <s v="Nissan Frontier Truck"/>
    <x v="176"/>
    <x v="1"/>
    <x v="1"/>
    <m/>
    <n v="24000"/>
    <n v="4.7999999999999996E-3"/>
    <n v="0.99519999999999997"/>
    <n v="1.9400000000000001E-2"/>
    <n v="0.98060000000000003"/>
    <n v="23567"/>
    <n v="23088"/>
    <n v="24047"/>
    <s v="/used-nissan-prices/frontier-truck-pricing/2012"/>
    <n v="58836"/>
    <n v="18.974"/>
  </r>
  <r>
    <x v="18"/>
    <s v="Nissan Frontier Truck"/>
    <x v="176"/>
    <x v="2"/>
    <x v="2"/>
    <m/>
    <n v="36000"/>
    <n v="7.1999999999999998E-3"/>
    <n v="0.99280000000000002"/>
    <n v="2.3099999999999999E-2"/>
    <n v="0.97689999999999999"/>
    <n v="12963"/>
    <n v="12667"/>
    <n v="13259"/>
    <s v="/used-nissan-prices/frontier-truck-pricing/2011"/>
    <n v="58614"/>
    <n v="18.974"/>
  </r>
  <r>
    <x v="18"/>
    <s v="Nissan Frontier Truck"/>
    <x v="176"/>
    <x v="3"/>
    <x v="3"/>
    <m/>
    <n v="48000"/>
    <n v="9.5999999999999992E-3"/>
    <n v="0.99039999999999995"/>
    <n v="2.6800000000000001E-2"/>
    <n v="0.97319999999999995"/>
    <n v="14371"/>
    <n v="13923"/>
    <n v="14818"/>
    <s v="/used-nissan-prices/frontier-truck-pricing/2010"/>
    <n v="58392"/>
    <n v="18.974"/>
  </r>
  <r>
    <x v="18"/>
    <s v="Nissan Frontier Truck"/>
    <x v="176"/>
    <x v="4"/>
    <x v="4"/>
    <m/>
    <n v="60000"/>
    <n v="1.2E-2"/>
    <n v="0.98799999999999999"/>
    <n v="4.9000000000000002E-2"/>
    <n v="0.95099999999999996"/>
    <n v="12248"/>
    <n v="11863"/>
    <n v="12633"/>
    <s v="/used-nissan-prices/frontier-truck-pricing/2009"/>
    <n v="57060"/>
    <n v="18.974"/>
  </r>
  <r>
    <x v="18"/>
    <s v="Nissan Frontier Truck"/>
    <x v="176"/>
    <x v="5"/>
    <x v="5"/>
    <m/>
    <n v="72000"/>
    <n v="1.5699999999999999E-2"/>
    <n v="0.98429999999999995"/>
    <n v="6.80666667E-2"/>
    <n v="0.93193333330000006"/>
    <n v="10718"/>
    <n v="10379"/>
    <n v="11056"/>
    <s v="/used-nissan-prices/frontier-truck-pricing/2008"/>
    <n v="55915.999998000007"/>
    <n v="18.974"/>
  </r>
  <r>
    <x v="18"/>
    <s v="Nissan Frontier Truck"/>
    <x v="176"/>
    <x v="6"/>
    <x v="6"/>
    <m/>
    <n v="84000"/>
    <n v="1.9400000000000001E-2"/>
    <n v="0.98060000000000003"/>
    <n v="8.7133333300000004E-2"/>
    <n v="0.91286666670000005"/>
    <n v="10211"/>
    <n v="9927"/>
    <n v="10495"/>
    <s v="/used-nissan-prices/frontier-truck-pricing/2007"/>
    <n v="54772.000002000001"/>
    <n v="18.974"/>
  </r>
  <r>
    <x v="18"/>
    <s v="Nissan Frontier Truck"/>
    <x v="176"/>
    <x v="7"/>
    <x v="7"/>
    <m/>
    <n v="96000"/>
    <n v="2.3099999999999999E-2"/>
    <n v="0.97689999999999999"/>
    <n v="0.1062"/>
    <n v="0.89380000000000004"/>
    <n v="8650"/>
    <n v="8442"/>
    <n v="8858"/>
    <s v="/used-nissan-prices/frontier-truck-pricing/2006"/>
    <n v="53628"/>
    <n v="18.974"/>
  </r>
  <r>
    <x v="18"/>
    <s v="Nissan JUKE Hatchback"/>
    <x v="177"/>
    <x v="0"/>
    <x v="0"/>
    <n v="4"/>
    <n v="12000"/>
    <n v="2.3999999999999998E-3"/>
    <n v="0.99760000000000004"/>
    <n v="1.5699999999999999E-2"/>
    <n v="0.98429999999999995"/>
    <n v="15860"/>
    <n v="15431"/>
    <n v="16290"/>
    <s v="/used-nissan-prices/juke-hatchback-pricing/2013"/>
    <n v="59058"/>
    <n v="28.164000000000001"/>
  </r>
  <r>
    <x v="18"/>
    <s v="Nissan JUKE Hatchback"/>
    <x v="177"/>
    <x v="1"/>
    <x v="1"/>
    <n v="4"/>
    <n v="24000"/>
    <n v="4.7999999999999996E-3"/>
    <n v="0.99519999999999997"/>
    <n v="1.9400000000000001E-2"/>
    <n v="0.98060000000000003"/>
    <n v="15075"/>
    <n v="14761"/>
    <n v="15390"/>
    <s v="/used-nissan-prices/juke-hatchback-pricing/2012"/>
    <n v="58836"/>
    <n v="28.164000000000001"/>
  </r>
  <r>
    <x v="18"/>
    <s v="Nissan JUKE Hatchback"/>
    <x v="177"/>
    <x v="2"/>
    <x v="2"/>
    <n v="4"/>
    <n v="36000"/>
    <n v="7.1999999999999998E-3"/>
    <n v="0.99280000000000002"/>
    <n v="2.3099999999999999E-2"/>
    <n v="0.97689999999999999"/>
    <n v="14276"/>
    <n v="13999"/>
    <n v="14553"/>
    <s v="/used-nissan-prices/juke-hatchback-pricing/2011"/>
    <n v="58614"/>
    <n v="28.164000000000001"/>
  </r>
  <r>
    <x v="18"/>
    <s v="Nissan LEAF Sedan"/>
    <x v="178"/>
    <x v="0"/>
    <x v="0"/>
    <n v="4"/>
    <n v="12000"/>
    <n v="2.3999999999999998E-3"/>
    <n v="0.99760000000000004"/>
    <n v="1.5699999999999999E-2"/>
    <n v="0.98429999999999995"/>
    <n v="19015"/>
    <n v="18725"/>
    <n v="19305"/>
    <s v="/used-nissan-prices/leaf-sedan-pricing/2013"/>
    <n v="59058"/>
    <n v="114.64"/>
  </r>
  <r>
    <x v="18"/>
    <s v="Nissan LEAF Sedan"/>
    <x v="178"/>
    <x v="1"/>
    <x v="1"/>
    <n v="4"/>
    <n v="24000"/>
    <n v="4.7999999999999996E-3"/>
    <n v="0.99519999999999997"/>
    <n v="1.9400000000000001E-2"/>
    <n v="0.98060000000000003"/>
    <n v="16437"/>
    <n v="16286"/>
    <n v="16587"/>
    <s v="/used-nissan-prices/leaf-sedan-pricing/2012"/>
    <n v="58836"/>
    <n v="114.64"/>
  </r>
  <r>
    <x v="18"/>
    <s v="Nissan LEAF Sedan"/>
    <x v="178"/>
    <x v="2"/>
    <x v="2"/>
    <n v="4"/>
    <n v="36000"/>
    <n v="7.1999999999999998E-3"/>
    <n v="0.99280000000000002"/>
    <n v="2.3099999999999999E-2"/>
    <n v="0.97689999999999999"/>
    <n v="12057"/>
    <n v="11826"/>
    <n v="12287"/>
    <s v="/used-nissan-prices/leaf-sedan-pricing/2011"/>
    <n v="58614"/>
    <n v="114.64"/>
  </r>
  <r>
    <x v="18"/>
    <s v="Nissan Maxima Sedan"/>
    <x v="179"/>
    <x v="0"/>
    <x v="0"/>
    <n v="3"/>
    <n v="12000"/>
    <n v="2.3999999999999998E-3"/>
    <n v="0.99760000000000004"/>
    <n v="1.5699999999999999E-2"/>
    <n v="0.98429999999999995"/>
    <n v="21535"/>
    <n v="21112"/>
    <n v="21959"/>
    <s v="/used-nissan-prices/maxima-sedan-pricing/2013"/>
    <n v="59058"/>
    <n v="21.73"/>
  </r>
  <r>
    <x v="18"/>
    <s v="Nissan Maxima Sedan"/>
    <x v="179"/>
    <x v="1"/>
    <x v="1"/>
    <n v="3"/>
    <n v="24000"/>
    <n v="4.7999999999999996E-3"/>
    <n v="0.99519999999999997"/>
    <n v="1.9400000000000001E-2"/>
    <n v="0.98060000000000003"/>
    <n v="20837"/>
    <n v="20432"/>
    <n v="21241"/>
    <s v="/used-nissan-prices/maxima-sedan-pricing/2012"/>
    <n v="58836"/>
    <n v="21.73"/>
  </r>
  <r>
    <x v="18"/>
    <s v="Nissan Maxima Sedan"/>
    <x v="179"/>
    <x v="2"/>
    <x v="2"/>
    <n v="3"/>
    <n v="36000"/>
    <n v="7.1999999999999998E-3"/>
    <n v="0.99280000000000002"/>
    <n v="2.3099999999999999E-2"/>
    <n v="0.97689999999999999"/>
    <n v="17755"/>
    <n v="17392"/>
    <n v="18118"/>
    <s v="/used-nissan-prices/maxima-sedan-pricing/2011"/>
    <n v="58614"/>
    <n v="21.73"/>
  </r>
  <r>
    <x v="18"/>
    <s v="Nissan Maxima Sedan"/>
    <x v="179"/>
    <x v="3"/>
    <x v="3"/>
    <n v="3"/>
    <n v="48000"/>
    <n v="9.5999999999999992E-3"/>
    <n v="0.99039999999999995"/>
    <n v="2.6800000000000001E-2"/>
    <n v="0.97319999999999995"/>
    <n v="16444"/>
    <n v="16121"/>
    <n v="16767"/>
    <s v="/used-nissan-prices/maxima-sedan-pricing/2010"/>
    <n v="58392"/>
    <n v="21.73"/>
  </r>
  <r>
    <x v="18"/>
    <s v="Nissan Maxima Sedan"/>
    <x v="179"/>
    <x v="4"/>
    <x v="4"/>
    <n v="3"/>
    <n v="60000"/>
    <n v="1.2E-2"/>
    <n v="0.98799999999999999"/>
    <n v="4.9000000000000002E-2"/>
    <n v="0.95099999999999996"/>
    <n v="17047"/>
    <n v="16590"/>
    <n v="17504"/>
    <s v="/used-nissan-prices/maxima-sedan-pricing/2009"/>
    <n v="57060"/>
    <n v="21.73"/>
  </r>
  <r>
    <x v="18"/>
    <s v="Nissan Maxima Sedan"/>
    <x v="179"/>
    <x v="5"/>
    <x v="5"/>
    <n v="2"/>
    <n v="72000"/>
    <n v="1.5699999999999999E-2"/>
    <n v="0.98429999999999995"/>
    <n v="6.80666667E-2"/>
    <n v="0.93193333330000006"/>
    <n v="14088"/>
    <n v="13706"/>
    <n v="14471"/>
    <s v="/used-nissan-prices/maxima-sedan-pricing/2008"/>
    <n v="55915.999998000007"/>
    <n v="21.73"/>
  </r>
  <r>
    <x v="18"/>
    <s v="Nissan Maxima Sedan"/>
    <x v="179"/>
    <x v="6"/>
    <x v="6"/>
    <n v="2"/>
    <n v="84000"/>
    <n v="1.9400000000000001E-2"/>
    <n v="0.98060000000000003"/>
    <n v="8.7133333300000004E-2"/>
    <n v="0.91286666670000005"/>
    <n v="12876"/>
    <n v="12520"/>
    <n v="13233"/>
    <s v="/used-nissan-prices/maxima-sedan-pricing/2007"/>
    <n v="54772.000002000001"/>
    <n v="21.73"/>
  </r>
  <r>
    <x v="18"/>
    <s v="Nissan Maxima Sedan"/>
    <x v="179"/>
    <x v="7"/>
    <x v="7"/>
    <n v="1.33"/>
    <n v="96000"/>
    <n v="2.3099999999999999E-2"/>
    <n v="0.97689999999999999"/>
    <n v="0.1062"/>
    <n v="0.89380000000000004"/>
    <n v="6583"/>
    <n v="6487"/>
    <n v="6679"/>
    <s v="/used-nissan-prices/maxima-sedan-pricing/2006"/>
    <n v="53628"/>
    <n v="21.73"/>
  </r>
  <r>
    <x v="18"/>
    <s v="Nissan Maxima Sedan"/>
    <x v="179"/>
    <x v="8"/>
    <x v="8"/>
    <n v="1.33"/>
    <n v="108000"/>
    <n v="2.6800000000000001E-2"/>
    <n v="0.97319999999999995"/>
    <n v="0.1252666667"/>
    <n v="0.87473333330000003"/>
    <n v="5211"/>
    <n v="5127"/>
    <n v="5296"/>
    <s v="/used-nissan-prices/maxima-sedan-pricing/2005"/>
    <n v="52483.999997999999"/>
    <n v="21.73"/>
  </r>
  <r>
    <x v="18"/>
    <s v="Nissan Murano SUV"/>
    <x v="180"/>
    <x v="0"/>
    <x v="0"/>
    <n v="3.33"/>
    <n v="12000"/>
    <n v="2.3999999999999998E-3"/>
    <n v="0.99760000000000004"/>
    <n v="1.5699999999999999E-2"/>
    <n v="0.98429999999999995"/>
    <n v="19991"/>
    <n v="19584"/>
    <n v="20399"/>
    <s v="/used-nissan-prices/murano-suv-pricing/2013"/>
    <n v="59058"/>
    <n v="20.62"/>
  </r>
  <r>
    <x v="18"/>
    <s v="Nissan Murano SUV"/>
    <x v="180"/>
    <x v="1"/>
    <x v="1"/>
    <n v="3.33"/>
    <n v="24000"/>
    <n v="4.7999999999999996E-3"/>
    <n v="0.99519999999999997"/>
    <n v="1.9400000000000001E-2"/>
    <n v="0.98060000000000003"/>
    <n v="26815"/>
    <n v="26382"/>
    <n v="27249"/>
    <s v="/used-nissan-prices/murano-suv-pricing/2012"/>
    <n v="58836"/>
    <n v="20.62"/>
  </r>
  <r>
    <x v="18"/>
    <s v="Nissan Murano SUV"/>
    <x v="180"/>
    <x v="2"/>
    <x v="2"/>
    <n v="3.33"/>
    <n v="36000"/>
    <n v="7.1999999999999998E-3"/>
    <n v="0.99280000000000002"/>
    <n v="2.3099999999999999E-2"/>
    <n v="0.97689999999999999"/>
    <n v="15875"/>
    <n v="15541"/>
    <n v="16209"/>
    <s v="/used-nissan-prices/murano-suv-pricing/2011"/>
    <n v="58614"/>
    <n v="20.62"/>
  </r>
  <r>
    <x v="18"/>
    <s v="Nissan Murano SUV"/>
    <x v="180"/>
    <x v="3"/>
    <x v="3"/>
    <n v="3.33"/>
    <n v="48000"/>
    <n v="9.5999999999999992E-3"/>
    <n v="0.99039999999999995"/>
    <n v="2.6800000000000001E-2"/>
    <n v="0.97319999999999995"/>
    <n v="13573"/>
    <n v="13258"/>
    <n v="13887"/>
    <s v="/used-nissan-prices/murano-suv-pricing/2010"/>
    <n v="58392"/>
    <n v="20.62"/>
  </r>
  <r>
    <x v="18"/>
    <s v="Nissan Murano SUV"/>
    <x v="180"/>
    <x v="4"/>
    <x v="4"/>
    <n v="3.33"/>
    <n v="60000"/>
    <n v="1.2E-2"/>
    <n v="0.98799999999999999"/>
    <n v="4.9000000000000002E-2"/>
    <n v="0.95099999999999996"/>
    <n v="16921"/>
    <n v="16412"/>
    <n v="17430"/>
    <s v="/used-nissan-prices/murano-suv-pricing/2009"/>
    <n v="57060"/>
    <n v="20.62"/>
  </r>
  <r>
    <x v="18"/>
    <s v="Nissan Murano SUV"/>
    <x v="180"/>
    <x v="6"/>
    <x v="6"/>
    <n v="2.67"/>
    <n v="84000"/>
    <n v="1.9400000000000001E-2"/>
    <n v="0.98060000000000003"/>
    <n v="8.7133333300000004E-2"/>
    <n v="0.91286666670000005"/>
    <n v="8416"/>
    <n v="8274"/>
    <n v="8559"/>
    <s v="/used-nissan-prices/murano-suv-pricing/2007"/>
    <n v="54772.000002000001"/>
    <n v="20.62"/>
  </r>
  <r>
    <x v="18"/>
    <s v="Nissan Murano SUV"/>
    <x v="180"/>
    <x v="7"/>
    <x v="7"/>
    <n v="2.67"/>
    <n v="96000"/>
    <n v="2.3099999999999999E-2"/>
    <n v="0.97689999999999999"/>
    <n v="0.1062"/>
    <n v="0.89380000000000004"/>
    <n v="7220"/>
    <n v="7114"/>
    <n v="7325"/>
    <s v="/used-nissan-prices/murano-suv-pricing/2006"/>
    <n v="53628"/>
    <n v="20.62"/>
  </r>
  <r>
    <x v="18"/>
    <s v="Nissan Murano SUV"/>
    <x v="180"/>
    <x v="8"/>
    <x v="8"/>
    <n v="2.67"/>
    <n v="108000"/>
    <n v="2.6800000000000001E-2"/>
    <n v="0.97319999999999995"/>
    <n v="0.1252666667"/>
    <n v="0.87473333330000003"/>
    <n v="6066"/>
    <n v="5975"/>
    <n v="6156"/>
    <s v="/used-nissan-prices/murano-suv-pricing/2005"/>
    <n v="52483.999997999999"/>
    <n v="20.62"/>
  </r>
  <r>
    <x v="18"/>
    <s v="Nissan Pathfinder SUV"/>
    <x v="181"/>
    <x v="0"/>
    <x v="0"/>
    <n v="2.67"/>
    <n v="12000"/>
    <n v="2.3999999999999998E-3"/>
    <n v="0.99760000000000004"/>
    <n v="1.5699999999999999E-2"/>
    <n v="0.98429999999999995"/>
    <n v="22795"/>
    <n v="22181"/>
    <n v="23410"/>
    <s v="/used-nissan-prices/pathfinder-suv-pricing/2013"/>
    <n v="59058"/>
    <n v="20.518999999999998"/>
  </r>
  <r>
    <x v="18"/>
    <s v="Nissan Pathfinder SUV"/>
    <x v="181"/>
    <x v="1"/>
    <x v="1"/>
    <n v="2.67"/>
    <n v="24000"/>
    <n v="4.7999999999999996E-3"/>
    <n v="0.99519999999999997"/>
    <n v="1.9400000000000001E-2"/>
    <n v="0.98060000000000003"/>
    <n v="28665"/>
    <n v="28115"/>
    <n v="29215"/>
    <s v="/used-nissan-prices/pathfinder-suv-pricing/2012"/>
    <n v="58836"/>
    <n v="20.518999999999998"/>
  </r>
  <r>
    <x v="18"/>
    <s v="Nissan Pathfinder SUV"/>
    <x v="181"/>
    <x v="2"/>
    <x v="2"/>
    <n v="2.67"/>
    <n v="36000"/>
    <n v="7.1999999999999998E-3"/>
    <n v="0.99280000000000002"/>
    <n v="2.3099999999999999E-2"/>
    <n v="0.97689999999999999"/>
    <n v="16717"/>
    <n v="16410"/>
    <n v="17025"/>
    <s v="/used-nissan-prices/pathfinder-suv-pricing/2011"/>
    <n v="58614"/>
    <n v="20.518999999999998"/>
  </r>
  <r>
    <x v="18"/>
    <s v="Nissan Pathfinder SUV"/>
    <x v="181"/>
    <x v="3"/>
    <x v="3"/>
    <n v="2.67"/>
    <n v="48000"/>
    <n v="9.5999999999999992E-3"/>
    <n v="0.99039999999999995"/>
    <n v="2.6800000000000001E-2"/>
    <n v="0.97319999999999995"/>
    <n v="13740"/>
    <n v="13446"/>
    <n v="14034"/>
    <s v="/used-nissan-prices/pathfinder-suv-pricing/2010"/>
    <n v="58392"/>
    <n v="20.518999999999998"/>
  </r>
  <r>
    <x v="18"/>
    <s v="Nissan Pathfinder SUV"/>
    <x v="181"/>
    <x v="4"/>
    <x v="4"/>
    <n v="2.67"/>
    <n v="60000"/>
    <n v="1.2E-2"/>
    <n v="0.98799999999999999"/>
    <n v="4.9000000000000002E-2"/>
    <n v="0.95099999999999996"/>
    <n v="16683"/>
    <n v="16181"/>
    <n v="17186"/>
    <s v="/used-nissan-prices/pathfinder-suv-pricing/2009"/>
    <n v="57060"/>
    <n v="20.518999999999998"/>
  </r>
  <r>
    <x v="18"/>
    <s v="Nissan Pathfinder SUV"/>
    <x v="181"/>
    <x v="5"/>
    <x v="5"/>
    <n v="2.67"/>
    <n v="72000"/>
    <n v="1.5699999999999999E-2"/>
    <n v="0.98429999999999995"/>
    <n v="6.80666667E-2"/>
    <n v="0.93193333330000006"/>
    <n v="14711"/>
    <n v="14264"/>
    <n v="15158"/>
    <s v="/used-nissan-prices/pathfinder-suv-pricing/2008"/>
    <n v="55915.999998000007"/>
    <n v="20.518999999999998"/>
  </r>
  <r>
    <x v="18"/>
    <s v="Nissan Pathfinder SUV"/>
    <x v="181"/>
    <x v="6"/>
    <x v="6"/>
    <n v="2.67"/>
    <n v="84000"/>
    <n v="1.9400000000000001E-2"/>
    <n v="0.98060000000000003"/>
    <n v="8.7133333300000004E-2"/>
    <n v="0.91286666670000005"/>
    <n v="12220"/>
    <n v="11940"/>
    <n v="12500"/>
    <s v="/used-nissan-prices/pathfinder-suv-pricing/2007"/>
    <n v="54772.000002000001"/>
    <n v="20.518999999999998"/>
  </r>
  <r>
    <x v="18"/>
    <s v="Nissan Pathfinder SUV"/>
    <x v="181"/>
    <x v="7"/>
    <x v="7"/>
    <n v="2.67"/>
    <n v="96000"/>
    <n v="2.3099999999999999E-2"/>
    <n v="0.97689999999999999"/>
    <n v="0.1062"/>
    <n v="0.89380000000000004"/>
    <n v="10361"/>
    <n v="10146"/>
    <n v="10577"/>
    <s v="/used-nissan-prices/pathfinder-suv-pricing/2006"/>
    <n v="53628"/>
    <n v="20.518999999999998"/>
  </r>
  <r>
    <x v="18"/>
    <s v="Nissan Pathfinder SUV"/>
    <x v="181"/>
    <x v="8"/>
    <x v="8"/>
    <n v="2.67"/>
    <n v="108000"/>
    <n v="2.6800000000000001E-2"/>
    <n v="0.97319999999999995"/>
    <n v="0.1252666667"/>
    <n v="0.87473333330000003"/>
    <n v="5986"/>
    <n v="5875"/>
    <n v="6096"/>
    <s v="/used-nissan-prices/pathfinder-suv-pricing/2005"/>
    <n v="52483.999997999999"/>
    <n v="20.518999999999998"/>
  </r>
  <r>
    <x v="18"/>
    <s v="Nissan Quest Van"/>
    <x v="182"/>
    <x v="0"/>
    <x v="0"/>
    <n v="3.67"/>
    <n v="12000"/>
    <n v="2.3999999999999998E-3"/>
    <n v="0.99760000000000004"/>
    <n v="1.5699999999999999E-2"/>
    <n v="0.98429999999999995"/>
    <n v="28700"/>
    <n v="27823"/>
    <n v="29577"/>
    <s v="/used-nissan-prices/quest-van-pricing/2013"/>
    <n v="59058"/>
    <n v="21.102"/>
  </r>
  <r>
    <x v="18"/>
    <s v="Nissan Quest Van"/>
    <x v="182"/>
    <x v="1"/>
    <x v="1"/>
    <n v="3.67"/>
    <n v="24000"/>
    <n v="4.7999999999999996E-3"/>
    <n v="0.99519999999999997"/>
    <n v="1.9400000000000001E-2"/>
    <n v="0.98060000000000003"/>
    <n v="16893"/>
    <n v="16455"/>
    <n v="17331"/>
    <s v="/used-nissan-prices/quest-van-pricing/2012"/>
    <n v="58836"/>
    <n v="21.102"/>
  </r>
  <r>
    <x v="18"/>
    <s v="Nissan Quest Van"/>
    <x v="182"/>
    <x v="2"/>
    <x v="2"/>
    <n v="3.67"/>
    <n v="36000"/>
    <n v="7.1999999999999998E-3"/>
    <n v="0.99280000000000002"/>
    <n v="2.3099999999999999E-2"/>
    <n v="0.97689999999999999"/>
    <n v="14399"/>
    <n v="14075"/>
    <n v="14722"/>
    <s v="/used-nissan-prices/quest-van-pricing/2011"/>
    <n v="58614"/>
    <n v="21.102"/>
  </r>
  <r>
    <x v="18"/>
    <s v="Nissan Quest Van"/>
    <x v="182"/>
    <x v="4"/>
    <x v="4"/>
    <n v="2.33"/>
    <n v="60000"/>
    <n v="1.2E-2"/>
    <n v="0.98799999999999999"/>
    <n v="4.9000000000000002E-2"/>
    <n v="0.95099999999999996"/>
    <n v="10446"/>
    <n v="10165"/>
    <n v="10726"/>
    <s v="/used-nissan-prices/quest-van-pricing/2009"/>
    <n v="57060"/>
    <n v="21.102"/>
  </r>
  <r>
    <x v="18"/>
    <s v="Nissan Quest Van"/>
    <x v="182"/>
    <x v="5"/>
    <x v="5"/>
    <n v="2.33"/>
    <n v="72000"/>
    <n v="1.5699999999999999E-2"/>
    <n v="0.98429999999999995"/>
    <n v="6.80666667E-2"/>
    <n v="0.93193333330000006"/>
    <n v="8130"/>
    <n v="7928"/>
    <n v="8331"/>
    <s v="/used-nissan-prices/quest-van-pricing/2008"/>
    <n v="55915.999998000007"/>
    <n v="21.102"/>
  </r>
  <r>
    <x v="18"/>
    <s v="Nissan Quest Van"/>
    <x v="182"/>
    <x v="6"/>
    <x v="6"/>
    <n v="2.33"/>
    <n v="84000"/>
    <n v="1.9400000000000001E-2"/>
    <n v="0.98060000000000003"/>
    <n v="8.7133333300000004E-2"/>
    <n v="0.91286666670000005"/>
    <n v="8718"/>
    <n v="8526"/>
    <n v="8910"/>
    <s v="/used-nissan-prices/quest-van-pricing/2007"/>
    <n v="54772.000002000001"/>
    <n v="21.102"/>
  </r>
  <r>
    <x v="18"/>
    <s v="Nissan Quest Van"/>
    <x v="182"/>
    <x v="7"/>
    <x v="7"/>
    <n v="2.33"/>
    <n v="96000"/>
    <n v="2.3099999999999999E-2"/>
    <n v="0.97689999999999999"/>
    <n v="0.1062"/>
    <n v="0.89380000000000004"/>
    <n v="7309"/>
    <n v="7158"/>
    <n v="7461"/>
    <s v="/used-nissan-prices/quest-van-pricing/2006"/>
    <n v="53628"/>
    <n v="21.102"/>
  </r>
  <r>
    <x v="18"/>
    <s v="Nissan Quest Van"/>
    <x v="182"/>
    <x v="8"/>
    <x v="8"/>
    <n v="2.33"/>
    <n v="108000"/>
    <n v="2.6800000000000001E-2"/>
    <n v="0.97319999999999995"/>
    <n v="0.1252666667"/>
    <n v="0.87473333330000003"/>
    <n v="4717"/>
    <n v="4609"/>
    <n v="4824"/>
    <s v="/used-nissan-prices/quest-van-pricing/2005"/>
    <n v="52483.999997999999"/>
    <n v="21.102"/>
  </r>
  <r>
    <x v="18"/>
    <s v="Nissan Rogue SUV"/>
    <x v="183"/>
    <x v="0"/>
    <x v="0"/>
    <n v="3.67"/>
    <n v="12000"/>
    <n v="2.3999999999999998E-3"/>
    <n v="0.99760000000000004"/>
    <n v="1.5699999999999999E-2"/>
    <n v="0.98429999999999995"/>
    <n v="15986"/>
    <n v="15519"/>
    <n v="16452"/>
    <s v="/used-nissan-prices/rogue-suv-pricing/2013"/>
    <n v="59058"/>
    <n v="26.164999999999999"/>
  </r>
  <r>
    <x v="18"/>
    <s v="Nissan Rogue SUV"/>
    <x v="183"/>
    <x v="1"/>
    <x v="1"/>
    <n v="3.67"/>
    <n v="24000"/>
    <n v="4.7999999999999996E-3"/>
    <n v="0.99519999999999997"/>
    <n v="1.9400000000000001E-2"/>
    <n v="0.98060000000000003"/>
    <n v="17727"/>
    <n v="17261"/>
    <n v="18192"/>
    <s v="/used-nissan-prices/rogue-suv-pricing/2012"/>
    <n v="58836"/>
    <n v="26.164999999999999"/>
  </r>
  <r>
    <x v="18"/>
    <s v="Nissan Rogue SUV"/>
    <x v="183"/>
    <x v="2"/>
    <x v="2"/>
    <n v="3.67"/>
    <n v="36000"/>
    <n v="7.1999999999999998E-3"/>
    <n v="0.99280000000000002"/>
    <n v="2.3099999999999999E-2"/>
    <n v="0.97689999999999999"/>
    <n v="13169"/>
    <n v="12871"/>
    <n v="13467"/>
    <s v="/used-nissan-prices/rogue-suv-pricing/2011"/>
    <n v="58614"/>
    <n v="26.164999999999999"/>
  </r>
  <r>
    <x v="18"/>
    <s v="Nissan Rogue SUV"/>
    <x v="183"/>
    <x v="3"/>
    <x v="3"/>
    <n v="3.67"/>
    <n v="48000"/>
    <n v="9.5999999999999992E-3"/>
    <n v="0.99039999999999995"/>
    <n v="2.6800000000000001E-2"/>
    <n v="0.97319999999999995"/>
    <n v="11684"/>
    <n v="11399"/>
    <n v="11969"/>
    <s v="/used-nissan-prices/rogue-suv-pricing/2010"/>
    <n v="58392"/>
    <n v="26.164999999999999"/>
  </r>
  <r>
    <x v="18"/>
    <s v="Nissan Rogue SUV"/>
    <x v="183"/>
    <x v="4"/>
    <x v="4"/>
    <n v="3.67"/>
    <n v="60000"/>
    <n v="1.2E-2"/>
    <n v="0.98799999999999999"/>
    <n v="4.9000000000000002E-2"/>
    <n v="0.95099999999999996"/>
    <n v="11060"/>
    <n v="10726"/>
    <n v="11394"/>
    <s v="/used-nissan-prices/rogue-suv-pricing/2009"/>
    <n v="57060"/>
    <n v="26.164999999999999"/>
  </r>
  <r>
    <x v="18"/>
    <s v="Nissan Rogue SUV"/>
    <x v="183"/>
    <x v="5"/>
    <x v="5"/>
    <n v="3.67"/>
    <n v="72000"/>
    <n v="1.5699999999999999E-2"/>
    <n v="0.98429999999999995"/>
    <n v="6.80666667E-2"/>
    <n v="0.93193333330000006"/>
    <n v="8486"/>
    <n v="8285"/>
    <n v="8686"/>
    <s v="/used-nissan-prices/rogue-suv-pricing/2008"/>
    <n v="55915.999998000007"/>
    <n v="26.164999999999999"/>
  </r>
  <r>
    <x v="18"/>
    <s v="Nissan Sentra Sedan"/>
    <x v="184"/>
    <x v="0"/>
    <x v="0"/>
    <n v="4"/>
    <n v="12000"/>
    <n v="2.3999999999999998E-3"/>
    <n v="0.99760000000000004"/>
    <n v="1.5699999999999999E-2"/>
    <n v="0.98429999999999995"/>
    <n v="11153"/>
    <n v="10818"/>
    <n v="11488"/>
    <s v="/used-nissan-prices/sentra-sedan-pricing/2013"/>
    <n v="59058"/>
    <n v="30.062999999999999"/>
  </r>
  <r>
    <x v="18"/>
    <s v="Nissan Sentra Sedan"/>
    <x v="184"/>
    <x v="1"/>
    <x v="1"/>
    <n v="3"/>
    <n v="24000"/>
    <n v="4.7999999999999996E-3"/>
    <n v="0.99519999999999997"/>
    <n v="1.9400000000000001E-2"/>
    <n v="0.98060000000000003"/>
    <n v="9580"/>
    <n v="9287"/>
    <n v="9873"/>
    <s v="/used-nissan-prices/sentra-sedan-pricing/2012"/>
    <n v="58836"/>
    <n v="30.062999999999999"/>
  </r>
  <r>
    <x v="18"/>
    <s v="Nissan Sentra Sedan"/>
    <x v="184"/>
    <x v="2"/>
    <x v="2"/>
    <n v="3"/>
    <n v="36000"/>
    <n v="7.1999999999999998E-3"/>
    <n v="0.99280000000000002"/>
    <n v="2.3099999999999999E-2"/>
    <n v="0.97689999999999999"/>
    <n v="10166"/>
    <n v="9958"/>
    <n v="10374"/>
    <s v="/used-nissan-prices/sentra-sedan-pricing/2011"/>
    <n v="58614"/>
    <n v="30.062999999999999"/>
  </r>
  <r>
    <x v="18"/>
    <s v="Nissan Sentra Sedan"/>
    <x v="184"/>
    <x v="3"/>
    <x v="3"/>
    <m/>
    <n v="48000"/>
    <n v="9.5999999999999992E-3"/>
    <n v="0.99039999999999995"/>
    <n v="2.6800000000000001E-2"/>
    <n v="0.97319999999999995"/>
    <n v="8001"/>
    <n v="7785"/>
    <n v="8218"/>
    <s v="/used-nissan-prices/sentra-sedan-pricing/2010"/>
    <n v="58392"/>
    <n v="30.062999999999999"/>
  </r>
  <r>
    <x v="18"/>
    <s v="Nissan Sentra Sedan"/>
    <x v="184"/>
    <x v="4"/>
    <x v="4"/>
    <n v="3.67"/>
    <n v="60000"/>
    <n v="1.2E-2"/>
    <n v="0.98799999999999999"/>
    <n v="4.9000000000000002E-2"/>
    <n v="0.95099999999999996"/>
    <n v="8098"/>
    <n v="7894"/>
    <n v="8303"/>
    <s v="/used-nissan-prices/sentra-sedan-pricing/2009"/>
    <n v="57060"/>
    <n v="30.062999999999999"/>
  </r>
  <r>
    <x v="18"/>
    <s v="Nissan Sentra Sedan"/>
    <x v="184"/>
    <x v="5"/>
    <x v="5"/>
    <n v="3.67"/>
    <n v="72000"/>
    <n v="1.5699999999999999E-2"/>
    <n v="0.98429999999999995"/>
    <n v="6.80666667E-2"/>
    <n v="0.93193333330000006"/>
    <n v="6592"/>
    <n v="6410"/>
    <n v="6775"/>
    <s v="/used-nissan-prices/sentra-sedan-pricing/2008"/>
    <n v="55915.999998000007"/>
    <n v="30.062999999999999"/>
  </r>
  <r>
    <x v="18"/>
    <s v="Nissan Sentra Sedan"/>
    <x v="184"/>
    <x v="6"/>
    <x v="6"/>
    <n v="3.67"/>
    <n v="84000"/>
    <n v="1.9400000000000001E-2"/>
    <n v="0.98060000000000003"/>
    <n v="8.7133333300000004E-2"/>
    <n v="0.91286666670000005"/>
    <n v="6050"/>
    <n v="5879"/>
    <n v="6221"/>
    <s v="/used-nissan-prices/sentra-sedan-pricing/2007"/>
    <n v="54772.000002000001"/>
    <n v="30.062999999999999"/>
  </r>
  <r>
    <x v="18"/>
    <s v="Nissan Sentra Sedan"/>
    <x v="184"/>
    <x v="7"/>
    <x v="7"/>
    <n v="1"/>
    <n v="96000"/>
    <n v="2.3099999999999999E-2"/>
    <n v="0.97689999999999999"/>
    <n v="0.1062"/>
    <n v="0.89380000000000004"/>
    <n v="4637"/>
    <n v="4521"/>
    <n v="4753"/>
    <s v="/used-nissan-prices/sentra-sedan-pricing/2006"/>
    <n v="53628"/>
    <n v="30.062999999999999"/>
  </r>
  <r>
    <x v="18"/>
    <s v="Nissan Sentra Sedan"/>
    <x v="184"/>
    <x v="8"/>
    <x v="8"/>
    <n v="1"/>
    <n v="108000"/>
    <n v="2.6800000000000001E-2"/>
    <n v="0.97319999999999995"/>
    <n v="0.1252666667"/>
    <n v="0.87473333330000003"/>
    <n v="3205"/>
    <n v="3129"/>
    <n v="3280"/>
    <s v="/used-nissan-prices/sentra-sedan-pricing/2005"/>
    <n v="52483.999997999999"/>
    <n v="30.062999999999999"/>
  </r>
  <r>
    <x v="18"/>
    <s v="Nissan Titan Truck"/>
    <x v="185"/>
    <x v="0"/>
    <x v="0"/>
    <n v="3"/>
    <n v="12000"/>
    <n v="2.3999999999999998E-3"/>
    <n v="0.99760000000000004"/>
    <n v="1.5699999999999999E-2"/>
    <n v="0.98429999999999995"/>
    <n v="20410"/>
    <n v="19872"/>
    <n v="20949"/>
    <s v="/used-nissan-prices/titan-truck-pricing/2013"/>
    <n v="59058"/>
    <n v="14.75"/>
  </r>
  <r>
    <x v="18"/>
    <s v="Nissan Titan Truck"/>
    <x v="185"/>
    <x v="1"/>
    <x v="1"/>
    <n v="3"/>
    <n v="24000"/>
    <n v="4.7999999999999996E-3"/>
    <n v="0.99519999999999997"/>
    <n v="1.9400000000000001E-2"/>
    <n v="0.98060000000000003"/>
    <n v="17341"/>
    <n v="17051"/>
    <n v="17631"/>
    <s v="/used-nissan-prices/titan-truck-pricing/2012"/>
    <n v="58836"/>
    <n v="14.75"/>
  </r>
  <r>
    <x v="18"/>
    <s v="Nissan Titan Truck"/>
    <x v="185"/>
    <x v="2"/>
    <x v="2"/>
    <n v="3"/>
    <n v="36000"/>
    <n v="7.1999999999999998E-3"/>
    <n v="0.99280000000000002"/>
    <n v="2.3099999999999999E-2"/>
    <n v="0.97689999999999999"/>
    <n v="15856"/>
    <n v="15609"/>
    <n v="16102"/>
    <s v="/used-nissan-prices/titan-truck-pricing/2011"/>
    <n v="58614"/>
    <n v="14.75"/>
  </r>
  <r>
    <x v="18"/>
    <s v="Nissan Titan Truck"/>
    <x v="185"/>
    <x v="3"/>
    <x v="3"/>
    <n v="3"/>
    <n v="48000"/>
    <n v="9.5999999999999992E-3"/>
    <n v="0.99039999999999995"/>
    <n v="2.6800000000000001E-2"/>
    <n v="0.97319999999999995"/>
    <n v="14295"/>
    <n v="13961"/>
    <n v="14629"/>
    <s v="/used-nissan-prices/titan-truck-pricing/2010"/>
    <n v="58392"/>
    <n v="14.75"/>
  </r>
  <r>
    <x v="18"/>
    <s v="Nissan Titan Truck"/>
    <x v="185"/>
    <x v="4"/>
    <x v="4"/>
    <n v="2.67"/>
    <n v="60000"/>
    <n v="1.2E-2"/>
    <n v="0.98799999999999999"/>
    <n v="4.9000000000000002E-2"/>
    <n v="0.95099999999999996"/>
    <n v="16669"/>
    <n v="16144"/>
    <n v="17195"/>
    <s v="/used-nissan-prices/titan-truck-pricing/2009"/>
    <n v="57060"/>
    <n v="14.75"/>
  </r>
  <r>
    <x v="18"/>
    <s v="Nissan Titan Truck"/>
    <x v="185"/>
    <x v="5"/>
    <x v="5"/>
    <n v="2.67"/>
    <n v="72000"/>
    <n v="1.5699999999999999E-2"/>
    <n v="0.98429999999999995"/>
    <n v="6.80666667E-2"/>
    <n v="0.93193333330000006"/>
    <n v="14970"/>
    <n v="14495"/>
    <n v="15444"/>
    <s v="/used-nissan-prices/titan-truck-pricing/2008"/>
    <n v="55915.999998000007"/>
    <n v="14.75"/>
  </r>
  <r>
    <x v="18"/>
    <s v="Nissan Titan Truck"/>
    <x v="185"/>
    <x v="6"/>
    <x v="6"/>
    <n v="2.67"/>
    <n v="84000"/>
    <n v="1.9400000000000001E-2"/>
    <n v="0.98060000000000003"/>
    <n v="8.7133333300000004E-2"/>
    <n v="0.91286666670000005"/>
    <n v="13955"/>
    <n v="13565"/>
    <n v="14345"/>
    <s v="/used-nissan-prices/titan-truck-pricing/2007"/>
    <n v="54772.000002000001"/>
    <n v="14.75"/>
  </r>
  <r>
    <x v="18"/>
    <s v="Nissan Titan Truck"/>
    <x v="185"/>
    <x v="7"/>
    <x v="7"/>
    <n v="2.67"/>
    <n v="96000"/>
    <n v="2.3099999999999999E-2"/>
    <n v="0.97689999999999999"/>
    <n v="0.1062"/>
    <n v="0.89380000000000004"/>
    <n v="11790"/>
    <n v="11506"/>
    <n v="12075"/>
    <s v="/used-nissan-prices/titan-truck-pricing/2006"/>
    <n v="53628"/>
    <n v="14.75"/>
  </r>
  <r>
    <x v="18"/>
    <s v="Nissan Titan Truck"/>
    <x v="185"/>
    <x v="8"/>
    <x v="8"/>
    <n v="2.67"/>
    <n v="108000"/>
    <n v="2.6800000000000001E-2"/>
    <n v="0.97319999999999995"/>
    <n v="0.1252666667"/>
    <n v="0.87473333330000003"/>
    <n v="6911"/>
    <n v="6791"/>
    <n v="7032"/>
    <s v="/used-nissan-prices/titan-truck-pricing/2005"/>
    <n v="52483.999997999999"/>
    <n v="14.75"/>
  </r>
  <r>
    <x v="18"/>
    <s v="Nissan Versa Hatchback"/>
    <x v="186"/>
    <x v="1"/>
    <x v="1"/>
    <n v="3.33"/>
    <n v="24000"/>
    <n v="4.7999999999999996E-3"/>
    <n v="0.99519999999999997"/>
    <n v="1.9400000000000001E-2"/>
    <n v="0.98060000000000003"/>
    <n v="9686"/>
    <n v="9434"/>
    <n v="9938"/>
    <s v="/used-nissan-prices/versa-hatchback-pricing/2012"/>
    <n v="58836"/>
    <n v="31.152999999999999"/>
  </r>
  <r>
    <x v="18"/>
    <s v="Nissan Versa Hatchback"/>
    <x v="186"/>
    <x v="2"/>
    <x v="2"/>
    <n v="3.67"/>
    <n v="36000"/>
    <n v="7.1999999999999998E-3"/>
    <n v="0.99280000000000002"/>
    <n v="2.3099999999999999E-2"/>
    <n v="0.97689999999999999"/>
    <n v="8679"/>
    <n v="8431"/>
    <n v="8927"/>
    <s v="/used-nissan-prices/versa-hatchback-pricing/2011"/>
    <n v="58614"/>
    <n v="31.152999999999999"/>
  </r>
  <r>
    <x v="18"/>
    <s v="Nissan Versa Hatchback"/>
    <x v="186"/>
    <x v="3"/>
    <x v="3"/>
    <n v="3.67"/>
    <n v="48000"/>
    <n v="9.5999999999999992E-3"/>
    <n v="0.99039999999999995"/>
    <n v="2.6800000000000001E-2"/>
    <n v="0.97319999999999995"/>
    <n v="7705"/>
    <n v="7469"/>
    <n v="7941"/>
    <s v="/used-nissan-prices/versa-hatchback-pricing/2010"/>
    <n v="58392"/>
    <n v="31.152999999999999"/>
  </r>
  <r>
    <x v="18"/>
    <s v="Nissan Versa Hatchback"/>
    <x v="186"/>
    <x v="4"/>
    <x v="4"/>
    <n v="3.67"/>
    <n v="60000"/>
    <n v="1.2E-2"/>
    <n v="0.98799999999999999"/>
    <n v="4.9000000000000002E-2"/>
    <n v="0.95099999999999996"/>
    <n v="6876"/>
    <n v="6712"/>
    <n v="7040"/>
    <s v="/used-nissan-prices/versa-hatchback-pricing/2009"/>
    <n v="57060"/>
    <n v="31.152999999999999"/>
  </r>
  <r>
    <x v="18"/>
    <s v="Nissan Versa Hatchback"/>
    <x v="186"/>
    <x v="5"/>
    <x v="5"/>
    <n v="3.67"/>
    <n v="72000"/>
    <n v="1.5699999999999999E-2"/>
    <n v="0.98429999999999995"/>
    <n v="6.80666667E-2"/>
    <n v="0.93193333330000006"/>
    <n v="6328"/>
    <n v="6137"/>
    <n v="6520"/>
    <s v="/used-nissan-prices/versa-hatchback-pricing/2008"/>
    <n v="55915.999998000007"/>
    <n v="31.152999999999999"/>
  </r>
  <r>
    <x v="18"/>
    <s v="Nissan Versa Hatchback"/>
    <x v="186"/>
    <x v="6"/>
    <x v="6"/>
    <n v="3.67"/>
    <n v="84000"/>
    <n v="1.9400000000000001E-2"/>
    <n v="0.98060000000000003"/>
    <n v="8.7133333300000004E-2"/>
    <n v="0.91286666670000005"/>
    <n v="5914"/>
    <n v="5753"/>
    <n v="6076"/>
    <s v="/used-nissan-prices/versa-hatchback-pricing/2007"/>
    <n v="54772.000002000001"/>
    <n v="31.152999999999999"/>
  </r>
  <r>
    <x v="18"/>
    <s v="Nissan Versa Sedan"/>
    <x v="187"/>
    <x v="0"/>
    <x v="0"/>
    <n v="4"/>
    <n v="12000"/>
    <n v="2.3999999999999998E-3"/>
    <n v="0.99760000000000004"/>
    <n v="1.5699999999999999E-2"/>
    <n v="0.98429999999999995"/>
    <n v="11171"/>
    <n v="10932"/>
    <n v="11410"/>
    <s v="/used-nissan-prices/versa-sedan-pricing/2013"/>
    <n v="59058"/>
    <n v="31.152999999999999"/>
  </r>
  <r>
    <x v="18"/>
    <s v="Nissan Versa Sedan"/>
    <x v="187"/>
    <x v="1"/>
    <x v="1"/>
    <n v="4"/>
    <n v="24000"/>
    <n v="4.7999999999999996E-3"/>
    <n v="0.99519999999999997"/>
    <n v="1.9400000000000001E-2"/>
    <n v="0.98060000000000003"/>
    <n v="7382"/>
    <n v="7153"/>
    <n v="7610"/>
    <s v="/used-nissan-prices/versa-sedan-pricing/2012"/>
    <n v="58836"/>
    <n v="31.152999999999999"/>
  </r>
  <r>
    <x v="18"/>
    <s v="Nissan Versa Sedan"/>
    <x v="187"/>
    <x v="2"/>
    <x v="2"/>
    <n v="3.33"/>
    <n v="36000"/>
    <n v="7.1999999999999998E-3"/>
    <n v="0.99280000000000002"/>
    <n v="2.3099999999999999E-2"/>
    <n v="0.97689999999999999"/>
    <n v="7386"/>
    <n v="7194"/>
    <n v="7579"/>
    <s v="/used-nissan-prices/versa-sedan-pricing/2011"/>
    <n v="58614"/>
    <n v="31.152999999999999"/>
  </r>
  <r>
    <x v="18"/>
    <s v="Nissan Versa Sedan"/>
    <x v="187"/>
    <x v="3"/>
    <x v="3"/>
    <n v="3.67"/>
    <n v="48000"/>
    <n v="9.5999999999999992E-3"/>
    <n v="0.99039999999999995"/>
    <n v="2.6800000000000001E-2"/>
    <n v="0.97319999999999995"/>
    <n v="6713"/>
    <n v="6530"/>
    <n v="6897"/>
    <s v="/used-nissan-prices/versa-sedan-pricing/2010"/>
    <n v="58392"/>
    <n v="31.152999999999999"/>
  </r>
  <r>
    <x v="18"/>
    <s v="Nissan Versa Sedan"/>
    <x v="187"/>
    <x v="4"/>
    <x v="4"/>
    <n v="3.67"/>
    <n v="60000"/>
    <n v="1.2E-2"/>
    <n v="0.98799999999999999"/>
    <n v="4.9000000000000002E-2"/>
    <n v="0.95099999999999996"/>
    <n v="7037"/>
    <n v="6830"/>
    <n v="7243"/>
    <s v="/used-nissan-prices/versa-sedan-pricing/2009"/>
    <n v="57060"/>
    <n v="31.152999999999999"/>
  </r>
  <r>
    <x v="18"/>
    <s v="Nissan Versa Sedan"/>
    <x v="187"/>
    <x v="5"/>
    <x v="5"/>
    <n v="3.67"/>
    <n v="72000"/>
    <n v="1.5699999999999999E-2"/>
    <n v="0.98429999999999995"/>
    <n v="6.80666667E-2"/>
    <n v="0.93193333330000006"/>
    <n v="5894"/>
    <n v="5730"/>
    <n v="6058"/>
    <s v="/used-nissan-prices/versa-sedan-pricing/2008"/>
    <n v="55915.999998000007"/>
    <n v="31.152999999999999"/>
  </r>
  <r>
    <x v="18"/>
    <s v="Nissan Versa Sedan"/>
    <x v="187"/>
    <x v="6"/>
    <x v="6"/>
    <n v="3.67"/>
    <n v="84000"/>
    <n v="1.9400000000000001E-2"/>
    <n v="0.98060000000000003"/>
    <n v="8.7133333300000004E-2"/>
    <n v="0.91286666670000005"/>
    <n v="5412"/>
    <n v="5258"/>
    <n v="5566"/>
    <s v="/used-nissan-prices/versa-sedan-pricing/2007"/>
    <n v="54772.000002000001"/>
    <n v="31.152999999999999"/>
  </r>
  <r>
    <x v="18"/>
    <s v="Nissan Xterra SUV"/>
    <x v="188"/>
    <x v="0"/>
    <x v="0"/>
    <n v="3"/>
    <n v="12000"/>
    <n v="2.3999999999999998E-3"/>
    <n v="0.99760000000000004"/>
    <n v="1.5699999999999999E-2"/>
    <n v="0.98429999999999995"/>
    <n v="23134"/>
    <n v="22581"/>
    <n v="23687"/>
    <s v="/used-nissan-prices/xterra-suv-pricing/2013"/>
    <n v="59058"/>
    <n v="18.193000000000001"/>
  </r>
  <r>
    <x v="18"/>
    <s v="Nissan Xterra SUV"/>
    <x v="188"/>
    <x v="1"/>
    <x v="1"/>
    <n v="3"/>
    <n v="24000"/>
    <n v="4.7999999999999996E-3"/>
    <n v="0.99519999999999997"/>
    <n v="1.9400000000000001E-2"/>
    <n v="0.98060000000000003"/>
    <n v="20579"/>
    <n v="20311"/>
    <n v="20847"/>
    <s v="/used-nissan-prices/xterra-suv-pricing/2012"/>
    <n v="58836"/>
    <n v="18.193000000000001"/>
  </r>
  <r>
    <x v="18"/>
    <s v="Nissan Xterra SUV"/>
    <x v="188"/>
    <x v="2"/>
    <x v="2"/>
    <n v="3"/>
    <n v="36000"/>
    <n v="7.1999999999999998E-3"/>
    <n v="0.99280000000000002"/>
    <n v="2.3099999999999999E-2"/>
    <n v="0.97689999999999999"/>
    <n v="17596"/>
    <n v="17308"/>
    <n v="17884"/>
    <s v="/used-nissan-prices/xterra-suv-pricing/2011"/>
    <n v="58614"/>
    <n v="18.193000000000001"/>
  </r>
  <r>
    <x v="18"/>
    <s v="Nissan Xterra SUV"/>
    <x v="188"/>
    <x v="3"/>
    <x v="3"/>
    <n v="3"/>
    <n v="48000"/>
    <n v="9.5999999999999992E-3"/>
    <n v="0.99039999999999995"/>
    <n v="2.6800000000000001E-2"/>
    <n v="0.97319999999999995"/>
    <n v="12288"/>
    <n v="12029"/>
    <n v="12548"/>
    <s v="/used-nissan-prices/xterra-suv-pricing/2010"/>
    <n v="58392"/>
    <n v="18.193000000000001"/>
  </r>
  <r>
    <x v="18"/>
    <s v="Nissan Xterra SUV"/>
    <x v="188"/>
    <x v="4"/>
    <x v="4"/>
    <n v="2.67"/>
    <n v="60000"/>
    <n v="1.2E-2"/>
    <n v="0.98799999999999999"/>
    <n v="4.9000000000000002E-2"/>
    <n v="0.95099999999999996"/>
    <n v="15316"/>
    <n v="14861"/>
    <n v="15771"/>
    <s v="/used-nissan-prices/xterra-suv-pricing/2009"/>
    <n v="57060"/>
    <n v="18.193000000000001"/>
  </r>
  <r>
    <x v="18"/>
    <s v="Nissan Xterra SUV"/>
    <x v="188"/>
    <x v="5"/>
    <x v="5"/>
    <n v="2.33"/>
    <n v="72000"/>
    <n v="1.5699999999999999E-2"/>
    <n v="0.98429999999999995"/>
    <n v="6.80666667E-2"/>
    <n v="0.93193333330000006"/>
    <n v="13560"/>
    <n v="13154"/>
    <n v="13966"/>
    <s v="/used-nissan-prices/xterra-suv-pricing/2008"/>
    <n v="55915.999998000007"/>
    <n v="18.193000000000001"/>
  </r>
  <r>
    <x v="18"/>
    <s v="Nissan Xterra SUV"/>
    <x v="188"/>
    <x v="6"/>
    <x v="6"/>
    <n v="2.33"/>
    <n v="84000"/>
    <n v="1.9400000000000001E-2"/>
    <n v="0.98060000000000003"/>
    <n v="8.7133333300000004E-2"/>
    <n v="0.91286666670000005"/>
    <n v="11182"/>
    <n v="10929"/>
    <n v="11435"/>
    <s v="/used-nissan-prices/xterra-suv-pricing/2007"/>
    <n v="54772.000002000001"/>
    <n v="18.193000000000001"/>
  </r>
  <r>
    <x v="18"/>
    <s v="Nissan Xterra SUV"/>
    <x v="188"/>
    <x v="7"/>
    <x v="7"/>
    <n v="2.33"/>
    <n v="96000"/>
    <n v="2.3099999999999999E-2"/>
    <n v="0.97689999999999999"/>
    <n v="0.1062"/>
    <n v="0.89380000000000004"/>
    <n v="9492"/>
    <n v="9298"/>
    <n v="9687"/>
    <s v="/used-nissan-prices/xterra-suv-pricing/2006"/>
    <n v="53628"/>
    <n v="18.193000000000001"/>
  </r>
  <r>
    <x v="18"/>
    <s v="Nissan Xterra SUV"/>
    <x v="188"/>
    <x v="8"/>
    <x v="8"/>
    <n v="2.33"/>
    <n v="108000"/>
    <n v="2.6800000000000001E-2"/>
    <n v="0.97319999999999995"/>
    <n v="0.1252666667"/>
    <n v="0.87473333330000003"/>
    <n v="8007"/>
    <n v="7843"/>
    <n v="8171"/>
    <s v="/used-nissan-prices/xterra-suv-pricing/2005"/>
    <n v="52483.999997999999"/>
    <n v="18.193000000000001"/>
  </r>
  <r>
    <x v="19"/>
    <s v="Scion tC Coupe"/>
    <x v="189"/>
    <x v="0"/>
    <x v="0"/>
    <n v="4"/>
    <n v="12000"/>
    <n v="2.3999999999999998E-3"/>
    <n v="0.99760000000000004"/>
    <n v="1.54E-2"/>
    <n v="0.98460000000000003"/>
    <n v="15893"/>
    <n v="15524"/>
    <n v="16262"/>
    <s v="/used-scion-prices/tc-coupe-pricing/2013"/>
    <n v="59076"/>
    <n v="25.751999999999999"/>
  </r>
  <r>
    <x v="19"/>
    <s v="Scion tC Coupe"/>
    <x v="189"/>
    <x v="1"/>
    <x v="1"/>
    <n v="4"/>
    <n v="24000"/>
    <n v="4.7999999999999996E-3"/>
    <n v="0.99519999999999997"/>
    <n v="1.8800000000000001E-2"/>
    <n v="0.98119999999999996"/>
    <n v="14066"/>
    <n v="13778"/>
    <n v="14353"/>
    <s v="/used-scion-prices/tc-coupe-pricing/2012"/>
    <n v="58872"/>
    <n v="25.751999999999999"/>
  </r>
  <r>
    <x v="19"/>
    <s v="Scion tC Coupe"/>
    <x v="189"/>
    <x v="2"/>
    <x v="2"/>
    <n v="4"/>
    <n v="36000"/>
    <n v="7.1999999999999998E-3"/>
    <n v="0.99280000000000002"/>
    <n v="2.2200000000000001E-2"/>
    <n v="0.9778"/>
    <n v="12557"/>
    <n v="12314"/>
    <n v="12799"/>
    <s v="/used-scion-prices/tc-coupe-pricing/2011"/>
    <n v="58668"/>
    <n v="25.751999999999999"/>
  </r>
  <r>
    <x v="19"/>
    <s v="Scion tC Coupe"/>
    <x v="189"/>
    <x v="3"/>
    <x v="3"/>
    <n v="2.33"/>
    <n v="48000"/>
    <n v="9.5999999999999992E-3"/>
    <n v="0.99039999999999995"/>
    <n v="2.5600000000000001E-2"/>
    <n v="0.97440000000000004"/>
    <n v="11037"/>
    <n v="10793"/>
    <n v="11282"/>
    <s v="/used-scion-prices/tc-coupe-pricing/2010"/>
    <n v="58464"/>
    <n v="25.751999999999999"/>
  </r>
  <r>
    <x v="19"/>
    <s v="Scion tC Coupe"/>
    <x v="189"/>
    <x v="4"/>
    <x v="4"/>
    <n v="2.33"/>
    <n v="60000"/>
    <n v="1.2E-2"/>
    <n v="0.98799999999999999"/>
    <n v="4.5999999999999999E-2"/>
    <n v="0.95399999999999996"/>
    <n v="9665"/>
    <n v="9427"/>
    <n v="9903"/>
    <s v="/used-scion-prices/tc-coupe-pricing/2009"/>
    <n v="57240"/>
    <n v="25.751999999999999"/>
  </r>
  <r>
    <x v="19"/>
    <s v="Scion tC Coupe"/>
    <x v="189"/>
    <x v="5"/>
    <x v="5"/>
    <n v="2.33"/>
    <n v="72000"/>
    <n v="1.54E-2"/>
    <n v="0.98460000000000003"/>
    <n v="5.3933333299999997E-2"/>
    <n v="0.94606666669999995"/>
    <n v="8057"/>
    <n v="7897"/>
    <n v="8218"/>
    <s v="/used-scion-prices/tc-coupe-pricing/2008"/>
    <n v="56764.000001999993"/>
    <n v="25.751999999999999"/>
  </r>
  <r>
    <x v="19"/>
    <s v="Scion tC Coupe"/>
    <x v="189"/>
    <x v="6"/>
    <x v="6"/>
    <n v="2.33"/>
    <n v="84000"/>
    <n v="1.8800000000000001E-2"/>
    <n v="0.98119999999999996"/>
    <n v="6.1866666700000003E-2"/>
    <n v="0.93813333330000004"/>
    <n v="6780"/>
    <n v="6646"/>
    <n v="6914"/>
    <s v="/used-scion-prices/tc-coupe-pricing/2007"/>
    <n v="56287.999997999999"/>
    <n v="25.751999999999999"/>
  </r>
  <r>
    <x v="19"/>
    <s v="Scion tC Coupe"/>
    <x v="189"/>
    <x v="7"/>
    <x v="7"/>
    <n v="2.33"/>
    <n v="96000"/>
    <n v="2.2200000000000001E-2"/>
    <n v="0.9778"/>
    <n v="6.9800000000000001E-2"/>
    <n v="0.93020000000000003"/>
    <n v="5616"/>
    <n v="5499"/>
    <n v="5732"/>
    <s v="/used-scion-prices/tc-coupe-pricing/2006"/>
    <n v="55812"/>
    <n v="25.751999999999999"/>
  </r>
  <r>
    <x v="19"/>
    <s v="Scion tC Coupe"/>
    <x v="189"/>
    <x v="8"/>
    <x v="8"/>
    <n v="2.33"/>
    <n v="108000"/>
    <n v="2.5600000000000001E-2"/>
    <n v="0.97440000000000004"/>
    <n v="7.7733333299999999E-2"/>
    <n v="0.92226666670000002"/>
    <n v="4440"/>
    <n v="4349"/>
    <n v="4530"/>
    <s v="/used-scion-prices/tc-coupe-pricing/2005"/>
    <n v="55336.000002000001"/>
    <n v="25.751999999999999"/>
  </r>
  <r>
    <x v="19"/>
    <s v="Scion xB Hatchback"/>
    <x v="190"/>
    <x v="0"/>
    <x v="0"/>
    <n v="4"/>
    <n v="12000"/>
    <n v="2.3999999999999998E-3"/>
    <n v="0.99760000000000004"/>
    <n v="1.54E-2"/>
    <n v="0.98460000000000003"/>
    <n v="14425"/>
    <n v="13991"/>
    <n v="14858"/>
    <s v="/used-scion-prices/xb-hatchback-pricing/2013"/>
    <n v="59076"/>
    <n v="23.995999999999999"/>
  </r>
  <r>
    <x v="19"/>
    <s v="Scion xB Hatchback"/>
    <x v="190"/>
    <x v="1"/>
    <x v="1"/>
    <n v="4"/>
    <n v="24000"/>
    <n v="4.7999999999999996E-3"/>
    <n v="0.99519999999999997"/>
    <n v="1.8800000000000001E-2"/>
    <n v="0.98119999999999996"/>
    <n v="13621"/>
    <n v="13384"/>
    <n v="13858"/>
    <s v="/used-scion-prices/xb-hatchback-pricing/2012"/>
    <n v="58872"/>
    <n v="23.995999999999999"/>
  </r>
  <r>
    <x v="19"/>
    <s v="Scion xB Hatchback"/>
    <x v="190"/>
    <x v="2"/>
    <x v="2"/>
    <n v="4"/>
    <n v="36000"/>
    <n v="7.1999999999999998E-3"/>
    <n v="0.99280000000000002"/>
    <n v="2.2200000000000001E-2"/>
    <n v="0.9778"/>
    <n v="12232"/>
    <n v="11953"/>
    <n v="12512"/>
    <s v="/used-scion-prices/xb-hatchback-pricing/2011"/>
    <n v="58668"/>
    <n v="23.995999999999999"/>
  </r>
  <r>
    <x v="19"/>
    <s v="Scion xB Hatchback"/>
    <x v="190"/>
    <x v="3"/>
    <x v="3"/>
    <n v="4"/>
    <n v="48000"/>
    <n v="9.5999999999999992E-3"/>
    <n v="0.99039999999999995"/>
    <n v="2.5600000000000001E-2"/>
    <n v="0.97440000000000004"/>
    <n v="10946"/>
    <n v="10656"/>
    <n v="11236"/>
    <s v="/used-scion-prices/xb-hatchback-pricing/2010"/>
    <n v="58464"/>
    <n v="23.995999999999999"/>
  </r>
  <r>
    <x v="19"/>
    <s v="Scion xB Hatchback"/>
    <x v="190"/>
    <x v="4"/>
    <x v="4"/>
    <n v="4"/>
    <n v="60000"/>
    <n v="1.2E-2"/>
    <n v="0.98799999999999999"/>
    <n v="4.5999999999999999E-2"/>
    <n v="0.95399999999999996"/>
    <n v="9773"/>
    <n v="9527"/>
    <n v="10019"/>
    <s v="/used-scion-prices/xb-hatchback-pricing/2009"/>
    <n v="57240"/>
    <n v="23.995999999999999"/>
  </r>
  <r>
    <x v="19"/>
    <s v="Scion xB Hatchback"/>
    <x v="190"/>
    <x v="5"/>
    <x v="5"/>
    <n v="4"/>
    <n v="72000"/>
    <n v="1.54E-2"/>
    <n v="0.98460000000000003"/>
    <n v="5.3933333299999997E-2"/>
    <n v="0.94606666669999995"/>
    <n v="8508"/>
    <n v="8314"/>
    <n v="8701"/>
    <s v="/used-scion-prices/xb-hatchback-pricing/2008"/>
    <n v="56764.000001999993"/>
    <n v="23.995999999999999"/>
  </r>
  <r>
    <x v="19"/>
    <s v="Scion xB Hatchback"/>
    <x v="190"/>
    <x v="7"/>
    <x v="7"/>
    <n v="1.33"/>
    <n v="96000"/>
    <n v="2.2200000000000001E-2"/>
    <n v="0.9778"/>
    <n v="6.9800000000000001E-2"/>
    <n v="0.93020000000000003"/>
    <n v="5924"/>
    <n v="5821"/>
    <n v="6028"/>
    <s v="/used-scion-prices/xb-hatchback-pricing/2006"/>
    <n v="55812"/>
    <n v="23.995999999999999"/>
  </r>
  <r>
    <x v="19"/>
    <s v="Scion xB Hatchback"/>
    <x v="190"/>
    <x v="8"/>
    <x v="8"/>
    <n v="1.33"/>
    <n v="108000"/>
    <n v="2.5600000000000001E-2"/>
    <n v="0.97440000000000004"/>
    <n v="7.7733333299999999E-2"/>
    <n v="0.92226666670000002"/>
    <n v="4410"/>
    <n v="4286"/>
    <n v="4534"/>
    <s v="/used-scion-prices/xb-hatchback-pricing/2005"/>
    <n v="55336.000002000001"/>
    <n v="23.995999999999999"/>
  </r>
  <r>
    <x v="19"/>
    <s v="Scion xD Hatchback"/>
    <x v="191"/>
    <x v="0"/>
    <x v="0"/>
    <n v="4"/>
    <n v="12000"/>
    <n v="2.3999999999999998E-3"/>
    <n v="0.99760000000000004"/>
    <n v="1.54E-2"/>
    <n v="0.98460000000000003"/>
    <n v="13238"/>
    <n v="12824"/>
    <n v="13652"/>
    <s v="/used-scion-prices/xd-hatchback-pricing/2013"/>
    <n v="59076"/>
    <n v="29.363"/>
  </r>
  <r>
    <x v="19"/>
    <s v="Scion xD Hatchback"/>
    <x v="191"/>
    <x v="1"/>
    <x v="1"/>
    <n v="4"/>
    <n v="24000"/>
    <n v="4.7999999999999996E-3"/>
    <n v="0.99519999999999997"/>
    <n v="1.8800000000000001E-2"/>
    <n v="0.98119999999999996"/>
    <n v="11909"/>
    <n v="11649"/>
    <n v="12170"/>
    <s v="/used-scion-prices/xd-hatchback-pricing/2012"/>
    <n v="58872"/>
    <n v="29.363"/>
  </r>
  <r>
    <x v="19"/>
    <s v="Scion xD Hatchback"/>
    <x v="191"/>
    <x v="2"/>
    <x v="2"/>
    <n v="3.67"/>
    <n v="36000"/>
    <n v="7.1999999999999998E-3"/>
    <n v="0.99280000000000002"/>
    <n v="2.2200000000000001E-2"/>
    <n v="0.9778"/>
    <n v="10776"/>
    <n v="10478"/>
    <n v="11074"/>
    <s v="/used-scion-prices/xd-hatchback-pricing/2011"/>
    <n v="58668"/>
    <n v="29.363"/>
  </r>
  <r>
    <x v="19"/>
    <s v="Scion xD Hatchback"/>
    <x v="191"/>
    <x v="3"/>
    <x v="3"/>
    <n v="3.67"/>
    <n v="48000"/>
    <n v="9.5999999999999992E-3"/>
    <n v="0.99039999999999995"/>
    <n v="2.5600000000000001E-2"/>
    <n v="0.97440000000000004"/>
    <n v="9729"/>
    <n v="9498"/>
    <n v="9959"/>
    <s v="/used-scion-prices/xd-hatchback-pricing/2010"/>
    <n v="58464"/>
    <n v="29.363"/>
  </r>
  <r>
    <x v="19"/>
    <s v="Scion xD Hatchback"/>
    <x v="191"/>
    <x v="4"/>
    <x v="4"/>
    <n v="3.67"/>
    <n v="60000"/>
    <n v="1.2E-2"/>
    <n v="0.98799999999999999"/>
    <n v="4.5999999999999999E-2"/>
    <n v="0.95399999999999996"/>
    <n v="8824"/>
    <n v="8569"/>
    <n v="9080"/>
    <s v="/used-scion-prices/xd-hatchback-pricing/2009"/>
    <n v="57240"/>
    <n v="29.363"/>
  </r>
  <r>
    <x v="19"/>
    <s v="Scion xD Hatchback"/>
    <x v="191"/>
    <x v="5"/>
    <x v="5"/>
    <n v="3.67"/>
    <n v="72000"/>
    <n v="1.54E-2"/>
    <n v="0.98460000000000003"/>
    <n v="5.3933333299999997E-2"/>
    <n v="0.94606666669999995"/>
    <n v="7852"/>
    <n v="7686"/>
    <n v="8019"/>
    <s v="/used-scion-prices/xd-hatchback-pricing/2008"/>
    <n v="56764.000001999993"/>
    <n v="29.363"/>
  </r>
  <r>
    <x v="20"/>
    <s v="Subaru Forester SUV"/>
    <x v="192"/>
    <x v="0"/>
    <x v="0"/>
    <n v="4"/>
    <n v="12000"/>
    <n v="2.0000000000000001E-4"/>
    <n v="0.99980000000000002"/>
    <n v="2.3999999999999998E-3"/>
    <n v="0.99760000000000004"/>
    <n v="19614"/>
    <n v="19334"/>
    <n v="19895"/>
    <s v="/used-subaru-prices/forester-suv-pricing/2013"/>
    <n v="59856"/>
    <n v="23.937999999999999"/>
  </r>
  <r>
    <x v="20"/>
    <s v="Subaru Forester SUV"/>
    <x v="192"/>
    <x v="1"/>
    <x v="1"/>
    <n v="4"/>
    <n v="24000"/>
    <n v="4.0000000000000002E-4"/>
    <n v="0.99960000000000004"/>
    <n v="3.8E-3"/>
    <n v="0.99619999999999997"/>
    <n v="18169"/>
    <n v="17843"/>
    <n v="18495"/>
    <s v="/used-subaru-prices/forester-suv-pricing/2012"/>
    <n v="59772"/>
    <n v="23.937999999999999"/>
  </r>
  <r>
    <x v="20"/>
    <s v="Subaru Forester SUV"/>
    <x v="192"/>
    <x v="2"/>
    <x v="2"/>
    <n v="4"/>
    <n v="36000"/>
    <n v="5.9999999999999995E-4"/>
    <n v="0.99939999999999996"/>
    <n v="5.1999999999999998E-3"/>
    <n v="0.99480000000000002"/>
    <n v="16905"/>
    <n v="16579"/>
    <n v="17232"/>
    <s v="/used-subaru-prices/forester-suv-pricing/2011"/>
    <n v="59688"/>
    <n v="23.937999999999999"/>
  </r>
  <r>
    <x v="20"/>
    <s v="Subaru Forester SUV"/>
    <x v="192"/>
    <x v="3"/>
    <x v="3"/>
    <n v="4"/>
    <n v="48000"/>
    <n v="8.0000000000000004E-4"/>
    <n v="0.99919999999999998"/>
    <n v="6.6E-3"/>
    <n v="0.99339999999999995"/>
    <n v="15173"/>
    <n v="14800"/>
    <n v="15547"/>
    <s v="/used-subaru-prices/forester-suv-pricing/2010"/>
    <n v="59604"/>
    <n v="23.937999999999999"/>
  </r>
  <r>
    <x v="20"/>
    <s v="Subaru Forester SUV"/>
    <x v="192"/>
    <x v="6"/>
    <x v="6"/>
    <n v="4"/>
    <n v="84000"/>
    <n v="3.8E-3"/>
    <n v="0.99619999999999997"/>
    <n v="3.7933333299999997E-2"/>
    <n v="0.96206666669999996"/>
    <n v="8347"/>
    <n v="8143"/>
    <n v="8551"/>
    <s v="/used-subaru-prices/forester-suv-pricing/2007"/>
    <n v="57724.000002000001"/>
    <n v="23.937999999999999"/>
  </r>
  <r>
    <x v="20"/>
    <s v="Subaru Forester SUV"/>
    <x v="192"/>
    <x v="7"/>
    <x v="7"/>
    <n v="4"/>
    <n v="96000"/>
    <n v="5.1999999999999998E-3"/>
    <n v="0.99480000000000002"/>
    <n v="4.9399999999999999E-2"/>
    <n v="0.9506"/>
    <n v="6723"/>
    <n v="6588"/>
    <n v="6858"/>
    <s v="/used-subaru-prices/forester-suv-pricing/2006"/>
    <n v="57036"/>
    <n v="23.937999999999999"/>
  </r>
  <r>
    <x v="20"/>
    <s v="Subaru Impreza Sedan"/>
    <x v="193"/>
    <x v="0"/>
    <x v="0"/>
    <n v="4"/>
    <n v="12000"/>
    <n v="2.0000000000000001E-4"/>
    <n v="0.99980000000000002"/>
    <n v="2.3999999999999998E-3"/>
    <n v="0.99760000000000004"/>
    <n v="17223"/>
    <n v="16917"/>
    <n v="17529"/>
    <s v="/used-subaru-prices/impreza-sedan-pricing/2013"/>
    <n v="59856"/>
    <n v="24.498000000000001"/>
  </r>
  <r>
    <x v="20"/>
    <s v="Subaru Impreza Sedan"/>
    <x v="193"/>
    <x v="1"/>
    <x v="1"/>
    <n v="4"/>
    <n v="24000"/>
    <n v="4.0000000000000002E-4"/>
    <n v="0.99960000000000004"/>
    <n v="3.8E-3"/>
    <n v="0.99619999999999997"/>
    <n v="15233"/>
    <n v="14849"/>
    <n v="15616"/>
    <s v="/used-subaru-prices/impreza-sedan-pricing/2012"/>
    <n v="59772"/>
    <n v="24.498000000000001"/>
  </r>
  <r>
    <x v="20"/>
    <s v="Subaru Impreza Sedan"/>
    <x v="193"/>
    <x v="2"/>
    <x v="2"/>
    <n v="4"/>
    <n v="36000"/>
    <n v="5.9999999999999995E-4"/>
    <n v="0.99939999999999996"/>
    <n v="5.1999999999999998E-3"/>
    <n v="0.99480000000000002"/>
    <n v="13296"/>
    <n v="13041"/>
    <n v="13550"/>
    <s v="/used-subaru-prices/impreza-sedan-pricing/2011"/>
    <n v="59688"/>
    <n v="24.498000000000001"/>
  </r>
  <r>
    <x v="20"/>
    <s v="Subaru Impreza Sedan"/>
    <x v="193"/>
    <x v="3"/>
    <x v="3"/>
    <n v="4"/>
    <n v="48000"/>
    <n v="8.0000000000000004E-4"/>
    <n v="0.99919999999999998"/>
    <n v="6.6E-3"/>
    <n v="0.99339999999999995"/>
    <n v="11493"/>
    <n v="11211"/>
    <n v="11775"/>
    <s v="/used-subaru-prices/impreza-sedan-pricing/2010"/>
    <n v="59604"/>
    <n v="24.498000000000001"/>
  </r>
  <r>
    <x v="20"/>
    <s v="Subaru Impreza Sedan"/>
    <x v="193"/>
    <x v="4"/>
    <x v="4"/>
    <n v="4"/>
    <n v="60000"/>
    <n v="1E-3"/>
    <n v="0.999"/>
    <n v="1.4999999999999999E-2"/>
    <n v="0.98499999999999999"/>
    <n v="9597"/>
    <n v="9336"/>
    <n v="9858"/>
    <s v="/used-subaru-prices/impreza-sedan-pricing/2009"/>
    <n v="59100"/>
    <n v="24.498000000000001"/>
  </r>
  <r>
    <x v="20"/>
    <s v="Subaru Impreza Sedan"/>
    <x v="193"/>
    <x v="5"/>
    <x v="5"/>
    <n v="4"/>
    <n v="72000"/>
    <n v="2.3999999999999998E-3"/>
    <n v="0.99760000000000004"/>
    <n v="2.6466666699999999E-2"/>
    <n v="0.97353333330000003"/>
    <n v="8319"/>
    <n v="8077"/>
    <n v="8561"/>
    <s v="/used-subaru-prices/impreza-sedan-pricing/2008"/>
    <n v="58411.999997999999"/>
    <n v="24.498000000000001"/>
  </r>
  <r>
    <x v="20"/>
    <s v="Subaru Impreza Sedan"/>
    <x v="193"/>
    <x v="6"/>
    <x v="6"/>
    <n v="4"/>
    <n v="84000"/>
    <n v="3.8E-3"/>
    <n v="0.99619999999999997"/>
    <n v="3.7933333299999997E-2"/>
    <n v="0.96206666669999996"/>
    <n v="6842"/>
    <n v="6647"/>
    <n v="7037"/>
    <s v="/used-subaru-prices/impreza-sedan-pricing/2007"/>
    <n v="57724.000002000001"/>
    <n v="24.498000000000001"/>
  </r>
  <r>
    <x v="20"/>
    <s v="Subaru Impreza Sedan"/>
    <x v="193"/>
    <x v="7"/>
    <x v="7"/>
    <n v="4"/>
    <n v="96000"/>
    <n v="5.1999999999999998E-3"/>
    <n v="0.99480000000000002"/>
    <n v="4.9399999999999999E-2"/>
    <n v="0.9506"/>
    <n v="6145"/>
    <n v="5965"/>
    <n v="6325"/>
    <s v="/used-subaru-prices/impreza-sedan-pricing/2006"/>
    <n v="57036"/>
    <n v="24.498000000000001"/>
  </r>
  <r>
    <x v="20"/>
    <s v="Subaru Impreza Sedan"/>
    <x v="193"/>
    <x v="8"/>
    <x v="8"/>
    <n v="4"/>
    <n v="108000"/>
    <n v="6.6E-3"/>
    <n v="0.99339999999999995"/>
    <n v="6.0866666700000002E-2"/>
    <n v="0.93913333330000004"/>
    <n v="5464"/>
    <n v="5323"/>
    <n v="5604"/>
    <s v="/used-subaru-prices/impreza-sedan-pricing/2005"/>
    <n v="56347.999997999999"/>
    <n v="24.498000000000001"/>
  </r>
  <r>
    <x v="20"/>
    <s v="Subaru Impreza Wagon"/>
    <x v="194"/>
    <x v="0"/>
    <x v="0"/>
    <n v="4"/>
    <n v="12000"/>
    <n v="2.0000000000000001E-4"/>
    <n v="0.99980000000000002"/>
    <n v="2.3999999999999998E-3"/>
    <n v="0.99760000000000004"/>
    <n v="17623"/>
    <n v="17325"/>
    <n v="17921"/>
    <s v="/used-subaru-prices/impreza-wagon-pricing/2013"/>
    <n v="59856"/>
    <n v="24.468"/>
  </r>
  <r>
    <x v="20"/>
    <s v="Subaru Impreza Wagon"/>
    <x v="194"/>
    <x v="1"/>
    <x v="1"/>
    <n v="4"/>
    <n v="24000"/>
    <n v="4.0000000000000002E-4"/>
    <n v="0.99960000000000004"/>
    <n v="3.8E-3"/>
    <n v="0.99619999999999997"/>
    <n v="15616"/>
    <n v="15396"/>
    <n v="15835"/>
    <s v="/used-subaru-prices/impreza-wagon-pricing/2012"/>
    <n v="59772"/>
    <n v="24.468"/>
  </r>
  <r>
    <x v="20"/>
    <s v="Subaru Impreza Wagon"/>
    <x v="194"/>
    <x v="2"/>
    <x v="2"/>
    <n v="4"/>
    <n v="36000"/>
    <n v="5.9999999999999995E-4"/>
    <n v="0.99939999999999996"/>
    <n v="5.1999999999999998E-3"/>
    <n v="0.99480000000000002"/>
    <n v="13797"/>
    <n v="13535"/>
    <n v="14059"/>
    <s v="/used-subaru-prices/impreza-wagon-pricing/2011"/>
    <n v="59688"/>
    <n v="24.468"/>
  </r>
  <r>
    <x v="20"/>
    <s v="Subaru Impreza Wagon"/>
    <x v="194"/>
    <x v="3"/>
    <x v="3"/>
    <n v="4"/>
    <n v="48000"/>
    <n v="8.0000000000000004E-4"/>
    <n v="0.99919999999999998"/>
    <n v="6.6E-3"/>
    <n v="0.99339999999999995"/>
    <n v="12039"/>
    <n v="11779"/>
    <n v="12300"/>
    <s v="/used-subaru-prices/impreza-wagon-pricing/2010"/>
    <n v="59604"/>
    <n v="24.468"/>
  </r>
  <r>
    <x v="20"/>
    <s v="Subaru Impreza Wagon"/>
    <x v="194"/>
    <x v="4"/>
    <x v="4"/>
    <n v="4"/>
    <n v="60000"/>
    <n v="1E-3"/>
    <n v="0.999"/>
    <n v="1.4999999999999999E-2"/>
    <n v="0.98499999999999999"/>
    <n v="9461"/>
    <n v="9171"/>
    <n v="9751"/>
    <s v="/used-subaru-prices/impreza-wagon-pricing/2009"/>
    <n v="59100"/>
    <n v="24.468"/>
  </r>
  <r>
    <x v="20"/>
    <s v="Subaru Impreza Wagon"/>
    <x v="194"/>
    <x v="6"/>
    <x v="6"/>
    <n v="4"/>
    <n v="84000"/>
    <n v="3.8E-3"/>
    <n v="0.99619999999999997"/>
    <n v="3.7933333299999997E-2"/>
    <n v="0.96206666669999996"/>
    <n v="6706"/>
    <n v="6554"/>
    <n v="6859"/>
    <s v="/used-subaru-prices/impreza-wagon-pricing/2007"/>
    <n v="57724.000002000001"/>
    <n v="24.468"/>
  </r>
  <r>
    <x v="20"/>
    <s v="Subaru Impreza Wagon"/>
    <x v="194"/>
    <x v="7"/>
    <x v="7"/>
    <n v="4"/>
    <n v="96000"/>
    <n v="5.1999999999999998E-3"/>
    <n v="0.99480000000000002"/>
    <n v="4.9399999999999999E-2"/>
    <n v="0.9506"/>
    <n v="6230"/>
    <n v="6087"/>
    <n v="6372"/>
    <s v="/used-subaru-prices/impreza-wagon-pricing/2006"/>
    <n v="57036"/>
    <n v="24.468"/>
  </r>
  <r>
    <x v="20"/>
    <s v="Subaru Legacy Sedan"/>
    <x v="195"/>
    <x v="0"/>
    <x v="0"/>
    <n v="4"/>
    <n v="12000"/>
    <n v="2.0000000000000001E-4"/>
    <n v="0.99980000000000002"/>
    <n v="2.3999999999999998E-3"/>
    <n v="0.99760000000000004"/>
    <n v="17379"/>
    <n v="17144"/>
    <n v="17614"/>
    <s v="/used-subaru-prices/legacy-sedan-pricing/2013"/>
    <n v="59856"/>
    <n v="23.111000000000001"/>
  </r>
  <r>
    <x v="20"/>
    <s v="Subaru Legacy Sedan"/>
    <x v="195"/>
    <x v="1"/>
    <x v="1"/>
    <n v="4"/>
    <n v="24000"/>
    <n v="4.0000000000000002E-4"/>
    <n v="0.99960000000000004"/>
    <n v="3.8E-3"/>
    <n v="0.99619999999999997"/>
    <n v="15433"/>
    <n v="15171"/>
    <n v="15695"/>
    <s v="/used-subaru-prices/legacy-sedan-pricing/2012"/>
    <n v="59772"/>
    <n v="23.111000000000001"/>
  </r>
  <r>
    <x v="20"/>
    <s v="Subaru Legacy Sedan"/>
    <x v="195"/>
    <x v="2"/>
    <x v="2"/>
    <n v="4"/>
    <n v="36000"/>
    <n v="5.9999999999999995E-4"/>
    <n v="0.99939999999999996"/>
    <n v="5.1999999999999998E-3"/>
    <n v="0.99480000000000002"/>
    <n v="13637"/>
    <n v="13474"/>
    <n v="13800"/>
    <s v="/used-subaru-prices/legacy-sedan-pricing/2011"/>
    <n v="59688"/>
    <n v="23.111000000000001"/>
  </r>
  <r>
    <x v="20"/>
    <s v="Subaru Legacy Sedan"/>
    <x v="195"/>
    <x v="3"/>
    <x v="3"/>
    <n v="4"/>
    <n v="48000"/>
    <n v="8.0000000000000004E-4"/>
    <n v="0.99919999999999998"/>
    <n v="6.6E-3"/>
    <n v="0.99339999999999995"/>
    <n v="11969"/>
    <n v="11672"/>
    <n v="12266"/>
    <s v="/used-subaru-prices/legacy-sedan-pricing/2010"/>
    <n v="59604"/>
    <n v="23.111000000000001"/>
  </r>
  <r>
    <x v="20"/>
    <s v="Subaru Legacy Sedan"/>
    <x v="195"/>
    <x v="4"/>
    <x v="4"/>
    <n v="4"/>
    <n v="60000"/>
    <n v="1E-3"/>
    <n v="0.999"/>
    <n v="1.4999999999999999E-2"/>
    <n v="0.98499999999999999"/>
    <n v="12517"/>
    <n v="12175"/>
    <n v="12859"/>
    <s v="/used-subaru-prices/legacy-sedan-pricing/2009"/>
    <n v="59100"/>
    <n v="23.111000000000001"/>
  </r>
  <r>
    <x v="20"/>
    <s v="Subaru Legacy Sedan"/>
    <x v="195"/>
    <x v="5"/>
    <x v="5"/>
    <n v="4"/>
    <n v="72000"/>
    <n v="2.3999999999999998E-3"/>
    <n v="0.99760000000000004"/>
    <n v="2.6466666699999999E-2"/>
    <n v="0.97353333330000003"/>
    <n v="10820"/>
    <n v="10510"/>
    <n v="11130"/>
    <s v="/used-subaru-prices/legacy-sedan-pricing/2008"/>
    <n v="58411.999997999999"/>
    <n v="23.111000000000001"/>
  </r>
  <r>
    <x v="20"/>
    <s v="Subaru Legacy Sedan"/>
    <x v="195"/>
    <x v="6"/>
    <x v="6"/>
    <n v="4"/>
    <n v="84000"/>
    <n v="3.8E-3"/>
    <n v="0.99619999999999997"/>
    <n v="3.7933333299999997E-2"/>
    <n v="0.96206666669999996"/>
    <n v="6876"/>
    <n v="6693"/>
    <n v="7059"/>
    <s v="/used-subaru-prices/legacy-sedan-pricing/2007"/>
    <n v="57724.000002000001"/>
    <n v="23.111000000000001"/>
  </r>
  <r>
    <x v="20"/>
    <s v="Subaru Legacy Sedan"/>
    <x v="195"/>
    <x v="7"/>
    <x v="7"/>
    <n v="4"/>
    <n v="96000"/>
    <n v="5.1999999999999998E-3"/>
    <n v="0.99480000000000002"/>
    <n v="4.9399999999999999E-2"/>
    <n v="0.9506"/>
    <n v="5744"/>
    <n v="5605"/>
    <n v="5883"/>
    <s v="/used-subaru-prices/legacy-sedan-pricing/2006"/>
    <n v="57036"/>
    <n v="23.111000000000001"/>
  </r>
  <r>
    <x v="20"/>
    <s v="Subaru Legacy Sedan"/>
    <x v="195"/>
    <x v="8"/>
    <x v="8"/>
    <n v="3"/>
    <n v="108000"/>
    <n v="6.6E-3"/>
    <n v="0.99339999999999995"/>
    <n v="6.0866666700000002E-2"/>
    <n v="0.93913333330000004"/>
    <n v="6586"/>
    <n v="6417"/>
    <n v="6754"/>
    <s v="/used-subaru-prices/legacy-sedan-pricing/2005"/>
    <n v="56347.999997999999"/>
    <n v="23.111000000000001"/>
  </r>
  <r>
    <x v="20"/>
    <s v="Subaru Outback Wagon"/>
    <x v="196"/>
    <x v="0"/>
    <x v="0"/>
    <n v="4"/>
    <n v="12000"/>
    <n v="2.0000000000000001E-4"/>
    <n v="0.99980000000000002"/>
    <n v="2.3999999999999998E-3"/>
    <n v="0.99760000000000004"/>
    <n v="22090"/>
    <n v="21771"/>
    <n v="22409"/>
    <s v="/used-subaru-prices/outback-wagon-pricing/2013"/>
    <n v="59856"/>
    <n v="22.145"/>
  </r>
  <r>
    <x v="20"/>
    <s v="Subaru Outback Wagon"/>
    <x v="196"/>
    <x v="1"/>
    <x v="1"/>
    <n v="4"/>
    <n v="24000"/>
    <n v="4.0000000000000002E-4"/>
    <n v="0.99960000000000004"/>
    <n v="3.8E-3"/>
    <n v="0.99619999999999997"/>
    <n v="19091"/>
    <n v="18782"/>
    <n v="19400"/>
    <s v="/used-subaru-prices/outback-wagon-pricing/2012"/>
    <n v="59772"/>
    <n v="22.145"/>
  </r>
  <r>
    <x v="20"/>
    <s v="Subaru Outback Wagon"/>
    <x v="196"/>
    <x v="2"/>
    <x v="2"/>
    <n v="4"/>
    <n v="36000"/>
    <n v="5.9999999999999995E-4"/>
    <n v="0.99939999999999996"/>
    <n v="5.1999999999999998E-3"/>
    <n v="0.99480000000000002"/>
    <n v="16355"/>
    <n v="16074"/>
    <n v="16637"/>
    <s v="/used-subaru-prices/outback-wagon-pricing/2011"/>
    <n v="59688"/>
    <n v="22.145"/>
  </r>
  <r>
    <x v="20"/>
    <s v="Subaru Outback Wagon"/>
    <x v="196"/>
    <x v="3"/>
    <x v="3"/>
    <n v="4"/>
    <n v="48000"/>
    <n v="8.0000000000000004E-4"/>
    <n v="0.99919999999999998"/>
    <n v="6.6E-3"/>
    <n v="0.99339999999999995"/>
    <n v="14026"/>
    <n v="13695"/>
    <n v="14357"/>
    <s v="/used-subaru-prices/outback-wagon-pricing/2010"/>
    <n v="59604"/>
    <n v="22.145"/>
  </r>
  <r>
    <x v="20"/>
    <s v="Subaru Outback Wagon"/>
    <x v="196"/>
    <x v="4"/>
    <x v="4"/>
    <n v="4"/>
    <n v="60000"/>
    <n v="1E-3"/>
    <n v="0.999"/>
    <n v="1.4999999999999999E-2"/>
    <n v="0.98499999999999999"/>
    <n v="11750"/>
    <n v="11455"/>
    <n v="12045"/>
    <s v="/used-subaru-prices/outback-wagon-pricing/2009"/>
    <n v="59100"/>
    <n v="22.145"/>
  </r>
  <r>
    <x v="20"/>
    <s v="Subaru Tribeca SUV"/>
    <x v="197"/>
    <x v="0"/>
    <x v="0"/>
    <n v="4"/>
    <n v="12000"/>
    <n v="2.0000000000000001E-4"/>
    <n v="0.99980000000000002"/>
    <n v="2.3999999999999998E-3"/>
    <n v="0.99760000000000004"/>
    <n v="26491"/>
    <n v="26087"/>
    <n v="26895"/>
    <s v="/used-subaru-prices/tribeca-suv-pricing/2013"/>
    <n v="59856"/>
    <n v="18.045000000000002"/>
  </r>
  <r>
    <x v="20"/>
    <s v="Subaru Tribeca SUV"/>
    <x v="197"/>
    <x v="1"/>
    <x v="1"/>
    <n v="4"/>
    <n v="24000"/>
    <n v="4.0000000000000002E-4"/>
    <n v="0.99960000000000004"/>
    <n v="3.8E-3"/>
    <n v="0.99619999999999997"/>
    <n v="21452"/>
    <n v="20973"/>
    <n v="21932"/>
    <s v="/used-subaru-prices/tribeca-suv-pricing/2012"/>
    <n v="59772"/>
    <n v="18.045000000000002"/>
  </r>
  <r>
    <x v="20"/>
    <s v="Subaru Tribeca SUV"/>
    <x v="197"/>
    <x v="2"/>
    <x v="2"/>
    <n v="4"/>
    <n v="36000"/>
    <n v="5.9999999999999995E-4"/>
    <n v="0.99939999999999996"/>
    <n v="5.1999999999999998E-3"/>
    <n v="0.99480000000000002"/>
    <n v="19294"/>
    <n v="18799"/>
    <n v="19789"/>
    <s v="/used-subaru-prices/tribeca-suv-pricing/2011"/>
    <n v="59688"/>
    <n v="18.045000000000002"/>
  </r>
  <r>
    <x v="20"/>
    <s v="Subaru Tribeca SUV"/>
    <x v="197"/>
    <x v="3"/>
    <x v="3"/>
    <n v="4"/>
    <n v="48000"/>
    <n v="8.0000000000000004E-4"/>
    <n v="0.99919999999999998"/>
    <n v="6.6E-3"/>
    <n v="0.99339999999999995"/>
    <n v="16304"/>
    <n v="15865"/>
    <n v="16744"/>
    <s v="/used-subaru-prices/tribeca-suv-pricing/2010"/>
    <n v="59604"/>
    <n v="18.045000000000002"/>
  </r>
  <r>
    <x v="20"/>
    <s v="Subaru Tribeca SUV"/>
    <x v="197"/>
    <x v="4"/>
    <x v="4"/>
    <n v="4"/>
    <n v="60000"/>
    <n v="1E-3"/>
    <n v="0.999"/>
    <n v="1.4999999999999999E-2"/>
    <n v="0.98499999999999999"/>
    <n v="14043"/>
    <n v="13753"/>
    <n v="14333"/>
    <s v="/used-subaru-prices/tribeca-suv-pricing/2009"/>
    <n v="59100"/>
    <n v="18.045000000000002"/>
  </r>
  <r>
    <x v="21"/>
    <s v="Toyota 4Runner SUV"/>
    <x v="198"/>
    <x v="0"/>
    <x v="0"/>
    <n v="4"/>
    <n v="12000"/>
    <n v="2.3999999999999998E-3"/>
    <n v="0.99760000000000004"/>
    <n v="1.54E-2"/>
    <n v="0.98460000000000003"/>
    <n v="29625"/>
    <n v="28949"/>
    <n v="30301"/>
    <s v="/used-toyota-prices/4runner-suv-pricing/2013"/>
    <n v="59076"/>
    <n v="19.103000000000002"/>
  </r>
  <r>
    <x v="21"/>
    <s v="Toyota 4Runner SUV"/>
    <x v="198"/>
    <x v="1"/>
    <x v="1"/>
    <n v="3.67"/>
    <n v="24000"/>
    <n v="4.7999999999999996E-3"/>
    <n v="0.99519999999999997"/>
    <n v="1.8800000000000001E-2"/>
    <n v="0.98119999999999996"/>
    <n v="27789"/>
    <n v="27271"/>
    <n v="28307"/>
    <s v="/used-toyota-prices/4runner-suv-pricing/2012"/>
    <n v="58872"/>
    <n v="19.103000000000002"/>
  </r>
  <r>
    <x v="21"/>
    <s v="Toyota 4Runner SUV"/>
    <x v="198"/>
    <x v="2"/>
    <x v="2"/>
    <n v="3.67"/>
    <n v="36000"/>
    <n v="7.1999999999999998E-3"/>
    <n v="0.99280000000000002"/>
    <n v="2.2200000000000001E-2"/>
    <n v="0.9778"/>
    <n v="25617"/>
    <n v="24904"/>
    <n v="26330"/>
    <s v="/used-toyota-prices/4runner-suv-pricing/2011"/>
    <n v="58668"/>
    <n v="19.103000000000002"/>
  </r>
  <r>
    <x v="21"/>
    <s v="Toyota 4Runner SUV"/>
    <x v="198"/>
    <x v="3"/>
    <x v="3"/>
    <n v="3.67"/>
    <n v="48000"/>
    <n v="9.5999999999999992E-3"/>
    <n v="0.99039999999999995"/>
    <n v="2.5600000000000001E-2"/>
    <n v="0.97440000000000004"/>
    <n v="23014"/>
    <n v="22346"/>
    <n v="23683"/>
    <s v="/used-toyota-prices/4runner-suv-pricing/2010"/>
    <n v="58464"/>
    <n v="19.103000000000002"/>
  </r>
  <r>
    <x v="21"/>
    <s v="Toyota 4Runner SUV"/>
    <x v="198"/>
    <x v="4"/>
    <x v="4"/>
    <n v="2.33"/>
    <n v="60000"/>
    <n v="1.2E-2"/>
    <n v="0.98799999999999999"/>
    <n v="4.5999999999999999E-2"/>
    <n v="0.95399999999999996"/>
    <n v="18908"/>
    <n v="18447"/>
    <n v="19369"/>
    <s v="/used-toyota-prices/4runner-suv-pricing/2009"/>
    <n v="57240"/>
    <n v="19.103000000000002"/>
  </r>
  <r>
    <x v="21"/>
    <s v="Toyota 4Runner SUV"/>
    <x v="198"/>
    <x v="5"/>
    <x v="5"/>
    <n v="2.33"/>
    <n v="72000"/>
    <n v="1.54E-2"/>
    <n v="0.98460000000000003"/>
    <n v="5.3933333299999997E-2"/>
    <n v="0.94606666669999995"/>
    <n v="14273"/>
    <n v="13938"/>
    <n v="14608"/>
    <s v="/used-toyota-prices/4runner-suv-pricing/2008"/>
    <n v="56764.000001999993"/>
    <n v="19.103000000000002"/>
  </r>
  <r>
    <x v="21"/>
    <s v="Toyota 4Runner SUV"/>
    <x v="198"/>
    <x v="6"/>
    <x v="6"/>
    <n v="2.33"/>
    <n v="84000"/>
    <n v="1.8800000000000001E-2"/>
    <n v="0.98119999999999996"/>
    <n v="6.1866666700000003E-2"/>
    <n v="0.93813333330000004"/>
    <n v="11726"/>
    <n v="11530"/>
    <n v="11922"/>
    <s v="/used-toyota-prices/4runner-suv-pricing/2007"/>
    <n v="56287.999997999999"/>
    <n v="19.103000000000002"/>
  </r>
  <r>
    <x v="21"/>
    <s v="Toyota 4Runner SUV"/>
    <x v="198"/>
    <x v="7"/>
    <x v="7"/>
    <n v="2.33"/>
    <n v="96000"/>
    <n v="2.2200000000000001E-2"/>
    <n v="0.9778"/>
    <n v="6.9800000000000001E-2"/>
    <n v="0.93020000000000003"/>
    <n v="9931"/>
    <n v="9756"/>
    <n v="10106"/>
    <s v="/used-toyota-prices/4runner-suv-pricing/2006"/>
    <n v="55812"/>
    <n v="19.103000000000002"/>
  </r>
  <r>
    <x v="21"/>
    <s v="Toyota 4Runner SUV"/>
    <x v="198"/>
    <x v="8"/>
    <x v="8"/>
    <n v="2.33"/>
    <n v="108000"/>
    <n v="2.5600000000000001E-2"/>
    <n v="0.97440000000000004"/>
    <n v="7.7733333299999999E-2"/>
    <n v="0.92226666670000002"/>
    <n v="7694"/>
    <n v="7588"/>
    <n v="7801"/>
    <s v="/used-toyota-prices/4runner-suv-pricing/2005"/>
    <n v="55336.000002000001"/>
    <n v="19.103000000000002"/>
  </r>
  <r>
    <x v="21"/>
    <s v="Toyota Avalon Sedan"/>
    <x v="199"/>
    <x v="0"/>
    <x v="0"/>
    <n v="4"/>
    <n v="12000"/>
    <n v="2.3999999999999998E-3"/>
    <n v="0.99760000000000004"/>
    <n v="1.54E-2"/>
    <n v="0.98460000000000003"/>
    <n v="24995"/>
    <n v="24452"/>
    <n v="25538"/>
    <s v="/used-toyota-prices/avalon-sedan-pricing/2013"/>
    <n v="59076"/>
    <n v="24.145"/>
  </r>
  <r>
    <x v="21"/>
    <s v="Toyota Avalon Sedan"/>
    <x v="199"/>
    <x v="1"/>
    <x v="1"/>
    <n v="4"/>
    <n v="24000"/>
    <n v="4.7999999999999996E-3"/>
    <n v="0.99519999999999997"/>
    <n v="1.8800000000000001E-2"/>
    <n v="0.98119999999999996"/>
    <n v="22485"/>
    <n v="22084"/>
    <n v="22886"/>
    <s v="/used-toyota-prices/avalon-sedan-pricing/2012"/>
    <n v="58872"/>
    <n v="24.145"/>
  </r>
  <r>
    <x v="21"/>
    <s v="Toyota Avalon Sedan"/>
    <x v="199"/>
    <x v="2"/>
    <x v="2"/>
    <n v="4"/>
    <n v="36000"/>
    <n v="7.1999999999999998E-3"/>
    <n v="0.99280000000000002"/>
    <n v="2.2200000000000001E-2"/>
    <n v="0.9778"/>
    <n v="20677"/>
    <n v="20315"/>
    <n v="21038"/>
    <s v="/used-toyota-prices/avalon-sedan-pricing/2011"/>
    <n v="58668"/>
    <n v="24.145"/>
  </r>
  <r>
    <x v="21"/>
    <s v="Toyota Avalon Sedan"/>
    <x v="199"/>
    <x v="3"/>
    <x v="3"/>
    <n v="4"/>
    <n v="48000"/>
    <n v="9.5999999999999992E-3"/>
    <n v="0.99039999999999995"/>
    <n v="2.5600000000000001E-2"/>
    <n v="0.97440000000000004"/>
    <n v="13492"/>
    <n v="13198"/>
    <n v="13785"/>
    <s v="/used-toyota-prices/avalon-sedan-pricing/2010"/>
    <n v="58464"/>
    <n v="24.145"/>
  </r>
  <r>
    <x v="21"/>
    <s v="Toyota Avalon Sedan"/>
    <x v="199"/>
    <x v="4"/>
    <x v="4"/>
    <n v="4"/>
    <n v="60000"/>
    <n v="1.2E-2"/>
    <n v="0.98799999999999999"/>
    <n v="4.5999999999999999E-2"/>
    <n v="0.95399999999999996"/>
    <n v="11508"/>
    <n v="11285"/>
    <n v="11731"/>
    <s v="/used-toyota-prices/avalon-sedan-pricing/2009"/>
    <n v="57240"/>
    <n v="24.145"/>
  </r>
  <r>
    <x v="21"/>
    <s v="Toyota Avalon Sedan"/>
    <x v="199"/>
    <x v="5"/>
    <x v="5"/>
    <n v="2.33"/>
    <n v="72000"/>
    <n v="1.54E-2"/>
    <n v="0.98460000000000003"/>
    <n v="5.3933333299999997E-2"/>
    <n v="0.94606666669999995"/>
    <n v="9770"/>
    <n v="9541"/>
    <n v="9999"/>
    <s v="/used-toyota-prices/avalon-sedan-pricing/2008"/>
    <n v="56764.000001999993"/>
    <n v="24.145"/>
  </r>
  <r>
    <x v="21"/>
    <s v="Toyota Avalon Sedan"/>
    <x v="199"/>
    <x v="6"/>
    <x v="6"/>
    <n v="2.33"/>
    <n v="84000"/>
    <n v="1.8800000000000001E-2"/>
    <n v="0.98119999999999996"/>
    <n v="6.1866666700000003E-2"/>
    <n v="0.93813333330000004"/>
    <n v="8730"/>
    <n v="8552"/>
    <n v="8909"/>
    <s v="/used-toyota-prices/avalon-sedan-pricing/2007"/>
    <n v="56287.999997999999"/>
    <n v="24.145"/>
  </r>
  <r>
    <x v="21"/>
    <s v="Toyota Avalon Sedan"/>
    <x v="199"/>
    <x v="7"/>
    <x v="7"/>
    <n v="2.33"/>
    <n v="96000"/>
    <n v="2.2200000000000001E-2"/>
    <n v="0.9778"/>
    <n v="6.9800000000000001E-2"/>
    <n v="0.93020000000000003"/>
    <n v="7738"/>
    <n v="7599"/>
    <n v="7876"/>
    <s v="/used-toyota-prices/avalon-sedan-pricing/2006"/>
    <n v="55812"/>
    <n v="24.145"/>
  </r>
  <r>
    <x v="21"/>
    <s v="Toyota Avalon Sedan"/>
    <x v="199"/>
    <x v="8"/>
    <x v="8"/>
    <n v="2.33"/>
    <n v="108000"/>
    <n v="2.5600000000000001E-2"/>
    <n v="0.97440000000000004"/>
    <n v="7.7733333299999999E-2"/>
    <n v="0.92226666670000002"/>
    <n v="6239"/>
    <n v="6133"/>
    <n v="6344"/>
    <s v="/used-toyota-prices/avalon-sedan-pricing/2005"/>
    <n v="55336.000002000001"/>
    <n v="24.145"/>
  </r>
  <r>
    <x v="21"/>
    <s v="Toyota Camry Hybrid Sedan"/>
    <x v="200"/>
    <x v="0"/>
    <x v="0"/>
    <n v="4"/>
    <n v="12000"/>
    <n v="2.3999999999999998E-3"/>
    <n v="0.99760000000000004"/>
    <n v="1.54E-2"/>
    <n v="0.98460000000000003"/>
    <n v="21386"/>
    <n v="20783"/>
    <n v="21988"/>
    <s v="/used-toyota-prices/camry-hybrid-sedan-pricing/2013"/>
    <n v="59076"/>
    <n v="32.54"/>
  </r>
  <r>
    <x v="21"/>
    <s v="Toyota Camry Hybrid Sedan"/>
    <x v="200"/>
    <x v="1"/>
    <x v="1"/>
    <n v="4"/>
    <n v="24000"/>
    <n v="4.7999999999999996E-3"/>
    <n v="0.99519999999999997"/>
    <n v="1.8800000000000001E-2"/>
    <n v="0.98119999999999996"/>
    <n v="21968"/>
    <n v="21503"/>
    <n v="22433"/>
    <s v="/used-toyota-prices/camry-hybrid-sedan-pricing/2012"/>
    <n v="58872"/>
    <n v="32.54"/>
  </r>
  <r>
    <x v="21"/>
    <s v="Toyota Camry Hybrid Sedan"/>
    <x v="200"/>
    <x v="2"/>
    <x v="2"/>
    <n v="3.33"/>
    <n v="36000"/>
    <n v="7.1999999999999998E-3"/>
    <n v="0.99280000000000002"/>
    <n v="2.2200000000000001E-2"/>
    <n v="0.9778"/>
    <n v="16063"/>
    <n v="15677"/>
    <n v="16450"/>
    <s v="/used-toyota-prices/camry-hybrid-sedan-pricing/2011"/>
    <n v="58668"/>
    <n v="32.54"/>
  </r>
  <r>
    <x v="21"/>
    <s v="Toyota Camry Hybrid Sedan"/>
    <x v="200"/>
    <x v="3"/>
    <x v="3"/>
    <n v="3.33"/>
    <n v="48000"/>
    <n v="9.5999999999999992E-3"/>
    <n v="0.99039999999999995"/>
    <n v="2.5600000000000001E-2"/>
    <n v="0.97440000000000004"/>
    <n v="13831"/>
    <n v="13487"/>
    <n v="14175"/>
    <s v="/used-toyota-prices/camry-hybrid-sedan-pricing/2010"/>
    <n v="58464"/>
    <n v="32.54"/>
  </r>
  <r>
    <x v="21"/>
    <s v="Toyota Camry Hybrid Sedan"/>
    <x v="200"/>
    <x v="4"/>
    <x v="4"/>
    <n v="3.33"/>
    <n v="60000"/>
    <n v="1.2E-2"/>
    <n v="0.98799999999999999"/>
    <n v="4.5999999999999999E-2"/>
    <n v="0.95399999999999996"/>
    <n v="12403"/>
    <n v="12167"/>
    <n v="12640"/>
    <s v="/used-toyota-prices/camry-hybrid-sedan-pricing/2009"/>
    <n v="57240"/>
    <n v="32.54"/>
  </r>
  <r>
    <x v="21"/>
    <s v="Toyota Camry Hybrid Sedan"/>
    <x v="200"/>
    <x v="5"/>
    <x v="5"/>
    <n v="3.33"/>
    <n v="72000"/>
    <n v="1.54E-2"/>
    <n v="0.98460000000000003"/>
    <n v="5.3933333299999997E-2"/>
    <n v="0.94606666669999995"/>
    <n v="10962"/>
    <n v="10679"/>
    <n v="11246"/>
    <s v="/used-toyota-prices/camry-hybrid-sedan-pricing/2008"/>
    <n v="56764.000001999993"/>
    <n v="32.54"/>
  </r>
  <r>
    <x v="21"/>
    <s v="Toyota Camry Hybrid Sedan"/>
    <x v="200"/>
    <x v="6"/>
    <x v="6"/>
    <n v="3.33"/>
    <n v="84000"/>
    <n v="1.8800000000000001E-2"/>
    <n v="0.98119999999999996"/>
    <n v="6.1866666700000003E-2"/>
    <n v="0.93813333330000004"/>
    <n v="11346"/>
    <n v="11041"/>
    <n v="11651"/>
    <s v="/used-toyota-prices/camry-hybrid-sedan-pricing/2007"/>
    <n v="56287.999997999999"/>
    <n v="32.54"/>
  </r>
  <r>
    <x v="21"/>
    <s v="Toyota Camry Sedan"/>
    <x v="201"/>
    <x v="0"/>
    <x v="0"/>
    <n v="4"/>
    <n v="12000"/>
    <n v="2.3999999999999998E-3"/>
    <n v="0.99760000000000004"/>
    <n v="1.54E-2"/>
    <n v="0.98460000000000003"/>
    <n v="16879"/>
    <n v="16587"/>
    <n v="17171"/>
    <s v="/used-toyota-prices/camry-sedan-pricing/2013"/>
    <n v="59076"/>
    <n v="26.6"/>
  </r>
  <r>
    <x v="21"/>
    <s v="Toyota Camry Sedan"/>
    <x v="201"/>
    <x v="1"/>
    <x v="1"/>
    <n v="4"/>
    <n v="24000"/>
    <n v="4.7999999999999996E-3"/>
    <n v="0.99519999999999997"/>
    <n v="1.8800000000000001E-2"/>
    <n v="0.98119999999999996"/>
    <n v="14902"/>
    <n v="14614"/>
    <n v="15191"/>
    <s v="/used-toyota-prices/camry-sedan-pricing/2012"/>
    <n v="58872"/>
    <n v="26.6"/>
  </r>
  <r>
    <x v="21"/>
    <s v="Toyota Camry Sedan"/>
    <x v="201"/>
    <x v="2"/>
    <x v="2"/>
    <n v="3.33"/>
    <n v="36000"/>
    <n v="7.1999999999999998E-3"/>
    <n v="0.99280000000000002"/>
    <n v="2.2200000000000001E-2"/>
    <n v="0.9778"/>
    <n v="13293"/>
    <n v="13010"/>
    <n v="13575"/>
    <s v="/used-toyota-prices/camry-sedan-pricing/2011"/>
    <n v="58668"/>
    <n v="26.6"/>
  </r>
  <r>
    <x v="21"/>
    <s v="Toyota Camry Sedan"/>
    <x v="201"/>
    <x v="3"/>
    <x v="3"/>
    <n v="3.33"/>
    <n v="48000"/>
    <n v="9.5999999999999992E-3"/>
    <n v="0.99039999999999995"/>
    <n v="2.5600000000000001E-2"/>
    <n v="0.97440000000000004"/>
    <n v="11003"/>
    <n v="10752"/>
    <n v="11255"/>
    <s v="/used-toyota-prices/camry-sedan-pricing/2010"/>
    <n v="58464"/>
    <n v="26.6"/>
  </r>
  <r>
    <x v="21"/>
    <s v="Toyota Camry Sedan"/>
    <x v="201"/>
    <x v="4"/>
    <x v="4"/>
    <n v="3.33"/>
    <n v="60000"/>
    <n v="1.2E-2"/>
    <n v="0.98799999999999999"/>
    <n v="4.5999999999999999E-2"/>
    <n v="0.95399999999999996"/>
    <n v="9648"/>
    <n v="9471"/>
    <n v="9825"/>
    <s v="/used-toyota-prices/camry-sedan-pricing/2009"/>
    <n v="57240"/>
    <n v="26.6"/>
  </r>
  <r>
    <x v="21"/>
    <s v="Toyota Camry Sedan"/>
    <x v="201"/>
    <x v="5"/>
    <x v="5"/>
    <n v="3.33"/>
    <n v="72000"/>
    <n v="1.54E-2"/>
    <n v="0.98460000000000003"/>
    <n v="5.3933333299999997E-2"/>
    <n v="0.94606666669999995"/>
    <n v="8868"/>
    <n v="8663"/>
    <n v="9073"/>
    <s v="/used-toyota-prices/camry-sedan-pricing/2008"/>
    <n v="56764.000001999993"/>
    <n v="26.6"/>
  </r>
  <r>
    <x v="21"/>
    <s v="Toyota Camry Sedan"/>
    <x v="201"/>
    <x v="6"/>
    <x v="6"/>
    <n v="3.33"/>
    <n v="84000"/>
    <n v="1.8800000000000001E-2"/>
    <n v="0.98119999999999996"/>
    <n v="6.1866666700000003E-2"/>
    <n v="0.93813333330000004"/>
    <n v="9220"/>
    <n v="8969"/>
    <n v="9470"/>
    <s v="/used-toyota-prices/camry-sedan-pricing/2007"/>
    <n v="56287.999997999999"/>
    <n v="26.6"/>
  </r>
  <r>
    <x v="21"/>
    <s v="Toyota Camry Sedan"/>
    <x v="201"/>
    <x v="7"/>
    <x v="7"/>
    <n v="3.33"/>
    <n v="96000"/>
    <n v="2.2200000000000001E-2"/>
    <n v="0.9778"/>
    <n v="6.9800000000000001E-2"/>
    <n v="0.93020000000000003"/>
    <n v="5877"/>
    <n v="5740"/>
    <n v="6013"/>
    <s v="/used-toyota-prices/camry-sedan-pricing/2006"/>
    <n v="55812"/>
    <n v="26.6"/>
  </r>
  <r>
    <x v="21"/>
    <s v="Toyota Camry Sedan"/>
    <x v="201"/>
    <x v="8"/>
    <x v="8"/>
    <n v="3.33"/>
    <n v="108000"/>
    <n v="2.5600000000000001E-2"/>
    <n v="0.97440000000000004"/>
    <n v="7.7733333299999999E-2"/>
    <n v="0.92226666670000002"/>
    <n v="5034"/>
    <n v="4928"/>
    <n v="5139"/>
    <s v="/used-toyota-prices/camry-sedan-pricing/2005"/>
    <n v="55336.000002000001"/>
    <n v="26.6"/>
  </r>
  <r>
    <x v="21"/>
    <s v="Toyota Corolla Sedan"/>
    <x v="202"/>
    <x v="0"/>
    <x v="0"/>
    <n v="4"/>
    <n v="12000"/>
    <n v="2.3999999999999998E-3"/>
    <n v="0.99760000000000004"/>
    <n v="1.54E-2"/>
    <n v="0.98460000000000003"/>
    <n v="13708"/>
    <n v="13412"/>
    <n v="14003"/>
    <s v="/used-toyota-prices/corolla-sedan-pricing/2013"/>
    <n v="59076"/>
    <n v="30.556999999999999"/>
  </r>
  <r>
    <x v="21"/>
    <s v="Toyota Corolla Sedan"/>
    <x v="202"/>
    <x v="1"/>
    <x v="1"/>
    <n v="4"/>
    <n v="24000"/>
    <n v="4.7999999999999996E-3"/>
    <n v="0.99519999999999997"/>
    <n v="1.8800000000000001E-2"/>
    <n v="0.98119999999999996"/>
    <n v="12653"/>
    <n v="12406"/>
    <n v="12901"/>
    <s v="/used-toyota-prices/corolla-sedan-pricing/2012"/>
    <n v="58872"/>
    <n v="30.556999999999999"/>
  </r>
  <r>
    <x v="21"/>
    <s v="Toyota Corolla Sedan"/>
    <x v="202"/>
    <x v="2"/>
    <x v="2"/>
    <n v="4"/>
    <n v="36000"/>
    <n v="7.1999999999999998E-3"/>
    <n v="0.99280000000000002"/>
    <n v="2.2200000000000001E-2"/>
    <n v="0.9778"/>
    <n v="11023"/>
    <n v="10755"/>
    <n v="11291"/>
    <s v="/used-toyota-prices/corolla-sedan-pricing/2011"/>
    <n v="58668"/>
    <n v="30.556999999999999"/>
  </r>
  <r>
    <x v="21"/>
    <s v="Toyota Corolla Sedan"/>
    <x v="202"/>
    <x v="3"/>
    <x v="3"/>
    <n v="4"/>
    <n v="48000"/>
    <n v="9.5999999999999992E-3"/>
    <n v="0.99039999999999995"/>
    <n v="2.5600000000000001E-2"/>
    <n v="0.97440000000000004"/>
    <n v="9542"/>
    <n v="9340"/>
    <n v="9743"/>
    <s v="/used-toyota-prices/corolla-sedan-pricing/2010"/>
    <n v="58464"/>
    <n v="30.556999999999999"/>
  </r>
  <r>
    <x v="21"/>
    <s v="Toyota Corolla Sedan"/>
    <x v="202"/>
    <x v="4"/>
    <x v="4"/>
    <n v="4"/>
    <n v="60000"/>
    <n v="1.2E-2"/>
    <n v="0.98799999999999999"/>
    <n v="4.5999999999999999E-2"/>
    <n v="0.95399999999999996"/>
    <n v="8634"/>
    <n v="8470"/>
    <n v="8799"/>
    <s v="/used-toyota-prices/corolla-sedan-pricing/2009"/>
    <n v="57240"/>
    <n v="30.556999999999999"/>
  </r>
  <r>
    <x v="21"/>
    <s v="Toyota Corolla Sedan"/>
    <x v="202"/>
    <x v="5"/>
    <x v="5"/>
    <n v="1.33"/>
    <n v="72000"/>
    <n v="1.54E-2"/>
    <n v="0.98460000000000003"/>
    <n v="5.3933333299999997E-2"/>
    <n v="0.94606666669999995"/>
    <n v="6845"/>
    <n v="6678"/>
    <n v="7012"/>
    <s v="/used-toyota-prices/corolla-sedan-pricing/2008"/>
    <n v="56764.000001999993"/>
    <n v="30.556999999999999"/>
  </r>
  <r>
    <x v="21"/>
    <s v="Toyota Corolla Sedan"/>
    <x v="202"/>
    <x v="6"/>
    <x v="6"/>
    <n v="1.33"/>
    <n v="84000"/>
    <n v="1.8800000000000001E-2"/>
    <n v="0.98119999999999996"/>
    <n v="6.1866666700000003E-2"/>
    <n v="0.93813333330000004"/>
    <n v="6277"/>
    <n v="6134"/>
    <n v="6420"/>
    <s v="/used-toyota-prices/corolla-sedan-pricing/2007"/>
    <n v="56287.999997999999"/>
    <n v="30.556999999999999"/>
  </r>
  <r>
    <x v="21"/>
    <s v="Toyota Corolla Sedan"/>
    <x v="202"/>
    <x v="7"/>
    <x v="7"/>
    <n v="1.33"/>
    <n v="96000"/>
    <n v="2.2200000000000001E-2"/>
    <n v="0.9778"/>
    <n v="6.9800000000000001E-2"/>
    <n v="0.93020000000000003"/>
    <n v="5488"/>
    <n v="5375"/>
    <n v="5602"/>
    <s v="/used-toyota-prices/corolla-sedan-pricing/2006"/>
    <n v="55812"/>
    <n v="30.556999999999999"/>
  </r>
  <r>
    <x v="21"/>
    <s v="Toyota Corolla Sedan"/>
    <x v="202"/>
    <x v="8"/>
    <x v="8"/>
    <n v="1.33"/>
    <n v="108000"/>
    <n v="2.5600000000000001E-2"/>
    <n v="0.97440000000000004"/>
    <n v="7.7733333299999999E-2"/>
    <n v="0.92226666670000002"/>
    <n v="4524"/>
    <n v="4401"/>
    <n v="4647"/>
    <s v="/used-toyota-prices/corolla-sedan-pricing/2005"/>
    <n v="55336.000002000001"/>
    <n v="30.556999999999999"/>
  </r>
  <r>
    <x v="21"/>
    <s v="Toyota FJ Cruiser SUV"/>
    <x v="203"/>
    <x v="0"/>
    <x v="0"/>
    <n v="3.67"/>
    <n v="12000"/>
    <n v="2.3999999999999998E-3"/>
    <n v="0.99760000000000004"/>
    <n v="1.54E-2"/>
    <n v="0.98460000000000003"/>
    <n v="25965"/>
    <n v="25167"/>
    <n v="26763"/>
    <s v="/used-toyota-prices/fj-cruiser-suv-pricing/2013"/>
    <n v="59076"/>
    <n v="18.055700000000002"/>
  </r>
  <r>
    <x v="21"/>
    <s v="Toyota FJ Cruiser SUV"/>
    <x v="203"/>
    <x v="1"/>
    <x v="1"/>
    <n v="3.67"/>
    <n v="24000"/>
    <n v="4.7999999999999996E-3"/>
    <n v="0.99519999999999997"/>
    <n v="1.8800000000000001E-2"/>
    <n v="0.98119999999999996"/>
    <n v="24458"/>
    <n v="24041"/>
    <n v="24875"/>
    <s v="/used-toyota-prices/fj-cruiser-suv-pricing/2012"/>
    <n v="58872"/>
    <n v="18.055700000000002"/>
  </r>
  <r>
    <x v="21"/>
    <s v="Toyota FJ Cruiser SUV"/>
    <x v="203"/>
    <x v="2"/>
    <x v="2"/>
    <n v="3.67"/>
    <n v="36000"/>
    <n v="7.1999999999999998E-3"/>
    <n v="0.99280000000000002"/>
    <n v="2.2200000000000001E-2"/>
    <n v="0.9778"/>
    <n v="22774"/>
    <n v="22308"/>
    <n v="23240"/>
    <s v="/used-toyota-prices/fj-cruiser-suv-pricing/2011"/>
    <n v="58668"/>
    <n v="18.055700000000002"/>
  </r>
  <r>
    <x v="21"/>
    <s v="Toyota FJ Cruiser SUV"/>
    <x v="203"/>
    <x v="3"/>
    <x v="3"/>
    <n v="3.67"/>
    <n v="48000"/>
    <n v="9.5999999999999992E-3"/>
    <n v="0.99039999999999995"/>
    <n v="2.5600000000000001E-2"/>
    <n v="0.97440000000000004"/>
    <n v="19902"/>
    <n v="19280"/>
    <n v="20524"/>
    <s v="/used-toyota-prices/fj-cruiser-suv-pricing/2010"/>
    <n v="58464"/>
    <n v="18.055700000000002"/>
  </r>
  <r>
    <x v="21"/>
    <s v="Toyota FJ Cruiser SUV"/>
    <x v="203"/>
    <x v="4"/>
    <x v="4"/>
    <n v="3.67"/>
    <n v="60000"/>
    <n v="1.2E-2"/>
    <n v="0.98799999999999999"/>
    <n v="4.5999999999999999E-2"/>
    <n v="0.95399999999999996"/>
    <n v="16352"/>
    <n v="15958"/>
    <n v="16746"/>
    <s v="/used-toyota-prices/fj-cruiser-suv-pricing/2009"/>
    <n v="57240"/>
    <n v="18.055700000000002"/>
  </r>
  <r>
    <x v="21"/>
    <s v="Toyota FJ Cruiser SUV"/>
    <x v="203"/>
    <x v="5"/>
    <x v="5"/>
    <n v="3"/>
    <n v="72000"/>
    <n v="1.54E-2"/>
    <n v="0.98460000000000003"/>
    <n v="5.3933333299999997E-2"/>
    <n v="0.94606666669999995"/>
    <n v="16005"/>
    <n v="15649"/>
    <n v="16362"/>
    <s v="/used-toyota-prices/fj-cruiser-suv-pricing/2008"/>
    <n v="56764.000001999993"/>
    <n v="18.055700000000002"/>
  </r>
  <r>
    <x v="21"/>
    <s v="Toyota FJ Cruiser SUV"/>
    <x v="203"/>
    <x v="6"/>
    <x v="6"/>
    <n v="3"/>
    <n v="84000"/>
    <n v="1.8800000000000001E-2"/>
    <n v="0.98119999999999996"/>
    <n v="6.1866666700000003E-2"/>
    <n v="0.93813333330000004"/>
    <n v="14328"/>
    <n v="14101"/>
    <n v="14556"/>
    <s v="/used-toyota-prices/fj-cruiser-suv-pricing/2007"/>
    <n v="56287.999997999999"/>
    <n v="18.055700000000002"/>
  </r>
  <r>
    <x v="21"/>
    <s v="Toyota Highlander Hybrid SUV"/>
    <x v="204"/>
    <x v="0"/>
    <x v="0"/>
    <n v="4"/>
    <n v="12000"/>
    <n v="2.3999999999999998E-3"/>
    <n v="0.99760000000000004"/>
    <n v="1.54E-2"/>
    <n v="0.98460000000000003"/>
    <n v="29926"/>
    <n v="29542"/>
    <n v="30311"/>
    <s v="/used-toyota-prices/highlander-hybrid-suv-pricing/2013"/>
    <n v="59076"/>
    <n v="27.64"/>
  </r>
  <r>
    <x v="21"/>
    <s v="Toyota Highlander Hybrid SUV"/>
    <x v="204"/>
    <x v="1"/>
    <x v="1"/>
    <n v="4"/>
    <n v="24000"/>
    <n v="4.7999999999999996E-3"/>
    <n v="0.99519999999999997"/>
    <n v="1.8800000000000001E-2"/>
    <n v="0.98119999999999996"/>
    <n v="28006"/>
    <n v="27455"/>
    <n v="28557"/>
    <s v="/used-toyota-prices/highlander-hybrid-suv-pricing/2012"/>
    <n v="58872"/>
    <n v="27.64"/>
  </r>
  <r>
    <x v="21"/>
    <s v="Toyota Highlander Hybrid SUV"/>
    <x v="204"/>
    <x v="2"/>
    <x v="2"/>
    <n v="4"/>
    <n v="36000"/>
    <n v="7.1999999999999998E-3"/>
    <n v="0.99280000000000002"/>
    <n v="2.2200000000000001E-2"/>
    <n v="0.9778"/>
    <n v="25105"/>
    <n v="24486"/>
    <n v="25725"/>
    <s v="/used-toyota-prices/highlander-hybrid-suv-pricing/2011"/>
    <n v="58668"/>
    <n v="27.64"/>
  </r>
  <r>
    <x v="21"/>
    <s v="Toyota Highlander Hybrid SUV"/>
    <x v="204"/>
    <x v="3"/>
    <x v="3"/>
    <n v="4"/>
    <n v="48000"/>
    <n v="9.5999999999999992E-3"/>
    <n v="0.99039999999999995"/>
    <n v="2.5600000000000001E-2"/>
    <n v="0.97440000000000004"/>
    <n v="21514"/>
    <n v="21014"/>
    <n v="22015"/>
    <s v="/used-toyota-prices/highlander-hybrid-suv-pricing/2010"/>
    <n v="58464"/>
    <n v="27.64"/>
  </r>
  <r>
    <x v="21"/>
    <s v="Toyota Highlander Hybrid SUV"/>
    <x v="204"/>
    <x v="4"/>
    <x v="4"/>
    <n v="4"/>
    <n v="60000"/>
    <n v="1.2E-2"/>
    <n v="0.98799999999999999"/>
    <n v="4.5999999999999999E-2"/>
    <n v="0.95399999999999996"/>
    <n v="21864"/>
    <n v="21335"/>
    <n v="22393"/>
    <s v="/used-toyota-prices/highlander-hybrid-suv-pricing/2009"/>
    <n v="57240"/>
    <n v="27.64"/>
  </r>
  <r>
    <x v="21"/>
    <s v="Toyota Highlander Hybrid SUV"/>
    <x v="204"/>
    <x v="5"/>
    <x v="5"/>
    <n v="4"/>
    <n v="72000"/>
    <n v="1.54E-2"/>
    <n v="0.98460000000000003"/>
    <n v="5.3933333299999997E-2"/>
    <n v="0.94606666669999995"/>
    <n v="15525"/>
    <n v="15195"/>
    <n v="15854"/>
    <s v="/used-toyota-prices/highlander-hybrid-suv-pricing/2008"/>
    <n v="56764.000001999993"/>
    <n v="27.64"/>
  </r>
  <r>
    <x v="21"/>
    <s v="Toyota Highlander Hybrid SUV"/>
    <x v="204"/>
    <x v="6"/>
    <x v="6"/>
    <n v="3.33"/>
    <n v="84000"/>
    <n v="1.8800000000000001E-2"/>
    <n v="0.98119999999999996"/>
    <n v="6.1866666700000003E-2"/>
    <n v="0.93813333330000004"/>
    <n v="11243"/>
    <n v="10958"/>
    <n v="11529"/>
    <s v="/used-toyota-prices/highlander-hybrid-suv-pricing/2007"/>
    <n v="56287.999997999999"/>
    <n v="27.64"/>
  </r>
  <r>
    <x v="21"/>
    <s v="Toyota Highlander Hybrid SUV"/>
    <x v="204"/>
    <x v="7"/>
    <x v="7"/>
    <n v="3.33"/>
    <n v="96000"/>
    <n v="2.2200000000000001E-2"/>
    <n v="0.9778"/>
    <n v="6.9800000000000001E-2"/>
    <n v="0.93020000000000003"/>
    <n v="8820"/>
    <n v="8645"/>
    <n v="8996"/>
    <s v="/used-toyota-prices/highlander-hybrid-suv-pricing/2006"/>
    <n v="55812"/>
    <n v="27.64"/>
  </r>
  <r>
    <x v="21"/>
    <s v="Toyota Highlander SUV"/>
    <x v="205"/>
    <x v="0"/>
    <x v="0"/>
    <n v="4"/>
    <n v="12000"/>
    <n v="2.3999999999999998E-3"/>
    <n v="0.99760000000000004"/>
    <n v="1.54E-2"/>
    <n v="0.98460000000000003"/>
    <n v="23911"/>
    <n v="23509"/>
    <n v="24313"/>
    <s v="/used-toyota-prices/highlander-suv-pricing/2013"/>
    <n v="59076"/>
    <n v="21.23"/>
  </r>
  <r>
    <x v="21"/>
    <s v="Toyota Highlander SUV"/>
    <x v="205"/>
    <x v="1"/>
    <x v="1"/>
    <n v="4"/>
    <n v="24000"/>
    <n v="4.7999999999999996E-3"/>
    <n v="0.99519999999999997"/>
    <n v="1.8800000000000001E-2"/>
    <n v="0.98119999999999996"/>
    <n v="22303"/>
    <n v="21933"/>
    <n v="22673"/>
    <s v="/used-toyota-prices/highlander-suv-pricing/2012"/>
    <n v="58872"/>
    <n v="21.23"/>
  </r>
  <r>
    <x v="21"/>
    <s v="Toyota Highlander SUV"/>
    <x v="205"/>
    <x v="2"/>
    <x v="2"/>
    <n v="4"/>
    <n v="36000"/>
    <n v="7.1999999999999998E-3"/>
    <n v="0.99280000000000002"/>
    <n v="2.2200000000000001E-2"/>
    <n v="0.9778"/>
    <n v="20514"/>
    <n v="20073"/>
    <n v="20955"/>
    <s v="/used-toyota-prices/highlander-suv-pricing/2011"/>
    <n v="58668"/>
    <n v="21.23"/>
  </r>
  <r>
    <x v="21"/>
    <s v="Toyota Highlander SUV"/>
    <x v="205"/>
    <x v="3"/>
    <x v="3"/>
    <n v="4"/>
    <n v="48000"/>
    <n v="9.5999999999999992E-3"/>
    <n v="0.99039999999999995"/>
    <n v="2.5600000000000001E-2"/>
    <n v="0.97440000000000004"/>
    <n v="16461"/>
    <n v="16100"/>
    <n v="16821"/>
    <s v="/used-toyota-prices/highlander-suv-pricing/2010"/>
    <n v="58464"/>
    <n v="21.23"/>
  </r>
  <r>
    <x v="21"/>
    <s v="Toyota Highlander SUV"/>
    <x v="205"/>
    <x v="4"/>
    <x v="4"/>
    <n v="4"/>
    <n v="60000"/>
    <n v="1.2E-2"/>
    <n v="0.98799999999999999"/>
    <n v="4.5999999999999999E-2"/>
    <n v="0.95399999999999996"/>
    <n v="16721"/>
    <n v="16318"/>
    <n v="17124"/>
    <s v="/used-toyota-prices/highlander-suv-pricing/2009"/>
    <n v="57240"/>
    <n v="21.23"/>
  </r>
  <r>
    <x v="21"/>
    <s v="Toyota Highlander SUV"/>
    <x v="205"/>
    <x v="5"/>
    <x v="5"/>
    <n v="4"/>
    <n v="72000"/>
    <n v="1.54E-2"/>
    <n v="0.98460000000000003"/>
    <n v="5.3933333299999997E-2"/>
    <n v="0.94606666669999995"/>
    <n v="12312"/>
    <n v="12074"/>
    <n v="12549"/>
    <s v="/used-toyota-prices/highlander-suv-pricing/2008"/>
    <n v="56764.000001999993"/>
    <n v="21.23"/>
  </r>
  <r>
    <x v="21"/>
    <s v="Toyota Highlander SUV"/>
    <x v="205"/>
    <x v="6"/>
    <x v="6"/>
    <n v="3.33"/>
    <n v="84000"/>
    <n v="1.8800000000000001E-2"/>
    <n v="0.98119999999999996"/>
    <n v="6.1866666700000003E-2"/>
    <n v="0.93813333330000004"/>
    <n v="9095"/>
    <n v="8891"/>
    <n v="9300"/>
    <s v="/used-toyota-prices/highlander-suv-pricing/2007"/>
    <n v="56287.999997999999"/>
    <n v="21.23"/>
  </r>
  <r>
    <x v="21"/>
    <s v="Toyota Highlander SUV"/>
    <x v="205"/>
    <x v="7"/>
    <x v="7"/>
    <n v="3.33"/>
    <n v="96000"/>
    <n v="2.2200000000000001E-2"/>
    <n v="0.9778"/>
    <n v="6.9800000000000001E-2"/>
    <n v="0.93020000000000003"/>
    <n v="13541"/>
    <n v="13184"/>
    <n v="13897"/>
    <s v="/used-toyota-prices/highlander-suv-pricing/2006"/>
    <n v="55812"/>
    <n v="21.23"/>
  </r>
  <r>
    <x v="21"/>
    <s v="Toyota Highlander SUV"/>
    <x v="205"/>
    <x v="8"/>
    <x v="8"/>
    <n v="3.33"/>
    <n v="108000"/>
    <n v="2.5600000000000001E-2"/>
    <n v="0.97440000000000004"/>
    <n v="7.7733333299999999E-2"/>
    <n v="0.92226666670000002"/>
    <n v="6434"/>
    <n v="6298"/>
    <n v="6570"/>
    <s v="/used-toyota-prices/highlander-suv-pricing/2005"/>
    <n v="55336.000002000001"/>
    <n v="21.23"/>
  </r>
  <r>
    <x v="21"/>
    <s v="Toyota Land Cruiser SUV"/>
    <x v="206"/>
    <x v="0"/>
    <x v="0"/>
    <m/>
    <n v="12000"/>
    <n v="2.3999999999999998E-3"/>
    <n v="0.99760000000000004"/>
    <n v="1.54E-2"/>
    <n v="0.98460000000000003"/>
    <n v="60815"/>
    <n v="59916"/>
    <n v="61715"/>
    <s v="/used-toyota-prices/land-cruiser-suv-pricing/2013"/>
    <n v="59076"/>
    <n v="14.82"/>
  </r>
  <r>
    <x v="21"/>
    <s v="Toyota Land Cruiser SUV"/>
    <x v="206"/>
    <x v="2"/>
    <x v="2"/>
    <m/>
    <n v="36000"/>
    <n v="7.1999999999999998E-3"/>
    <n v="0.99280000000000002"/>
    <n v="2.2200000000000001E-2"/>
    <n v="0.9778"/>
    <n v="49588"/>
    <n v="48179"/>
    <n v="50996"/>
    <s v="/used-toyota-prices/land-cruiser-suv-pricing/2011"/>
    <n v="58668"/>
    <n v="14.82"/>
  </r>
  <r>
    <x v="21"/>
    <s v="Toyota Land Cruiser SUV"/>
    <x v="206"/>
    <x v="3"/>
    <x v="3"/>
    <m/>
    <n v="48000"/>
    <n v="9.5999999999999992E-3"/>
    <n v="0.99039999999999995"/>
    <n v="2.5600000000000001E-2"/>
    <n v="0.97440000000000004"/>
    <n v="43680"/>
    <n v="42599"/>
    <n v="44762"/>
    <s v="/used-toyota-prices/land-cruiser-suv-pricing/2010"/>
    <n v="58464"/>
    <n v="14.82"/>
  </r>
  <r>
    <x v="21"/>
    <s v="Toyota Land Cruiser SUV"/>
    <x v="206"/>
    <x v="4"/>
    <x v="4"/>
    <m/>
    <n v="60000"/>
    <n v="1.2E-2"/>
    <n v="0.98799999999999999"/>
    <n v="4.5999999999999999E-2"/>
    <n v="0.95399999999999996"/>
    <n v="40257"/>
    <n v="39237"/>
    <n v="41277"/>
    <s v="/used-toyota-prices/land-cruiser-suv-pricing/2009"/>
    <n v="57240"/>
    <n v="14.82"/>
  </r>
  <r>
    <x v="21"/>
    <s v="Toyota Land Cruiser SUV"/>
    <x v="206"/>
    <x v="5"/>
    <x v="5"/>
    <m/>
    <n v="72000"/>
    <n v="1.54E-2"/>
    <n v="0.98460000000000003"/>
    <n v="5.3933333299999997E-2"/>
    <n v="0.94606666669999995"/>
    <n v="33365"/>
    <n v="32564"/>
    <n v="34165"/>
    <s v="/used-toyota-prices/land-cruiser-suv-pricing/2008"/>
    <n v="56764.000001999993"/>
    <n v="14.82"/>
  </r>
  <r>
    <x v="21"/>
    <s v="Toyota Land Cruiser SUV"/>
    <x v="206"/>
    <x v="6"/>
    <x v="6"/>
    <m/>
    <n v="84000"/>
    <n v="1.8800000000000001E-2"/>
    <n v="0.98119999999999996"/>
    <n v="6.1866666700000003E-2"/>
    <n v="0.93813333330000004"/>
    <n v="25732"/>
    <n v="25046"/>
    <n v="26418"/>
    <s v="/used-toyota-prices/land-cruiser-suv-pricing/2007"/>
    <n v="56287.999997999999"/>
    <n v="14.82"/>
  </r>
  <r>
    <x v="21"/>
    <s v="Toyota Land Cruiser SUV"/>
    <x v="206"/>
    <x v="7"/>
    <x v="7"/>
    <m/>
    <n v="96000"/>
    <n v="2.2200000000000001E-2"/>
    <n v="0.9778"/>
    <n v="6.9800000000000001E-2"/>
    <n v="0.93020000000000003"/>
    <n v="21171"/>
    <n v="20629"/>
    <n v="21712"/>
    <s v="/used-toyota-prices/land-cruiser-suv-pricing/2006"/>
    <n v="55812"/>
    <n v="14.82"/>
  </r>
  <r>
    <x v="21"/>
    <s v="Toyota Land Cruiser SUV"/>
    <x v="206"/>
    <x v="8"/>
    <x v="8"/>
    <m/>
    <n v="108000"/>
    <n v="2.5600000000000001E-2"/>
    <n v="0.97440000000000004"/>
    <n v="7.7733333299999999E-2"/>
    <n v="0.92226666670000002"/>
    <n v="18232"/>
    <n v="17795"/>
    <n v="18669"/>
    <s v="/used-toyota-prices/land-cruiser-suv-pricing/2005"/>
    <n v="55336.000002000001"/>
    <n v="14.82"/>
  </r>
  <r>
    <x v="21"/>
    <s v="Toyota Matrix Hatchback"/>
    <x v="207"/>
    <x v="0"/>
    <x v="0"/>
    <n v="3.33"/>
    <n v="12000"/>
    <n v="2.3999999999999998E-3"/>
    <n v="0.99760000000000004"/>
    <n v="1.54E-2"/>
    <n v="0.98460000000000003"/>
    <n v="14011"/>
    <n v="13687"/>
    <n v="14336"/>
    <s v="/used-toyota-prices/matrix-hatchback-pricing/2013"/>
    <n v="59076"/>
    <n v="25.38"/>
  </r>
  <r>
    <x v="21"/>
    <s v="Toyota Matrix Hatchback"/>
    <x v="207"/>
    <x v="1"/>
    <x v="1"/>
    <n v="3.33"/>
    <n v="24000"/>
    <n v="4.7999999999999996E-3"/>
    <n v="0.99519999999999997"/>
    <n v="1.8800000000000001E-2"/>
    <n v="0.98119999999999996"/>
    <n v="12525"/>
    <n v="12231"/>
    <n v="12819"/>
    <s v="/used-toyota-prices/matrix-hatchback-pricing/2012"/>
    <n v="58872"/>
    <n v="25.38"/>
  </r>
  <r>
    <x v="21"/>
    <s v="Toyota Matrix Hatchback"/>
    <x v="207"/>
    <x v="2"/>
    <x v="2"/>
    <n v="3.33"/>
    <n v="36000"/>
    <n v="7.1999999999999998E-3"/>
    <n v="0.99280000000000002"/>
    <n v="2.2200000000000001E-2"/>
    <n v="0.9778"/>
    <n v="11144"/>
    <n v="10805"/>
    <n v="11484"/>
    <s v="/used-toyota-prices/matrix-hatchback-pricing/2011"/>
    <n v="58668"/>
    <n v="25.38"/>
  </r>
  <r>
    <x v="21"/>
    <s v="Toyota Matrix Hatchback"/>
    <x v="207"/>
    <x v="3"/>
    <x v="3"/>
    <n v="3.33"/>
    <n v="48000"/>
    <n v="9.5999999999999992E-3"/>
    <n v="0.99039999999999995"/>
    <n v="2.5600000000000001E-2"/>
    <n v="0.97440000000000004"/>
    <n v="9967"/>
    <n v="9721"/>
    <n v="10213"/>
    <s v="/used-toyota-prices/matrix-hatchback-pricing/2010"/>
    <n v="58464"/>
    <n v="25.38"/>
  </r>
  <r>
    <x v="21"/>
    <s v="Toyota Matrix Hatchback"/>
    <x v="207"/>
    <x v="4"/>
    <x v="4"/>
    <n v="3.33"/>
    <n v="60000"/>
    <n v="1.2E-2"/>
    <n v="0.98799999999999999"/>
    <n v="4.5999999999999999E-2"/>
    <n v="0.95399999999999996"/>
    <n v="8827"/>
    <n v="8552"/>
    <n v="9102"/>
    <s v="/used-toyota-prices/matrix-hatchback-pricing/2009"/>
    <n v="57240"/>
    <n v="25.38"/>
  </r>
  <r>
    <x v="21"/>
    <s v="Toyota Matrix Hatchback"/>
    <x v="207"/>
    <x v="5"/>
    <x v="5"/>
    <n v="3.33"/>
    <n v="72000"/>
    <n v="1.54E-2"/>
    <n v="0.98460000000000003"/>
    <n v="5.3933333299999997E-2"/>
    <n v="0.94606666669999995"/>
    <n v="7476"/>
    <n v="7274"/>
    <n v="7678"/>
    <s v="/used-toyota-prices/matrix-hatchback-pricing/2008"/>
    <n v="56764.000001999993"/>
    <n v="25.38"/>
  </r>
  <r>
    <x v="21"/>
    <s v="Toyota Matrix Hatchback"/>
    <x v="207"/>
    <x v="6"/>
    <x v="6"/>
    <n v="3.33"/>
    <n v="84000"/>
    <n v="1.8800000000000001E-2"/>
    <n v="0.98119999999999996"/>
    <n v="6.1866666700000003E-2"/>
    <n v="0.93813333330000004"/>
    <n v="6602"/>
    <n v="6419"/>
    <n v="6785"/>
    <s v="/used-toyota-prices/matrix-hatchback-pricing/2007"/>
    <n v="56287.999997999999"/>
    <n v="25.38"/>
  </r>
  <r>
    <x v="21"/>
    <s v="Toyota Matrix Hatchback"/>
    <x v="207"/>
    <x v="7"/>
    <x v="7"/>
    <n v="3.33"/>
    <n v="96000"/>
    <n v="2.2200000000000001E-2"/>
    <n v="0.9778"/>
    <n v="6.9800000000000001E-2"/>
    <n v="0.93020000000000003"/>
    <n v="5553"/>
    <n v="5440"/>
    <n v="5667"/>
    <s v="/used-toyota-prices/matrix-hatchback-pricing/2006"/>
    <n v="55812"/>
    <n v="25.38"/>
  </r>
  <r>
    <x v="21"/>
    <s v="Toyota Matrix Hatchback"/>
    <x v="207"/>
    <x v="8"/>
    <x v="8"/>
    <n v="3.33"/>
    <n v="108000"/>
    <n v="2.5600000000000001E-2"/>
    <n v="0.97440000000000004"/>
    <n v="7.7733333299999999E-2"/>
    <n v="0.92226666670000002"/>
    <n v="4646"/>
    <n v="4544"/>
    <n v="4747"/>
    <s v="/used-toyota-prices/matrix-hatchback-pricing/2005"/>
    <n v="55336.000002000001"/>
    <n v="25.38"/>
  </r>
  <r>
    <x v="21"/>
    <s v="Toyota Prius Hatchback"/>
    <x v="208"/>
    <x v="0"/>
    <x v="0"/>
    <n v="4"/>
    <n v="12000"/>
    <n v="2.3999999999999998E-3"/>
    <n v="0.99760000000000004"/>
    <n v="1.54E-2"/>
    <n v="0.98460000000000003"/>
    <n v="18031"/>
    <n v="17643"/>
    <n v="18419"/>
    <s v="/used-toyota-prices/prius-hatchback-pricing/2013"/>
    <n v="59076"/>
    <n v="49.52"/>
  </r>
  <r>
    <x v="21"/>
    <s v="Toyota Prius Hatchback"/>
    <x v="208"/>
    <x v="1"/>
    <x v="1"/>
    <n v="4"/>
    <n v="24000"/>
    <n v="4.7999999999999996E-3"/>
    <n v="0.99519999999999997"/>
    <n v="1.8800000000000001E-2"/>
    <n v="0.98119999999999996"/>
    <n v="16805"/>
    <n v="16477"/>
    <n v="17134"/>
    <s v="/used-toyota-prices/prius-hatchback-pricing/2012"/>
    <n v="58872"/>
    <n v="49.52"/>
  </r>
  <r>
    <x v="21"/>
    <s v="Toyota Prius Hatchback"/>
    <x v="208"/>
    <x v="2"/>
    <x v="2"/>
    <n v="4"/>
    <n v="36000"/>
    <n v="7.1999999999999998E-3"/>
    <n v="0.99280000000000002"/>
    <n v="2.2200000000000001E-2"/>
    <n v="0.9778"/>
    <n v="15171"/>
    <n v="14771"/>
    <n v="15571"/>
    <s v="/used-toyota-prices/prius-hatchback-pricing/2011"/>
    <n v="58668"/>
    <n v="49.52"/>
  </r>
  <r>
    <x v="21"/>
    <s v="Toyota Prius Hatchback"/>
    <x v="208"/>
    <x v="3"/>
    <x v="3"/>
    <n v="4"/>
    <n v="48000"/>
    <n v="9.5999999999999992E-3"/>
    <n v="0.99039999999999995"/>
    <n v="2.5600000000000001E-2"/>
    <n v="0.97440000000000004"/>
    <n v="13618"/>
    <n v="13276"/>
    <n v="13961"/>
    <s v="/used-toyota-prices/prius-hatchback-pricing/2010"/>
    <n v="58464"/>
    <n v="49.52"/>
  </r>
  <r>
    <x v="21"/>
    <s v="Toyota Prius Hatchback"/>
    <x v="208"/>
    <x v="4"/>
    <x v="4"/>
    <n v="3.33"/>
    <n v="60000"/>
    <n v="1.2E-2"/>
    <n v="0.98799999999999999"/>
    <n v="4.5999999999999999E-2"/>
    <n v="0.95399999999999996"/>
    <n v="10528"/>
    <n v="10276"/>
    <n v="10780"/>
    <s v="/used-toyota-prices/prius-hatchback-pricing/2009"/>
    <n v="57240"/>
    <n v="49.52"/>
  </r>
  <r>
    <x v="21"/>
    <s v="Toyota Prius Hatchback"/>
    <x v="208"/>
    <x v="5"/>
    <x v="5"/>
    <n v="3.33"/>
    <n v="72000"/>
    <n v="1.54E-2"/>
    <n v="0.98460000000000003"/>
    <n v="5.3933333299999997E-2"/>
    <n v="0.94606666669999995"/>
    <n v="9026"/>
    <n v="8819"/>
    <n v="9234"/>
    <s v="/used-toyota-prices/prius-hatchback-pricing/2008"/>
    <n v="56764.000001999993"/>
    <n v="49.52"/>
  </r>
  <r>
    <x v="21"/>
    <s v="Toyota Prius Hatchback"/>
    <x v="208"/>
    <x v="6"/>
    <x v="6"/>
    <n v="3.33"/>
    <n v="84000"/>
    <n v="1.8800000000000001E-2"/>
    <n v="0.98119999999999996"/>
    <n v="6.1866666700000003E-2"/>
    <n v="0.93813333330000004"/>
    <n v="7722"/>
    <n v="7562"/>
    <n v="7882"/>
    <s v="/used-toyota-prices/prius-hatchback-pricing/2007"/>
    <n v="56287.999997999999"/>
    <n v="49.52"/>
  </r>
  <r>
    <x v="21"/>
    <s v="Toyota Prius Hatchback"/>
    <x v="208"/>
    <x v="7"/>
    <x v="7"/>
    <n v="2.33"/>
    <n v="96000"/>
    <n v="2.2200000000000001E-2"/>
    <n v="0.9778"/>
    <n v="6.9800000000000001E-2"/>
    <n v="0.93020000000000003"/>
    <n v="6812"/>
    <n v="6671"/>
    <n v="6953"/>
    <s v="/used-toyota-prices/prius-hatchback-pricing/2006"/>
    <n v="55812"/>
    <n v="49.52"/>
  </r>
  <r>
    <x v="21"/>
    <s v="Toyota Prius Hatchback"/>
    <x v="208"/>
    <x v="8"/>
    <x v="8"/>
    <n v="2.33"/>
    <n v="108000"/>
    <n v="2.5600000000000001E-2"/>
    <n v="0.97440000000000004"/>
    <n v="7.7733333299999999E-2"/>
    <n v="0.92226666670000002"/>
    <n v="5305"/>
    <n v="5182"/>
    <n v="5429"/>
    <s v="/used-toyota-prices/prius-hatchback-pricing/2005"/>
    <n v="55336.000002000001"/>
    <n v="49.52"/>
  </r>
  <r>
    <x v="21"/>
    <s v="Toyota RAV4 SUV"/>
    <x v="209"/>
    <x v="0"/>
    <x v="0"/>
    <n v="4"/>
    <n v="12000"/>
    <n v="2.3999999999999998E-3"/>
    <n v="0.99760000000000004"/>
    <n v="1.54E-2"/>
    <n v="0.98460000000000003"/>
    <n v="19417"/>
    <n v="19093"/>
    <n v="19741"/>
    <s v="/used-toyota-prices/rav4-suv-pricing/2013"/>
    <n v="59076"/>
    <n v="26.35"/>
  </r>
  <r>
    <x v="21"/>
    <s v="Toyota RAV4 SUV"/>
    <x v="209"/>
    <x v="1"/>
    <x v="1"/>
    <n v="3.67"/>
    <n v="24000"/>
    <n v="4.7999999999999996E-3"/>
    <n v="0.99519999999999997"/>
    <n v="1.8800000000000001E-2"/>
    <n v="0.98119999999999996"/>
    <n v="18510"/>
    <n v="18200"/>
    <n v="18821"/>
    <s v="/used-toyota-prices/rav4-suv-pricing/2012"/>
    <n v="58872"/>
    <n v="26.35"/>
  </r>
  <r>
    <x v="21"/>
    <s v="Toyota RAV4 SUV"/>
    <x v="209"/>
    <x v="2"/>
    <x v="2"/>
    <n v="3.67"/>
    <n v="36000"/>
    <n v="7.1999999999999998E-3"/>
    <n v="0.99280000000000002"/>
    <n v="2.2200000000000001E-2"/>
    <n v="0.9778"/>
    <n v="16077"/>
    <n v="15812"/>
    <n v="16342"/>
    <s v="/used-toyota-prices/rav4-suv-pricing/2011"/>
    <n v="58668"/>
    <n v="26.35"/>
  </r>
  <r>
    <x v="21"/>
    <s v="Toyota RAV4 SUV"/>
    <x v="209"/>
    <x v="3"/>
    <x v="3"/>
    <n v="3.67"/>
    <n v="48000"/>
    <n v="9.5999999999999992E-3"/>
    <n v="0.99039999999999995"/>
    <n v="2.5600000000000001E-2"/>
    <n v="0.97440000000000004"/>
    <n v="13137"/>
    <n v="12863"/>
    <n v="13410"/>
    <s v="/used-toyota-prices/rav4-suv-pricing/2010"/>
    <n v="58464"/>
    <n v="26.35"/>
  </r>
  <r>
    <x v="21"/>
    <s v="Toyota RAV4 SUV"/>
    <x v="209"/>
    <x v="4"/>
    <x v="4"/>
    <n v="3.67"/>
    <n v="60000"/>
    <n v="1.2E-2"/>
    <n v="0.98799999999999999"/>
    <n v="4.5999999999999999E-2"/>
    <n v="0.95399999999999996"/>
    <n v="13977"/>
    <n v="13632"/>
    <n v="14323"/>
    <s v="/used-toyota-prices/rav4-suv-pricing/2009"/>
    <n v="57240"/>
    <n v="26.35"/>
  </r>
  <r>
    <x v="21"/>
    <s v="Toyota RAV4 SUV"/>
    <x v="209"/>
    <x v="5"/>
    <x v="5"/>
    <n v="3"/>
    <n v="72000"/>
    <n v="1.54E-2"/>
    <n v="0.98460000000000003"/>
    <n v="5.3933333299999997E-2"/>
    <n v="0.94606666669999995"/>
    <n v="10015"/>
    <n v="9846"/>
    <n v="10183"/>
    <s v="/used-toyota-prices/rav4-suv-pricing/2008"/>
    <n v="56764.000001999993"/>
    <n v="26.35"/>
  </r>
  <r>
    <x v="21"/>
    <s v="Toyota RAV4 SUV"/>
    <x v="209"/>
    <x v="6"/>
    <x v="6"/>
    <n v="3"/>
    <n v="84000"/>
    <n v="1.8800000000000001E-2"/>
    <n v="0.98119999999999996"/>
    <n v="6.1866666700000003E-2"/>
    <n v="0.93813333330000004"/>
    <n v="8980"/>
    <n v="8842"/>
    <n v="9118"/>
    <s v="/used-toyota-prices/rav4-suv-pricing/2007"/>
    <n v="56287.999997999999"/>
    <n v="26.35"/>
  </r>
  <r>
    <x v="21"/>
    <s v="Toyota RAV4 SUV"/>
    <x v="209"/>
    <x v="7"/>
    <x v="7"/>
    <n v="3"/>
    <n v="96000"/>
    <n v="2.2200000000000001E-2"/>
    <n v="0.9778"/>
    <n v="6.9800000000000001E-2"/>
    <n v="0.93020000000000003"/>
    <n v="8906"/>
    <n v="8666"/>
    <n v="9145"/>
    <s v="/used-toyota-prices/rav4-suv-pricing/2006"/>
    <n v="55812"/>
    <n v="26.35"/>
  </r>
  <r>
    <x v="21"/>
    <s v="Toyota RAV4 SUV"/>
    <x v="209"/>
    <x v="8"/>
    <x v="8"/>
    <n v="2"/>
    <n v="108000"/>
    <n v="2.5600000000000001E-2"/>
    <n v="0.97440000000000004"/>
    <n v="7.7733333299999999E-2"/>
    <n v="0.92226666670000002"/>
    <n v="6170"/>
    <n v="6055"/>
    <n v="6284"/>
    <s v="/used-toyota-prices/rav4-suv-pricing/2005"/>
    <n v="55336.000002000001"/>
    <n v="26.35"/>
  </r>
  <r>
    <x v="21"/>
    <s v="Toyota Sienna Hatchback"/>
    <x v="210"/>
    <x v="0"/>
    <x v="0"/>
    <n v="4"/>
    <n v="12000"/>
    <n v="2.3999999999999998E-3"/>
    <n v="0.99760000000000004"/>
    <n v="1.54E-2"/>
    <n v="0.98460000000000003"/>
    <n v="27181"/>
    <n v="26808"/>
    <n v="27555"/>
    <s v="/used-toyota-prices/sienna-hatchback-pricing/2013"/>
    <n v="59076"/>
    <n v="20.774000000000001"/>
  </r>
  <r>
    <x v="21"/>
    <s v="Toyota Sienna Hatchback"/>
    <x v="210"/>
    <x v="1"/>
    <x v="1"/>
    <n v="4"/>
    <n v="24000"/>
    <n v="4.7999999999999996E-3"/>
    <n v="0.99519999999999997"/>
    <n v="1.8800000000000001E-2"/>
    <n v="0.98119999999999996"/>
    <n v="18124"/>
    <n v="17667"/>
    <n v="18581"/>
    <s v="/used-toyota-prices/sienna-hatchback-pricing/2012"/>
    <n v="58872"/>
    <n v="20.774000000000001"/>
  </r>
  <r>
    <x v="21"/>
    <s v="Toyota Sienna Hatchback"/>
    <x v="210"/>
    <x v="2"/>
    <x v="2"/>
    <n v="4"/>
    <n v="36000"/>
    <n v="7.1999999999999998E-3"/>
    <n v="0.99280000000000002"/>
    <n v="2.2200000000000001E-2"/>
    <n v="0.9778"/>
    <n v="16127"/>
    <n v="15719"/>
    <n v="16534"/>
    <s v="/used-toyota-prices/sienna-hatchback-pricing/2011"/>
    <n v="58668"/>
    <n v="20.774000000000001"/>
  </r>
  <r>
    <x v="21"/>
    <s v="Toyota Sienna Hatchback"/>
    <x v="210"/>
    <x v="3"/>
    <x v="3"/>
    <n v="3"/>
    <n v="48000"/>
    <n v="9.5999999999999992E-3"/>
    <n v="0.99039999999999995"/>
    <n v="2.5600000000000001E-2"/>
    <n v="0.97440000000000004"/>
    <n v="13125"/>
    <n v="12824"/>
    <n v="13425"/>
    <s v="/used-toyota-prices/sienna-hatchback-pricing/2010"/>
    <n v="58464"/>
    <n v="20.774000000000001"/>
  </r>
  <r>
    <x v="21"/>
    <s v="Toyota Sienna Hatchback"/>
    <x v="210"/>
    <x v="4"/>
    <x v="4"/>
    <n v="3"/>
    <n v="60000"/>
    <n v="1.2E-2"/>
    <n v="0.98799999999999999"/>
    <n v="4.5999999999999999E-2"/>
    <n v="0.95399999999999996"/>
    <n v="11082"/>
    <n v="10832"/>
    <n v="11332"/>
    <s v="/used-toyota-prices/sienna-hatchback-pricing/2009"/>
    <n v="57240"/>
    <n v="20.774000000000001"/>
  </r>
  <r>
    <x v="21"/>
    <s v="Toyota Sienna Hatchback"/>
    <x v="210"/>
    <x v="5"/>
    <x v="5"/>
    <n v="3"/>
    <n v="72000"/>
    <n v="1.54E-2"/>
    <n v="0.98460000000000003"/>
    <n v="5.3933333299999997E-2"/>
    <n v="0.94606666669999995"/>
    <n v="9481"/>
    <n v="9236"/>
    <n v="9726"/>
    <s v="/used-toyota-prices/sienna-hatchback-pricing/2008"/>
    <n v="56764.000001999993"/>
    <n v="20.774000000000001"/>
  </r>
  <r>
    <x v="21"/>
    <s v="Toyota Sienna Hatchback"/>
    <x v="210"/>
    <x v="6"/>
    <x v="6"/>
    <n v="3"/>
    <n v="84000"/>
    <n v="1.8800000000000001E-2"/>
    <n v="0.98119999999999996"/>
    <n v="6.1866666700000003E-2"/>
    <n v="0.93813333330000004"/>
    <n v="7885"/>
    <n v="7710"/>
    <n v="8059"/>
    <s v="/used-toyota-prices/sienna-hatchback-pricing/2007"/>
    <n v="56287.999997999999"/>
    <n v="20.774000000000001"/>
  </r>
  <r>
    <x v="21"/>
    <s v="Toyota Sienna Hatchback"/>
    <x v="210"/>
    <x v="7"/>
    <x v="7"/>
    <n v="3"/>
    <n v="96000"/>
    <n v="2.2200000000000001E-2"/>
    <n v="0.9778"/>
    <n v="6.9800000000000001E-2"/>
    <n v="0.93020000000000003"/>
    <n v="6771"/>
    <n v="6638"/>
    <n v="6904"/>
    <s v="/used-toyota-prices/sienna-hatchback-pricing/2006"/>
    <n v="55812"/>
    <n v="20.774000000000001"/>
  </r>
  <r>
    <x v="21"/>
    <s v="Toyota Sienna Hatchback"/>
    <x v="210"/>
    <x v="8"/>
    <x v="8"/>
    <n v="2.67"/>
    <n v="108000"/>
    <n v="2.5600000000000001E-2"/>
    <n v="0.97440000000000004"/>
    <n v="7.7733333299999999E-2"/>
    <n v="0.92226666670000002"/>
    <n v="5537"/>
    <n v="5418"/>
    <n v="5655"/>
    <s v="/used-toyota-prices/sienna-hatchback-pricing/2005"/>
    <n v="55336.000002000001"/>
    <n v="20.774000000000001"/>
  </r>
  <r>
    <x v="21"/>
    <s v="Toyota Sienna Van"/>
    <x v="211"/>
    <x v="7"/>
    <x v="7"/>
    <n v="3"/>
    <n v="96000"/>
    <n v="2.2200000000000001E-2"/>
    <n v="0.9778"/>
    <n v="6.9800000000000001E-2"/>
    <n v="0.93020000000000003"/>
    <n v="7004"/>
    <n v="6813"/>
    <n v="7195"/>
    <s v="/used-toyota-prices/sienna-van-pricing/2006"/>
    <n v="55812"/>
    <n v="20.774000000000001"/>
  </r>
  <r>
    <x v="21"/>
    <s v="Toyota Sienna Van"/>
    <x v="211"/>
    <x v="8"/>
    <x v="8"/>
    <n v="2.67"/>
    <n v="108000"/>
    <n v="2.5600000000000001E-2"/>
    <n v="0.97440000000000004"/>
    <n v="7.7733333299999999E-2"/>
    <n v="0.92226666670000002"/>
    <n v="5982"/>
    <n v="5813"/>
    <n v="6152"/>
    <s v="/used-toyota-prices/sienna-van-pricing/2005"/>
    <n v="55336.000002000001"/>
    <n v="20.774000000000001"/>
  </r>
  <r>
    <x v="21"/>
    <s v="Toyota Tacoma Truck"/>
    <x v="212"/>
    <x v="0"/>
    <x v="0"/>
    <n v="3.33"/>
    <n v="12000"/>
    <n v="2.3999999999999998E-3"/>
    <n v="0.99760000000000004"/>
    <n v="1.54E-2"/>
    <n v="0.98460000000000003"/>
    <n v="16033"/>
    <n v="15727"/>
    <n v="16338"/>
    <s v="/used-toyota-prices/tacoma-truck-pricing/2013"/>
    <n v="59076"/>
    <n v="20.79"/>
  </r>
  <r>
    <x v="21"/>
    <s v="Toyota Tacoma Truck"/>
    <x v="212"/>
    <x v="1"/>
    <x v="1"/>
    <n v="3.33"/>
    <n v="24000"/>
    <n v="4.7999999999999996E-3"/>
    <n v="0.99519999999999997"/>
    <n v="1.8800000000000001E-2"/>
    <n v="0.98119999999999996"/>
    <n v="14892"/>
    <n v="14624"/>
    <n v="15159"/>
    <s v="/used-toyota-prices/tacoma-truck-pricing/2012"/>
    <n v="58872"/>
    <n v="20.79"/>
  </r>
  <r>
    <x v="21"/>
    <s v="Toyota Tacoma Truck"/>
    <x v="212"/>
    <x v="2"/>
    <x v="2"/>
    <n v="3.33"/>
    <n v="36000"/>
    <n v="7.1999999999999998E-3"/>
    <n v="0.99280000000000002"/>
    <n v="2.2200000000000001E-2"/>
    <n v="0.9778"/>
    <n v="13227"/>
    <n v="12899"/>
    <n v="13556"/>
    <s v="/used-toyota-prices/tacoma-truck-pricing/2011"/>
    <n v="58668"/>
    <n v="20.79"/>
  </r>
  <r>
    <x v="21"/>
    <s v="Toyota Tacoma Truck"/>
    <x v="212"/>
    <x v="3"/>
    <x v="3"/>
    <n v="3.33"/>
    <n v="48000"/>
    <n v="9.5999999999999992E-3"/>
    <n v="0.99039999999999995"/>
    <n v="2.5600000000000001E-2"/>
    <n v="0.97440000000000004"/>
    <n v="11073"/>
    <n v="10816"/>
    <n v="11330"/>
    <s v="/used-toyota-prices/tacoma-truck-pricing/2010"/>
    <n v="58464"/>
    <n v="20.79"/>
  </r>
  <r>
    <x v="21"/>
    <s v="Toyota Tacoma Truck"/>
    <x v="212"/>
    <x v="4"/>
    <x v="4"/>
    <n v="3.33"/>
    <n v="60000"/>
    <n v="1.2E-2"/>
    <n v="0.98799999999999999"/>
    <n v="4.5999999999999999E-2"/>
    <n v="0.95399999999999996"/>
    <n v="13897"/>
    <n v="13518"/>
    <n v="14276"/>
    <s v="/used-toyota-prices/tacoma-truck-pricing/2009"/>
    <n v="57240"/>
    <n v="20.79"/>
  </r>
  <r>
    <x v="21"/>
    <s v="Toyota Tacoma Truck"/>
    <x v="212"/>
    <x v="5"/>
    <x v="5"/>
    <n v="2.33"/>
    <n v="72000"/>
    <n v="1.54E-2"/>
    <n v="0.98460000000000003"/>
    <n v="5.3933333299999997E-2"/>
    <n v="0.94606666669999995"/>
    <n v="8648"/>
    <n v="8493"/>
    <n v="8804"/>
    <s v="/used-toyota-prices/tacoma-truck-pricing/2008"/>
    <n v="56764.000001999993"/>
    <n v="20.79"/>
  </r>
  <r>
    <x v="21"/>
    <s v="Toyota Tacoma Truck"/>
    <x v="212"/>
    <x v="6"/>
    <x v="6"/>
    <n v="2.33"/>
    <n v="84000"/>
    <n v="1.8800000000000001E-2"/>
    <n v="0.98119999999999996"/>
    <n v="6.1866666700000003E-2"/>
    <n v="0.93813333330000004"/>
    <n v="7602"/>
    <n v="7438"/>
    <n v="7765"/>
    <s v="/used-toyota-prices/tacoma-truck-pricing/2007"/>
    <n v="56287.999997999999"/>
    <n v="20.79"/>
  </r>
  <r>
    <x v="21"/>
    <s v="Toyota Tacoma Truck"/>
    <x v="212"/>
    <x v="7"/>
    <x v="7"/>
    <n v="2.33"/>
    <n v="96000"/>
    <n v="2.2200000000000001E-2"/>
    <n v="0.9778"/>
    <n v="6.9800000000000001E-2"/>
    <n v="0.93020000000000003"/>
    <n v="6139"/>
    <n v="6011"/>
    <n v="6266"/>
    <s v="/used-toyota-prices/tacoma-truck-pricing/2006"/>
    <n v="55812"/>
    <n v="20.79"/>
  </r>
  <r>
    <x v="21"/>
    <s v="Toyota Tacoma Truck"/>
    <x v="212"/>
    <x v="8"/>
    <x v="8"/>
    <n v="2.33"/>
    <n v="108000"/>
    <n v="2.5600000000000001E-2"/>
    <n v="0.97440000000000004"/>
    <n v="7.7733333299999999E-2"/>
    <n v="0.92226666670000002"/>
    <n v="7605"/>
    <n v="7428"/>
    <n v="7782"/>
    <s v="/used-toyota-prices/tacoma-truck-pricing/2005"/>
    <n v="55336.000002000001"/>
    <n v="20.79"/>
  </r>
  <r>
    <x v="21"/>
    <s v="Toyota Venza Wagon"/>
    <x v="213"/>
    <x v="0"/>
    <x v="0"/>
    <n v="4"/>
    <n v="12000"/>
    <n v="2.3999999999999998E-3"/>
    <n v="0.99760000000000004"/>
    <n v="1.54E-2"/>
    <n v="0.98460000000000003"/>
    <n v="21775"/>
    <n v="21105"/>
    <n v="22445"/>
    <s v="/used-toyota-prices/venza-wagon-pricing/2013"/>
    <n v="59076"/>
    <n v="22.379000000000001"/>
  </r>
  <r>
    <x v="21"/>
    <s v="Toyota Venza Wagon"/>
    <x v="213"/>
    <x v="1"/>
    <x v="1"/>
    <n v="4"/>
    <n v="24000"/>
    <n v="4.7999999999999996E-3"/>
    <n v="0.99519999999999997"/>
    <n v="1.8800000000000001E-2"/>
    <n v="0.98119999999999996"/>
    <n v="19961"/>
    <n v="19353"/>
    <n v="20570"/>
    <s v="/used-toyota-prices/venza-wagon-pricing/2012"/>
    <n v="58872"/>
    <n v="22.379000000000001"/>
  </r>
  <r>
    <x v="21"/>
    <s v="Toyota Venza Wagon"/>
    <x v="213"/>
    <x v="2"/>
    <x v="2"/>
    <n v="4"/>
    <n v="36000"/>
    <n v="7.1999999999999998E-3"/>
    <n v="0.99280000000000002"/>
    <n v="2.2200000000000001E-2"/>
    <n v="0.9778"/>
    <n v="16464"/>
    <n v="15930"/>
    <n v="16998"/>
    <s v="/used-toyota-prices/venza-wagon-pricing/2011"/>
    <n v="58668"/>
    <n v="22.379000000000001"/>
  </r>
  <r>
    <x v="21"/>
    <s v="Toyota Venza Wagon"/>
    <x v="213"/>
    <x v="3"/>
    <x v="3"/>
    <n v="4"/>
    <n v="48000"/>
    <n v="9.5999999999999992E-3"/>
    <n v="0.99039999999999995"/>
    <n v="2.5600000000000001E-2"/>
    <n v="0.97440000000000004"/>
    <n v="15886"/>
    <n v="15540"/>
    <n v="16232"/>
    <s v="/used-toyota-prices/venza-wagon-pricing/2010"/>
    <n v="58464"/>
    <n v="22.379000000000001"/>
  </r>
  <r>
    <x v="21"/>
    <s v="Toyota Venza Wagon"/>
    <x v="213"/>
    <x v="4"/>
    <x v="4"/>
    <n v="4"/>
    <n v="60000"/>
    <n v="1.2E-2"/>
    <n v="0.98799999999999999"/>
    <n v="4.5999999999999999E-2"/>
    <n v="0.95399999999999996"/>
    <n v="14701"/>
    <n v="14399"/>
    <n v="15002"/>
    <s v="/used-toyota-prices/venza-wagon-pricing/2009"/>
    <n v="57240"/>
    <n v="22.379000000000001"/>
  </r>
  <r>
    <x v="21"/>
    <s v="Toyota Yaris Hatchback"/>
    <x v="214"/>
    <x v="0"/>
    <x v="0"/>
    <n v="4"/>
    <n v="12000"/>
    <n v="2.3999999999999998E-3"/>
    <n v="0.99760000000000004"/>
    <n v="1.54E-2"/>
    <n v="0.98460000000000003"/>
    <n v="12484"/>
    <n v="12260"/>
    <n v="12709"/>
    <s v="/used-toyota-prices/yaris-hatchback-pricing/2013"/>
    <n v="59076"/>
    <n v="32.707000000000001"/>
  </r>
  <r>
    <x v="21"/>
    <s v="Toyota Yaris Hatchback"/>
    <x v="214"/>
    <x v="1"/>
    <x v="1"/>
    <n v="4"/>
    <n v="24000"/>
    <n v="4.7999999999999996E-3"/>
    <n v="0.99519999999999997"/>
    <n v="1.8800000000000001E-2"/>
    <n v="0.98119999999999996"/>
    <n v="11411"/>
    <n v="11184"/>
    <n v="11637"/>
    <s v="/used-toyota-prices/yaris-hatchback-pricing/2012"/>
    <n v="58872"/>
    <n v="32.707000000000001"/>
  </r>
  <r>
    <x v="21"/>
    <s v="Toyota Yaris Hatchback"/>
    <x v="214"/>
    <x v="2"/>
    <x v="2"/>
    <n v="4"/>
    <n v="36000"/>
    <n v="7.1999999999999998E-3"/>
    <n v="0.99280000000000002"/>
    <n v="2.2200000000000001E-2"/>
    <n v="0.9778"/>
    <n v="9698"/>
    <n v="9449"/>
    <n v="9947"/>
    <s v="/used-toyota-prices/yaris-hatchback-pricing/2011"/>
    <n v="58668"/>
    <n v="32.707000000000001"/>
  </r>
  <r>
    <x v="21"/>
    <s v="Toyota Yaris Hatchback"/>
    <x v="214"/>
    <x v="3"/>
    <x v="3"/>
    <n v="4"/>
    <n v="48000"/>
    <n v="9.5999999999999992E-3"/>
    <n v="0.99039999999999995"/>
    <n v="2.5600000000000001E-2"/>
    <n v="0.97440000000000004"/>
    <n v="8508"/>
    <n v="8271"/>
    <n v="8745"/>
    <s v="/used-toyota-prices/yaris-hatchback-pricing/2010"/>
    <n v="58464"/>
    <n v="32.707000000000001"/>
  </r>
  <r>
    <x v="21"/>
    <s v="Toyota Yaris Hatchback"/>
    <x v="214"/>
    <x v="4"/>
    <x v="4"/>
    <n v="4"/>
    <n v="60000"/>
    <n v="1.2E-2"/>
    <n v="0.98799999999999999"/>
    <n v="4.5999999999999999E-2"/>
    <n v="0.95399999999999996"/>
    <n v="7494"/>
    <n v="7259"/>
    <n v="7728"/>
    <s v="/used-toyota-prices/yaris-hatchback-pricing/2009"/>
    <n v="57240"/>
    <n v="32.707000000000001"/>
  </r>
  <r>
    <x v="21"/>
    <s v="Toyota Yaris Hatchback"/>
    <x v="214"/>
    <x v="5"/>
    <x v="5"/>
    <n v="4"/>
    <n v="72000"/>
    <n v="1.54E-2"/>
    <n v="0.98460000000000003"/>
    <n v="5.3933333299999997E-2"/>
    <n v="0.94606666669999995"/>
    <n v="5508"/>
    <n v="5357"/>
    <n v="5660"/>
    <s v="/used-toyota-prices/yaris-hatchback-pricing/2008"/>
    <n v="56764.000001999993"/>
    <n v="32.707000000000001"/>
  </r>
  <r>
    <x v="21"/>
    <s v="Toyota Yaris Hatchback"/>
    <x v="214"/>
    <x v="6"/>
    <x v="6"/>
    <n v="4"/>
    <n v="84000"/>
    <n v="1.8800000000000001E-2"/>
    <n v="0.98119999999999996"/>
    <n v="6.1866666700000003E-2"/>
    <n v="0.93813333330000004"/>
    <n v="5108"/>
    <n v="4974"/>
    <n v="5242"/>
    <s v="/used-toyota-prices/yaris-hatchback-pricing/2007"/>
    <n v="56287.999997999999"/>
    <n v="32.707000000000001"/>
  </r>
  <r>
    <x v="21"/>
    <s v="Toyota Yaris Hatchback"/>
    <x v="214"/>
    <x v="7"/>
    <x v="7"/>
    <n v="4"/>
    <n v="96000"/>
    <n v="2.2200000000000001E-2"/>
    <n v="0.9778"/>
    <n v="6.9800000000000001E-2"/>
    <n v="0.93020000000000003"/>
    <n v="4442"/>
    <n v="4333"/>
    <n v="4552"/>
    <s v="/used-toyota-prices/yaris-hatchback-pricing/2006"/>
    <n v="55812"/>
    <n v="32.707000000000001"/>
  </r>
  <r>
    <x v="21"/>
    <s v="Toyota Yaris Sedan"/>
    <x v="215"/>
    <x v="1"/>
    <x v="1"/>
    <n v="3"/>
    <n v="24000"/>
    <n v="4.7999999999999996E-3"/>
    <n v="0.99519999999999997"/>
    <n v="1.8800000000000001E-2"/>
    <n v="0.98119999999999996"/>
    <n v="11414"/>
    <n v="11164"/>
    <n v="11664"/>
    <s v="/used-toyota-prices/yaris-sedan-pricing/2012"/>
    <n v="58872"/>
    <n v="32.707000000000001"/>
  </r>
  <r>
    <x v="21"/>
    <s v="Toyota Yaris Sedan"/>
    <x v="215"/>
    <x v="2"/>
    <x v="2"/>
    <n v="3"/>
    <n v="36000"/>
    <n v="7.1999999999999998E-3"/>
    <n v="0.99280000000000002"/>
    <n v="2.2200000000000001E-2"/>
    <n v="0.9778"/>
    <n v="9886"/>
    <n v="9690"/>
    <n v="10082"/>
    <s v="/used-toyota-prices/yaris-sedan-pricing/2011"/>
    <n v="58668"/>
    <n v="32.707000000000001"/>
  </r>
  <r>
    <x v="21"/>
    <s v="Toyota Yaris Sedan"/>
    <x v="215"/>
    <x v="3"/>
    <x v="3"/>
    <n v="3"/>
    <n v="48000"/>
    <n v="9.5999999999999992E-3"/>
    <n v="0.99039999999999995"/>
    <n v="2.5600000000000001E-2"/>
    <n v="0.97440000000000004"/>
    <n v="8723"/>
    <n v="8541"/>
    <n v="8905"/>
    <s v="/used-toyota-prices/yaris-sedan-pricing/2010"/>
    <n v="58464"/>
    <n v="32.707000000000001"/>
  </r>
  <r>
    <x v="21"/>
    <s v="Toyota Yaris Sedan"/>
    <x v="215"/>
    <x v="4"/>
    <x v="4"/>
    <n v="3"/>
    <n v="60000"/>
    <n v="1.2E-2"/>
    <n v="0.98799999999999999"/>
    <n v="4.5999999999999999E-2"/>
    <n v="0.95399999999999996"/>
    <n v="7687"/>
    <n v="7475"/>
    <n v="7899"/>
    <s v="/used-toyota-prices/yaris-sedan-pricing/2009"/>
    <n v="57240"/>
    <n v="32.707000000000001"/>
  </r>
  <r>
    <x v="21"/>
    <s v="Toyota Yaris Sedan"/>
    <x v="215"/>
    <x v="5"/>
    <x v="5"/>
    <n v="2"/>
    <n v="72000"/>
    <n v="1.54E-2"/>
    <n v="0.98460000000000003"/>
    <n v="5.3933333299999997E-2"/>
    <n v="0.94606666669999995"/>
    <n v="6772"/>
    <n v="6601"/>
    <n v="6942"/>
    <s v="/used-toyota-prices/yaris-sedan-pricing/2008"/>
    <n v="56764.000001999993"/>
    <n v="32.707000000000001"/>
  </r>
  <r>
    <x v="21"/>
    <s v="Toyota Yaris Sedan"/>
    <x v="215"/>
    <x v="6"/>
    <x v="6"/>
    <n v="2"/>
    <n v="84000"/>
    <n v="1.8800000000000001E-2"/>
    <n v="0.98119999999999996"/>
    <n v="6.1866666700000003E-2"/>
    <n v="0.93813333330000004"/>
    <n v="6046"/>
    <n v="5885"/>
    <n v="6208"/>
    <s v="/used-toyota-prices/yaris-sedan-pricing/2007"/>
    <n v="56287.999997999999"/>
    <n v="32.707000000000001"/>
  </r>
  <r>
    <x v="22"/>
    <s v="Volkswagen CC Sedan"/>
    <x v="216"/>
    <x v="0"/>
    <x v="0"/>
    <n v="4"/>
    <n v="12000"/>
    <n v="2.3999999999999998E-3"/>
    <n v="0.99760000000000004"/>
    <n v="1.4500000000000001E-2"/>
    <n v="0.98550000000000004"/>
    <n v="19763"/>
    <n v="19484"/>
    <n v="20042"/>
    <s v="/used-volkswagen-prices/cc-sedan-pricing/2013"/>
    <n v="59130"/>
    <n v="24.18"/>
  </r>
  <r>
    <x v="22"/>
    <s v="Volkswagen CC Sedan"/>
    <x v="216"/>
    <x v="1"/>
    <x v="1"/>
    <n v="4"/>
    <n v="24000"/>
    <n v="4.7999999999999996E-3"/>
    <n v="0.99519999999999997"/>
    <n v="1.7000000000000001E-2"/>
    <n v="0.98299999999999998"/>
    <n v="16459"/>
    <n v="16235"/>
    <n v="16683"/>
    <s v="/used-volkswagen-prices/cc-sedan-pricing/2012"/>
    <n v="58980"/>
    <n v="24.18"/>
  </r>
  <r>
    <x v="22"/>
    <s v="Volkswagen CC Sedan"/>
    <x v="216"/>
    <x v="2"/>
    <x v="2"/>
    <n v="4"/>
    <n v="36000"/>
    <n v="7.1999999999999998E-3"/>
    <n v="0.99280000000000002"/>
    <n v="1.95E-2"/>
    <n v="0.98050000000000004"/>
    <n v="14281"/>
    <n v="14114"/>
    <n v="14449"/>
    <s v="/used-volkswagen-prices/cc-sedan-pricing/2011"/>
    <n v="58830"/>
    <n v="24.18"/>
  </r>
  <r>
    <x v="22"/>
    <s v="Volkswagen CC Sedan"/>
    <x v="216"/>
    <x v="3"/>
    <x v="3"/>
    <n v="4"/>
    <n v="48000"/>
    <n v="9.5999999999999992E-3"/>
    <n v="0.99039999999999995"/>
    <n v="2.1999999999999999E-2"/>
    <n v="0.97799999999999998"/>
    <n v="11923"/>
    <n v="11728"/>
    <n v="12117"/>
    <s v="/used-volkswagen-prices/cc-sedan-pricing/2010"/>
    <n v="58680"/>
    <n v="24.18"/>
  </r>
  <r>
    <x v="22"/>
    <s v="Volkswagen CC Sedan"/>
    <x v="216"/>
    <x v="4"/>
    <x v="4"/>
    <n v="4"/>
    <n v="60000"/>
    <n v="1.2E-2"/>
    <n v="0.98799999999999999"/>
    <n v="3.6999999999999998E-2"/>
    <n v="0.96299999999999997"/>
    <n v="13125"/>
    <n v="12941"/>
    <n v="13309"/>
    <s v="/used-volkswagen-prices/cc-sedan-pricing/2009"/>
    <n v="57780"/>
    <n v="24.18"/>
  </r>
  <r>
    <x v="22"/>
    <s v="Volkswagen Eos Convertible"/>
    <x v="217"/>
    <x v="0"/>
    <x v="0"/>
    <n v="3.67"/>
    <n v="12000"/>
    <n v="2.3999999999999998E-3"/>
    <n v="0.99760000000000004"/>
    <n v="1.4500000000000001E-2"/>
    <n v="0.98550000000000004"/>
    <n v="24799"/>
    <n v="24307"/>
    <n v="25290"/>
    <s v="/used-volkswagen-prices/eos-convertible-pricing/2013"/>
    <n v="59130"/>
    <n v="24.805"/>
  </r>
  <r>
    <x v="22"/>
    <s v="Volkswagen Eos Convertible"/>
    <x v="217"/>
    <x v="1"/>
    <x v="1"/>
    <n v="3.67"/>
    <n v="24000"/>
    <n v="4.7999999999999996E-3"/>
    <n v="0.99519999999999997"/>
    <n v="1.7000000000000001E-2"/>
    <n v="0.98299999999999998"/>
    <n v="20052"/>
    <n v="19676"/>
    <n v="20428"/>
    <s v="/used-volkswagen-prices/eos-convertible-pricing/2012"/>
    <n v="58980"/>
    <n v="24.805"/>
  </r>
  <r>
    <x v="22"/>
    <s v="Volkswagen Eos Convertible"/>
    <x v="217"/>
    <x v="2"/>
    <x v="2"/>
    <n v="3.67"/>
    <n v="36000"/>
    <n v="7.1999999999999998E-3"/>
    <n v="0.99280000000000002"/>
    <n v="1.95E-2"/>
    <n v="0.98050000000000004"/>
    <n v="17517"/>
    <n v="17244"/>
    <n v="17790"/>
    <s v="/used-volkswagen-prices/eos-convertible-pricing/2011"/>
    <n v="58830"/>
    <n v="24.805"/>
  </r>
  <r>
    <x v="22"/>
    <s v="Volkswagen Eos Convertible"/>
    <x v="217"/>
    <x v="3"/>
    <x v="3"/>
    <n v="3.67"/>
    <n v="48000"/>
    <n v="9.5999999999999992E-3"/>
    <n v="0.99039999999999995"/>
    <n v="2.1999999999999999E-2"/>
    <n v="0.97799999999999998"/>
    <n v="15109"/>
    <n v="14805"/>
    <n v="15414"/>
    <s v="/used-volkswagen-prices/eos-convertible-pricing/2010"/>
    <n v="58680"/>
    <n v="24.805"/>
  </r>
  <r>
    <x v="22"/>
    <s v="Volkswagen Eos Convertible"/>
    <x v="217"/>
    <x v="4"/>
    <x v="4"/>
    <n v="3.67"/>
    <n v="60000"/>
    <n v="1.2E-2"/>
    <n v="0.98799999999999999"/>
    <n v="3.6999999999999998E-2"/>
    <n v="0.96299999999999997"/>
    <n v="12351"/>
    <n v="12109"/>
    <n v="12594"/>
    <s v="/used-volkswagen-prices/eos-convertible-pricing/2009"/>
    <n v="57780"/>
    <n v="24.805"/>
  </r>
  <r>
    <x v="22"/>
    <s v="Volkswagen Eos Convertible"/>
    <x v="217"/>
    <x v="5"/>
    <x v="5"/>
    <n v="3"/>
    <n v="72000"/>
    <n v="1.4500000000000001E-2"/>
    <n v="0.98550000000000004"/>
    <n v="5.6133333299999998E-2"/>
    <n v="0.94386666669999997"/>
    <n v="9887"/>
    <n v="9718"/>
    <n v="10056"/>
    <s v="/used-volkswagen-prices/eos-convertible-pricing/2008"/>
    <n v="56632.000002000001"/>
    <n v="24.805"/>
  </r>
  <r>
    <x v="22"/>
    <s v="Volkswagen Eos Convertible"/>
    <x v="217"/>
    <x v="6"/>
    <x v="6"/>
    <n v="3"/>
    <n v="84000"/>
    <n v="1.7000000000000001E-2"/>
    <n v="0.98299999999999998"/>
    <n v="7.5266666699999998E-2"/>
    <n v="0.92473333329999996"/>
    <n v="7401"/>
    <n v="7265"/>
    <n v="7537"/>
    <s v="/used-volkswagen-prices/eos-convertible-pricing/2007"/>
    <n v="55483.999997999999"/>
    <n v="24.805"/>
  </r>
  <r>
    <x v="22"/>
    <s v="Volkswagen GLI Sedan"/>
    <x v="218"/>
    <x v="0"/>
    <x v="0"/>
    <n v="4"/>
    <n v="12000"/>
    <n v="2.3999999999999998E-3"/>
    <n v="0.99760000000000004"/>
    <n v="1.4500000000000001E-2"/>
    <n v="0.98550000000000004"/>
    <n v="21262"/>
    <n v="20804"/>
    <n v="21721"/>
    <s v="/used-volkswagen-prices/gli-sedan-pricing/2013"/>
    <n v="59130"/>
    <n v="27.5"/>
  </r>
  <r>
    <x v="22"/>
    <s v="Volkswagen GLI Sedan"/>
    <x v="218"/>
    <x v="1"/>
    <x v="1"/>
    <n v="4"/>
    <n v="24000"/>
    <n v="4.7999999999999996E-3"/>
    <n v="0.99519999999999997"/>
    <n v="1.7000000000000001E-2"/>
    <n v="0.98299999999999998"/>
    <n v="16951"/>
    <n v="16550"/>
    <n v="17352"/>
    <s v="/used-volkswagen-prices/gli-sedan-pricing/2012"/>
    <n v="58980"/>
    <n v="27.5"/>
  </r>
  <r>
    <x v="22"/>
    <s v="Volkswagen GLI Sedan"/>
    <x v="218"/>
    <x v="4"/>
    <x v="4"/>
    <n v="4"/>
    <n v="60000"/>
    <n v="1.2E-2"/>
    <n v="0.98799999999999999"/>
    <n v="3.6999999999999998E-2"/>
    <n v="0.96299999999999997"/>
    <n v="11793"/>
    <n v="11484"/>
    <n v="12101"/>
    <s v="/used-volkswagen-prices/gli-sedan-pricing/2009"/>
    <n v="57780"/>
    <n v="27.5"/>
  </r>
  <r>
    <x v="22"/>
    <s v="Volkswagen GLI Sedan"/>
    <x v="218"/>
    <x v="5"/>
    <x v="5"/>
    <n v="4"/>
    <n v="72000"/>
    <n v="1.4500000000000001E-2"/>
    <n v="0.98550000000000004"/>
    <n v="5.6133333299999998E-2"/>
    <n v="0.94386666669999997"/>
    <n v="8751"/>
    <n v="8517"/>
    <n v="8986"/>
    <s v="/used-volkswagen-prices/gli-sedan-pricing/2008"/>
    <n v="56632.000002000001"/>
    <n v="27.5"/>
  </r>
  <r>
    <x v="22"/>
    <s v="Volkswagen Golf Sedan"/>
    <x v="219"/>
    <x v="0"/>
    <x v="0"/>
    <n v="4"/>
    <n v="12000"/>
    <n v="2.3999999999999998E-3"/>
    <n v="0.99760000000000004"/>
    <n v="1.4500000000000001E-2"/>
    <n v="0.98550000000000004"/>
    <n v="14014"/>
    <n v="13762"/>
    <n v="14266"/>
    <s v="/used-volkswagen-prices/golf-sedan-pricing/2013"/>
    <n v="59130"/>
    <n v="29.33"/>
  </r>
  <r>
    <x v="22"/>
    <s v="Volkswagen Golf Sedan"/>
    <x v="219"/>
    <x v="1"/>
    <x v="1"/>
    <n v="4"/>
    <n v="24000"/>
    <n v="4.7999999999999996E-3"/>
    <n v="0.99519999999999997"/>
    <n v="1.7000000000000001E-2"/>
    <n v="0.98299999999999998"/>
    <n v="12613"/>
    <n v="12378"/>
    <n v="12848"/>
    <s v="/used-volkswagen-prices/golf-sedan-pricing/2012"/>
    <n v="58980"/>
    <n v="29.33"/>
  </r>
  <r>
    <x v="22"/>
    <s v="Volkswagen Golf Sedan"/>
    <x v="219"/>
    <x v="2"/>
    <x v="2"/>
    <n v="4"/>
    <n v="36000"/>
    <n v="7.1999999999999998E-3"/>
    <n v="0.99280000000000002"/>
    <n v="1.95E-2"/>
    <n v="0.98050000000000004"/>
    <n v="11369"/>
    <n v="11135"/>
    <n v="11602"/>
    <s v="/used-volkswagen-prices/golf-sedan-pricing/2011"/>
    <n v="58830"/>
    <n v="29.33"/>
  </r>
  <r>
    <x v="22"/>
    <s v="Volkswagen Golf Sedan"/>
    <x v="219"/>
    <x v="3"/>
    <x v="3"/>
    <n v="4"/>
    <n v="48000"/>
    <n v="9.5999999999999992E-3"/>
    <n v="0.99039999999999995"/>
    <n v="2.1999999999999999E-2"/>
    <n v="0.97799999999999998"/>
    <n v="10244"/>
    <n v="9970"/>
    <n v="10517"/>
    <s v="/used-volkswagen-prices/golf-sedan-pricing/2010"/>
    <n v="58680"/>
    <n v="29.33"/>
  </r>
  <r>
    <x v="22"/>
    <s v="Volkswagen Golf Sedan"/>
    <x v="219"/>
    <x v="7"/>
    <x v="7"/>
    <n v="4"/>
    <n v="96000"/>
    <n v="1.95E-2"/>
    <n v="0.98050000000000004"/>
    <n v="9.4399999999999998E-2"/>
    <n v="0.90559999999999996"/>
    <n v="4311"/>
    <n v="4219"/>
    <n v="4403"/>
    <s v="/used-volkswagen-prices/golf-sedan-pricing/2006"/>
    <n v="54336"/>
    <n v="29.33"/>
  </r>
  <r>
    <x v="22"/>
    <s v="Volkswagen Golf Sedan"/>
    <x v="219"/>
    <x v="8"/>
    <x v="8"/>
    <n v="4"/>
    <n v="108000"/>
    <n v="2.1999999999999999E-2"/>
    <n v="0.97799999999999998"/>
    <n v="0.1135333333"/>
    <n v="0.88646666669999996"/>
    <n v="3997"/>
    <n v="3907"/>
    <n v="4086"/>
    <s v="/used-volkswagen-prices/golf-sedan-pricing/2005"/>
    <n v="53188.000002000001"/>
    <n v="29.33"/>
  </r>
  <r>
    <x v="22"/>
    <s v="Volkswagen Jetta Sedan"/>
    <x v="220"/>
    <x v="0"/>
    <x v="0"/>
    <n v="4"/>
    <n v="12000"/>
    <n v="2.3999999999999998E-3"/>
    <n v="0.99760000000000004"/>
    <n v="1.4500000000000001E-2"/>
    <n v="0.98550000000000004"/>
    <n v="10059"/>
    <n v="9842"/>
    <n v="10277"/>
    <s v="/used-volkswagen-prices/jetta-sedan-pricing/2013"/>
    <n v="59130"/>
    <n v="27.98"/>
  </r>
  <r>
    <x v="22"/>
    <s v="Volkswagen Jetta Sedan"/>
    <x v="220"/>
    <x v="1"/>
    <x v="1"/>
    <n v="4"/>
    <n v="24000"/>
    <n v="4.7999999999999996E-3"/>
    <n v="0.99519999999999997"/>
    <n v="1.7000000000000001E-2"/>
    <n v="0.98299999999999998"/>
    <n v="10404"/>
    <n v="10242"/>
    <n v="10566"/>
    <s v="/used-volkswagen-prices/jetta-sedan-pricing/2012"/>
    <n v="58980"/>
    <n v="27.98"/>
  </r>
  <r>
    <x v="22"/>
    <s v="Volkswagen Jetta Sedan"/>
    <x v="220"/>
    <x v="2"/>
    <x v="2"/>
    <n v="4"/>
    <n v="36000"/>
    <n v="7.1999999999999998E-3"/>
    <n v="0.99280000000000002"/>
    <n v="1.95E-2"/>
    <n v="0.98050000000000004"/>
    <n v="8651"/>
    <n v="8445"/>
    <n v="8857"/>
    <s v="/used-volkswagen-prices/jetta-sedan-pricing/2011"/>
    <n v="58830"/>
    <n v="27.98"/>
  </r>
  <r>
    <x v="22"/>
    <s v="Volkswagen Jetta Sedan"/>
    <x v="220"/>
    <x v="3"/>
    <x v="3"/>
    <n v="4"/>
    <n v="48000"/>
    <n v="9.5999999999999992E-3"/>
    <n v="0.99039999999999995"/>
    <n v="2.1999999999999999E-2"/>
    <n v="0.97799999999999998"/>
    <n v="10356"/>
    <n v="10069"/>
    <n v="10643"/>
    <s v="/used-volkswagen-prices/jetta-sedan-pricing/2010"/>
    <n v="58680"/>
    <n v="27.98"/>
  </r>
  <r>
    <x v="22"/>
    <s v="Volkswagen Jetta Sedan"/>
    <x v="220"/>
    <x v="4"/>
    <x v="4"/>
    <n v="4"/>
    <n v="60000"/>
    <n v="1.2E-2"/>
    <n v="0.98799999999999999"/>
    <n v="3.6999999999999998E-2"/>
    <n v="0.96299999999999997"/>
    <n v="8781"/>
    <n v="8548"/>
    <n v="9014"/>
    <s v="/used-volkswagen-prices/jetta-sedan-pricing/2009"/>
    <n v="57780"/>
    <n v="27.98"/>
  </r>
  <r>
    <x v="22"/>
    <s v="Volkswagen Jetta Sedan"/>
    <x v="220"/>
    <x v="5"/>
    <x v="5"/>
    <n v="3.33"/>
    <n v="72000"/>
    <n v="1.4500000000000001E-2"/>
    <n v="0.98550000000000004"/>
    <n v="5.6133333299999998E-2"/>
    <n v="0.94386666669999997"/>
    <n v="6352"/>
    <n v="6212"/>
    <n v="6491"/>
    <s v="/used-volkswagen-prices/jetta-sedan-pricing/2008"/>
    <n v="56632.000002000001"/>
    <n v="27.98"/>
  </r>
  <r>
    <x v="22"/>
    <s v="Volkswagen Jetta Sedan"/>
    <x v="220"/>
    <x v="6"/>
    <x v="6"/>
    <n v="3.33"/>
    <n v="84000"/>
    <n v="1.7000000000000001E-2"/>
    <n v="0.98299999999999998"/>
    <n v="7.5266666699999998E-2"/>
    <n v="0.92473333329999996"/>
    <n v="5844"/>
    <n v="5737"/>
    <n v="5950"/>
    <s v="/used-volkswagen-prices/jetta-sedan-pricing/2007"/>
    <n v="55483.999997999999"/>
    <n v="27.98"/>
  </r>
  <r>
    <x v="22"/>
    <s v="Volkswagen Jetta Sedan"/>
    <x v="220"/>
    <x v="7"/>
    <x v="7"/>
    <n v="3.67"/>
    <n v="96000"/>
    <n v="1.95E-2"/>
    <n v="0.98050000000000004"/>
    <n v="9.4399999999999998E-2"/>
    <n v="0.90559999999999996"/>
    <n v="4567"/>
    <n v="4486"/>
    <n v="4648"/>
    <s v="/used-volkswagen-prices/jetta-sedan-pricing/2006"/>
    <n v="54336"/>
    <n v="27.98"/>
  </r>
  <r>
    <x v="22"/>
    <s v="Volkswagen Jetta Sedan"/>
    <x v="220"/>
    <x v="8"/>
    <x v="8"/>
    <n v="3.67"/>
    <n v="108000"/>
    <n v="2.1999999999999999E-2"/>
    <n v="0.97799999999999998"/>
    <n v="0.1135333333"/>
    <n v="0.88646666669999996"/>
    <n v="3584"/>
    <n v="3511"/>
    <n v="3658"/>
    <s v="/used-volkswagen-prices/jetta-sedan-pricing/2005"/>
    <n v="53188.000002000001"/>
    <n v="27.98"/>
  </r>
  <r>
    <x v="22"/>
    <s v="Volkswagen Jetta SportWagen Wagon"/>
    <x v="221"/>
    <x v="0"/>
    <x v="0"/>
    <n v="4"/>
    <n v="12000"/>
    <n v="2.3999999999999998E-3"/>
    <n v="0.99760000000000004"/>
    <n v="1.4500000000000001E-2"/>
    <n v="0.98550000000000004"/>
    <n v="16900"/>
    <n v="16443"/>
    <n v="17357"/>
    <s v="/used-volkswagen-prices/jetta-sportwagen-wagon-pricing/2013"/>
    <n v="59130"/>
    <n v="28.87"/>
  </r>
  <r>
    <x v="22"/>
    <s v="Volkswagen Jetta SportWagen Wagon"/>
    <x v="221"/>
    <x v="1"/>
    <x v="1"/>
    <n v="4"/>
    <n v="24000"/>
    <n v="4.7999999999999996E-3"/>
    <n v="0.99519999999999997"/>
    <n v="1.7000000000000001E-2"/>
    <n v="0.98299999999999998"/>
    <n v="13925"/>
    <n v="13628"/>
    <n v="14223"/>
    <s v="/used-volkswagen-prices/jetta-sportwagen-wagon-pricing/2012"/>
    <n v="58980"/>
    <n v="28.87"/>
  </r>
  <r>
    <x v="22"/>
    <s v="Volkswagen Jetta SportWagen Wagon"/>
    <x v="221"/>
    <x v="2"/>
    <x v="2"/>
    <n v="4"/>
    <n v="36000"/>
    <n v="7.1999999999999998E-3"/>
    <n v="0.99280000000000002"/>
    <n v="1.95E-2"/>
    <n v="0.98050000000000004"/>
    <n v="12638"/>
    <n v="12307"/>
    <n v="12968"/>
    <s v="/used-volkswagen-prices/jetta-sportwagen-wagon-pricing/2011"/>
    <n v="58830"/>
    <n v="28.87"/>
  </r>
  <r>
    <x v="22"/>
    <s v="Volkswagen Jetta SportWagen Wagon"/>
    <x v="221"/>
    <x v="3"/>
    <x v="3"/>
    <n v="4"/>
    <n v="48000"/>
    <n v="9.5999999999999992E-3"/>
    <n v="0.99039999999999995"/>
    <n v="2.1999999999999999E-2"/>
    <n v="0.97799999999999998"/>
    <n v="10965"/>
    <n v="10726"/>
    <n v="11205"/>
    <s v="/used-volkswagen-prices/jetta-sportwagen-wagon-pricing/2010"/>
    <n v="58680"/>
    <n v="28.87"/>
  </r>
  <r>
    <x v="22"/>
    <s v="Volkswagen Jetta SportWagen Wagon"/>
    <x v="221"/>
    <x v="4"/>
    <x v="4"/>
    <n v="4"/>
    <n v="60000"/>
    <n v="1.2E-2"/>
    <n v="0.98799999999999999"/>
    <n v="3.6999999999999998E-2"/>
    <n v="0.96299999999999997"/>
    <n v="9236"/>
    <n v="9007"/>
    <n v="9465"/>
    <s v="/used-volkswagen-prices/jetta-sportwagen-wagon-pricing/2009"/>
    <n v="57780"/>
    <n v="28.87"/>
  </r>
  <r>
    <x v="22"/>
    <s v="Volkswagen New Beetle Coupe"/>
    <x v="222"/>
    <x v="3"/>
    <x v="3"/>
    <n v="4"/>
    <n v="48000"/>
    <n v="9.5999999999999992E-3"/>
    <n v="0.99039999999999995"/>
    <n v="2.1999999999999999E-2"/>
    <n v="0.97799999999999998"/>
    <n v="12160"/>
    <n v="11850"/>
    <n v="12470"/>
    <s v="/used-volkswagen-prices/new-beetle-coupe-pricing/2010"/>
    <n v="58680"/>
    <n v="26.84"/>
  </r>
  <r>
    <x v="22"/>
    <s v="Volkswagen New Beetle Coupe"/>
    <x v="222"/>
    <x v="4"/>
    <x v="4"/>
    <n v="4"/>
    <n v="60000"/>
    <n v="1.2E-2"/>
    <n v="0.98799999999999999"/>
    <n v="3.6999999999999998E-2"/>
    <n v="0.96299999999999997"/>
    <n v="9461"/>
    <n v="9207"/>
    <n v="9716"/>
    <s v="/used-volkswagen-prices/new-beetle-coupe-pricing/2009"/>
    <n v="57780"/>
    <n v="26.84"/>
  </r>
  <r>
    <x v="22"/>
    <s v="Volkswagen New Beetle Coupe"/>
    <x v="222"/>
    <x v="5"/>
    <x v="5"/>
    <n v="4"/>
    <n v="72000"/>
    <n v="1.4500000000000001E-2"/>
    <n v="0.98550000000000004"/>
    <n v="5.6133333299999998E-2"/>
    <n v="0.94386666669999997"/>
    <n v="6884"/>
    <n v="6770"/>
    <n v="6997"/>
    <s v="/used-volkswagen-prices/new-beetle-coupe-pricing/2008"/>
    <n v="56632.000002000001"/>
    <n v="26.84"/>
  </r>
  <r>
    <x v="22"/>
    <s v="Volkswagen New Beetle Coupe"/>
    <x v="222"/>
    <x v="6"/>
    <x v="6"/>
    <n v="4"/>
    <n v="84000"/>
    <n v="1.7000000000000001E-2"/>
    <n v="0.98299999999999998"/>
    <n v="7.5266666699999998E-2"/>
    <n v="0.92473333329999996"/>
    <n v="6055"/>
    <n v="5908"/>
    <n v="6202"/>
    <s v="/used-volkswagen-prices/new-beetle-coupe-pricing/2007"/>
    <n v="55483.999997999999"/>
    <n v="26.84"/>
  </r>
  <r>
    <x v="22"/>
    <s v="Volkswagen New Beetle Coupe"/>
    <x v="222"/>
    <x v="7"/>
    <x v="7"/>
    <n v="4"/>
    <n v="96000"/>
    <n v="1.95E-2"/>
    <n v="0.98050000000000004"/>
    <n v="9.4399999999999998E-2"/>
    <n v="0.90559999999999996"/>
    <n v="5349"/>
    <n v="5220"/>
    <n v="5478"/>
    <s v="/used-volkswagen-prices/new-beetle-coupe-pricing/2006"/>
    <n v="54336"/>
    <n v="26.84"/>
  </r>
  <r>
    <x v="22"/>
    <s v="Volkswagen New Beetle Coupe"/>
    <x v="222"/>
    <x v="8"/>
    <x v="8"/>
    <n v="4"/>
    <n v="108000"/>
    <n v="2.1999999999999999E-2"/>
    <n v="0.97799999999999998"/>
    <n v="0.1135333333"/>
    <n v="0.88646666669999996"/>
    <n v="4066"/>
    <n v="3982"/>
    <n v="4150"/>
    <s v="/used-volkswagen-prices/new-beetle-coupe-pricing/2005"/>
    <n v="53188.000002000001"/>
    <n v="26.84"/>
  </r>
  <r>
    <x v="22"/>
    <s v="Volkswagen Passat Sedan"/>
    <x v="223"/>
    <x v="0"/>
    <x v="0"/>
    <n v="4"/>
    <n v="12000"/>
    <n v="2.3999999999999998E-3"/>
    <n v="0.99760000000000004"/>
    <n v="1.4500000000000001E-2"/>
    <n v="0.98550000000000004"/>
    <n v="14677"/>
    <n v="14409"/>
    <n v="14944"/>
    <s v="/used-volkswagen-prices/passat-sedan-pricing/2013"/>
    <n v="59130"/>
    <n v="28.32"/>
  </r>
  <r>
    <x v="22"/>
    <s v="Volkswagen Passat Sedan"/>
    <x v="223"/>
    <x v="1"/>
    <x v="1"/>
    <n v="4"/>
    <n v="24000"/>
    <n v="4.7999999999999996E-3"/>
    <n v="0.99519999999999997"/>
    <n v="1.7000000000000001E-2"/>
    <n v="0.98299999999999998"/>
    <n v="19913"/>
    <n v="19708"/>
    <n v="20118"/>
    <s v="/used-volkswagen-prices/passat-sedan-pricing/2012"/>
    <n v="58980"/>
    <n v="28.32"/>
  </r>
  <r>
    <x v="22"/>
    <s v="Volkswagen Passat Sedan"/>
    <x v="223"/>
    <x v="3"/>
    <x v="3"/>
    <n v="4"/>
    <n v="48000"/>
    <n v="9.5999999999999992E-3"/>
    <n v="0.99039999999999995"/>
    <n v="2.1999999999999999E-2"/>
    <n v="0.97799999999999998"/>
    <n v="12865"/>
    <n v="12513"/>
    <n v="13217"/>
    <s v="/used-volkswagen-prices/passat-sedan-pricing/2010"/>
    <n v="58680"/>
    <n v="28.32"/>
  </r>
  <r>
    <x v="22"/>
    <s v="Volkswagen Passat Sedan"/>
    <x v="223"/>
    <x v="4"/>
    <x v="4"/>
    <n v="4"/>
    <n v="60000"/>
    <n v="1.2E-2"/>
    <n v="0.98799999999999999"/>
    <n v="3.6999999999999998E-2"/>
    <n v="0.96299999999999997"/>
    <n v="10014"/>
    <n v="9852"/>
    <n v="10175"/>
    <s v="/used-volkswagen-prices/passat-sedan-pricing/2009"/>
    <n v="57780"/>
    <n v="28.32"/>
  </r>
  <r>
    <x v="22"/>
    <s v="Volkswagen Passat Sedan"/>
    <x v="223"/>
    <x v="5"/>
    <x v="5"/>
    <n v="3.33"/>
    <n v="72000"/>
    <n v="1.4500000000000001E-2"/>
    <n v="0.98550000000000004"/>
    <n v="5.6133333299999998E-2"/>
    <n v="0.94386666669999997"/>
    <n v="6920"/>
    <n v="6836"/>
    <n v="7004"/>
    <s v="/used-volkswagen-prices/passat-sedan-pricing/2008"/>
    <n v="56632.000002000001"/>
    <n v="28.32"/>
  </r>
  <r>
    <x v="22"/>
    <s v="Volkswagen Passat Sedan"/>
    <x v="223"/>
    <x v="6"/>
    <x v="6"/>
    <n v="3.33"/>
    <n v="84000"/>
    <n v="1.7000000000000001E-2"/>
    <n v="0.98299999999999998"/>
    <n v="7.5266666699999998E-2"/>
    <n v="0.92473333329999996"/>
    <n v="6325"/>
    <n v="6235"/>
    <n v="6414"/>
    <s v="/used-volkswagen-prices/passat-sedan-pricing/2007"/>
    <n v="55483.999997999999"/>
    <n v="28.32"/>
  </r>
  <r>
    <x v="22"/>
    <s v="Volkswagen Passat Sedan"/>
    <x v="223"/>
    <x v="7"/>
    <x v="7"/>
    <n v="3.67"/>
    <n v="96000"/>
    <n v="1.95E-2"/>
    <n v="0.98050000000000004"/>
    <n v="9.4399999999999998E-2"/>
    <n v="0.90559999999999996"/>
    <n v="4881"/>
    <n v="4792"/>
    <n v="4971"/>
    <s v="/used-volkswagen-prices/passat-sedan-pricing/2006"/>
    <n v="54336"/>
    <n v="28.32"/>
  </r>
  <r>
    <x v="22"/>
    <s v="Volkswagen Passat Sedan"/>
    <x v="223"/>
    <x v="8"/>
    <x v="8"/>
    <n v="1.33"/>
    <n v="108000"/>
    <n v="2.1999999999999999E-2"/>
    <n v="0.97799999999999998"/>
    <n v="0.1135333333"/>
    <n v="0.88646666669999996"/>
    <n v="3843"/>
    <n v="3768"/>
    <n v="3918"/>
    <s v="/used-volkswagen-prices/passat-sedan-pricing/2005"/>
    <n v="53188.000002000001"/>
    <n v="28.32"/>
  </r>
  <r>
    <x v="22"/>
    <s v="Volkswagen Passat Wagon"/>
    <x v="224"/>
    <x v="3"/>
    <x v="3"/>
    <n v="4"/>
    <n v="48000"/>
    <n v="9.5999999999999992E-3"/>
    <n v="0.99039999999999995"/>
    <n v="2.1999999999999999E-2"/>
    <n v="0.97799999999999998"/>
    <n v="15740"/>
    <n v="15280"/>
    <n v="16200"/>
    <s v="/used-volkswagen-prices/passat-wagon-pricing/2010"/>
    <n v="58680"/>
    <n v="25.222000000000001"/>
  </r>
  <r>
    <x v="22"/>
    <s v="Volkswagen Passat Wagon"/>
    <x v="224"/>
    <x v="4"/>
    <x v="4"/>
    <n v="4"/>
    <n v="60000"/>
    <n v="1.2E-2"/>
    <n v="0.98799999999999999"/>
    <n v="3.6999999999999998E-2"/>
    <n v="0.96299999999999997"/>
    <n v="10722"/>
    <n v="10526"/>
    <n v="10918"/>
    <s v="/used-volkswagen-prices/passat-wagon-pricing/2009"/>
    <n v="57780"/>
    <n v="25.222000000000001"/>
  </r>
  <r>
    <x v="22"/>
    <s v="Volkswagen Passat Wagon"/>
    <x v="224"/>
    <x v="5"/>
    <x v="5"/>
    <n v="4"/>
    <n v="72000"/>
    <n v="1.4500000000000001E-2"/>
    <n v="0.98550000000000004"/>
    <n v="5.6133333299999998E-2"/>
    <n v="0.94386666669999997"/>
    <n v="7729"/>
    <n v="7587"/>
    <n v="7871"/>
    <s v="/used-volkswagen-prices/passat-wagon-pricing/2008"/>
    <n v="56632.000002000001"/>
    <n v="25.222000000000001"/>
  </r>
  <r>
    <x v="22"/>
    <s v="Volkswagen Passat Wagon"/>
    <x v="224"/>
    <x v="6"/>
    <x v="6"/>
    <n v="4"/>
    <n v="84000"/>
    <n v="1.7000000000000001E-2"/>
    <n v="0.98299999999999998"/>
    <n v="7.5266666699999998E-2"/>
    <n v="0.92473333329999996"/>
    <n v="6835"/>
    <n v="6697"/>
    <n v="6973"/>
    <s v="/used-volkswagen-prices/passat-wagon-pricing/2007"/>
    <n v="55483.999997999999"/>
    <n v="25.222000000000001"/>
  </r>
  <r>
    <x v="22"/>
    <s v="Volkswagen Passat Wagon"/>
    <x v="224"/>
    <x v="8"/>
    <x v="8"/>
    <n v="3.33"/>
    <n v="108000"/>
    <n v="2.1999999999999999E-2"/>
    <n v="0.97799999999999998"/>
    <n v="0.1135333333"/>
    <n v="0.88646666669999996"/>
    <n v="3487"/>
    <n v="3423"/>
    <n v="3551"/>
    <s v="/used-volkswagen-prices/passat-wagon-pricing/2005"/>
    <n v="53188.000002000001"/>
    <n v="25.222000000000001"/>
  </r>
  <r>
    <x v="22"/>
    <s v="Volkswagen Routan Van"/>
    <x v="225"/>
    <x v="1"/>
    <x v="1"/>
    <n v="4"/>
    <n v="24000"/>
    <n v="4.7999999999999996E-3"/>
    <n v="0.99519999999999997"/>
    <n v="1.7000000000000001E-2"/>
    <n v="0.98299999999999998"/>
    <n v="14016"/>
    <n v="13782"/>
    <n v="14250"/>
    <s v="/used-volkswagen-prices/routan-van-pricing/2012"/>
    <n v="58980"/>
    <n v="19.690000000000001"/>
  </r>
  <r>
    <x v="22"/>
    <s v="Volkswagen Routan Van"/>
    <x v="225"/>
    <x v="2"/>
    <x v="2"/>
    <n v="4"/>
    <n v="36000"/>
    <n v="7.1999999999999998E-3"/>
    <n v="0.99280000000000002"/>
    <n v="1.95E-2"/>
    <n v="0.98050000000000004"/>
    <n v="11911"/>
    <n v="11742"/>
    <n v="12081"/>
    <s v="/used-volkswagen-prices/routan-van-pricing/2011"/>
    <n v="58830"/>
    <n v="19.690000000000001"/>
  </r>
  <r>
    <x v="22"/>
    <s v="Volkswagen Routan Van"/>
    <x v="225"/>
    <x v="3"/>
    <x v="3"/>
    <n v="4"/>
    <n v="48000"/>
    <n v="9.5999999999999992E-3"/>
    <n v="0.99039999999999995"/>
    <n v="2.1999999999999999E-2"/>
    <n v="0.97799999999999998"/>
    <n v="9995"/>
    <n v="9840"/>
    <n v="10149"/>
    <s v="/used-volkswagen-prices/routan-van-pricing/2010"/>
    <n v="58680"/>
    <n v="19.690000000000001"/>
  </r>
  <r>
    <x v="22"/>
    <s v="Volkswagen Routan Van"/>
    <x v="225"/>
    <x v="4"/>
    <x v="4"/>
    <n v="3.33"/>
    <n v="60000"/>
    <n v="1.2E-2"/>
    <n v="0.98799999999999999"/>
    <n v="3.6999999999999998E-2"/>
    <n v="0.96299999999999997"/>
    <n v="7370"/>
    <n v="7282"/>
    <n v="7459"/>
    <s v="/used-volkswagen-prices/routan-van-pricing/2009"/>
    <n v="57780"/>
    <n v="19.690000000000001"/>
  </r>
  <r>
    <x v="22"/>
    <s v="Volkswagen Tiguan SUV"/>
    <x v="226"/>
    <x v="0"/>
    <x v="0"/>
    <n v="4"/>
    <n v="12000"/>
    <n v="2.3999999999999998E-3"/>
    <n v="0.99760000000000004"/>
    <n v="1.4500000000000001E-2"/>
    <n v="0.98550000000000004"/>
    <n v="16958"/>
    <n v="16626"/>
    <n v="17290"/>
    <s v="/used-volkswagen-prices/tiguan-suv-pricing/2013"/>
    <n v="59130"/>
    <n v="21.91"/>
  </r>
  <r>
    <x v="22"/>
    <s v="Volkswagen Tiguan SUV"/>
    <x v="226"/>
    <x v="1"/>
    <x v="1"/>
    <n v="4"/>
    <n v="24000"/>
    <n v="4.7999999999999996E-3"/>
    <n v="0.99519999999999997"/>
    <n v="1.7000000000000001E-2"/>
    <n v="0.98299999999999998"/>
    <n v="16393"/>
    <n v="16160"/>
    <n v="16626"/>
    <s v="/used-volkswagen-prices/tiguan-suv-pricing/2012"/>
    <n v="58980"/>
    <n v="21.91"/>
  </r>
  <r>
    <x v="22"/>
    <s v="Volkswagen Tiguan SUV"/>
    <x v="226"/>
    <x v="2"/>
    <x v="2"/>
    <n v="4"/>
    <n v="36000"/>
    <n v="7.1999999999999998E-3"/>
    <n v="0.99280000000000002"/>
    <n v="1.95E-2"/>
    <n v="0.98050000000000004"/>
    <n v="14317"/>
    <n v="13984"/>
    <n v="14651"/>
    <s v="/used-volkswagen-prices/tiguan-suv-pricing/2011"/>
    <n v="58830"/>
    <n v="21.91"/>
  </r>
  <r>
    <x v="22"/>
    <s v="Volkswagen Tiguan SUV"/>
    <x v="226"/>
    <x v="3"/>
    <x v="3"/>
    <n v="4"/>
    <n v="48000"/>
    <n v="9.5999999999999992E-3"/>
    <n v="0.99039999999999995"/>
    <n v="2.1999999999999999E-2"/>
    <n v="0.97799999999999998"/>
    <n v="12725"/>
    <n v="12412"/>
    <n v="13038"/>
    <s v="/used-volkswagen-prices/tiguan-suv-pricing/2010"/>
    <n v="58680"/>
    <n v="21.91"/>
  </r>
  <r>
    <x v="22"/>
    <s v="Volkswagen Tiguan SUV"/>
    <x v="226"/>
    <x v="4"/>
    <x v="4"/>
    <n v="4"/>
    <n v="60000"/>
    <n v="1.2E-2"/>
    <n v="0.98799999999999999"/>
    <n v="3.6999999999999998E-2"/>
    <n v="0.96299999999999997"/>
    <n v="10726"/>
    <n v="10508"/>
    <n v="10943"/>
    <s v="/used-volkswagen-prices/tiguan-suv-pricing/2009"/>
    <n v="57780"/>
    <n v="21.91"/>
  </r>
  <r>
    <x v="22"/>
    <s v="Volkswagen Touareg SUV"/>
    <x v="227"/>
    <x v="0"/>
    <x v="0"/>
    <n v="4"/>
    <n v="12000"/>
    <n v="2.3999999999999998E-3"/>
    <n v="0.99760000000000004"/>
    <n v="1.4500000000000001E-2"/>
    <n v="0.98550000000000004"/>
    <n v="32783"/>
    <n v="32139"/>
    <n v="33427"/>
    <s v="/used-volkswagen-prices/touareg-suv-pricing/2013"/>
    <n v="59130"/>
    <n v="20.75"/>
  </r>
  <r>
    <x v="22"/>
    <s v="Volkswagen Touareg SUV"/>
    <x v="227"/>
    <x v="1"/>
    <x v="1"/>
    <n v="4"/>
    <n v="24000"/>
    <n v="4.7999999999999996E-3"/>
    <n v="0.99519999999999997"/>
    <n v="1.7000000000000001E-2"/>
    <n v="0.98299999999999998"/>
    <n v="29404"/>
    <n v="28542"/>
    <n v="30267"/>
    <s v="/used-volkswagen-prices/touareg-suv-pricing/2012"/>
    <n v="58980"/>
    <n v="20.75"/>
  </r>
  <r>
    <x v="22"/>
    <s v="Volkswagen Touareg SUV"/>
    <x v="227"/>
    <x v="2"/>
    <x v="2"/>
    <n v="4"/>
    <n v="36000"/>
    <n v="7.1999999999999998E-3"/>
    <n v="0.99280000000000002"/>
    <n v="1.95E-2"/>
    <n v="0.98050000000000004"/>
    <n v="22987"/>
    <n v="22447"/>
    <n v="23526"/>
    <s v="/used-volkswagen-prices/touareg-suv-pricing/2011"/>
    <n v="58830"/>
    <n v="20.75"/>
  </r>
  <r>
    <x v="22"/>
    <s v="Volkswagen Touareg SUV"/>
    <x v="227"/>
    <x v="3"/>
    <x v="3"/>
    <n v="4"/>
    <n v="48000"/>
    <n v="9.5999999999999992E-3"/>
    <n v="0.99039999999999995"/>
    <n v="2.1999999999999999E-2"/>
    <n v="0.97799999999999998"/>
    <n v="20084"/>
    <n v="19583"/>
    <n v="20584"/>
    <s v="/used-volkswagen-prices/touareg-suv-pricing/2010"/>
    <n v="58680"/>
    <n v="20.75"/>
  </r>
  <r>
    <x v="22"/>
    <s v="Volkswagen Touareg SUV"/>
    <x v="227"/>
    <x v="6"/>
    <x v="6"/>
    <n v="4"/>
    <n v="84000"/>
    <n v="1.7000000000000001E-2"/>
    <n v="0.98299999999999998"/>
    <n v="7.5266666699999998E-2"/>
    <n v="0.92473333329999996"/>
    <n v="10787"/>
    <n v="10556"/>
    <n v="11017"/>
    <s v="/used-volkswagen-prices/touareg-suv-pricing/2007"/>
    <n v="55483.999997999999"/>
    <n v="20.75"/>
  </r>
  <r>
    <x v="22"/>
    <s v="Volkswagen Touareg SUV"/>
    <x v="227"/>
    <x v="7"/>
    <x v="7"/>
    <n v="4"/>
    <n v="96000"/>
    <n v="1.95E-2"/>
    <n v="0.98050000000000004"/>
    <n v="9.4399999999999998E-2"/>
    <n v="0.90559999999999996"/>
    <n v="7020"/>
    <n v="6919"/>
    <n v="7120"/>
    <s v="/used-volkswagen-prices/touareg-suv-pricing/2006"/>
    <n v="54336"/>
    <n v="20.75"/>
  </r>
  <r>
    <x v="22"/>
    <s v="Volkswagen Touareg SUV"/>
    <x v="227"/>
    <x v="8"/>
    <x v="8"/>
    <n v="4"/>
    <n v="108000"/>
    <n v="2.1999999999999999E-2"/>
    <n v="0.97799999999999998"/>
    <n v="0.1135333333"/>
    <n v="0.88646666669999996"/>
    <n v="5817"/>
    <n v="5741"/>
    <n v="5892"/>
    <s v="/used-volkswagen-prices/touareg-suv-pricing/2005"/>
    <n v="53188.000002000001"/>
    <n v="20.75"/>
  </r>
  <r>
    <x v="23"/>
    <s v="Volvo C30 Coupe"/>
    <x v="228"/>
    <x v="0"/>
    <x v="0"/>
    <n v="4"/>
    <n v="12000"/>
    <n v="2.3999999999999998E-3"/>
    <n v="0.99760000000000004"/>
    <n v="1.4500000000000001E-2"/>
    <n v="0.98550000000000004"/>
    <n v="21838"/>
    <n v="21309"/>
    <n v="22367"/>
    <s v="/used-volvo-prices/c30-coupe-pricing/2013"/>
    <n v="59130"/>
    <n v="24.13"/>
  </r>
  <r>
    <x v="23"/>
    <s v="Volvo C30 Coupe"/>
    <x v="228"/>
    <x v="1"/>
    <x v="1"/>
    <n v="4"/>
    <n v="24000"/>
    <n v="4.7999999999999996E-3"/>
    <n v="0.99519999999999997"/>
    <n v="1.7000000000000001E-2"/>
    <n v="0.98299999999999998"/>
    <n v="16817"/>
    <n v="16287"/>
    <n v="17346"/>
    <s v="/used-volvo-prices/c30-coupe-pricing/2012"/>
    <n v="58980"/>
    <n v="24.13"/>
  </r>
  <r>
    <x v="23"/>
    <s v="Volvo C30 Coupe"/>
    <x v="228"/>
    <x v="2"/>
    <x v="2"/>
    <n v="4"/>
    <n v="36000"/>
    <n v="7.1999999999999998E-3"/>
    <n v="0.99280000000000002"/>
    <n v="1.95E-2"/>
    <n v="0.98050000000000004"/>
    <n v="15101"/>
    <n v="14776"/>
    <n v="15426"/>
    <s v="/used-volvo-prices/c30-coupe-pricing/2011"/>
    <n v="58830"/>
    <n v="24.13"/>
  </r>
  <r>
    <x v="23"/>
    <s v="Volvo C30 Coupe"/>
    <x v="228"/>
    <x v="3"/>
    <x v="3"/>
    <n v="4"/>
    <n v="48000"/>
    <n v="9.5999999999999992E-3"/>
    <n v="0.99039999999999995"/>
    <n v="2.1999999999999999E-2"/>
    <n v="0.97799999999999998"/>
    <n v="12779"/>
    <n v="12367"/>
    <n v="13191"/>
    <s v="/used-volvo-prices/c30-coupe-pricing/2010"/>
    <n v="58680"/>
    <n v="24.13"/>
  </r>
  <r>
    <x v="23"/>
    <s v="Volvo C30 Coupe"/>
    <x v="228"/>
    <x v="4"/>
    <x v="4"/>
    <n v="4"/>
    <n v="60000"/>
    <n v="1.2E-2"/>
    <n v="0.98799999999999999"/>
    <n v="3.6999999999999998E-2"/>
    <n v="0.96299999999999997"/>
    <n v="13113"/>
    <n v="12686"/>
    <n v="13539"/>
    <s v="/used-volvo-prices/c30-coupe-pricing/2009"/>
    <n v="57780"/>
    <n v="24.13"/>
  </r>
  <r>
    <x v="23"/>
    <s v="Volvo C30 Coupe"/>
    <x v="228"/>
    <x v="5"/>
    <x v="5"/>
    <n v="4"/>
    <n v="72000"/>
    <n v="1.4500000000000001E-2"/>
    <n v="0.98550000000000004"/>
    <n v="5.6133333299999998E-2"/>
    <n v="0.94386666669999997"/>
    <n v="10078"/>
    <n v="9832"/>
    <n v="10324"/>
    <s v="/used-volvo-prices/c30-coupe-pricing/2008"/>
    <n v="56632.000002000001"/>
    <n v="24.13"/>
  </r>
  <r>
    <x v="23"/>
    <s v="Volvo C30 Coupe"/>
    <x v="228"/>
    <x v="6"/>
    <x v="6"/>
    <n v="4"/>
    <n v="84000"/>
    <n v="1.7000000000000001E-2"/>
    <n v="0.98299999999999998"/>
    <n v="7.5266666699999998E-2"/>
    <n v="0.92473333329999996"/>
    <n v="6699"/>
    <n v="6562"/>
    <n v="6837"/>
    <s v="/used-volvo-prices/c30-coupe-pricing/2007"/>
    <n v="55483.999997999999"/>
    <n v="24.13"/>
  </r>
  <r>
    <x v="23"/>
    <s v="Volvo S40 Sedan"/>
    <x v="229"/>
    <x v="2"/>
    <x v="2"/>
    <n v="3.33"/>
    <n v="36000"/>
    <n v="7.1999999999999998E-3"/>
    <n v="0.99280000000000002"/>
    <n v="1.95E-2"/>
    <n v="0.98050000000000004"/>
    <n v="16610"/>
    <n v="16212"/>
    <n v="17008"/>
    <s v="/used-volvo-prices/s40-sedan-pricing/2011"/>
    <n v="58830"/>
    <n v="22.268000000000001"/>
  </r>
  <r>
    <x v="23"/>
    <s v="Volvo S40 Sedan"/>
    <x v="229"/>
    <x v="3"/>
    <x v="3"/>
    <n v="3.33"/>
    <n v="48000"/>
    <n v="9.5999999999999992E-3"/>
    <n v="0.99039999999999995"/>
    <n v="2.1999999999999999E-2"/>
    <n v="0.97799999999999998"/>
    <n v="11692"/>
    <n v="11393"/>
    <n v="11990"/>
    <s v="/used-volvo-prices/s40-sedan-pricing/2010"/>
    <n v="58680"/>
    <n v="22.268000000000001"/>
  </r>
  <r>
    <x v="23"/>
    <s v="Volvo S40 Sedan"/>
    <x v="229"/>
    <x v="4"/>
    <x v="4"/>
    <n v="3.33"/>
    <n v="60000"/>
    <n v="1.2E-2"/>
    <n v="0.98799999999999999"/>
    <n v="3.6999999999999998E-2"/>
    <n v="0.96299999999999997"/>
    <n v="10806"/>
    <n v="10530"/>
    <n v="11082"/>
    <s v="/used-volvo-prices/s40-sedan-pricing/2009"/>
    <n v="57780"/>
    <n v="22.268000000000001"/>
  </r>
  <r>
    <x v="23"/>
    <s v="Volvo S40 Sedan"/>
    <x v="229"/>
    <x v="5"/>
    <x v="5"/>
    <n v="3.33"/>
    <n v="72000"/>
    <n v="1.4500000000000001E-2"/>
    <n v="0.98550000000000004"/>
    <n v="5.6133333299999998E-2"/>
    <n v="0.94386666669999997"/>
    <n v="8093"/>
    <n v="7885"/>
    <n v="8302"/>
    <s v="/used-volvo-prices/s40-sedan-pricing/2008"/>
    <n v="56632.000002000001"/>
    <n v="22.268000000000001"/>
  </r>
  <r>
    <x v="23"/>
    <s v="Volvo S40 Sedan"/>
    <x v="229"/>
    <x v="6"/>
    <x v="6"/>
    <n v="3.33"/>
    <n v="84000"/>
    <n v="1.7000000000000001E-2"/>
    <n v="0.98299999999999998"/>
    <n v="7.5266666699999998E-2"/>
    <n v="0.92473333329999996"/>
    <n v="6685"/>
    <n v="6540"/>
    <n v="6830"/>
    <s v="/used-volvo-prices/s40-sedan-pricing/2007"/>
    <n v="55483.999997999999"/>
    <n v="22.268000000000001"/>
  </r>
  <r>
    <x v="23"/>
    <s v="Volvo S40 Sedan"/>
    <x v="229"/>
    <x v="7"/>
    <x v="7"/>
    <n v="3.33"/>
    <n v="96000"/>
    <n v="1.95E-2"/>
    <n v="0.98050000000000004"/>
    <n v="9.4399999999999998E-2"/>
    <n v="0.90559999999999996"/>
    <n v="5564"/>
    <n v="5456"/>
    <n v="5673"/>
    <s v="/used-volvo-prices/s40-sedan-pricing/2006"/>
    <n v="54336"/>
    <n v="22.268000000000001"/>
  </r>
  <r>
    <x v="23"/>
    <s v="Volvo S40 Sedan"/>
    <x v="229"/>
    <x v="8"/>
    <x v="8"/>
    <n v="3.33"/>
    <n v="108000"/>
    <n v="2.1999999999999999E-2"/>
    <n v="0.97799999999999998"/>
    <n v="0.1135333333"/>
    <n v="0.88646666669999996"/>
    <n v="4407"/>
    <n v="4317"/>
    <n v="4498"/>
    <s v="/used-volvo-prices/s40-sedan-pricing/2005"/>
    <n v="53188.000002000001"/>
    <n v="22.268000000000001"/>
  </r>
  <r>
    <x v="23"/>
    <s v="Volvo S60 Sedan"/>
    <x v="230"/>
    <x v="0"/>
    <x v="0"/>
    <n v="4"/>
    <n v="12000"/>
    <n v="2.3999999999999998E-3"/>
    <n v="0.99760000000000004"/>
    <n v="1.4500000000000001E-2"/>
    <n v="0.98550000000000004"/>
    <n v="24715"/>
    <n v="24191"/>
    <n v="25239"/>
    <s v="/used-volvo-prices/s60-sedan-pricing/2013"/>
    <n v="59130"/>
    <n v="25.72"/>
  </r>
  <r>
    <x v="23"/>
    <s v="Volvo S60 Sedan"/>
    <x v="230"/>
    <x v="1"/>
    <x v="1"/>
    <n v="4"/>
    <n v="24000"/>
    <n v="4.7999999999999996E-3"/>
    <n v="0.99519999999999997"/>
    <n v="1.7000000000000001E-2"/>
    <n v="0.98299999999999998"/>
    <n v="23233"/>
    <n v="22807"/>
    <n v="23659"/>
    <s v="/used-volvo-prices/s60-sedan-pricing/2012"/>
    <n v="58980"/>
    <n v="25.72"/>
  </r>
  <r>
    <x v="23"/>
    <s v="Volvo S60 Sedan"/>
    <x v="230"/>
    <x v="2"/>
    <x v="2"/>
    <n v="4"/>
    <n v="36000"/>
    <n v="7.1999999999999998E-3"/>
    <n v="0.99280000000000002"/>
    <n v="1.95E-2"/>
    <n v="0.98050000000000004"/>
    <n v="21552"/>
    <n v="21132"/>
    <n v="21973"/>
    <s v="/used-volvo-prices/s60-sedan-pricing/2011"/>
    <n v="58830"/>
    <n v="25.72"/>
  </r>
  <r>
    <x v="23"/>
    <s v="Volvo S60 Sedan"/>
    <x v="230"/>
    <x v="4"/>
    <x v="4"/>
    <n v="3.33"/>
    <n v="60000"/>
    <n v="1.2E-2"/>
    <n v="0.98799999999999999"/>
    <n v="3.6999999999999998E-2"/>
    <n v="0.96299999999999997"/>
    <n v="12068"/>
    <n v="11756"/>
    <n v="12380"/>
    <s v="/used-volvo-prices/s60-sedan-pricing/2009"/>
    <n v="57780"/>
    <n v="25.72"/>
  </r>
  <r>
    <x v="23"/>
    <s v="Volvo S60 Sedan"/>
    <x v="230"/>
    <x v="5"/>
    <x v="5"/>
    <n v="3.33"/>
    <n v="72000"/>
    <n v="1.4500000000000001E-2"/>
    <n v="0.98550000000000004"/>
    <n v="5.6133333299999998E-2"/>
    <n v="0.94386666669999997"/>
    <n v="9001"/>
    <n v="8840"/>
    <n v="9163"/>
    <s v="/used-volvo-prices/s60-sedan-pricing/2008"/>
    <n v="56632.000002000001"/>
    <n v="25.72"/>
  </r>
  <r>
    <x v="23"/>
    <s v="Volvo S60 Sedan"/>
    <x v="230"/>
    <x v="6"/>
    <x v="6"/>
    <n v="3.33"/>
    <n v="84000"/>
    <n v="1.7000000000000001E-2"/>
    <n v="0.98299999999999998"/>
    <n v="7.5266666699999998E-2"/>
    <n v="0.92473333329999996"/>
    <n v="7599"/>
    <n v="7449"/>
    <n v="7749"/>
    <s v="/used-volvo-prices/s60-sedan-pricing/2007"/>
    <n v="55483.999997999999"/>
    <n v="25.72"/>
  </r>
  <r>
    <x v="23"/>
    <s v="Volvo S60 Sedan"/>
    <x v="230"/>
    <x v="7"/>
    <x v="7"/>
    <n v="3.33"/>
    <n v="96000"/>
    <n v="1.95E-2"/>
    <n v="0.98050000000000004"/>
    <n v="9.4399999999999998E-2"/>
    <n v="0.90559999999999996"/>
    <n v="6234"/>
    <n v="6141"/>
    <n v="6327"/>
    <s v="/used-volvo-prices/s60-sedan-pricing/2006"/>
    <n v="54336"/>
    <n v="25.72"/>
  </r>
  <r>
    <x v="23"/>
    <s v="Volvo S60 Sedan"/>
    <x v="230"/>
    <x v="8"/>
    <x v="8"/>
    <n v="3.33"/>
    <n v="108000"/>
    <n v="2.1999999999999999E-2"/>
    <n v="0.97799999999999998"/>
    <n v="0.1135333333"/>
    <n v="0.88646666669999996"/>
    <n v="4473"/>
    <n v="4404"/>
    <n v="4542"/>
    <s v="/used-volvo-prices/s60-sedan-pricing/2005"/>
    <n v="53188.000002000001"/>
    <n v="25.72"/>
  </r>
  <r>
    <x v="23"/>
    <s v="Volvo S80 Sedan"/>
    <x v="231"/>
    <x v="0"/>
    <x v="0"/>
    <n v="4"/>
    <n v="12000"/>
    <n v="2.3999999999999998E-3"/>
    <n v="0.99760000000000004"/>
    <n v="1.4500000000000001E-2"/>
    <n v="0.98550000000000004"/>
    <n v="28309"/>
    <n v="27748"/>
    <n v="28871"/>
    <s v="/used-volvo-prices/s80-sedan-pricing/2013"/>
    <n v="59130"/>
    <n v="23.72"/>
  </r>
  <r>
    <x v="23"/>
    <s v="Volvo S80 Sedan"/>
    <x v="231"/>
    <x v="1"/>
    <x v="1"/>
    <n v="4"/>
    <n v="24000"/>
    <n v="4.7999999999999996E-3"/>
    <n v="0.99519999999999997"/>
    <n v="1.7000000000000001E-2"/>
    <n v="0.98299999999999998"/>
    <n v="23357"/>
    <n v="22929"/>
    <n v="23786"/>
    <s v="/used-volvo-prices/s80-sedan-pricing/2012"/>
    <n v="58980"/>
    <n v="23.72"/>
  </r>
  <r>
    <x v="23"/>
    <s v="Volvo S80 Sedan"/>
    <x v="231"/>
    <x v="2"/>
    <x v="2"/>
    <n v="4"/>
    <n v="36000"/>
    <n v="7.1999999999999998E-3"/>
    <n v="0.99280000000000002"/>
    <n v="1.95E-2"/>
    <n v="0.98050000000000004"/>
    <n v="24078"/>
    <n v="23511"/>
    <n v="24645"/>
    <s v="/used-volvo-prices/s80-sedan-pricing/2011"/>
    <n v="58830"/>
    <n v="23.72"/>
  </r>
  <r>
    <x v="23"/>
    <s v="Volvo S80 Sedan"/>
    <x v="231"/>
    <x v="3"/>
    <x v="3"/>
    <n v="4"/>
    <n v="48000"/>
    <n v="9.5999999999999992E-3"/>
    <n v="0.99039999999999995"/>
    <n v="2.1999999999999999E-2"/>
    <n v="0.97799999999999998"/>
    <n v="18139"/>
    <n v="17678"/>
    <n v="18599"/>
    <s v="/used-volvo-prices/s80-sedan-pricing/2010"/>
    <n v="58680"/>
    <n v="23.72"/>
  </r>
  <r>
    <x v="23"/>
    <s v="Volvo S80 Sedan"/>
    <x v="231"/>
    <x v="4"/>
    <x v="4"/>
    <n v="4"/>
    <n v="60000"/>
    <n v="1.2E-2"/>
    <n v="0.98799999999999999"/>
    <n v="3.6999999999999998E-2"/>
    <n v="0.96299999999999997"/>
    <n v="16192"/>
    <n v="15779"/>
    <n v="16605"/>
    <s v="/used-volvo-prices/s80-sedan-pricing/2009"/>
    <n v="57780"/>
    <n v="23.72"/>
  </r>
  <r>
    <x v="23"/>
    <s v="Volvo S80 Sedan"/>
    <x v="231"/>
    <x v="5"/>
    <x v="5"/>
    <n v="4"/>
    <n v="72000"/>
    <n v="1.4500000000000001E-2"/>
    <n v="0.98550000000000004"/>
    <n v="5.6133333299999998E-2"/>
    <n v="0.94386666669999997"/>
    <n v="10386"/>
    <n v="10168"/>
    <n v="10605"/>
    <s v="/used-volvo-prices/s80-sedan-pricing/2008"/>
    <n v="56632.000002000001"/>
    <n v="23.72"/>
  </r>
  <r>
    <x v="23"/>
    <s v="Volvo S80 Sedan"/>
    <x v="231"/>
    <x v="6"/>
    <x v="6"/>
    <n v="4"/>
    <n v="84000"/>
    <n v="1.7000000000000001E-2"/>
    <n v="0.98299999999999998"/>
    <n v="7.5266666699999998E-2"/>
    <n v="0.92473333329999996"/>
    <n v="8657"/>
    <n v="8550"/>
    <n v="8764"/>
    <s v="/used-volvo-prices/s80-sedan-pricing/2007"/>
    <n v="55483.999997999999"/>
    <n v="23.72"/>
  </r>
  <r>
    <x v="23"/>
    <s v="Volvo S80 Sedan"/>
    <x v="231"/>
    <x v="7"/>
    <x v="7"/>
    <n v="4"/>
    <n v="96000"/>
    <n v="1.95E-2"/>
    <n v="0.98050000000000004"/>
    <n v="9.4399999999999998E-2"/>
    <n v="0.90559999999999996"/>
    <n v="5939"/>
    <n v="5847"/>
    <n v="6031"/>
    <s v="/used-volvo-prices/s80-sedan-pricing/2006"/>
    <n v="54336"/>
    <n v="23.72"/>
  </r>
  <r>
    <x v="23"/>
    <s v="Volvo S80 Sedan"/>
    <x v="231"/>
    <x v="8"/>
    <x v="8"/>
    <n v="4"/>
    <n v="108000"/>
    <n v="2.1999999999999999E-2"/>
    <n v="0.97799999999999998"/>
    <n v="0.1135333333"/>
    <n v="0.88646666669999996"/>
    <n v="6000"/>
    <n v="5883"/>
    <n v="6118"/>
    <s v="/used-volvo-prices/s80-sedan-pricing/2005"/>
    <n v="53188.000002000001"/>
    <n v="23.72"/>
  </r>
  <r>
    <x v="23"/>
    <s v="Volvo V40 Hatchback"/>
    <x v="232"/>
    <x v="9"/>
    <x v="9"/>
    <n v="4"/>
    <n v="120000"/>
    <n v="3.6999999999999998E-2"/>
    <n v="0.96299999999999997"/>
    <n v="0.32400000000000001"/>
    <n v="0.67600000000000005"/>
    <n v="3533"/>
    <n v="3481"/>
    <n v="3585"/>
    <s v="/used-volvo-prices/v40-hatchback-pricing/2004"/>
    <n v="40560"/>
    <n v="23"/>
  </r>
  <r>
    <x v="23"/>
    <s v="Volvo V50 Wagon"/>
    <x v="233"/>
    <x v="2"/>
    <x v="2"/>
    <n v="4"/>
    <n v="36000"/>
    <n v="7.1999999999999998E-3"/>
    <n v="0.99280000000000002"/>
    <n v="1.95E-2"/>
    <n v="0.98050000000000004"/>
    <n v="17380"/>
    <n v="16817"/>
    <n v="17944"/>
    <s v="/used-volvo-prices/v50-wagon-pricing/2011"/>
    <n v="58830"/>
    <n v="24.085000000000001"/>
  </r>
  <r>
    <x v="23"/>
    <s v="Volvo V50 Wagon"/>
    <x v="233"/>
    <x v="3"/>
    <x v="3"/>
    <n v="4"/>
    <n v="48000"/>
    <n v="9.5999999999999992E-3"/>
    <n v="0.99039999999999995"/>
    <n v="2.1999999999999999E-2"/>
    <n v="0.97799999999999998"/>
    <n v="12374"/>
    <n v="12046"/>
    <n v="12702"/>
    <s v="/used-volvo-prices/v50-wagon-pricing/2010"/>
    <n v="58680"/>
    <n v="24.085000000000001"/>
  </r>
  <r>
    <x v="23"/>
    <s v="Volvo V50 Wagon"/>
    <x v="233"/>
    <x v="4"/>
    <x v="4"/>
    <n v="4"/>
    <n v="60000"/>
    <n v="1.2E-2"/>
    <n v="0.98799999999999999"/>
    <n v="3.6999999999999998E-2"/>
    <n v="0.96299999999999997"/>
    <n v="12236"/>
    <n v="11917"/>
    <n v="12556"/>
    <s v="/used-volvo-prices/v50-wagon-pricing/2009"/>
    <n v="57780"/>
    <n v="24.085000000000001"/>
  </r>
  <r>
    <x v="23"/>
    <s v="Volvo V50 Wagon"/>
    <x v="233"/>
    <x v="5"/>
    <x v="5"/>
    <n v="4"/>
    <n v="72000"/>
    <n v="1.4500000000000001E-2"/>
    <n v="0.98550000000000004"/>
    <n v="5.6133333299999998E-2"/>
    <n v="0.94386666669999997"/>
    <n v="8570"/>
    <n v="8313"/>
    <n v="8826"/>
    <s v="/used-volvo-prices/v50-wagon-pricing/2008"/>
    <n v="56632.000002000001"/>
    <n v="24.085000000000001"/>
  </r>
  <r>
    <x v="23"/>
    <s v="Volvo V50 Wagon"/>
    <x v="233"/>
    <x v="6"/>
    <x v="6"/>
    <n v="4"/>
    <n v="84000"/>
    <n v="1.7000000000000001E-2"/>
    <n v="0.98299999999999998"/>
    <n v="7.5266666699999998E-2"/>
    <n v="0.92473333329999996"/>
    <n v="7226"/>
    <n v="7106"/>
    <n v="7346"/>
    <s v="/used-volvo-prices/v50-wagon-pricing/2007"/>
    <n v="55483.999997999999"/>
    <n v="24.085000000000001"/>
  </r>
  <r>
    <x v="23"/>
    <s v="Volvo V50 Wagon"/>
    <x v="233"/>
    <x v="7"/>
    <x v="7"/>
    <n v="4"/>
    <n v="96000"/>
    <n v="1.95E-2"/>
    <n v="0.98050000000000004"/>
    <n v="9.4399999999999998E-2"/>
    <n v="0.90559999999999996"/>
    <n v="6397"/>
    <n v="6239"/>
    <n v="6555"/>
    <s v="/used-volvo-prices/v50-wagon-pricing/2006"/>
    <n v="54336"/>
    <n v="24.085000000000001"/>
  </r>
  <r>
    <x v="23"/>
    <s v="Volvo V50 Wagon"/>
    <x v="233"/>
    <x v="8"/>
    <x v="8"/>
    <n v="4"/>
    <n v="108000"/>
    <n v="2.1999999999999999E-2"/>
    <n v="0.97799999999999998"/>
    <n v="0.1135333333"/>
    <n v="0.88646666669999996"/>
    <n v="4886"/>
    <n v="4784"/>
    <n v="4989"/>
    <s v="/used-volvo-prices/v50-wagon-pricing/2005"/>
    <n v="53188.000002000001"/>
    <n v="24.085000000000001"/>
  </r>
  <r>
    <x v="23"/>
    <s v="Volvo XC60 SUV"/>
    <x v="234"/>
    <x v="0"/>
    <x v="0"/>
    <n v="4"/>
    <n v="12000"/>
    <n v="2.3999999999999998E-3"/>
    <n v="0.99760000000000004"/>
    <n v="1.4500000000000001E-2"/>
    <n v="0.98550000000000004"/>
    <n v="25336"/>
    <n v="24775"/>
    <n v="25896"/>
    <s v="/used-volvo-prices/xc60-suv-pricing/2013"/>
    <n v="59130"/>
    <n v="20.815999999999999"/>
  </r>
  <r>
    <x v="23"/>
    <s v="Volvo XC60 SUV"/>
    <x v="234"/>
    <x v="1"/>
    <x v="1"/>
    <n v="4"/>
    <n v="24000"/>
    <n v="4.7999999999999996E-3"/>
    <n v="0.99519999999999997"/>
    <n v="1.7000000000000001E-2"/>
    <n v="0.98299999999999998"/>
    <n v="23528"/>
    <n v="22944"/>
    <n v="24112"/>
    <s v="/used-volvo-prices/xc60-suv-pricing/2012"/>
    <n v="58980"/>
    <n v="20.815999999999999"/>
  </r>
  <r>
    <x v="23"/>
    <s v="Volvo XC60 SUV"/>
    <x v="234"/>
    <x v="2"/>
    <x v="2"/>
    <n v="4"/>
    <n v="36000"/>
    <n v="7.1999999999999998E-3"/>
    <n v="0.99280000000000002"/>
    <n v="1.95E-2"/>
    <n v="0.98050000000000004"/>
    <n v="20869"/>
    <n v="20211"/>
    <n v="21527"/>
    <s v="/used-volvo-prices/xc60-suv-pricing/2011"/>
    <n v="58830"/>
    <n v="20.815999999999999"/>
  </r>
  <r>
    <x v="23"/>
    <s v="Volvo XC60 SUV"/>
    <x v="234"/>
    <x v="3"/>
    <x v="3"/>
    <n v="4"/>
    <n v="48000"/>
    <n v="9.5999999999999992E-3"/>
    <n v="0.99039999999999995"/>
    <n v="2.1999999999999999E-2"/>
    <n v="0.97799999999999998"/>
    <n v="23518"/>
    <n v="22893"/>
    <n v="24143"/>
    <s v="/used-volvo-prices/xc60-suv-pricing/2010"/>
    <n v="58680"/>
    <n v="20.815999999999999"/>
  </r>
  <r>
    <x v="23"/>
    <s v="Volvo XC70 Wagon"/>
    <x v="235"/>
    <x v="0"/>
    <x v="0"/>
    <n v="4"/>
    <n v="12000"/>
    <n v="2.3999999999999998E-3"/>
    <n v="0.99760000000000004"/>
    <n v="1.4500000000000001E-2"/>
    <n v="0.98550000000000004"/>
    <n v="27831"/>
    <n v="27151"/>
    <n v="28511"/>
    <s v="/used-volvo-prices/xc70-wagon-pricing/2013"/>
    <n v="59130"/>
    <n v="22.521999999999998"/>
  </r>
  <r>
    <x v="23"/>
    <s v="Volvo XC70 Wagon"/>
    <x v="235"/>
    <x v="1"/>
    <x v="1"/>
    <n v="4"/>
    <n v="24000"/>
    <n v="4.7999999999999996E-3"/>
    <n v="0.99519999999999997"/>
    <n v="1.7000000000000001E-2"/>
    <n v="0.98299999999999998"/>
    <n v="24179"/>
    <n v="23568"/>
    <n v="24791"/>
    <s v="/used-volvo-prices/xc70-wagon-pricing/2012"/>
    <n v="58980"/>
    <n v="22.521999999999998"/>
  </r>
  <r>
    <x v="23"/>
    <s v="Volvo XC70 Wagon"/>
    <x v="235"/>
    <x v="2"/>
    <x v="2"/>
    <n v="4"/>
    <n v="36000"/>
    <n v="7.1999999999999998E-3"/>
    <n v="0.99280000000000002"/>
    <n v="1.95E-2"/>
    <n v="0.98050000000000004"/>
    <n v="21443"/>
    <n v="20768"/>
    <n v="22118"/>
    <s v="/used-volvo-prices/xc70-wagon-pricing/2011"/>
    <n v="58830"/>
    <n v="22.521999999999998"/>
  </r>
  <r>
    <x v="23"/>
    <s v="Volvo XC70 Wagon"/>
    <x v="235"/>
    <x v="3"/>
    <x v="3"/>
    <n v="4"/>
    <n v="48000"/>
    <n v="9.5999999999999992E-3"/>
    <n v="0.99039999999999995"/>
    <n v="2.1999999999999999E-2"/>
    <n v="0.97799999999999998"/>
    <n v="20464"/>
    <n v="19817"/>
    <n v="21111"/>
    <s v="/used-volvo-prices/xc70-wagon-pricing/2010"/>
    <n v="58680"/>
    <n v="22.521999999999998"/>
  </r>
  <r>
    <x v="23"/>
    <s v="Volvo XC70 Wagon"/>
    <x v="235"/>
    <x v="4"/>
    <x v="4"/>
    <n v="4"/>
    <n v="60000"/>
    <n v="1.2E-2"/>
    <n v="0.98799999999999999"/>
    <n v="3.6999999999999998E-2"/>
    <n v="0.96299999999999997"/>
    <n v="17691"/>
    <n v="17248"/>
    <n v="18134"/>
    <s v="/used-volvo-prices/xc70-wagon-pricing/2009"/>
    <n v="57780"/>
    <n v="22.521999999999998"/>
  </r>
  <r>
    <x v="23"/>
    <s v="Volvo XC70 Wagon"/>
    <x v="235"/>
    <x v="5"/>
    <x v="5"/>
    <n v="4"/>
    <n v="72000"/>
    <n v="1.4500000000000001E-2"/>
    <n v="0.98550000000000004"/>
    <n v="5.6133333299999998E-2"/>
    <n v="0.94386666669999997"/>
    <n v="14279"/>
    <n v="13908"/>
    <n v="14650"/>
    <s v="/used-volvo-prices/xc70-wagon-pricing/2008"/>
    <n v="56632.000002000001"/>
    <n v="22.521999999999998"/>
  </r>
  <r>
    <x v="23"/>
    <s v="Volvo XC70 Wagon"/>
    <x v="235"/>
    <x v="6"/>
    <x v="6"/>
    <n v="4"/>
    <n v="84000"/>
    <n v="1.7000000000000001E-2"/>
    <n v="0.98299999999999998"/>
    <n v="7.5266666699999998E-2"/>
    <n v="0.92473333329999996"/>
    <n v="10952"/>
    <n v="10823"/>
    <n v="11082"/>
    <s v="/used-volvo-prices/xc70-wagon-pricing/2007"/>
    <n v="55483.999997999999"/>
    <n v="22.521999999999998"/>
  </r>
  <r>
    <x v="23"/>
    <s v="Volvo XC70 Wagon"/>
    <x v="235"/>
    <x v="7"/>
    <x v="7"/>
    <n v="4"/>
    <n v="96000"/>
    <n v="1.95E-2"/>
    <n v="0.98050000000000004"/>
    <n v="9.4399999999999998E-2"/>
    <n v="0.90559999999999996"/>
    <n v="7920"/>
    <n v="7760"/>
    <n v="8080"/>
    <s v="/used-volvo-prices/xc70-wagon-pricing/2006"/>
    <n v="54336"/>
    <n v="22.521999999999998"/>
  </r>
  <r>
    <x v="23"/>
    <s v="Volvo XC70 Wagon"/>
    <x v="235"/>
    <x v="8"/>
    <x v="8"/>
    <n v="4"/>
    <n v="108000"/>
    <n v="2.1999999999999999E-2"/>
    <n v="0.97799999999999998"/>
    <n v="0.1135333333"/>
    <n v="0.88646666669999996"/>
    <n v="6144"/>
    <n v="6034"/>
    <n v="6253"/>
    <s v="/used-volvo-prices/xc70-wagon-pricing/2005"/>
    <n v="53188.000002000001"/>
    <n v="22.521999999999998"/>
  </r>
  <r>
    <x v="23"/>
    <s v="Volvo XC90 SUV"/>
    <x v="236"/>
    <x v="0"/>
    <x v="0"/>
    <n v="4"/>
    <n v="12000"/>
    <n v="2.3999999999999998E-3"/>
    <n v="0.99760000000000004"/>
    <n v="1.4500000000000001E-2"/>
    <n v="0.98550000000000004"/>
    <n v="29418"/>
    <n v="28654"/>
    <n v="30183"/>
    <s v="/used-volvo-prices/xc90-suv-pricing/2013"/>
    <n v="59130"/>
    <n v="18.821999999999999"/>
  </r>
  <r>
    <x v="23"/>
    <s v="Volvo XC90 SUV"/>
    <x v="236"/>
    <x v="1"/>
    <x v="1"/>
    <n v="4"/>
    <n v="24000"/>
    <n v="4.7999999999999996E-3"/>
    <n v="0.99519999999999997"/>
    <n v="1.7000000000000001E-2"/>
    <n v="0.98299999999999998"/>
    <n v="27966"/>
    <n v="27181"/>
    <n v="28752"/>
    <s v="/used-volvo-prices/xc90-suv-pricing/2012"/>
    <n v="58980"/>
    <n v="18.821999999999999"/>
  </r>
  <r>
    <x v="23"/>
    <s v="Volvo XC90 SUV"/>
    <x v="236"/>
    <x v="2"/>
    <x v="2"/>
    <n v="4"/>
    <n v="36000"/>
    <n v="7.1999999999999998E-3"/>
    <n v="0.99280000000000002"/>
    <n v="1.95E-2"/>
    <n v="0.98050000000000004"/>
    <n v="23570"/>
    <n v="22953"/>
    <n v="24186"/>
    <s v="/used-volvo-prices/xc90-suv-pricing/2011"/>
    <n v="58830"/>
    <n v="18.821999999999999"/>
  </r>
  <r>
    <x v="23"/>
    <s v="Volvo XC90 SUV"/>
    <x v="236"/>
    <x v="3"/>
    <x v="3"/>
    <n v="4"/>
    <n v="48000"/>
    <n v="9.5999999999999992E-3"/>
    <n v="0.99039999999999995"/>
    <n v="2.1999999999999999E-2"/>
    <n v="0.97799999999999998"/>
    <n v="19823"/>
    <n v="19193"/>
    <n v="20454"/>
    <s v="/used-volvo-prices/xc90-suv-pricing/2010"/>
    <n v="58680"/>
    <n v="18.821999999999999"/>
  </r>
  <r>
    <x v="23"/>
    <s v="Volvo XC90 SUV"/>
    <x v="236"/>
    <x v="4"/>
    <x v="4"/>
    <n v="4"/>
    <n v="60000"/>
    <n v="1.2E-2"/>
    <n v="0.98799999999999999"/>
    <n v="3.6999999999999998E-2"/>
    <n v="0.96299999999999997"/>
    <n v="16280"/>
    <n v="15891"/>
    <n v="16669"/>
    <s v="/used-volvo-prices/xc90-suv-pricing/2009"/>
    <n v="57780"/>
    <n v="18.821999999999999"/>
  </r>
  <r>
    <x v="23"/>
    <s v="Volvo XC90 SUV"/>
    <x v="236"/>
    <x v="5"/>
    <x v="5"/>
    <n v="4"/>
    <n v="72000"/>
    <n v="1.4500000000000001E-2"/>
    <n v="0.98550000000000004"/>
    <n v="5.6133333299999998E-2"/>
    <n v="0.94386666669999997"/>
    <n v="12201"/>
    <n v="11917"/>
    <n v="12485"/>
    <s v="/used-volvo-prices/xc90-suv-pricing/2008"/>
    <n v="56632.000002000001"/>
    <n v="18.821999999999999"/>
  </r>
  <r>
    <x v="23"/>
    <s v="Volvo XC90 SUV"/>
    <x v="236"/>
    <x v="6"/>
    <x v="6"/>
    <n v="4"/>
    <n v="84000"/>
    <n v="1.7000000000000001E-2"/>
    <n v="0.98299999999999998"/>
    <n v="7.5266666699999998E-2"/>
    <n v="0.92473333329999996"/>
    <n v="9506"/>
    <n v="9332"/>
    <n v="9680"/>
    <s v="/used-volvo-prices/xc90-suv-pricing/2007"/>
    <n v="55483.999997999999"/>
    <n v="18.821999999999999"/>
  </r>
  <r>
    <x v="23"/>
    <s v="Volvo XC90 SUV"/>
    <x v="236"/>
    <x v="7"/>
    <x v="7"/>
    <n v="4"/>
    <n v="96000"/>
    <n v="1.95E-2"/>
    <n v="0.98050000000000004"/>
    <n v="9.4399999999999998E-2"/>
    <n v="0.90559999999999996"/>
    <n v="7550"/>
    <n v="7421"/>
    <n v="7679"/>
    <s v="/used-volvo-prices/xc90-suv-pricing/2006"/>
    <n v="54336"/>
    <n v="18.821999999999999"/>
  </r>
  <r>
    <x v="23"/>
    <s v="Volvo XC90 SUV"/>
    <x v="236"/>
    <x v="8"/>
    <x v="8"/>
    <n v="4"/>
    <n v="108000"/>
    <n v="2.1999999999999999E-2"/>
    <n v="0.97799999999999998"/>
    <n v="0.1135333333"/>
    <n v="0.88646666669999996"/>
    <n v="6118"/>
    <n v="6030"/>
    <n v="6205"/>
    <s v="/used-volvo-prices/xc90-suv-pricing/2005"/>
    <n v="53188.000002000001"/>
    <n v="18.821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65" firstHeaderRow="1" firstDataRow="1" firstDataCol="1"/>
  <pivotFields count="1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axis="axisRow" showAll="0">
      <items count="238">
        <item x="46"/>
        <item x="47"/>
        <item x="198"/>
        <item x="7"/>
        <item x="8"/>
        <item x="9"/>
        <item x="73"/>
        <item x="93"/>
        <item x="80"/>
        <item x="173"/>
        <item x="120"/>
        <item x="174"/>
        <item x="48"/>
        <item x="199"/>
        <item x="54"/>
        <item x="33"/>
        <item x="34"/>
        <item x="148"/>
        <item x="121"/>
        <item x="228"/>
        <item x="35"/>
        <item x="200"/>
        <item x="201"/>
        <item x="74"/>
        <item x="216"/>
        <item x="15"/>
        <item x="55"/>
        <item x="81"/>
        <item x="82"/>
        <item x="114"/>
        <item x="115"/>
        <item x="202"/>
        <item x="49"/>
        <item x="36"/>
        <item x="83"/>
        <item x="133"/>
        <item x="25"/>
        <item x="26"/>
        <item x="175"/>
        <item x="156"/>
        <item x="157"/>
        <item x="27"/>
        <item x="56"/>
        <item x="166"/>
        <item x="60"/>
        <item x="94"/>
        <item x="95"/>
        <item x="84"/>
        <item x="85"/>
        <item x="16"/>
        <item x="167"/>
        <item x="96"/>
        <item x="75"/>
        <item x="217"/>
        <item x="37"/>
        <item x="97"/>
        <item x="134"/>
        <item x="28"/>
        <item x="29"/>
        <item x="30"/>
        <item x="31"/>
        <item x="61"/>
        <item x="103"/>
        <item x="62"/>
        <item x="63"/>
        <item x="64"/>
        <item x="65"/>
        <item x="86"/>
        <item x="203"/>
        <item x="66"/>
        <item x="67"/>
        <item x="68"/>
        <item x="192"/>
        <item x="122"/>
        <item x="123"/>
        <item x="69"/>
        <item x="176"/>
        <item x="70"/>
        <item x="104"/>
        <item x="105"/>
        <item x="106"/>
        <item x="107"/>
        <item x="108"/>
        <item x="168"/>
        <item x="98"/>
        <item x="218"/>
        <item x="219"/>
        <item x="57"/>
        <item x="116"/>
        <item x="135"/>
        <item x="136"/>
        <item x="137"/>
        <item x="138"/>
        <item x="38"/>
        <item x="204"/>
        <item x="205"/>
        <item x="39"/>
        <item x="193"/>
        <item x="194"/>
        <item x="87"/>
        <item x="139"/>
        <item x="140"/>
        <item x="141"/>
        <item x="220"/>
        <item x="221"/>
        <item x="58"/>
        <item x="177"/>
        <item x="17"/>
        <item x="169"/>
        <item x="170"/>
        <item x="206"/>
        <item x="178"/>
        <item x="195"/>
        <item x="18"/>
        <item x="117"/>
        <item x="142"/>
        <item x="143"/>
        <item x="149"/>
        <item x="19"/>
        <item x="144"/>
        <item x="145"/>
        <item x="109"/>
        <item x="110"/>
        <item x="111"/>
        <item x="112"/>
        <item x="40"/>
        <item x="207"/>
        <item x="179"/>
        <item x="158"/>
        <item x="159"/>
        <item x="160"/>
        <item x="161"/>
        <item x="162"/>
        <item x="163"/>
        <item x="0"/>
        <item x="150"/>
        <item x="151"/>
        <item x="152"/>
        <item x="153"/>
        <item x="164"/>
        <item x="180"/>
        <item x="71"/>
        <item x="154"/>
        <item x="155"/>
        <item x="222"/>
        <item x="59"/>
        <item x="88"/>
        <item x="89"/>
        <item x="124"/>
        <item x="196"/>
        <item x="171"/>
        <item x="172"/>
        <item x="50"/>
        <item x="20"/>
        <item x="223"/>
        <item x="224"/>
        <item x="181"/>
        <item x="118"/>
        <item x="90"/>
        <item x="208"/>
        <item x="51"/>
        <item x="10"/>
        <item x="11"/>
        <item x="182"/>
        <item x="113"/>
        <item x="21"/>
        <item x="209"/>
        <item x="1"/>
        <item x="22"/>
        <item x="23"/>
        <item x="91"/>
        <item x="125"/>
        <item x="126"/>
        <item x="2"/>
        <item x="183"/>
        <item x="127"/>
        <item x="225"/>
        <item x="146"/>
        <item x="147"/>
        <item x="92"/>
        <item x="12"/>
        <item x="229"/>
        <item x="13"/>
        <item x="14"/>
        <item x="230"/>
        <item x="231"/>
        <item x="99"/>
        <item x="52"/>
        <item x="128"/>
        <item x="184"/>
        <item x="210"/>
        <item x="211"/>
        <item x="76"/>
        <item x="100"/>
        <item x="129"/>
        <item x="130"/>
        <item x="131"/>
        <item x="132"/>
        <item x="32"/>
        <item x="41"/>
        <item x="212"/>
        <item x="42"/>
        <item x="43"/>
        <item x="72"/>
        <item x="189"/>
        <item x="77"/>
        <item x="24"/>
        <item x="226"/>
        <item x="185"/>
        <item x="3"/>
        <item x="227"/>
        <item x="53"/>
        <item x="44"/>
        <item x="197"/>
        <item x="165"/>
        <item x="4"/>
        <item x="5"/>
        <item x="101"/>
        <item x="232"/>
        <item x="233"/>
        <item x="213"/>
        <item x="102"/>
        <item x="186"/>
        <item x="187"/>
        <item x="45"/>
        <item x="119"/>
        <item x="190"/>
        <item x="234"/>
        <item x="235"/>
        <item x="236"/>
        <item x="191"/>
        <item x="188"/>
        <item x="214"/>
        <item x="215"/>
        <item x="78"/>
        <item x="79"/>
        <item x="6"/>
        <item t="default"/>
      </items>
    </pivotField>
    <pivotField showAll="0"/>
    <pivotField showAll="0"/>
    <pivotField showAll="0"/>
    <pivotField numFmtId="165" showAll="0"/>
    <pivotField numFmtId="166" showAll="0"/>
    <pivotField numFmtId="166" showAll="0"/>
    <pivotField numFmtId="166" showAll="0"/>
    <pivotField numFmtId="166" showAll="0"/>
    <pivotField numFmtId="167" showAll="0"/>
    <pivotField numFmtId="167" showAll="0"/>
    <pivotField numFmtId="167" showAll="0"/>
    <pivotField showAll="0"/>
    <pivotField numFmtId="165" showAll="0" defaultSubtotal="0"/>
    <pivotField dataField="1" showAll="0"/>
  </pivotFields>
  <rowFields count="2">
    <field x="0"/>
    <field x="2"/>
  </rowFields>
  <rowItems count="262">
    <i>
      <x/>
    </i>
    <i r="1">
      <x v="134"/>
    </i>
    <i r="1">
      <x v="167"/>
    </i>
    <i r="1">
      <x v="173"/>
    </i>
    <i r="1">
      <x v="209"/>
    </i>
    <i r="1">
      <x v="215"/>
    </i>
    <i r="1">
      <x v="216"/>
    </i>
    <i r="1">
      <x v="236"/>
    </i>
    <i>
      <x v="1"/>
    </i>
    <i r="1">
      <x v="3"/>
    </i>
    <i r="1">
      <x v="4"/>
    </i>
    <i r="1">
      <x v="5"/>
    </i>
    <i r="1">
      <x v="161"/>
    </i>
    <i r="1">
      <x v="162"/>
    </i>
    <i r="1">
      <x v="180"/>
    </i>
    <i r="1">
      <x v="182"/>
    </i>
    <i r="1">
      <x v="183"/>
    </i>
    <i>
      <x v="2"/>
    </i>
    <i r="1">
      <x v="25"/>
    </i>
    <i r="1">
      <x v="49"/>
    </i>
    <i r="1">
      <x v="107"/>
    </i>
    <i r="1">
      <x v="113"/>
    </i>
    <i r="1">
      <x v="118"/>
    </i>
    <i r="1">
      <x v="153"/>
    </i>
    <i r="1">
      <x v="165"/>
    </i>
    <i r="1">
      <x v="168"/>
    </i>
    <i r="1">
      <x v="169"/>
    </i>
    <i r="1">
      <x v="206"/>
    </i>
    <i>
      <x v="3"/>
    </i>
    <i r="1">
      <x v="36"/>
    </i>
    <i r="1">
      <x v="37"/>
    </i>
    <i r="1">
      <x v="41"/>
    </i>
    <i r="1">
      <x v="57"/>
    </i>
    <i r="1">
      <x v="58"/>
    </i>
    <i r="1">
      <x v="59"/>
    </i>
    <i r="1">
      <x v="60"/>
    </i>
    <i r="1">
      <x v="198"/>
    </i>
    <i>
      <x v="4"/>
    </i>
    <i r="1">
      <x v="15"/>
    </i>
    <i r="1">
      <x v="16"/>
    </i>
    <i r="1">
      <x v="20"/>
    </i>
    <i r="1">
      <x v="33"/>
    </i>
    <i r="1">
      <x v="54"/>
    </i>
    <i r="1">
      <x v="93"/>
    </i>
    <i r="1">
      <x v="96"/>
    </i>
    <i r="1">
      <x v="125"/>
    </i>
    <i r="1">
      <x v="199"/>
    </i>
    <i r="1">
      <x v="201"/>
    </i>
    <i r="1">
      <x v="202"/>
    </i>
    <i r="1">
      <x v="212"/>
    </i>
    <i r="1">
      <x v="224"/>
    </i>
    <i>
      <x v="5"/>
    </i>
    <i r="1">
      <x/>
    </i>
    <i r="1">
      <x v="1"/>
    </i>
    <i r="1">
      <x v="12"/>
    </i>
    <i r="1">
      <x v="32"/>
    </i>
    <i r="1">
      <x v="152"/>
    </i>
    <i r="1">
      <x v="160"/>
    </i>
    <i r="1">
      <x v="187"/>
    </i>
    <i r="1">
      <x v="211"/>
    </i>
    <i>
      <x v="6"/>
    </i>
    <i r="1">
      <x v="14"/>
    </i>
    <i r="1">
      <x v="26"/>
    </i>
    <i r="1">
      <x v="42"/>
    </i>
    <i r="1">
      <x v="87"/>
    </i>
    <i r="1">
      <x v="105"/>
    </i>
    <i r="1">
      <x v="145"/>
    </i>
    <i>
      <x v="7"/>
    </i>
    <i r="1">
      <x v="44"/>
    </i>
    <i r="1">
      <x v="61"/>
    </i>
    <i r="1">
      <x v="63"/>
    </i>
    <i r="1">
      <x v="64"/>
    </i>
    <i r="1">
      <x v="65"/>
    </i>
    <i r="1">
      <x v="66"/>
    </i>
    <i r="1">
      <x v="69"/>
    </i>
    <i r="1">
      <x v="70"/>
    </i>
    <i r="1">
      <x v="71"/>
    </i>
    <i r="1">
      <x v="75"/>
    </i>
    <i r="1">
      <x v="77"/>
    </i>
    <i r="1">
      <x v="141"/>
    </i>
    <i r="1">
      <x v="203"/>
    </i>
    <i>
      <x v="8"/>
    </i>
    <i r="1">
      <x v="6"/>
    </i>
    <i r="1">
      <x v="23"/>
    </i>
    <i r="1">
      <x v="52"/>
    </i>
    <i r="1">
      <x v="192"/>
    </i>
    <i r="1">
      <x v="205"/>
    </i>
    <i r="1">
      <x v="234"/>
    </i>
    <i r="1">
      <x v="235"/>
    </i>
    <i>
      <x v="9"/>
    </i>
    <i r="1">
      <x v="8"/>
    </i>
    <i r="1">
      <x v="27"/>
    </i>
    <i r="1">
      <x v="28"/>
    </i>
    <i r="1">
      <x v="34"/>
    </i>
    <i r="1">
      <x v="47"/>
    </i>
    <i r="1">
      <x v="48"/>
    </i>
    <i r="1">
      <x v="67"/>
    </i>
    <i r="1">
      <x v="99"/>
    </i>
    <i r="1">
      <x v="146"/>
    </i>
    <i r="1">
      <x v="147"/>
    </i>
    <i r="1">
      <x v="158"/>
    </i>
    <i r="1">
      <x v="170"/>
    </i>
    <i r="1">
      <x v="179"/>
    </i>
    <i>
      <x v="10"/>
    </i>
    <i r="1">
      <x v="7"/>
    </i>
    <i r="1">
      <x v="45"/>
    </i>
    <i r="1">
      <x v="46"/>
    </i>
    <i r="1">
      <x v="51"/>
    </i>
    <i r="1">
      <x v="55"/>
    </i>
    <i r="1">
      <x v="84"/>
    </i>
    <i r="1">
      <x v="186"/>
    </i>
    <i r="1">
      <x v="193"/>
    </i>
    <i r="1">
      <x v="217"/>
    </i>
    <i r="1">
      <x v="221"/>
    </i>
    <i>
      <x v="11"/>
    </i>
    <i r="1">
      <x v="62"/>
    </i>
    <i r="1">
      <x v="78"/>
    </i>
    <i r="1">
      <x v="79"/>
    </i>
    <i r="1">
      <x v="80"/>
    </i>
    <i r="1">
      <x v="81"/>
    </i>
    <i r="1">
      <x v="82"/>
    </i>
    <i r="1">
      <x v="121"/>
    </i>
    <i r="1">
      <x v="122"/>
    </i>
    <i r="1">
      <x v="123"/>
    </i>
    <i r="1">
      <x v="124"/>
    </i>
    <i r="1">
      <x v="164"/>
    </i>
    <i>
      <x v="12"/>
    </i>
    <i r="1">
      <x v="29"/>
    </i>
    <i r="1">
      <x v="30"/>
    </i>
    <i r="1">
      <x v="88"/>
    </i>
    <i r="1">
      <x v="114"/>
    </i>
    <i r="1">
      <x v="157"/>
    </i>
    <i r="1">
      <x v="225"/>
    </i>
    <i>
      <x v="13"/>
    </i>
    <i r="1">
      <x v="10"/>
    </i>
    <i r="1">
      <x v="18"/>
    </i>
    <i r="1">
      <x v="73"/>
    </i>
    <i r="1">
      <x v="74"/>
    </i>
    <i r="1">
      <x v="148"/>
    </i>
    <i r="1">
      <x v="171"/>
    </i>
    <i r="1">
      <x v="172"/>
    </i>
    <i r="1">
      <x v="175"/>
    </i>
    <i r="1">
      <x v="188"/>
    </i>
    <i r="1">
      <x v="194"/>
    </i>
    <i r="1">
      <x v="195"/>
    </i>
    <i r="1">
      <x v="196"/>
    </i>
    <i r="1">
      <x v="197"/>
    </i>
    <i>
      <x v="14"/>
    </i>
    <i r="1">
      <x v="35"/>
    </i>
    <i r="1">
      <x v="56"/>
    </i>
    <i r="1">
      <x v="89"/>
    </i>
    <i r="1">
      <x v="90"/>
    </i>
    <i r="1">
      <x v="91"/>
    </i>
    <i r="1">
      <x v="92"/>
    </i>
    <i r="1">
      <x v="100"/>
    </i>
    <i r="1">
      <x v="101"/>
    </i>
    <i r="1">
      <x v="102"/>
    </i>
    <i r="1">
      <x v="115"/>
    </i>
    <i r="1">
      <x v="116"/>
    </i>
    <i r="1">
      <x v="119"/>
    </i>
    <i r="1">
      <x v="120"/>
    </i>
    <i r="1">
      <x v="177"/>
    </i>
    <i r="1">
      <x v="178"/>
    </i>
    <i>
      <x v="15"/>
    </i>
    <i r="1">
      <x v="17"/>
    </i>
    <i r="1">
      <x v="117"/>
    </i>
    <i r="1">
      <x v="135"/>
    </i>
    <i r="1">
      <x v="136"/>
    </i>
    <i r="1">
      <x v="137"/>
    </i>
    <i r="1">
      <x v="138"/>
    </i>
    <i r="1">
      <x v="142"/>
    </i>
    <i r="1">
      <x v="143"/>
    </i>
    <i>
      <x v="16"/>
    </i>
    <i r="1">
      <x v="39"/>
    </i>
    <i r="1">
      <x v="4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9"/>
    </i>
    <i r="1">
      <x v="214"/>
    </i>
    <i>
      <x v="17"/>
    </i>
    <i r="1">
      <x v="43"/>
    </i>
    <i r="1">
      <x v="50"/>
    </i>
    <i r="1">
      <x v="83"/>
    </i>
    <i r="1">
      <x v="108"/>
    </i>
    <i r="1">
      <x v="109"/>
    </i>
    <i r="1">
      <x v="150"/>
    </i>
    <i r="1">
      <x v="151"/>
    </i>
    <i>
      <x v="18"/>
    </i>
    <i r="1">
      <x v="9"/>
    </i>
    <i r="1">
      <x v="11"/>
    </i>
    <i r="1">
      <x v="38"/>
    </i>
    <i r="1">
      <x v="76"/>
    </i>
    <i r="1">
      <x v="106"/>
    </i>
    <i r="1">
      <x v="111"/>
    </i>
    <i r="1">
      <x v="127"/>
    </i>
    <i r="1">
      <x v="140"/>
    </i>
    <i r="1">
      <x v="156"/>
    </i>
    <i r="1">
      <x v="163"/>
    </i>
    <i r="1">
      <x v="174"/>
    </i>
    <i r="1">
      <x v="189"/>
    </i>
    <i r="1">
      <x v="208"/>
    </i>
    <i r="1">
      <x v="222"/>
    </i>
    <i r="1">
      <x v="223"/>
    </i>
    <i r="1">
      <x v="231"/>
    </i>
    <i>
      <x v="19"/>
    </i>
    <i r="1">
      <x v="204"/>
    </i>
    <i r="1">
      <x v="226"/>
    </i>
    <i r="1">
      <x v="230"/>
    </i>
    <i>
      <x v="20"/>
    </i>
    <i r="1">
      <x v="72"/>
    </i>
    <i r="1">
      <x v="97"/>
    </i>
    <i r="1">
      <x v="98"/>
    </i>
    <i r="1">
      <x v="112"/>
    </i>
    <i r="1">
      <x v="149"/>
    </i>
    <i r="1">
      <x v="213"/>
    </i>
    <i>
      <x v="21"/>
    </i>
    <i r="1">
      <x v="2"/>
    </i>
    <i r="1">
      <x v="13"/>
    </i>
    <i r="1">
      <x v="21"/>
    </i>
    <i r="1">
      <x v="22"/>
    </i>
    <i r="1">
      <x v="31"/>
    </i>
    <i r="1">
      <x v="68"/>
    </i>
    <i r="1">
      <x v="94"/>
    </i>
    <i r="1">
      <x v="95"/>
    </i>
    <i r="1">
      <x v="110"/>
    </i>
    <i r="1">
      <x v="126"/>
    </i>
    <i r="1">
      <x v="159"/>
    </i>
    <i r="1">
      <x v="166"/>
    </i>
    <i r="1">
      <x v="190"/>
    </i>
    <i r="1">
      <x v="191"/>
    </i>
    <i r="1">
      <x v="200"/>
    </i>
    <i r="1">
      <x v="220"/>
    </i>
    <i r="1">
      <x v="232"/>
    </i>
    <i r="1">
      <x v="233"/>
    </i>
    <i>
      <x v="22"/>
    </i>
    <i r="1">
      <x v="24"/>
    </i>
    <i r="1">
      <x v="53"/>
    </i>
    <i r="1">
      <x v="85"/>
    </i>
    <i r="1">
      <x v="86"/>
    </i>
    <i r="1">
      <x v="103"/>
    </i>
    <i r="1">
      <x v="104"/>
    </i>
    <i r="1">
      <x v="144"/>
    </i>
    <i r="1">
      <x v="154"/>
    </i>
    <i r="1">
      <x v="155"/>
    </i>
    <i r="1">
      <x v="176"/>
    </i>
    <i r="1">
      <x v="207"/>
    </i>
    <i r="1">
      <x v="210"/>
    </i>
    <i>
      <x v="23"/>
    </i>
    <i r="1">
      <x v="19"/>
    </i>
    <i r="1">
      <x v="181"/>
    </i>
    <i r="1">
      <x v="184"/>
    </i>
    <i r="1">
      <x v="185"/>
    </i>
    <i r="1">
      <x v="218"/>
    </i>
    <i r="1">
      <x v="219"/>
    </i>
    <i r="1">
      <x v="227"/>
    </i>
    <i r="1">
      <x v="228"/>
    </i>
    <i r="1">
      <x v="229"/>
    </i>
    <i t="grand">
      <x/>
    </i>
  </rowItems>
  <colItems count="1">
    <i/>
  </colItems>
  <dataFields count="1">
    <dataField name="Average of Gas Mileage" fld="1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4:C177" firstHeaderRow="1" firstDataRow="1" firstDataCol="2" rowPageCount="2" colPageCount="1"/>
  <pivotFields count="17"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7">
        <item x="46"/>
        <item x="47"/>
        <item x="198"/>
        <item x="7"/>
        <item x="8"/>
        <item x="9"/>
        <item x="73"/>
        <item x="93"/>
        <item x="80"/>
        <item x="173"/>
        <item x="120"/>
        <item x="174"/>
        <item x="48"/>
        <item x="199"/>
        <item x="54"/>
        <item x="33"/>
        <item x="34"/>
        <item x="148"/>
        <item x="121"/>
        <item x="228"/>
        <item x="35"/>
        <item x="200"/>
        <item x="201"/>
        <item x="74"/>
        <item x="216"/>
        <item x="15"/>
        <item x="55"/>
        <item x="81"/>
        <item x="82"/>
        <item x="114"/>
        <item x="115"/>
        <item x="202"/>
        <item x="49"/>
        <item x="36"/>
        <item x="83"/>
        <item x="133"/>
        <item x="25"/>
        <item x="26"/>
        <item x="175"/>
        <item x="156"/>
        <item x="157"/>
        <item x="27"/>
        <item x="56"/>
        <item x="166"/>
        <item x="60"/>
        <item x="94"/>
        <item x="95"/>
        <item x="84"/>
        <item x="85"/>
        <item x="16"/>
        <item x="167"/>
        <item x="96"/>
        <item x="75"/>
        <item x="217"/>
        <item x="37"/>
        <item x="97"/>
        <item x="134"/>
        <item x="28"/>
        <item x="29"/>
        <item x="30"/>
        <item x="31"/>
        <item x="61"/>
        <item x="103"/>
        <item x="62"/>
        <item x="63"/>
        <item x="64"/>
        <item x="65"/>
        <item x="86"/>
        <item x="203"/>
        <item x="66"/>
        <item x="67"/>
        <item x="68"/>
        <item x="192"/>
        <item x="122"/>
        <item x="123"/>
        <item x="69"/>
        <item x="176"/>
        <item x="70"/>
        <item x="104"/>
        <item x="105"/>
        <item x="106"/>
        <item x="107"/>
        <item x="108"/>
        <item x="168"/>
        <item x="98"/>
        <item x="218"/>
        <item x="219"/>
        <item x="57"/>
        <item x="116"/>
        <item x="135"/>
        <item x="136"/>
        <item x="137"/>
        <item x="138"/>
        <item x="38"/>
        <item x="204"/>
        <item x="205"/>
        <item x="39"/>
        <item x="193"/>
        <item x="194"/>
        <item x="87"/>
        <item x="139"/>
        <item x="140"/>
        <item x="141"/>
        <item x="220"/>
        <item x="221"/>
        <item x="58"/>
        <item x="177"/>
        <item x="17"/>
        <item x="169"/>
        <item x="170"/>
        <item x="206"/>
        <item x="178"/>
        <item x="195"/>
        <item x="18"/>
        <item x="117"/>
        <item x="142"/>
        <item x="143"/>
        <item x="149"/>
        <item x="19"/>
        <item x="144"/>
        <item x="145"/>
        <item x="109"/>
        <item x="110"/>
        <item x="111"/>
        <item x="112"/>
        <item x="40"/>
        <item x="207"/>
        <item x="179"/>
        <item x="158"/>
        <item x="159"/>
        <item x="160"/>
        <item x="161"/>
        <item x="162"/>
        <item x="163"/>
        <item x="0"/>
        <item x="150"/>
        <item x="151"/>
        <item x="152"/>
        <item x="153"/>
        <item x="164"/>
        <item x="180"/>
        <item x="71"/>
        <item x="154"/>
        <item x="155"/>
        <item x="222"/>
        <item x="59"/>
        <item x="88"/>
        <item x="89"/>
        <item x="124"/>
        <item x="196"/>
        <item x="171"/>
        <item x="172"/>
        <item x="50"/>
        <item x="20"/>
        <item x="223"/>
        <item x="224"/>
        <item x="181"/>
        <item x="118"/>
        <item x="90"/>
        <item x="208"/>
        <item x="51"/>
        <item x="10"/>
        <item x="11"/>
        <item x="182"/>
        <item x="113"/>
        <item x="21"/>
        <item x="209"/>
        <item x="1"/>
        <item x="22"/>
        <item x="23"/>
        <item x="91"/>
        <item x="125"/>
        <item x="126"/>
        <item x="2"/>
        <item x="183"/>
        <item x="127"/>
        <item x="225"/>
        <item x="146"/>
        <item x="147"/>
        <item x="92"/>
        <item x="12"/>
        <item x="229"/>
        <item x="13"/>
        <item x="14"/>
        <item x="230"/>
        <item x="231"/>
        <item x="99"/>
        <item x="52"/>
        <item x="128"/>
        <item x="184"/>
        <item x="210"/>
        <item x="211"/>
        <item x="76"/>
        <item x="100"/>
        <item x="129"/>
        <item x="130"/>
        <item x="131"/>
        <item x="132"/>
        <item x="32"/>
        <item x="41"/>
        <item x="212"/>
        <item x="42"/>
        <item x="43"/>
        <item x="72"/>
        <item x="189"/>
        <item x="77"/>
        <item x="24"/>
        <item x="226"/>
        <item x="185"/>
        <item x="3"/>
        <item x="227"/>
        <item x="53"/>
        <item x="44"/>
        <item x="197"/>
        <item x="165"/>
        <item x="4"/>
        <item x="5"/>
        <item x="101"/>
        <item x="232"/>
        <item x="233"/>
        <item x="213"/>
        <item x="102"/>
        <item x="186"/>
        <item x="187"/>
        <item x="45"/>
        <item x="119"/>
        <item x="190"/>
        <item x="234"/>
        <item x="235"/>
        <item x="236"/>
        <item x="191"/>
        <item x="188"/>
        <item x="214"/>
        <item x="215"/>
        <item x="78"/>
        <item x="79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73">
    <i>
      <x/>
      <x v="134"/>
    </i>
    <i r="1">
      <x v="167"/>
    </i>
    <i r="1">
      <x v="209"/>
    </i>
    <i r="1">
      <x v="215"/>
    </i>
    <i r="1">
      <x v="216"/>
    </i>
    <i r="1">
      <x v="236"/>
    </i>
    <i>
      <x v="1"/>
      <x v="3"/>
    </i>
    <i r="1">
      <x v="4"/>
    </i>
    <i r="1">
      <x v="5"/>
    </i>
    <i r="1">
      <x v="161"/>
    </i>
    <i r="1">
      <x v="162"/>
    </i>
    <i r="1">
      <x v="180"/>
    </i>
    <i r="1">
      <x v="182"/>
    </i>
    <i r="1">
      <x v="183"/>
    </i>
    <i>
      <x v="2"/>
      <x v="49"/>
    </i>
    <i r="1">
      <x v="107"/>
    </i>
    <i r="1">
      <x v="168"/>
    </i>
    <i>
      <x v="3"/>
      <x v="36"/>
    </i>
    <i r="1">
      <x v="37"/>
    </i>
    <i r="1">
      <x v="57"/>
    </i>
    <i r="1">
      <x v="58"/>
    </i>
    <i r="1">
      <x v="59"/>
    </i>
    <i r="1">
      <x v="60"/>
    </i>
    <i>
      <x v="4"/>
      <x v="20"/>
    </i>
    <i r="1">
      <x v="33"/>
    </i>
    <i r="1">
      <x v="54"/>
    </i>
    <i r="1">
      <x v="96"/>
    </i>
    <i r="1">
      <x v="125"/>
    </i>
    <i r="1">
      <x v="199"/>
    </i>
    <i r="1">
      <x v="201"/>
    </i>
    <i r="1">
      <x v="202"/>
    </i>
    <i r="1">
      <x v="212"/>
    </i>
    <i r="1">
      <x v="224"/>
    </i>
    <i>
      <x v="5"/>
      <x/>
    </i>
    <i r="1">
      <x v="1"/>
    </i>
    <i r="1">
      <x v="211"/>
    </i>
    <i>
      <x v="6"/>
      <x v="14"/>
    </i>
    <i r="1">
      <x v="26"/>
    </i>
    <i r="1">
      <x v="42"/>
    </i>
    <i r="1">
      <x v="87"/>
    </i>
    <i r="1">
      <x v="105"/>
    </i>
    <i>
      <x v="7"/>
      <x v="44"/>
    </i>
    <i r="1">
      <x v="61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7"/>
    </i>
    <i r="1">
      <x v="141"/>
    </i>
    <i r="1">
      <x v="203"/>
    </i>
    <i>
      <x v="8"/>
      <x v="6"/>
    </i>
    <i r="1">
      <x v="192"/>
    </i>
    <i r="1">
      <x v="205"/>
    </i>
    <i r="1">
      <x v="235"/>
    </i>
    <i>
      <x v="9"/>
      <x v="8"/>
    </i>
    <i r="1">
      <x v="27"/>
    </i>
    <i r="1">
      <x v="28"/>
    </i>
    <i r="1">
      <x v="34"/>
    </i>
    <i r="1">
      <x v="67"/>
    </i>
    <i r="1">
      <x v="99"/>
    </i>
    <i r="1">
      <x v="146"/>
    </i>
    <i r="1">
      <x v="147"/>
    </i>
    <i r="1">
      <x v="158"/>
    </i>
    <i r="1">
      <x v="170"/>
    </i>
    <i>
      <x v="10"/>
      <x v="7"/>
    </i>
    <i r="1">
      <x v="45"/>
    </i>
    <i r="1">
      <x v="55"/>
    </i>
    <i r="1">
      <x v="84"/>
    </i>
    <i r="1">
      <x v="186"/>
    </i>
    <i r="1">
      <x v="193"/>
    </i>
    <i r="1">
      <x v="217"/>
    </i>
    <i>
      <x v="11"/>
      <x v="79"/>
    </i>
    <i r="1">
      <x v="82"/>
    </i>
    <i r="1">
      <x v="122"/>
    </i>
    <i r="1">
      <x v="124"/>
    </i>
    <i r="1">
      <x v="164"/>
    </i>
    <i>
      <x v="12"/>
      <x v="30"/>
    </i>
    <i r="1">
      <x v="88"/>
    </i>
    <i r="1">
      <x v="157"/>
    </i>
    <i r="1">
      <x v="225"/>
    </i>
    <i>
      <x v="13"/>
      <x v="73"/>
    </i>
    <i r="1">
      <x v="74"/>
    </i>
    <i r="1">
      <x v="148"/>
    </i>
    <i r="1">
      <x v="171"/>
    </i>
    <i r="1">
      <x v="172"/>
    </i>
    <i r="1">
      <x v="194"/>
    </i>
    <i r="1">
      <x v="195"/>
    </i>
    <i r="1">
      <x v="197"/>
    </i>
    <i>
      <x v="14"/>
      <x v="35"/>
    </i>
    <i r="1">
      <x v="56"/>
    </i>
    <i r="1">
      <x v="89"/>
    </i>
    <i r="1">
      <x v="90"/>
    </i>
    <i r="1">
      <x v="92"/>
    </i>
    <i r="1">
      <x v="100"/>
    </i>
    <i r="1">
      <x v="101"/>
    </i>
    <i r="1">
      <x v="102"/>
    </i>
    <i r="1">
      <x v="115"/>
    </i>
    <i r="1">
      <x v="116"/>
    </i>
    <i r="1">
      <x v="120"/>
    </i>
    <i r="1">
      <x v="177"/>
    </i>
    <i r="1">
      <x v="178"/>
    </i>
    <i>
      <x v="15"/>
      <x v="135"/>
    </i>
    <i r="1">
      <x v="137"/>
    </i>
    <i r="1">
      <x v="138"/>
    </i>
    <i r="1">
      <x v="142"/>
    </i>
    <i r="1">
      <x v="143"/>
    </i>
    <i>
      <x v="16"/>
      <x v="40"/>
    </i>
    <i r="1">
      <x v="128"/>
    </i>
    <i r="1">
      <x v="129"/>
    </i>
    <i r="1">
      <x v="130"/>
    </i>
    <i r="1">
      <x v="131"/>
    </i>
    <i r="1">
      <x v="133"/>
    </i>
    <i>
      <x v="17"/>
      <x v="109"/>
    </i>
    <i r="1">
      <x v="150"/>
    </i>
    <i r="1">
      <x v="151"/>
    </i>
    <i>
      <x v="18"/>
      <x v="9"/>
    </i>
    <i r="1">
      <x v="11"/>
    </i>
    <i r="1">
      <x v="38"/>
    </i>
    <i r="1">
      <x v="76"/>
    </i>
    <i r="1">
      <x v="106"/>
    </i>
    <i r="1">
      <x v="111"/>
    </i>
    <i r="1">
      <x v="127"/>
    </i>
    <i r="1">
      <x v="140"/>
    </i>
    <i r="1">
      <x v="156"/>
    </i>
    <i r="1">
      <x v="163"/>
    </i>
    <i r="1">
      <x v="174"/>
    </i>
    <i r="1">
      <x v="189"/>
    </i>
    <i r="1">
      <x v="208"/>
    </i>
    <i r="1">
      <x v="223"/>
    </i>
    <i r="1">
      <x v="231"/>
    </i>
    <i>
      <x v="19"/>
      <x v="204"/>
    </i>
    <i r="1">
      <x v="226"/>
    </i>
    <i r="1">
      <x v="230"/>
    </i>
    <i>
      <x v="20"/>
      <x v="72"/>
    </i>
    <i r="1">
      <x v="97"/>
    </i>
    <i r="1">
      <x v="98"/>
    </i>
    <i r="1">
      <x v="112"/>
    </i>
    <i r="1">
      <x v="149"/>
    </i>
    <i r="1">
      <x v="213"/>
    </i>
    <i>
      <x v="21"/>
      <x v="2"/>
    </i>
    <i r="1">
      <x v="13"/>
    </i>
    <i r="1">
      <x v="21"/>
    </i>
    <i r="1">
      <x v="22"/>
    </i>
    <i r="1">
      <x v="31"/>
    </i>
    <i r="1">
      <x v="68"/>
    </i>
    <i r="1">
      <x v="94"/>
    </i>
    <i r="1">
      <x v="95"/>
    </i>
    <i r="1">
      <x v="110"/>
    </i>
    <i r="1">
      <x v="126"/>
    </i>
    <i r="1">
      <x v="159"/>
    </i>
    <i r="1">
      <x v="166"/>
    </i>
    <i r="1">
      <x v="190"/>
    </i>
    <i r="1">
      <x v="200"/>
    </i>
    <i r="1">
      <x v="220"/>
    </i>
    <i r="1">
      <x v="232"/>
    </i>
    <i>
      <x v="22"/>
      <x v="24"/>
    </i>
    <i r="1">
      <x v="53"/>
    </i>
    <i r="1">
      <x v="85"/>
    </i>
    <i r="1">
      <x v="86"/>
    </i>
    <i r="1">
      <x v="103"/>
    </i>
    <i r="1">
      <x v="104"/>
    </i>
    <i r="1">
      <x v="154"/>
    </i>
    <i r="1">
      <x v="207"/>
    </i>
    <i r="1">
      <x v="210"/>
    </i>
    <i>
      <x v="23"/>
      <x v="19"/>
    </i>
    <i r="1">
      <x v="184"/>
    </i>
    <i r="1">
      <x v="185"/>
    </i>
    <i r="1">
      <x v="227"/>
    </i>
    <i r="1">
      <x v="228"/>
    </i>
    <i r="1">
      <x v="229"/>
    </i>
    <i t="grand">
      <x/>
    </i>
  </rowItems>
  <colItems count="1">
    <i/>
  </colItems>
  <pageFields count="2">
    <pageField fld="4" item="0" hier="-1"/>
    <pageField fld="3" item="9" hier="-1"/>
  </pageFields>
  <dataFields count="1">
    <dataField name="Average of LowPrice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C241" firstHeaderRow="1" firstDataRow="1" firstDataCol="2"/>
  <pivotFields count="17"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7">
        <item x="46"/>
        <item x="47"/>
        <item x="198"/>
        <item x="7"/>
        <item x="8"/>
        <item x="9"/>
        <item x="73"/>
        <item x="93"/>
        <item x="80"/>
        <item x="173"/>
        <item x="120"/>
        <item x="174"/>
        <item x="48"/>
        <item x="199"/>
        <item x="54"/>
        <item x="33"/>
        <item x="34"/>
        <item x="148"/>
        <item x="121"/>
        <item x="228"/>
        <item x="35"/>
        <item x="200"/>
        <item x="201"/>
        <item x="74"/>
        <item x="216"/>
        <item x="15"/>
        <item x="55"/>
        <item x="81"/>
        <item x="82"/>
        <item x="114"/>
        <item x="115"/>
        <item x="202"/>
        <item x="49"/>
        <item x="36"/>
        <item x="83"/>
        <item x="133"/>
        <item x="25"/>
        <item x="26"/>
        <item x="175"/>
        <item x="156"/>
        <item x="157"/>
        <item x="27"/>
        <item x="56"/>
        <item x="166"/>
        <item x="60"/>
        <item x="94"/>
        <item x="95"/>
        <item x="84"/>
        <item x="85"/>
        <item x="16"/>
        <item x="167"/>
        <item x="96"/>
        <item x="75"/>
        <item x="217"/>
        <item x="37"/>
        <item x="97"/>
        <item x="134"/>
        <item x="28"/>
        <item x="29"/>
        <item x="30"/>
        <item x="31"/>
        <item x="61"/>
        <item x="103"/>
        <item x="62"/>
        <item x="63"/>
        <item x="64"/>
        <item x="65"/>
        <item x="86"/>
        <item x="203"/>
        <item x="66"/>
        <item x="67"/>
        <item x="68"/>
        <item x="192"/>
        <item x="122"/>
        <item x="123"/>
        <item x="69"/>
        <item x="176"/>
        <item x="70"/>
        <item x="104"/>
        <item x="105"/>
        <item x="106"/>
        <item x="107"/>
        <item x="108"/>
        <item x="168"/>
        <item x="98"/>
        <item x="218"/>
        <item x="219"/>
        <item x="57"/>
        <item x="116"/>
        <item x="135"/>
        <item x="136"/>
        <item x="137"/>
        <item x="138"/>
        <item x="38"/>
        <item x="204"/>
        <item x="205"/>
        <item x="39"/>
        <item x="193"/>
        <item x="194"/>
        <item x="87"/>
        <item x="139"/>
        <item x="140"/>
        <item x="141"/>
        <item x="220"/>
        <item x="221"/>
        <item x="58"/>
        <item x="177"/>
        <item x="17"/>
        <item x="169"/>
        <item x="170"/>
        <item x="206"/>
        <item x="178"/>
        <item x="195"/>
        <item x="18"/>
        <item x="117"/>
        <item x="142"/>
        <item x="143"/>
        <item x="149"/>
        <item x="19"/>
        <item x="144"/>
        <item x="145"/>
        <item x="109"/>
        <item x="110"/>
        <item x="111"/>
        <item x="112"/>
        <item x="40"/>
        <item x="207"/>
        <item x="179"/>
        <item x="158"/>
        <item x="159"/>
        <item x="160"/>
        <item x="161"/>
        <item x="162"/>
        <item x="163"/>
        <item x="0"/>
        <item x="150"/>
        <item x="151"/>
        <item x="152"/>
        <item x="153"/>
        <item x="164"/>
        <item x="180"/>
        <item x="71"/>
        <item x="154"/>
        <item x="155"/>
        <item x="222"/>
        <item x="59"/>
        <item x="88"/>
        <item x="89"/>
        <item x="124"/>
        <item x="196"/>
        <item x="171"/>
        <item x="172"/>
        <item x="50"/>
        <item x="20"/>
        <item x="223"/>
        <item x="224"/>
        <item x="181"/>
        <item x="118"/>
        <item x="90"/>
        <item x="208"/>
        <item x="51"/>
        <item x="10"/>
        <item x="11"/>
        <item x="182"/>
        <item x="113"/>
        <item x="21"/>
        <item x="209"/>
        <item x="1"/>
        <item x="22"/>
        <item x="23"/>
        <item x="91"/>
        <item x="125"/>
        <item x="126"/>
        <item x="2"/>
        <item x="183"/>
        <item x="127"/>
        <item x="225"/>
        <item x="146"/>
        <item x="147"/>
        <item x="92"/>
        <item x="12"/>
        <item x="229"/>
        <item x="13"/>
        <item x="14"/>
        <item x="230"/>
        <item x="231"/>
        <item x="99"/>
        <item x="52"/>
        <item x="128"/>
        <item x="184"/>
        <item x="210"/>
        <item x="211"/>
        <item x="76"/>
        <item x="100"/>
        <item x="129"/>
        <item x="130"/>
        <item x="131"/>
        <item x="132"/>
        <item x="32"/>
        <item x="41"/>
        <item x="212"/>
        <item x="42"/>
        <item x="43"/>
        <item x="72"/>
        <item x="189"/>
        <item x="77"/>
        <item x="24"/>
        <item x="226"/>
        <item x="185"/>
        <item x="3"/>
        <item x="227"/>
        <item x="53"/>
        <item x="44"/>
        <item x="197"/>
        <item x="165"/>
        <item x="4"/>
        <item x="5"/>
        <item x="101"/>
        <item x="232"/>
        <item x="233"/>
        <item x="213"/>
        <item x="102"/>
        <item x="186"/>
        <item x="187"/>
        <item x="45"/>
        <item x="119"/>
        <item x="190"/>
        <item x="234"/>
        <item x="235"/>
        <item x="236"/>
        <item x="191"/>
        <item x="188"/>
        <item x="214"/>
        <item x="215"/>
        <item x="78"/>
        <item x="79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238">
    <i>
      <x/>
      <x v="134"/>
    </i>
    <i r="1">
      <x v="167"/>
    </i>
    <i r="1">
      <x v="173"/>
    </i>
    <i r="1">
      <x v="209"/>
    </i>
    <i r="1">
      <x v="215"/>
    </i>
    <i r="1">
      <x v="216"/>
    </i>
    <i r="1">
      <x v="236"/>
    </i>
    <i>
      <x v="1"/>
      <x v="3"/>
    </i>
    <i r="1">
      <x v="4"/>
    </i>
    <i r="1">
      <x v="5"/>
    </i>
    <i r="1">
      <x v="161"/>
    </i>
    <i r="1">
      <x v="162"/>
    </i>
    <i r="1">
      <x v="180"/>
    </i>
    <i r="1">
      <x v="182"/>
    </i>
    <i r="1">
      <x v="183"/>
    </i>
    <i>
      <x v="2"/>
      <x v="25"/>
    </i>
    <i r="1">
      <x v="49"/>
    </i>
    <i r="1">
      <x v="107"/>
    </i>
    <i r="1">
      <x v="113"/>
    </i>
    <i r="1">
      <x v="118"/>
    </i>
    <i r="1">
      <x v="153"/>
    </i>
    <i r="1">
      <x v="165"/>
    </i>
    <i r="1">
      <x v="168"/>
    </i>
    <i r="1">
      <x v="169"/>
    </i>
    <i r="1">
      <x v="206"/>
    </i>
    <i>
      <x v="3"/>
      <x v="36"/>
    </i>
    <i r="1">
      <x v="37"/>
    </i>
    <i r="1">
      <x v="41"/>
    </i>
    <i r="1">
      <x v="57"/>
    </i>
    <i r="1">
      <x v="58"/>
    </i>
    <i r="1">
      <x v="59"/>
    </i>
    <i r="1">
      <x v="60"/>
    </i>
    <i r="1">
      <x v="198"/>
    </i>
    <i>
      <x v="4"/>
      <x v="15"/>
    </i>
    <i r="1">
      <x v="16"/>
    </i>
    <i r="1">
      <x v="20"/>
    </i>
    <i r="1">
      <x v="33"/>
    </i>
    <i r="1">
      <x v="54"/>
    </i>
    <i r="1">
      <x v="93"/>
    </i>
    <i r="1">
      <x v="96"/>
    </i>
    <i r="1">
      <x v="125"/>
    </i>
    <i r="1">
      <x v="199"/>
    </i>
    <i r="1">
      <x v="201"/>
    </i>
    <i r="1">
      <x v="202"/>
    </i>
    <i r="1">
      <x v="212"/>
    </i>
    <i r="1">
      <x v="224"/>
    </i>
    <i>
      <x v="5"/>
      <x/>
    </i>
    <i r="1">
      <x v="1"/>
    </i>
    <i r="1">
      <x v="12"/>
    </i>
    <i r="1">
      <x v="32"/>
    </i>
    <i r="1">
      <x v="152"/>
    </i>
    <i r="1">
      <x v="160"/>
    </i>
    <i r="1">
      <x v="187"/>
    </i>
    <i r="1">
      <x v="211"/>
    </i>
    <i>
      <x v="6"/>
      <x v="14"/>
    </i>
    <i r="1">
      <x v="26"/>
    </i>
    <i r="1">
      <x v="42"/>
    </i>
    <i r="1">
      <x v="87"/>
    </i>
    <i r="1">
      <x v="105"/>
    </i>
    <i r="1">
      <x v="145"/>
    </i>
    <i>
      <x v="7"/>
      <x v="44"/>
    </i>
    <i r="1">
      <x v="61"/>
    </i>
    <i r="1">
      <x v="63"/>
    </i>
    <i r="1">
      <x v="64"/>
    </i>
    <i r="1">
      <x v="65"/>
    </i>
    <i r="1">
      <x v="66"/>
    </i>
    <i r="1">
      <x v="69"/>
    </i>
    <i r="1">
      <x v="70"/>
    </i>
    <i r="1">
      <x v="71"/>
    </i>
    <i r="1">
      <x v="75"/>
    </i>
    <i r="1">
      <x v="77"/>
    </i>
    <i r="1">
      <x v="141"/>
    </i>
    <i r="1">
      <x v="203"/>
    </i>
    <i>
      <x v="8"/>
      <x v="6"/>
    </i>
    <i r="1">
      <x v="23"/>
    </i>
    <i r="1">
      <x v="52"/>
    </i>
    <i r="1">
      <x v="192"/>
    </i>
    <i r="1">
      <x v="205"/>
    </i>
    <i r="1">
      <x v="234"/>
    </i>
    <i r="1">
      <x v="235"/>
    </i>
    <i>
      <x v="9"/>
      <x v="8"/>
    </i>
    <i r="1">
      <x v="27"/>
    </i>
    <i r="1">
      <x v="28"/>
    </i>
    <i r="1">
      <x v="34"/>
    </i>
    <i r="1">
      <x v="47"/>
    </i>
    <i r="1">
      <x v="48"/>
    </i>
    <i r="1">
      <x v="67"/>
    </i>
    <i r="1">
      <x v="99"/>
    </i>
    <i r="1">
      <x v="146"/>
    </i>
    <i r="1">
      <x v="147"/>
    </i>
    <i r="1">
      <x v="158"/>
    </i>
    <i r="1">
      <x v="170"/>
    </i>
    <i r="1">
      <x v="179"/>
    </i>
    <i>
      <x v="10"/>
      <x v="7"/>
    </i>
    <i r="1">
      <x v="45"/>
    </i>
    <i r="1">
      <x v="46"/>
    </i>
    <i r="1">
      <x v="51"/>
    </i>
    <i r="1">
      <x v="55"/>
    </i>
    <i r="1">
      <x v="84"/>
    </i>
    <i r="1">
      <x v="186"/>
    </i>
    <i r="1">
      <x v="193"/>
    </i>
    <i r="1">
      <x v="217"/>
    </i>
    <i r="1">
      <x v="221"/>
    </i>
    <i>
      <x v="11"/>
      <x v="62"/>
    </i>
    <i r="1">
      <x v="78"/>
    </i>
    <i r="1">
      <x v="79"/>
    </i>
    <i r="1">
      <x v="80"/>
    </i>
    <i r="1">
      <x v="81"/>
    </i>
    <i r="1">
      <x v="82"/>
    </i>
    <i r="1">
      <x v="121"/>
    </i>
    <i r="1">
      <x v="122"/>
    </i>
    <i r="1">
      <x v="123"/>
    </i>
    <i r="1">
      <x v="124"/>
    </i>
    <i r="1">
      <x v="164"/>
    </i>
    <i>
      <x v="12"/>
      <x v="29"/>
    </i>
    <i r="1">
      <x v="30"/>
    </i>
    <i r="1">
      <x v="88"/>
    </i>
    <i r="1">
      <x v="114"/>
    </i>
    <i r="1">
      <x v="157"/>
    </i>
    <i r="1">
      <x v="225"/>
    </i>
    <i>
      <x v="13"/>
      <x v="10"/>
    </i>
    <i r="1">
      <x v="18"/>
    </i>
    <i r="1">
      <x v="73"/>
    </i>
    <i r="1">
      <x v="74"/>
    </i>
    <i r="1">
      <x v="148"/>
    </i>
    <i r="1">
      <x v="171"/>
    </i>
    <i r="1">
      <x v="172"/>
    </i>
    <i r="1">
      <x v="175"/>
    </i>
    <i r="1">
      <x v="188"/>
    </i>
    <i r="1">
      <x v="194"/>
    </i>
    <i r="1">
      <x v="195"/>
    </i>
    <i r="1">
      <x v="196"/>
    </i>
    <i r="1">
      <x v="197"/>
    </i>
    <i>
      <x v="14"/>
      <x v="35"/>
    </i>
    <i r="1">
      <x v="56"/>
    </i>
    <i r="1">
      <x v="89"/>
    </i>
    <i r="1">
      <x v="90"/>
    </i>
    <i r="1">
      <x v="91"/>
    </i>
    <i r="1">
      <x v="92"/>
    </i>
    <i r="1">
      <x v="100"/>
    </i>
    <i r="1">
      <x v="101"/>
    </i>
    <i r="1">
      <x v="102"/>
    </i>
    <i r="1">
      <x v="115"/>
    </i>
    <i r="1">
      <x v="116"/>
    </i>
    <i r="1">
      <x v="119"/>
    </i>
    <i r="1">
      <x v="120"/>
    </i>
    <i r="1">
      <x v="177"/>
    </i>
    <i r="1">
      <x v="178"/>
    </i>
    <i>
      <x v="15"/>
      <x v="17"/>
    </i>
    <i r="1">
      <x v="117"/>
    </i>
    <i r="1">
      <x v="135"/>
    </i>
    <i r="1">
      <x v="136"/>
    </i>
    <i r="1">
      <x v="137"/>
    </i>
    <i r="1">
      <x v="138"/>
    </i>
    <i r="1">
      <x v="142"/>
    </i>
    <i r="1">
      <x v="143"/>
    </i>
    <i>
      <x v="16"/>
      <x v="39"/>
    </i>
    <i r="1">
      <x v="4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9"/>
    </i>
    <i r="1">
      <x v="214"/>
    </i>
    <i>
      <x v="17"/>
      <x v="43"/>
    </i>
    <i r="1">
      <x v="50"/>
    </i>
    <i r="1">
      <x v="83"/>
    </i>
    <i r="1">
      <x v="108"/>
    </i>
    <i r="1">
      <x v="109"/>
    </i>
    <i r="1">
      <x v="150"/>
    </i>
    <i r="1">
      <x v="151"/>
    </i>
    <i>
      <x v="18"/>
      <x v="9"/>
    </i>
    <i r="1">
      <x v="11"/>
    </i>
    <i r="1">
      <x v="38"/>
    </i>
    <i r="1">
      <x v="76"/>
    </i>
    <i r="1">
      <x v="106"/>
    </i>
    <i r="1">
      <x v="111"/>
    </i>
    <i r="1">
      <x v="127"/>
    </i>
    <i r="1">
      <x v="140"/>
    </i>
    <i r="1">
      <x v="156"/>
    </i>
    <i r="1">
      <x v="163"/>
    </i>
    <i r="1">
      <x v="174"/>
    </i>
    <i r="1">
      <x v="189"/>
    </i>
    <i r="1">
      <x v="208"/>
    </i>
    <i r="1">
      <x v="222"/>
    </i>
    <i r="1">
      <x v="223"/>
    </i>
    <i r="1">
      <x v="231"/>
    </i>
    <i>
      <x v="19"/>
      <x v="204"/>
    </i>
    <i r="1">
      <x v="226"/>
    </i>
    <i r="1">
      <x v="230"/>
    </i>
    <i>
      <x v="20"/>
      <x v="72"/>
    </i>
    <i r="1">
      <x v="97"/>
    </i>
    <i r="1">
      <x v="98"/>
    </i>
    <i r="1">
      <x v="112"/>
    </i>
    <i r="1">
      <x v="149"/>
    </i>
    <i r="1">
      <x v="213"/>
    </i>
    <i>
      <x v="21"/>
      <x v="2"/>
    </i>
    <i r="1">
      <x v="13"/>
    </i>
    <i r="1">
      <x v="21"/>
    </i>
    <i r="1">
      <x v="22"/>
    </i>
    <i r="1">
      <x v="31"/>
    </i>
    <i r="1">
      <x v="68"/>
    </i>
    <i r="1">
      <x v="94"/>
    </i>
    <i r="1">
      <x v="95"/>
    </i>
    <i r="1">
      <x v="110"/>
    </i>
    <i r="1">
      <x v="126"/>
    </i>
    <i r="1">
      <x v="159"/>
    </i>
    <i r="1">
      <x v="166"/>
    </i>
    <i r="1">
      <x v="190"/>
    </i>
    <i r="1">
      <x v="191"/>
    </i>
    <i r="1">
      <x v="200"/>
    </i>
    <i r="1">
      <x v="220"/>
    </i>
    <i r="1">
      <x v="232"/>
    </i>
    <i r="1">
      <x v="233"/>
    </i>
    <i>
      <x v="22"/>
      <x v="24"/>
    </i>
    <i r="1">
      <x v="53"/>
    </i>
    <i r="1">
      <x v="85"/>
    </i>
    <i r="1">
      <x v="86"/>
    </i>
    <i r="1">
      <x v="103"/>
    </i>
    <i r="1">
      <x v="104"/>
    </i>
    <i r="1">
      <x v="144"/>
    </i>
    <i r="1">
      <x v="154"/>
    </i>
    <i r="1">
      <x v="155"/>
    </i>
    <i r="1">
      <x v="176"/>
    </i>
    <i r="1">
      <x v="207"/>
    </i>
    <i r="1">
      <x v="210"/>
    </i>
    <i>
      <x v="23"/>
      <x v="19"/>
    </i>
    <i r="1">
      <x v="181"/>
    </i>
    <i r="1">
      <x v="184"/>
    </i>
    <i r="1">
      <x v="185"/>
    </i>
    <i r="1">
      <x v="218"/>
    </i>
    <i r="1">
      <x v="219"/>
    </i>
    <i r="1">
      <x v="227"/>
    </i>
    <i r="1">
      <x v="228"/>
    </i>
    <i r="1">
      <x v="229"/>
    </i>
    <i t="grand">
      <x/>
    </i>
  </rowItems>
  <colItems count="1">
    <i/>
  </colItems>
  <dataFields count="1">
    <dataField name="Max of Gas Mileage" fld="1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O1511" totalsRowShown="0">
  <autoFilter ref="A1:O1511"/>
  <sortState ref="A2:O1511">
    <sortCondition ref="E2:E1511"/>
    <sortCondition ref="H2:H1511"/>
  </sortState>
  <tableColumns count="15">
    <tableColumn id="7" name="Year" dataDxfId="22">
      <calculatedColumnFormula>LEFT(Table1[[#This Row],[Make2]],4)</calculatedColumnFormula>
    </tableColumn>
    <tableColumn id="9" name="Make" dataDxfId="21">
      <calculatedColumnFormula>LEFT(Table1[[#This Row],[Make and Model]],FIND(" ",Table1[[#This Row],[Make and Model]]))</calculatedColumnFormula>
    </tableColumn>
    <tableColumn id="11" name="Category"/>
    <tableColumn id="10" name="Model" dataDxfId="20">
      <calculatedColumnFormula>REPLACE(Table1[[#This Row],[Make and Model]],1,FIND(" ",Table1[[#This Row],[Make and Model]]), "")</calculatedColumnFormula>
    </tableColumn>
    <tableColumn id="8" name="Make and Model" dataDxfId="19">
      <calculatedColumnFormula>REPLACE(Table1[[#This Row],[Make2]],1,5,"")</calculatedColumnFormula>
    </tableColumn>
    <tableColumn id="2" name="Make2"/>
    <tableColumn id="13" name="SafetyRating"/>
    <tableColumn id="12" name="Age" dataDxfId="18">
      <calculatedColumnFormula>2014-Table1[[#This Row],[Year]]</calculatedColumnFormula>
    </tableColumn>
    <tableColumn id="14" name="SurvivalRate"/>
    <tableColumn id="15" name="DeathRate"/>
    <tableColumn id="3" name="Mileage" dataDxfId="17"/>
    <tableColumn id="4" name="Price" dataDxfId="16"/>
    <tableColumn id="5" name="Low Price" dataDxfId="15"/>
    <tableColumn id="6" name="High Price" dataDxfId="14"/>
    <tableColumn id="1" name="URL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V1683" totalsRowShown="0">
  <autoFilter ref="A1:V1683"/>
  <sortState ref="A2:V1683">
    <sortCondition descending="1" ref="V1:V1683"/>
  </sortState>
  <tableColumns count="22">
    <tableColumn id="1" name="Make"/>
    <tableColumn id="2" name="MakeAndModel"/>
    <tableColumn id="3" name="Model"/>
    <tableColumn id="4" name="CarYear"/>
    <tableColumn id="5" name="Age"/>
    <tableColumn id="6" name="SafetyRating"/>
    <tableColumn id="18" name="Gas Mileage" dataDxfId="12" dataCellStyle="Comma"/>
    <tableColumn id="7" name="Mileage" dataDxfId="11" dataCellStyle="Comma"/>
    <tableColumn id="8" name="YearlyDeathRate" dataDxfId="10" dataCellStyle="Percent"/>
    <tableColumn id="9" name="YearlySurvivalRate" dataDxfId="9" dataCellStyle="Percent"/>
    <tableColumn id="10" name="FiveYearDeathRate" dataDxfId="8" dataCellStyle="Percent"/>
    <tableColumn id="11" name="FiveYearSurvivalRate" dataDxfId="7" dataCellStyle="Percent"/>
    <tableColumn id="12" name="Price" dataDxfId="6" dataCellStyle="Currency"/>
    <tableColumn id="13" name="LowPrice" dataDxfId="5" dataCellStyle="Currency"/>
    <tableColumn id="14" name="HighPrice" dataDxfId="4" dataCellStyle="Currency"/>
    <tableColumn id="15" name="URL"/>
    <tableColumn id="16" name="FiveYearExpectedMileage" dataDxfId="3" dataCellStyle="Comma">
      <calculatedColumnFormula>5*12000*Table3[[#This Row],[FiveYearSurvivalRate]]</calculatedColumnFormula>
    </tableColumn>
    <tableColumn id="17" name="FiveYearLifetime" dataDxfId="2" dataCellStyle="Comma">
      <calculatedColumnFormula>365*5*Table3[[#This Row],[FiveYearSurvivalRate]]</calculatedColumnFormula>
    </tableColumn>
    <tableColumn id="19" name="FiveYearFuelCost" dataCellStyle="Currency">
      <calculatedColumnFormula>6000/Table3[[#This Row],[Gas Mileage]]*4</calculatedColumnFormula>
    </tableColumn>
    <tableColumn id="20" name="FiveYearInsurance" dataDxfId="1" dataCellStyle="Currency">
      <calculatedColumnFormula>5000</calculatedColumnFormula>
    </tableColumn>
    <tableColumn id="21" name="FiveYearRepairCost" dataDxfId="0" dataCellStyle="Currency">
      <calculatedColumnFormula>Table3[[#This Row],[Price]]^0.2*20000*LOG((Table3[[#This Row],[Age]]+2))*Table3[[#This Row],[FiveYearDeathRate]]</calculatedColumnFormula>
    </tableColumn>
    <tableColumn id="22" name="FiveYearTCO" dataCellStyle="Currency">
      <calculatedColumnFormula>Table3[Price]+Table3[[#This Row],[FiveYearFuelCost]]+Table3[[#This Row],[FiveYearInsurance]]+Table3[[#This Row],[FiveYearRepairCost]]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3"/>
  <sheetViews>
    <sheetView workbookViewId="0">
      <selection activeCell="D41" sqref="D41"/>
    </sheetView>
  </sheetViews>
  <sheetFormatPr defaultRowHeight="15" x14ac:dyDescent="0.25"/>
  <cols>
    <col min="1" max="1" width="10.5703125" customWidth="1"/>
    <col min="2" max="2" width="12" customWidth="1"/>
    <col min="3" max="3" width="18.140625" bestFit="1" customWidth="1"/>
    <col min="4" max="4" width="24.28515625" customWidth="1"/>
    <col min="5" max="5" width="35.28515625" customWidth="1"/>
    <col min="6" max="6" width="39.7109375" hidden="1" customWidth="1"/>
    <col min="7" max="7" width="14.42578125" bestFit="1" customWidth="1"/>
    <col min="8" max="8" width="6.7109375" bestFit="1" customWidth="1"/>
    <col min="9" max="9" width="14.28515625" bestFit="1" customWidth="1"/>
    <col min="10" max="10" width="23.7109375" bestFit="1" customWidth="1"/>
    <col min="11" max="11" width="10.28515625" customWidth="1"/>
    <col min="12" max="12" width="8.28515625" bestFit="1" customWidth="1"/>
    <col min="13" max="13" width="11.5703125" customWidth="1"/>
    <col min="14" max="14" width="12" customWidth="1"/>
    <col min="15" max="15" width="59.28515625" bestFit="1" customWidth="1"/>
  </cols>
  <sheetData>
    <row r="1" spans="1:15" x14ac:dyDescent="0.25">
      <c r="A1" t="s">
        <v>3026</v>
      </c>
      <c r="B1" t="s">
        <v>3021</v>
      </c>
      <c r="C1" t="s">
        <v>3030</v>
      </c>
      <c r="D1" t="s">
        <v>3029</v>
      </c>
      <c r="E1" t="s">
        <v>3028</v>
      </c>
      <c r="F1" t="s">
        <v>3027</v>
      </c>
      <c r="G1" t="s">
        <v>3039</v>
      </c>
      <c r="H1" t="s">
        <v>3038</v>
      </c>
      <c r="I1" t="s">
        <v>3040</v>
      </c>
      <c r="J1" t="s">
        <v>3043</v>
      </c>
      <c r="K1" t="s">
        <v>3022</v>
      </c>
      <c r="L1" t="s">
        <v>3023</v>
      </c>
      <c r="M1" t="s">
        <v>3024</v>
      </c>
      <c r="N1" t="s">
        <v>3025</v>
      </c>
      <c r="O1" t="s">
        <v>3020</v>
      </c>
    </row>
    <row r="2" spans="1:15" x14ac:dyDescent="0.25">
      <c r="A2" t="str">
        <f>LEFT(Table1[[#This Row],[Make2]],4)</f>
        <v>2013</v>
      </c>
      <c r="B2" t="str">
        <f>LEFT(Table1[[#This Row],[Make and Model]],FIND(" ",Table1[[#This Row],[Make and Model]]))</f>
        <v xml:space="preserve">Acura </v>
      </c>
      <c r="C2" t="s">
        <v>3031</v>
      </c>
      <c r="D2" t="str">
        <f>REPLACE(Table1[[#This Row],[Make and Model]],1,FIND(" ",Table1[[#This Row],[Make and Model]]), "")</f>
        <v>MDX SUV</v>
      </c>
      <c r="E2" t="str">
        <f>REPLACE(Table1[[#This Row],[Make2]],1,5,"")</f>
        <v>Acura MDX SUV</v>
      </c>
      <c r="F2" t="s">
        <v>2677</v>
      </c>
      <c r="G2">
        <v>4</v>
      </c>
      <c r="H2">
        <f>2014-Table1[[#This Row],[Year]]</f>
        <v>1</v>
      </c>
      <c r="K2" s="1">
        <v>12000</v>
      </c>
      <c r="L2" s="2">
        <v>31257</v>
      </c>
      <c r="M2" s="2">
        <v>30876</v>
      </c>
      <c r="N2" s="2">
        <v>31638</v>
      </c>
      <c r="O2" s="2" t="s">
        <v>2676</v>
      </c>
    </row>
    <row r="3" spans="1:15" x14ac:dyDescent="0.25">
      <c r="A3" t="str">
        <f>LEFT(Table1[[#This Row],[Make2]],4)</f>
        <v>2012</v>
      </c>
      <c r="B3" t="str">
        <f>LEFT(Table1[[#This Row],[Make and Model]],FIND(" ",Table1[[#This Row],[Make and Model]]))</f>
        <v xml:space="preserve">Acura </v>
      </c>
      <c r="C3" t="s">
        <v>3031</v>
      </c>
      <c r="D3" t="str">
        <f>REPLACE(Table1[[#This Row],[Make and Model]],1,FIND(" ",Table1[[#This Row],[Make and Model]]), "")</f>
        <v>MDX SUV</v>
      </c>
      <c r="E3" t="str">
        <f>REPLACE(Table1[[#This Row],[Make2]],1,5,"")</f>
        <v>Acura MDX SUV</v>
      </c>
      <c r="F3" t="s">
        <v>2309</v>
      </c>
      <c r="G3">
        <v>4</v>
      </c>
      <c r="H3">
        <f>2014-Table1[[#This Row],[Year]]</f>
        <v>2</v>
      </c>
      <c r="K3" s="1">
        <v>24000</v>
      </c>
      <c r="L3" s="2">
        <v>28092</v>
      </c>
      <c r="M3" s="2">
        <v>27767</v>
      </c>
      <c r="N3" s="2">
        <v>28417</v>
      </c>
      <c r="O3" s="2" t="s">
        <v>2308</v>
      </c>
    </row>
    <row r="4" spans="1:15" x14ac:dyDescent="0.25">
      <c r="A4" t="str">
        <f>LEFT(Table1[[#This Row],[Make2]],4)</f>
        <v>2011</v>
      </c>
      <c r="B4" t="str">
        <f>LEFT(Table1[[#This Row],[Make and Model]],FIND(" ",Table1[[#This Row],[Make and Model]]))</f>
        <v xml:space="preserve">Acura </v>
      </c>
      <c r="C4" t="s">
        <v>3031</v>
      </c>
      <c r="D4" t="str">
        <f>REPLACE(Table1[[#This Row],[Make and Model]],1,FIND(" ",Table1[[#This Row],[Make and Model]]), "")</f>
        <v>MDX SUV</v>
      </c>
      <c r="E4" t="str">
        <f>REPLACE(Table1[[#This Row],[Make2]],1,5,"")</f>
        <v>Acura MDX SUV</v>
      </c>
      <c r="F4" t="s">
        <v>1907</v>
      </c>
      <c r="G4">
        <v>4</v>
      </c>
      <c r="H4">
        <f>2014-Table1[[#This Row],[Year]]</f>
        <v>3</v>
      </c>
      <c r="K4" s="1">
        <v>36000</v>
      </c>
      <c r="L4" s="2">
        <v>25194</v>
      </c>
      <c r="M4" s="2">
        <v>24929</v>
      </c>
      <c r="N4" s="2">
        <v>25459</v>
      </c>
      <c r="O4" s="2" t="s">
        <v>1906</v>
      </c>
    </row>
    <row r="5" spans="1:15" x14ac:dyDescent="0.25">
      <c r="A5" t="str">
        <f>LEFT(Table1[[#This Row],[Make2]],4)</f>
        <v>2010</v>
      </c>
      <c r="B5" t="str">
        <f>LEFT(Table1[[#This Row],[Make and Model]],FIND(" ",Table1[[#This Row],[Make and Model]]))</f>
        <v xml:space="preserve">Acura </v>
      </c>
      <c r="C5" t="s">
        <v>3031</v>
      </c>
      <c r="D5" t="str">
        <f>REPLACE(Table1[[#This Row],[Make and Model]],1,FIND(" ",Table1[[#This Row],[Make and Model]]), "")</f>
        <v>MDX SUV</v>
      </c>
      <c r="E5" t="str">
        <f>REPLACE(Table1[[#This Row],[Make2]],1,5,"")</f>
        <v>Acura MDX SUV</v>
      </c>
      <c r="F5" t="s">
        <v>1537</v>
      </c>
      <c r="G5">
        <v>4</v>
      </c>
      <c r="H5">
        <f>2014-Table1[[#This Row],[Year]]</f>
        <v>4</v>
      </c>
      <c r="K5" s="1">
        <v>48000</v>
      </c>
      <c r="L5" s="2">
        <v>23885</v>
      </c>
      <c r="M5" s="2">
        <v>23405</v>
      </c>
      <c r="N5" s="2">
        <v>24365</v>
      </c>
      <c r="O5" s="2" t="s">
        <v>1536</v>
      </c>
    </row>
    <row r="6" spans="1:15" x14ac:dyDescent="0.25">
      <c r="A6" t="str">
        <f>LEFT(Table1[[#This Row],[Make2]],4)</f>
        <v>2009</v>
      </c>
      <c r="B6" t="str">
        <f>LEFT(Table1[[#This Row],[Make and Model]],FIND(" ",Table1[[#This Row],[Make and Model]]))</f>
        <v xml:space="preserve">Acura </v>
      </c>
      <c r="C6" t="s">
        <v>3031</v>
      </c>
      <c r="D6" t="str">
        <f>REPLACE(Table1[[#This Row],[Make and Model]],1,FIND(" ",Table1[[#This Row],[Make and Model]]), "")</f>
        <v>MDX SUV</v>
      </c>
      <c r="E6" t="str">
        <f>REPLACE(Table1[[#This Row],[Make2]],1,5,"")</f>
        <v>Acura MDX SUV</v>
      </c>
      <c r="F6" t="s">
        <v>1175</v>
      </c>
      <c r="G6">
        <v>4</v>
      </c>
      <c r="H6">
        <f>2014-Table1[[#This Row],[Year]]</f>
        <v>5</v>
      </c>
      <c r="K6" s="1">
        <v>60000</v>
      </c>
      <c r="L6" s="2">
        <v>19536</v>
      </c>
      <c r="M6" s="2">
        <v>19144</v>
      </c>
      <c r="N6" s="2">
        <v>19928</v>
      </c>
      <c r="O6" s="2" t="s">
        <v>1174</v>
      </c>
    </row>
    <row r="7" spans="1:15" x14ac:dyDescent="0.25">
      <c r="A7" t="str">
        <f>LEFT(Table1[[#This Row],[Make2]],4)</f>
        <v>2008</v>
      </c>
      <c r="B7" t="str">
        <f>LEFT(Table1[[#This Row],[Make and Model]],FIND(" ",Table1[[#This Row],[Make and Model]]))</f>
        <v xml:space="preserve">Acura </v>
      </c>
      <c r="C7" t="s">
        <v>3031</v>
      </c>
      <c r="D7" t="str">
        <f>REPLACE(Table1[[#This Row],[Make and Model]],1,FIND(" ",Table1[[#This Row],[Make and Model]]), "")</f>
        <v>MDX SUV</v>
      </c>
      <c r="E7" t="str">
        <f>REPLACE(Table1[[#This Row],[Make2]],1,5,"")</f>
        <v>Acura MDX SUV</v>
      </c>
      <c r="F7" t="s">
        <v>837</v>
      </c>
      <c r="G7">
        <v>4</v>
      </c>
      <c r="H7">
        <f>2014-Table1[[#This Row],[Year]]</f>
        <v>6</v>
      </c>
      <c r="K7" s="1">
        <v>72000</v>
      </c>
      <c r="L7" s="2">
        <v>17159</v>
      </c>
      <c r="M7" s="2">
        <v>16908</v>
      </c>
      <c r="N7" s="2">
        <v>17409</v>
      </c>
      <c r="O7" s="2" t="s">
        <v>836</v>
      </c>
    </row>
    <row r="8" spans="1:15" x14ac:dyDescent="0.25">
      <c r="A8" t="str">
        <f>LEFT(Table1[[#This Row],[Make2]],4)</f>
        <v>2007</v>
      </c>
      <c r="B8" t="str">
        <f>LEFT(Table1[[#This Row],[Make and Model]],FIND(" ",Table1[[#This Row],[Make and Model]]))</f>
        <v xml:space="preserve">Acura </v>
      </c>
      <c r="C8" t="s">
        <v>3031</v>
      </c>
      <c r="D8" t="str">
        <f>REPLACE(Table1[[#This Row],[Make and Model]],1,FIND(" ",Table1[[#This Row],[Make and Model]]), "")</f>
        <v>MDX SUV</v>
      </c>
      <c r="E8" t="str">
        <f>REPLACE(Table1[[#This Row],[Make2]],1,5,"")</f>
        <v>Acura MDX SUV</v>
      </c>
      <c r="F8" t="s">
        <v>519</v>
      </c>
      <c r="G8">
        <v>4</v>
      </c>
      <c r="H8">
        <f>2014-Table1[[#This Row],[Year]]</f>
        <v>7</v>
      </c>
      <c r="K8" s="1">
        <v>84000</v>
      </c>
      <c r="L8" s="2">
        <v>14285</v>
      </c>
      <c r="M8" s="2">
        <v>14076</v>
      </c>
      <c r="N8" s="2">
        <v>14495</v>
      </c>
      <c r="O8" s="2" t="s">
        <v>518</v>
      </c>
    </row>
    <row r="9" spans="1:15" x14ac:dyDescent="0.25">
      <c r="A9" t="str">
        <f>LEFT(Table1[[#This Row],[Make2]],4)</f>
        <v>2006</v>
      </c>
      <c r="B9" t="str">
        <f>LEFT(Table1[[#This Row],[Make and Model]],FIND(" ",Table1[[#This Row],[Make and Model]]))</f>
        <v xml:space="preserve">Acura </v>
      </c>
      <c r="C9" t="s">
        <v>3031</v>
      </c>
      <c r="D9" t="str">
        <f>REPLACE(Table1[[#This Row],[Make and Model]],1,FIND(" ",Table1[[#This Row],[Make and Model]]), "")</f>
        <v>MDX SUV</v>
      </c>
      <c r="E9" t="str">
        <f>REPLACE(Table1[[#This Row],[Make2]],1,5,"")</f>
        <v>Acura MDX SUV</v>
      </c>
      <c r="F9" t="s">
        <v>247</v>
      </c>
      <c r="G9">
        <v>3</v>
      </c>
      <c r="H9">
        <f>2014-Table1[[#This Row],[Year]]</f>
        <v>8</v>
      </c>
      <c r="K9" s="1">
        <v>96000</v>
      </c>
      <c r="L9" s="2">
        <v>10594</v>
      </c>
      <c r="M9" s="2">
        <v>10449</v>
      </c>
      <c r="N9" s="2">
        <v>10739</v>
      </c>
      <c r="O9" s="2" t="s">
        <v>246</v>
      </c>
    </row>
    <row r="10" spans="1:15" x14ac:dyDescent="0.25">
      <c r="A10" t="str">
        <f>LEFT(Table1[[#This Row],[Make2]],4)</f>
        <v>2005</v>
      </c>
      <c r="B10" t="str">
        <f>LEFT(Table1[[#This Row],[Make and Model]],FIND(" ",Table1[[#This Row],[Make and Model]]))</f>
        <v xml:space="preserve">Acura </v>
      </c>
      <c r="C10" t="s">
        <v>3031</v>
      </c>
      <c r="D10" t="str">
        <f>REPLACE(Table1[[#This Row],[Make and Model]],1,FIND(" ",Table1[[#This Row],[Make and Model]]), "")</f>
        <v>MDX SUV</v>
      </c>
      <c r="E10" t="str">
        <f>REPLACE(Table1[[#This Row],[Make2]],1,5,"")</f>
        <v>Acura MDX SUV</v>
      </c>
      <c r="F10" t="s">
        <v>3</v>
      </c>
      <c r="G10">
        <v>3</v>
      </c>
      <c r="H10">
        <f>2014-Table1[[#This Row],[Year]]</f>
        <v>9</v>
      </c>
      <c r="K10" s="1">
        <v>108000</v>
      </c>
      <c r="L10" s="2">
        <v>9052</v>
      </c>
      <c r="M10" s="2">
        <v>8913</v>
      </c>
      <c r="N10" s="2">
        <v>9192</v>
      </c>
      <c r="O10" s="2" t="s">
        <v>2</v>
      </c>
    </row>
    <row r="11" spans="1:15" x14ac:dyDescent="0.25">
      <c r="A11" t="str">
        <f>LEFT(Table1[[#This Row],[Make2]],4)</f>
        <v>2013</v>
      </c>
      <c r="B11" t="str">
        <f>LEFT(Table1[[#This Row],[Make and Model]],FIND(" ",Table1[[#This Row],[Make and Model]]))</f>
        <v xml:space="preserve">Acura </v>
      </c>
      <c r="C11" t="s">
        <v>3031</v>
      </c>
      <c r="D11" t="str">
        <f>REPLACE(Table1[[#This Row],[Make and Model]],1,FIND(" ",Table1[[#This Row],[Make and Model]]), "")</f>
        <v>RDX SUV</v>
      </c>
      <c r="E11" t="str">
        <f>REPLACE(Table1[[#This Row],[Make2]],1,5,"")</f>
        <v>Acura RDX SUV</v>
      </c>
      <c r="F11" t="s">
        <v>2679</v>
      </c>
      <c r="G11">
        <v>4</v>
      </c>
      <c r="H11">
        <f>2014-Table1[[#This Row],[Year]]</f>
        <v>1</v>
      </c>
      <c r="K11" s="1">
        <v>12000</v>
      </c>
      <c r="L11" s="2">
        <v>26875</v>
      </c>
      <c r="M11" s="2">
        <v>26522</v>
      </c>
      <c r="N11" s="2">
        <v>27227</v>
      </c>
      <c r="O11" s="2" t="s">
        <v>2678</v>
      </c>
    </row>
    <row r="12" spans="1:15" x14ac:dyDescent="0.25">
      <c r="A12" t="str">
        <f>LEFT(Table1[[#This Row],[Make2]],4)</f>
        <v>2012</v>
      </c>
      <c r="B12" t="str">
        <f>LEFT(Table1[[#This Row],[Make and Model]],FIND(" ",Table1[[#This Row],[Make and Model]]))</f>
        <v xml:space="preserve">Acura </v>
      </c>
      <c r="C12" t="s">
        <v>3031</v>
      </c>
      <c r="D12" t="str">
        <f>REPLACE(Table1[[#This Row],[Make and Model]],1,FIND(" ",Table1[[#This Row],[Make and Model]]), "")</f>
        <v>RDX SUV</v>
      </c>
      <c r="E12" t="str">
        <f>REPLACE(Table1[[#This Row],[Make2]],1,5,"")</f>
        <v>Acura RDX SUV</v>
      </c>
      <c r="F12" t="s">
        <v>2311</v>
      </c>
      <c r="G12">
        <v>3.33</v>
      </c>
      <c r="H12">
        <f>2014-Table1[[#This Row],[Year]]</f>
        <v>2</v>
      </c>
      <c r="K12" s="1">
        <v>24000</v>
      </c>
      <c r="L12" s="2">
        <v>23830</v>
      </c>
      <c r="M12" s="2">
        <v>23522</v>
      </c>
      <c r="N12" s="2">
        <v>24139</v>
      </c>
      <c r="O12" s="2" t="s">
        <v>2310</v>
      </c>
    </row>
    <row r="13" spans="1:15" x14ac:dyDescent="0.25">
      <c r="A13" t="str">
        <f>LEFT(Table1[[#This Row],[Make2]],4)</f>
        <v>2011</v>
      </c>
      <c r="B13" t="str">
        <f>LEFT(Table1[[#This Row],[Make and Model]],FIND(" ",Table1[[#This Row],[Make and Model]]))</f>
        <v xml:space="preserve">Acura </v>
      </c>
      <c r="C13" t="s">
        <v>3031</v>
      </c>
      <c r="D13" t="str">
        <f>REPLACE(Table1[[#This Row],[Make and Model]],1,FIND(" ",Table1[[#This Row],[Make and Model]]), "")</f>
        <v>RDX SUV</v>
      </c>
      <c r="E13" t="str">
        <f>REPLACE(Table1[[#This Row],[Make2]],1,5,"")</f>
        <v>Acura RDX SUV</v>
      </c>
      <c r="F13" t="s">
        <v>1909</v>
      </c>
      <c r="G13">
        <v>3.33</v>
      </c>
      <c r="H13">
        <f>2014-Table1[[#This Row],[Year]]</f>
        <v>3</v>
      </c>
      <c r="K13" s="1">
        <v>36000</v>
      </c>
      <c r="L13" s="2">
        <v>20159</v>
      </c>
      <c r="M13" s="2">
        <v>19915</v>
      </c>
      <c r="N13" s="2">
        <v>20402</v>
      </c>
      <c r="O13" s="2" t="s">
        <v>1908</v>
      </c>
    </row>
    <row r="14" spans="1:15" x14ac:dyDescent="0.25">
      <c r="A14" t="str">
        <f>LEFT(Table1[[#This Row],[Make2]],4)</f>
        <v>2010</v>
      </c>
      <c r="B14" t="str">
        <f>LEFT(Table1[[#This Row],[Make and Model]],FIND(" ",Table1[[#This Row],[Make and Model]]))</f>
        <v xml:space="preserve">Acura </v>
      </c>
      <c r="C14" t="s">
        <v>3031</v>
      </c>
      <c r="D14" t="str">
        <f>REPLACE(Table1[[#This Row],[Make and Model]],1,FIND(" ",Table1[[#This Row],[Make and Model]]), "")</f>
        <v>RDX SUV</v>
      </c>
      <c r="E14" t="str">
        <f>REPLACE(Table1[[#This Row],[Make2]],1,5,"")</f>
        <v>Acura RDX SUV</v>
      </c>
      <c r="F14" t="s">
        <v>1539</v>
      </c>
      <c r="G14">
        <v>3.33</v>
      </c>
      <c r="H14">
        <f>2014-Table1[[#This Row],[Year]]</f>
        <v>4</v>
      </c>
      <c r="K14" s="1">
        <v>48000</v>
      </c>
      <c r="L14" s="2">
        <v>17781</v>
      </c>
      <c r="M14" s="2">
        <v>17481</v>
      </c>
      <c r="N14" s="2">
        <v>18080</v>
      </c>
      <c r="O14" s="2" t="s">
        <v>1538</v>
      </c>
    </row>
    <row r="15" spans="1:15" x14ac:dyDescent="0.25">
      <c r="A15" t="str">
        <f>LEFT(Table1[[#This Row],[Make2]],4)</f>
        <v>2009</v>
      </c>
      <c r="B15" t="str">
        <f>LEFT(Table1[[#This Row],[Make and Model]],FIND(" ",Table1[[#This Row],[Make and Model]]))</f>
        <v xml:space="preserve">Acura </v>
      </c>
      <c r="C15" t="s">
        <v>3031</v>
      </c>
      <c r="D15" t="str">
        <f>REPLACE(Table1[[#This Row],[Make and Model]],1,FIND(" ",Table1[[#This Row],[Make and Model]]), "")</f>
        <v>RDX SUV</v>
      </c>
      <c r="E15" t="str">
        <f>REPLACE(Table1[[#This Row],[Make2]],1,5,"")</f>
        <v>Acura RDX SUV</v>
      </c>
      <c r="F15" t="s">
        <v>1177</v>
      </c>
      <c r="G15">
        <v>3.33</v>
      </c>
      <c r="H15">
        <f>2014-Table1[[#This Row],[Year]]</f>
        <v>5</v>
      </c>
      <c r="K15" s="1">
        <v>60000</v>
      </c>
      <c r="L15" s="2">
        <v>15797</v>
      </c>
      <c r="M15" s="2">
        <v>15498</v>
      </c>
      <c r="N15" s="2">
        <v>16097</v>
      </c>
      <c r="O15" s="2" t="s">
        <v>1176</v>
      </c>
    </row>
    <row r="16" spans="1:15" x14ac:dyDescent="0.25">
      <c r="A16" t="str">
        <f>LEFT(Table1[[#This Row],[Make2]],4)</f>
        <v>2008</v>
      </c>
      <c r="B16" t="str">
        <f>LEFT(Table1[[#This Row],[Make and Model]],FIND(" ",Table1[[#This Row],[Make and Model]]))</f>
        <v xml:space="preserve">Acura </v>
      </c>
      <c r="C16" t="s">
        <v>3031</v>
      </c>
      <c r="D16" t="str">
        <f>REPLACE(Table1[[#This Row],[Make and Model]],1,FIND(" ",Table1[[#This Row],[Make and Model]]), "")</f>
        <v>RDX SUV</v>
      </c>
      <c r="E16" t="str">
        <f>REPLACE(Table1[[#This Row],[Make2]],1,5,"")</f>
        <v>Acura RDX SUV</v>
      </c>
      <c r="F16" t="s">
        <v>839</v>
      </c>
      <c r="G16">
        <v>3.33</v>
      </c>
      <c r="H16">
        <f>2014-Table1[[#This Row],[Year]]</f>
        <v>6</v>
      </c>
      <c r="K16" s="1">
        <v>72000</v>
      </c>
      <c r="L16" s="2">
        <v>13235</v>
      </c>
      <c r="M16" s="2">
        <v>12996</v>
      </c>
      <c r="N16" s="2">
        <v>13475</v>
      </c>
      <c r="O16" s="2" t="s">
        <v>838</v>
      </c>
    </row>
    <row r="17" spans="1:15" x14ac:dyDescent="0.25">
      <c r="A17" t="str">
        <f>LEFT(Table1[[#This Row],[Make2]],4)</f>
        <v>2007</v>
      </c>
      <c r="B17" t="str">
        <f>LEFT(Table1[[#This Row],[Make and Model]],FIND(" ",Table1[[#This Row],[Make and Model]]))</f>
        <v xml:space="preserve">Acura </v>
      </c>
      <c r="C17" t="s">
        <v>3031</v>
      </c>
      <c r="D17" t="str">
        <f>REPLACE(Table1[[#This Row],[Make and Model]],1,FIND(" ",Table1[[#This Row],[Make and Model]]), "")</f>
        <v>RDX SUV</v>
      </c>
      <c r="E17" t="str">
        <f>REPLACE(Table1[[#This Row],[Make2]],1,5,"")</f>
        <v>Acura RDX SUV</v>
      </c>
      <c r="F17" t="s">
        <v>521</v>
      </c>
      <c r="G17">
        <v>3.33</v>
      </c>
      <c r="H17">
        <f>2014-Table1[[#This Row],[Year]]</f>
        <v>7</v>
      </c>
      <c r="K17" s="1">
        <v>84000</v>
      </c>
      <c r="L17" s="2">
        <v>11663</v>
      </c>
      <c r="M17" s="2">
        <v>11492</v>
      </c>
      <c r="N17" s="2">
        <v>11835</v>
      </c>
      <c r="O17" s="2" t="s">
        <v>520</v>
      </c>
    </row>
    <row r="18" spans="1:15" x14ac:dyDescent="0.25">
      <c r="A18" t="str">
        <f>LEFT(Table1[[#This Row],[Make2]],4)</f>
        <v>2012</v>
      </c>
      <c r="B18" t="str">
        <f>LEFT(Table1[[#This Row],[Make and Model]],FIND(" ",Table1[[#This Row],[Make and Model]]))</f>
        <v xml:space="preserve">Acura </v>
      </c>
      <c r="C18" t="s">
        <v>3032</v>
      </c>
      <c r="D18" t="str">
        <f>REPLACE(Table1[[#This Row],[Make and Model]],1,FIND(" ",Table1[[#This Row],[Make and Model]]), "")</f>
        <v>RL Sedan</v>
      </c>
      <c r="E18" t="str">
        <f>REPLACE(Table1[[#This Row],[Make2]],1,5,"")</f>
        <v>Acura RL Sedan</v>
      </c>
      <c r="F18" t="s">
        <v>2505</v>
      </c>
      <c r="G18">
        <v>3.33</v>
      </c>
      <c r="H18">
        <f>2014-Table1[[#This Row],[Year]]</f>
        <v>2</v>
      </c>
      <c r="K18" s="1">
        <v>24000</v>
      </c>
      <c r="L18" s="2">
        <v>37308</v>
      </c>
      <c r="M18" s="2">
        <v>36666</v>
      </c>
      <c r="N18" s="2">
        <v>37949</v>
      </c>
      <c r="O18" s="2" t="s">
        <v>2504</v>
      </c>
    </row>
    <row r="19" spans="1:15" x14ac:dyDescent="0.25">
      <c r="A19" t="str">
        <f>LEFT(Table1[[#This Row],[Make2]],4)</f>
        <v>2011</v>
      </c>
      <c r="B19" t="str">
        <f>LEFT(Table1[[#This Row],[Make and Model]],FIND(" ",Table1[[#This Row],[Make and Model]]))</f>
        <v xml:space="preserve">Acura </v>
      </c>
      <c r="C19" t="s">
        <v>3032</v>
      </c>
      <c r="D19" t="str">
        <f>REPLACE(Table1[[#This Row],[Make and Model]],1,FIND(" ",Table1[[#This Row],[Make and Model]]), "")</f>
        <v>RL Sedan</v>
      </c>
      <c r="E19" t="str">
        <f>REPLACE(Table1[[#This Row],[Make2]],1,5,"")</f>
        <v>Acura RL Sedan</v>
      </c>
      <c r="F19" t="s">
        <v>2129</v>
      </c>
      <c r="G19">
        <v>3.33</v>
      </c>
      <c r="H19">
        <f>2014-Table1[[#This Row],[Year]]</f>
        <v>3</v>
      </c>
      <c r="K19" s="1">
        <v>36000</v>
      </c>
      <c r="L19" s="2">
        <v>32339</v>
      </c>
      <c r="M19" s="2">
        <v>31780</v>
      </c>
      <c r="N19" s="2">
        <v>32899</v>
      </c>
      <c r="O19" s="2" t="s">
        <v>2128</v>
      </c>
    </row>
    <row r="20" spans="1:15" x14ac:dyDescent="0.25">
      <c r="A20" t="str">
        <f>LEFT(Table1[[#This Row],[Make2]],4)</f>
        <v>2010</v>
      </c>
      <c r="B20" t="str">
        <f>LEFT(Table1[[#This Row],[Make and Model]],FIND(" ",Table1[[#This Row],[Make and Model]]))</f>
        <v xml:space="preserve">Acura </v>
      </c>
      <c r="C20" t="s">
        <v>3032</v>
      </c>
      <c r="D20" t="str">
        <f>REPLACE(Table1[[#This Row],[Make and Model]],1,FIND(" ",Table1[[#This Row],[Make and Model]]), "")</f>
        <v>RL Sedan</v>
      </c>
      <c r="E20" t="str">
        <f>REPLACE(Table1[[#This Row],[Make2]],1,5,"")</f>
        <v>Acura RL Sedan</v>
      </c>
      <c r="F20" t="s">
        <v>1735</v>
      </c>
      <c r="G20">
        <v>3.33</v>
      </c>
      <c r="H20">
        <f>2014-Table1[[#This Row],[Year]]</f>
        <v>4</v>
      </c>
      <c r="K20" s="1">
        <v>48000</v>
      </c>
      <c r="L20" s="2">
        <v>27276</v>
      </c>
      <c r="M20" s="2">
        <v>26744</v>
      </c>
      <c r="N20" s="2">
        <v>27808</v>
      </c>
      <c r="O20" s="2" t="s">
        <v>1734</v>
      </c>
    </row>
    <row r="21" spans="1:15" x14ac:dyDescent="0.25">
      <c r="A21" t="str">
        <f>LEFT(Table1[[#This Row],[Make2]],4)</f>
        <v>2009</v>
      </c>
      <c r="B21" t="str">
        <f>LEFT(Table1[[#This Row],[Make and Model]],FIND(" ",Table1[[#This Row],[Make and Model]]))</f>
        <v xml:space="preserve">Acura </v>
      </c>
      <c r="C21" t="s">
        <v>3032</v>
      </c>
      <c r="D21" t="str">
        <f>REPLACE(Table1[[#This Row],[Make and Model]],1,FIND(" ",Table1[[#This Row],[Make and Model]]), "")</f>
        <v>RL Sedan</v>
      </c>
      <c r="E21" t="str">
        <f>REPLACE(Table1[[#This Row],[Make2]],1,5,"")</f>
        <v>Acura RL Sedan</v>
      </c>
      <c r="F21" t="s">
        <v>1367</v>
      </c>
      <c r="G21">
        <v>3.33</v>
      </c>
      <c r="H21">
        <f>2014-Table1[[#This Row],[Year]]</f>
        <v>5</v>
      </c>
      <c r="K21" s="1">
        <v>60000</v>
      </c>
      <c r="L21" s="2">
        <v>18155</v>
      </c>
      <c r="M21" s="2">
        <v>17843</v>
      </c>
      <c r="N21" s="2">
        <v>18466</v>
      </c>
      <c r="O21" s="2" t="s">
        <v>1366</v>
      </c>
    </row>
    <row r="22" spans="1:15" x14ac:dyDescent="0.25">
      <c r="A22" t="str">
        <f>LEFT(Table1[[#This Row],[Make2]],4)</f>
        <v>2008</v>
      </c>
      <c r="B22" t="str">
        <f>LEFT(Table1[[#This Row],[Make and Model]],FIND(" ",Table1[[#This Row],[Make and Model]]))</f>
        <v xml:space="preserve">Acura </v>
      </c>
      <c r="C22" t="s">
        <v>3032</v>
      </c>
      <c r="D22" t="str">
        <f>REPLACE(Table1[[#This Row],[Make and Model]],1,FIND(" ",Table1[[#This Row],[Make and Model]]), "")</f>
        <v>RL Sedan</v>
      </c>
      <c r="E22" t="str">
        <f>REPLACE(Table1[[#This Row],[Make2]],1,5,"")</f>
        <v>Acura RL Sedan</v>
      </c>
      <c r="F22" t="s">
        <v>1005</v>
      </c>
      <c r="G22">
        <v>3</v>
      </c>
      <c r="H22">
        <f>2014-Table1[[#This Row],[Year]]</f>
        <v>6</v>
      </c>
      <c r="K22" s="1">
        <v>72000</v>
      </c>
      <c r="L22" s="2">
        <v>13935</v>
      </c>
      <c r="M22" s="2">
        <v>13741</v>
      </c>
      <c r="N22" s="2">
        <v>14129</v>
      </c>
      <c r="O22" s="2" t="s">
        <v>1004</v>
      </c>
    </row>
    <row r="23" spans="1:15" x14ac:dyDescent="0.25">
      <c r="A23" t="str">
        <f>LEFT(Table1[[#This Row],[Make2]],4)</f>
        <v>2007</v>
      </c>
      <c r="B23" t="str">
        <f>LEFT(Table1[[#This Row],[Make and Model]],FIND(" ",Table1[[#This Row],[Make and Model]]))</f>
        <v xml:space="preserve">Acura </v>
      </c>
      <c r="C23" t="s">
        <v>3032</v>
      </c>
      <c r="D23" t="str">
        <f>REPLACE(Table1[[#This Row],[Make and Model]],1,FIND(" ",Table1[[#This Row],[Make and Model]]), "")</f>
        <v>RL Sedan</v>
      </c>
      <c r="E23" t="str">
        <f>REPLACE(Table1[[#This Row],[Make2]],1,5,"")</f>
        <v>Acura RL Sedan</v>
      </c>
      <c r="F23" t="s">
        <v>667</v>
      </c>
      <c r="G23">
        <v>3</v>
      </c>
      <c r="H23">
        <f>2014-Table1[[#This Row],[Year]]</f>
        <v>7</v>
      </c>
      <c r="K23" s="1">
        <v>84000</v>
      </c>
      <c r="L23" s="2">
        <v>11993</v>
      </c>
      <c r="M23" s="2">
        <v>11835</v>
      </c>
      <c r="N23" s="2">
        <v>12150</v>
      </c>
      <c r="O23" s="2" t="s">
        <v>666</v>
      </c>
    </row>
    <row r="24" spans="1:15" x14ac:dyDescent="0.25">
      <c r="A24" t="str">
        <f>LEFT(Table1[[#This Row],[Make2]],4)</f>
        <v>2006</v>
      </c>
      <c r="B24" t="str">
        <f>LEFT(Table1[[#This Row],[Make and Model]],FIND(" ",Table1[[#This Row],[Make and Model]]))</f>
        <v xml:space="preserve">Acura </v>
      </c>
      <c r="C24" t="s">
        <v>3032</v>
      </c>
      <c r="D24" t="str">
        <f>REPLACE(Table1[[#This Row],[Make and Model]],1,FIND(" ",Table1[[#This Row],[Make and Model]]), "")</f>
        <v>RL Sedan</v>
      </c>
      <c r="E24" t="str">
        <f>REPLACE(Table1[[#This Row],[Make2]],1,5,"")</f>
        <v>Acura RL Sedan</v>
      </c>
      <c r="F24" t="s">
        <v>249</v>
      </c>
      <c r="G24">
        <v>3</v>
      </c>
      <c r="H24">
        <f>2014-Table1[[#This Row],[Year]]</f>
        <v>8</v>
      </c>
      <c r="K24" s="1">
        <v>96000</v>
      </c>
      <c r="L24" s="2">
        <v>10320</v>
      </c>
      <c r="M24" s="2">
        <v>10186</v>
      </c>
      <c r="N24" s="2">
        <v>10453</v>
      </c>
      <c r="O24" s="2" t="s">
        <v>248</v>
      </c>
    </row>
    <row r="25" spans="1:15" x14ac:dyDescent="0.25">
      <c r="A25" t="str">
        <f>LEFT(Table1[[#This Row],[Make2]],4)</f>
        <v>2005</v>
      </c>
      <c r="B25" t="str">
        <f>LEFT(Table1[[#This Row],[Make and Model]],FIND(" ",Table1[[#This Row],[Make and Model]]))</f>
        <v xml:space="preserve">Acura </v>
      </c>
      <c r="C25" t="s">
        <v>3032</v>
      </c>
      <c r="D25" t="str">
        <f>REPLACE(Table1[[#This Row],[Make and Model]],1,FIND(" ",Table1[[#This Row],[Make and Model]]), "")</f>
        <v>RL Sedan</v>
      </c>
      <c r="E25" t="str">
        <f>REPLACE(Table1[[#This Row],[Make2]],1,5,"")</f>
        <v>Acura RL Sedan</v>
      </c>
      <c r="F25" t="s">
        <v>5</v>
      </c>
      <c r="G25">
        <v>3</v>
      </c>
      <c r="H25">
        <f>2014-Table1[[#This Row],[Year]]</f>
        <v>9</v>
      </c>
      <c r="K25" s="1">
        <v>108000</v>
      </c>
      <c r="L25" s="2">
        <v>8220</v>
      </c>
      <c r="M25" s="2">
        <v>8126</v>
      </c>
      <c r="N25" s="2">
        <v>8314</v>
      </c>
      <c r="O25" s="2" t="s">
        <v>4</v>
      </c>
    </row>
    <row r="26" spans="1:15" x14ac:dyDescent="0.25">
      <c r="A26" t="str">
        <f>LEFT(Table1[[#This Row],[Make2]],4)</f>
        <v>2013</v>
      </c>
      <c r="B26" t="str">
        <f>LEFT(Table1[[#This Row],[Make and Model]],FIND(" ",Table1[[#This Row],[Make and Model]]))</f>
        <v xml:space="preserve">Acura </v>
      </c>
      <c r="C26" t="s">
        <v>3032</v>
      </c>
      <c r="D26" t="str">
        <f>REPLACE(Table1[[#This Row],[Make and Model]],1,FIND(" ",Table1[[#This Row],[Make and Model]]), "")</f>
        <v>TL Sedan</v>
      </c>
      <c r="E26" t="str">
        <f>REPLACE(Table1[[#This Row],[Make2]],1,5,"")</f>
        <v>Acura TL Sedan</v>
      </c>
      <c r="F26" t="s">
        <v>2849</v>
      </c>
      <c r="G26">
        <v>4</v>
      </c>
      <c r="H26">
        <f>2014-Table1[[#This Row],[Year]]</f>
        <v>1</v>
      </c>
      <c r="K26" s="1">
        <v>12000</v>
      </c>
      <c r="L26" s="2">
        <v>27361</v>
      </c>
      <c r="M26" s="2">
        <v>26953</v>
      </c>
      <c r="N26" s="2">
        <v>27769</v>
      </c>
      <c r="O26" s="2" t="s">
        <v>2848</v>
      </c>
    </row>
    <row r="27" spans="1:15" x14ac:dyDescent="0.25">
      <c r="A27" t="str">
        <f>LEFT(Table1[[#This Row],[Make2]],4)</f>
        <v>2012</v>
      </c>
      <c r="B27" t="str">
        <f>LEFT(Table1[[#This Row],[Make and Model]],FIND(" ",Table1[[#This Row],[Make and Model]]))</f>
        <v xml:space="preserve">Acura </v>
      </c>
      <c r="C27" t="s">
        <v>3032</v>
      </c>
      <c r="D27" t="str">
        <f>REPLACE(Table1[[#This Row],[Make and Model]],1,FIND(" ",Table1[[#This Row],[Make and Model]]), "")</f>
        <v>TL Sedan</v>
      </c>
      <c r="E27" t="str">
        <f>REPLACE(Table1[[#This Row],[Make2]],1,5,"")</f>
        <v>Acura TL Sedan</v>
      </c>
      <c r="F27" t="s">
        <v>2527</v>
      </c>
      <c r="G27">
        <v>4</v>
      </c>
      <c r="H27">
        <f>2014-Table1[[#This Row],[Year]]</f>
        <v>2</v>
      </c>
      <c r="K27" s="1">
        <v>24000</v>
      </c>
      <c r="L27" s="2">
        <v>22240</v>
      </c>
      <c r="M27" s="2">
        <v>21967</v>
      </c>
      <c r="N27" s="2">
        <v>22513</v>
      </c>
      <c r="O27" s="2" t="s">
        <v>2526</v>
      </c>
    </row>
    <row r="28" spans="1:15" x14ac:dyDescent="0.25">
      <c r="A28" t="str">
        <f>LEFT(Table1[[#This Row],[Make2]],4)</f>
        <v>2011</v>
      </c>
      <c r="B28" t="str">
        <f>LEFT(Table1[[#This Row],[Make and Model]],FIND(" ",Table1[[#This Row],[Make and Model]]))</f>
        <v xml:space="preserve">Acura </v>
      </c>
      <c r="C28" t="s">
        <v>3032</v>
      </c>
      <c r="D28" t="str">
        <f>REPLACE(Table1[[#This Row],[Make and Model]],1,FIND(" ",Table1[[#This Row],[Make and Model]]), "")</f>
        <v>TL Sedan</v>
      </c>
      <c r="E28" t="str">
        <f>REPLACE(Table1[[#This Row],[Make2]],1,5,"")</f>
        <v>Acura TL Sedan</v>
      </c>
      <c r="F28" t="s">
        <v>2159</v>
      </c>
      <c r="G28">
        <v>4</v>
      </c>
      <c r="H28">
        <f>2014-Table1[[#This Row],[Year]]</f>
        <v>3</v>
      </c>
      <c r="K28" s="1">
        <v>36000</v>
      </c>
      <c r="L28" s="2">
        <v>20186</v>
      </c>
      <c r="M28" s="2">
        <v>19839</v>
      </c>
      <c r="N28" s="2">
        <v>20533</v>
      </c>
      <c r="O28" s="2" t="s">
        <v>2158</v>
      </c>
    </row>
    <row r="29" spans="1:15" x14ac:dyDescent="0.25">
      <c r="A29" t="str">
        <f>LEFT(Table1[[#This Row],[Make2]],4)</f>
        <v>2010</v>
      </c>
      <c r="B29" t="str">
        <f>LEFT(Table1[[#This Row],[Make and Model]],FIND(" ",Table1[[#This Row],[Make and Model]]))</f>
        <v xml:space="preserve">Acura </v>
      </c>
      <c r="C29" t="s">
        <v>3032</v>
      </c>
      <c r="D29" t="str">
        <f>REPLACE(Table1[[#This Row],[Make and Model]],1,FIND(" ",Table1[[#This Row],[Make and Model]]), "")</f>
        <v>TL Sedan</v>
      </c>
      <c r="E29" t="str">
        <f>REPLACE(Table1[[#This Row],[Make2]],1,5,"")</f>
        <v>Acura TL Sedan</v>
      </c>
      <c r="F29" t="s">
        <v>1757</v>
      </c>
      <c r="G29">
        <v>4</v>
      </c>
      <c r="H29">
        <f>2014-Table1[[#This Row],[Year]]</f>
        <v>4</v>
      </c>
      <c r="K29" s="1">
        <v>48000</v>
      </c>
      <c r="L29" s="2">
        <v>18253</v>
      </c>
      <c r="M29" s="2">
        <v>18011</v>
      </c>
      <c r="N29" s="2">
        <v>18496</v>
      </c>
      <c r="O29" s="2" t="s">
        <v>1756</v>
      </c>
    </row>
    <row r="30" spans="1:15" x14ac:dyDescent="0.25">
      <c r="A30" t="str">
        <f>LEFT(Table1[[#This Row],[Make2]],4)</f>
        <v>2009</v>
      </c>
      <c r="B30" t="str">
        <f>LEFT(Table1[[#This Row],[Make and Model]],FIND(" ",Table1[[#This Row],[Make and Model]]))</f>
        <v xml:space="preserve">Acura </v>
      </c>
      <c r="C30" t="s">
        <v>3032</v>
      </c>
      <c r="D30" t="str">
        <f>REPLACE(Table1[[#This Row],[Make and Model]],1,FIND(" ",Table1[[#This Row],[Make and Model]]), "")</f>
        <v>TL Sedan</v>
      </c>
      <c r="E30" t="str">
        <f>REPLACE(Table1[[#This Row],[Make2]],1,5,"")</f>
        <v>Acura TL Sedan</v>
      </c>
      <c r="F30" t="s">
        <v>1389</v>
      </c>
      <c r="G30">
        <v>4</v>
      </c>
      <c r="H30">
        <f>2014-Table1[[#This Row],[Year]]</f>
        <v>5</v>
      </c>
      <c r="K30" s="1">
        <v>60000</v>
      </c>
      <c r="L30" s="2">
        <v>16648</v>
      </c>
      <c r="M30" s="2">
        <v>16396</v>
      </c>
      <c r="N30" s="2">
        <v>16899</v>
      </c>
      <c r="O30" s="2" t="s">
        <v>1388</v>
      </c>
    </row>
    <row r="31" spans="1:15" x14ac:dyDescent="0.25">
      <c r="A31" t="str">
        <f>LEFT(Table1[[#This Row],[Make2]],4)</f>
        <v>2008</v>
      </c>
      <c r="B31" t="str">
        <f>LEFT(Table1[[#This Row],[Make and Model]],FIND(" ",Table1[[#This Row],[Make and Model]]))</f>
        <v xml:space="preserve">Acura </v>
      </c>
      <c r="C31" t="s">
        <v>3032</v>
      </c>
      <c r="D31" t="str">
        <f>REPLACE(Table1[[#This Row],[Make and Model]],1,FIND(" ",Table1[[#This Row],[Make and Model]]), "")</f>
        <v>TL Sedan</v>
      </c>
      <c r="E31" t="str">
        <f>REPLACE(Table1[[#This Row],[Make2]],1,5,"")</f>
        <v>Acura TL Sedan</v>
      </c>
      <c r="F31" t="s">
        <v>1027</v>
      </c>
      <c r="G31">
        <v>3.33</v>
      </c>
      <c r="H31">
        <f>2014-Table1[[#This Row],[Year]]</f>
        <v>6</v>
      </c>
      <c r="K31" s="1">
        <v>72000</v>
      </c>
      <c r="L31" s="2">
        <v>12623</v>
      </c>
      <c r="M31" s="2">
        <v>12425</v>
      </c>
      <c r="N31" s="2">
        <v>12822</v>
      </c>
      <c r="O31" s="2" t="s">
        <v>1026</v>
      </c>
    </row>
    <row r="32" spans="1:15" x14ac:dyDescent="0.25">
      <c r="A32" t="str">
        <f>LEFT(Table1[[#This Row],[Make2]],4)</f>
        <v>2007</v>
      </c>
      <c r="B32" t="str">
        <f>LEFT(Table1[[#This Row],[Make and Model]],FIND(" ",Table1[[#This Row],[Make and Model]]))</f>
        <v xml:space="preserve">Acura </v>
      </c>
      <c r="C32" t="s">
        <v>3032</v>
      </c>
      <c r="D32" t="str">
        <f>REPLACE(Table1[[#This Row],[Make and Model]],1,FIND(" ",Table1[[#This Row],[Make and Model]]), "")</f>
        <v>TL Sedan</v>
      </c>
      <c r="E32" t="str">
        <f>REPLACE(Table1[[#This Row],[Make2]],1,5,"")</f>
        <v>Acura TL Sedan</v>
      </c>
      <c r="F32" t="s">
        <v>689</v>
      </c>
      <c r="G32">
        <v>3.33</v>
      </c>
      <c r="H32">
        <f>2014-Table1[[#This Row],[Year]]</f>
        <v>7</v>
      </c>
      <c r="K32" s="1">
        <v>84000</v>
      </c>
      <c r="L32" s="2">
        <v>12758</v>
      </c>
      <c r="M32" s="2">
        <v>12601</v>
      </c>
      <c r="N32" s="2">
        <v>12914</v>
      </c>
      <c r="O32" s="2" t="s">
        <v>688</v>
      </c>
    </row>
    <row r="33" spans="1:15" x14ac:dyDescent="0.25">
      <c r="A33" t="str">
        <f>LEFT(Table1[[#This Row],[Make2]],4)</f>
        <v>2006</v>
      </c>
      <c r="B33" t="str">
        <f>LEFT(Table1[[#This Row],[Make and Model]],FIND(" ",Table1[[#This Row],[Make and Model]]))</f>
        <v xml:space="preserve">Acura </v>
      </c>
      <c r="C33" t="s">
        <v>3032</v>
      </c>
      <c r="D33" t="str">
        <f>REPLACE(Table1[[#This Row],[Make and Model]],1,FIND(" ",Table1[[#This Row],[Make and Model]]), "")</f>
        <v>TL Sedan</v>
      </c>
      <c r="E33" t="str">
        <f>REPLACE(Table1[[#This Row],[Make2]],1,5,"")</f>
        <v>Acura TL Sedan</v>
      </c>
      <c r="F33" t="s">
        <v>349</v>
      </c>
      <c r="G33">
        <v>3.33</v>
      </c>
      <c r="H33">
        <f>2014-Table1[[#This Row],[Year]]</f>
        <v>8</v>
      </c>
      <c r="K33" s="1">
        <v>96000</v>
      </c>
      <c r="L33" s="2">
        <v>9357</v>
      </c>
      <c r="M33" s="2">
        <v>9216</v>
      </c>
      <c r="N33" s="2">
        <v>9498</v>
      </c>
      <c r="O33" s="2" t="s">
        <v>348</v>
      </c>
    </row>
    <row r="34" spans="1:15" x14ac:dyDescent="0.25">
      <c r="A34" t="str">
        <f>LEFT(Table1[[#This Row],[Make2]],4)</f>
        <v>2005</v>
      </c>
      <c r="B34" t="str">
        <f>LEFT(Table1[[#This Row],[Make and Model]],FIND(" ",Table1[[#This Row],[Make and Model]]))</f>
        <v xml:space="preserve">Acura </v>
      </c>
      <c r="C34" t="s">
        <v>3032</v>
      </c>
      <c r="D34" t="str">
        <f>REPLACE(Table1[[#This Row],[Make and Model]],1,FIND(" ",Table1[[#This Row],[Make and Model]]), "")</f>
        <v>TL Sedan</v>
      </c>
      <c r="E34" t="str">
        <f>REPLACE(Table1[[#This Row],[Make2]],1,5,"")</f>
        <v>Acura TL Sedan</v>
      </c>
      <c r="F34" t="s">
        <v>81</v>
      </c>
      <c r="G34">
        <v>3.33</v>
      </c>
      <c r="H34">
        <f>2014-Table1[[#This Row],[Year]]</f>
        <v>9</v>
      </c>
      <c r="K34" s="1">
        <v>108000</v>
      </c>
      <c r="L34" s="2">
        <v>7664</v>
      </c>
      <c r="M34" s="2">
        <v>7549</v>
      </c>
      <c r="N34" s="2">
        <v>7780</v>
      </c>
      <c r="O34" s="2" t="s">
        <v>80</v>
      </c>
    </row>
    <row r="35" spans="1:15" x14ac:dyDescent="0.25">
      <c r="A35" t="str">
        <f>LEFT(Table1[[#This Row],[Make2]],4)</f>
        <v>2013</v>
      </c>
      <c r="B35" t="str">
        <f>LEFT(Table1[[#This Row],[Make and Model]],FIND(" ",Table1[[#This Row],[Make and Model]]))</f>
        <v xml:space="preserve">Acura </v>
      </c>
      <c r="C35" t="s">
        <v>3032</v>
      </c>
      <c r="D35" t="str">
        <f>REPLACE(Table1[[#This Row],[Make and Model]],1,FIND(" ",Table1[[#This Row],[Make and Model]]), "")</f>
        <v>TSX Sedan</v>
      </c>
      <c r="E35" t="str">
        <f>REPLACE(Table1[[#This Row],[Make2]],1,5,"")</f>
        <v>Acura TSX Sedan</v>
      </c>
      <c r="F35" t="s">
        <v>2871</v>
      </c>
      <c r="G35">
        <v>4</v>
      </c>
      <c r="H35">
        <f>2014-Table1[[#This Row],[Year]]</f>
        <v>1</v>
      </c>
      <c r="K35" s="1">
        <v>12000</v>
      </c>
      <c r="L35" s="2">
        <v>23355</v>
      </c>
      <c r="M35" s="2">
        <v>23070</v>
      </c>
      <c r="N35" s="2">
        <v>23639</v>
      </c>
      <c r="O35" s="2" t="s">
        <v>2870</v>
      </c>
    </row>
    <row r="36" spans="1:15" x14ac:dyDescent="0.25">
      <c r="A36" t="str">
        <f>LEFT(Table1[[#This Row],[Make2]],4)</f>
        <v>2012</v>
      </c>
      <c r="B36" t="str">
        <f>LEFT(Table1[[#This Row],[Make and Model]],FIND(" ",Table1[[#This Row],[Make and Model]]))</f>
        <v xml:space="preserve">Acura </v>
      </c>
      <c r="C36" t="s">
        <v>3032</v>
      </c>
      <c r="D36" t="str">
        <f>REPLACE(Table1[[#This Row],[Make and Model]],1,FIND(" ",Table1[[#This Row],[Make and Model]]), "")</f>
        <v>TSX Sedan</v>
      </c>
      <c r="E36" t="str">
        <f>REPLACE(Table1[[#This Row],[Make2]],1,5,"")</f>
        <v>Acura TSX Sedan</v>
      </c>
      <c r="F36" t="s">
        <v>2549</v>
      </c>
      <c r="G36">
        <v>4</v>
      </c>
      <c r="H36">
        <f>2014-Table1[[#This Row],[Year]]</f>
        <v>2</v>
      </c>
      <c r="K36" s="1">
        <v>24000</v>
      </c>
      <c r="L36" s="2">
        <v>24621</v>
      </c>
      <c r="M36" s="2">
        <v>24202</v>
      </c>
      <c r="N36" s="2">
        <v>25041</v>
      </c>
      <c r="O36" s="2" t="s">
        <v>2548</v>
      </c>
    </row>
    <row r="37" spans="1:15" x14ac:dyDescent="0.25">
      <c r="A37" t="str">
        <f>LEFT(Table1[[#This Row],[Make2]],4)</f>
        <v>2011</v>
      </c>
      <c r="B37" t="str">
        <f>LEFT(Table1[[#This Row],[Make and Model]],FIND(" ",Table1[[#This Row],[Make and Model]]))</f>
        <v xml:space="preserve">Acura </v>
      </c>
      <c r="C37" t="s">
        <v>3032</v>
      </c>
      <c r="D37" t="str">
        <f>REPLACE(Table1[[#This Row],[Make and Model]],1,FIND(" ",Table1[[#This Row],[Make and Model]]), "")</f>
        <v>TSX Sedan</v>
      </c>
      <c r="E37" t="str">
        <f>REPLACE(Table1[[#This Row],[Make2]],1,5,"")</f>
        <v>Acura TSX Sedan</v>
      </c>
      <c r="F37" t="s">
        <v>2181</v>
      </c>
      <c r="G37">
        <v>4</v>
      </c>
      <c r="H37">
        <f>2014-Table1[[#This Row],[Year]]</f>
        <v>3</v>
      </c>
      <c r="K37" s="1">
        <v>36000</v>
      </c>
      <c r="L37" s="2">
        <v>16706</v>
      </c>
      <c r="M37" s="2">
        <v>16421</v>
      </c>
      <c r="N37" s="2">
        <v>16991</v>
      </c>
      <c r="O37" s="2" t="s">
        <v>2180</v>
      </c>
    </row>
    <row r="38" spans="1:15" x14ac:dyDescent="0.25">
      <c r="A38" t="str">
        <f>LEFT(Table1[[#This Row],[Make2]],4)</f>
        <v>2010</v>
      </c>
      <c r="B38" t="str">
        <f>LEFT(Table1[[#This Row],[Make and Model]],FIND(" ",Table1[[#This Row],[Make and Model]]))</f>
        <v xml:space="preserve">Acura </v>
      </c>
      <c r="C38" t="s">
        <v>3032</v>
      </c>
      <c r="D38" t="str">
        <f>REPLACE(Table1[[#This Row],[Make and Model]],1,FIND(" ",Table1[[#This Row],[Make and Model]]), "")</f>
        <v>TSX Sedan</v>
      </c>
      <c r="E38" t="str">
        <f>REPLACE(Table1[[#This Row],[Make2]],1,5,"")</f>
        <v>Acura TSX Sedan</v>
      </c>
      <c r="F38" t="s">
        <v>1779</v>
      </c>
      <c r="G38">
        <v>4</v>
      </c>
      <c r="H38">
        <f>2014-Table1[[#This Row],[Year]]</f>
        <v>4</v>
      </c>
      <c r="K38" s="1">
        <v>48000</v>
      </c>
      <c r="L38" s="2">
        <v>16378</v>
      </c>
      <c r="M38" s="2">
        <v>16076</v>
      </c>
      <c r="N38" s="2">
        <v>16681</v>
      </c>
      <c r="O38" s="2" t="s">
        <v>1778</v>
      </c>
    </row>
    <row r="39" spans="1:15" x14ac:dyDescent="0.25">
      <c r="A39" t="str">
        <f>LEFT(Table1[[#This Row],[Make2]],4)</f>
        <v>2009</v>
      </c>
      <c r="B39" t="str">
        <f>LEFT(Table1[[#This Row],[Make and Model]],FIND(" ",Table1[[#This Row],[Make and Model]]))</f>
        <v xml:space="preserve">Acura </v>
      </c>
      <c r="C39" t="s">
        <v>3032</v>
      </c>
      <c r="D39" t="str">
        <f>REPLACE(Table1[[#This Row],[Make and Model]],1,FIND(" ",Table1[[#This Row],[Make and Model]]), "")</f>
        <v>TSX Sedan</v>
      </c>
      <c r="E39" t="str">
        <f>REPLACE(Table1[[#This Row],[Make2]],1,5,"")</f>
        <v>Acura TSX Sedan</v>
      </c>
      <c r="F39" t="s">
        <v>1411</v>
      </c>
      <c r="G39">
        <v>4</v>
      </c>
      <c r="H39">
        <f>2014-Table1[[#This Row],[Year]]</f>
        <v>5</v>
      </c>
      <c r="K39" s="1">
        <v>60000</v>
      </c>
      <c r="L39" s="2">
        <v>14185</v>
      </c>
      <c r="M39" s="2">
        <v>13927</v>
      </c>
      <c r="N39" s="2">
        <v>14443</v>
      </c>
      <c r="O39" s="2" t="s">
        <v>1410</v>
      </c>
    </row>
    <row r="40" spans="1:15" x14ac:dyDescent="0.25">
      <c r="A40" t="str">
        <f>LEFT(Table1[[#This Row],[Make2]],4)</f>
        <v>2008</v>
      </c>
      <c r="B40" t="str">
        <f>LEFT(Table1[[#This Row],[Make and Model]],FIND(" ",Table1[[#This Row],[Make and Model]]))</f>
        <v xml:space="preserve">Acura </v>
      </c>
      <c r="C40" t="s">
        <v>3032</v>
      </c>
      <c r="D40" t="str">
        <f>REPLACE(Table1[[#This Row],[Make and Model]],1,FIND(" ",Table1[[#This Row],[Make and Model]]), "")</f>
        <v>TSX Sedan</v>
      </c>
      <c r="E40" t="str">
        <f>REPLACE(Table1[[#This Row],[Make2]],1,5,"")</f>
        <v>Acura TSX Sedan</v>
      </c>
      <c r="F40" t="s">
        <v>1049</v>
      </c>
      <c r="G40">
        <v>2</v>
      </c>
      <c r="H40">
        <f>2014-Table1[[#This Row],[Year]]</f>
        <v>6</v>
      </c>
      <c r="K40" s="1">
        <v>72000</v>
      </c>
      <c r="L40" s="2">
        <v>11791</v>
      </c>
      <c r="M40" s="2">
        <v>11619</v>
      </c>
      <c r="N40" s="2">
        <v>11963</v>
      </c>
      <c r="O40" s="2" t="s">
        <v>1048</v>
      </c>
    </row>
    <row r="41" spans="1:15" x14ac:dyDescent="0.25">
      <c r="A41" t="str">
        <f>LEFT(Table1[[#This Row],[Make2]],4)</f>
        <v>2007</v>
      </c>
      <c r="B41" t="str">
        <f>LEFT(Table1[[#This Row],[Make and Model]],FIND(" ",Table1[[#This Row],[Make and Model]]))</f>
        <v xml:space="preserve">Acura </v>
      </c>
      <c r="C41" t="s">
        <v>3032</v>
      </c>
      <c r="D41" t="str">
        <f>REPLACE(Table1[[#This Row],[Make and Model]],1,FIND(" ",Table1[[#This Row],[Make and Model]]), "")</f>
        <v>TSX Sedan</v>
      </c>
      <c r="E41" t="str">
        <f>REPLACE(Table1[[#This Row],[Make2]],1,5,"")</f>
        <v>Acura TSX Sedan</v>
      </c>
      <c r="F41" t="s">
        <v>711</v>
      </c>
      <c r="G41">
        <v>2</v>
      </c>
      <c r="H41">
        <f>2014-Table1[[#This Row],[Year]]</f>
        <v>7</v>
      </c>
      <c r="K41" s="1">
        <v>84000</v>
      </c>
      <c r="L41" s="2">
        <v>10156</v>
      </c>
      <c r="M41" s="2">
        <v>9951</v>
      </c>
      <c r="N41" s="2">
        <v>10361</v>
      </c>
      <c r="O41" s="2" t="s">
        <v>710</v>
      </c>
    </row>
    <row r="42" spans="1:15" x14ac:dyDescent="0.25">
      <c r="A42" t="str">
        <f>LEFT(Table1[[#This Row],[Make2]],4)</f>
        <v>2006</v>
      </c>
      <c r="B42" t="str">
        <f>LEFT(Table1[[#This Row],[Make and Model]],FIND(" ",Table1[[#This Row],[Make and Model]]))</f>
        <v xml:space="preserve">Acura </v>
      </c>
      <c r="C42" t="s">
        <v>3032</v>
      </c>
      <c r="D42" t="str">
        <f>REPLACE(Table1[[#This Row],[Make and Model]],1,FIND(" ",Table1[[#This Row],[Make and Model]]), "")</f>
        <v>TSX Sedan</v>
      </c>
      <c r="E42" t="str">
        <f>REPLACE(Table1[[#This Row],[Make2]],1,5,"")</f>
        <v>Acura TSX Sedan</v>
      </c>
      <c r="F42" t="s">
        <v>371</v>
      </c>
      <c r="G42">
        <v>2</v>
      </c>
      <c r="H42">
        <f>2014-Table1[[#This Row],[Year]]</f>
        <v>8</v>
      </c>
      <c r="K42" s="1">
        <v>96000</v>
      </c>
      <c r="L42" s="2">
        <v>8418</v>
      </c>
      <c r="M42" s="2">
        <v>8275</v>
      </c>
      <c r="N42" s="2">
        <v>8561</v>
      </c>
      <c r="O42" s="2" t="s">
        <v>370</v>
      </c>
    </row>
    <row r="43" spans="1:15" x14ac:dyDescent="0.25">
      <c r="A43" t="str">
        <f>LEFT(Table1[[#This Row],[Make2]],4)</f>
        <v>2005</v>
      </c>
      <c r="B43" t="str">
        <f>LEFT(Table1[[#This Row],[Make and Model]],FIND(" ",Table1[[#This Row],[Make and Model]]))</f>
        <v xml:space="preserve">Acura </v>
      </c>
      <c r="C43" t="s">
        <v>3032</v>
      </c>
      <c r="D43" t="str">
        <f>REPLACE(Table1[[#This Row],[Make and Model]],1,FIND(" ",Table1[[#This Row],[Make and Model]]), "")</f>
        <v>TSX Sedan</v>
      </c>
      <c r="E43" t="str">
        <f>REPLACE(Table1[[#This Row],[Make2]],1,5,"")</f>
        <v>Acura TSX Sedan</v>
      </c>
      <c r="F43" t="s">
        <v>103</v>
      </c>
      <c r="G43">
        <v>2</v>
      </c>
      <c r="H43">
        <f>2014-Table1[[#This Row],[Year]]</f>
        <v>9</v>
      </c>
      <c r="K43" s="1">
        <v>108000</v>
      </c>
      <c r="L43" s="2">
        <v>6906</v>
      </c>
      <c r="M43" s="2">
        <v>6769</v>
      </c>
      <c r="N43" s="2">
        <v>7043</v>
      </c>
      <c r="O43" s="2" t="s">
        <v>102</v>
      </c>
    </row>
    <row r="44" spans="1:15" x14ac:dyDescent="0.25">
      <c r="A44" t="str">
        <f>LEFT(Table1[[#This Row],[Make2]],4)</f>
        <v>2013</v>
      </c>
      <c r="B44" t="str">
        <f>LEFT(Table1[[#This Row],[Make and Model]],FIND(" ",Table1[[#This Row],[Make and Model]]))</f>
        <v xml:space="preserve">Acura </v>
      </c>
      <c r="C44" t="s">
        <v>3033</v>
      </c>
      <c r="D44" t="str">
        <f>REPLACE(Table1[[#This Row],[Make and Model]],1,FIND(" ",Table1[[#This Row],[Make and Model]]), "")</f>
        <v>TSX Sport Wagon</v>
      </c>
      <c r="E44" t="str">
        <f>REPLACE(Table1[[#This Row],[Make2]],1,5,"")</f>
        <v>Acura TSX Sport Wagon</v>
      </c>
      <c r="F44" t="s">
        <v>2893</v>
      </c>
      <c r="G44">
        <v>4</v>
      </c>
      <c r="H44">
        <f>2014-Table1[[#This Row],[Year]]</f>
        <v>1</v>
      </c>
      <c r="K44" s="1">
        <v>12000</v>
      </c>
      <c r="L44" s="2">
        <v>21205</v>
      </c>
      <c r="M44" s="2">
        <v>20857</v>
      </c>
      <c r="N44" s="2">
        <v>21553</v>
      </c>
      <c r="O44" s="2" t="s">
        <v>2892</v>
      </c>
    </row>
    <row r="45" spans="1:15" x14ac:dyDescent="0.25">
      <c r="A45" t="str">
        <f>LEFT(Table1[[#This Row],[Make2]],4)</f>
        <v>2012</v>
      </c>
      <c r="B45" t="str">
        <f>LEFT(Table1[[#This Row],[Make and Model]],FIND(" ",Table1[[#This Row],[Make and Model]]))</f>
        <v xml:space="preserve">Acura </v>
      </c>
      <c r="C45" t="s">
        <v>3033</v>
      </c>
      <c r="D45" t="str">
        <f>REPLACE(Table1[[#This Row],[Make and Model]],1,FIND(" ",Table1[[#This Row],[Make and Model]]), "")</f>
        <v>TSX Sport Wagon</v>
      </c>
      <c r="E45" t="str">
        <f>REPLACE(Table1[[#This Row],[Make2]],1,5,"")</f>
        <v>Acura TSX Sport Wagon</v>
      </c>
      <c r="F45" t="s">
        <v>2571</v>
      </c>
      <c r="G45">
        <v>4</v>
      </c>
      <c r="H45">
        <f>2014-Table1[[#This Row],[Year]]</f>
        <v>2</v>
      </c>
      <c r="K45" s="1">
        <v>24000</v>
      </c>
      <c r="L45" s="2">
        <v>21525</v>
      </c>
      <c r="M45" s="2">
        <v>21183</v>
      </c>
      <c r="N45" s="2">
        <v>21867</v>
      </c>
      <c r="O45" s="2" t="s">
        <v>2570</v>
      </c>
    </row>
    <row r="46" spans="1:15" x14ac:dyDescent="0.25">
      <c r="A46" t="str">
        <f>LEFT(Table1[[#This Row],[Make2]],4)</f>
        <v>2011</v>
      </c>
      <c r="B46" t="str">
        <f>LEFT(Table1[[#This Row],[Make and Model]],FIND(" ",Table1[[#This Row],[Make and Model]]))</f>
        <v xml:space="preserve">Acura </v>
      </c>
      <c r="C46" t="s">
        <v>3033</v>
      </c>
      <c r="D46" t="str">
        <f>REPLACE(Table1[[#This Row],[Make and Model]],1,FIND(" ",Table1[[#This Row],[Make and Model]]), "")</f>
        <v>TSX Sport Wagon</v>
      </c>
      <c r="E46" t="str">
        <f>REPLACE(Table1[[#This Row],[Make2]],1,5,"")</f>
        <v>Acura TSX Sport Wagon</v>
      </c>
      <c r="F46" t="s">
        <v>2203</v>
      </c>
      <c r="G46">
        <v>4</v>
      </c>
      <c r="H46">
        <f>2014-Table1[[#This Row],[Year]]</f>
        <v>3</v>
      </c>
      <c r="K46" s="1">
        <v>36000</v>
      </c>
      <c r="L46" s="2">
        <v>19214</v>
      </c>
      <c r="M46" s="2">
        <v>18927</v>
      </c>
      <c r="N46" s="2">
        <v>19501</v>
      </c>
      <c r="O46" s="2" t="s">
        <v>2202</v>
      </c>
    </row>
    <row r="47" spans="1:15" x14ac:dyDescent="0.25">
      <c r="A47" t="str">
        <f>LEFT(Table1[[#This Row],[Make2]],4)</f>
        <v>2013</v>
      </c>
      <c r="B47" t="str">
        <f>LEFT(Table1[[#This Row],[Make and Model]],FIND(" ",Table1[[#This Row],[Make and Model]]))</f>
        <v xml:space="preserve">Acura </v>
      </c>
      <c r="C47" t="s">
        <v>3031</v>
      </c>
      <c r="D47" t="str">
        <f>REPLACE(Table1[[#This Row],[Make and Model]],1,FIND(" ",Table1[[#This Row],[Make and Model]]), "")</f>
        <v>ZDX SUV</v>
      </c>
      <c r="E47" t="str">
        <f>REPLACE(Table1[[#This Row],[Make2]],1,5,"")</f>
        <v>Acura ZDX SUV</v>
      </c>
      <c r="F47" t="s">
        <v>2915</v>
      </c>
      <c r="G47">
        <v>4</v>
      </c>
      <c r="H47">
        <f>2014-Table1[[#This Row],[Year]]</f>
        <v>1</v>
      </c>
      <c r="K47" s="1">
        <v>12000</v>
      </c>
      <c r="L47" s="2">
        <v>37799</v>
      </c>
      <c r="M47" s="2">
        <v>37250</v>
      </c>
      <c r="N47" s="2">
        <v>38347</v>
      </c>
      <c r="O47" s="2" t="s">
        <v>2914</v>
      </c>
    </row>
    <row r="48" spans="1:15" x14ac:dyDescent="0.25">
      <c r="A48" t="str">
        <f>LEFT(Table1[[#This Row],[Make2]],4)</f>
        <v>2012</v>
      </c>
      <c r="B48" t="str">
        <f>LEFT(Table1[[#This Row],[Make and Model]],FIND(" ",Table1[[#This Row],[Make and Model]]))</f>
        <v xml:space="preserve">Acura </v>
      </c>
      <c r="C48" t="s">
        <v>3031</v>
      </c>
      <c r="D48" t="str">
        <f>REPLACE(Table1[[#This Row],[Make and Model]],1,FIND(" ",Table1[[#This Row],[Make and Model]]), "")</f>
        <v>ZDX SUV</v>
      </c>
      <c r="E48" t="str">
        <f>REPLACE(Table1[[#This Row],[Make2]],1,5,"")</f>
        <v>Acura ZDX SUV</v>
      </c>
      <c r="F48" t="s">
        <v>2593</v>
      </c>
      <c r="G48">
        <v>3.67</v>
      </c>
      <c r="H48">
        <f>2014-Table1[[#This Row],[Year]]</f>
        <v>2</v>
      </c>
      <c r="K48" s="1">
        <v>24000</v>
      </c>
      <c r="L48" s="2">
        <v>25361</v>
      </c>
      <c r="M48" s="2">
        <v>24793</v>
      </c>
      <c r="N48" s="2">
        <v>25928</v>
      </c>
      <c r="O48" s="2" t="s">
        <v>2592</v>
      </c>
    </row>
    <row r="49" spans="1:15" x14ac:dyDescent="0.25">
      <c r="A49" t="str">
        <f>LEFT(Table1[[#This Row],[Make2]],4)</f>
        <v>2011</v>
      </c>
      <c r="B49" t="str">
        <f>LEFT(Table1[[#This Row],[Make and Model]],FIND(" ",Table1[[#This Row],[Make and Model]]))</f>
        <v xml:space="preserve">Acura </v>
      </c>
      <c r="C49" t="s">
        <v>3031</v>
      </c>
      <c r="D49" t="str">
        <f>REPLACE(Table1[[#This Row],[Make and Model]],1,FIND(" ",Table1[[#This Row],[Make and Model]]), "")</f>
        <v>ZDX SUV</v>
      </c>
      <c r="E49" t="str">
        <f>REPLACE(Table1[[#This Row],[Make2]],1,5,"")</f>
        <v>Acura ZDX SUV</v>
      </c>
      <c r="F49" t="s">
        <v>2225</v>
      </c>
      <c r="G49">
        <v>3.67</v>
      </c>
      <c r="H49">
        <f>2014-Table1[[#This Row],[Year]]</f>
        <v>3</v>
      </c>
      <c r="K49" s="1">
        <v>36000</v>
      </c>
      <c r="L49" s="2">
        <v>29041</v>
      </c>
      <c r="M49" s="2">
        <v>28573</v>
      </c>
      <c r="N49" s="2">
        <v>29509</v>
      </c>
      <c r="O49" s="2" t="s">
        <v>2224</v>
      </c>
    </row>
    <row r="50" spans="1:15" x14ac:dyDescent="0.25">
      <c r="A50" t="str">
        <f>LEFT(Table1[[#This Row],[Make2]],4)</f>
        <v>2010</v>
      </c>
      <c r="B50" t="str">
        <f>LEFT(Table1[[#This Row],[Make and Model]],FIND(" ",Table1[[#This Row],[Make and Model]]))</f>
        <v xml:space="preserve">Acura </v>
      </c>
      <c r="C50" t="s">
        <v>3031</v>
      </c>
      <c r="D50" t="str">
        <f>REPLACE(Table1[[#This Row],[Make and Model]],1,FIND(" ",Table1[[#This Row],[Make and Model]]), "")</f>
        <v>ZDX SUV</v>
      </c>
      <c r="E50" t="str">
        <f>REPLACE(Table1[[#This Row],[Make2]],1,5,"")</f>
        <v>Acura ZDX SUV</v>
      </c>
      <c r="F50" t="s">
        <v>1801</v>
      </c>
      <c r="G50">
        <v>3.67</v>
      </c>
      <c r="H50">
        <f>2014-Table1[[#This Row],[Year]]</f>
        <v>4</v>
      </c>
      <c r="K50" s="1">
        <v>48000</v>
      </c>
      <c r="L50" s="2">
        <v>25559</v>
      </c>
      <c r="M50" s="2">
        <v>25046</v>
      </c>
      <c r="N50" s="2">
        <v>26073</v>
      </c>
      <c r="O50" s="2" t="s">
        <v>1800</v>
      </c>
    </row>
    <row r="51" spans="1:15" x14ac:dyDescent="0.25">
      <c r="A51" t="str">
        <f>LEFT(Table1[[#This Row],[Make2]],4)</f>
        <v>2013</v>
      </c>
      <c r="B51" t="str">
        <f>LEFT(Table1[[#This Row],[Make and Model]],FIND(" ",Table1[[#This Row],[Make and Model]]))</f>
        <v xml:space="preserve">Audi </v>
      </c>
      <c r="C51" t="s">
        <v>3032</v>
      </c>
      <c r="D51" t="str">
        <f>REPLACE(Table1[[#This Row],[Make and Model]],1,FIND(" ",Table1[[#This Row],[Make and Model]]), "")</f>
        <v>A3 Sedan</v>
      </c>
      <c r="E51" t="str">
        <f>REPLACE(Table1[[#This Row],[Make2]],1,5,"")</f>
        <v>Audi A3 Sedan</v>
      </c>
      <c r="F51" t="s">
        <v>2937</v>
      </c>
      <c r="G51">
        <v>4</v>
      </c>
      <c r="H51">
        <f>2014-Table1[[#This Row],[Year]]</f>
        <v>1</v>
      </c>
      <c r="K51" s="1">
        <v>12000</v>
      </c>
      <c r="L51" s="2">
        <v>28489</v>
      </c>
      <c r="M51" s="2">
        <v>27811</v>
      </c>
      <c r="N51" s="2">
        <v>29166</v>
      </c>
      <c r="O51" s="2" t="s">
        <v>2936</v>
      </c>
    </row>
    <row r="52" spans="1:15" x14ac:dyDescent="0.25">
      <c r="A52" t="str">
        <f>LEFT(Table1[[#This Row],[Make2]],4)</f>
        <v>2012</v>
      </c>
      <c r="B52" t="str">
        <f>LEFT(Table1[[#This Row],[Make and Model]],FIND(" ",Table1[[#This Row],[Make and Model]]))</f>
        <v xml:space="preserve">Audi </v>
      </c>
      <c r="C52" t="s">
        <v>3032</v>
      </c>
      <c r="D52" t="str">
        <f>REPLACE(Table1[[#This Row],[Make and Model]],1,FIND(" ",Table1[[#This Row],[Make and Model]]), "")</f>
        <v>A3 Sedan</v>
      </c>
      <c r="E52" t="str">
        <f>REPLACE(Table1[[#This Row],[Make2]],1,5,"")</f>
        <v>Audi A3 Sedan</v>
      </c>
      <c r="F52" t="s">
        <v>2613</v>
      </c>
      <c r="G52">
        <v>4</v>
      </c>
      <c r="H52">
        <f>2014-Table1[[#This Row],[Year]]</f>
        <v>2</v>
      </c>
      <c r="K52" s="1">
        <v>24000</v>
      </c>
      <c r="L52" s="2">
        <v>20230</v>
      </c>
      <c r="M52" s="2">
        <v>19606</v>
      </c>
      <c r="N52" s="2">
        <v>20853</v>
      </c>
      <c r="O52" s="2" t="s">
        <v>2612</v>
      </c>
    </row>
    <row r="53" spans="1:15" x14ac:dyDescent="0.25">
      <c r="A53" t="str">
        <f>LEFT(Table1[[#This Row],[Make2]],4)</f>
        <v>2011</v>
      </c>
      <c r="B53" t="str">
        <f>LEFT(Table1[[#This Row],[Make and Model]],FIND(" ",Table1[[#This Row],[Make and Model]]))</f>
        <v xml:space="preserve">Audi </v>
      </c>
      <c r="C53" t="s">
        <v>3032</v>
      </c>
      <c r="D53" t="str">
        <f>REPLACE(Table1[[#This Row],[Make and Model]],1,FIND(" ",Table1[[#This Row],[Make and Model]]), "")</f>
        <v>A3 Sedan</v>
      </c>
      <c r="E53" t="str">
        <f>REPLACE(Table1[[#This Row],[Make2]],1,5,"")</f>
        <v>Audi A3 Sedan</v>
      </c>
      <c r="F53" t="s">
        <v>2247</v>
      </c>
      <c r="G53">
        <v>4</v>
      </c>
      <c r="H53">
        <f>2014-Table1[[#This Row],[Year]]</f>
        <v>3</v>
      </c>
      <c r="K53" s="1">
        <v>36000</v>
      </c>
      <c r="L53" s="2">
        <v>17129</v>
      </c>
      <c r="M53" s="2">
        <v>16585</v>
      </c>
      <c r="N53" s="2">
        <v>17673</v>
      </c>
      <c r="O53" s="2" t="s">
        <v>2246</v>
      </c>
    </row>
    <row r="54" spans="1:15" x14ac:dyDescent="0.25">
      <c r="A54" t="str">
        <f>LEFT(Table1[[#This Row],[Make2]],4)</f>
        <v>2010</v>
      </c>
      <c r="B54" t="str">
        <f>LEFT(Table1[[#This Row],[Make and Model]],FIND(" ",Table1[[#This Row],[Make and Model]]))</f>
        <v xml:space="preserve">Audi </v>
      </c>
      <c r="C54" t="s">
        <v>3032</v>
      </c>
      <c r="D54" t="str">
        <f>REPLACE(Table1[[#This Row],[Make and Model]],1,FIND(" ",Table1[[#This Row],[Make and Model]]), "")</f>
        <v>A3 Sedan</v>
      </c>
      <c r="E54" t="str">
        <f>REPLACE(Table1[[#This Row],[Make2]],1,5,"")</f>
        <v>Audi A3 Sedan</v>
      </c>
      <c r="F54" t="s">
        <v>1823</v>
      </c>
      <c r="G54">
        <v>4</v>
      </c>
      <c r="H54">
        <f>2014-Table1[[#This Row],[Year]]</f>
        <v>4</v>
      </c>
      <c r="K54" s="1">
        <v>48000</v>
      </c>
      <c r="L54" s="2">
        <v>15271</v>
      </c>
      <c r="M54" s="2">
        <v>14778</v>
      </c>
      <c r="N54" s="2">
        <v>15764</v>
      </c>
      <c r="O54" s="2" t="s">
        <v>1822</v>
      </c>
    </row>
    <row r="55" spans="1:15" x14ac:dyDescent="0.25">
      <c r="A55" t="str">
        <f>LEFT(Table1[[#This Row],[Make2]],4)</f>
        <v>2009</v>
      </c>
      <c r="B55" t="str">
        <f>LEFT(Table1[[#This Row],[Make and Model]],FIND(" ",Table1[[#This Row],[Make and Model]]))</f>
        <v xml:space="preserve">Audi </v>
      </c>
      <c r="C55" t="s">
        <v>3032</v>
      </c>
      <c r="D55" t="str">
        <f>REPLACE(Table1[[#This Row],[Make and Model]],1,FIND(" ",Table1[[#This Row],[Make and Model]]), "")</f>
        <v>A3 Sedan</v>
      </c>
      <c r="E55" t="str">
        <f>REPLACE(Table1[[#This Row],[Make2]],1,5,"")</f>
        <v>Audi A3 Sedan</v>
      </c>
      <c r="F55" t="s">
        <v>1433</v>
      </c>
      <c r="G55">
        <v>4</v>
      </c>
      <c r="H55">
        <f>2014-Table1[[#This Row],[Year]]</f>
        <v>5</v>
      </c>
      <c r="K55" s="1">
        <v>60000</v>
      </c>
      <c r="L55" s="2">
        <v>13233</v>
      </c>
      <c r="M55" s="2">
        <v>12845</v>
      </c>
      <c r="N55" s="2">
        <v>13620</v>
      </c>
      <c r="O55" s="2" t="s">
        <v>1432</v>
      </c>
    </row>
    <row r="56" spans="1:15" x14ac:dyDescent="0.25">
      <c r="A56" t="str">
        <f>LEFT(Table1[[#This Row],[Make2]],4)</f>
        <v>2008</v>
      </c>
      <c r="B56" t="str">
        <f>LEFT(Table1[[#This Row],[Make and Model]],FIND(" ",Table1[[#This Row],[Make and Model]]))</f>
        <v xml:space="preserve">Audi </v>
      </c>
      <c r="C56" t="s">
        <v>3032</v>
      </c>
      <c r="D56" t="str">
        <f>REPLACE(Table1[[#This Row],[Make and Model]],1,FIND(" ",Table1[[#This Row],[Make and Model]]), "")</f>
        <v>A3 Sedan</v>
      </c>
      <c r="E56" t="str">
        <f>REPLACE(Table1[[#This Row],[Make2]],1,5,"")</f>
        <v>Audi A3 Sedan</v>
      </c>
      <c r="F56" t="s">
        <v>1071</v>
      </c>
      <c r="G56">
        <v>4</v>
      </c>
      <c r="H56">
        <f>2014-Table1[[#This Row],[Year]]</f>
        <v>6</v>
      </c>
      <c r="K56" s="1">
        <v>72000</v>
      </c>
      <c r="L56" s="2">
        <v>10519</v>
      </c>
      <c r="M56" s="2">
        <v>10223</v>
      </c>
      <c r="N56" s="2">
        <v>10814</v>
      </c>
      <c r="O56" s="2" t="s">
        <v>1070</v>
      </c>
    </row>
    <row r="57" spans="1:15" x14ac:dyDescent="0.25">
      <c r="A57" t="str">
        <f>LEFT(Table1[[#This Row],[Make2]],4)</f>
        <v>2007</v>
      </c>
      <c r="B57" t="str">
        <f>LEFT(Table1[[#This Row],[Make and Model]],FIND(" ",Table1[[#This Row],[Make and Model]]))</f>
        <v xml:space="preserve">Audi </v>
      </c>
      <c r="C57" t="s">
        <v>3032</v>
      </c>
      <c r="D57" t="str">
        <f>REPLACE(Table1[[#This Row],[Make and Model]],1,FIND(" ",Table1[[#This Row],[Make and Model]]), "")</f>
        <v>A3 Sedan</v>
      </c>
      <c r="E57" t="str">
        <f>REPLACE(Table1[[#This Row],[Make2]],1,5,"")</f>
        <v>Audi A3 Sedan</v>
      </c>
      <c r="F57" t="s">
        <v>733</v>
      </c>
      <c r="G57">
        <v>3.67</v>
      </c>
      <c r="H57">
        <f>2014-Table1[[#This Row],[Year]]</f>
        <v>7</v>
      </c>
      <c r="K57" s="1">
        <v>84000</v>
      </c>
      <c r="L57" s="2">
        <v>8581</v>
      </c>
      <c r="M57" s="2">
        <v>8356</v>
      </c>
      <c r="N57" s="2">
        <v>8807</v>
      </c>
      <c r="O57" s="2" t="s">
        <v>732</v>
      </c>
    </row>
    <row r="58" spans="1:15" x14ac:dyDescent="0.25">
      <c r="A58" t="str">
        <f>LEFT(Table1[[#This Row],[Make2]],4)</f>
        <v>2006</v>
      </c>
      <c r="B58" t="str">
        <f>LEFT(Table1[[#This Row],[Make and Model]],FIND(" ",Table1[[#This Row],[Make and Model]]))</f>
        <v xml:space="preserve">Audi </v>
      </c>
      <c r="C58" t="s">
        <v>3032</v>
      </c>
      <c r="D58" t="str">
        <f>REPLACE(Table1[[#This Row],[Make and Model]],1,FIND(" ",Table1[[#This Row],[Make and Model]]), "")</f>
        <v>A3 Sedan</v>
      </c>
      <c r="E58" t="str">
        <f>REPLACE(Table1[[#This Row],[Make2]],1,5,"")</f>
        <v>Audi A3 Sedan</v>
      </c>
      <c r="F58" t="s">
        <v>393</v>
      </c>
      <c r="G58">
        <v>3.67</v>
      </c>
      <c r="H58">
        <f>2014-Table1[[#This Row],[Year]]</f>
        <v>8</v>
      </c>
      <c r="K58" s="1">
        <v>96000</v>
      </c>
      <c r="L58" s="2">
        <v>6857</v>
      </c>
      <c r="M58" s="2">
        <v>6724</v>
      </c>
      <c r="N58" s="2">
        <v>6989</v>
      </c>
      <c r="O58" s="2" t="s">
        <v>392</v>
      </c>
    </row>
    <row r="59" spans="1:15" x14ac:dyDescent="0.25">
      <c r="A59" t="str">
        <f>LEFT(Table1[[#This Row],[Make2]],4)</f>
        <v>2013</v>
      </c>
      <c r="B59" t="str">
        <f>LEFT(Table1[[#This Row],[Make and Model]],FIND(" ",Table1[[#This Row],[Make and Model]]))</f>
        <v xml:space="preserve">Audi </v>
      </c>
      <c r="C59" t="s">
        <v>3032</v>
      </c>
      <c r="D59" t="str">
        <f>REPLACE(Table1[[#This Row],[Make and Model]],1,FIND(" ",Table1[[#This Row],[Make and Model]]), "")</f>
        <v>A4 Sedan</v>
      </c>
      <c r="E59" t="str">
        <f>REPLACE(Table1[[#This Row],[Make2]],1,5,"")</f>
        <v>Audi A4 Sedan</v>
      </c>
      <c r="F59" t="s">
        <v>2957</v>
      </c>
      <c r="G59">
        <v>4</v>
      </c>
      <c r="H59">
        <f>2014-Table1[[#This Row],[Year]]</f>
        <v>1</v>
      </c>
      <c r="K59" s="1">
        <v>12000</v>
      </c>
      <c r="L59" s="2">
        <v>38794</v>
      </c>
      <c r="M59" s="2">
        <v>37855</v>
      </c>
      <c r="N59" s="2">
        <v>39734</v>
      </c>
      <c r="O59" s="2" t="s">
        <v>2956</v>
      </c>
    </row>
    <row r="60" spans="1:15" x14ac:dyDescent="0.25">
      <c r="A60" t="str">
        <f>LEFT(Table1[[#This Row],[Make2]],4)</f>
        <v>2012</v>
      </c>
      <c r="B60" t="str">
        <f>LEFT(Table1[[#This Row],[Make and Model]],FIND(" ",Table1[[#This Row],[Make and Model]]))</f>
        <v xml:space="preserve">Audi </v>
      </c>
      <c r="C60" t="s">
        <v>3032</v>
      </c>
      <c r="D60" t="str">
        <f>REPLACE(Table1[[#This Row],[Make and Model]],1,FIND(" ",Table1[[#This Row],[Make and Model]]), "")</f>
        <v>A4 Sedan</v>
      </c>
      <c r="E60" t="str">
        <f>REPLACE(Table1[[#This Row],[Make2]],1,5,"")</f>
        <v>Audi A4 Sedan</v>
      </c>
      <c r="F60" t="s">
        <v>2635</v>
      </c>
      <c r="G60">
        <v>4</v>
      </c>
      <c r="H60">
        <f>2014-Table1[[#This Row],[Year]]</f>
        <v>2</v>
      </c>
      <c r="K60" s="1">
        <v>24000</v>
      </c>
      <c r="L60" s="2">
        <v>28491</v>
      </c>
      <c r="M60" s="2">
        <v>27876</v>
      </c>
      <c r="N60" s="2">
        <v>29107</v>
      </c>
      <c r="O60" s="2" t="s">
        <v>2634</v>
      </c>
    </row>
    <row r="61" spans="1:15" x14ac:dyDescent="0.25">
      <c r="A61" t="str">
        <f>LEFT(Table1[[#This Row],[Make2]],4)</f>
        <v>2011</v>
      </c>
      <c r="B61" t="str">
        <f>LEFT(Table1[[#This Row],[Make and Model]],FIND(" ",Table1[[#This Row],[Make and Model]]))</f>
        <v xml:space="preserve">Audi </v>
      </c>
      <c r="C61" t="s">
        <v>3032</v>
      </c>
      <c r="D61" t="str">
        <f>REPLACE(Table1[[#This Row],[Make and Model]],1,FIND(" ",Table1[[#This Row],[Make and Model]]), "")</f>
        <v>A4 Sedan</v>
      </c>
      <c r="E61" t="str">
        <f>REPLACE(Table1[[#This Row],[Make2]],1,5,"")</f>
        <v>Audi A4 Sedan</v>
      </c>
      <c r="F61" t="s">
        <v>2267</v>
      </c>
      <c r="G61">
        <v>4</v>
      </c>
      <c r="H61">
        <f>2014-Table1[[#This Row],[Year]]</f>
        <v>3</v>
      </c>
      <c r="K61" s="1">
        <v>36000</v>
      </c>
      <c r="L61" s="2">
        <v>18469</v>
      </c>
      <c r="M61" s="2">
        <v>18047</v>
      </c>
      <c r="N61" s="2">
        <v>18891</v>
      </c>
      <c r="O61" s="2" t="s">
        <v>2266</v>
      </c>
    </row>
    <row r="62" spans="1:15" x14ac:dyDescent="0.25">
      <c r="A62" t="str">
        <f>LEFT(Table1[[#This Row],[Make2]],4)</f>
        <v>2010</v>
      </c>
      <c r="B62" t="str">
        <f>LEFT(Table1[[#This Row],[Make and Model]],FIND(" ",Table1[[#This Row],[Make and Model]]))</f>
        <v xml:space="preserve">Audi </v>
      </c>
      <c r="C62" t="s">
        <v>3032</v>
      </c>
      <c r="D62" t="str">
        <f>REPLACE(Table1[[#This Row],[Make and Model]],1,FIND(" ",Table1[[#This Row],[Make and Model]]), "")</f>
        <v>A4 Sedan</v>
      </c>
      <c r="E62" t="str">
        <f>REPLACE(Table1[[#This Row],[Make2]],1,5,"")</f>
        <v>Audi A4 Sedan</v>
      </c>
      <c r="F62" t="s">
        <v>1843</v>
      </c>
      <c r="G62">
        <v>4</v>
      </c>
      <c r="H62">
        <f>2014-Table1[[#This Row],[Year]]</f>
        <v>4</v>
      </c>
      <c r="K62" s="1">
        <v>48000</v>
      </c>
      <c r="L62" s="2">
        <v>15826</v>
      </c>
      <c r="M62" s="2">
        <v>15418</v>
      </c>
      <c r="N62" s="2">
        <v>16234</v>
      </c>
      <c r="O62" s="2" t="s">
        <v>1842</v>
      </c>
    </row>
    <row r="63" spans="1:15" x14ac:dyDescent="0.25">
      <c r="A63" t="str">
        <f>LEFT(Table1[[#This Row],[Make2]],4)</f>
        <v>2009</v>
      </c>
      <c r="B63" t="str">
        <f>LEFT(Table1[[#This Row],[Make and Model]],FIND(" ",Table1[[#This Row],[Make and Model]]))</f>
        <v xml:space="preserve">Audi </v>
      </c>
      <c r="C63" t="s">
        <v>3032</v>
      </c>
      <c r="D63" t="str">
        <f>REPLACE(Table1[[#This Row],[Make and Model]],1,FIND(" ",Table1[[#This Row],[Make and Model]]), "")</f>
        <v>A4 Sedan</v>
      </c>
      <c r="E63" t="str">
        <f>REPLACE(Table1[[#This Row],[Make2]],1,5,"")</f>
        <v>Audi A4 Sedan</v>
      </c>
      <c r="F63" t="s">
        <v>1455</v>
      </c>
      <c r="G63">
        <v>4</v>
      </c>
      <c r="H63">
        <f>2014-Table1[[#This Row],[Year]]</f>
        <v>5</v>
      </c>
      <c r="K63" s="1">
        <v>60000</v>
      </c>
      <c r="L63" s="2">
        <v>14528</v>
      </c>
      <c r="M63" s="2">
        <v>14225</v>
      </c>
      <c r="N63" s="2">
        <v>14831</v>
      </c>
      <c r="O63" s="2" t="s">
        <v>1454</v>
      </c>
    </row>
    <row r="64" spans="1:15" x14ac:dyDescent="0.25">
      <c r="A64" t="str">
        <f>LEFT(Table1[[#This Row],[Make2]],4)</f>
        <v>2008</v>
      </c>
      <c r="B64" t="str">
        <f>LEFT(Table1[[#This Row],[Make and Model]],FIND(" ",Table1[[#This Row],[Make and Model]]))</f>
        <v xml:space="preserve">Audi </v>
      </c>
      <c r="C64" t="s">
        <v>3032</v>
      </c>
      <c r="D64" t="str">
        <f>REPLACE(Table1[[#This Row],[Make and Model]],1,FIND(" ",Table1[[#This Row],[Make and Model]]), "")</f>
        <v>A4 Sedan</v>
      </c>
      <c r="E64" t="str">
        <f>REPLACE(Table1[[#This Row],[Make2]],1,5,"")</f>
        <v>Audi A4 Sedan</v>
      </c>
      <c r="F64" t="s">
        <v>1111</v>
      </c>
      <c r="G64">
        <v>4</v>
      </c>
      <c r="H64">
        <f>2014-Table1[[#This Row],[Year]]</f>
        <v>6</v>
      </c>
      <c r="K64" s="1">
        <v>72000</v>
      </c>
      <c r="L64" s="2">
        <v>9926</v>
      </c>
      <c r="M64" s="2">
        <v>9769</v>
      </c>
      <c r="N64" s="2">
        <v>10082</v>
      </c>
      <c r="O64" s="2" t="s">
        <v>1110</v>
      </c>
    </row>
    <row r="65" spans="1:15" x14ac:dyDescent="0.25">
      <c r="A65" t="str">
        <f>LEFT(Table1[[#This Row],[Make2]],4)</f>
        <v>2007</v>
      </c>
      <c r="B65" t="str">
        <f>LEFT(Table1[[#This Row],[Make and Model]],FIND(" ",Table1[[#This Row],[Make and Model]]))</f>
        <v xml:space="preserve">Audi </v>
      </c>
      <c r="C65" t="s">
        <v>3032</v>
      </c>
      <c r="D65" t="str">
        <f>REPLACE(Table1[[#This Row],[Make and Model]],1,FIND(" ",Table1[[#This Row],[Make and Model]]), "")</f>
        <v>A4 Sedan</v>
      </c>
      <c r="E65" t="str">
        <f>REPLACE(Table1[[#This Row],[Make2]],1,5,"")</f>
        <v>Audi A4 Sedan</v>
      </c>
      <c r="F65" t="s">
        <v>773</v>
      </c>
      <c r="G65">
        <v>4</v>
      </c>
      <c r="H65">
        <f>2014-Table1[[#This Row],[Year]]</f>
        <v>7</v>
      </c>
      <c r="K65" s="1">
        <v>84000</v>
      </c>
      <c r="L65" s="2">
        <v>7942</v>
      </c>
      <c r="M65" s="2">
        <v>7828</v>
      </c>
      <c r="N65" s="2">
        <v>8057</v>
      </c>
      <c r="O65" s="2" t="s">
        <v>772</v>
      </c>
    </row>
    <row r="66" spans="1:15" x14ac:dyDescent="0.25">
      <c r="A66" t="str">
        <f>LEFT(Table1[[#This Row],[Make2]],4)</f>
        <v>2006</v>
      </c>
      <c r="B66" t="str">
        <f>LEFT(Table1[[#This Row],[Make and Model]],FIND(" ",Table1[[#This Row],[Make and Model]]))</f>
        <v xml:space="preserve">Audi </v>
      </c>
      <c r="C66" t="s">
        <v>3032</v>
      </c>
      <c r="D66" t="str">
        <f>REPLACE(Table1[[#This Row],[Make and Model]],1,FIND(" ",Table1[[#This Row],[Make and Model]]), "")</f>
        <v>A4 Sedan</v>
      </c>
      <c r="E66" t="str">
        <f>REPLACE(Table1[[#This Row],[Make2]],1,5,"")</f>
        <v>Audi A4 Sedan</v>
      </c>
      <c r="F66" t="s">
        <v>433</v>
      </c>
      <c r="G66">
        <v>3.67</v>
      </c>
      <c r="H66">
        <f>2014-Table1[[#This Row],[Year]]</f>
        <v>8</v>
      </c>
      <c r="K66" s="1">
        <v>96000</v>
      </c>
      <c r="L66" s="2">
        <v>7819</v>
      </c>
      <c r="M66" s="2">
        <v>7648</v>
      </c>
      <c r="N66" s="2">
        <v>7990</v>
      </c>
      <c r="O66" s="2" t="s">
        <v>432</v>
      </c>
    </row>
    <row r="67" spans="1:15" x14ac:dyDescent="0.25">
      <c r="A67" t="str">
        <f>LEFT(Table1[[#This Row],[Make2]],4)</f>
        <v>2005</v>
      </c>
      <c r="B67" t="str">
        <f>LEFT(Table1[[#This Row],[Make and Model]],FIND(" ",Table1[[#This Row],[Make and Model]]))</f>
        <v xml:space="preserve">Audi </v>
      </c>
      <c r="C67" t="s">
        <v>3032</v>
      </c>
      <c r="D67" t="str">
        <f>REPLACE(Table1[[#This Row],[Make and Model]],1,FIND(" ",Table1[[#This Row],[Make and Model]]), "")</f>
        <v>A4 Sedan</v>
      </c>
      <c r="E67" t="str">
        <f>REPLACE(Table1[[#This Row],[Make2]],1,5,"")</f>
        <v>Audi A4 Sedan</v>
      </c>
      <c r="F67" t="s">
        <v>145</v>
      </c>
      <c r="G67">
        <v>3.33</v>
      </c>
      <c r="H67">
        <f>2014-Table1[[#This Row],[Year]]</f>
        <v>9</v>
      </c>
      <c r="K67" s="1">
        <v>108000</v>
      </c>
      <c r="L67" s="2">
        <v>4495</v>
      </c>
      <c r="M67" s="2">
        <v>4421</v>
      </c>
      <c r="N67" s="2">
        <v>4569</v>
      </c>
      <c r="O67" s="2" t="s">
        <v>144</v>
      </c>
    </row>
    <row r="68" spans="1:15" x14ac:dyDescent="0.25">
      <c r="A68" t="str">
        <f>LEFT(Table1[[#This Row],[Make2]],4)</f>
        <v>2013</v>
      </c>
      <c r="B68" t="str">
        <f>LEFT(Table1[[#This Row],[Make and Model]],FIND(" ",Table1[[#This Row],[Make and Model]]))</f>
        <v xml:space="preserve">Audi </v>
      </c>
      <c r="C68" t="s">
        <v>3032</v>
      </c>
      <c r="D68" t="str">
        <f>REPLACE(Table1[[#This Row],[Make and Model]],1,FIND(" ",Table1[[#This Row],[Make and Model]]), "")</f>
        <v>A6 Sedan</v>
      </c>
      <c r="E68" t="str">
        <f>REPLACE(Table1[[#This Row],[Make2]],1,5,"")</f>
        <v>Audi A6 Sedan</v>
      </c>
      <c r="F68" t="s">
        <v>2979</v>
      </c>
      <c r="G68">
        <v>4</v>
      </c>
      <c r="H68">
        <f>2014-Table1[[#This Row],[Year]]</f>
        <v>1</v>
      </c>
      <c r="K68" s="1">
        <v>12000</v>
      </c>
      <c r="L68" s="2">
        <v>35002</v>
      </c>
      <c r="M68" s="2">
        <v>34482</v>
      </c>
      <c r="N68" s="2">
        <v>35522</v>
      </c>
      <c r="O68" s="2" t="s">
        <v>2978</v>
      </c>
    </row>
    <row r="69" spans="1:15" x14ac:dyDescent="0.25">
      <c r="A69" t="str">
        <f>LEFT(Table1[[#This Row],[Make2]],4)</f>
        <v>2012</v>
      </c>
      <c r="B69" t="str">
        <f>LEFT(Table1[[#This Row],[Make and Model]],FIND(" ",Table1[[#This Row],[Make and Model]]))</f>
        <v xml:space="preserve">Audi </v>
      </c>
      <c r="C69" t="s">
        <v>3032</v>
      </c>
      <c r="D69" t="str">
        <f>REPLACE(Table1[[#This Row],[Make and Model]],1,FIND(" ",Table1[[#This Row],[Make and Model]]), "")</f>
        <v>A6 Sedan</v>
      </c>
      <c r="E69" t="str">
        <f>REPLACE(Table1[[#This Row],[Make2]],1,5,"")</f>
        <v>Audi A6 Sedan</v>
      </c>
      <c r="F69" t="s">
        <v>2313</v>
      </c>
      <c r="G69">
        <v>4</v>
      </c>
      <c r="H69">
        <f>2014-Table1[[#This Row],[Year]]</f>
        <v>2</v>
      </c>
      <c r="K69" s="1">
        <v>24000</v>
      </c>
      <c r="L69" s="2">
        <v>40159</v>
      </c>
      <c r="M69" s="2">
        <v>39103</v>
      </c>
      <c r="N69" s="2">
        <v>41215</v>
      </c>
      <c r="O69" s="2" t="s">
        <v>2312</v>
      </c>
    </row>
    <row r="70" spans="1:15" x14ac:dyDescent="0.25">
      <c r="A70" t="str">
        <f>LEFT(Table1[[#This Row],[Make2]],4)</f>
        <v>2011</v>
      </c>
      <c r="B70" t="str">
        <f>LEFT(Table1[[#This Row],[Make and Model]],FIND(" ",Table1[[#This Row],[Make and Model]]))</f>
        <v xml:space="preserve">Audi </v>
      </c>
      <c r="C70" t="s">
        <v>3032</v>
      </c>
      <c r="D70" t="str">
        <f>REPLACE(Table1[[#This Row],[Make and Model]],1,FIND(" ",Table1[[#This Row],[Make and Model]]), "")</f>
        <v>A6 Sedan</v>
      </c>
      <c r="E70" t="str">
        <f>REPLACE(Table1[[#This Row],[Make2]],1,5,"")</f>
        <v>Audi A6 Sedan</v>
      </c>
      <c r="F70" t="s">
        <v>1911</v>
      </c>
      <c r="G70">
        <v>3.67</v>
      </c>
      <c r="H70">
        <f>2014-Table1[[#This Row],[Year]]</f>
        <v>3</v>
      </c>
      <c r="K70" s="1">
        <v>36000</v>
      </c>
      <c r="L70" s="2">
        <v>25105</v>
      </c>
      <c r="M70" s="2">
        <v>24644</v>
      </c>
      <c r="N70" s="2">
        <v>25566</v>
      </c>
      <c r="O70" s="2" t="s">
        <v>1910</v>
      </c>
    </row>
    <row r="71" spans="1:15" x14ac:dyDescent="0.25">
      <c r="A71" t="str">
        <f>LEFT(Table1[[#This Row],[Make2]],4)</f>
        <v>2010</v>
      </c>
      <c r="B71" t="str">
        <f>LEFT(Table1[[#This Row],[Make and Model]],FIND(" ",Table1[[#This Row],[Make and Model]]))</f>
        <v xml:space="preserve">Audi </v>
      </c>
      <c r="C71" t="s">
        <v>3032</v>
      </c>
      <c r="D71" t="str">
        <f>REPLACE(Table1[[#This Row],[Make and Model]],1,FIND(" ",Table1[[#This Row],[Make and Model]]), "")</f>
        <v>A6 Sedan</v>
      </c>
      <c r="E71" t="str">
        <f>REPLACE(Table1[[#This Row],[Make2]],1,5,"")</f>
        <v>Audi A6 Sedan</v>
      </c>
      <c r="F71" t="s">
        <v>1885</v>
      </c>
      <c r="G71">
        <v>3.67</v>
      </c>
      <c r="H71">
        <f>2014-Table1[[#This Row],[Year]]</f>
        <v>4</v>
      </c>
      <c r="K71" s="1">
        <v>48000</v>
      </c>
      <c r="L71" s="2">
        <v>21079</v>
      </c>
      <c r="M71" s="2">
        <v>20675</v>
      </c>
      <c r="N71" s="2">
        <v>21482</v>
      </c>
      <c r="O71" s="2" t="s">
        <v>1884</v>
      </c>
    </row>
    <row r="72" spans="1:15" x14ac:dyDescent="0.25">
      <c r="A72" t="str">
        <f>LEFT(Table1[[#This Row],[Make2]],4)</f>
        <v>2009</v>
      </c>
      <c r="B72" t="str">
        <f>LEFT(Table1[[#This Row],[Make and Model]],FIND(" ",Table1[[#This Row],[Make and Model]]))</f>
        <v xml:space="preserve">Audi </v>
      </c>
      <c r="C72" t="s">
        <v>3032</v>
      </c>
      <c r="D72" t="str">
        <f>REPLACE(Table1[[#This Row],[Make and Model]],1,FIND(" ",Table1[[#This Row],[Make and Model]]), "")</f>
        <v>A6 Sedan</v>
      </c>
      <c r="E72" t="str">
        <f>REPLACE(Table1[[#This Row],[Make2]],1,5,"")</f>
        <v>Audi A6 Sedan</v>
      </c>
      <c r="F72" t="s">
        <v>1495</v>
      </c>
      <c r="G72">
        <v>3.67</v>
      </c>
      <c r="H72">
        <f>2014-Table1[[#This Row],[Year]]</f>
        <v>5</v>
      </c>
      <c r="K72" s="1">
        <v>60000</v>
      </c>
      <c r="L72" s="2">
        <v>21032</v>
      </c>
      <c r="M72" s="2">
        <v>20484</v>
      </c>
      <c r="N72" s="2">
        <v>21581</v>
      </c>
      <c r="O72" s="2" t="s">
        <v>1494</v>
      </c>
    </row>
    <row r="73" spans="1:15" x14ac:dyDescent="0.25">
      <c r="A73" t="str">
        <f>LEFT(Table1[[#This Row],[Make2]],4)</f>
        <v>2008</v>
      </c>
      <c r="B73" t="str">
        <f>LEFT(Table1[[#This Row],[Make and Model]],FIND(" ",Table1[[#This Row],[Make and Model]]))</f>
        <v xml:space="preserve">Audi </v>
      </c>
      <c r="C73" t="s">
        <v>3032</v>
      </c>
      <c r="D73" t="str">
        <f>REPLACE(Table1[[#This Row],[Make and Model]],1,FIND(" ",Table1[[#This Row],[Make and Model]]), "")</f>
        <v>A6 Sedan</v>
      </c>
      <c r="E73" t="str">
        <f>REPLACE(Table1[[#This Row],[Make2]],1,5,"")</f>
        <v>Audi A6 Sedan</v>
      </c>
      <c r="F73" t="s">
        <v>1153</v>
      </c>
      <c r="G73">
        <v>3.67</v>
      </c>
      <c r="H73">
        <f>2014-Table1[[#This Row],[Year]]</f>
        <v>6</v>
      </c>
      <c r="K73" s="1">
        <v>72000</v>
      </c>
      <c r="L73" s="2">
        <v>12734</v>
      </c>
      <c r="M73" s="2">
        <v>12526</v>
      </c>
      <c r="N73" s="2">
        <v>12943</v>
      </c>
      <c r="O73" s="2" t="s">
        <v>1152</v>
      </c>
    </row>
    <row r="74" spans="1:15" x14ac:dyDescent="0.25">
      <c r="A74" t="str">
        <f>LEFT(Table1[[#This Row],[Make2]],4)</f>
        <v>2007</v>
      </c>
      <c r="B74" t="str">
        <f>LEFT(Table1[[#This Row],[Make and Model]],FIND(" ",Table1[[#This Row],[Make and Model]]))</f>
        <v xml:space="preserve">Audi </v>
      </c>
      <c r="C74" t="s">
        <v>3032</v>
      </c>
      <c r="D74" t="str">
        <f>REPLACE(Table1[[#This Row],[Make and Model]],1,FIND(" ",Table1[[#This Row],[Make and Model]]), "")</f>
        <v>A6 Sedan</v>
      </c>
      <c r="E74" t="str">
        <f>REPLACE(Table1[[#This Row],[Make2]],1,5,"")</f>
        <v>Audi A6 Sedan</v>
      </c>
      <c r="F74" t="s">
        <v>795</v>
      </c>
      <c r="G74">
        <v>3.67</v>
      </c>
      <c r="H74">
        <f>2014-Table1[[#This Row],[Year]]</f>
        <v>7</v>
      </c>
      <c r="K74" s="1">
        <v>84000</v>
      </c>
      <c r="L74" s="2">
        <v>10093</v>
      </c>
      <c r="M74" s="2">
        <v>9905</v>
      </c>
      <c r="N74" s="2">
        <v>10280</v>
      </c>
      <c r="O74" s="2" t="s">
        <v>794</v>
      </c>
    </row>
    <row r="75" spans="1:15" x14ac:dyDescent="0.25">
      <c r="A75" t="str">
        <f>LEFT(Table1[[#This Row],[Make2]],4)</f>
        <v>2006</v>
      </c>
      <c r="B75" t="str">
        <f>LEFT(Table1[[#This Row],[Make and Model]],FIND(" ",Table1[[#This Row],[Make and Model]]))</f>
        <v xml:space="preserve">Audi </v>
      </c>
      <c r="C75" t="s">
        <v>3032</v>
      </c>
      <c r="D75" t="str">
        <f>REPLACE(Table1[[#This Row],[Make and Model]],1,FIND(" ",Table1[[#This Row],[Make and Model]]), "")</f>
        <v>A6 Sedan</v>
      </c>
      <c r="E75" t="str">
        <f>REPLACE(Table1[[#This Row],[Make2]],1,5,"")</f>
        <v>Audi A6 Sedan</v>
      </c>
      <c r="F75" t="s">
        <v>455</v>
      </c>
      <c r="G75">
        <v>3.33</v>
      </c>
      <c r="H75">
        <f>2014-Table1[[#This Row],[Year]]</f>
        <v>8</v>
      </c>
      <c r="K75" s="1">
        <v>96000</v>
      </c>
      <c r="L75" s="2">
        <v>9971</v>
      </c>
      <c r="M75" s="2">
        <v>9849</v>
      </c>
      <c r="N75" s="2">
        <v>10092</v>
      </c>
      <c r="O75" s="2" t="s">
        <v>454</v>
      </c>
    </row>
    <row r="76" spans="1:15" x14ac:dyDescent="0.25">
      <c r="A76" t="str">
        <f>LEFT(Table1[[#This Row],[Make2]],4)</f>
        <v>2005</v>
      </c>
      <c r="B76" t="str">
        <f>LEFT(Table1[[#This Row],[Make and Model]],FIND(" ",Table1[[#This Row],[Make and Model]]))</f>
        <v xml:space="preserve">Audi </v>
      </c>
      <c r="C76" t="s">
        <v>3032</v>
      </c>
      <c r="D76" t="str">
        <f>REPLACE(Table1[[#This Row],[Make and Model]],1,FIND(" ",Table1[[#This Row],[Make and Model]]), "")</f>
        <v>A6 Sedan</v>
      </c>
      <c r="E76" t="str">
        <f>REPLACE(Table1[[#This Row],[Make2]],1,5,"")</f>
        <v>Audi A6 Sedan</v>
      </c>
      <c r="F76" t="s">
        <v>183</v>
      </c>
      <c r="G76">
        <v>3.33</v>
      </c>
      <c r="H76">
        <f>2014-Table1[[#This Row],[Year]]</f>
        <v>9</v>
      </c>
      <c r="K76" s="1">
        <v>108000</v>
      </c>
      <c r="L76" s="2">
        <v>6425</v>
      </c>
      <c r="M76" s="2">
        <v>6340</v>
      </c>
      <c r="N76" s="2">
        <v>6510</v>
      </c>
      <c r="O76" s="2" t="s">
        <v>182</v>
      </c>
    </row>
    <row r="77" spans="1:15" x14ac:dyDescent="0.25">
      <c r="A77" t="str">
        <f>LEFT(Table1[[#This Row],[Make2]],4)</f>
        <v>2013</v>
      </c>
      <c r="B77" t="str">
        <f>LEFT(Table1[[#This Row],[Make and Model]],FIND(" ",Table1[[#This Row],[Make and Model]]))</f>
        <v xml:space="preserve">Audi </v>
      </c>
      <c r="C77" t="s">
        <v>3031</v>
      </c>
      <c r="D77" t="str">
        <f>REPLACE(Table1[[#This Row],[Make and Model]],1,FIND(" ",Table1[[#This Row],[Make and Model]]), "")</f>
        <v>Q5 SUV</v>
      </c>
      <c r="E77" t="str">
        <f>REPLACE(Table1[[#This Row],[Make2]],1,5,"")</f>
        <v>Audi Q5 SUV</v>
      </c>
      <c r="F77" t="s">
        <v>2681</v>
      </c>
      <c r="G77">
        <v>4</v>
      </c>
      <c r="H77">
        <f>2014-Table1[[#This Row],[Year]]</f>
        <v>1</v>
      </c>
      <c r="K77" s="1">
        <v>12000</v>
      </c>
      <c r="L77" s="2">
        <v>32770</v>
      </c>
      <c r="M77" s="2">
        <v>32035</v>
      </c>
      <c r="N77" s="2">
        <v>33506</v>
      </c>
      <c r="O77" s="2" t="s">
        <v>2680</v>
      </c>
    </row>
    <row r="78" spans="1:15" x14ac:dyDescent="0.25">
      <c r="A78" t="str">
        <f>LEFT(Table1[[#This Row],[Make2]],4)</f>
        <v>2012</v>
      </c>
      <c r="B78" t="str">
        <f>LEFT(Table1[[#This Row],[Make and Model]],FIND(" ",Table1[[#This Row],[Make and Model]]))</f>
        <v xml:space="preserve">Audi </v>
      </c>
      <c r="C78" t="s">
        <v>3031</v>
      </c>
      <c r="D78" t="str">
        <f>REPLACE(Table1[[#This Row],[Make and Model]],1,FIND(" ",Table1[[#This Row],[Make and Model]]), "")</f>
        <v>Q5 SUV</v>
      </c>
      <c r="E78" t="str">
        <f>REPLACE(Table1[[#This Row],[Make2]],1,5,"")</f>
        <v>Audi Q5 SUV</v>
      </c>
      <c r="F78" t="s">
        <v>2355</v>
      </c>
      <c r="G78">
        <v>4</v>
      </c>
      <c r="H78">
        <f>2014-Table1[[#This Row],[Year]]</f>
        <v>2</v>
      </c>
      <c r="K78" s="1">
        <v>24000</v>
      </c>
      <c r="L78" s="2">
        <v>29953</v>
      </c>
      <c r="M78" s="2">
        <v>29360</v>
      </c>
      <c r="N78" s="2">
        <v>30547</v>
      </c>
      <c r="O78" s="2" t="s">
        <v>2354</v>
      </c>
    </row>
    <row r="79" spans="1:15" x14ac:dyDescent="0.25">
      <c r="A79" t="str">
        <f>LEFT(Table1[[#This Row],[Make2]],4)</f>
        <v>2011</v>
      </c>
      <c r="B79" t="str">
        <f>LEFT(Table1[[#This Row],[Make and Model]],FIND(" ",Table1[[#This Row],[Make and Model]]))</f>
        <v xml:space="preserve">Audi </v>
      </c>
      <c r="C79" t="s">
        <v>3031</v>
      </c>
      <c r="D79" t="str">
        <f>REPLACE(Table1[[#This Row],[Make and Model]],1,FIND(" ",Table1[[#This Row],[Make and Model]]), "")</f>
        <v>Q5 SUV</v>
      </c>
      <c r="E79" t="str">
        <f>REPLACE(Table1[[#This Row],[Make2]],1,5,"")</f>
        <v>Audi Q5 SUV</v>
      </c>
      <c r="F79" t="s">
        <v>1953</v>
      </c>
      <c r="G79">
        <v>4</v>
      </c>
      <c r="H79">
        <f>2014-Table1[[#This Row],[Year]]</f>
        <v>3</v>
      </c>
      <c r="K79" s="1">
        <v>36000</v>
      </c>
      <c r="L79" s="2">
        <v>26582</v>
      </c>
      <c r="M79" s="2">
        <v>25749</v>
      </c>
      <c r="N79" s="2">
        <v>27415</v>
      </c>
      <c r="O79" s="2" t="s">
        <v>1952</v>
      </c>
    </row>
    <row r="80" spans="1:15" x14ac:dyDescent="0.25">
      <c r="A80" t="str">
        <f>LEFT(Table1[[#This Row],[Make2]],4)</f>
        <v>2010</v>
      </c>
      <c r="B80" t="str">
        <f>LEFT(Table1[[#This Row],[Make and Model]],FIND(" ",Table1[[#This Row],[Make and Model]]))</f>
        <v xml:space="preserve">Audi </v>
      </c>
      <c r="C80" t="s">
        <v>3031</v>
      </c>
      <c r="D80" t="str">
        <f>REPLACE(Table1[[#This Row],[Make and Model]],1,FIND(" ",Table1[[#This Row],[Make and Model]]), "")</f>
        <v>Q5 SUV</v>
      </c>
      <c r="E80" t="str">
        <f>REPLACE(Table1[[#This Row],[Make2]],1,5,"")</f>
        <v>Audi Q5 SUV</v>
      </c>
      <c r="F80" t="s">
        <v>1561</v>
      </c>
      <c r="G80">
        <v>4</v>
      </c>
      <c r="H80">
        <f>2014-Table1[[#This Row],[Year]]</f>
        <v>4</v>
      </c>
      <c r="K80" s="1">
        <v>48000</v>
      </c>
      <c r="L80" s="2">
        <v>24189</v>
      </c>
      <c r="M80" s="2">
        <v>23545</v>
      </c>
      <c r="N80" s="2">
        <v>24833</v>
      </c>
      <c r="O80" s="2" t="s">
        <v>1560</v>
      </c>
    </row>
    <row r="81" spans="1:15" x14ac:dyDescent="0.25">
      <c r="A81" t="str">
        <f>LEFT(Table1[[#This Row],[Make2]],4)</f>
        <v>2009</v>
      </c>
      <c r="B81" t="str">
        <f>LEFT(Table1[[#This Row],[Make and Model]],FIND(" ",Table1[[#This Row],[Make and Model]]))</f>
        <v xml:space="preserve">Audi </v>
      </c>
      <c r="C81" t="s">
        <v>3031</v>
      </c>
      <c r="D81" t="str">
        <f>REPLACE(Table1[[#This Row],[Make and Model]],1,FIND(" ",Table1[[#This Row],[Make and Model]]), "")</f>
        <v>Q5 SUV</v>
      </c>
      <c r="E81" t="str">
        <f>REPLACE(Table1[[#This Row],[Make2]],1,5,"")</f>
        <v>Audi Q5 SUV</v>
      </c>
      <c r="F81" t="s">
        <v>1179</v>
      </c>
      <c r="G81">
        <v>4</v>
      </c>
      <c r="H81">
        <f>2014-Table1[[#This Row],[Year]]</f>
        <v>5</v>
      </c>
      <c r="K81" s="1">
        <v>60000</v>
      </c>
      <c r="L81" s="2">
        <v>19875</v>
      </c>
      <c r="M81" s="2">
        <v>19258</v>
      </c>
      <c r="N81" s="2">
        <v>20492</v>
      </c>
      <c r="O81" s="2" t="s">
        <v>1178</v>
      </c>
    </row>
    <row r="82" spans="1:15" x14ac:dyDescent="0.25">
      <c r="A82" t="str">
        <f>LEFT(Table1[[#This Row],[Make2]],4)</f>
        <v>2013</v>
      </c>
      <c r="B82" t="str">
        <f>LEFT(Table1[[#This Row],[Make and Model]],FIND(" ",Table1[[#This Row],[Make and Model]]))</f>
        <v xml:space="preserve">Audi </v>
      </c>
      <c r="C82" t="s">
        <v>3031</v>
      </c>
      <c r="D82" t="str">
        <f>REPLACE(Table1[[#This Row],[Make and Model]],1,FIND(" ",Table1[[#This Row],[Make and Model]]), "")</f>
        <v>Q7 SUV</v>
      </c>
      <c r="E82" t="str">
        <f>REPLACE(Table1[[#This Row],[Make2]],1,5,"")</f>
        <v>Audi Q7 SUV</v>
      </c>
      <c r="F82" t="s">
        <v>2703</v>
      </c>
      <c r="G82">
        <v>4</v>
      </c>
      <c r="H82">
        <f>2014-Table1[[#This Row],[Year]]</f>
        <v>1</v>
      </c>
      <c r="K82" s="1">
        <v>12000</v>
      </c>
      <c r="L82" s="2">
        <v>42473</v>
      </c>
      <c r="M82" s="2">
        <v>41242</v>
      </c>
      <c r="N82" s="2">
        <v>43704</v>
      </c>
      <c r="O82" s="2" t="s">
        <v>2702</v>
      </c>
    </row>
    <row r="83" spans="1:15" x14ac:dyDescent="0.25">
      <c r="A83" t="str">
        <f>LEFT(Table1[[#This Row],[Make2]],4)</f>
        <v>2012</v>
      </c>
      <c r="B83" t="str">
        <f>LEFT(Table1[[#This Row],[Make and Model]],FIND(" ",Table1[[#This Row],[Make and Model]]))</f>
        <v xml:space="preserve">Audi </v>
      </c>
      <c r="C83" t="s">
        <v>3031</v>
      </c>
      <c r="D83" t="str">
        <f>REPLACE(Table1[[#This Row],[Make and Model]],1,FIND(" ",Table1[[#This Row],[Make and Model]]), "")</f>
        <v>Q7 SUV</v>
      </c>
      <c r="E83" t="str">
        <f>REPLACE(Table1[[#This Row],[Make2]],1,5,"")</f>
        <v>Audi Q7 SUV</v>
      </c>
      <c r="F83" t="s">
        <v>2377</v>
      </c>
      <c r="G83">
        <v>4</v>
      </c>
      <c r="H83">
        <f>2014-Table1[[#This Row],[Year]]</f>
        <v>2</v>
      </c>
      <c r="K83" s="1">
        <v>24000</v>
      </c>
      <c r="L83" s="2">
        <v>36441</v>
      </c>
      <c r="M83" s="2">
        <v>35417</v>
      </c>
      <c r="N83" s="2">
        <v>37465</v>
      </c>
      <c r="O83" s="2" t="s">
        <v>2376</v>
      </c>
    </row>
    <row r="84" spans="1:15" x14ac:dyDescent="0.25">
      <c r="A84" t="str">
        <f>LEFT(Table1[[#This Row],[Make2]],4)</f>
        <v>2011</v>
      </c>
      <c r="B84" t="str">
        <f>LEFT(Table1[[#This Row],[Make and Model]],FIND(" ",Table1[[#This Row],[Make and Model]]))</f>
        <v xml:space="preserve">Audi </v>
      </c>
      <c r="C84" t="s">
        <v>3031</v>
      </c>
      <c r="D84" t="str">
        <f>REPLACE(Table1[[#This Row],[Make and Model]],1,FIND(" ",Table1[[#This Row],[Make and Model]]), "")</f>
        <v>Q7 SUV</v>
      </c>
      <c r="E84" t="str">
        <f>REPLACE(Table1[[#This Row],[Make2]],1,5,"")</f>
        <v>Audi Q7 SUV</v>
      </c>
      <c r="F84" t="s">
        <v>1975</v>
      </c>
      <c r="G84">
        <v>4</v>
      </c>
      <c r="H84">
        <f>2014-Table1[[#This Row],[Year]]</f>
        <v>3</v>
      </c>
      <c r="K84" s="1">
        <v>36000</v>
      </c>
      <c r="L84" s="2">
        <v>37216</v>
      </c>
      <c r="M84" s="2">
        <v>36048</v>
      </c>
      <c r="N84" s="2">
        <v>38385</v>
      </c>
      <c r="O84" s="2" t="s">
        <v>1974</v>
      </c>
    </row>
    <row r="85" spans="1:15" x14ac:dyDescent="0.25">
      <c r="A85" t="str">
        <f>LEFT(Table1[[#This Row],[Make2]],4)</f>
        <v>2010</v>
      </c>
      <c r="B85" t="str">
        <f>LEFT(Table1[[#This Row],[Make and Model]],FIND(" ",Table1[[#This Row],[Make and Model]]))</f>
        <v xml:space="preserve">Audi </v>
      </c>
      <c r="C85" t="s">
        <v>3031</v>
      </c>
      <c r="D85" t="str">
        <f>REPLACE(Table1[[#This Row],[Make and Model]],1,FIND(" ",Table1[[#This Row],[Make and Model]]), "")</f>
        <v>Q7 SUV</v>
      </c>
      <c r="E85" t="str">
        <f>REPLACE(Table1[[#This Row],[Make2]],1,5,"")</f>
        <v>Audi Q7 SUV</v>
      </c>
      <c r="F85" t="s">
        <v>1583</v>
      </c>
      <c r="G85">
        <v>4</v>
      </c>
      <c r="H85">
        <f>2014-Table1[[#This Row],[Year]]</f>
        <v>4</v>
      </c>
      <c r="K85" s="1">
        <v>48000</v>
      </c>
      <c r="L85" s="2">
        <v>26519</v>
      </c>
      <c r="M85" s="2">
        <v>25735</v>
      </c>
      <c r="N85" s="2">
        <v>27303</v>
      </c>
      <c r="O85" s="2" t="s">
        <v>1582</v>
      </c>
    </row>
    <row r="86" spans="1:15" x14ac:dyDescent="0.25">
      <c r="A86" t="str">
        <f>LEFT(Table1[[#This Row],[Make2]],4)</f>
        <v>2009</v>
      </c>
      <c r="B86" t="str">
        <f>LEFT(Table1[[#This Row],[Make and Model]],FIND(" ",Table1[[#This Row],[Make and Model]]))</f>
        <v xml:space="preserve">Audi </v>
      </c>
      <c r="C86" t="s">
        <v>3031</v>
      </c>
      <c r="D86" t="str">
        <f>REPLACE(Table1[[#This Row],[Make and Model]],1,FIND(" ",Table1[[#This Row],[Make and Model]]), "")</f>
        <v>Q7 SUV</v>
      </c>
      <c r="E86" t="str">
        <f>REPLACE(Table1[[#This Row],[Make2]],1,5,"")</f>
        <v>Audi Q7 SUV</v>
      </c>
      <c r="F86" t="s">
        <v>1201</v>
      </c>
      <c r="G86">
        <v>4</v>
      </c>
      <c r="H86">
        <f>2014-Table1[[#This Row],[Year]]</f>
        <v>5</v>
      </c>
      <c r="K86" s="1">
        <v>60000</v>
      </c>
      <c r="L86" s="2">
        <v>19532</v>
      </c>
      <c r="M86" s="2">
        <v>19021</v>
      </c>
      <c r="N86" s="2">
        <v>20042</v>
      </c>
      <c r="O86" s="2" t="s">
        <v>1200</v>
      </c>
    </row>
    <row r="87" spans="1:15" x14ac:dyDescent="0.25">
      <c r="A87" t="str">
        <f>LEFT(Table1[[#This Row],[Make2]],4)</f>
        <v>2008</v>
      </c>
      <c r="B87" t="str">
        <f>LEFT(Table1[[#This Row],[Make and Model]],FIND(" ",Table1[[#This Row],[Make and Model]]))</f>
        <v xml:space="preserve">Audi </v>
      </c>
      <c r="C87" t="s">
        <v>3031</v>
      </c>
      <c r="D87" t="str">
        <f>REPLACE(Table1[[#This Row],[Make and Model]],1,FIND(" ",Table1[[#This Row],[Make and Model]]), "")</f>
        <v>Q7 SUV</v>
      </c>
      <c r="E87" t="str">
        <f>REPLACE(Table1[[#This Row],[Make2]],1,5,"")</f>
        <v>Audi Q7 SUV</v>
      </c>
      <c r="F87" t="s">
        <v>861</v>
      </c>
      <c r="G87">
        <v>4</v>
      </c>
      <c r="H87">
        <f>2014-Table1[[#This Row],[Year]]</f>
        <v>6</v>
      </c>
      <c r="K87" s="1">
        <v>72000</v>
      </c>
      <c r="L87" s="2">
        <v>16260</v>
      </c>
      <c r="M87" s="2">
        <v>15964</v>
      </c>
      <c r="N87" s="2">
        <v>16556</v>
      </c>
      <c r="O87" s="2" t="s">
        <v>860</v>
      </c>
    </row>
    <row r="88" spans="1:15" x14ac:dyDescent="0.25">
      <c r="A88" t="str">
        <f>LEFT(Table1[[#This Row],[Make2]],4)</f>
        <v>2007</v>
      </c>
      <c r="B88" t="str">
        <f>LEFT(Table1[[#This Row],[Make and Model]],FIND(" ",Table1[[#This Row],[Make and Model]]))</f>
        <v xml:space="preserve">Audi </v>
      </c>
      <c r="C88" t="s">
        <v>3031</v>
      </c>
      <c r="D88" t="str">
        <f>REPLACE(Table1[[#This Row],[Make and Model]],1,FIND(" ",Table1[[#This Row],[Make and Model]]), "")</f>
        <v>Q7 SUV</v>
      </c>
      <c r="E88" t="str">
        <f>REPLACE(Table1[[#This Row],[Make2]],1,5,"")</f>
        <v>Audi Q7 SUV</v>
      </c>
      <c r="F88" t="s">
        <v>523</v>
      </c>
      <c r="G88">
        <v>4</v>
      </c>
      <c r="H88">
        <f>2014-Table1[[#This Row],[Year]]</f>
        <v>7</v>
      </c>
      <c r="K88" s="1">
        <v>84000</v>
      </c>
      <c r="L88" s="2">
        <v>15850</v>
      </c>
      <c r="M88" s="2">
        <v>15549</v>
      </c>
      <c r="N88" s="2">
        <v>16151</v>
      </c>
      <c r="O88" s="2" t="s">
        <v>522</v>
      </c>
    </row>
    <row r="89" spans="1:15" x14ac:dyDescent="0.25">
      <c r="A89" t="str">
        <f>LEFT(Table1[[#This Row],[Make2]],4)</f>
        <v>2013</v>
      </c>
      <c r="B89" t="str">
        <f>LEFT(Table1[[#This Row],[Make and Model]],FIND(" ",Table1[[#This Row],[Make and Model]]))</f>
        <v xml:space="preserve">Audi </v>
      </c>
      <c r="C89" t="s">
        <v>3032</v>
      </c>
      <c r="D89" t="str">
        <f>REPLACE(Table1[[#This Row],[Make and Model]],1,FIND(" ",Table1[[#This Row],[Make and Model]]), "")</f>
        <v>S4 Sedan</v>
      </c>
      <c r="E89" t="str">
        <f>REPLACE(Table1[[#This Row],[Make2]],1,5,"")</f>
        <v>Audi S4 Sedan</v>
      </c>
      <c r="F89" t="s">
        <v>2725</v>
      </c>
      <c r="H89">
        <f>2014-Table1[[#This Row],[Year]]</f>
        <v>1</v>
      </c>
      <c r="K89" s="1">
        <v>12000</v>
      </c>
      <c r="L89" s="2">
        <v>48144</v>
      </c>
      <c r="M89" s="2">
        <v>46979</v>
      </c>
      <c r="N89" s="2">
        <v>49308</v>
      </c>
      <c r="O89" s="2" t="s">
        <v>2724</v>
      </c>
    </row>
    <row r="90" spans="1:15" x14ac:dyDescent="0.25">
      <c r="A90" t="str">
        <f>LEFT(Table1[[#This Row],[Make2]],4)</f>
        <v>2012</v>
      </c>
      <c r="B90" t="str">
        <f>LEFT(Table1[[#This Row],[Make and Model]],FIND(" ",Table1[[#This Row],[Make and Model]]))</f>
        <v xml:space="preserve">Audi </v>
      </c>
      <c r="C90" t="s">
        <v>3032</v>
      </c>
      <c r="D90" t="str">
        <f>REPLACE(Table1[[#This Row],[Make and Model]],1,FIND(" ",Table1[[#This Row],[Make and Model]]), "")</f>
        <v>S4 Sedan</v>
      </c>
      <c r="E90" t="str">
        <f>REPLACE(Table1[[#This Row],[Make2]],1,5,"")</f>
        <v>Audi S4 Sedan</v>
      </c>
      <c r="F90" t="s">
        <v>2399</v>
      </c>
      <c r="H90">
        <f>2014-Table1[[#This Row],[Year]]</f>
        <v>2</v>
      </c>
      <c r="K90" s="1">
        <v>24000</v>
      </c>
      <c r="L90" s="2">
        <v>37851</v>
      </c>
      <c r="M90" s="2">
        <v>37211</v>
      </c>
      <c r="N90" s="2">
        <v>38490</v>
      </c>
      <c r="O90" s="2" t="s">
        <v>2398</v>
      </c>
    </row>
    <row r="91" spans="1:15" x14ac:dyDescent="0.25">
      <c r="A91" t="str">
        <f>LEFT(Table1[[#This Row],[Make2]],4)</f>
        <v>2011</v>
      </c>
      <c r="B91" t="str">
        <f>LEFT(Table1[[#This Row],[Make and Model]],FIND(" ",Table1[[#This Row],[Make and Model]]))</f>
        <v xml:space="preserve">Audi </v>
      </c>
      <c r="C91" t="s">
        <v>3032</v>
      </c>
      <c r="D91" t="str">
        <f>REPLACE(Table1[[#This Row],[Make and Model]],1,FIND(" ",Table1[[#This Row],[Make and Model]]), "")</f>
        <v>S4 Sedan</v>
      </c>
      <c r="E91" t="str">
        <f>REPLACE(Table1[[#This Row],[Make2]],1,5,"")</f>
        <v>Audi S4 Sedan</v>
      </c>
      <c r="F91" t="s">
        <v>1997</v>
      </c>
      <c r="H91">
        <f>2014-Table1[[#This Row],[Year]]</f>
        <v>3</v>
      </c>
      <c r="K91" s="1">
        <v>36000</v>
      </c>
      <c r="L91" s="2">
        <v>33336</v>
      </c>
      <c r="M91" s="2">
        <v>32583</v>
      </c>
      <c r="N91" s="2">
        <v>34089</v>
      </c>
      <c r="O91" s="2" t="s">
        <v>1996</v>
      </c>
    </row>
    <row r="92" spans="1:15" x14ac:dyDescent="0.25">
      <c r="A92" t="str">
        <f>LEFT(Table1[[#This Row],[Make2]],4)</f>
        <v>2010</v>
      </c>
      <c r="B92" t="str">
        <f>LEFT(Table1[[#This Row],[Make and Model]],FIND(" ",Table1[[#This Row],[Make and Model]]))</f>
        <v xml:space="preserve">Audi </v>
      </c>
      <c r="C92" t="s">
        <v>3032</v>
      </c>
      <c r="D92" t="str">
        <f>REPLACE(Table1[[#This Row],[Make and Model]],1,FIND(" ",Table1[[#This Row],[Make and Model]]), "")</f>
        <v>S4 Sedan</v>
      </c>
      <c r="E92" t="str">
        <f>REPLACE(Table1[[#This Row],[Make2]],1,5,"")</f>
        <v>Audi S4 Sedan</v>
      </c>
      <c r="F92" t="s">
        <v>1605</v>
      </c>
      <c r="H92">
        <f>2014-Table1[[#This Row],[Year]]</f>
        <v>4</v>
      </c>
      <c r="K92" s="1">
        <v>48000</v>
      </c>
      <c r="L92" s="2">
        <v>29794</v>
      </c>
      <c r="M92" s="2">
        <v>28948</v>
      </c>
      <c r="N92" s="2">
        <v>30640</v>
      </c>
      <c r="O92" s="2" t="s">
        <v>1604</v>
      </c>
    </row>
    <row r="93" spans="1:15" x14ac:dyDescent="0.25">
      <c r="A93" t="str">
        <f>LEFT(Table1[[#This Row],[Make2]],4)</f>
        <v>2008</v>
      </c>
      <c r="B93" t="str">
        <f>LEFT(Table1[[#This Row],[Make and Model]],FIND(" ",Table1[[#This Row],[Make and Model]]))</f>
        <v xml:space="preserve">Audi </v>
      </c>
      <c r="C93" t="s">
        <v>3032</v>
      </c>
      <c r="D93" t="str">
        <f>REPLACE(Table1[[#This Row],[Make and Model]],1,FIND(" ",Table1[[#This Row],[Make and Model]]), "")</f>
        <v>S4 Sedan</v>
      </c>
      <c r="E93" t="str">
        <f>REPLACE(Table1[[#This Row],[Make2]],1,5,"")</f>
        <v>Audi S4 Sedan</v>
      </c>
      <c r="F93" t="s">
        <v>883</v>
      </c>
      <c r="H93">
        <f>2014-Table1[[#This Row],[Year]]</f>
        <v>6</v>
      </c>
      <c r="K93" s="1">
        <v>72000</v>
      </c>
      <c r="L93" s="2">
        <v>20693</v>
      </c>
      <c r="M93" s="2">
        <v>20186</v>
      </c>
      <c r="N93" s="2">
        <v>21201</v>
      </c>
      <c r="O93" s="2" t="s">
        <v>882</v>
      </c>
    </row>
    <row r="94" spans="1:15" x14ac:dyDescent="0.25">
      <c r="A94" t="str">
        <f>LEFT(Table1[[#This Row],[Make2]],4)</f>
        <v>2007</v>
      </c>
      <c r="B94" t="str">
        <f>LEFT(Table1[[#This Row],[Make and Model]],FIND(" ",Table1[[#This Row],[Make and Model]]))</f>
        <v xml:space="preserve">Audi </v>
      </c>
      <c r="C94" t="s">
        <v>3032</v>
      </c>
      <c r="D94" t="str">
        <f>REPLACE(Table1[[#This Row],[Make and Model]],1,FIND(" ",Table1[[#This Row],[Make and Model]]), "")</f>
        <v>S4 Sedan</v>
      </c>
      <c r="E94" t="str">
        <f>REPLACE(Table1[[#This Row],[Make2]],1,5,"")</f>
        <v>Audi S4 Sedan</v>
      </c>
      <c r="F94" t="s">
        <v>545</v>
      </c>
      <c r="H94">
        <f>2014-Table1[[#This Row],[Year]]</f>
        <v>7</v>
      </c>
      <c r="K94" s="1">
        <v>84000</v>
      </c>
      <c r="L94" s="2">
        <v>16126</v>
      </c>
      <c r="M94" s="2">
        <v>15708</v>
      </c>
      <c r="N94" s="2">
        <v>16543</v>
      </c>
      <c r="O94" s="2" t="s">
        <v>544</v>
      </c>
    </row>
    <row r="95" spans="1:15" x14ac:dyDescent="0.25">
      <c r="A95" t="str">
        <f>LEFT(Table1[[#This Row],[Make2]],4)</f>
        <v>2006</v>
      </c>
      <c r="B95" t="str">
        <f>LEFT(Table1[[#This Row],[Make and Model]],FIND(" ",Table1[[#This Row],[Make and Model]]))</f>
        <v xml:space="preserve">Audi </v>
      </c>
      <c r="C95" t="s">
        <v>3032</v>
      </c>
      <c r="D95" t="str">
        <f>REPLACE(Table1[[#This Row],[Make and Model]],1,FIND(" ",Table1[[#This Row],[Make and Model]]), "")</f>
        <v>S4 Sedan</v>
      </c>
      <c r="E95" t="str">
        <f>REPLACE(Table1[[#This Row],[Make2]],1,5,"")</f>
        <v>Audi S4 Sedan</v>
      </c>
      <c r="F95" t="s">
        <v>497</v>
      </c>
      <c r="H95">
        <f>2014-Table1[[#This Row],[Year]]</f>
        <v>8</v>
      </c>
      <c r="K95" s="1">
        <v>96000</v>
      </c>
      <c r="L95" s="2">
        <v>13865</v>
      </c>
      <c r="M95" s="2">
        <v>13561</v>
      </c>
      <c r="N95" s="2">
        <v>14170</v>
      </c>
      <c r="O95" s="2" t="s">
        <v>496</v>
      </c>
    </row>
    <row r="96" spans="1:15" x14ac:dyDescent="0.25">
      <c r="A96" t="str">
        <f>LEFT(Table1[[#This Row],[Make2]],4)</f>
        <v>2005</v>
      </c>
      <c r="B96" t="str">
        <f>LEFT(Table1[[#This Row],[Make and Model]],FIND(" ",Table1[[#This Row],[Make and Model]]))</f>
        <v xml:space="preserve">Audi </v>
      </c>
      <c r="C96" t="s">
        <v>3032</v>
      </c>
      <c r="D96" t="str">
        <f>REPLACE(Table1[[#This Row],[Make and Model]],1,FIND(" ",Table1[[#This Row],[Make and Model]]), "")</f>
        <v>S4 Sedan</v>
      </c>
      <c r="E96" t="str">
        <f>REPLACE(Table1[[#This Row],[Make2]],1,5,"")</f>
        <v>Audi S4 Sedan</v>
      </c>
      <c r="F96" t="s">
        <v>225</v>
      </c>
      <c r="H96">
        <f>2014-Table1[[#This Row],[Year]]</f>
        <v>9</v>
      </c>
      <c r="K96" s="1">
        <v>108000</v>
      </c>
      <c r="L96" s="2">
        <v>9054</v>
      </c>
      <c r="M96" s="2">
        <v>8882</v>
      </c>
      <c r="N96" s="2">
        <v>9225</v>
      </c>
      <c r="O96" s="2" t="s">
        <v>224</v>
      </c>
    </row>
    <row r="97" spans="1:15" x14ac:dyDescent="0.25">
      <c r="A97" t="str">
        <f>LEFT(Table1[[#This Row],[Make2]],4)</f>
        <v>2013</v>
      </c>
      <c r="B97" t="str">
        <f>LEFT(Table1[[#This Row],[Make and Model]],FIND(" ",Table1[[#This Row],[Make and Model]]))</f>
        <v xml:space="preserve">Audi </v>
      </c>
      <c r="C97" t="s">
        <v>3036</v>
      </c>
      <c r="D97" t="str">
        <f>REPLACE(Table1[[#This Row],[Make and Model]],1,FIND(" ",Table1[[#This Row],[Make and Model]]), "")</f>
        <v>S5 Coupe</v>
      </c>
      <c r="E97" t="str">
        <f>REPLACE(Table1[[#This Row],[Make2]],1,5,"")</f>
        <v>Audi S5 Coupe</v>
      </c>
      <c r="F97" t="s">
        <v>2747</v>
      </c>
      <c r="H97">
        <f>2014-Table1[[#This Row],[Year]]</f>
        <v>1</v>
      </c>
      <c r="K97" s="1">
        <v>12000</v>
      </c>
      <c r="L97" s="2">
        <v>51107</v>
      </c>
      <c r="M97" s="2">
        <v>50028</v>
      </c>
      <c r="N97" s="2">
        <v>52185</v>
      </c>
      <c r="O97" s="2" t="s">
        <v>2746</v>
      </c>
    </row>
    <row r="98" spans="1:15" x14ac:dyDescent="0.25">
      <c r="A98" t="str">
        <f>LEFT(Table1[[#This Row],[Make2]],4)</f>
        <v>2012</v>
      </c>
      <c r="B98" t="str">
        <f>LEFT(Table1[[#This Row],[Make and Model]],FIND(" ",Table1[[#This Row],[Make and Model]]))</f>
        <v xml:space="preserve">Audi </v>
      </c>
      <c r="C98" t="s">
        <v>3036</v>
      </c>
      <c r="D98" t="str">
        <f>REPLACE(Table1[[#This Row],[Make and Model]],1,FIND(" ",Table1[[#This Row],[Make and Model]]), "")</f>
        <v>S5 Coupe</v>
      </c>
      <c r="E98" t="str">
        <f>REPLACE(Table1[[#This Row],[Make2]],1,5,"")</f>
        <v>Audi S5 Coupe</v>
      </c>
      <c r="F98" t="s">
        <v>2421</v>
      </c>
      <c r="H98">
        <f>2014-Table1[[#This Row],[Year]]</f>
        <v>2</v>
      </c>
      <c r="K98" s="1">
        <v>24000</v>
      </c>
      <c r="L98" s="2">
        <v>43785</v>
      </c>
      <c r="M98" s="2">
        <v>42634</v>
      </c>
      <c r="N98" s="2">
        <v>44937</v>
      </c>
      <c r="O98" s="2" t="s">
        <v>2420</v>
      </c>
    </row>
    <row r="99" spans="1:15" x14ac:dyDescent="0.25">
      <c r="A99" t="str">
        <f>LEFT(Table1[[#This Row],[Make2]],4)</f>
        <v>2011</v>
      </c>
      <c r="B99" t="str">
        <f>LEFT(Table1[[#This Row],[Make and Model]],FIND(" ",Table1[[#This Row],[Make and Model]]))</f>
        <v xml:space="preserve">Audi </v>
      </c>
      <c r="C99" t="s">
        <v>3036</v>
      </c>
      <c r="D99" t="str">
        <f>REPLACE(Table1[[#This Row],[Make and Model]],1,FIND(" ",Table1[[#This Row],[Make and Model]]), "")</f>
        <v>S5 Coupe</v>
      </c>
      <c r="E99" t="str">
        <f>REPLACE(Table1[[#This Row],[Make2]],1,5,"")</f>
        <v>Audi S5 Coupe</v>
      </c>
      <c r="F99" t="s">
        <v>2019</v>
      </c>
      <c r="H99">
        <f>2014-Table1[[#This Row],[Year]]</f>
        <v>3</v>
      </c>
      <c r="K99" s="1">
        <v>36000</v>
      </c>
      <c r="L99" s="2">
        <v>35730</v>
      </c>
      <c r="M99" s="2">
        <v>34973</v>
      </c>
      <c r="N99" s="2">
        <v>36487</v>
      </c>
      <c r="O99" s="2" t="s">
        <v>2018</v>
      </c>
    </row>
    <row r="100" spans="1:15" x14ac:dyDescent="0.25">
      <c r="A100" t="str">
        <f>LEFT(Table1[[#This Row],[Make2]],4)</f>
        <v>2010</v>
      </c>
      <c r="B100" t="str">
        <f>LEFT(Table1[[#This Row],[Make and Model]],FIND(" ",Table1[[#This Row],[Make and Model]]))</f>
        <v xml:space="preserve">Audi </v>
      </c>
      <c r="C100" t="s">
        <v>3036</v>
      </c>
      <c r="D100" t="str">
        <f>REPLACE(Table1[[#This Row],[Make and Model]],1,FIND(" ",Table1[[#This Row],[Make and Model]]), "")</f>
        <v>S5 Coupe</v>
      </c>
      <c r="E100" t="str">
        <f>REPLACE(Table1[[#This Row],[Make2]],1,5,"")</f>
        <v>Audi S5 Coupe</v>
      </c>
      <c r="F100" t="s">
        <v>1627</v>
      </c>
      <c r="H100">
        <f>2014-Table1[[#This Row],[Year]]</f>
        <v>4</v>
      </c>
      <c r="K100" s="1">
        <v>48000</v>
      </c>
      <c r="L100" s="2">
        <v>30705</v>
      </c>
      <c r="M100" s="2">
        <v>30067</v>
      </c>
      <c r="N100" s="2">
        <v>31344</v>
      </c>
      <c r="O100" s="2" t="s">
        <v>1626</v>
      </c>
    </row>
    <row r="101" spans="1:15" x14ac:dyDescent="0.25">
      <c r="A101" t="str">
        <f>LEFT(Table1[[#This Row],[Make2]],4)</f>
        <v>2009</v>
      </c>
      <c r="B101" t="str">
        <f>LEFT(Table1[[#This Row],[Make and Model]],FIND(" ",Table1[[#This Row],[Make and Model]]))</f>
        <v xml:space="preserve">Audi </v>
      </c>
      <c r="C101" t="s">
        <v>3036</v>
      </c>
      <c r="D101" t="str">
        <f>REPLACE(Table1[[#This Row],[Make and Model]],1,FIND(" ",Table1[[#This Row],[Make and Model]]), "")</f>
        <v>S5 Coupe</v>
      </c>
      <c r="E101" t="str">
        <f>REPLACE(Table1[[#This Row],[Make2]],1,5,"")</f>
        <v>Audi S5 Coupe</v>
      </c>
      <c r="F101" t="s">
        <v>1223</v>
      </c>
      <c r="H101">
        <f>2014-Table1[[#This Row],[Year]]</f>
        <v>5</v>
      </c>
      <c r="K101" s="1">
        <v>60000</v>
      </c>
      <c r="L101" s="2">
        <v>28087</v>
      </c>
      <c r="M101" s="2">
        <v>27467</v>
      </c>
      <c r="N101" s="2">
        <v>28706</v>
      </c>
      <c r="O101" s="2" t="s">
        <v>1222</v>
      </c>
    </row>
    <row r="102" spans="1:15" x14ac:dyDescent="0.25">
      <c r="A102" t="str">
        <f>LEFT(Table1[[#This Row],[Make2]],4)</f>
        <v>2008</v>
      </c>
      <c r="B102" t="str">
        <f>LEFT(Table1[[#This Row],[Make and Model]],FIND(" ",Table1[[#This Row],[Make and Model]]))</f>
        <v xml:space="preserve">Audi </v>
      </c>
      <c r="C102" t="s">
        <v>3036</v>
      </c>
      <c r="D102" t="str">
        <f>REPLACE(Table1[[#This Row],[Make and Model]],1,FIND(" ",Table1[[#This Row],[Make and Model]]), "")</f>
        <v>S5 Coupe</v>
      </c>
      <c r="E102" t="str">
        <f>REPLACE(Table1[[#This Row],[Make2]],1,5,"")</f>
        <v>Audi S5 Coupe</v>
      </c>
      <c r="F102" t="s">
        <v>905</v>
      </c>
      <c r="H102">
        <f>2014-Table1[[#This Row],[Year]]</f>
        <v>6</v>
      </c>
      <c r="K102" s="1">
        <v>72000</v>
      </c>
      <c r="L102" s="2">
        <v>23627</v>
      </c>
      <c r="M102" s="2">
        <v>23016</v>
      </c>
      <c r="N102" s="2">
        <v>24239</v>
      </c>
      <c r="O102" s="2" t="s">
        <v>904</v>
      </c>
    </row>
    <row r="103" spans="1:15" x14ac:dyDescent="0.25">
      <c r="A103" t="str">
        <f>LEFT(Table1[[#This Row],[Make2]],4)</f>
        <v>2013</v>
      </c>
      <c r="B103" t="str">
        <f>LEFT(Table1[[#This Row],[Make and Model]],FIND(" ",Table1[[#This Row],[Make and Model]]))</f>
        <v xml:space="preserve">Audi </v>
      </c>
      <c r="C103" t="s">
        <v>3032</v>
      </c>
      <c r="D103" t="str">
        <f>REPLACE(Table1[[#This Row],[Make and Model]],1,FIND(" ",Table1[[#This Row],[Make and Model]]), "")</f>
        <v>S6 Sedan</v>
      </c>
      <c r="E103" t="str">
        <f>REPLACE(Table1[[#This Row],[Make2]],1,5,"")</f>
        <v>Audi S6 Sedan</v>
      </c>
      <c r="F103" t="s">
        <v>2769</v>
      </c>
      <c r="H103">
        <f>2014-Table1[[#This Row],[Year]]</f>
        <v>1</v>
      </c>
      <c r="K103" s="1">
        <v>12000</v>
      </c>
      <c r="L103" s="2">
        <v>54243</v>
      </c>
      <c r="M103" s="2">
        <v>52850</v>
      </c>
      <c r="N103" s="2">
        <v>55637</v>
      </c>
      <c r="O103" s="2" t="s">
        <v>2768</v>
      </c>
    </row>
    <row r="104" spans="1:15" x14ac:dyDescent="0.25">
      <c r="A104" t="str">
        <f>LEFT(Table1[[#This Row],[Make2]],4)</f>
        <v>2011</v>
      </c>
      <c r="B104" t="str">
        <f>LEFT(Table1[[#This Row],[Make and Model]],FIND(" ",Table1[[#This Row],[Make and Model]]))</f>
        <v xml:space="preserve">Audi </v>
      </c>
      <c r="C104" t="s">
        <v>3032</v>
      </c>
      <c r="D104" t="str">
        <f>REPLACE(Table1[[#This Row],[Make and Model]],1,FIND(" ",Table1[[#This Row],[Make and Model]]), "")</f>
        <v>S6 Sedan</v>
      </c>
      <c r="E104" t="str">
        <f>REPLACE(Table1[[#This Row],[Make2]],1,5,"")</f>
        <v>Audi S6 Sedan</v>
      </c>
      <c r="F104" t="s">
        <v>2041</v>
      </c>
      <c r="H104">
        <f>2014-Table1[[#This Row],[Year]]</f>
        <v>3</v>
      </c>
      <c r="K104" s="1">
        <v>36000</v>
      </c>
      <c r="L104" s="2">
        <v>42389</v>
      </c>
      <c r="M104" s="2">
        <v>41238</v>
      </c>
      <c r="N104" s="2">
        <v>43539</v>
      </c>
      <c r="O104" s="2" t="s">
        <v>2040</v>
      </c>
    </row>
    <row r="105" spans="1:15" x14ac:dyDescent="0.25">
      <c r="A105" t="str">
        <f>LEFT(Table1[[#This Row],[Make2]],4)</f>
        <v>2010</v>
      </c>
      <c r="B105" t="str">
        <f>LEFT(Table1[[#This Row],[Make and Model]],FIND(" ",Table1[[#This Row],[Make and Model]]))</f>
        <v xml:space="preserve">Audi </v>
      </c>
      <c r="C105" t="s">
        <v>3032</v>
      </c>
      <c r="D105" t="str">
        <f>REPLACE(Table1[[#This Row],[Make and Model]],1,FIND(" ",Table1[[#This Row],[Make and Model]]), "")</f>
        <v>S6 Sedan</v>
      </c>
      <c r="E105" t="str">
        <f>REPLACE(Table1[[#This Row],[Make2]],1,5,"")</f>
        <v>Audi S6 Sedan</v>
      </c>
      <c r="F105" t="s">
        <v>1649</v>
      </c>
      <c r="H105">
        <f>2014-Table1[[#This Row],[Year]]</f>
        <v>4</v>
      </c>
      <c r="K105" s="1">
        <v>48000</v>
      </c>
      <c r="L105" s="2">
        <v>36620</v>
      </c>
      <c r="M105" s="2">
        <v>35537</v>
      </c>
      <c r="N105" s="2">
        <v>37704</v>
      </c>
      <c r="O105" s="2" t="s">
        <v>1648</v>
      </c>
    </row>
    <row r="106" spans="1:15" x14ac:dyDescent="0.25">
      <c r="A106" t="str">
        <f>LEFT(Table1[[#This Row],[Make2]],4)</f>
        <v>2009</v>
      </c>
      <c r="B106" t="str">
        <f>LEFT(Table1[[#This Row],[Make and Model]],FIND(" ",Table1[[#This Row],[Make and Model]]))</f>
        <v xml:space="preserve">Audi </v>
      </c>
      <c r="C106" t="s">
        <v>3032</v>
      </c>
      <c r="D106" t="str">
        <f>REPLACE(Table1[[#This Row],[Make and Model]],1,FIND(" ",Table1[[#This Row],[Make and Model]]), "")</f>
        <v>S6 Sedan</v>
      </c>
      <c r="E106" t="str">
        <f>REPLACE(Table1[[#This Row],[Make2]],1,5,"")</f>
        <v>Audi S6 Sedan</v>
      </c>
      <c r="F106" t="s">
        <v>1245</v>
      </c>
      <c r="H106">
        <f>2014-Table1[[#This Row],[Year]]</f>
        <v>5</v>
      </c>
      <c r="K106" s="1">
        <v>60000</v>
      </c>
      <c r="L106" s="2">
        <v>37599</v>
      </c>
      <c r="M106" s="2">
        <v>36603</v>
      </c>
      <c r="N106" s="2">
        <v>38596</v>
      </c>
      <c r="O106" s="2" t="s">
        <v>1244</v>
      </c>
    </row>
    <row r="107" spans="1:15" x14ac:dyDescent="0.25">
      <c r="A107" t="str">
        <f>LEFT(Table1[[#This Row],[Make2]],4)</f>
        <v>2008</v>
      </c>
      <c r="B107" t="str">
        <f>LEFT(Table1[[#This Row],[Make and Model]],FIND(" ",Table1[[#This Row],[Make and Model]]))</f>
        <v xml:space="preserve">Audi </v>
      </c>
      <c r="C107" t="s">
        <v>3032</v>
      </c>
      <c r="D107" t="str">
        <f>REPLACE(Table1[[#This Row],[Make and Model]],1,FIND(" ",Table1[[#This Row],[Make and Model]]), "")</f>
        <v>S6 Sedan</v>
      </c>
      <c r="E107" t="str">
        <f>REPLACE(Table1[[#This Row],[Make2]],1,5,"")</f>
        <v>Audi S6 Sedan</v>
      </c>
      <c r="F107" t="s">
        <v>927</v>
      </c>
      <c r="H107">
        <f>2014-Table1[[#This Row],[Year]]</f>
        <v>6</v>
      </c>
      <c r="K107" s="1">
        <v>72000</v>
      </c>
      <c r="L107" s="2">
        <v>23897</v>
      </c>
      <c r="M107" s="2">
        <v>23302</v>
      </c>
      <c r="N107" s="2">
        <v>24491</v>
      </c>
      <c r="O107" s="2" t="s">
        <v>926</v>
      </c>
    </row>
    <row r="108" spans="1:15" x14ac:dyDescent="0.25">
      <c r="A108" t="str">
        <f>LEFT(Table1[[#This Row],[Make2]],4)</f>
        <v>2007</v>
      </c>
      <c r="B108" t="str">
        <f>LEFT(Table1[[#This Row],[Make and Model]],FIND(" ",Table1[[#This Row],[Make and Model]]))</f>
        <v xml:space="preserve">Audi </v>
      </c>
      <c r="C108" t="s">
        <v>3032</v>
      </c>
      <c r="D108" t="str">
        <f>REPLACE(Table1[[#This Row],[Make and Model]],1,FIND(" ",Table1[[#This Row],[Make and Model]]), "")</f>
        <v>S6 Sedan</v>
      </c>
      <c r="E108" t="str">
        <f>REPLACE(Table1[[#This Row],[Make2]],1,5,"")</f>
        <v>Audi S6 Sedan</v>
      </c>
      <c r="F108" t="s">
        <v>567</v>
      </c>
      <c r="H108">
        <f>2014-Table1[[#This Row],[Year]]</f>
        <v>7</v>
      </c>
      <c r="K108" s="1">
        <v>84000</v>
      </c>
      <c r="L108" s="2">
        <v>18857</v>
      </c>
      <c r="M108" s="2">
        <v>18361</v>
      </c>
      <c r="N108" s="2">
        <v>19354</v>
      </c>
      <c r="O108" s="2" t="s">
        <v>566</v>
      </c>
    </row>
    <row r="109" spans="1:15" x14ac:dyDescent="0.25">
      <c r="A109" t="str">
        <f>LEFT(Table1[[#This Row],[Make2]],4)</f>
        <v>2005</v>
      </c>
      <c r="B109" t="str">
        <f>LEFT(Table1[[#This Row],[Make and Model]],FIND(" ",Table1[[#This Row],[Make and Model]]))</f>
        <v xml:space="preserve">Buick </v>
      </c>
      <c r="C109" t="s">
        <v>3032</v>
      </c>
      <c r="D109" t="str">
        <f>REPLACE(Table1[[#This Row],[Make and Model]],1,FIND(" ",Table1[[#This Row],[Make and Model]]), "")</f>
        <v>Century Sedan</v>
      </c>
      <c r="E109" t="str">
        <f>REPLACE(Table1[[#This Row],[Make2]],1,5,"")</f>
        <v>Buick Century Sedan</v>
      </c>
      <c r="F109" t="s">
        <v>7</v>
      </c>
      <c r="G109">
        <v>1.33</v>
      </c>
      <c r="H109">
        <f>2014-Table1[[#This Row],[Year]]</f>
        <v>9</v>
      </c>
      <c r="I109" s="4">
        <v>0.98219999999999996</v>
      </c>
      <c r="J109" s="4">
        <v>1.78E-2</v>
      </c>
      <c r="K109" s="1">
        <v>108000</v>
      </c>
      <c r="L109" s="2">
        <v>3322</v>
      </c>
      <c r="M109" s="2">
        <v>3257</v>
      </c>
      <c r="N109" s="2">
        <v>3386</v>
      </c>
      <c r="O109" s="2" t="s">
        <v>6</v>
      </c>
    </row>
    <row r="110" spans="1:15" x14ac:dyDescent="0.25">
      <c r="A110" t="str">
        <f>LEFT(Table1[[#This Row],[Make2]],4)</f>
        <v>2013</v>
      </c>
      <c r="B110" t="str">
        <f>LEFT(Table1[[#This Row],[Make and Model]],FIND(" ",Table1[[#This Row],[Make and Model]]))</f>
        <v xml:space="preserve">Buick </v>
      </c>
      <c r="C110" t="s">
        <v>3031</v>
      </c>
      <c r="D110" t="str">
        <f>REPLACE(Table1[[#This Row],[Make and Model]],1,FIND(" ",Table1[[#This Row],[Make and Model]]), "")</f>
        <v>Enclave SUV</v>
      </c>
      <c r="E110" t="str">
        <f>REPLACE(Table1[[#This Row],[Make2]],1,5,"")</f>
        <v>Buick Enclave SUV</v>
      </c>
      <c r="F110" t="s">
        <v>2791</v>
      </c>
      <c r="G110">
        <v>4</v>
      </c>
      <c r="H110">
        <f>2014-Table1[[#This Row],[Year]]</f>
        <v>1</v>
      </c>
      <c r="I110" s="4">
        <v>0.999</v>
      </c>
      <c r="J110" s="4">
        <v>1E-3</v>
      </c>
      <c r="K110" s="1">
        <v>12000</v>
      </c>
      <c r="L110" s="2">
        <v>32373</v>
      </c>
      <c r="M110" s="2">
        <v>31731</v>
      </c>
      <c r="N110" s="2">
        <v>33015</v>
      </c>
      <c r="O110" s="2" t="s">
        <v>2790</v>
      </c>
    </row>
    <row r="111" spans="1:15" x14ac:dyDescent="0.25">
      <c r="A111" t="str">
        <f>LEFT(Table1[[#This Row],[Make2]],4)</f>
        <v>2012</v>
      </c>
      <c r="B111" t="str">
        <f>LEFT(Table1[[#This Row],[Make and Model]],FIND(" ",Table1[[#This Row],[Make and Model]]))</f>
        <v xml:space="preserve">Buick </v>
      </c>
      <c r="C111" t="s">
        <v>3031</v>
      </c>
      <c r="D111" t="str">
        <f>REPLACE(Table1[[#This Row],[Make and Model]],1,FIND(" ",Table1[[#This Row],[Make and Model]]), "")</f>
        <v>Enclave SUV</v>
      </c>
      <c r="E111" t="str">
        <f>REPLACE(Table1[[#This Row],[Make2]],1,5,"")</f>
        <v>Buick Enclave SUV</v>
      </c>
      <c r="F111" t="s">
        <v>2443</v>
      </c>
      <c r="G111">
        <v>4</v>
      </c>
      <c r="H111">
        <f>2014-Table1[[#This Row],[Year]]</f>
        <v>2</v>
      </c>
      <c r="I111" s="4">
        <v>0.998</v>
      </c>
      <c r="J111" s="4">
        <v>2E-3</v>
      </c>
      <c r="K111" s="1">
        <v>24000</v>
      </c>
      <c r="L111" s="2">
        <v>26331</v>
      </c>
      <c r="M111" s="2">
        <v>25890</v>
      </c>
      <c r="N111" s="2">
        <v>26771</v>
      </c>
      <c r="O111" s="2" t="s">
        <v>2442</v>
      </c>
    </row>
    <row r="112" spans="1:15" x14ac:dyDescent="0.25">
      <c r="A112" t="str">
        <f>LEFT(Table1[[#This Row],[Make2]],4)</f>
        <v>2011</v>
      </c>
      <c r="B112" t="str">
        <f>LEFT(Table1[[#This Row],[Make and Model]],FIND(" ",Table1[[#This Row],[Make and Model]]))</f>
        <v xml:space="preserve">Buick </v>
      </c>
      <c r="C112" t="s">
        <v>3031</v>
      </c>
      <c r="D112" t="str">
        <f>REPLACE(Table1[[#This Row],[Make and Model]],1,FIND(" ",Table1[[#This Row],[Make and Model]]), "")</f>
        <v>Enclave SUV</v>
      </c>
      <c r="E112" t="str">
        <f>REPLACE(Table1[[#This Row],[Make2]],1,5,"")</f>
        <v>Buick Enclave SUV</v>
      </c>
      <c r="F112" t="s">
        <v>2063</v>
      </c>
      <c r="G112">
        <v>4</v>
      </c>
      <c r="H112">
        <f>2014-Table1[[#This Row],[Year]]</f>
        <v>3</v>
      </c>
      <c r="I112" s="4">
        <v>0.997</v>
      </c>
      <c r="J112" s="4">
        <v>3.0000000000000001E-3</v>
      </c>
      <c r="K112" s="1">
        <v>36000</v>
      </c>
      <c r="L112" s="2">
        <v>20464</v>
      </c>
      <c r="M112" s="2">
        <v>20149</v>
      </c>
      <c r="N112" s="2">
        <v>20779</v>
      </c>
      <c r="O112" s="2" t="s">
        <v>2062</v>
      </c>
    </row>
    <row r="113" spans="1:15" x14ac:dyDescent="0.25">
      <c r="A113" t="str">
        <f>LEFT(Table1[[#This Row],[Make2]],4)</f>
        <v>2010</v>
      </c>
      <c r="B113" t="str">
        <f>LEFT(Table1[[#This Row],[Make and Model]],FIND(" ",Table1[[#This Row],[Make and Model]]))</f>
        <v xml:space="preserve">Buick </v>
      </c>
      <c r="C113" t="s">
        <v>3031</v>
      </c>
      <c r="D113" t="str">
        <f>REPLACE(Table1[[#This Row],[Make and Model]],1,FIND(" ",Table1[[#This Row],[Make and Model]]), "")</f>
        <v>Enclave SUV</v>
      </c>
      <c r="E113" t="str">
        <f>REPLACE(Table1[[#This Row],[Make2]],1,5,"")</f>
        <v>Buick Enclave SUV</v>
      </c>
      <c r="F113" t="s">
        <v>1671</v>
      </c>
      <c r="G113">
        <v>4</v>
      </c>
      <c r="H113">
        <f>2014-Table1[[#This Row],[Year]]</f>
        <v>4</v>
      </c>
      <c r="I113" s="4">
        <v>0.996</v>
      </c>
      <c r="J113" s="4">
        <v>4.0000000000000001E-3</v>
      </c>
      <c r="K113" s="1">
        <v>48000</v>
      </c>
      <c r="L113" s="2">
        <v>17912</v>
      </c>
      <c r="M113" s="2">
        <v>17491</v>
      </c>
      <c r="N113" s="2">
        <v>18334</v>
      </c>
      <c r="O113" s="2" t="s">
        <v>1670</v>
      </c>
    </row>
    <row r="114" spans="1:15" x14ac:dyDescent="0.25">
      <c r="A114" t="str">
        <f>LEFT(Table1[[#This Row],[Make2]],4)</f>
        <v>2009</v>
      </c>
      <c r="B114" t="str">
        <f>LEFT(Table1[[#This Row],[Make and Model]],FIND(" ",Table1[[#This Row],[Make and Model]]))</f>
        <v xml:space="preserve">Buick </v>
      </c>
      <c r="C114" t="s">
        <v>3031</v>
      </c>
      <c r="D114" t="str">
        <f>REPLACE(Table1[[#This Row],[Make and Model]],1,FIND(" ",Table1[[#This Row],[Make and Model]]), "")</f>
        <v>Enclave SUV</v>
      </c>
      <c r="E114" t="str">
        <f>REPLACE(Table1[[#This Row],[Make2]],1,5,"")</f>
        <v>Buick Enclave SUV</v>
      </c>
      <c r="F114" t="s">
        <v>1267</v>
      </c>
      <c r="G114">
        <v>4</v>
      </c>
      <c r="H114">
        <f>2014-Table1[[#This Row],[Year]]</f>
        <v>5</v>
      </c>
      <c r="I114" s="4">
        <v>0.995</v>
      </c>
      <c r="J114" s="4">
        <v>5.0000000000000001E-3</v>
      </c>
      <c r="K114" s="1">
        <v>60000</v>
      </c>
      <c r="L114" s="2">
        <v>15620</v>
      </c>
      <c r="M114" s="2">
        <v>15294</v>
      </c>
      <c r="N114" s="2">
        <v>15946</v>
      </c>
      <c r="O114" s="2" t="s">
        <v>1266</v>
      </c>
    </row>
    <row r="115" spans="1:15" x14ac:dyDescent="0.25">
      <c r="A115" t="str">
        <f>LEFT(Table1[[#This Row],[Make2]],4)</f>
        <v>2008</v>
      </c>
      <c r="B115" t="str">
        <f>LEFT(Table1[[#This Row],[Make and Model]],FIND(" ",Table1[[#This Row],[Make and Model]]))</f>
        <v xml:space="preserve">Buick </v>
      </c>
      <c r="C115" t="s">
        <v>3031</v>
      </c>
      <c r="D115" t="str">
        <f>REPLACE(Table1[[#This Row],[Make and Model]],1,FIND(" ",Table1[[#This Row],[Make and Model]]), "")</f>
        <v>Enclave SUV</v>
      </c>
      <c r="E115" t="str">
        <f>REPLACE(Table1[[#This Row],[Make2]],1,5,"")</f>
        <v>Buick Enclave SUV</v>
      </c>
      <c r="F115" t="s">
        <v>949</v>
      </c>
      <c r="G115">
        <v>4</v>
      </c>
      <c r="H115">
        <f>2014-Table1[[#This Row],[Year]]</f>
        <v>6</v>
      </c>
      <c r="I115" s="4">
        <v>0.99180000000000001</v>
      </c>
      <c r="J115" s="4">
        <v>8.2000000000000007E-3</v>
      </c>
      <c r="K115" s="1">
        <v>72000</v>
      </c>
      <c r="L115" s="2">
        <v>13255</v>
      </c>
      <c r="M115" s="2">
        <v>13021</v>
      </c>
      <c r="N115" s="2">
        <v>13489</v>
      </c>
      <c r="O115" s="2" t="s">
        <v>948</v>
      </c>
    </row>
    <row r="116" spans="1:15" x14ac:dyDescent="0.25">
      <c r="A116" t="str">
        <f>LEFT(Table1[[#This Row],[Make2]],4)</f>
        <v>2013</v>
      </c>
      <c r="B116" t="str">
        <f>LEFT(Table1[[#This Row],[Make and Model]],FIND(" ",Table1[[#This Row],[Make and Model]]))</f>
        <v xml:space="preserve">Buick </v>
      </c>
      <c r="C116" t="s">
        <v>3032</v>
      </c>
      <c r="D116" t="str">
        <f>REPLACE(Table1[[#This Row],[Make and Model]],1,FIND(" ",Table1[[#This Row],[Make and Model]]), "")</f>
        <v>LaCrosse Sedan</v>
      </c>
      <c r="E116" t="str">
        <f>REPLACE(Table1[[#This Row],[Make2]],1,5,"")</f>
        <v>Buick LaCrosse Sedan</v>
      </c>
      <c r="F116" t="s">
        <v>2813</v>
      </c>
      <c r="G116">
        <v>4</v>
      </c>
      <c r="H116">
        <f>2014-Table1[[#This Row],[Year]]</f>
        <v>1</v>
      </c>
      <c r="I116" s="4">
        <v>0.999</v>
      </c>
      <c r="J116" s="4">
        <v>1E-3</v>
      </c>
      <c r="K116" s="1">
        <v>12000</v>
      </c>
      <c r="L116" s="2">
        <v>23012</v>
      </c>
      <c r="M116" s="2">
        <v>22604</v>
      </c>
      <c r="N116" s="2">
        <v>23421</v>
      </c>
      <c r="O116" s="2" t="s">
        <v>2812</v>
      </c>
    </row>
    <row r="117" spans="1:15" x14ac:dyDescent="0.25">
      <c r="A117" t="str">
        <f>LEFT(Table1[[#This Row],[Make2]],4)</f>
        <v>2012</v>
      </c>
      <c r="B117" t="str">
        <f>LEFT(Table1[[#This Row],[Make and Model]],FIND(" ",Table1[[#This Row],[Make and Model]]))</f>
        <v xml:space="preserve">Buick </v>
      </c>
      <c r="C117" t="s">
        <v>3032</v>
      </c>
      <c r="D117" t="str">
        <f>REPLACE(Table1[[#This Row],[Make and Model]],1,FIND(" ",Table1[[#This Row],[Make and Model]]), "")</f>
        <v>LaCrosse Sedan</v>
      </c>
      <c r="E117" t="str">
        <f>REPLACE(Table1[[#This Row],[Make2]],1,5,"")</f>
        <v>Buick LaCrosse Sedan</v>
      </c>
      <c r="F117" t="s">
        <v>2465</v>
      </c>
      <c r="G117">
        <v>4</v>
      </c>
      <c r="H117">
        <f>2014-Table1[[#This Row],[Year]]</f>
        <v>2</v>
      </c>
      <c r="I117" s="4">
        <v>0.998</v>
      </c>
      <c r="J117" s="4">
        <v>2E-3</v>
      </c>
      <c r="K117" s="1">
        <v>24000</v>
      </c>
      <c r="L117" s="2">
        <v>19453</v>
      </c>
      <c r="M117" s="2">
        <v>18973</v>
      </c>
      <c r="N117" s="2">
        <v>19933</v>
      </c>
      <c r="O117" s="2" t="s">
        <v>2464</v>
      </c>
    </row>
    <row r="118" spans="1:15" x14ac:dyDescent="0.25">
      <c r="A118" t="str">
        <f>LEFT(Table1[[#This Row],[Make2]],4)</f>
        <v>2011</v>
      </c>
      <c r="B118" t="str">
        <f>LEFT(Table1[[#This Row],[Make and Model]],FIND(" ",Table1[[#This Row],[Make and Model]]))</f>
        <v xml:space="preserve">Buick </v>
      </c>
      <c r="C118" t="s">
        <v>3032</v>
      </c>
      <c r="D118" t="str">
        <f>REPLACE(Table1[[#This Row],[Make and Model]],1,FIND(" ",Table1[[#This Row],[Make and Model]]), "")</f>
        <v>LaCrosse Sedan</v>
      </c>
      <c r="E118" t="str">
        <f>REPLACE(Table1[[#This Row],[Make2]],1,5,"")</f>
        <v>Buick LaCrosse Sedan</v>
      </c>
      <c r="F118" t="s">
        <v>2085</v>
      </c>
      <c r="G118">
        <v>4</v>
      </c>
      <c r="H118">
        <f>2014-Table1[[#This Row],[Year]]</f>
        <v>3</v>
      </c>
      <c r="I118" s="4">
        <v>0.997</v>
      </c>
      <c r="J118" s="4">
        <v>3.0000000000000001E-3</v>
      </c>
      <c r="K118" s="1">
        <v>36000</v>
      </c>
      <c r="L118" s="2">
        <v>14408</v>
      </c>
      <c r="M118" s="2">
        <v>14169</v>
      </c>
      <c r="N118" s="2">
        <v>14646</v>
      </c>
      <c r="O118" s="2" t="s">
        <v>2084</v>
      </c>
    </row>
    <row r="119" spans="1:15" x14ac:dyDescent="0.25">
      <c r="A119" t="str">
        <f>LEFT(Table1[[#This Row],[Make2]],4)</f>
        <v>2010</v>
      </c>
      <c r="B119" t="str">
        <f>LEFT(Table1[[#This Row],[Make and Model]],FIND(" ",Table1[[#This Row],[Make and Model]]))</f>
        <v xml:space="preserve">Buick </v>
      </c>
      <c r="C119" t="s">
        <v>3032</v>
      </c>
      <c r="D119" t="str">
        <f>REPLACE(Table1[[#This Row],[Make and Model]],1,FIND(" ",Table1[[#This Row],[Make and Model]]), "")</f>
        <v>LaCrosse Sedan</v>
      </c>
      <c r="E119" t="str">
        <f>REPLACE(Table1[[#This Row],[Make2]],1,5,"")</f>
        <v>Buick LaCrosse Sedan</v>
      </c>
      <c r="F119" t="s">
        <v>1693</v>
      </c>
      <c r="G119">
        <v>4</v>
      </c>
      <c r="H119">
        <f>2014-Table1[[#This Row],[Year]]</f>
        <v>4</v>
      </c>
      <c r="I119" s="4">
        <v>0.996</v>
      </c>
      <c r="J119" s="4">
        <v>4.0000000000000001E-3</v>
      </c>
      <c r="K119" s="1">
        <v>48000</v>
      </c>
      <c r="L119" s="2">
        <v>12446</v>
      </c>
      <c r="M119" s="2">
        <v>12221</v>
      </c>
      <c r="N119" s="2">
        <v>12671</v>
      </c>
      <c r="O119" s="2" t="s">
        <v>1692</v>
      </c>
    </row>
    <row r="120" spans="1:15" x14ac:dyDescent="0.25">
      <c r="A120" t="str">
        <f>LEFT(Table1[[#This Row],[Make2]],4)</f>
        <v>2009</v>
      </c>
      <c r="B120" t="str">
        <f>LEFT(Table1[[#This Row],[Make and Model]],FIND(" ",Table1[[#This Row],[Make and Model]]))</f>
        <v xml:space="preserve">Buick </v>
      </c>
      <c r="C120" t="s">
        <v>3032</v>
      </c>
      <c r="D120" t="str">
        <f>REPLACE(Table1[[#This Row],[Make and Model]],1,FIND(" ",Table1[[#This Row],[Make and Model]]), "")</f>
        <v>LaCrosse Sedan</v>
      </c>
      <c r="E120" t="str">
        <f>REPLACE(Table1[[#This Row],[Make2]],1,5,"")</f>
        <v>Buick LaCrosse Sedan</v>
      </c>
      <c r="F120" t="s">
        <v>1289</v>
      </c>
      <c r="G120">
        <v>2</v>
      </c>
      <c r="H120">
        <f>2014-Table1[[#This Row],[Year]]</f>
        <v>5</v>
      </c>
      <c r="I120" s="4">
        <v>0.995</v>
      </c>
      <c r="J120" s="4">
        <v>5.0000000000000001E-3</v>
      </c>
      <c r="K120" s="1">
        <v>60000</v>
      </c>
      <c r="L120" s="2">
        <v>8454</v>
      </c>
      <c r="M120" s="2">
        <v>8300</v>
      </c>
      <c r="N120" s="2">
        <v>8609</v>
      </c>
      <c r="O120" s="2" t="s">
        <v>1288</v>
      </c>
    </row>
    <row r="121" spans="1:15" x14ac:dyDescent="0.25">
      <c r="A121" t="str">
        <f>LEFT(Table1[[#This Row],[Make2]],4)</f>
        <v>2008</v>
      </c>
      <c r="B121" t="str">
        <f>LEFT(Table1[[#This Row],[Make and Model]],FIND(" ",Table1[[#This Row],[Make and Model]]))</f>
        <v xml:space="preserve">Buick </v>
      </c>
      <c r="C121" t="s">
        <v>3032</v>
      </c>
      <c r="D121" t="str">
        <f>REPLACE(Table1[[#This Row],[Make and Model]],1,FIND(" ",Table1[[#This Row],[Make and Model]]), "")</f>
        <v>LaCrosse Sedan</v>
      </c>
      <c r="E121" t="str">
        <f>REPLACE(Table1[[#This Row],[Make2]],1,5,"")</f>
        <v>Buick LaCrosse Sedan</v>
      </c>
      <c r="F121" t="s">
        <v>971</v>
      </c>
      <c r="G121">
        <v>2</v>
      </c>
      <c r="H121">
        <f>2014-Table1[[#This Row],[Year]]</f>
        <v>6</v>
      </c>
      <c r="I121" s="4">
        <v>0.99180000000000001</v>
      </c>
      <c r="J121" s="4">
        <v>8.2000000000000007E-3</v>
      </c>
      <c r="K121" s="1">
        <v>72000</v>
      </c>
      <c r="L121" s="2">
        <v>7495</v>
      </c>
      <c r="M121" s="2">
        <v>7304</v>
      </c>
      <c r="N121" s="2">
        <v>7686</v>
      </c>
      <c r="O121" s="2" t="s">
        <v>970</v>
      </c>
    </row>
    <row r="122" spans="1:15" x14ac:dyDescent="0.25">
      <c r="A122" t="str">
        <f>LEFT(Table1[[#This Row],[Make2]],4)</f>
        <v>2007</v>
      </c>
      <c r="B122" t="str">
        <f>LEFT(Table1[[#This Row],[Make and Model]],FIND(" ",Table1[[#This Row],[Make and Model]]))</f>
        <v xml:space="preserve">Buick </v>
      </c>
      <c r="C122" t="s">
        <v>3032</v>
      </c>
      <c r="D122" t="str">
        <f>REPLACE(Table1[[#This Row],[Make and Model]],1,FIND(" ",Table1[[#This Row],[Make and Model]]), "")</f>
        <v>LaCrosse Sedan</v>
      </c>
      <c r="E122" t="str">
        <f>REPLACE(Table1[[#This Row],[Make2]],1,5,"")</f>
        <v>Buick LaCrosse Sedan</v>
      </c>
      <c r="F122" t="s">
        <v>589</v>
      </c>
      <c r="G122">
        <v>2</v>
      </c>
      <c r="H122">
        <f>2014-Table1[[#This Row],[Year]]</f>
        <v>7</v>
      </c>
      <c r="I122" s="4">
        <v>0.98860000000000003</v>
      </c>
      <c r="J122" s="4">
        <v>1.14E-2</v>
      </c>
      <c r="K122" s="1">
        <v>84000</v>
      </c>
      <c r="L122" s="2">
        <v>5853</v>
      </c>
      <c r="M122" s="2">
        <v>5720</v>
      </c>
      <c r="N122" s="2">
        <v>5986</v>
      </c>
      <c r="O122" s="2" t="s">
        <v>588</v>
      </c>
    </row>
    <row r="123" spans="1:15" x14ac:dyDescent="0.25">
      <c r="A123" t="str">
        <f>LEFT(Table1[[#This Row],[Make2]],4)</f>
        <v>2006</v>
      </c>
      <c r="B123" t="str">
        <f>LEFT(Table1[[#This Row],[Make and Model]],FIND(" ",Table1[[#This Row],[Make and Model]]))</f>
        <v xml:space="preserve">Buick </v>
      </c>
      <c r="C123" t="s">
        <v>3032</v>
      </c>
      <c r="D123" t="str">
        <f>REPLACE(Table1[[#This Row],[Make and Model]],1,FIND(" ",Table1[[#This Row],[Make and Model]]), "")</f>
        <v>LaCrosse Sedan</v>
      </c>
      <c r="E123" t="str">
        <f>REPLACE(Table1[[#This Row],[Make2]],1,5,"")</f>
        <v>Buick LaCrosse Sedan</v>
      </c>
      <c r="F123" t="s">
        <v>251</v>
      </c>
      <c r="G123">
        <v>2</v>
      </c>
      <c r="H123">
        <f>2014-Table1[[#This Row],[Year]]</f>
        <v>8</v>
      </c>
      <c r="I123" s="4">
        <v>0.98540000000000005</v>
      </c>
      <c r="J123" s="4">
        <v>1.46E-2</v>
      </c>
      <c r="K123" s="1">
        <v>96000</v>
      </c>
      <c r="L123" s="2">
        <v>4926</v>
      </c>
      <c r="M123" s="2">
        <v>4825</v>
      </c>
      <c r="N123" s="2">
        <v>5027</v>
      </c>
      <c r="O123" s="2" t="s">
        <v>250</v>
      </c>
    </row>
    <row r="124" spans="1:15" x14ac:dyDescent="0.25">
      <c r="A124" t="str">
        <f>LEFT(Table1[[#This Row],[Make2]],4)</f>
        <v>2005</v>
      </c>
      <c r="B124" t="str">
        <f>LEFT(Table1[[#This Row],[Make and Model]],FIND(" ",Table1[[#This Row],[Make and Model]]))</f>
        <v xml:space="preserve">Buick </v>
      </c>
      <c r="C124" t="s">
        <v>3032</v>
      </c>
      <c r="D124" t="str">
        <f>REPLACE(Table1[[#This Row],[Make and Model]],1,FIND(" ",Table1[[#This Row],[Make and Model]]), "")</f>
        <v>LaCrosse Sedan</v>
      </c>
      <c r="E124" t="str">
        <f>REPLACE(Table1[[#This Row],[Make2]],1,5,"")</f>
        <v>Buick LaCrosse Sedan</v>
      </c>
      <c r="F124" t="s">
        <v>25</v>
      </c>
      <c r="G124">
        <v>2</v>
      </c>
      <c r="H124">
        <f>2014-Table1[[#This Row],[Year]]</f>
        <v>9</v>
      </c>
      <c r="I124" s="4">
        <v>0.98219999999999996</v>
      </c>
      <c r="J124" s="4">
        <v>1.78E-2</v>
      </c>
      <c r="K124" s="1">
        <v>108000</v>
      </c>
      <c r="L124" s="2">
        <v>4006</v>
      </c>
      <c r="M124" s="2">
        <v>3912</v>
      </c>
      <c r="N124" s="2">
        <v>4099</v>
      </c>
      <c r="O124" s="2" t="s">
        <v>24</v>
      </c>
    </row>
    <row r="125" spans="1:15" x14ac:dyDescent="0.25">
      <c r="A125" t="str">
        <f>LEFT(Table1[[#This Row],[Make2]],4)</f>
        <v>2005</v>
      </c>
      <c r="B125" t="str">
        <f>LEFT(Table1[[#This Row],[Make and Model]],FIND(" ",Table1[[#This Row],[Make and Model]]))</f>
        <v xml:space="preserve">Buick </v>
      </c>
      <c r="C125" t="s">
        <v>3032</v>
      </c>
      <c r="D125" t="str">
        <f>REPLACE(Table1[[#This Row],[Make and Model]],1,FIND(" ",Table1[[#This Row],[Make and Model]]), "")</f>
        <v>LeSabre Sedan</v>
      </c>
      <c r="E125" t="str">
        <f>REPLACE(Table1[[#This Row],[Make2]],1,5,"")</f>
        <v>Buick LeSabre Sedan</v>
      </c>
      <c r="F125" t="s">
        <v>47</v>
      </c>
      <c r="G125">
        <v>1</v>
      </c>
      <c r="H125">
        <f>2014-Table1[[#This Row],[Year]]</f>
        <v>9</v>
      </c>
      <c r="I125" s="4">
        <v>0.98219999999999996</v>
      </c>
      <c r="J125" s="4">
        <v>1.78E-2</v>
      </c>
      <c r="K125" s="1">
        <v>108000</v>
      </c>
      <c r="L125" s="2">
        <v>3691</v>
      </c>
      <c r="M125" s="2">
        <v>3634</v>
      </c>
      <c r="N125" s="2">
        <v>3748</v>
      </c>
      <c r="O125" s="2" t="s">
        <v>46</v>
      </c>
    </row>
    <row r="126" spans="1:15" x14ac:dyDescent="0.25">
      <c r="A126" t="str">
        <f>LEFT(Table1[[#This Row],[Make2]],4)</f>
        <v>2011</v>
      </c>
      <c r="B126" t="str">
        <f>LEFT(Table1[[#This Row],[Make and Model]],FIND(" ",Table1[[#This Row],[Make and Model]]))</f>
        <v xml:space="preserve">Buick </v>
      </c>
      <c r="C126" t="s">
        <v>3032</v>
      </c>
      <c r="D126" t="str">
        <f>REPLACE(Table1[[#This Row],[Make and Model]],1,FIND(" ",Table1[[#This Row],[Make and Model]]), "")</f>
        <v>Lucerne Sedan</v>
      </c>
      <c r="E126" t="str">
        <f>REPLACE(Table1[[#This Row],[Make2]],1,5,"")</f>
        <v>Buick Lucerne Sedan</v>
      </c>
      <c r="F126" t="s">
        <v>2107</v>
      </c>
      <c r="H126">
        <f>2014-Table1[[#This Row],[Year]]</f>
        <v>3</v>
      </c>
      <c r="K126" s="1">
        <v>36000</v>
      </c>
      <c r="L126" s="2">
        <v>16903</v>
      </c>
      <c r="M126" s="2">
        <v>16559</v>
      </c>
      <c r="N126" s="2">
        <v>17247</v>
      </c>
      <c r="O126" s="2" t="s">
        <v>2106</v>
      </c>
    </row>
    <row r="127" spans="1:15" x14ac:dyDescent="0.25">
      <c r="A127" t="str">
        <f>LEFT(Table1[[#This Row],[Make2]],4)</f>
        <v>2010</v>
      </c>
      <c r="B127" t="str">
        <f>LEFT(Table1[[#This Row],[Make and Model]],FIND(" ",Table1[[#This Row],[Make and Model]]))</f>
        <v xml:space="preserve">Buick </v>
      </c>
      <c r="C127" t="s">
        <v>3032</v>
      </c>
      <c r="D127" t="str">
        <f>REPLACE(Table1[[#This Row],[Make and Model]],1,FIND(" ",Table1[[#This Row],[Make and Model]]), "")</f>
        <v>Lucerne Sedan</v>
      </c>
      <c r="E127" t="str">
        <f>REPLACE(Table1[[#This Row],[Make2]],1,5,"")</f>
        <v>Buick Lucerne Sedan</v>
      </c>
      <c r="F127" t="s">
        <v>1715</v>
      </c>
      <c r="H127">
        <f>2014-Table1[[#This Row],[Year]]</f>
        <v>4</v>
      </c>
      <c r="K127" s="1">
        <v>48000</v>
      </c>
      <c r="L127" s="2">
        <v>11564</v>
      </c>
      <c r="M127" s="2">
        <v>11368</v>
      </c>
      <c r="N127" s="2">
        <v>11759</v>
      </c>
      <c r="O127" s="2" t="s">
        <v>1714</v>
      </c>
    </row>
    <row r="128" spans="1:15" x14ac:dyDescent="0.25">
      <c r="A128" t="str">
        <f>LEFT(Table1[[#This Row],[Make2]],4)</f>
        <v>2009</v>
      </c>
      <c r="B128" t="str">
        <f>LEFT(Table1[[#This Row],[Make and Model]],FIND(" ",Table1[[#This Row],[Make and Model]]))</f>
        <v xml:space="preserve">Buick </v>
      </c>
      <c r="C128" t="s">
        <v>3032</v>
      </c>
      <c r="D128" t="str">
        <f>REPLACE(Table1[[#This Row],[Make and Model]],1,FIND(" ",Table1[[#This Row],[Make and Model]]), "")</f>
        <v>Lucerne Sedan</v>
      </c>
      <c r="E128" t="str">
        <f>REPLACE(Table1[[#This Row],[Make2]],1,5,"")</f>
        <v>Buick Lucerne Sedan</v>
      </c>
      <c r="F128" t="s">
        <v>1311</v>
      </c>
      <c r="H128">
        <f>2014-Table1[[#This Row],[Year]]</f>
        <v>5</v>
      </c>
      <c r="K128" s="1">
        <v>60000</v>
      </c>
      <c r="L128" s="2">
        <v>9140</v>
      </c>
      <c r="M128" s="2">
        <v>9005</v>
      </c>
      <c r="N128" s="2">
        <v>9276</v>
      </c>
      <c r="O128" s="2" t="s">
        <v>1310</v>
      </c>
    </row>
    <row r="129" spans="1:15" x14ac:dyDescent="0.25">
      <c r="A129" t="str">
        <f>LEFT(Table1[[#This Row],[Make2]],4)</f>
        <v>2008</v>
      </c>
      <c r="B129" t="str">
        <f>LEFT(Table1[[#This Row],[Make and Model]],FIND(" ",Table1[[#This Row],[Make and Model]]))</f>
        <v xml:space="preserve">Buick </v>
      </c>
      <c r="C129" t="s">
        <v>3032</v>
      </c>
      <c r="D129" t="str">
        <f>REPLACE(Table1[[#This Row],[Make and Model]],1,FIND(" ",Table1[[#This Row],[Make and Model]]), "")</f>
        <v>Lucerne Sedan</v>
      </c>
      <c r="E129" t="str">
        <f>REPLACE(Table1[[#This Row],[Make2]],1,5,"")</f>
        <v>Buick Lucerne Sedan</v>
      </c>
      <c r="F129" t="s">
        <v>993</v>
      </c>
      <c r="H129">
        <f>2014-Table1[[#This Row],[Year]]</f>
        <v>6</v>
      </c>
      <c r="K129" s="1">
        <v>72000</v>
      </c>
      <c r="L129" s="2">
        <v>7676</v>
      </c>
      <c r="M129" s="2">
        <v>7578</v>
      </c>
      <c r="N129" s="2">
        <v>7773</v>
      </c>
      <c r="O129" s="2" t="s">
        <v>992</v>
      </c>
    </row>
    <row r="130" spans="1:15" x14ac:dyDescent="0.25">
      <c r="A130" t="str">
        <f>LEFT(Table1[[#This Row],[Make2]],4)</f>
        <v>2007</v>
      </c>
      <c r="B130" t="str">
        <f>LEFT(Table1[[#This Row],[Make and Model]],FIND(" ",Table1[[#This Row],[Make and Model]]))</f>
        <v xml:space="preserve">Buick </v>
      </c>
      <c r="C130" t="s">
        <v>3032</v>
      </c>
      <c r="D130" t="str">
        <f>REPLACE(Table1[[#This Row],[Make and Model]],1,FIND(" ",Table1[[#This Row],[Make and Model]]), "")</f>
        <v>Lucerne Sedan</v>
      </c>
      <c r="E130" t="str">
        <f>REPLACE(Table1[[#This Row],[Make2]],1,5,"")</f>
        <v>Buick Lucerne Sedan</v>
      </c>
      <c r="F130" t="s">
        <v>611</v>
      </c>
      <c r="H130">
        <f>2014-Table1[[#This Row],[Year]]</f>
        <v>7</v>
      </c>
      <c r="K130" s="1">
        <v>84000</v>
      </c>
      <c r="L130" s="2">
        <v>6459</v>
      </c>
      <c r="M130" s="2">
        <v>6335</v>
      </c>
      <c r="N130" s="2">
        <v>6583</v>
      </c>
      <c r="O130" s="2" t="s">
        <v>610</v>
      </c>
    </row>
    <row r="131" spans="1:15" x14ac:dyDescent="0.25">
      <c r="A131" t="str">
        <f>LEFT(Table1[[#This Row],[Make2]],4)</f>
        <v>2006</v>
      </c>
      <c r="B131" t="str">
        <f>LEFT(Table1[[#This Row],[Make and Model]],FIND(" ",Table1[[#This Row],[Make and Model]]))</f>
        <v xml:space="preserve">Buick </v>
      </c>
      <c r="C131" t="s">
        <v>3032</v>
      </c>
      <c r="D131" t="str">
        <f>REPLACE(Table1[[#This Row],[Make and Model]],1,FIND(" ",Table1[[#This Row],[Make and Model]]), "")</f>
        <v>Lucerne Sedan</v>
      </c>
      <c r="E131" t="str">
        <f>REPLACE(Table1[[#This Row],[Make2]],1,5,"")</f>
        <v>Buick Lucerne Sedan</v>
      </c>
      <c r="F131" t="s">
        <v>273</v>
      </c>
      <c r="H131">
        <f>2014-Table1[[#This Row],[Year]]</f>
        <v>8</v>
      </c>
      <c r="K131" s="1">
        <v>96000</v>
      </c>
      <c r="L131" s="2">
        <v>4894</v>
      </c>
      <c r="M131" s="2">
        <v>4801</v>
      </c>
      <c r="N131" s="2">
        <v>4988</v>
      </c>
      <c r="O131" s="2" t="s">
        <v>272</v>
      </c>
    </row>
    <row r="132" spans="1:15" x14ac:dyDescent="0.25">
      <c r="A132" t="str">
        <f>LEFT(Table1[[#This Row],[Make2]],4)</f>
        <v>2005</v>
      </c>
      <c r="B132" t="str">
        <f>LEFT(Table1[[#This Row],[Make and Model]],FIND(" ",Table1[[#This Row],[Make and Model]]))</f>
        <v xml:space="preserve">Buick </v>
      </c>
      <c r="C132" t="s">
        <v>3032</v>
      </c>
      <c r="D132" t="str">
        <f>REPLACE(Table1[[#This Row],[Make and Model]],1,FIND(" ",Table1[[#This Row],[Make and Model]]), "")</f>
        <v>Park Avenue Sedan</v>
      </c>
      <c r="E132" t="str">
        <f>REPLACE(Table1[[#This Row],[Make2]],1,5,"")</f>
        <v>Buick Park Avenue Sedan</v>
      </c>
      <c r="F132" t="s">
        <v>67</v>
      </c>
      <c r="G132">
        <v>2</v>
      </c>
      <c r="H132">
        <f>2014-Table1[[#This Row],[Year]]</f>
        <v>9</v>
      </c>
      <c r="K132" s="1">
        <v>108000</v>
      </c>
      <c r="L132" s="2">
        <v>4517</v>
      </c>
      <c r="M132" s="2">
        <v>4443</v>
      </c>
      <c r="N132" s="2">
        <v>4592</v>
      </c>
      <c r="O132" s="2" t="s">
        <v>66</v>
      </c>
    </row>
    <row r="133" spans="1:15" x14ac:dyDescent="0.25">
      <c r="A133" t="str">
        <f>LEFT(Table1[[#This Row],[Make2]],4)</f>
        <v>2007</v>
      </c>
      <c r="B133" t="str">
        <f>LEFT(Table1[[#This Row],[Make and Model]],FIND(" ",Table1[[#This Row],[Make and Model]]))</f>
        <v xml:space="preserve">Buick </v>
      </c>
      <c r="C133" t="s">
        <v>3031</v>
      </c>
      <c r="D133" t="str">
        <f>REPLACE(Table1[[#This Row],[Make and Model]],1,FIND(" ",Table1[[#This Row],[Make and Model]]), "")</f>
        <v>Rainier SUV</v>
      </c>
      <c r="E133" t="str">
        <f>REPLACE(Table1[[#This Row],[Make2]],1,5,"")</f>
        <v>Buick Rainier SUV</v>
      </c>
      <c r="F133" t="s">
        <v>633</v>
      </c>
      <c r="G133">
        <v>1.33</v>
      </c>
      <c r="H133">
        <f>2014-Table1[[#This Row],[Year]]</f>
        <v>7</v>
      </c>
      <c r="K133" s="1">
        <v>84000</v>
      </c>
      <c r="L133" s="2">
        <v>6712</v>
      </c>
      <c r="M133" s="2">
        <v>6581</v>
      </c>
      <c r="N133" s="2">
        <v>6844</v>
      </c>
      <c r="O133" s="2" t="s">
        <v>632</v>
      </c>
    </row>
    <row r="134" spans="1:15" x14ac:dyDescent="0.25">
      <c r="A134" t="str">
        <f>LEFT(Table1[[#This Row],[Make2]],4)</f>
        <v>2006</v>
      </c>
      <c r="B134" t="str">
        <f>LEFT(Table1[[#This Row],[Make and Model]],FIND(" ",Table1[[#This Row],[Make and Model]]))</f>
        <v xml:space="preserve">Buick </v>
      </c>
      <c r="C134" t="s">
        <v>3031</v>
      </c>
      <c r="D134" t="str">
        <f>REPLACE(Table1[[#This Row],[Make and Model]],1,FIND(" ",Table1[[#This Row],[Make and Model]]), "")</f>
        <v>Rainier SUV</v>
      </c>
      <c r="E134" t="str">
        <f>REPLACE(Table1[[#This Row],[Make2]],1,5,"")</f>
        <v>Buick Rainier SUV</v>
      </c>
      <c r="F134" t="s">
        <v>295</v>
      </c>
      <c r="G134">
        <v>1.33</v>
      </c>
      <c r="H134">
        <f>2014-Table1[[#This Row],[Year]]</f>
        <v>8</v>
      </c>
      <c r="K134" s="1">
        <v>96000</v>
      </c>
      <c r="L134" s="2">
        <v>6252</v>
      </c>
      <c r="M134" s="2">
        <v>6139</v>
      </c>
      <c r="N134" s="2">
        <v>6365</v>
      </c>
      <c r="O134" s="2" t="s">
        <v>294</v>
      </c>
    </row>
    <row r="135" spans="1:15" x14ac:dyDescent="0.25">
      <c r="A135" t="str">
        <f>LEFT(Table1[[#This Row],[Make2]],4)</f>
        <v>2005</v>
      </c>
      <c r="B135" t="str">
        <f>LEFT(Table1[[#This Row],[Make and Model]],FIND(" ",Table1[[#This Row],[Make and Model]]))</f>
        <v xml:space="preserve">Buick </v>
      </c>
      <c r="C135" t="s">
        <v>3031</v>
      </c>
      <c r="D135" t="str">
        <f>REPLACE(Table1[[#This Row],[Make and Model]],1,FIND(" ",Table1[[#This Row],[Make and Model]]), "")</f>
        <v>Rainier SUV</v>
      </c>
      <c r="E135" t="str">
        <f>REPLACE(Table1[[#This Row],[Make2]],1,5,"")</f>
        <v>Buick Rainier SUV</v>
      </c>
      <c r="F135" t="s">
        <v>69</v>
      </c>
      <c r="G135">
        <v>1.33</v>
      </c>
      <c r="H135">
        <f>2014-Table1[[#This Row],[Year]]</f>
        <v>9</v>
      </c>
      <c r="K135" s="1">
        <v>108000</v>
      </c>
      <c r="L135" s="2">
        <v>5276</v>
      </c>
      <c r="M135" s="2">
        <v>5207</v>
      </c>
      <c r="N135" s="2">
        <v>5346</v>
      </c>
      <c r="O135" s="2" t="s">
        <v>68</v>
      </c>
    </row>
    <row r="136" spans="1:15" x14ac:dyDescent="0.25">
      <c r="A136" t="str">
        <f>LEFT(Table1[[#This Row],[Make2]],4)</f>
        <v>2013</v>
      </c>
      <c r="B136" t="str">
        <f>LEFT(Table1[[#This Row],[Make and Model]],FIND(" ",Table1[[#This Row],[Make and Model]]))</f>
        <v xml:space="preserve">Buick </v>
      </c>
      <c r="C136" t="s">
        <v>3032</v>
      </c>
      <c r="D136" t="str">
        <f>REPLACE(Table1[[#This Row],[Make and Model]],1,FIND(" ",Table1[[#This Row],[Make and Model]]), "")</f>
        <v>Regal Sedan</v>
      </c>
      <c r="E136" t="str">
        <f>REPLACE(Table1[[#This Row],[Make2]],1,5,"")</f>
        <v>Buick Regal Sedan</v>
      </c>
      <c r="F136" t="s">
        <v>2835</v>
      </c>
      <c r="G136">
        <v>4</v>
      </c>
      <c r="H136">
        <f>2014-Table1[[#This Row],[Year]]</f>
        <v>1</v>
      </c>
      <c r="K136" s="1">
        <v>12000</v>
      </c>
      <c r="L136" s="2">
        <v>20299</v>
      </c>
      <c r="M136" s="2">
        <v>19731</v>
      </c>
      <c r="N136" s="2">
        <v>20866</v>
      </c>
      <c r="O136" s="2" t="s">
        <v>2834</v>
      </c>
    </row>
    <row r="137" spans="1:15" x14ac:dyDescent="0.25">
      <c r="A137" t="str">
        <f>LEFT(Table1[[#This Row],[Make2]],4)</f>
        <v>2012</v>
      </c>
      <c r="B137" t="str">
        <f>LEFT(Table1[[#This Row],[Make and Model]],FIND(" ",Table1[[#This Row],[Make and Model]]))</f>
        <v xml:space="preserve">Buick </v>
      </c>
      <c r="C137" t="s">
        <v>3032</v>
      </c>
      <c r="D137" t="str">
        <f>REPLACE(Table1[[#This Row],[Make and Model]],1,FIND(" ",Table1[[#This Row],[Make and Model]]), "")</f>
        <v>Regal Sedan</v>
      </c>
      <c r="E137" t="str">
        <f>REPLACE(Table1[[#This Row],[Make2]],1,5,"")</f>
        <v>Buick Regal Sedan</v>
      </c>
      <c r="F137" t="s">
        <v>2487</v>
      </c>
      <c r="G137">
        <v>4</v>
      </c>
      <c r="H137">
        <f>2014-Table1[[#This Row],[Year]]</f>
        <v>2</v>
      </c>
      <c r="K137" s="1">
        <v>24000</v>
      </c>
      <c r="L137" s="2">
        <v>16349</v>
      </c>
      <c r="M137" s="2">
        <v>16112</v>
      </c>
      <c r="N137" s="2">
        <v>16587</v>
      </c>
      <c r="O137" s="2" t="s">
        <v>2486</v>
      </c>
    </row>
    <row r="138" spans="1:15" x14ac:dyDescent="0.25">
      <c r="A138" t="str">
        <f>LEFT(Table1[[#This Row],[Make2]],4)</f>
        <v>2011</v>
      </c>
      <c r="B138" t="str">
        <f>LEFT(Table1[[#This Row],[Make and Model]],FIND(" ",Table1[[#This Row],[Make and Model]]))</f>
        <v xml:space="preserve">Buick </v>
      </c>
      <c r="C138" t="s">
        <v>3032</v>
      </c>
      <c r="D138" t="str">
        <f>REPLACE(Table1[[#This Row],[Make and Model]],1,FIND(" ",Table1[[#This Row],[Make and Model]]), "")</f>
        <v>Regal Sedan</v>
      </c>
      <c r="E138" t="str">
        <f>REPLACE(Table1[[#This Row],[Make2]],1,5,"")</f>
        <v>Buick Regal Sedan</v>
      </c>
      <c r="F138" t="s">
        <v>2131</v>
      </c>
      <c r="G138">
        <v>4</v>
      </c>
      <c r="H138">
        <f>2014-Table1[[#This Row],[Year]]</f>
        <v>3</v>
      </c>
      <c r="K138" s="1">
        <v>36000</v>
      </c>
      <c r="L138" s="2">
        <v>15939</v>
      </c>
      <c r="M138" s="2">
        <v>15613</v>
      </c>
      <c r="N138" s="2">
        <v>16264</v>
      </c>
      <c r="O138" s="2" t="s">
        <v>2130</v>
      </c>
    </row>
    <row r="139" spans="1:15" x14ac:dyDescent="0.25">
      <c r="A139" t="str">
        <f>LEFT(Table1[[#This Row],[Make2]],4)</f>
        <v>2007</v>
      </c>
      <c r="B139" t="str">
        <f>LEFT(Table1[[#This Row],[Make and Model]],FIND(" ",Table1[[#This Row],[Make and Model]]))</f>
        <v xml:space="preserve">Buick </v>
      </c>
      <c r="C139" t="s">
        <v>3031</v>
      </c>
      <c r="D139" t="str">
        <f>REPLACE(Table1[[#This Row],[Make and Model]],1,FIND(" ",Table1[[#This Row],[Make and Model]]), "")</f>
        <v>Rendezvous SUV</v>
      </c>
      <c r="E139" t="str">
        <f>REPLACE(Table1[[#This Row],[Make2]],1,5,"")</f>
        <v>Buick Rendezvous SUV</v>
      </c>
      <c r="F139" t="s">
        <v>655</v>
      </c>
      <c r="G139">
        <v>1.33</v>
      </c>
      <c r="H139">
        <f>2014-Table1[[#This Row],[Year]]</f>
        <v>7</v>
      </c>
      <c r="K139" s="1">
        <v>84000</v>
      </c>
      <c r="L139" s="2">
        <v>6625</v>
      </c>
      <c r="M139" s="2">
        <v>6502</v>
      </c>
      <c r="N139" s="2">
        <v>6748</v>
      </c>
      <c r="O139" s="2" t="s">
        <v>654</v>
      </c>
    </row>
    <row r="140" spans="1:15" x14ac:dyDescent="0.25">
      <c r="A140" t="str">
        <f>LEFT(Table1[[#This Row],[Make2]],4)</f>
        <v>2006</v>
      </c>
      <c r="B140" t="str">
        <f>LEFT(Table1[[#This Row],[Make and Model]],FIND(" ",Table1[[#This Row],[Make and Model]]))</f>
        <v xml:space="preserve">Buick </v>
      </c>
      <c r="C140" t="s">
        <v>3031</v>
      </c>
      <c r="D140" t="str">
        <f>REPLACE(Table1[[#This Row],[Make and Model]],1,FIND(" ",Table1[[#This Row],[Make and Model]]), "")</f>
        <v>Rendezvous SUV</v>
      </c>
      <c r="E140" t="str">
        <f>REPLACE(Table1[[#This Row],[Make2]],1,5,"")</f>
        <v>Buick Rendezvous SUV</v>
      </c>
      <c r="F140" t="s">
        <v>317</v>
      </c>
      <c r="G140">
        <v>1.33</v>
      </c>
      <c r="H140">
        <f>2014-Table1[[#This Row],[Year]]</f>
        <v>8</v>
      </c>
      <c r="K140" s="1">
        <v>96000</v>
      </c>
      <c r="L140" s="2">
        <v>5512</v>
      </c>
      <c r="M140" s="2">
        <v>5412</v>
      </c>
      <c r="N140" s="2">
        <v>5613</v>
      </c>
      <c r="O140" s="2" t="s">
        <v>316</v>
      </c>
    </row>
    <row r="141" spans="1:15" x14ac:dyDescent="0.25">
      <c r="A141" t="str">
        <f>LEFT(Table1[[#This Row],[Make2]],4)</f>
        <v>2005</v>
      </c>
      <c r="B141" t="str">
        <f>LEFT(Table1[[#This Row],[Make and Model]],FIND(" ",Table1[[#This Row],[Make and Model]]))</f>
        <v xml:space="preserve">Buick </v>
      </c>
      <c r="C141" t="s">
        <v>3031</v>
      </c>
      <c r="D141" t="str">
        <f>REPLACE(Table1[[#This Row],[Make and Model]],1,FIND(" ",Table1[[#This Row],[Make and Model]]), "")</f>
        <v>Rendezvous SUV</v>
      </c>
      <c r="E141" t="str">
        <f>REPLACE(Table1[[#This Row],[Make2]],1,5,"")</f>
        <v>Buick Rendezvous SUV</v>
      </c>
      <c r="F141" t="s">
        <v>71</v>
      </c>
      <c r="G141">
        <v>1.33</v>
      </c>
      <c r="H141">
        <f>2014-Table1[[#This Row],[Year]]</f>
        <v>9</v>
      </c>
      <c r="K141" s="1">
        <v>108000</v>
      </c>
      <c r="L141" s="2">
        <v>4218</v>
      </c>
      <c r="M141" s="2">
        <v>4149</v>
      </c>
      <c r="N141" s="2">
        <v>4287</v>
      </c>
      <c r="O141" s="2" t="s">
        <v>70</v>
      </c>
    </row>
    <row r="142" spans="1:15" x14ac:dyDescent="0.25">
      <c r="A142" t="str">
        <f>LEFT(Table1[[#This Row],[Make2]],4)</f>
        <v>2007</v>
      </c>
      <c r="B142" t="str">
        <f>LEFT(Table1[[#This Row],[Make and Model]],FIND(" ",Table1[[#This Row],[Make and Model]]))</f>
        <v xml:space="preserve">Buick </v>
      </c>
      <c r="C142" t="s">
        <v>3034</v>
      </c>
      <c r="D142" t="str">
        <f>REPLACE(Table1[[#This Row],[Make and Model]],1,FIND(" ",Table1[[#This Row],[Make and Model]]), "")</f>
        <v>Terraza Van</v>
      </c>
      <c r="E142" t="str">
        <f>REPLACE(Table1[[#This Row],[Make2]],1,5,"")</f>
        <v>Buick Terraza Van</v>
      </c>
      <c r="F142" t="s">
        <v>661</v>
      </c>
      <c r="G142">
        <v>1.67</v>
      </c>
      <c r="H142">
        <f>2014-Table1[[#This Row],[Year]]</f>
        <v>7</v>
      </c>
      <c r="K142" s="1">
        <v>84000</v>
      </c>
      <c r="L142" s="2">
        <v>6269</v>
      </c>
      <c r="M142" s="2">
        <v>6122</v>
      </c>
      <c r="N142" s="2">
        <v>6416</v>
      </c>
      <c r="O142" s="2" t="s">
        <v>660</v>
      </c>
    </row>
    <row r="143" spans="1:15" x14ac:dyDescent="0.25">
      <c r="A143" t="str">
        <f>LEFT(Table1[[#This Row],[Make2]],4)</f>
        <v>2006</v>
      </c>
      <c r="B143" t="str">
        <f>LEFT(Table1[[#This Row],[Make and Model]],FIND(" ",Table1[[#This Row],[Make and Model]]))</f>
        <v xml:space="preserve">Buick </v>
      </c>
      <c r="C143" t="s">
        <v>3034</v>
      </c>
      <c r="D143" t="str">
        <f>REPLACE(Table1[[#This Row],[Make and Model]],1,FIND(" ",Table1[[#This Row],[Make and Model]]), "")</f>
        <v>Terraza Van</v>
      </c>
      <c r="E143" t="str">
        <f>REPLACE(Table1[[#This Row],[Make2]],1,5,"")</f>
        <v>Buick Terraza Van</v>
      </c>
      <c r="F143" t="s">
        <v>337</v>
      </c>
      <c r="G143">
        <v>1.33</v>
      </c>
      <c r="H143">
        <f>2014-Table1[[#This Row],[Year]]</f>
        <v>8</v>
      </c>
      <c r="K143" s="1">
        <v>96000</v>
      </c>
      <c r="L143" s="2">
        <v>4861</v>
      </c>
      <c r="M143" s="2">
        <v>4766</v>
      </c>
      <c r="N143" s="2">
        <v>4956</v>
      </c>
      <c r="O143" s="2" t="s">
        <v>336</v>
      </c>
    </row>
    <row r="144" spans="1:15" x14ac:dyDescent="0.25">
      <c r="A144" t="str">
        <f>LEFT(Table1[[#This Row],[Make2]],4)</f>
        <v>2005</v>
      </c>
      <c r="B144" t="str">
        <f>LEFT(Table1[[#This Row],[Make and Model]],FIND(" ",Table1[[#This Row],[Make and Model]]))</f>
        <v xml:space="preserve">Buick </v>
      </c>
      <c r="C144" t="s">
        <v>3034</v>
      </c>
      <c r="D144" t="str">
        <f>REPLACE(Table1[[#This Row],[Make and Model]],1,FIND(" ",Table1[[#This Row],[Make and Model]]), "")</f>
        <v>Terraza Van</v>
      </c>
      <c r="E144" t="str">
        <f>REPLACE(Table1[[#This Row],[Make2]],1,5,"")</f>
        <v>Buick Terraza Van</v>
      </c>
      <c r="F144" t="s">
        <v>73</v>
      </c>
      <c r="G144">
        <v>1.33</v>
      </c>
      <c r="H144">
        <f>2014-Table1[[#This Row],[Year]]</f>
        <v>9</v>
      </c>
      <c r="K144" s="1">
        <v>108000</v>
      </c>
      <c r="L144" s="2">
        <v>4163</v>
      </c>
      <c r="M144" s="2">
        <v>4099</v>
      </c>
      <c r="N144" s="2">
        <v>4228</v>
      </c>
      <c r="O144" s="2" t="s">
        <v>72</v>
      </c>
    </row>
    <row r="145" spans="1:15" x14ac:dyDescent="0.25">
      <c r="A145" t="str">
        <f>LEFT(Table1[[#This Row],[Make2]],4)</f>
        <v>2013</v>
      </c>
      <c r="B145" t="str">
        <f>LEFT(Table1[[#This Row],[Make and Model]],FIND(" ",Table1[[#This Row],[Make and Model]]))</f>
        <v xml:space="preserve">Cadillac </v>
      </c>
      <c r="C145" t="s">
        <v>3032</v>
      </c>
      <c r="D145" t="str">
        <f>REPLACE(Table1[[#This Row],[Make and Model]],1,FIND(" ",Table1[[#This Row],[Make and Model]]), "")</f>
        <v>CTS Sedan</v>
      </c>
      <c r="E145" t="str">
        <f>REPLACE(Table1[[#This Row],[Make2]],1,5,"")</f>
        <v>Cadillac CTS Sedan</v>
      </c>
      <c r="F145" t="s">
        <v>2845</v>
      </c>
      <c r="G145">
        <v>4</v>
      </c>
      <c r="H145">
        <f>2014-Table1[[#This Row],[Year]]</f>
        <v>1</v>
      </c>
      <c r="K145" s="1">
        <v>12000</v>
      </c>
      <c r="L145" s="2">
        <v>25617</v>
      </c>
      <c r="M145" s="2">
        <v>25127</v>
      </c>
      <c r="N145" s="2">
        <v>26107</v>
      </c>
      <c r="O145" s="2" t="s">
        <v>2844</v>
      </c>
    </row>
    <row r="146" spans="1:15" x14ac:dyDescent="0.25">
      <c r="A146" t="str">
        <f>LEFT(Table1[[#This Row],[Make2]],4)</f>
        <v>2012</v>
      </c>
      <c r="B146" t="str">
        <f>LEFT(Table1[[#This Row],[Make and Model]],FIND(" ",Table1[[#This Row],[Make and Model]]))</f>
        <v xml:space="preserve">Cadillac </v>
      </c>
      <c r="C146" t="s">
        <v>3032</v>
      </c>
      <c r="D146" t="str">
        <f>REPLACE(Table1[[#This Row],[Make and Model]],1,FIND(" ",Table1[[#This Row],[Make and Model]]), "")</f>
        <v>CTS Sedan</v>
      </c>
      <c r="E146" t="str">
        <f>REPLACE(Table1[[#This Row],[Make2]],1,5,"")</f>
        <v>Cadillac CTS Sedan</v>
      </c>
      <c r="F146" t="s">
        <v>2503</v>
      </c>
      <c r="G146">
        <v>4</v>
      </c>
      <c r="H146">
        <f>2014-Table1[[#This Row],[Year]]</f>
        <v>2</v>
      </c>
      <c r="K146" s="1">
        <v>24000</v>
      </c>
      <c r="L146" s="2">
        <v>22423</v>
      </c>
      <c r="M146" s="2">
        <v>22065</v>
      </c>
      <c r="N146" s="2">
        <v>22781</v>
      </c>
      <c r="O146" s="2" t="s">
        <v>2502</v>
      </c>
    </row>
    <row r="147" spans="1:15" x14ac:dyDescent="0.25">
      <c r="A147" t="str">
        <f>LEFT(Table1[[#This Row],[Make2]],4)</f>
        <v>2011</v>
      </c>
      <c r="B147" t="str">
        <f>LEFT(Table1[[#This Row],[Make and Model]],FIND(" ",Table1[[#This Row],[Make and Model]]))</f>
        <v xml:space="preserve">Cadillac </v>
      </c>
      <c r="C147" t="s">
        <v>3032</v>
      </c>
      <c r="D147" t="str">
        <f>REPLACE(Table1[[#This Row],[Make and Model]],1,FIND(" ",Table1[[#This Row],[Make and Model]]), "")</f>
        <v>CTS Sedan</v>
      </c>
      <c r="E147" t="str">
        <f>REPLACE(Table1[[#This Row],[Make2]],1,5,"")</f>
        <v>Cadillac CTS Sedan</v>
      </c>
      <c r="F147" t="s">
        <v>2141</v>
      </c>
      <c r="G147">
        <v>4</v>
      </c>
      <c r="H147">
        <f>2014-Table1[[#This Row],[Year]]</f>
        <v>3</v>
      </c>
      <c r="K147" s="1">
        <v>36000</v>
      </c>
      <c r="L147" s="2">
        <v>19659</v>
      </c>
      <c r="M147" s="2">
        <v>19434</v>
      </c>
      <c r="N147" s="2">
        <v>19884</v>
      </c>
      <c r="O147" s="2" t="s">
        <v>2140</v>
      </c>
    </row>
    <row r="148" spans="1:15" x14ac:dyDescent="0.25">
      <c r="A148" t="str">
        <f>LEFT(Table1[[#This Row],[Make2]],4)</f>
        <v>2010</v>
      </c>
      <c r="B148" t="str">
        <f>LEFT(Table1[[#This Row],[Make and Model]],FIND(" ",Table1[[#This Row],[Make and Model]]))</f>
        <v xml:space="preserve">Cadillac </v>
      </c>
      <c r="C148" t="s">
        <v>3032</v>
      </c>
      <c r="D148" t="str">
        <f>REPLACE(Table1[[#This Row],[Make and Model]],1,FIND(" ",Table1[[#This Row],[Make and Model]]), "")</f>
        <v>CTS Sedan</v>
      </c>
      <c r="E148" t="str">
        <f>REPLACE(Table1[[#This Row],[Make2]],1,5,"")</f>
        <v>Cadillac CTS Sedan</v>
      </c>
      <c r="F148" t="s">
        <v>1733</v>
      </c>
      <c r="G148">
        <v>4</v>
      </c>
      <c r="H148">
        <f>2014-Table1[[#This Row],[Year]]</f>
        <v>4</v>
      </c>
      <c r="K148" s="1">
        <v>48000</v>
      </c>
      <c r="L148" s="2">
        <v>15262</v>
      </c>
      <c r="M148" s="2">
        <v>15006</v>
      </c>
      <c r="N148" s="2">
        <v>15518</v>
      </c>
      <c r="O148" s="2" t="s">
        <v>1732</v>
      </c>
    </row>
    <row r="149" spans="1:15" x14ac:dyDescent="0.25">
      <c r="A149" t="str">
        <f>LEFT(Table1[[#This Row],[Make2]],4)</f>
        <v>2009</v>
      </c>
      <c r="B149" t="str">
        <f>LEFT(Table1[[#This Row],[Make and Model]],FIND(" ",Table1[[#This Row],[Make and Model]]))</f>
        <v xml:space="preserve">Cadillac </v>
      </c>
      <c r="C149" t="s">
        <v>3032</v>
      </c>
      <c r="D149" t="str">
        <f>REPLACE(Table1[[#This Row],[Make and Model]],1,FIND(" ",Table1[[#This Row],[Make and Model]]), "")</f>
        <v>CTS Sedan</v>
      </c>
      <c r="E149" t="str">
        <f>REPLACE(Table1[[#This Row],[Make2]],1,5,"")</f>
        <v>Cadillac CTS Sedan</v>
      </c>
      <c r="F149" t="s">
        <v>1333</v>
      </c>
      <c r="G149">
        <v>4</v>
      </c>
      <c r="H149">
        <f>2014-Table1[[#This Row],[Year]]</f>
        <v>5</v>
      </c>
      <c r="K149" s="1">
        <v>60000</v>
      </c>
      <c r="L149" s="2">
        <v>13724</v>
      </c>
      <c r="M149" s="2">
        <v>13446</v>
      </c>
      <c r="N149" s="2">
        <v>14001</v>
      </c>
      <c r="O149" s="2" t="s">
        <v>1332</v>
      </c>
    </row>
    <row r="150" spans="1:15" x14ac:dyDescent="0.25">
      <c r="A150" t="str">
        <f>LEFT(Table1[[#This Row],[Make2]],4)</f>
        <v>2008</v>
      </c>
      <c r="B150" t="str">
        <f>LEFT(Table1[[#This Row],[Make and Model]],FIND(" ",Table1[[#This Row],[Make and Model]]))</f>
        <v xml:space="preserve">Cadillac </v>
      </c>
      <c r="C150" t="s">
        <v>3032</v>
      </c>
      <c r="D150" t="str">
        <f>REPLACE(Table1[[#This Row],[Make and Model]],1,FIND(" ",Table1[[#This Row],[Make and Model]]), "")</f>
        <v>CTS Sedan</v>
      </c>
      <c r="E150" t="str">
        <f>REPLACE(Table1[[#This Row],[Make2]],1,5,"")</f>
        <v>Cadillac CTS Sedan</v>
      </c>
      <c r="F150" t="s">
        <v>1001</v>
      </c>
      <c r="G150">
        <v>4</v>
      </c>
      <c r="H150">
        <f>2014-Table1[[#This Row],[Year]]</f>
        <v>6</v>
      </c>
      <c r="K150" s="1">
        <v>72000</v>
      </c>
      <c r="L150" s="2">
        <v>11006</v>
      </c>
      <c r="M150" s="2">
        <v>10817</v>
      </c>
      <c r="N150" s="2">
        <v>11195</v>
      </c>
      <c r="O150" s="2" t="s">
        <v>1000</v>
      </c>
    </row>
    <row r="151" spans="1:15" x14ac:dyDescent="0.25">
      <c r="A151" t="str">
        <f>LEFT(Table1[[#This Row],[Make2]],4)</f>
        <v>2007</v>
      </c>
      <c r="B151" t="str">
        <f>LEFT(Table1[[#This Row],[Make and Model]],FIND(" ",Table1[[#This Row],[Make and Model]]))</f>
        <v xml:space="preserve">Cadillac </v>
      </c>
      <c r="C151" t="s">
        <v>3032</v>
      </c>
      <c r="D151" t="str">
        <f>REPLACE(Table1[[#This Row],[Make and Model]],1,FIND(" ",Table1[[#This Row],[Make and Model]]), "")</f>
        <v>CTS Sedan</v>
      </c>
      <c r="E151" t="str">
        <f>REPLACE(Table1[[#This Row],[Make2]],1,5,"")</f>
        <v>Cadillac CTS Sedan</v>
      </c>
      <c r="F151" t="s">
        <v>663</v>
      </c>
      <c r="G151">
        <v>2.33</v>
      </c>
      <c r="H151">
        <f>2014-Table1[[#This Row],[Year]]</f>
        <v>7</v>
      </c>
      <c r="K151" s="1">
        <v>84000</v>
      </c>
      <c r="L151" s="2">
        <v>8248</v>
      </c>
      <c r="M151" s="2">
        <v>8080</v>
      </c>
      <c r="N151" s="2">
        <v>8417</v>
      </c>
      <c r="O151" s="2" t="s">
        <v>662</v>
      </c>
    </row>
    <row r="152" spans="1:15" x14ac:dyDescent="0.25">
      <c r="A152" t="str">
        <f>LEFT(Table1[[#This Row],[Make2]],4)</f>
        <v>2006</v>
      </c>
      <c r="B152" t="str">
        <f>LEFT(Table1[[#This Row],[Make and Model]],FIND(" ",Table1[[#This Row],[Make and Model]]))</f>
        <v xml:space="preserve">Cadillac </v>
      </c>
      <c r="C152" t="s">
        <v>3032</v>
      </c>
      <c r="D152" t="str">
        <f>REPLACE(Table1[[#This Row],[Make and Model]],1,FIND(" ",Table1[[#This Row],[Make and Model]]), "")</f>
        <v>CTS Sedan</v>
      </c>
      <c r="E152" t="str">
        <f>REPLACE(Table1[[#This Row],[Make2]],1,5,"")</f>
        <v>Cadillac CTS Sedan</v>
      </c>
      <c r="F152" t="s">
        <v>339</v>
      </c>
      <c r="G152">
        <v>2.33</v>
      </c>
      <c r="H152">
        <f>2014-Table1[[#This Row],[Year]]</f>
        <v>8</v>
      </c>
      <c r="K152" s="1">
        <v>96000</v>
      </c>
      <c r="L152" s="2">
        <v>6947</v>
      </c>
      <c r="M152" s="2">
        <v>6820</v>
      </c>
      <c r="N152" s="2">
        <v>7073</v>
      </c>
      <c r="O152" s="2" t="s">
        <v>338</v>
      </c>
    </row>
    <row r="153" spans="1:15" x14ac:dyDescent="0.25">
      <c r="A153" t="str">
        <f>LEFT(Table1[[#This Row],[Make2]],4)</f>
        <v>2005</v>
      </c>
      <c r="B153" t="str">
        <f>LEFT(Table1[[#This Row],[Make and Model]],FIND(" ",Table1[[#This Row],[Make and Model]]))</f>
        <v xml:space="preserve">Cadillac </v>
      </c>
      <c r="C153" t="s">
        <v>3032</v>
      </c>
      <c r="D153" t="str">
        <f>REPLACE(Table1[[#This Row],[Make and Model]],1,FIND(" ",Table1[[#This Row],[Make and Model]]), "")</f>
        <v>CTS Sedan</v>
      </c>
      <c r="E153" t="str">
        <f>REPLACE(Table1[[#This Row],[Make2]],1,5,"")</f>
        <v>Cadillac CTS Sedan</v>
      </c>
      <c r="F153" t="s">
        <v>75</v>
      </c>
      <c r="G153">
        <v>2.33</v>
      </c>
      <c r="H153">
        <f>2014-Table1[[#This Row],[Year]]</f>
        <v>9</v>
      </c>
      <c r="K153" s="1">
        <v>108000</v>
      </c>
      <c r="L153" s="2">
        <v>6239</v>
      </c>
      <c r="M153" s="2">
        <v>6161</v>
      </c>
      <c r="N153" s="2">
        <v>6317</v>
      </c>
      <c r="O153" s="2" t="s">
        <v>74</v>
      </c>
    </row>
    <row r="154" spans="1:15" x14ac:dyDescent="0.25">
      <c r="A154" t="str">
        <f>LEFT(Table1[[#This Row],[Make2]],4)</f>
        <v>2013</v>
      </c>
      <c r="B154" t="str">
        <f>LEFT(Table1[[#This Row],[Make and Model]],FIND(" ",Table1[[#This Row],[Make and Model]]))</f>
        <v xml:space="preserve">Cadillac </v>
      </c>
      <c r="C154" t="s">
        <v>3033</v>
      </c>
      <c r="D154" t="str">
        <f>REPLACE(Table1[[#This Row],[Make and Model]],1,FIND(" ",Table1[[#This Row],[Make and Model]]), "")</f>
        <v>CTS-V Wagon</v>
      </c>
      <c r="E154" t="str">
        <f>REPLACE(Table1[[#This Row],[Make2]],1,5,"")</f>
        <v>Cadillac CTS-V Wagon</v>
      </c>
      <c r="F154" t="s">
        <v>2847</v>
      </c>
      <c r="G154">
        <v>4</v>
      </c>
      <c r="H154">
        <f>2014-Table1[[#This Row],[Year]]</f>
        <v>1</v>
      </c>
      <c r="K154" s="1">
        <v>12000</v>
      </c>
      <c r="L154" s="2">
        <v>46884</v>
      </c>
      <c r="M154" s="2">
        <v>45871</v>
      </c>
      <c r="N154" s="2">
        <v>47897</v>
      </c>
      <c r="O154" s="2" t="s">
        <v>2846</v>
      </c>
    </row>
    <row r="155" spans="1:15" x14ac:dyDescent="0.25">
      <c r="A155" t="str">
        <f>LEFT(Table1[[#This Row],[Make2]],4)</f>
        <v>2012</v>
      </c>
      <c r="B155" t="str">
        <f>LEFT(Table1[[#This Row],[Make and Model]],FIND(" ",Table1[[#This Row],[Make and Model]]))</f>
        <v xml:space="preserve">Cadillac </v>
      </c>
      <c r="C155" t="s">
        <v>3033</v>
      </c>
      <c r="D155" t="str">
        <f>REPLACE(Table1[[#This Row],[Make and Model]],1,FIND(" ",Table1[[#This Row],[Make and Model]]), "")</f>
        <v>CTS-V Wagon</v>
      </c>
      <c r="E155" t="str">
        <f>REPLACE(Table1[[#This Row],[Make2]],1,5,"")</f>
        <v>Cadillac CTS-V Wagon</v>
      </c>
      <c r="F155" t="s">
        <v>2507</v>
      </c>
      <c r="G155">
        <v>4</v>
      </c>
      <c r="H155">
        <f>2014-Table1[[#This Row],[Year]]</f>
        <v>2</v>
      </c>
      <c r="K155" s="1">
        <v>24000</v>
      </c>
      <c r="L155" s="2">
        <v>42848</v>
      </c>
      <c r="M155" s="2">
        <v>41897</v>
      </c>
      <c r="N155" s="2">
        <v>43799</v>
      </c>
      <c r="O155" s="2" t="s">
        <v>2506</v>
      </c>
    </row>
    <row r="156" spans="1:15" x14ac:dyDescent="0.25">
      <c r="A156" t="str">
        <f>LEFT(Table1[[#This Row],[Make2]],4)</f>
        <v>2011</v>
      </c>
      <c r="B156" t="str">
        <f>LEFT(Table1[[#This Row],[Make and Model]],FIND(" ",Table1[[#This Row],[Make and Model]]))</f>
        <v xml:space="preserve">Cadillac </v>
      </c>
      <c r="C156" t="s">
        <v>3033</v>
      </c>
      <c r="D156" t="str">
        <f>REPLACE(Table1[[#This Row],[Make and Model]],1,FIND(" ",Table1[[#This Row],[Make and Model]]), "")</f>
        <v>CTS-V Wagon</v>
      </c>
      <c r="E156" t="str">
        <f>REPLACE(Table1[[#This Row],[Make2]],1,5,"")</f>
        <v>Cadillac CTS-V Wagon</v>
      </c>
      <c r="F156" t="s">
        <v>2143</v>
      </c>
      <c r="G156">
        <v>4</v>
      </c>
      <c r="H156">
        <f>2014-Table1[[#This Row],[Year]]</f>
        <v>3</v>
      </c>
      <c r="K156" s="1">
        <v>36000</v>
      </c>
      <c r="L156" s="2">
        <v>38918</v>
      </c>
      <c r="M156" s="2">
        <v>38003</v>
      </c>
      <c r="N156" s="2">
        <v>39833</v>
      </c>
      <c r="O156" s="2" t="s">
        <v>2142</v>
      </c>
    </row>
    <row r="157" spans="1:15" x14ac:dyDescent="0.25">
      <c r="A157" t="str">
        <f>LEFT(Table1[[#This Row],[Make2]],4)</f>
        <v>2011</v>
      </c>
      <c r="B157" t="str">
        <f>LEFT(Table1[[#This Row],[Make and Model]],FIND(" ",Table1[[#This Row],[Make and Model]]))</f>
        <v xml:space="preserve">Cadillac </v>
      </c>
      <c r="C157" t="s">
        <v>3032</v>
      </c>
      <c r="D157" t="str">
        <f>REPLACE(Table1[[#This Row],[Make and Model]],1,FIND(" ",Table1[[#This Row],[Make and Model]]), "")</f>
        <v>DTS Sedan</v>
      </c>
      <c r="E157" t="str">
        <f>REPLACE(Table1[[#This Row],[Make2]],1,5,"")</f>
        <v>Cadillac DTS Sedan</v>
      </c>
      <c r="F157" t="s">
        <v>2145</v>
      </c>
      <c r="G157">
        <v>2.33</v>
      </c>
      <c r="H157">
        <f>2014-Table1[[#This Row],[Year]]</f>
        <v>3</v>
      </c>
      <c r="K157" s="1">
        <v>36000</v>
      </c>
      <c r="L157" s="2">
        <v>19863</v>
      </c>
      <c r="M157" s="2">
        <v>19491</v>
      </c>
      <c r="N157" s="2">
        <v>20235</v>
      </c>
      <c r="O157" s="2" t="s">
        <v>2144</v>
      </c>
    </row>
    <row r="158" spans="1:15" x14ac:dyDescent="0.25">
      <c r="A158" t="str">
        <f>LEFT(Table1[[#This Row],[Make2]],4)</f>
        <v>2010</v>
      </c>
      <c r="B158" t="str">
        <f>LEFT(Table1[[#This Row],[Make and Model]],FIND(" ",Table1[[#This Row],[Make and Model]]))</f>
        <v xml:space="preserve">Cadillac </v>
      </c>
      <c r="C158" t="s">
        <v>3032</v>
      </c>
      <c r="D158" t="str">
        <f>REPLACE(Table1[[#This Row],[Make and Model]],1,FIND(" ",Table1[[#This Row],[Make and Model]]), "")</f>
        <v>DTS Sedan</v>
      </c>
      <c r="E158" t="str">
        <f>REPLACE(Table1[[#This Row],[Make2]],1,5,"")</f>
        <v>Cadillac DTS Sedan</v>
      </c>
      <c r="F158" t="s">
        <v>1737</v>
      </c>
      <c r="G158">
        <v>2.33</v>
      </c>
      <c r="H158">
        <f>2014-Table1[[#This Row],[Year]]</f>
        <v>4</v>
      </c>
      <c r="K158" s="1">
        <v>48000</v>
      </c>
      <c r="L158" s="2">
        <v>16591</v>
      </c>
      <c r="M158" s="2">
        <v>16270</v>
      </c>
      <c r="N158" s="2">
        <v>16913</v>
      </c>
      <c r="O158" s="2" t="s">
        <v>1736</v>
      </c>
    </row>
    <row r="159" spans="1:15" x14ac:dyDescent="0.25">
      <c r="A159" t="str">
        <f>LEFT(Table1[[#This Row],[Make2]],4)</f>
        <v>2009</v>
      </c>
      <c r="B159" t="str">
        <f>LEFT(Table1[[#This Row],[Make and Model]],FIND(" ",Table1[[#This Row],[Make and Model]]))</f>
        <v xml:space="preserve">Cadillac </v>
      </c>
      <c r="C159" t="s">
        <v>3032</v>
      </c>
      <c r="D159" t="str">
        <f>REPLACE(Table1[[#This Row],[Make and Model]],1,FIND(" ",Table1[[#This Row],[Make and Model]]), "")</f>
        <v>DTS Sedan</v>
      </c>
      <c r="E159" t="str">
        <f>REPLACE(Table1[[#This Row],[Make2]],1,5,"")</f>
        <v>Cadillac DTS Sedan</v>
      </c>
      <c r="F159" t="s">
        <v>1355</v>
      </c>
      <c r="G159">
        <v>2.33</v>
      </c>
      <c r="H159">
        <f>2014-Table1[[#This Row],[Year]]</f>
        <v>5</v>
      </c>
      <c r="K159" s="1">
        <v>60000</v>
      </c>
      <c r="L159" s="2">
        <v>14003</v>
      </c>
      <c r="M159" s="2">
        <v>13784</v>
      </c>
      <c r="N159" s="2">
        <v>14222</v>
      </c>
      <c r="O159" s="2" t="s">
        <v>1354</v>
      </c>
    </row>
    <row r="160" spans="1:15" x14ac:dyDescent="0.25">
      <c r="A160" t="str">
        <f>LEFT(Table1[[#This Row],[Make2]],4)</f>
        <v>2008</v>
      </c>
      <c r="B160" t="str">
        <f>LEFT(Table1[[#This Row],[Make and Model]],FIND(" ",Table1[[#This Row],[Make and Model]]))</f>
        <v xml:space="preserve">Cadillac </v>
      </c>
      <c r="C160" t="s">
        <v>3032</v>
      </c>
      <c r="D160" t="str">
        <f>REPLACE(Table1[[#This Row],[Make and Model]],1,FIND(" ",Table1[[#This Row],[Make and Model]]), "")</f>
        <v>DTS Sedan</v>
      </c>
      <c r="E160" t="str">
        <f>REPLACE(Table1[[#This Row],[Make2]],1,5,"")</f>
        <v>Cadillac DTS Sedan</v>
      </c>
      <c r="F160" t="s">
        <v>1003</v>
      </c>
      <c r="G160">
        <v>2.33</v>
      </c>
      <c r="H160">
        <f>2014-Table1[[#This Row],[Year]]</f>
        <v>6</v>
      </c>
      <c r="K160" s="1">
        <v>72000</v>
      </c>
      <c r="L160" s="2">
        <v>10754</v>
      </c>
      <c r="M160" s="2">
        <v>10642</v>
      </c>
      <c r="N160" s="2">
        <v>10865</v>
      </c>
      <c r="O160" s="2" t="s">
        <v>1002</v>
      </c>
    </row>
    <row r="161" spans="1:15" x14ac:dyDescent="0.25">
      <c r="A161" t="str">
        <f>LEFT(Table1[[#This Row],[Make2]],4)</f>
        <v>2007</v>
      </c>
      <c r="B161" t="str">
        <f>LEFT(Table1[[#This Row],[Make and Model]],FIND(" ",Table1[[#This Row],[Make and Model]]))</f>
        <v xml:space="preserve">Cadillac </v>
      </c>
      <c r="C161" t="s">
        <v>3032</v>
      </c>
      <c r="D161" t="str">
        <f>REPLACE(Table1[[#This Row],[Make and Model]],1,FIND(" ",Table1[[#This Row],[Make and Model]]), "")</f>
        <v>DTS Sedan</v>
      </c>
      <c r="E161" t="str">
        <f>REPLACE(Table1[[#This Row],[Make2]],1,5,"")</f>
        <v>Cadillac DTS Sedan</v>
      </c>
      <c r="F161" t="s">
        <v>665</v>
      </c>
      <c r="G161">
        <v>2</v>
      </c>
      <c r="H161">
        <f>2014-Table1[[#This Row],[Year]]</f>
        <v>7</v>
      </c>
      <c r="K161" s="1">
        <v>84000</v>
      </c>
      <c r="L161" s="2">
        <v>8529</v>
      </c>
      <c r="M161" s="2">
        <v>8430</v>
      </c>
      <c r="N161" s="2">
        <v>8628</v>
      </c>
      <c r="O161" s="2" t="s">
        <v>664</v>
      </c>
    </row>
    <row r="162" spans="1:15" x14ac:dyDescent="0.25">
      <c r="A162" t="str">
        <f>LEFT(Table1[[#This Row],[Make2]],4)</f>
        <v>2006</v>
      </c>
      <c r="B162" t="str">
        <f>LEFT(Table1[[#This Row],[Make and Model]],FIND(" ",Table1[[#This Row],[Make and Model]]))</f>
        <v xml:space="preserve">Cadillac </v>
      </c>
      <c r="C162" t="s">
        <v>3032</v>
      </c>
      <c r="D162" t="str">
        <f>REPLACE(Table1[[#This Row],[Make and Model]],1,FIND(" ",Table1[[#This Row],[Make and Model]]), "")</f>
        <v>DTS Sedan</v>
      </c>
      <c r="E162" t="str">
        <f>REPLACE(Table1[[#This Row],[Make2]],1,5,"")</f>
        <v>Cadillac DTS Sedan</v>
      </c>
      <c r="F162" t="s">
        <v>341</v>
      </c>
      <c r="G162">
        <v>2</v>
      </c>
      <c r="H162">
        <f>2014-Table1[[#This Row],[Year]]</f>
        <v>8</v>
      </c>
      <c r="K162" s="1">
        <v>96000</v>
      </c>
      <c r="L162" s="2">
        <v>6926</v>
      </c>
      <c r="M162" s="2">
        <v>6837</v>
      </c>
      <c r="N162" s="2">
        <v>7015</v>
      </c>
      <c r="O162" s="2" t="s">
        <v>340</v>
      </c>
    </row>
    <row r="163" spans="1:15" x14ac:dyDescent="0.25">
      <c r="A163" t="str">
        <f>LEFT(Table1[[#This Row],[Make2]],4)</f>
        <v>2013</v>
      </c>
      <c r="B163" t="str">
        <f>LEFT(Table1[[#This Row],[Make and Model]],FIND(" ",Table1[[#This Row],[Make and Model]]))</f>
        <v xml:space="preserve">Cadillac </v>
      </c>
      <c r="C163" t="s">
        <v>3031</v>
      </c>
      <c r="D163" t="str">
        <f>REPLACE(Table1[[#This Row],[Make and Model]],1,FIND(" ",Table1[[#This Row],[Make and Model]]), "")</f>
        <v>Escalade ESV SUV</v>
      </c>
      <c r="E163" t="str">
        <f>REPLACE(Table1[[#This Row],[Make2]],1,5,"")</f>
        <v>Cadillac Escalade ESV SUV</v>
      </c>
      <c r="F163" t="s">
        <v>2851</v>
      </c>
      <c r="H163">
        <f>2014-Table1[[#This Row],[Year]]</f>
        <v>1</v>
      </c>
      <c r="K163" s="1">
        <v>12000</v>
      </c>
      <c r="L163" s="2">
        <v>48373</v>
      </c>
      <c r="M163" s="2">
        <v>47780</v>
      </c>
      <c r="N163" s="2">
        <v>48967</v>
      </c>
      <c r="O163" s="2" t="s">
        <v>2850</v>
      </c>
    </row>
    <row r="164" spans="1:15" x14ac:dyDescent="0.25">
      <c r="A164" t="str">
        <f>LEFT(Table1[[#This Row],[Make2]],4)</f>
        <v>2012</v>
      </c>
      <c r="B164" t="str">
        <f>LEFT(Table1[[#This Row],[Make and Model]],FIND(" ",Table1[[#This Row],[Make and Model]]))</f>
        <v xml:space="preserve">Cadillac </v>
      </c>
      <c r="C164" t="s">
        <v>3031</v>
      </c>
      <c r="D164" t="str">
        <f>REPLACE(Table1[[#This Row],[Make and Model]],1,FIND(" ",Table1[[#This Row],[Make and Model]]), "")</f>
        <v>Escalade ESV SUV</v>
      </c>
      <c r="E164" t="str">
        <f>REPLACE(Table1[[#This Row],[Make2]],1,5,"")</f>
        <v>Cadillac Escalade ESV SUV</v>
      </c>
      <c r="F164" t="s">
        <v>2509</v>
      </c>
      <c r="H164">
        <f>2014-Table1[[#This Row],[Year]]</f>
        <v>2</v>
      </c>
      <c r="K164" s="1">
        <v>24000</v>
      </c>
      <c r="L164" s="2">
        <v>44792</v>
      </c>
      <c r="M164" s="2">
        <v>43536</v>
      </c>
      <c r="N164" s="2">
        <v>46047</v>
      </c>
      <c r="O164" s="2" t="s">
        <v>2508</v>
      </c>
    </row>
    <row r="165" spans="1:15" x14ac:dyDescent="0.25">
      <c r="A165" t="str">
        <f>LEFT(Table1[[#This Row],[Make2]],4)</f>
        <v>2011</v>
      </c>
      <c r="B165" t="str">
        <f>LEFT(Table1[[#This Row],[Make and Model]],FIND(" ",Table1[[#This Row],[Make and Model]]))</f>
        <v xml:space="preserve">Cadillac </v>
      </c>
      <c r="C165" t="s">
        <v>3031</v>
      </c>
      <c r="D165" t="str">
        <f>REPLACE(Table1[[#This Row],[Make and Model]],1,FIND(" ",Table1[[#This Row],[Make and Model]]), "")</f>
        <v>Escalade ESV SUV</v>
      </c>
      <c r="E165" t="str">
        <f>REPLACE(Table1[[#This Row],[Make2]],1,5,"")</f>
        <v>Cadillac Escalade ESV SUV</v>
      </c>
      <c r="F165" t="s">
        <v>2147</v>
      </c>
      <c r="H165">
        <f>2014-Table1[[#This Row],[Year]]</f>
        <v>3</v>
      </c>
      <c r="K165" s="1">
        <v>36000</v>
      </c>
      <c r="L165" s="2">
        <v>39541</v>
      </c>
      <c r="M165" s="2">
        <v>38728</v>
      </c>
      <c r="N165" s="2">
        <v>40354</v>
      </c>
      <c r="O165" s="2" t="s">
        <v>2146</v>
      </c>
    </row>
    <row r="166" spans="1:15" x14ac:dyDescent="0.25">
      <c r="A166" t="str">
        <f>LEFT(Table1[[#This Row],[Make2]],4)</f>
        <v>2010</v>
      </c>
      <c r="B166" t="str">
        <f>LEFT(Table1[[#This Row],[Make and Model]],FIND(" ",Table1[[#This Row],[Make and Model]]))</f>
        <v xml:space="preserve">Cadillac </v>
      </c>
      <c r="C166" t="s">
        <v>3031</v>
      </c>
      <c r="D166" t="str">
        <f>REPLACE(Table1[[#This Row],[Make and Model]],1,FIND(" ",Table1[[#This Row],[Make and Model]]), "")</f>
        <v>Escalade ESV SUV</v>
      </c>
      <c r="E166" t="str">
        <f>REPLACE(Table1[[#This Row],[Make2]],1,5,"")</f>
        <v>Cadillac Escalade ESV SUV</v>
      </c>
      <c r="F166" t="s">
        <v>1739</v>
      </c>
      <c r="H166">
        <f>2014-Table1[[#This Row],[Year]]</f>
        <v>4</v>
      </c>
      <c r="K166" s="1">
        <v>48000</v>
      </c>
      <c r="L166" s="2">
        <v>35275</v>
      </c>
      <c r="M166" s="2">
        <v>34542</v>
      </c>
      <c r="N166" s="2">
        <v>36008</v>
      </c>
      <c r="O166" s="2" t="s">
        <v>1738</v>
      </c>
    </row>
    <row r="167" spans="1:15" x14ac:dyDescent="0.25">
      <c r="A167" t="str">
        <f>LEFT(Table1[[#This Row],[Make2]],4)</f>
        <v>2009</v>
      </c>
      <c r="B167" t="str">
        <f>LEFT(Table1[[#This Row],[Make and Model]],FIND(" ",Table1[[#This Row],[Make and Model]]))</f>
        <v xml:space="preserve">Cadillac </v>
      </c>
      <c r="C167" t="s">
        <v>3031</v>
      </c>
      <c r="D167" t="str">
        <f>REPLACE(Table1[[#This Row],[Make and Model]],1,FIND(" ",Table1[[#This Row],[Make and Model]]), "")</f>
        <v>Escalade ESV SUV</v>
      </c>
      <c r="E167" t="str">
        <f>REPLACE(Table1[[#This Row],[Make2]],1,5,"")</f>
        <v>Cadillac Escalade ESV SUV</v>
      </c>
      <c r="F167" t="s">
        <v>1365</v>
      </c>
      <c r="H167">
        <f>2014-Table1[[#This Row],[Year]]</f>
        <v>5</v>
      </c>
      <c r="K167" s="1">
        <v>60000</v>
      </c>
      <c r="L167" s="2">
        <v>29571</v>
      </c>
      <c r="M167" s="2">
        <v>28991</v>
      </c>
      <c r="N167" s="2">
        <v>30151</v>
      </c>
      <c r="O167" s="2" t="s">
        <v>1364</v>
      </c>
    </row>
    <row r="168" spans="1:15" x14ac:dyDescent="0.25">
      <c r="A168" t="str">
        <f>LEFT(Table1[[#This Row],[Make2]],4)</f>
        <v>2008</v>
      </c>
      <c r="B168" t="str">
        <f>LEFT(Table1[[#This Row],[Make and Model]],FIND(" ",Table1[[#This Row],[Make and Model]]))</f>
        <v xml:space="preserve">Cadillac </v>
      </c>
      <c r="C168" t="s">
        <v>3031</v>
      </c>
      <c r="D168" t="str">
        <f>REPLACE(Table1[[#This Row],[Make and Model]],1,FIND(" ",Table1[[#This Row],[Make and Model]]), "")</f>
        <v>Escalade ESV SUV</v>
      </c>
      <c r="E168" t="str">
        <f>REPLACE(Table1[[#This Row],[Make2]],1,5,"")</f>
        <v>Cadillac Escalade ESV SUV</v>
      </c>
      <c r="F168" t="s">
        <v>1007</v>
      </c>
      <c r="H168">
        <f>2014-Table1[[#This Row],[Year]]</f>
        <v>6</v>
      </c>
      <c r="K168" s="1">
        <v>72000</v>
      </c>
      <c r="L168" s="2">
        <v>26206</v>
      </c>
      <c r="M168" s="2">
        <v>25665</v>
      </c>
      <c r="N168" s="2">
        <v>26747</v>
      </c>
      <c r="O168" s="2" t="s">
        <v>1006</v>
      </c>
    </row>
    <row r="169" spans="1:15" x14ac:dyDescent="0.25">
      <c r="A169" t="str">
        <f>LEFT(Table1[[#This Row],[Make2]],4)</f>
        <v>2007</v>
      </c>
      <c r="B169" t="str">
        <f>LEFT(Table1[[#This Row],[Make and Model]],FIND(" ",Table1[[#This Row],[Make and Model]]))</f>
        <v xml:space="preserve">Cadillac </v>
      </c>
      <c r="C169" t="s">
        <v>3031</v>
      </c>
      <c r="D169" t="str">
        <f>REPLACE(Table1[[#This Row],[Make and Model]],1,FIND(" ",Table1[[#This Row],[Make and Model]]), "")</f>
        <v>Escalade ESV SUV</v>
      </c>
      <c r="E169" t="str">
        <f>REPLACE(Table1[[#This Row],[Make2]],1,5,"")</f>
        <v>Cadillac Escalade ESV SUV</v>
      </c>
      <c r="F169" t="s">
        <v>669</v>
      </c>
      <c r="H169">
        <f>2014-Table1[[#This Row],[Year]]</f>
        <v>7</v>
      </c>
      <c r="K169" s="1">
        <v>84000</v>
      </c>
      <c r="L169" s="2">
        <v>20904</v>
      </c>
      <c r="M169" s="2">
        <v>20543</v>
      </c>
      <c r="N169" s="2">
        <v>21265</v>
      </c>
      <c r="O169" s="2" t="s">
        <v>668</v>
      </c>
    </row>
    <row r="170" spans="1:15" x14ac:dyDescent="0.25">
      <c r="A170" t="str">
        <f>LEFT(Table1[[#This Row],[Make2]],4)</f>
        <v>2006</v>
      </c>
      <c r="B170" t="str">
        <f>LEFT(Table1[[#This Row],[Make and Model]],FIND(" ",Table1[[#This Row],[Make and Model]]))</f>
        <v xml:space="preserve">Cadillac </v>
      </c>
      <c r="C170" t="s">
        <v>3031</v>
      </c>
      <c r="D170" t="str">
        <f>REPLACE(Table1[[#This Row],[Make and Model]],1,FIND(" ",Table1[[#This Row],[Make and Model]]), "")</f>
        <v>Escalade ESV SUV</v>
      </c>
      <c r="E170" t="str">
        <f>REPLACE(Table1[[#This Row],[Make2]],1,5,"")</f>
        <v>Cadillac Escalade ESV SUV</v>
      </c>
      <c r="F170" t="s">
        <v>343</v>
      </c>
      <c r="H170">
        <f>2014-Table1[[#This Row],[Year]]</f>
        <v>8</v>
      </c>
      <c r="K170" s="1">
        <v>96000</v>
      </c>
      <c r="L170" s="2">
        <v>15376</v>
      </c>
      <c r="M170" s="2">
        <v>15167</v>
      </c>
      <c r="N170" s="2">
        <v>15585</v>
      </c>
      <c r="O170" s="2" t="s">
        <v>342</v>
      </c>
    </row>
    <row r="171" spans="1:15" x14ac:dyDescent="0.25">
      <c r="A171" t="str">
        <f>LEFT(Table1[[#This Row],[Make2]],4)</f>
        <v>2005</v>
      </c>
      <c r="B171" t="str">
        <f>LEFT(Table1[[#This Row],[Make and Model]],FIND(" ",Table1[[#This Row],[Make and Model]]))</f>
        <v xml:space="preserve">Cadillac </v>
      </c>
      <c r="C171" t="s">
        <v>3031</v>
      </c>
      <c r="D171" t="str">
        <f>REPLACE(Table1[[#This Row],[Make and Model]],1,FIND(" ",Table1[[#This Row],[Make and Model]]), "")</f>
        <v>Escalade ESV SUV</v>
      </c>
      <c r="E171" t="str">
        <f>REPLACE(Table1[[#This Row],[Make2]],1,5,"")</f>
        <v>Cadillac Escalade ESV SUV</v>
      </c>
      <c r="F171" t="s">
        <v>77</v>
      </c>
      <c r="H171">
        <f>2014-Table1[[#This Row],[Year]]</f>
        <v>9</v>
      </c>
      <c r="K171" s="1">
        <v>108000</v>
      </c>
      <c r="L171" s="2">
        <v>10825</v>
      </c>
      <c r="M171" s="2">
        <v>10709</v>
      </c>
      <c r="N171" s="2">
        <v>10941</v>
      </c>
      <c r="O171" s="2" t="s">
        <v>76</v>
      </c>
    </row>
    <row r="172" spans="1:15" x14ac:dyDescent="0.25">
      <c r="A172" t="str">
        <f>LEFT(Table1[[#This Row],[Make2]],4)</f>
        <v>2013</v>
      </c>
      <c r="B172" t="str">
        <f>LEFT(Table1[[#This Row],[Make and Model]],FIND(" ",Table1[[#This Row],[Make and Model]]))</f>
        <v xml:space="preserve">Cadillac </v>
      </c>
      <c r="C172" t="s">
        <v>3035</v>
      </c>
      <c r="D172" t="str">
        <f>REPLACE(Table1[[#This Row],[Make and Model]],1,FIND(" ",Table1[[#This Row],[Make and Model]]), "")</f>
        <v>Escalade EXT Truck</v>
      </c>
      <c r="E172" t="str">
        <f>REPLACE(Table1[[#This Row],[Make2]],1,5,"")</f>
        <v>Cadillac Escalade EXT Truck</v>
      </c>
      <c r="F172" t="s">
        <v>2853</v>
      </c>
      <c r="H172">
        <f>2014-Table1[[#This Row],[Year]]</f>
        <v>1</v>
      </c>
      <c r="K172" s="1">
        <v>12000</v>
      </c>
      <c r="L172" s="2">
        <v>51277</v>
      </c>
      <c r="M172" s="2">
        <v>50487</v>
      </c>
      <c r="N172" s="2">
        <v>52068</v>
      </c>
      <c r="O172" s="2" t="s">
        <v>2852</v>
      </c>
    </row>
    <row r="173" spans="1:15" x14ac:dyDescent="0.25">
      <c r="A173" t="str">
        <f>LEFT(Table1[[#This Row],[Make2]],4)</f>
        <v>2012</v>
      </c>
      <c r="B173" t="str">
        <f>LEFT(Table1[[#This Row],[Make and Model]],FIND(" ",Table1[[#This Row],[Make and Model]]))</f>
        <v xml:space="preserve">Cadillac </v>
      </c>
      <c r="C173" t="s">
        <v>3035</v>
      </c>
      <c r="D173" t="str">
        <f>REPLACE(Table1[[#This Row],[Make and Model]],1,FIND(" ",Table1[[#This Row],[Make and Model]]), "")</f>
        <v>Escalade EXT Truck</v>
      </c>
      <c r="E173" t="str">
        <f>REPLACE(Table1[[#This Row],[Make2]],1,5,"")</f>
        <v>Cadillac Escalade EXT Truck</v>
      </c>
      <c r="F173" t="s">
        <v>2511</v>
      </c>
      <c r="H173">
        <f>2014-Table1[[#This Row],[Year]]</f>
        <v>2</v>
      </c>
      <c r="K173" s="1">
        <v>24000</v>
      </c>
      <c r="L173" s="2">
        <v>42222</v>
      </c>
      <c r="M173" s="2">
        <v>41550</v>
      </c>
      <c r="N173" s="2">
        <v>42893</v>
      </c>
      <c r="O173" s="2" t="s">
        <v>2510</v>
      </c>
    </row>
    <row r="174" spans="1:15" x14ac:dyDescent="0.25">
      <c r="A174" t="str">
        <f>LEFT(Table1[[#This Row],[Make2]],4)</f>
        <v>2011</v>
      </c>
      <c r="B174" t="str">
        <f>LEFT(Table1[[#This Row],[Make and Model]],FIND(" ",Table1[[#This Row],[Make and Model]]))</f>
        <v xml:space="preserve">Cadillac </v>
      </c>
      <c r="C174" t="s">
        <v>3035</v>
      </c>
      <c r="D174" t="str">
        <f>REPLACE(Table1[[#This Row],[Make and Model]],1,FIND(" ",Table1[[#This Row],[Make and Model]]), "")</f>
        <v>Escalade EXT Truck</v>
      </c>
      <c r="E174" t="str">
        <f>REPLACE(Table1[[#This Row],[Make2]],1,5,"")</f>
        <v>Cadillac Escalade EXT Truck</v>
      </c>
      <c r="F174" t="s">
        <v>2149</v>
      </c>
      <c r="H174">
        <f>2014-Table1[[#This Row],[Year]]</f>
        <v>3</v>
      </c>
      <c r="K174" s="1">
        <v>36000</v>
      </c>
      <c r="L174" s="2">
        <v>38741</v>
      </c>
      <c r="M174" s="2">
        <v>37744</v>
      </c>
      <c r="N174" s="2">
        <v>39739</v>
      </c>
      <c r="O174" s="2" t="s">
        <v>2148</v>
      </c>
    </row>
    <row r="175" spans="1:15" x14ac:dyDescent="0.25">
      <c r="A175" t="str">
        <f>LEFT(Table1[[#This Row],[Make2]],4)</f>
        <v>2010</v>
      </c>
      <c r="B175" t="str">
        <f>LEFT(Table1[[#This Row],[Make and Model]],FIND(" ",Table1[[#This Row],[Make and Model]]))</f>
        <v xml:space="preserve">Cadillac </v>
      </c>
      <c r="C175" t="s">
        <v>3035</v>
      </c>
      <c r="D175" t="str">
        <f>REPLACE(Table1[[#This Row],[Make and Model]],1,FIND(" ",Table1[[#This Row],[Make and Model]]), "")</f>
        <v>Escalade EXT Truck</v>
      </c>
      <c r="E175" t="str">
        <f>REPLACE(Table1[[#This Row],[Make2]],1,5,"")</f>
        <v>Cadillac Escalade EXT Truck</v>
      </c>
      <c r="F175" t="s">
        <v>1741</v>
      </c>
      <c r="H175">
        <f>2014-Table1[[#This Row],[Year]]</f>
        <v>4</v>
      </c>
      <c r="K175" s="1">
        <v>48000</v>
      </c>
      <c r="L175" s="2">
        <v>33665</v>
      </c>
      <c r="M175" s="2">
        <v>33261</v>
      </c>
      <c r="N175" s="2">
        <v>34069</v>
      </c>
      <c r="O175" s="2" t="s">
        <v>1740</v>
      </c>
    </row>
    <row r="176" spans="1:15" x14ac:dyDescent="0.25">
      <c r="A176" t="str">
        <f>LEFT(Table1[[#This Row],[Make2]],4)</f>
        <v>2009</v>
      </c>
      <c r="B176" t="str">
        <f>LEFT(Table1[[#This Row],[Make and Model]],FIND(" ",Table1[[#This Row],[Make and Model]]))</f>
        <v xml:space="preserve">Cadillac </v>
      </c>
      <c r="C176" t="s">
        <v>3035</v>
      </c>
      <c r="D176" t="str">
        <f>REPLACE(Table1[[#This Row],[Make and Model]],1,FIND(" ",Table1[[#This Row],[Make and Model]]), "")</f>
        <v>Escalade EXT Truck</v>
      </c>
      <c r="E176" t="str">
        <f>REPLACE(Table1[[#This Row],[Make2]],1,5,"")</f>
        <v>Cadillac Escalade EXT Truck</v>
      </c>
      <c r="F176" t="s">
        <v>1369</v>
      </c>
      <c r="H176">
        <f>2014-Table1[[#This Row],[Year]]</f>
        <v>5</v>
      </c>
      <c r="K176" s="1">
        <v>60000</v>
      </c>
      <c r="L176" s="2">
        <v>28957</v>
      </c>
      <c r="M176" s="2">
        <v>28421</v>
      </c>
      <c r="N176" s="2">
        <v>29494</v>
      </c>
      <c r="O176" s="2" t="s">
        <v>1368</v>
      </c>
    </row>
    <row r="177" spans="1:15" x14ac:dyDescent="0.25">
      <c r="A177" t="str">
        <f>LEFT(Table1[[#This Row],[Make2]],4)</f>
        <v>2008</v>
      </c>
      <c r="B177" t="str">
        <f>LEFT(Table1[[#This Row],[Make and Model]],FIND(" ",Table1[[#This Row],[Make and Model]]))</f>
        <v xml:space="preserve">Cadillac </v>
      </c>
      <c r="C177" t="s">
        <v>3035</v>
      </c>
      <c r="D177" t="str">
        <f>REPLACE(Table1[[#This Row],[Make and Model]],1,FIND(" ",Table1[[#This Row],[Make and Model]]), "")</f>
        <v>Escalade EXT Truck</v>
      </c>
      <c r="E177" t="str">
        <f>REPLACE(Table1[[#This Row],[Make2]],1,5,"")</f>
        <v>Cadillac Escalade EXT Truck</v>
      </c>
      <c r="F177" t="s">
        <v>1009</v>
      </c>
      <c r="H177">
        <f>2014-Table1[[#This Row],[Year]]</f>
        <v>6</v>
      </c>
      <c r="K177" s="1">
        <v>72000</v>
      </c>
      <c r="L177" s="2">
        <v>24561</v>
      </c>
      <c r="M177" s="2">
        <v>24114</v>
      </c>
      <c r="N177" s="2">
        <v>25008</v>
      </c>
      <c r="O177" s="2" t="s">
        <v>1008</v>
      </c>
    </row>
    <row r="178" spans="1:15" x14ac:dyDescent="0.25">
      <c r="A178" t="str">
        <f>LEFT(Table1[[#This Row],[Make2]],4)</f>
        <v>2007</v>
      </c>
      <c r="B178" t="str">
        <f>LEFT(Table1[[#This Row],[Make and Model]],FIND(" ",Table1[[#This Row],[Make and Model]]))</f>
        <v xml:space="preserve">Cadillac </v>
      </c>
      <c r="C178" t="s">
        <v>3035</v>
      </c>
      <c r="D178" t="str">
        <f>REPLACE(Table1[[#This Row],[Make and Model]],1,FIND(" ",Table1[[#This Row],[Make and Model]]), "")</f>
        <v>Escalade EXT Truck</v>
      </c>
      <c r="E178" t="str">
        <f>REPLACE(Table1[[#This Row],[Make2]],1,5,"")</f>
        <v>Cadillac Escalade EXT Truck</v>
      </c>
      <c r="F178" t="s">
        <v>671</v>
      </c>
      <c r="H178">
        <f>2014-Table1[[#This Row],[Year]]</f>
        <v>7</v>
      </c>
      <c r="K178" s="1">
        <v>84000</v>
      </c>
      <c r="L178" s="2">
        <v>20455</v>
      </c>
      <c r="M178" s="2">
        <v>20031</v>
      </c>
      <c r="N178" s="2">
        <v>20879</v>
      </c>
      <c r="O178" s="2" t="s">
        <v>670</v>
      </c>
    </row>
    <row r="179" spans="1:15" x14ac:dyDescent="0.25">
      <c r="A179" t="str">
        <f>LEFT(Table1[[#This Row],[Make2]],4)</f>
        <v>2006</v>
      </c>
      <c r="B179" t="str">
        <f>LEFT(Table1[[#This Row],[Make and Model]],FIND(" ",Table1[[#This Row],[Make and Model]]))</f>
        <v xml:space="preserve">Cadillac </v>
      </c>
      <c r="C179" t="s">
        <v>3035</v>
      </c>
      <c r="D179" t="str">
        <f>REPLACE(Table1[[#This Row],[Make and Model]],1,FIND(" ",Table1[[#This Row],[Make and Model]]), "")</f>
        <v>Escalade EXT Truck</v>
      </c>
      <c r="E179" t="str">
        <f>REPLACE(Table1[[#This Row],[Make2]],1,5,"")</f>
        <v>Cadillac Escalade EXT Truck</v>
      </c>
      <c r="F179" t="s">
        <v>345</v>
      </c>
      <c r="H179">
        <f>2014-Table1[[#This Row],[Year]]</f>
        <v>8</v>
      </c>
      <c r="K179" s="1">
        <v>96000</v>
      </c>
      <c r="L179" s="2">
        <v>13859</v>
      </c>
      <c r="M179" s="2">
        <v>13693</v>
      </c>
      <c r="N179" s="2">
        <v>14026</v>
      </c>
      <c r="O179" s="2" t="s">
        <v>344</v>
      </c>
    </row>
    <row r="180" spans="1:15" x14ac:dyDescent="0.25">
      <c r="A180" t="str">
        <f>LEFT(Table1[[#This Row],[Make2]],4)</f>
        <v>2005</v>
      </c>
      <c r="B180" t="str">
        <f>LEFT(Table1[[#This Row],[Make and Model]],FIND(" ",Table1[[#This Row],[Make and Model]]))</f>
        <v xml:space="preserve">Cadillac </v>
      </c>
      <c r="C180" t="s">
        <v>3035</v>
      </c>
      <c r="D180" t="str">
        <f>REPLACE(Table1[[#This Row],[Make and Model]],1,FIND(" ",Table1[[#This Row],[Make and Model]]), "")</f>
        <v>Escalade EXT Truck</v>
      </c>
      <c r="E180" t="str">
        <f>REPLACE(Table1[[#This Row],[Make2]],1,5,"")</f>
        <v>Cadillac Escalade EXT Truck</v>
      </c>
      <c r="F180" t="s">
        <v>79</v>
      </c>
      <c r="H180">
        <f>2014-Table1[[#This Row],[Year]]</f>
        <v>9</v>
      </c>
      <c r="K180" s="1">
        <v>108000</v>
      </c>
      <c r="L180" s="2">
        <v>11431</v>
      </c>
      <c r="M180" s="2">
        <v>11254</v>
      </c>
      <c r="N180" s="2">
        <v>11607</v>
      </c>
      <c r="O180" s="2" t="s">
        <v>78</v>
      </c>
    </row>
    <row r="181" spans="1:15" x14ac:dyDescent="0.25">
      <c r="A181" t="str">
        <f>LEFT(Table1[[#This Row],[Make2]],4)</f>
        <v>2013</v>
      </c>
      <c r="B181" t="str">
        <f>LEFT(Table1[[#This Row],[Make and Model]],FIND(" ",Table1[[#This Row],[Make and Model]]))</f>
        <v xml:space="preserve">Cadillac </v>
      </c>
      <c r="C181" t="s">
        <v>3031</v>
      </c>
      <c r="D181" t="str">
        <f>REPLACE(Table1[[#This Row],[Make and Model]],1,FIND(" ",Table1[[#This Row],[Make and Model]]), "")</f>
        <v>Escalade Hybrid SUV</v>
      </c>
      <c r="E181" t="str">
        <f>REPLACE(Table1[[#This Row],[Make2]],1,5,"")</f>
        <v>Cadillac Escalade Hybrid SUV</v>
      </c>
      <c r="F181" t="s">
        <v>2855</v>
      </c>
      <c r="H181">
        <f>2014-Table1[[#This Row],[Year]]</f>
        <v>1</v>
      </c>
      <c r="K181" s="1">
        <v>12000</v>
      </c>
      <c r="L181" s="2">
        <v>50796</v>
      </c>
      <c r="M181" s="2">
        <v>50102</v>
      </c>
      <c r="N181" s="2">
        <v>51490</v>
      </c>
      <c r="O181" s="2" t="s">
        <v>2854</v>
      </c>
    </row>
    <row r="182" spans="1:15" x14ac:dyDescent="0.25">
      <c r="A182" t="str">
        <f>LEFT(Table1[[#This Row],[Make2]],4)</f>
        <v>2012</v>
      </c>
      <c r="B182" t="str">
        <f>LEFT(Table1[[#This Row],[Make and Model]],FIND(" ",Table1[[#This Row],[Make and Model]]))</f>
        <v xml:space="preserve">Cadillac </v>
      </c>
      <c r="C182" t="s">
        <v>3031</v>
      </c>
      <c r="D182" t="str">
        <f>REPLACE(Table1[[#This Row],[Make and Model]],1,FIND(" ",Table1[[#This Row],[Make and Model]]), "")</f>
        <v>Escalade Hybrid SUV</v>
      </c>
      <c r="E182" t="str">
        <f>REPLACE(Table1[[#This Row],[Make2]],1,5,"")</f>
        <v>Cadillac Escalade Hybrid SUV</v>
      </c>
      <c r="F182" t="s">
        <v>2513</v>
      </c>
      <c r="H182">
        <f>2014-Table1[[#This Row],[Year]]</f>
        <v>2</v>
      </c>
      <c r="K182" s="1">
        <v>24000</v>
      </c>
      <c r="L182" s="2">
        <v>47861</v>
      </c>
      <c r="M182" s="2">
        <v>46729</v>
      </c>
      <c r="N182" s="2">
        <v>48993</v>
      </c>
      <c r="O182" s="2" t="s">
        <v>2512</v>
      </c>
    </row>
    <row r="183" spans="1:15" x14ac:dyDescent="0.25">
      <c r="A183" t="str">
        <f>LEFT(Table1[[#This Row],[Make2]],4)</f>
        <v>2011</v>
      </c>
      <c r="B183" t="str">
        <f>LEFT(Table1[[#This Row],[Make and Model]],FIND(" ",Table1[[#This Row],[Make and Model]]))</f>
        <v xml:space="preserve">Cadillac </v>
      </c>
      <c r="C183" t="s">
        <v>3031</v>
      </c>
      <c r="D183" t="str">
        <f>REPLACE(Table1[[#This Row],[Make and Model]],1,FIND(" ",Table1[[#This Row],[Make and Model]]), "")</f>
        <v>Escalade Hybrid SUV</v>
      </c>
      <c r="E183" t="str">
        <f>REPLACE(Table1[[#This Row],[Make2]],1,5,"")</f>
        <v>Cadillac Escalade Hybrid SUV</v>
      </c>
      <c r="F183" t="s">
        <v>2151</v>
      </c>
      <c r="H183">
        <f>2014-Table1[[#This Row],[Year]]</f>
        <v>3</v>
      </c>
      <c r="K183" s="1">
        <v>36000</v>
      </c>
      <c r="L183" s="2">
        <v>41865</v>
      </c>
      <c r="M183" s="2">
        <v>40899</v>
      </c>
      <c r="N183" s="2">
        <v>42832</v>
      </c>
      <c r="O183" s="2" t="s">
        <v>2150</v>
      </c>
    </row>
    <row r="184" spans="1:15" x14ac:dyDescent="0.25">
      <c r="A184" t="str">
        <f>LEFT(Table1[[#This Row],[Make2]],4)</f>
        <v>2010</v>
      </c>
      <c r="B184" t="str">
        <f>LEFT(Table1[[#This Row],[Make and Model]],FIND(" ",Table1[[#This Row],[Make and Model]]))</f>
        <v xml:space="preserve">Cadillac </v>
      </c>
      <c r="C184" t="s">
        <v>3031</v>
      </c>
      <c r="D184" t="str">
        <f>REPLACE(Table1[[#This Row],[Make and Model]],1,FIND(" ",Table1[[#This Row],[Make and Model]]), "")</f>
        <v>Escalade Hybrid SUV</v>
      </c>
      <c r="E184" t="str">
        <f>REPLACE(Table1[[#This Row],[Make2]],1,5,"")</f>
        <v>Cadillac Escalade Hybrid SUV</v>
      </c>
      <c r="F184" t="s">
        <v>1743</v>
      </c>
      <c r="H184">
        <f>2014-Table1[[#This Row],[Year]]</f>
        <v>4</v>
      </c>
      <c r="K184" s="1">
        <v>48000</v>
      </c>
      <c r="L184" s="2">
        <v>35797</v>
      </c>
      <c r="M184" s="2">
        <v>35078</v>
      </c>
      <c r="N184" s="2">
        <v>36515</v>
      </c>
      <c r="O184" s="2" t="s">
        <v>1742</v>
      </c>
    </row>
    <row r="185" spans="1:15" x14ac:dyDescent="0.25">
      <c r="A185" t="str">
        <f>LEFT(Table1[[#This Row],[Make2]],4)</f>
        <v>2009</v>
      </c>
      <c r="B185" t="str">
        <f>LEFT(Table1[[#This Row],[Make and Model]],FIND(" ",Table1[[#This Row],[Make and Model]]))</f>
        <v xml:space="preserve">Cadillac </v>
      </c>
      <c r="C185" t="s">
        <v>3031</v>
      </c>
      <c r="D185" t="str">
        <f>REPLACE(Table1[[#This Row],[Make and Model]],1,FIND(" ",Table1[[#This Row],[Make and Model]]), "")</f>
        <v>Escalade Hybrid SUV</v>
      </c>
      <c r="E185" t="str">
        <f>REPLACE(Table1[[#This Row],[Make2]],1,5,"")</f>
        <v>Cadillac Escalade Hybrid SUV</v>
      </c>
      <c r="F185" t="s">
        <v>1371</v>
      </c>
      <c r="H185">
        <f>2014-Table1[[#This Row],[Year]]</f>
        <v>5</v>
      </c>
      <c r="K185" s="1">
        <v>60000</v>
      </c>
      <c r="L185" s="2">
        <v>31822</v>
      </c>
      <c r="M185" s="2">
        <v>31134</v>
      </c>
      <c r="N185" s="2">
        <v>32511</v>
      </c>
      <c r="O185" s="2" t="s">
        <v>1370</v>
      </c>
    </row>
    <row r="186" spans="1:15" x14ac:dyDescent="0.25">
      <c r="A186" t="str">
        <f>LEFT(Table1[[#This Row],[Make2]],4)</f>
        <v>2013</v>
      </c>
      <c r="B186" t="str">
        <f>LEFT(Table1[[#This Row],[Make and Model]],FIND(" ",Table1[[#This Row],[Make and Model]]))</f>
        <v xml:space="preserve">Cadillac </v>
      </c>
      <c r="C186" t="s">
        <v>3031</v>
      </c>
      <c r="D186" t="str">
        <f>REPLACE(Table1[[#This Row],[Make and Model]],1,FIND(" ",Table1[[#This Row],[Make and Model]]), "")</f>
        <v>Escalade SUV</v>
      </c>
      <c r="E186" t="str">
        <f>REPLACE(Table1[[#This Row],[Make2]],1,5,"")</f>
        <v>Cadillac Escalade SUV</v>
      </c>
      <c r="F186" t="s">
        <v>2857</v>
      </c>
      <c r="H186">
        <f>2014-Table1[[#This Row],[Year]]</f>
        <v>1</v>
      </c>
      <c r="K186" s="1">
        <v>12000</v>
      </c>
      <c r="L186" s="2">
        <v>58523</v>
      </c>
      <c r="M186" s="2">
        <v>57712</v>
      </c>
      <c r="N186" s="2">
        <v>59333</v>
      </c>
      <c r="O186" s="2" t="s">
        <v>2856</v>
      </c>
    </row>
    <row r="187" spans="1:15" x14ac:dyDescent="0.25">
      <c r="A187" t="str">
        <f>LEFT(Table1[[#This Row],[Make2]],4)</f>
        <v>2012</v>
      </c>
      <c r="B187" t="str">
        <f>LEFT(Table1[[#This Row],[Make and Model]],FIND(" ",Table1[[#This Row],[Make and Model]]))</f>
        <v xml:space="preserve">Cadillac </v>
      </c>
      <c r="C187" t="s">
        <v>3031</v>
      </c>
      <c r="D187" t="str">
        <f>REPLACE(Table1[[#This Row],[Make and Model]],1,FIND(" ",Table1[[#This Row],[Make and Model]]), "")</f>
        <v>Escalade SUV</v>
      </c>
      <c r="E187" t="str">
        <f>REPLACE(Table1[[#This Row],[Make2]],1,5,"")</f>
        <v>Cadillac Escalade SUV</v>
      </c>
      <c r="F187" t="s">
        <v>2515</v>
      </c>
      <c r="H187">
        <f>2014-Table1[[#This Row],[Year]]</f>
        <v>2</v>
      </c>
      <c r="K187" s="1">
        <v>24000</v>
      </c>
      <c r="L187" s="2">
        <v>41660</v>
      </c>
      <c r="M187" s="2">
        <v>40764</v>
      </c>
      <c r="N187" s="2">
        <v>42556</v>
      </c>
      <c r="O187" s="2" t="s">
        <v>2514</v>
      </c>
    </row>
    <row r="188" spans="1:15" x14ac:dyDescent="0.25">
      <c r="A188" t="str">
        <f>LEFT(Table1[[#This Row],[Make2]],4)</f>
        <v>2011</v>
      </c>
      <c r="B188" t="str">
        <f>LEFT(Table1[[#This Row],[Make and Model]],FIND(" ",Table1[[#This Row],[Make and Model]]))</f>
        <v xml:space="preserve">Cadillac </v>
      </c>
      <c r="C188" t="s">
        <v>3031</v>
      </c>
      <c r="D188" t="str">
        <f>REPLACE(Table1[[#This Row],[Make and Model]],1,FIND(" ",Table1[[#This Row],[Make and Model]]), "")</f>
        <v>Escalade SUV</v>
      </c>
      <c r="E188" t="str">
        <f>REPLACE(Table1[[#This Row],[Make2]],1,5,"")</f>
        <v>Cadillac Escalade SUV</v>
      </c>
      <c r="F188" t="s">
        <v>2153</v>
      </c>
      <c r="H188">
        <f>2014-Table1[[#This Row],[Year]]</f>
        <v>3</v>
      </c>
      <c r="K188" s="1">
        <v>36000</v>
      </c>
      <c r="L188" s="2">
        <v>37783</v>
      </c>
      <c r="M188" s="2">
        <v>36852</v>
      </c>
      <c r="N188" s="2">
        <v>38714</v>
      </c>
      <c r="O188" s="2" t="s">
        <v>2152</v>
      </c>
    </row>
    <row r="189" spans="1:15" x14ac:dyDescent="0.25">
      <c r="A189" t="str">
        <f>LEFT(Table1[[#This Row],[Make2]],4)</f>
        <v>2010</v>
      </c>
      <c r="B189" t="str">
        <f>LEFT(Table1[[#This Row],[Make and Model]],FIND(" ",Table1[[#This Row],[Make and Model]]))</f>
        <v xml:space="preserve">Cadillac </v>
      </c>
      <c r="C189" t="s">
        <v>3031</v>
      </c>
      <c r="D189" t="str">
        <f>REPLACE(Table1[[#This Row],[Make and Model]],1,FIND(" ",Table1[[#This Row],[Make and Model]]), "")</f>
        <v>Escalade SUV</v>
      </c>
      <c r="E189" t="str">
        <f>REPLACE(Table1[[#This Row],[Make2]],1,5,"")</f>
        <v>Cadillac Escalade SUV</v>
      </c>
      <c r="F189" t="s">
        <v>1745</v>
      </c>
      <c r="H189">
        <f>2014-Table1[[#This Row],[Year]]</f>
        <v>4</v>
      </c>
      <c r="K189" s="1">
        <v>48000</v>
      </c>
      <c r="L189" s="2">
        <v>33248</v>
      </c>
      <c r="M189" s="2">
        <v>32724</v>
      </c>
      <c r="N189" s="2">
        <v>33772</v>
      </c>
      <c r="O189" s="2" t="s">
        <v>1744</v>
      </c>
    </row>
    <row r="190" spans="1:15" x14ac:dyDescent="0.25">
      <c r="A190" t="str">
        <f>LEFT(Table1[[#This Row],[Make2]],4)</f>
        <v>2009</v>
      </c>
      <c r="B190" t="str">
        <f>LEFT(Table1[[#This Row],[Make and Model]],FIND(" ",Table1[[#This Row],[Make and Model]]))</f>
        <v xml:space="preserve">Cadillac </v>
      </c>
      <c r="C190" t="s">
        <v>3031</v>
      </c>
      <c r="D190" t="str">
        <f>REPLACE(Table1[[#This Row],[Make and Model]],1,FIND(" ",Table1[[#This Row],[Make and Model]]), "")</f>
        <v>Escalade SUV</v>
      </c>
      <c r="E190" t="str">
        <f>REPLACE(Table1[[#This Row],[Make2]],1,5,"")</f>
        <v>Cadillac Escalade SUV</v>
      </c>
      <c r="F190" t="s">
        <v>1373</v>
      </c>
      <c r="H190">
        <f>2014-Table1[[#This Row],[Year]]</f>
        <v>5</v>
      </c>
      <c r="K190" s="1">
        <v>60000</v>
      </c>
      <c r="L190" s="2">
        <v>26883</v>
      </c>
      <c r="M190" s="2">
        <v>26356</v>
      </c>
      <c r="N190" s="2">
        <v>27410</v>
      </c>
      <c r="O190" s="2" t="s">
        <v>1372</v>
      </c>
    </row>
    <row r="191" spans="1:15" x14ac:dyDescent="0.25">
      <c r="A191" t="str">
        <f>LEFT(Table1[[#This Row],[Make2]],4)</f>
        <v>2008</v>
      </c>
      <c r="B191" t="str">
        <f>LEFT(Table1[[#This Row],[Make and Model]],FIND(" ",Table1[[#This Row],[Make and Model]]))</f>
        <v xml:space="preserve">Cadillac </v>
      </c>
      <c r="C191" t="s">
        <v>3031</v>
      </c>
      <c r="D191" t="str">
        <f>REPLACE(Table1[[#This Row],[Make and Model]],1,FIND(" ",Table1[[#This Row],[Make and Model]]), "")</f>
        <v>Escalade SUV</v>
      </c>
      <c r="E191" t="str">
        <f>REPLACE(Table1[[#This Row],[Make2]],1,5,"")</f>
        <v>Cadillac Escalade SUV</v>
      </c>
      <c r="F191" t="s">
        <v>1011</v>
      </c>
      <c r="H191">
        <f>2014-Table1[[#This Row],[Year]]</f>
        <v>6</v>
      </c>
      <c r="K191" s="1">
        <v>72000</v>
      </c>
      <c r="L191" s="2">
        <v>22137</v>
      </c>
      <c r="M191" s="2">
        <v>21700</v>
      </c>
      <c r="N191" s="2">
        <v>22575</v>
      </c>
      <c r="O191" s="2" t="s">
        <v>1010</v>
      </c>
    </row>
    <row r="192" spans="1:15" x14ac:dyDescent="0.25">
      <c r="A192" t="str">
        <f>LEFT(Table1[[#This Row],[Make2]],4)</f>
        <v>2007</v>
      </c>
      <c r="B192" t="str">
        <f>LEFT(Table1[[#This Row],[Make and Model]],FIND(" ",Table1[[#This Row],[Make and Model]]))</f>
        <v xml:space="preserve">Cadillac </v>
      </c>
      <c r="C192" t="s">
        <v>3031</v>
      </c>
      <c r="D192" t="str">
        <f>REPLACE(Table1[[#This Row],[Make and Model]],1,FIND(" ",Table1[[#This Row],[Make and Model]]), "")</f>
        <v>Escalade SUV</v>
      </c>
      <c r="E192" t="str">
        <f>REPLACE(Table1[[#This Row],[Make2]],1,5,"")</f>
        <v>Cadillac Escalade SUV</v>
      </c>
      <c r="F192" t="s">
        <v>673</v>
      </c>
      <c r="H192">
        <f>2014-Table1[[#This Row],[Year]]</f>
        <v>7</v>
      </c>
      <c r="K192" s="1">
        <v>84000</v>
      </c>
      <c r="L192" s="2">
        <v>21510</v>
      </c>
      <c r="M192" s="2">
        <v>21093</v>
      </c>
      <c r="N192" s="2">
        <v>21927</v>
      </c>
      <c r="O192" s="2" t="s">
        <v>672</v>
      </c>
    </row>
    <row r="193" spans="1:15" x14ac:dyDescent="0.25">
      <c r="A193" t="str">
        <f>LEFT(Table1[[#This Row],[Make2]],4)</f>
        <v>2006</v>
      </c>
      <c r="B193" t="str">
        <f>LEFT(Table1[[#This Row],[Make and Model]],FIND(" ",Table1[[#This Row],[Make and Model]]))</f>
        <v xml:space="preserve">Cadillac </v>
      </c>
      <c r="C193" t="s">
        <v>3031</v>
      </c>
      <c r="D193" t="str">
        <f>REPLACE(Table1[[#This Row],[Make and Model]],1,FIND(" ",Table1[[#This Row],[Make and Model]]), "")</f>
        <v>Escalade SUV</v>
      </c>
      <c r="E193" t="str">
        <f>REPLACE(Table1[[#This Row],[Make2]],1,5,"")</f>
        <v>Cadillac Escalade SUV</v>
      </c>
      <c r="F193" t="s">
        <v>347</v>
      </c>
      <c r="H193">
        <f>2014-Table1[[#This Row],[Year]]</f>
        <v>8</v>
      </c>
      <c r="K193" s="1">
        <v>96000</v>
      </c>
      <c r="L193" s="2">
        <v>12259</v>
      </c>
      <c r="M193" s="2">
        <v>12110</v>
      </c>
      <c r="N193" s="2">
        <v>12408</v>
      </c>
      <c r="O193" s="2" t="s">
        <v>346</v>
      </c>
    </row>
    <row r="194" spans="1:15" x14ac:dyDescent="0.25">
      <c r="A194" t="str">
        <f>LEFT(Table1[[#This Row],[Make2]],4)</f>
        <v>2005</v>
      </c>
      <c r="B194" t="str">
        <f>LEFT(Table1[[#This Row],[Make and Model]],FIND(" ",Table1[[#This Row],[Make and Model]]))</f>
        <v xml:space="preserve">Cadillac </v>
      </c>
      <c r="C194" t="s">
        <v>3031</v>
      </c>
      <c r="D194" t="str">
        <f>REPLACE(Table1[[#This Row],[Make and Model]],1,FIND(" ",Table1[[#This Row],[Make and Model]]), "")</f>
        <v>Escalade SUV</v>
      </c>
      <c r="E194" t="str">
        <f>REPLACE(Table1[[#This Row],[Make2]],1,5,"")</f>
        <v>Cadillac Escalade SUV</v>
      </c>
      <c r="F194" t="s">
        <v>83</v>
      </c>
      <c r="H194">
        <f>2014-Table1[[#This Row],[Year]]</f>
        <v>9</v>
      </c>
      <c r="K194" s="1">
        <v>108000</v>
      </c>
      <c r="L194" s="2">
        <v>9179</v>
      </c>
      <c r="M194" s="2">
        <v>9060</v>
      </c>
      <c r="N194" s="2">
        <v>9297</v>
      </c>
      <c r="O194" s="2" t="s">
        <v>82</v>
      </c>
    </row>
    <row r="195" spans="1:15" x14ac:dyDescent="0.25">
      <c r="A195" t="str">
        <f>LEFT(Table1[[#This Row],[Make2]],4)</f>
        <v>2011</v>
      </c>
      <c r="B195" t="str">
        <f>LEFT(Table1[[#This Row],[Make and Model]],FIND(" ",Table1[[#This Row],[Make and Model]]))</f>
        <v xml:space="preserve">Cadillac </v>
      </c>
      <c r="C195" t="s">
        <v>3032</v>
      </c>
      <c r="D195" t="str">
        <f>REPLACE(Table1[[#This Row],[Make and Model]],1,FIND(" ",Table1[[#This Row],[Make and Model]]), "")</f>
        <v>STS Sedan</v>
      </c>
      <c r="E195" t="str">
        <f>REPLACE(Table1[[#This Row],[Make2]],1,5,"")</f>
        <v>Cadillac STS Sedan</v>
      </c>
      <c r="F195" t="s">
        <v>2155</v>
      </c>
      <c r="G195">
        <v>2</v>
      </c>
      <c r="H195">
        <f>2014-Table1[[#This Row],[Year]]</f>
        <v>3</v>
      </c>
      <c r="K195" s="1">
        <v>36000</v>
      </c>
      <c r="L195" s="2">
        <v>29503</v>
      </c>
      <c r="M195" s="2">
        <v>28840</v>
      </c>
      <c r="N195" s="2">
        <v>30166</v>
      </c>
      <c r="O195" s="2" t="s">
        <v>2154</v>
      </c>
    </row>
    <row r="196" spans="1:15" x14ac:dyDescent="0.25">
      <c r="A196" t="str">
        <f>LEFT(Table1[[#This Row],[Make2]],4)</f>
        <v>2010</v>
      </c>
      <c r="B196" t="str">
        <f>LEFT(Table1[[#This Row],[Make and Model]],FIND(" ",Table1[[#This Row],[Make and Model]]))</f>
        <v xml:space="preserve">Cadillac </v>
      </c>
      <c r="C196" t="s">
        <v>3032</v>
      </c>
      <c r="D196" t="str">
        <f>REPLACE(Table1[[#This Row],[Make and Model]],1,FIND(" ",Table1[[#This Row],[Make and Model]]), "")</f>
        <v>STS Sedan</v>
      </c>
      <c r="E196" t="str">
        <f>REPLACE(Table1[[#This Row],[Make2]],1,5,"")</f>
        <v>Cadillac STS Sedan</v>
      </c>
      <c r="F196" t="s">
        <v>1747</v>
      </c>
      <c r="G196">
        <v>2</v>
      </c>
      <c r="H196">
        <f>2014-Table1[[#This Row],[Year]]</f>
        <v>4</v>
      </c>
      <c r="K196" s="1">
        <v>48000</v>
      </c>
      <c r="L196" s="2">
        <v>17800</v>
      </c>
      <c r="M196" s="2">
        <v>17512</v>
      </c>
      <c r="N196" s="2">
        <v>18088</v>
      </c>
      <c r="O196" s="2" t="s">
        <v>1746</v>
      </c>
    </row>
    <row r="197" spans="1:15" x14ac:dyDescent="0.25">
      <c r="A197" t="str">
        <f>LEFT(Table1[[#This Row],[Make2]],4)</f>
        <v>2009</v>
      </c>
      <c r="B197" t="str">
        <f>LEFT(Table1[[#This Row],[Make and Model]],FIND(" ",Table1[[#This Row],[Make and Model]]))</f>
        <v xml:space="preserve">Cadillac </v>
      </c>
      <c r="C197" t="s">
        <v>3032</v>
      </c>
      <c r="D197" t="str">
        <f>REPLACE(Table1[[#This Row],[Make and Model]],1,FIND(" ",Table1[[#This Row],[Make and Model]]), "")</f>
        <v>STS Sedan</v>
      </c>
      <c r="E197" t="str">
        <f>REPLACE(Table1[[#This Row],[Make2]],1,5,"")</f>
        <v>Cadillac STS Sedan</v>
      </c>
      <c r="F197" t="s">
        <v>1375</v>
      </c>
      <c r="G197">
        <v>2</v>
      </c>
      <c r="H197">
        <f>2014-Table1[[#This Row],[Year]]</f>
        <v>5</v>
      </c>
      <c r="K197" s="1">
        <v>60000</v>
      </c>
      <c r="L197" s="2">
        <v>14918</v>
      </c>
      <c r="M197" s="2">
        <v>14691</v>
      </c>
      <c r="N197" s="2">
        <v>15144</v>
      </c>
      <c r="O197" s="2" t="s">
        <v>1374</v>
      </c>
    </row>
    <row r="198" spans="1:15" x14ac:dyDescent="0.25">
      <c r="A198" t="str">
        <f>LEFT(Table1[[#This Row],[Make2]],4)</f>
        <v>2008</v>
      </c>
      <c r="B198" t="str">
        <f>LEFT(Table1[[#This Row],[Make and Model]],FIND(" ",Table1[[#This Row],[Make and Model]]))</f>
        <v xml:space="preserve">Cadillac </v>
      </c>
      <c r="C198" t="s">
        <v>3032</v>
      </c>
      <c r="D198" t="str">
        <f>REPLACE(Table1[[#This Row],[Make and Model]],1,FIND(" ",Table1[[#This Row],[Make and Model]]), "")</f>
        <v>STS Sedan</v>
      </c>
      <c r="E198" t="str">
        <f>REPLACE(Table1[[#This Row],[Make2]],1,5,"")</f>
        <v>Cadillac STS Sedan</v>
      </c>
      <c r="F198" t="s">
        <v>1013</v>
      </c>
      <c r="G198">
        <v>2</v>
      </c>
      <c r="H198">
        <f>2014-Table1[[#This Row],[Year]]</f>
        <v>6</v>
      </c>
      <c r="K198" s="1">
        <v>72000</v>
      </c>
      <c r="L198" s="2">
        <v>11841</v>
      </c>
      <c r="M198" s="2">
        <v>11626</v>
      </c>
      <c r="N198" s="2">
        <v>12056</v>
      </c>
      <c r="O198" s="2" t="s">
        <v>1012</v>
      </c>
    </row>
    <row r="199" spans="1:15" x14ac:dyDescent="0.25">
      <c r="A199" t="str">
        <f>LEFT(Table1[[#This Row],[Make2]],4)</f>
        <v>2007</v>
      </c>
      <c r="B199" t="str">
        <f>LEFT(Table1[[#This Row],[Make and Model]],FIND(" ",Table1[[#This Row],[Make and Model]]))</f>
        <v xml:space="preserve">Cadillac </v>
      </c>
      <c r="C199" t="s">
        <v>3032</v>
      </c>
      <c r="D199" t="str">
        <f>REPLACE(Table1[[#This Row],[Make and Model]],1,FIND(" ",Table1[[#This Row],[Make and Model]]), "")</f>
        <v>STS Sedan</v>
      </c>
      <c r="E199" t="str">
        <f>REPLACE(Table1[[#This Row],[Make2]],1,5,"")</f>
        <v>Cadillac STS Sedan</v>
      </c>
      <c r="F199" t="s">
        <v>675</v>
      </c>
      <c r="G199">
        <v>2</v>
      </c>
      <c r="H199">
        <f>2014-Table1[[#This Row],[Year]]</f>
        <v>7</v>
      </c>
      <c r="K199" s="1">
        <v>84000</v>
      </c>
      <c r="L199" s="2">
        <v>9510</v>
      </c>
      <c r="M199" s="2">
        <v>9360</v>
      </c>
      <c r="N199" s="2">
        <v>9660</v>
      </c>
      <c r="O199" s="2" t="s">
        <v>674</v>
      </c>
    </row>
    <row r="200" spans="1:15" x14ac:dyDescent="0.25">
      <c r="A200" t="str">
        <f>LEFT(Table1[[#This Row],[Make2]],4)</f>
        <v>2006</v>
      </c>
      <c r="B200" t="str">
        <f>LEFT(Table1[[#This Row],[Make and Model]],FIND(" ",Table1[[#This Row],[Make and Model]]))</f>
        <v xml:space="preserve">Cadillac </v>
      </c>
      <c r="C200" t="s">
        <v>3032</v>
      </c>
      <c r="D200" t="str">
        <f>REPLACE(Table1[[#This Row],[Make and Model]],1,FIND(" ",Table1[[#This Row],[Make and Model]]), "")</f>
        <v>STS Sedan</v>
      </c>
      <c r="E200" t="str">
        <f>REPLACE(Table1[[#This Row],[Make2]],1,5,"")</f>
        <v>Cadillac STS Sedan</v>
      </c>
      <c r="F200" t="s">
        <v>351</v>
      </c>
      <c r="G200">
        <v>2</v>
      </c>
      <c r="H200">
        <f>2014-Table1[[#This Row],[Year]]</f>
        <v>8</v>
      </c>
      <c r="K200" s="1">
        <v>96000</v>
      </c>
      <c r="L200" s="2">
        <v>7336</v>
      </c>
      <c r="M200" s="2">
        <v>7245</v>
      </c>
      <c r="N200" s="2">
        <v>7427</v>
      </c>
      <c r="O200" s="2" t="s">
        <v>350</v>
      </c>
    </row>
    <row r="201" spans="1:15" x14ac:dyDescent="0.25">
      <c r="A201" t="str">
        <f>LEFT(Table1[[#This Row],[Make2]],4)</f>
        <v>2005</v>
      </c>
      <c r="B201" t="str">
        <f>LEFT(Table1[[#This Row],[Make and Model]],FIND(" ",Table1[[#This Row],[Make and Model]]))</f>
        <v xml:space="preserve">Cadillac </v>
      </c>
      <c r="C201" t="s">
        <v>3032</v>
      </c>
      <c r="D201" t="str">
        <f>REPLACE(Table1[[#This Row],[Make and Model]],1,FIND(" ",Table1[[#This Row],[Make and Model]]), "")</f>
        <v>STS Sedan</v>
      </c>
      <c r="E201" t="str">
        <f>REPLACE(Table1[[#This Row],[Make2]],1,5,"")</f>
        <v>Cadillac STS Sedan</v>
      </c>
      <c r="F201" t="s">
        <v>85</v>
      </c>
      <c r="G201">
        <v>2</v>
      </c>
      <c r="H201">
        <f>2014-Table1[[#This Row],[Year]]</f>
        <v>9</v>
      </c>
      <c r="K201" s="1">
        <v>108000</v>
      </c>
      <c r="L201" s="2">
        <v>5569</v>
      </c>
      <c r="M201" s="2">
        <v>5496</v>
      </c>
      <c r="N201" s="2">
        <v>5641</v>
      </c>
      <c r="O201" s="2" t="s">
        <v>84</v>
      </c>
    </row>
    <row r="202" spans="1:15" x14ac:dyDescent="0.25">
      <c r="A202" t="str">
        <f>LEFT(Table1[[#This Row],[Make2]],4)</f>
        <v>2011</v>
      </c>
      <c r="B202" t="str">
        <f>LEFT(Table1[[#This Row],[Make and Model]],FIND(" ",Table1[[#This Row],[Make and Model]]))</f>
        <v xml:space="preserve">Chevrolet </v>
      </c>
      <c r="C202" t="s">
        <v>3033</v>
      </c>
      <c r="D202" t="str">
        <f>REPLACE(Table1[[#This Row],[Make and Model]],1,FIND(" ",Table1[[#This Row],[Make and Model]]), "")</f>
        <v>Aveo Hatchback</v>
      </c>
      <c r="E202" t="str">
        <f>REPLACE(Table1[[#This Row],[Make2]],1,5,"")</f>
        <v>Chevrolet Aveo Hatchback</v>
      </c>
      <c r="F202" t="s">
        <v>2157</v>
      </c>
      <c r="G202">
        <v>2.33</v>
      </c>
      <c r="H202">
        <f>2014-Table1[[#This Row],[Year]]</f>
        <v>3</v>
      </c>
      <c r="K202" s="1">
        <v>36000</v>
      </c>
      <c r="L202" s="2">
        <v>7642</v>
      </c>
      <c r="M202" s="2">
        <v>7434</v>
      </c>
      <c r="N202" s="2">
        <v>7850</v>
      </c>
      <c r="O202" s="2" t="s">
        <v>2156</v>
      </c>
    </row>
    <row r="203" spans="1:15" x14ac:dyDescent="0.25">
      <c r="A203" t="str">
        <f>LEFT(Table1[[#This Row],[Make2]],4)</f>
        <v>2010</v>
      </c>
      <c r="B203" t="str">
        <f>LEFT(Table1[[#This Row],[Make and Model]],FIND(" ",Table1[[#This Row],[Make and Model]]))</f>
        <v xml:space="preserve">Chevrolet </v>
      </c>
      <c r="C203" t="s">
        <v>3033</v>
      </c>
      <c r="D203" t="str">
        <f>REPLACE(Table1[[#This Row],[Make and Model]],1,FIND(" ",Table1[[#This Row],[Make and Model]]), "")</f>
        <v>Aveo Hatchback</v>
      </c>
      <c r="E203" t="str">
        <f>REPLACE(Table1[[#This Row],[Make2]],1,5,"")</f>
        <v>Chevrolet Aveo Hatchback</v>
      </c>
      <c r="F203" t="s">
        <v>1749</v>
      </c>
      <c r="G203">
        <v>2.33</v>
      </c>
      <c r="H203">
        <f>2014-Table1[[#This Row],[Year]]</f>
        <v>4</v>
      </c>
      <c r="K203" s="1">
        <v>48000</v>
      </c>
      <c r="L203" s="2">
        <v>6461</v>
      </c>
      <c r="M203" s="2">
        <v>6268</v>
      </c>
      <c r="N203" s="2">
        <v>6654</v>
      </c>
      <c r="O203" s="2" t="s">
        <v>1748</v>
      </c>
    </row>
    <row r="204" spans="1:15" x14ac:dyDescent="0.25">
      <c r="A204" t="str">
        <f>LEFT(Table1[[#This Row],[Make2]],4)</f>
        <v>2009</v>
      </c>
      <c r="B204" t="str">
        <f>LEFT(Table1[[#This Row],[Make and Model]],FIND(" ",Table1[[#This Row],[Make and Model]]))</f>
        <v xml:space="preserve">Chevrolet </v>
      </c>
      <c r="C204" t="s">
        <v>3033</v>
      </c>
      <c r="D204" t="str">
        <f>REPLACE(Table1[[#This Row],[Make and Model]],1,FIND(" ",Table1[[#This Row],[Make and Model]]), "")</f>
        <v>Aveo Hatchback</v>
      </c>
      <c r="E204" t="str">
        <f>REPLACE(Table1[[#This Row],[Make2]],1,5,"")</f>
        <v>Chevrolet Aveo Hatchback</v>
      </c>
      <c r="F204" t="s">
        <v>1377</v>
      </c>
      <c r="G204">
        <v>1.67</v>
      </c>
      <c r="H204">
        <f>2014-Table1[[#This Row],[Year]]</f>
        <v>5</v>
      </c>
      <c r="K204" s="1">
        <v>60000</v>
      </c>
      <c r="L204" s="2">
        <v>5656</v>
      </c>
      <c r="M204" s="2">
        <v>5498</v>
      </c>
      <c r="N204" s="2">
        <v>5813</v>
      </c>
      <c r="O204" s="2" t="s">
        <v>1376</v>
      </c>
    </row>
    <row r="205" spans="1:15" x14ac:dyDescent="0.25">
      <c r="A205" t="str">
        <f>LEFT(Table1[[#This Row],[Make2]],4)</f>
        <v>2008</v>
      </c>
      <c r="B205" t="str">
        <f>LEFT(Table1[[#This Row],[Make and Model]],FIND(" ",Table1[[#This Row],[Make and Model]]))</f>
        <v xml:space="preserve">Chevrolet </v>
      </c>
      <c r="C205" t="s">
        <v>3033</v>
      </c>
      <c r="D205" t="str">
        <f>REPLACE(Table1[[#This Row],[Make and Model]],1,FIND(" ",Table1[[#This Row],[Make and Model]]), "")</f>
        <v>Aveo Hatchback</v>
      </c>
      <c r="E205" t="str">
        <f>REPLACE(Table1[[#This Row],[Make2]],1,5,"")</f>
        <v>Chevrolet Aveo Hatchback</v>
      </c>
      <c r="F205" t="s">
        <v>1015</v>
      </c>
      <c r="G205">
        <v>1.67</v>
      </c>
      <c r="H205">
        <f>2014-Table1[[#This Row],[Year]]</f>
        <v>6</v>
      </c>
      <c r="K205" s="1">
        <v>72000</v>
      </c>
      <c r="L205" s="2">
        <v>3956</v>
      </c>
      <c r="M205" s="2">
        <v>3834</v>
      </c>
      <c r="N205" s="2">
        <v>4078</v>
      </c>
      <c r="O205" s="2" t="s">
        <v>1014</v>
      </c>
    </row>
    <row r="206" spans="1:15" x14ac:dyDescent="0.25">
      <c r="A206" t="str">
        <f>LEFT(Table1[[#This Row],[Make2]],4)</f>
        <v>2007</v>
      </c>
      <c r="B206" t="str">
        <f>LEFT(Table1[[#This Row],[Make and Model]],FIND(" ",Table1[[#This Row],[Make and Model]]))</f>
        <v xml:space="preserve">Chevrolet </v>
      </c>
      <c r="C206" t="s">
        <v>3033</v>
      </c>
      <c r="D206" t="str">
        <f>REPLACE(Table1[[#This Row],[Make and Model]],1,FIND(" ",Table1[[#This Row],[Make and Model]]), "")</f>
        <v>Aveo Hatchback</v>
      </c>
      <c r="E206" t="str">
        <f>REPLACE(Table1[[#This Row],[Make2]],1,5,"")</f>
        <v>Chevrolet Aveo Hatchback</v>
      </c>
      <c r="F206" t="s">
        <v>677</v>
      </c>
      <c r="G206">
        <v>1.67</v>
      </c>
      <c r="H206">
        <f>2014-Table1[[#This Row],[Year]]</f>
        <v>7</v>
      </c>
      <c r="K206" s="1">
        <v>84000</v>
      </c>
      <c r="L206" s="2">
        <v>3310</v>
      </c>
      <c r="M206" s="2">
        <v>3196</v>
      </c>
      <c r="N206" s="2">
        <v>3425</v>
      </c>
      <c r="O206" s="2" t="s">
        <v>676</v>
      </c>
    </row>
    <row r="207" spans="1:15" x14ac:dyDescent="0.25">
      <c r="A207" t="str">
        <f>LEFT(Table1[[#This Row],[Make2]],4)</f>
        <v>2006</v>
      </c>
      <c r="B207" t="str">
        <f>LEFT(Table1[[#This Row],[Make and Model]],FIND(" ",Table1[[#This Row],[Make and Model]]))</f>
        <v xml:space="preserve">Chevrolet </v>
      </c>
      <c r="C207" t="s">
        <v>3033</v>
      </c>
      <c r="D207" t="str">
        <f>REPLACE(Table1[[#This Row],[Make and Model]],1,FIND(" ",Table1[[#This Row],[Make and Model]]), "")</f>
        <v>Aveo Hatchback</v>
      </c>
      <c r="E207" t="str">
        <f>REPLACE(Table1[[#This Row],[Make2]],1,5,"")</f>
        <v>Chevrolet Aveo Hatchback</v>
      </c>
      <c r="F207" t="s">
        <v>353</v>
      </c>
      <c r="G207">
        <v>1.67</v>
      </c>
      <c r="H207">
        <f>2014-Table1[[#This Row],[Year]]</f>
        <v>8</v>
      </c>
      <c r="K207" s="1">
        <v>96000</v>
      </c>
      <c r="L207" s="2">
        <v>3205</v>
      </c>
      <c r="M207" s="2">
        <v>3124</v>
      </c>
      <c r="N207" s="2">
        <v>3287</v>
      </c>
      <c r="O207" s="2" t="s">
        <v>352</v>
      </c>
    </row>
    <row r="208" spans="1:15" x14ac:dyDescent="0.25">
      <c r="A208" t="str">
        <f>LEFT(Table1[[#This Row],[Make2]],4)</f>
        <v>2005</v>
      </c>
      <c r="B208" t="str">
        <f>LEFT(Table1[[#This Row],[Make and Model]],FIND(" ",Table1[[#This Row],[Make and Model]]))</f>
        <v xml:space="preserve">Chevrolet </v>
      </c>
      <c r="C208" t="s">
        <v>3033</v>
      </c>
      <c r="D208" t="str">
        <f>REPLACE(Table1[[#This Row],[Make and Model]],1,FIND(" ",Table1[[#This Row],[Make and Model]]), "")</f>
        <v>Aveo Hatchback</v>
      </c>
      <c r="E208" t="str">
        <f>REPLACE(Table1[[#This Row],[Make2]],1,5,"")</f>
        <v>Chevrolet Aveo Hatchback</v>
      </c>
      <c r="F208" t="s">
        <v>87</v>
      </c>
      <c r="G208">
        <v>1.67</v>
      </c>
      <c r="H208">
        <f>2014-Table1[[#This Row],[Year]]</f>
        <v>9</v>
      </c>
      <c r="K208" s="1">
        <v>108000</v>
      </c>
      <c r="L208" s="2">
        <v>2435</v>
      </c>
      <c r="M208" s="2">
        <v>2372</v>
      </c>
      <c r="N208" s="2">
        <v>2497</v>
      </c>
      <c r="O208" s="2" t="s">
        <v>86</v>
      </c>
    </row>
    <row r="209" spans="1:15" x14ac:dyDescent="0.25">
      <c r="A209" t="str">
        <f>LEFT(Table1[[#This Row],[Make2]],4)</f>
        <v>2011</v>
      </c>
      <c r="B209" t="str">
        <f>LEFT(Table1[[#This Row],[Make and Model]],FIND(" ",Table1[[#This Row],[Make and Model]]))</f>
        <v xml:space="preserve">Chevrolet </v>
      </c>
      <c r="C209" t="s">
        <v>3032</v>
      </c>
      <c r="D209" t="str">
        <f>REPLACE(Table1[[#This Row],[Make and Model]],1,FIND(" ",Table1[[#This Row],[Make and Model]]), "")</f>
        <v>Aveo Sedan</v>
      </c>
      <c r="E209" t="str">
        <f>REPLACE(Table1[[#This Row],[Make2]],1,5,"")</f>
        <v>Chevrolet Aveo Sedan</v>
      </c>
      <c r="F209" t="s">
        <v>2161</v>
      </c>
      <c r="G209">
        <v>2.33</v>
      </c>
      <c r="H209">
        <f>2014-Table1[[#This Row],[Year]]</f>
        <v>3</v>
      </c>
      <c r="K209" s="1">
        <v>36000</v>
      </c>
      <c r="L209" s="2">
        <v>7615</v>
      </c>
      <c r="M209" s="2">
        <v>7433</v>
      </c>
      <c r="N209" s="2">
        <v>7797</v>
      </c>
      <c r="O209" s="2" t="s">
        <v>2160</v>
      </c>
    </row>
    <row r="210" spans="1:15" x14ac:dyDescent="0.25">
      <c r="A210" t="str">
        <f>LEFT(Table1[[#This Row],[Make2]],4)</f>
        <v>2010</v>
      </c>
      <c r="B210" t="str">
        <f>LEFT(Table1[[#This Row],[Make and Model]],FIND(" ",Table1[[#This Row],[Make and Model]]))</f>
        <v xml:space="preserve">Chevrolet </v>
      </c>
      <c r="C210" t="s">
        <v>3032</v>
      </c>
      <c r="D210" t="str">
        <f>REPLACE(Table1[[#This Row],[Make and Model]],1,FIND(" ",Table1[[#This Row],[Make and Model]]), "")</f>
        <v>Aveo Sedan</v>
      </c>
      <c r="E210" t="str">
        <f>REPLACE(Table1[[#This Row],[Make2]],1,5,"")</f>
        <v>Chevrolet Aveo Sedan</v>
      </c>
      <c r="F210" t="s">
        <v>1751</v>
      </c>
      <c r="G210">
        <v>2.33</v>
      </c>
      <c r="H210">
        <f>2014-Table1[[#This Row],[Year]]</f>
        <v>4</v>
      </c>
      <c r="K210" s="1">
        <v>48000</v>
      </c>
      <c r="L210" s="2">
        <v>6686</v>
      </c>
      <c r="M210" s="2">
        <v>6470</v>
      </c>
      <c r="N210" s="2">
        <v>6903</v>
      </c>
      <c r="O210" s="2" t="s">
        <v>1750</v>
      </c>
    </row>
    <row r="211" spans="1:15" x14ac:dyDescent="0.25">
      <c r="A211" t="str">
        <f>LEFT(Table1[[#This Row],[Make2]],4)</f>
        <v>2009</v>
      </c>
      <c r="B211" t="str">
        <f>LEFT(Table1[[#This Row],[Make and Model]],FIND(" ",Table1[[#This Row],[Make and Model]]))</f>
        <v xml:space="preserve">Chevrolet </v>
      </c>
      <c r="C211" t="s">
        <v>3032</v>
      </c>
      <c r="D211" t="str">
        <f>REPLACE(Table1[[#This Row],[Make and Model]],1,FIND(" ",Table1[[#This Row],[Make and Model]]), "")</f>
        <v>Aveo Sedan</v>
      </c>
      <c r="E211" t="str">
        <f>REPLACE(Table1[[#This Row],[Make2]],1,5,"")</f>
        <v>Chevrolet Aveo Sedan</v>
      </c>
      <c r="F211" t="s">
        <v>1379</v>
      </c>
      <c r="G211">
        <v>1.67</v>
      </c>
      <c r="H211">
        <f>2014-Table1[[#This Row],[Year]]</f>
        <v>5</v>
      </c>
      <c r="K211" s="1">
        <v>60000</v>
      </c>
      <c r="L211" s="2">
        <v>5449</v>
      </c>
      <c r="M211" s="2">
        <v>5307</v>
      </c>
      <c r="N211" s="2">
        <v>5590</v>
      </c>
      <c r="O211" s="2" t="s">
        <v>1378</v>
      </c>
    </row>
    <row r="212" spans="1:15" x14ac:dyDescent="0.25">
      <c r="A212" t="str">
        <f>LEFT(Table1[[#This Row],[Make2]],4)</f>
        <v>2008</v>
      </c>
      <c r="B212" t="str">
        <f>LEFT(Table1[[#This Row],[Make and Model]],FIND(" ",Table1[[#This Row],[Make and Model]]))</f>
        <v xml:space="preserve">Chevrolet </v>
      </c>
      <c r="C212" t="s">
        <v>3032</v>
      </c>
      <c r="D212" t="str">
        <f>REPLACE(Table1[[#This Row],[Make and Model]],1,FIND(" ",Table1[[#This Row],[Make and Model]]), "")</f>
        <v>Aveo Sedan</v>
      </c>
      <c r="E212" t="str">
        <f>REPLACE(Table1[[#This Row],[Make2]],1,5,"")</f>
        <v>Chevrolet Aveo Sedan</v>
      </c>
      <c r="F212" t="s">
        <v>1017</v>
      </c>
      <c r="G212">
        <v>1.67</v>
      </c>
      <c r="H212">
        <f>2014-Table1[[#This Row],[Year]]</f>
        <v>6</v>
      </c>
      <c r="K212" s="1">
        <v>72000</v>
      </c>
      <c r="L212" s="2">
        <v>4949</v>
      </c>
      <c r="M212" s="2">
        <v>4816</v>
      </c>
      <c r="N212" s="2">
        <v>5081</v>
      </c>
      <c r="O212" s="2" t="s">
        <v>1016</v>
      </c>
    </row>
    <row r="213" spans="1:15" x14ac:dyDescent="0.25">
      <c r="A213" t="str">
        <f>LEFT(Table1[[#This Row],[Make2]],4)</f>
        <v>2007</v>
      </c>
      <c r="B213" t="str">
        <f>LEFT(Table1[[#This Row],[Make and Model]],FIND(" ",Table1[[#This Row],[Make and Model]]))</f>
        <v xml:space="preserve">Chevrolet </v>
      </c>
      <c r="C213" t="s">
        <v>3032</v>
      </c>
      <c r="D213" t="str">
        <f>REPLACE(Table1[[#This Row],[Make and Model]],1,FIND(" ",Table1[[#This Row],[Make and Model]]), "")</f>
        <v>Aveo Sedan</v>
      </c>
      <c r="E213" t="str">
        <f>REPLACE(Table1[[#This Row],[Make2]],1,5,"")</f>
        <v>Chevrolet Aveo Sedan</v>
      </c>
      <c r="F213" t="s">
        <v>679</v>
      </c>
      <c r="G213">
        <v>1.67</v>
      </c>
      <c r="H213">
        <f>2014-Table1[[#This Row],[Year]]</f>
        <v>7</v>
      </c>
      <c r="K213" s="1">
        <v>84000</v>
      </c>
      <c r="L213" s="2">
        <v>3995</v>
      </c>
      <c r="M213" s="2">
        <v>3888</v>
      </c>
      <c r="N213" s="2">
        <v>4102</v>
      </c>
      <c r="O213" s="2" t="s">
        <v>678</v>
      </c>
    </row>
    <row r="214" spans="1:15" x14ac:dyDescent="0.25">
      <c r="A214" t="str">
        <f>LEFT(Table1[[#This Row],[Make2]],4)</f>
        <v>2006</v>
      </c>
      <c r="B214" t="str">
        <f>LEFT(Table1[[#This Row],[Make and Model]],FIND(" ",Table1[[#This Row],[Make and Model]]))</f>
        <v xml:space="preserve">Chevrolet </v>
      </c>
      <c r="C214" t="s">
        <v>3032</v>
      </c>
      <c r="D214" t="str">
        <f>REPLACE(Table1[[#This Row],[Make and Model]],1,FIND(" ",Table1[[#This Row],[Make and Model]]), "")</f>
        <v>Aveo Sedan</v>
      </c>
      <c r="E214" t="str">
        <f>REPLACE(Table1[[#This Row],[Make2]],1,5,"")</f>
        <v>Chevrolet Aveo Sedan</v>
      </c>
      <c r="F214" t="s">
        <v>355</v>
      </c>
      <c r="G214">
        <v>1.67</v>
      </c>
      <c r="H214">
        <f>2014-Table1[[#This Row],[Year]]</f>
        <v>8</v>
      </c>
      <c r="K214" s="1">
        <v>96000</v>
      </c>
      <c r="L214" s="2">
        <v>3206</v>
      </c>
      <c r="M214" s="2">
        <v>3122</v>
      </c>
      <c r="N214" s="2">
        <v>3290</v>
      </c>
      <c r="O214" s="2" t="s">
        <v>354</v>
      </c>
    </row>
    <row r="215" spans="1:15" x14ac:dyDescent="0.25">
      <c r="A215" t="str">
        <f>LEFT(Table1[[#This Row],[Make2]],4)</f>
        <v>2005</v>
      </c>
      <c r="B215" t="str">
        <f>LEFT(Table1[[#This Row],[Make and Model]],FIND(" ",Table1[[#This Row],[Make and Model]]))</f>
        <v xml:space="preserve">Chevrolet </v>
      </c>
      <c r="C215" t="s">
        <v>3032</v>
      </c>
      <c r="D215" t="str">
        <f>REPLACE(Table1[[#This Row],[Make and Model]],1,FIND(" ",Table1[[#This Row],[Make and Model]]), "")</f>
        <v>Aveo Sedan</v>
      </c>
      <c r="E215" t="str">
        <f>REPLACE(Table1[[#This Row],[Make2]],1,5,"")</f>
        <v>Chevrolet Aveo Sedan</v>
      </c>
      <c r="F215" t="s">
        <v>89</v>
      </c>
      <c r="G215">
        <v>1.67</v>
      </c>
      <c r="H215">
        <f>2014-Table1[[#This Row],[Year]]</f>
        <v>9</v>
      </c>
      <c r="K215" s="1">
        <v>108000</v>
      </c>
      <c r="L215" s="2">
        <v>2435</v>
      </c>
      <c r="M215" s="2">
        <v>2370</v>
      </c>
      <c r="N215" s="2">
        <v>2501</v>
      </c>
      <c r="O215" s="2" t="s">
        <v>88</v>
      </c>
    </row>
    <row r="216" spans="1:15" x14ac:dyDescent="0.25">
      <c r="A216" t="str">
        <f>LEFT(Table1[[#This Row],[Make2]],4)</f>
        <v>2013</v>
      </c>
      <c r="B216" t="str">
        <f>LEFT(Table1[[#This Row],[Make and Model]],FIND(" ",Table1[[#This Row],[Make and Model]]))</f>
        <v xml:space="preserve">Chevrolet </v>
      </c>
      <c r="C216" t="s">
        <v>3037</v>
      </c>
      <c r="D216" t="str">
        <f>REPLACE(Table1[[#This Row],[Make and Model]],1,FIND(" ",Table1[[#This Row],[Make and Model]]), "")</f>
        <v>Camaro Convertible</v>
      </c>
      <c r="E216" t="str">
        <f>REPLACE(Table1[[#This Row],[Make2]],1,5,"")</f>
        <v>Chevrolet Camaro Convertible</v>
      </c>
      <c r="F216" t="s">
        <v>2859</v>
      </c>
      <c r="H216">
        <f>2014-Table1[[#This Row],[Year]]</f>
        <v>1</v>
      </c>
      <c r="K216" s="1">
        <v>12000</v>
      </c>
      <c r="L216" s="2">
        <v>24738</v>
      </c>
      <c r="M216" s="2">
        <v>24357</v>
      </c>
      <c r="N216" s="2">
        <v>25119</v>
      </c>
      <c r="O216" s="2" t="s">
        <v>2858</v>
      </c>
    </row>
    <row r="217" spans="1:15" x14ac:dyDescent="0.25">
      <c r="A217" t="str">
        <f>LEFT(Table1[[#This Row],[Make2]],4)</f>
        <v>2012</v>
      </c>
      <c r="B217" t="str">
        <f>LEFT(Table1[[#This Row],[Make and Model]],FIND(" ",Table1[[#This Row],[Make and Model]]))</f>
        <v xml:space="preserve">Chevrolet </v>
      </c>
      <c r="C217" t="s">
        <v>3037</v>
      </c>
      <c r="D217" t="str">
        <f>REPLACE(Table1[[#This Row],[Make and Model]],1,FIND(" ",Table1[[#This Row],[Make and Model]]), "")</f>
        <v>Camaro Convertible</v>
      </c>
      <c r="E217" t="str">
        <f>REPLACE(Table1[[#This Row],[Make2]],1,5,"")</f>
        <v>Chevrolet Camaro Convertible</v>
      </c>
      <c r="F217" t="s">
        <v>2517</v>
      </c>
      <c r="H217">
        <f>2014-Table1[[#This Row],[Year]]</f>
        <v>2</v>
      </c>
      <c r="K217" s="1">
        <v>24000</v>
      </c>
      <c r="L217" s="2">
        <v>22331</v>
      </c>
      <c r="M217" s="2">
        <v>21921</v>
      </c>
      <c r="N217" s="2">
        <v>22742</v>
      </c>
      <c r="O217" s="2" t="s">
        <v>2516</v>
      </c>
    </row>
    <row r="218" spans="1:15" x14ac:dyDescent="0.25">
      <c r="A218" t="str">
        <f>LEFT(Table1[[#This Row],[Make2]],4)</f>
        <v>2011</v>
      </c>
      <c r="B218" t="str">
        <f>LEFT(Table1[[#This Row],[Make and Model]],FIND(" ",Table1[[#This Row],[Make and Model]]))</f>
        <v xml:space="preserve">Chevrolet </v>
      </c>
      <c r="C218" t="s">
        <v>3037</v>
      </c>
      <c r="D218" t="str">
        <f>REPLACE(Table1[[#This Row],[Make and Model]],1,FIND(" ",Table1[[#This Row],[Make and Model]]), "")</f>
        <v>Camaro Convertible</v>
      </c>
      <c r="E218" t="str">
        <f>REPLACE(Table1[[#This Row],[Make2]],1,5,"")</f>
        <v>Chevrolet Camaro Convertible</v>
      </c>
      <c r="F218" t="s">
        <v>2163</v>
      </c>
      <c r="H218">
        <f>2014-Table1[[#This Row],[Year]]</f>
        <v>3</v>
      </c>
      <c r="K218" s="1">
        <v>36000</v>
      </c>
      <c r="L218" s="2">
        <v>20217</v>
      </c>
      <c r="M218" s="2">
        <v>19887</v>
      </c>
      <c r="N218" s="2">
        <v>20546</v>
      </c>
      <c r="O218" s="2" t="s">
        <v>2162</v>
      </c>
    </row>
    <row r="219" spans="1:15" x14ac:dyDescent="0.25">
      <c r="A219" t="str">
        <f>LEFT(Table1[[#This Row],[Make2]],4)</f>
        <v>2013</v>
      </c>
      <c r="B219" t="str">
        <f>LEFT(Table1[[#This Row],[Make and Model]],FIND(" ",Table1[[#This Row],[Make and Model]]))</f>
        <v xml:space="preserve">Chevrolet </v>
      </c>
      <c r="C219" t="s">
        <v>3032</v>
      </c>
      <c r="D219" t="str">
        <f>REPLACE(Table1[[#This Row],[Make and Model]],1,FIND(" ",Table1[[#This Row],[Make and Model]]), "")</f>
        <v>Cruze Sedan</v>
      </c>
      <c r="E219" t="str">
        <f>REPLACE(Table1[[#This Row],[Make2]],1,5,"")</f>
        <v>Chevrolet Cruze Sedan</v>
      </c>
      <c r="F219" t="s">
        <v>2861</v>
      </c>
      <c r="G219">
        <v>4</v>
      </c>
      <c r="H219">
        <f>2014-Table1[[#This Row],[Year]]</f>
        <v>1</v>
      </c>
      <c r="K219" s="1">
        <v>12000</v>
      </c>
      <c r="L219" s="2">
        <v>13093</v>
      </c>
      <c r="M219" s="2">
        <v>12818</v>
      </c>
      <c r="N219" s="2">
        <v>13368</v>
      </c>
      <c r="O219" s="2" t="s">
        <v>2860</v>
      </c>
    </row>
    <row r="220" spans="1:15" x14ac:dyDescent="0.25">
      <c r="A220" t="str">
        <f>LEFT(Table1[[#This Row],[Make2]],4)</f>
        <v>2012</v>
      </c>
      <c r="B220" t="str">
        <f>LEFT(Table1[[#This Row],[Make and Model]],FIND(" ",Table1[[#This Row],[Make and Model]]))</f>
        <v xml:space="preserve">Chevrolet </v>
      </c>
      <c r="C220" t="s">
        <v>3032</v>
      </c>
      <c r="D220" t="str">
        <f>REPLACE(Table1[[#This Row],[Make and Model]],1,FIND(" ",Table1[[#This Row],[Make and Model]]), "")</f>
        <v>Cruze Sedan</v>
      </c>
      <c r="E220" t="str">
        <f>REPLACE(Table1[[#This Row],[Make2]],1,5,"")</f>
        <v>Chevrolet Cruze Sedan</v>
      </c>
      <c r="F220" t="s">
        <v>2519</v>
      </c>
      <c r="G220">
        <v>4</v>
      </c>
      <c r="H220">
        <f>2014-Table1[[#This Row],[Year]]</f>
        <v>2</v>
      </c>
      <c r="K220" s="1">
        <v>24000</v>
      </c>
      <c r="L220" s="2">
        <v>11662</v>
      </c>
      <c r="M220" s="2">
        <v>11444</v>
      </c>
      <c r="N220" s="2">
        <v>11879</v>
      </c>
      <c r="O220" s="2" t="s">
        <v>2518</v>
      </c>
    </row>
    <row r="221" spans="1:15" x14ac:dyDescent="0.25">
      <c r="A221" t="str">
        <f>LEFT(Table1[[#This Row],[Make2]],4)</f>
        <v>2011</v>
      </c>
      <c r="B221" t="str">
        <f>LEFT(Table1[[#This Row],[Make and Model]],FIND(" ",Table1[[#This Row],[Make and Model]]))</f>
        <v xml:space="preserve">Chevrolet </v>
      </c>
      <c r="C221" t="s">
        <v>3032</v>
      </c>
      <c r="D221" t="str">
        <f>REPLACE(Table1[[#This Row],[Make and Model]],1,FIND(" ",Table1[[#This Row],[Make and Model]]), "")</f>
        <v>Cruze Sedan</v>
      </c>
      <c r="E221" t="str">
        <f>REPLACE(Table1[[#This Row],[Make2]],1,5,"")</f>
        <v>Chevrolet Cruze Sedan</v>
      </c>
      <c r="F221" t="s">
        <v>2165</v>
      </c>
      <c r="G221">
        <v>4</v>
      </c>
      <c r="H221">
        <f>2014-Table1[[#This Row],[Year]]</f>
        <v>3</v>
      </c>
      <c r="K221" s="1">
        <v>36000</v>
      </c>
      <c r="L221" s="2">
        <v>11552</v>
      </c>
      <c r="M221" s="2">
        <v>11345</v>
      </c>
      <c r="N221" s="2">
        <v>11760</v>
      </c>
      <c r="O221" s="2" t="s">
        <v>2164</v>
      </c>
    </row>
    <row r="222" spans="1:15" x14ac:dyDescent="0.25">
      <c r="A222" t="str">
        <f>LEFT(Table1[[#This Row],[Make2]],4)</f>
        <v>2013</v>
      </c>
      <c r="B222" t="str">
        <f>LEFT(Table1[[#This Row],[Make and Model]],FIND(" ",Table1[[#This Row],[Make and Model]]))</f>
        <v xml:space="preserve">Chevrolet </v>
      </c>
      <c r="C222" t="s">
        <v>3031</v>
      </c>
      <c r="D222" t="str">
        <f>REPLACE(Table1[[#This Row],[Make and Model]],1,FIND(" ",Table1[[#This Row],[Make and Model]]), "")</f>
        <v>Equinox SUV</v>
      </c>
      <c r="E222" t="str">
        <f>REPLACE(Table1[[#This Row],[Make2]],1,5,"")</f>
        <v>Chevrolet Equinox SUV</v>
      </c>
      <c r="F222" t="s">
        <v>2863</v>
      </c>
      <c r="G222">
        <v>4</v>
      </c>
      <c r="H222">
        <f>2014-Table1[[#This Row],[Year]]</f>
        <v>1</v>
      </c>
      <c r="K222" s="1">
        <v>12000</v>
      </c>
      <c r="L222" s="2">
        <v>19804</v>
      </c>
      <c r="M222" s="2">
        <v>19357</v>
      </c>
      <c r="N222" s="2">
        <v>20251</v>
      </c>
      <c r="O222" s="2" t="s">
        <v>2862</v>
      </c>
    </row>
    <row r="223" spans="1:15" x14ac:dyDescent="0.25">
      <c r="A223" t="str">
        <f>LEFT(Table1[[#This Row],[Make2]],4)</f>
        <v>2012</v>
      </c>
      <c r="B223" t="str">
        <f>LEFT(Table1[[#This Row],[Make and Model]],FIND(" ",Table1[[#This Row],[Make and Model]]))</f>
        <v xml:space="preserve">Chevrolet </v>
      </c>
      <c r="C223" t="s">
        <v>3031</v>
      </c>
      <c r="D223" t="str">
        <f>REPLACE(Table1[[#This Row],[Make and Model]],1,FIND(" ",Table1[[#This Row],[Make and Model]]), "")</f>
        <v>Equinox SUV</v>
      </c>
      <c r="E223" t="str">
        <f>REPLACE(Table1[[#This Row],[Make2]],1,5,"")</f>
        <v>Chevrolet Equinox SUV</v>
      </c>
      <c r="F223" t="s">
        <v>2521</v>
      </c>
      <c r="G223">
        <v>4</v>
      </c>
      <c r="H223">
        <f>2014-Table1[[#This Row],[Year]]</f>
        <v>2</v>
      </c>
      <c r="K223" s="1">
        <v>24000</v>
      </c>
      <c r="L223" s="2">
        <v>15636</v>
      </c>
      <c r="M223" s="2">
        <v>15356</v>
      </c>
      <c r="N223" s="2">
        <v>15917</v>
      </c>
      <c r="O223" s="2" t="s">
        <v>2520</v>
      </c>
    </row>
    <row r="224" spans="1:15" x14ac:dyDescent="0.25">
      <c r="A224" t="str">
        <f>LEFT(Table1[[#This Row],[Make2]],4)</f>
        <v>2011</v>
      </c>
      <c r="B224" t="str">
        <f>LEFT(Table1[[#This Row],[Make and Model]],FIND(" ",Table1[[#This Row],[Make and Model]]))</f>
        <v xml:space="preserve">Chevrolet </v>
      </c>
      <c r="C224" t="s">
        <v>3031</v>
      </c>
      <c r="D224" t="str">
        <f>REPLACE(Table1[[#This Row],[Make and Model]],1,FIND(" ",Table1[[#This Row],[Make and Model]]), "")</f>
        <v>Equinox SUV</v>
      </c>
      <c r="E224" t="str">
        <f>REPLACE(Table1[[#This Row],[Make2]],1,5,"")</f>
        <v>Chevrolet Equinox SUV</v>
      </c>
      <c r="F224" t="s">
        <v>2167</v>
      </c>
      <c r="G224">
        <v>4</v>
      </c>
      <c r="H224">
        <f>2014-Table1[[#This Row],[Year]]</f>
        <v>3</v>
      </c>
      <c r="K224" s="1">
        <v>36000</v>
      </c>
      <c r="L224" s="2">
        <v>13470</v>
      </c>
      <c r="M224" s="2">
        <v>13218</v>
      </c>
      <c r="N224" s="2">
        <v>13721</v>
      </c>
      <c r="O224" s="2" t="s">
        <v>2166</v>
      </c>
    </row>
    <row r="225" spans="1:15" x14ac:dyDescent="0.25">
      <c r="A225" t="str">
        <f>LEFT(Table1[[#This Row],[Make2]],4)</f>
        <v>2010</v>
      </c>
      <c r="B225" t="str">
        <f>LEFT(Table1[[#This Row],[Make and Model]],FIND(" ",Table1[[#This Row],[Make and Model]]))</f>
        <v xml:space="preserve">Chevrolet </v>
      </c>
      <c r="C225" t="s">
        <v>3031</v>
      </c>
      <c r="D225" t="str">
        <f>REPLACE(Table1[[#This Row],[Make and Model]],1,FIND(" ",Table1[[#This Row],[Make and Model]]), "")</f>
        <v>Equinox SUV</v>
      </c>
      <c r="E225" t="str">
        <f>REPLACE(Table1[[#This Row],[Make2]],1,5,"")</f>
        <v>Chevrolet Equinox SUV</v>
      </c>
      <c r="F225" t="s">
        <v>1753</v>
      </c>
      <c r="G225">
        <v>4</v>
      </c>
      <c r="H225">
        <f>2014-Table1[[#This Row],[Year]]</f>
        <v>4</v>
      </c>
      <c r="K225" s="1">
        <v>48000</v>
      </c>
      <c r="L225" s="2">
        <v>11783</v>
      </c>
      <c r="M225" s="2">
        <v>11526</v>
      </c>
      <c r="N225" s="2">
        <v>12039</v>
      </c>
      <c r="O225" s="2" t="s">
        <v>1752</v>
      </c>
    </row>
    <row r="226" spans="1:15" x14ac:dyDescent="0.25">
      <c r="A226" t="str">
        <f>LEFT(Table1[[#This Row],[Make2]],4)</f>
        <v>2009</v>
      </c>
      <c r="B226" t="str">
        <f>LEFT(Table1[[#This Row],[Make and Model]],FIND(" ",Table1[[#This Row],[Make and Model]]))</f>
        <v xml:space="preserve">Chevrolet </v>
      </c>
      <c r="C226" t="s">
        <v>3031</v>
      </c>
      <c r="D226" t="str">
        <f>REPLACE(Table1[[#This Row],[Make and Model]],1,FIND(" ",Table1[[#This Row],[Make and Model]]), "")</f>
        <v>Equinox SUV</v>
      </c>
      <c r="E226" t="str">
        <f>REPLACE(Table1[[#This Row],[Make2]],1,5,"")</f>
        <v>Chevrolet Equinox SUV</v>
      </c>
      <c r="F226" t="s">
        <v>1381</v>
      </c>
      <c r="G226">
        <v>2.67</v>
      </c>
      <c r="H226">
        <f>2014-Table1[[#This Row],[Year]]</f>
        <v>5</v>
      </c>
      <c r="K226" s="1">
        <v>60000</v>
      </c>
      <c r="L226" s="2">
        <v>9573</v>
      </c>
      <c r="M226" s="2">
        <v>9419</v>
      </c>
      <c r="N226" s="2">
        <v>9727</v>
      </c>
      <c r="O226" s="2" t="s">
        <v>1380</v>
      </c>
    </row>
    <row r="227" spans="1:15" x14ac:dyDescent="0.25">
      <c r="A227" t="str">
        <f>LEFT(Table1[[#This Row],[Make2]],4)</f>
        <v>2008</v>
      </c>
      <c r="B227" t="str">
        <f>LEFT(Table1[[#This Row],[Make and Model]],FIND(" ",Table1[[#This Row],[Make and Model]]))</f>
        <v xml:space="preserve">Chevrolet </v>
      </c>
      <c r="C227" t="s">
        <v>3031</v>
      </c>
      <c r="D227" t="str">
        <f>REPLACE(Table1[[#This Row],[Make and Model]],1,FIND(" ",Table1[[#This Row],[Make and Model]]), "")</f>
        <v>Equinox SUV</v>
      </c>
      <c r="E227" t="str">
        <f>REPLACE(Table1[[#This Row],[Make2]],1,5,"")</f>
        <v>Chevrolet Equinox SUV</v>
      </c>
      <c r="F227" t="s">
        <v>1019</v>
      </c>
      <c r="G227">
        <v>2.67</v>
      </c>
      <c r="H227">
        <f>2014-Table1[[#This Row],[Year]]</f>
        <v>6</v>
      </c>
      <c r="K227" s="1">
        <v>72000</v>
      </c>
      <c r="L227" s="2">
        <v>7973</v>
      </c>
      <c r="M227" s="2">
        <v>7801</v>
      </c>
      <c r="N227" s="2">
        <v>8144</v>
      </c>
      <c r="O227" s="2" t="s">
        <v>1018</v>
      </c>
    </row>
    <row r="228" spans="1:15" x14ac:dyDescent="0.25">
      <c r="A228" t="str">
        <f>LEFT(Table1[[#This Row],[Make2]],4)</f>
        <v>2007</v>
      </c>
      <c r="B228" t="str">
        <f>LEFT(Table1[[#This Row],[Make and Model]],FIND(" ",Table1[[#This Row],[Make and Model]]))</f>
        <v xml:space="preserve">Chevrolet </v>
      </c>
      <c r="C228" t="s">
        <v>3031</v>
      </c>
      <c r="D228" t="str">
        <f>REPLACE(Table1[[#This Row],[Make and Model]],1,FIND(" ",Table1[[#This Row],[Make and Model]]), "")</f>
        <v>Equinox SUV</v>
      </c>
      <c r="E228" t="str">
        <f>REPLACE(Table1[[#This Row],[Make2]],1,5,"")</f>
        <v>Chevrolet Equinox SUV</v>
      </c>
      <c r="F228" t="s">
        <v>681</v>
      </c>
      <c r="G228">
        <v>2.67</v>
      </c>
      <c r="H228">
        <f>2014-Table1[[#This Row],[Year]]</f>
        <v>7</v>
      </c>
      <c r="K228" s="1">
        <v>84000</v>
      </c>
      <c r="L228" s="2">
        <v>6711</v>
      </c>
      <c r="M228" s="2">
        <v>6595</v>
      </c>
      <c r="N228" s="2">
        <v>6827</v>
      </c>
      <c r="O228" s="2" t="s">
        <v>680</v>
      </c>
    </row>
    <row r="229" spans="1:15" x14ac:dyDescent="0.25">
      <c r="A229" t="str">
        <f>LEFT(Table1[[#This Row],[Make2]],4)</f>
        <v>2006</v>
      </c>
      <c r="B229" t="str">
        <f>LEFT(Table1[[#This Row],[Make and Model]],FIND(" ",Table1[[#This Row],[Make and Model]]))</f>
        <v xml:space="preserve">Chevrolet </v>
      </c>
      <c r="C229" t="s">
        <v>3031</v>
      </c>
      <c r="D229" t="str">
        <f>REPLACE(Table1[[#This Row],[Make and Model]],1,FIND(" ",Table1[[#This Row],[Make and Model]]), "")</f>
        <v>Equinox SUV</v>
      </c>
      <c r="E229" t="str">
        <f>REPLACE(Table1[[#This Row],[Make2]],1,5,"")</f>
        <v>Chevrolet Equinox SUV</v>
      </c>
      <c r="F229" t="s">
        <v>357</v>
      </c>
      <c r="G229">
        <v>2.67</v>
      </c>
      <c r="H229">
        <f>2014-Table1[[#This Row],[Year]]</f>
        <v>8</v>
      </c>
      <c r="K229" s="1">
        <v>96000</v>
      </c>
      <c r="L229" s="2">
        <v>5678</v>
      </c>
      <c r="M229" s="2">
        <v>5582</v>
      </c>
      <c r="N229" s="2">
        <v>5774</v>
      </c>
      <c r="O229" s="2" t="s">
        <v>356</v>
      </c>
    </row>
    <row r="230" spans="1:15" x14ac:dyDescent="0.25">
      <c r="A230" t="str">
        <f>LEFT(Table1[[#This Row],[Make2]],4)</f>
        <v>2005</v>
      </c>
      <c r="B230" t="str">
        <f>LEFT(Table1[[#This Row],[Make and Model]],FIND(" ",Table1[[#This Row],[Make and Model]]))</f>
        <v xml:space="preserve">Chevrolet </v>
      </c>
      <c r="C230" t="s">
        <v>3031</v>
      </c>
      <c r="D230" t="str">
        <f>REPLACE(Table1[[#This Row],[Make and Model]],1,FIND(" ",Table1[[#This Row],[Make and Model]]), "")</f>
        <v>Equinox SUV</v>
      </c>
      <c r="E230" t="str">
        <f>REPLACE(Table1[[#This Row],[Make2]],1,5,"")</f>
        <v>Chevrolet Equinox SUV</v>
      </c>
      <c r="F230" t="s">
        <v>91</v>
      </c>
      <c r="G230">
        <v>2.67</v>
      </c>
      <c r="H230">
        <f>2014-Table1[[#This Row],[Year]]</f>
        <v>9</v>
      </c>
      <c r="K230" s="1">
        <v>108000</v>
      </c>
      <c r="L230" s="2">
        <v>3978</v>
      </c>
      <c r="M230" s="2">
        <v>3909</v>
      </c>
      <c r="N230" s="2">
        <v>4047</v>
      </c>
      <c r="O230" s="2" t="s">
        <v>90</v>
      </c>
    </row>
    <row r="231" spans="1:15" x14ac:dyDescent="0.25">
      <c r="A231" t="str">
        <f>LEFT(Table1[[#This Row],[Make2]],4)</f>
        <v>2011</v>
      </c>
      <c r="B231" t="str">
        <f>LEFT(Table1[[#This Row],[Make and Model]],FIND(" ",Table1[[#This Row],[Make and Model]]))</f>
        <v xml:space="preserve">Chevrolet </v>
      </c>
      <c r="C231" t="s">
        <v>3031</v>
      </c>
      <c r="D231" t="str">
        <f>REPLACE(Table1[[#This Row],[Make and Model]],1,FIND(" ",Table1[[#This Row],[Make and Model]]), "")</f>
        <v>HHR SUV</v>
      </c>
      <c r="E231" t="str">
        <f>REPLACE(Table1[[#This Row],[Make2]],1,5,"")</f>
        <v>Chevrolet HHR SUV</v>
      </c>
      <c r="F231" t="s">
        <v>2169</v>
      </c>
      <c r="G231">
        <v>2</v>
      </c>
      <c r="H231">
        <f>2014-Table1[[#This Row],[Year]]</f>
        <v>3</v>
      </c>
      <c r="K231" s="1">
        <v>36000</v>
      </c>
      <c r="L231" s="2">
        <v>10433</v>
      </c>
      <c r="M231" s="2">
        <v>10202</v>
      </c>
      <c r="N231" s="2">
        <v>10664</v>
      </c>
      <c r="O231" s="2" t="s">
        <v>2168</v>
      </c>
    </row>
    <row r="232" spans="1:15" x14ac:dyDescent="0.25">
      <c r="A232" t="str">
        <f>LEFT(Table1[[#This Row],[Make2]],4)</f>
        <v>2010</v>
      </c>
      <c r="B232" t="str">
        <f>LEFT(Table1[[#This Row],[Make and Model]],FIND(" ",Table1[[#This Row],[Make and Model]]))</f>
        <v xml:space="preserve">Chevrolet </v>
      </c>
      <c r="C232" t="s">
        <v>3031</v>
      </c>
      <c r="D232" t="str">
        <f>REPLACE(Table1[[#This Row],[Make and Model]],1,FIND(" ",Table1[[#This Row],[Make and Model]]), "")</f>
        <v>HHR SUV</v>
      </c>
      <c r="E232" t="str">
        <f>REPLACE(Table1[[#This Row],[Make2]],1,5,"")</f>
        <v>Chevrolet HHR SUV</v>
      </c>
      <c r="F232" t="s">
        <v>1755</v>
      </c>
      <c r="G232">
        <v>2</v>
      </c>
      <c r="H232">
        <f>2014-Table1[[#This Row],[Year]]</f>
        <v>4</v>
      </c>
      <c r="K232" s="1">
        <v>48000</v>
      </c>
      <c r="L232" s="2">
        <v>9013</v>
      </c>
      <c r="M232" s="2">
        <v>8830</v>
      </c>
      <c r="N232" s="2">
        <v>9195</v>
      </c>
      <c r="O232" s="2" t="s">
        <v>1754</v>
      </c>
    </row>
    <row r="233" spans="1:15" x14ac:dyDescent="0.25">
      <c r="A233" t="str">
        <f>LEFT(Table1[[#This Row],[Make2]],4)</f>
        <v>2009</v>
      </c>
      <c r="B233" t="str">
        <f>LEFT(Table1[[#This Row],[Make and Model]],FIND(" ",Table1[[#This Row],[Make and Model]]))</f>
        <v xml:space="preserve">Chevrolet </v>
      </c>
      <c r="C233" t="s">
        <v>3031</v>
      </c>
      <c r="D233" t="str">
        <f>REPLACE(Table1[[#This Row],[Make and Model]],1,FIND(" ",Table1[[#This Row],[Make and Model]]), "")</f>
        <v>HHR SUV</v>
      </c>
      <c r="E233" t="str">
        <f>REPLACE(Table1[[#This Row],[Make2]],1,5,"")</f>
        <v>Chevrolet HHR SUV</v>
      </c>
      <c r="F233" t="s">
        <v>1383</v>
      </c>
      <c r="G233">
        <v>2</v>
      </c>
      <c r="H233">
        <f>2014-Table1[[#This Row],[Year]]</f>
        <v>5</v>
      </c>
      <c r="K233" s="1">
        <v>60000</v>
      </c>
      <c r="L233" s="2">
        <v>7745</v>
      </c>
      <c r="M233" s="2">
        <v>7561</v>
      </c>
      <c r="N233" s="2">
        <v>7930</v>
      </c>
      <c r="O233" s="2" t="s">
        <v>1382</v>
      </c>
    </row>
    <row r="234" spans="1:15" x14ac:dyDescent="0.25">
      <c r="A234" t="str">
        <f>LEFT(Table1[[#This Row],[Make2]],4)</f>
        <v>2008</v>
      </c>
      <c r="B234" t="str">
        <f>LEFT(Table1[[#This Row],[Make and Model]],FIND(" ",Table1[[#This Row],[Make and Model]]))</f>
        <v xml:space="preserve">Chevrolet </v>
      </c>
      <c r="C234" t="s">
        <v>3031</v>
      </c>
      <c r="D234" t="str">
        <f>REPLACE(Table1[[#This Row],[Make and Model]],1,FIND(" ",Table1[[#This Row],[Make and Model]]), "")</f>
        <v>HHR SUV</v>
      </c>
      <c r="E234" t="str">
        <f>REPLACE(Table1[[#This Row],[Make2]],1,5,"")</f>
        <v>Chevrolet HHR SUV</v>
      </c>
      <c r="F234" t="s">
        <v>1021</v>
      </c>
      <c r="G234">
        <v>2</v>
      </c>
      <c r="H234">
        <f>2014-Table1[[#This Row],[Year]]</f>
        <v>6</v>
      </c>
      <c r="K234" s="1">
        <v>72000</v>
      </c>
      <c r="L234" s="2">
        <v>6709</v>
      </c>
      <c r="M234" s="2">
        <v>6535</v>
      </c>
      <c r="N234" s="2">
        <v>6883</v>
      </c>
      <c r="O234" s="2" t="s">
        <v>1020</v>
      </c>
    </row>
    <row r="235" spans="1:15" x14ac:dyDescent="0.25">
      <c r="A235" t="str">
        <f>LEFT(Table1[[#This Row],[Make2]],4)</f>
        <v>2007</v>
      </c>
      <c r="B235" t="str">
        <f>LEFT(Table1[[#This Row],[Make and Model]],FIND(" ",Table1[[#This Row],[Make and Model]]))</f>
        <v xml:space="preserve">Chevrolet </v>
      </c>
      <c r="C235" t="s">
        <v>3031</v>
      </c>
      <c r="D235" t="str">
        <f>REPLACE(Table1[[#This Row],[Make and Model]],1,FIND(" ",Table1[[#This Row],[Make and Model]]), "")</f>
        <v>HHR SUV</v>
      </c>
      <c r="E235" t="str">
        <f>REPLACE(Table1[[#This Row],[Make2]],1,5,"")</f>
        <v>Chevrolet HHR SUV</v>
      </c>
      <c r="F235" t="s">
        <v>683</v>
      </c>
      <c r="G235">
        <v>2</v>
      </c>
      <c r="H235">
        <f>2014-Table1[[#This Row],[Year]]</f>
        <v>7</v>
      </c>
      <c r="K235" s="1">
        <v>84000</v>
      </c>
      <c r="L235" s="2">
        <v>5777</v>
      </c>
      <c r="M235" s="2">
        <v>5624</v>
      </c>
      <c r="N235" s="2">
        <v>5929</v>
      </c>
      <c r="O235" s="2" t="s">
        <v>682</v>
      </c>
    </row>
    <row r="236" spans="1:15" x14ac:dyDescent="0.25">
      <c r="A236" t="str">
        <f>LEFT(Table1[[#This Row],[Make2]],4)</f>
        <v>2006</v>
      </c>
      <c r="B236" t="str">
        <f>LEFT(Table1[[#This Row],[Make and Model]],FIND(" ",Table1[[#This Row],[Make and Model]]))</f>
        <v xml:space="preserve">Chevrolet </v>
      </c>
      <c r="C236" t="s">
        <v>3031</v>
      </c>
      <c r="D236" t="str">
        <f>REPLACE(Table1[[#This Row],[Make and Model]],1,FIND(" ",Table1[[#This Row],[Make and Model]]), "")</f>
        <v>HHR SUV</v>
      </c>
      <c r="E236" t="str">
        <f>REPLACE(Table1[[#This Row],[Make2]],1,5,"")</f>
        <v>Chevrolet HHR SUV</v>
      </c>
      <c r="F236" t="s">
        <v>359</v>
      </c>
      <c r="G236">
        <v>2</v>
      </c>
      <c r="H236">
        <f>2014-Table1[[#This Row],[Year]]</f>
        <v>8</v>
      </c>
      <c r="K236" s="1">
        <v>96000</v>
      </c>
      <c r="L236" s="2">
        <v>4627</v>
      </c>
      <c r="M236" s="2">
        <v>4538</v>
      </c>
      <c r="N236" s="2">
        <v>4716</v>
      </c>
      <c r="O236" s="2" t="s">
        <v>358</v>
      </c>
    </row>
    <row r="237" spans="1:15" x14ac:dyDescent="0.25">
      <c r="A237" t="str">
        <f>LEFT(Table1[[#This Row],[Make2]],4)</f>
        <v>2013</v>
      </c>
      <c r="B237" t="str">
        <f>LEFT(Table1[[#This Row],[Make and Model]],FIND(" ",Table1[[#This Row],[Make and Model]]))</f>
        <v xml:space="preserve">Chevrolet </v>
      </c>
      <c r="C237" t="s">
        <v>3032</v>
      </c>
      <c r="D237" t="str">
        <f>REPLACE(Table1[[#This Row],[Make and Model]],1,FIND(" ",Table1[[#This Row],[Make and Model]]), "")</f>
        <v>Impala Sedan</v>
      </c>
      <c r="E237" t="str">
        <f>REPLACE(Table1[[#This Row],[Make2]],1,5,"")</f>
        <v>Chevrolet Impala Sedan</v>
      </c>
      <c r="F237" t="s">
        <v>2865</v>
      </c>
      <c r="G237">
        <v>3.33</v>
      </c>
      <c r="H237">
        <f>2014-Table1[[#This Row],[Year]]</f>
        <v>1</v>
      </c>
      <c r="K237" s="1">
        <v>12000</v>
      </c>
      <c r="L237" s="2">
        <v>14193</v>
      </c>
      <c r="M237" s="2">
        <v>14049</v>
      </c>
      <c r="N237" s="2">
        <v>14337</v>
      </c>
      <c r="O237" s="2" t="s">
        <v>2864</v>
      </c>
    </row>
    <row r="238" spans="1:15" x14ac:dyDescent="0.25">
      <c r="A238" t="str">
        <f>LEFT(Table1[[#This Row],[Make2]],4)</f>
        <v>2012</v>
      </c>
      <c r="B238" t="str">
        <f>LEFT(Table1[[#This Row],[Make and Model]],FIND(" ",Table1[[#This Row],[Make and Model]]))</f>
        <v xml:space="preserve">Chevrolet </v>
      </c>
      <c r="C238" t="s">
        <v>3032</v>
      </c>
      <c r="D238" t="str">
        <f>REPLACE(Table1[[#This Row],[Make and Model]],1,FIND(" ",Table1[[#This Row],[Make and Model]]), "")</f>
        <v>Impala Sedan</v>
      </c>
      <c r="E238" t="str">
        <f>REPLACE(Table1[[#This Row],[Make2]],1,5,"")</f>
        <v>Chevrolet Impala Sedan</v>
      </c>
      <c r="F238" t="s">
        <v>2523</v>
      </c>
      <c r="G238">
        <v>3.33</v>
      </c>
      <c r="H238">
        <f>2014-Table1[[#This Row],[Year]]</f>
        <v>2</v>
      </c>
      <c r="K238" s="1">
        <v>24000</v>
      </c>
      <c r="L238" s="2">
        <v>12846</v>
      </c>
      <c r="M238" s="2">
        <v>12695</v>
      </c>
      <c r="N238" s="2">
        <v>12998</v>
      </c>
      <c r="O238" s="2" t="s">
        <v>2522</v>
      </c>
    </row>
    <row r="239" spans="1:15" x14ac:dyDescent="0.25">
      <c r="A239" t="str">
        <f>LEFT(Table1[[#This Row],[Make2]],4)</f>
        <v>2011</v>
      </c>
      <c r="B239" t="str">
        <f>LEFT(Table1[[#This Row],[Make and Model]],FIND(" ",Table1[[#This Row],[Make and Model]]))</f>
        <v xml:space="preserve">Chevrolet </v>
      </c>
      <c r="C239" t="s">
        <v>3032</v>
      </c>
      <c r="D239" t="str">
        <f>REPLACE(Table1[[#This Row],[Make and Model]],1,FIND(" ",Table1[[#This Row],[Make and Model]]), "")</f>
        <v>Impala Sedan</v>
      </c>
      <c r="E239" t="str">
        <f>REPLACE(Table1[[#This Row],[Make2]],1,5,"")</f>
        <v>Chevrolet Impala Sedan</v>
      </c>
      <c r="F239" t="s">
        <v>2171</v>
      </c>
      <c r="G239">
        <v>3.33</v>
      </c>
      <c r="H239">
        <f>2014-Table1[[#This Row],[Year]]</f>
        <v>3</v>
      </c>
      <c r="K239" s="1">
        <v>36000</v>
      </c>
      <c r="L239" s="2">
        <v>14715</v>
      </c>
      <c r="M239" s="2">
        <v>14236</v>
      </c>
      <c r="N239" s="2">
        <v>15193</v>
      </c>
      <c r="O239" s="2" t="s">
        <v>2170</v>
      </c>
    </row>
    <row r="240" spans="1:15" x14ac:dyDescent="0.25">
      <c r="A240" t="str">
        <f>LEFT(Table1[[#This Row],[Make2]],4)</f>
        <v>2010</v>
      </c>
      <c r="B240" t="str">
        <f>LEFT(Table1[[#This Row],[Make and Model]],FIND(" ",Table1[[#This Row],[Make and Model]]))</f>
        <v xml:space="preserve">Chevrolet </v>
      </c>
      <c r="C240" t="s">
        <v>3032</v>
      </c>
      <c r="D240" t="str">
        <f>REPLACE(Table1[[#This Row],[Make and Model]],1,FIND(" ",Table1[[#This Row],[Make and Model]]), "")</f>
        <v>Impala Sedan</v>
      </c>
      <c r="E240" t="str">
        <f>REPLACE(Table1[[#This Row],[Make2]],1,5,"")</f>
        <v>Chevrolet Impala Sedan</v>
      </c>
      <c r="F240" t="s">
        <v>1759</v>
      </c>
      <c r="G240">
        <v>3.33</v>
      </c>
      <c r="H240">
        <f>2014-Table1[[#This Row],[Year]]</f>
        <v>4</v>
      </c>
      <c r="K240" s="1">
        <v>48000</v>
      </c>
      <c r="L240" s="2">
        <v>9387</v>
      </c>
      <c r="M240" s="2">
        <v>9216</v>
      </c>
      <c r="N240" s="2">
        <v>9558</v>
      </c>
      <c r="O240" s="2" t="s">
        <v>1758</v>
      </c>
    </row>
    <row r="241" spans="1:15" x14ac:dyDescent="0.25">
      <c r="A241" t="str">
        <f>LEFT(Table1[[#This Row],[Make2]],4)</f>
        <v>2009</v>
      </c>
      <c r="B241" t="str">
        <f>LEFT(Table1[[#This Row],[Make and Model]],FIND(" ",Table1[[#This Row],[Make and Model]]))</f>
        <v xml:space="preserve">Chevrolet </v>
      </c>
      <c r="C241" t="s">
        <v>3032</v>
      </c>
      <c r="D241" t="str">
        <f>REPLACE(Table1[[#This Row],[Make and Model]],1,FIND(" ",Table1[[#This Row],[Make and Model]]), "")</f>
        <v>Impala Sedan</v>
      </c>
      <c r="E241" t="str">
        <f>REPLACE(Table1[[#This Row],[Make2]],1,5,"")</f>
        <v>Chevrolet Impala Sedan</v>
      </c>
      <c r="F241" t="s">
        <v>1385</v>
      </c>
      <c r="G241">
        <v>3</v>
      </c>
      <c r="H241">
        <f>2014-Table1[[#This Row],[Year]]</f>
        <v>5</v>
      </c>
      <c r="K241" s="1">
        <v>60000</v>
      </c>
      <c r="L241" s="2">
        <v>8453</v>
      </c>
      <c r="M241" s="2">
        <v>8295</v>
      </c>
      <c r="N241" s="2">
        <v>8611</v>
      </c>
      <c r="O241" s="2" t="s">
        <v>1384</v>
      </c>
    </row>
    <row r="242" spans="1:15" x14ac:dyDescent="0.25">
      <c r="A242" t="str">
        <f>LEFT(Table1[[#This Row],[Make2]],4)</f>
        <v>2008</v>
      </c>
      <c r="B242" t="str">
        <f>LEFT(Table1[[#This Row],[Make and Model]],FIND(" ",Table1[[#This Row],[Make and Model]]))</f>
        <v xml:space="preserve">Chevrolet </v>
      </c>
      <c r="C242" t="s">
        <v>3032</v>
      </c>
      <c r="D242" t="str">
        <f>REPLACE(Table1[[#This Row],[Make and Model]],1,FIND(" ",Table1[[#This Row],[Make and Model]]), "")</f>
        <v>Impala Sedan</v>
      </c>
      <c r="E242" t="str">
        <f>REPLACE(Table1[[#This Row],[Make2]],1,5,"")</f>
        <v>Chevrolet Impala Sedan</v>
      </c>
      <c r="F242" t="s">
        <v>1023</v>
      </c>
      <c r="G242">
        <v>2.67</v>
      </c>
      <c r="H242">
        <f>2014-Table1[[#This Row],[Year]]</f>
        <v>6</v>
      </c>
      <c r="K242" s="1">
        <v>72000</v>
      </c>
      <c r="L242" s="2">
        <v>8647</v>
      </c>
      <c r="M242" s="2">
        <v>8419</v>
      </c>
      <c r="N242" s="2">
        <v>8876</v>
      </c>
      <c r="O242" s="2" t="s">
        <v>1022</v>
      </c>
    </row>
    <row r="243" spans="1:15" x14ac:dyDescent="0.25">
      <c r="A243" t="str">
        <f>LEFT(Table1[[#This Row],[Make2]],4)</f>
        <v>2007</v>
      </c>
      <c r="B243" t="str">
        <f>LEFT(Table1[[#This Row],[Make and Model]],FIND(" ",Table1[[#This Row],[Make and Model]]))</f>
        <v xml:space="preserve">Chevrolet </v>
      </c>
      <c r="C243" t="s">
        <v>3032</v>
      </c>
      <c r="D243" t="str">
        <f>REPLACE(Table1[[#This Row],[Make and Model]],1,FIND(" ",Table1[[#This Row],[Make and Model]]), "")</f>
        <v>Impala Sedan</v>
      </c>
      <c r="E243" t="str">
        <f>REPLACE(Table1[[#This Row],[Make2]],1,5,"")</f>
        <v>Chevrolet Impala Sedan</v>
      </c>
      <c r="F243" t="s">
        <v>685</v>
      </c>
      <c r="G243">
        <v>2.67</v>
      </c>
      <c r="H243">
        <f>2014-Table1[[#This Row],[Year]]</f>
        <v>7</v>
      </c>
      <c r="K243" s="1">
        <v>84000</v>
      </c>
      <c r="L243" s="2">
        <v>6342</v>
      </c>
      <c r="M243" s="2">
        <v>6193</v>
      </c>
      <c r="N243" s="2">
        <v>6492</v>
      </c>
      <c r="O243" s="2" t="s">
        <v>684</v>
      </c>
    </row>
    <row r="244" spans="1:15" x14ac:dyDescent="0.25">
      <c r="A244" t="str">
        <f>LEFT(Table1[[#This Row],[Make2]],4)</f>
        <v>2006</v>
      </c>
      <c r="B244" t="str">
        <f>LEFT(Table1[[#This Row],[Make and Model]],FIND(" ",Table1[[#This Row],[Make and Model]]))</f>
        <v xml:space="preserve">Chevrolet </v>
      </c>
      <c r="C244" t="s">
        <v>3032</v>
      </c>
      <c r="D244" t="str">
        <f>REPLACE(Table1[[#This Row],[Make and Model]],1,FIND(" ",Table1[[#This Row],[Make and Model]]), "")</f>
        <v>Impala Sedan</v>
      </c>
      <c r="E244" t="str">
        <f>REPLACE(Table1[[#This Row],[Make2]],1,5,"")</f>
        <v>Chevrolet Impala Sedan</v>
      </c>
      <c r="F244" t="s">
        <v>361</v>
      </c>
      <c r="G244">
        <v>2.67</v>
      </c>
      <c r="H244">
        <f>2014-Table1[[#This Row],[Year]]</f>
        <v>8</v>
      </c>
      <c r="K244" s="1">
        <v>96000</v>
      </c>
      <c r="L244" s="2">
        <v>5381</v>
      </c>
      <c r="M244" s="2">
        <v>5276</v>
      </c>
      <c r="N244" s="2">
        <v>5486</v>
      </c>
      <c r="O244" s="2" t="s">
        <v>360</v>
      </c>
    </row>
    <row r="245" spans="1:15" x14ac:dyDescent="0.25">
      <c r="A245" t="str">
        <f>LEFT(Table1[[#This Row],[Make2]],4)</f>
        <v>2005</v>
      </c>
      <c r="B245" t="str">
        <f>LEFT(Table1[[#This Row],[Make and Model]],FIND(" ",Table1[[#This Row],[Make and Model]]))</f>
        <v xml:space="preserve">Chevrolet </v>
      </c>
      <c r="C245" t="s">
        <v>3032</v>
      </c>
      <c r="D245" t="str">
        <f>REPLACE(Table1[[#This Row],[Make and Model]],1,FIND(" ",Table1[[#This Row],[Make and Model]]), "")</f>
        <v>Impala Sedan</v>
      </c>
      <c r="E245" t="str">
        <f>REPLACE(Table1[[#This Row],[Make2]],1,5,"")</f>
        <v>Chevrolet Impala Sedan</v>
      </c>
      <c r="F245" t="s">
        <v>93</v>
      </c>
      <c r="G245">
        <v>2.33</v>
      </c>
      <c r="H245">
        <f>2014-Table1[[#This Row],[Year]]</f>
        <v>9</v>
      </c>
      <c r="K245" s="1">
        <v>108000</v>
      </c>
      <c r="L245" s="2">
        <v>3985</v>
      </c>
      <c r="M245" s="2">
        <v>3904</v>
      </c>
      <c r="N245" s="2">
        <v>4066</v>
      </c>
      <c r="O245" s="2" t="s">
        <v>92</v>
      </c>
    </row>
    <row r="246" spans="1:15" x14ac:dyDescent="0.25">
      <c r="A246" t="str">
        <f>LEFT(Table1[[#This Row],[Make2]],4)</f>
        <v>2013</v>
      </c>
      <c r="B246" t="str">
        <f>LEFT(Table1[[#This Row],[Make and Model]],FIND(" ",Table1[[#This Row],[Make and Model]]))</f>
        <v xml:space="preserve">Chevrolet </v>
      </c>
      <c r="C246" t="s">
        <v>3032</v>
      </c>
      <c r="D246" t="str">
        <f>REPLACE(Table1[[#This Row],[Make and Model]],1,FIND(" ",Table1[[#This Row],[Make and Model]]), "")</f>
        <v>Malibu Sedan</v>
      </c>
      <c r="E246" t="str">
        <f>REPLACE(Table1[[#This Row],[Make2]],1,5,"")</f>
        <v>Chevrolet Malibu Sedan</v>
      </c>
      <c r="F246" t="s">
        <v>2867</v>
      </c>
      <c r="G246">
        <v>4</v>
      </c>
      <c r="H246">
        <f>2014-Table1[[#This Row],[Year]]</f>
        <v>1</v>
      </c>
      <c r="K246" s="1">
        <v>12000</v>
      </c>
      <c r="L246" s="2">
        <v>18747</v>
      </c>
      <c r="M246" s="2">
        <v>18454</v>
      </c>
      <c r="N246" s="2">
        <v>19040</v>
      </c>
      <c r="O246" s="2" t="s">
        <v>2866</v>
      </c>
    </row>
    <row r="247" spans="1:15" x14ac:dyDescent="0.25">
      <c r="A247" t="str">
        <f>LEFT(Table1[[#This Row],[Make2]],4)</f>
        <v>2012</v>
      </c>
      <c r="B247" t="str">
        <f>LEFT(Table1[[#This Row],[Make and Model]],FIND(" ",Table1[[#This Row],[Make and Model]]))</f>
        <v xml:space="preserve">Chevrolet </v>
      </c>
      <c r="C247" t="s">
        <v>3032</v>
      </c>
      <c r="D247" t="str">
        <f>REPLACE(Table1[[#This Row],[Make and Model]],1,FIND(" ",Table1[[#This Row],[Make and Model]]), "")</f>
        <v>Malibu Sedan</v>
      </c>
      <c r="E247" t="str">
        <f>REPLACE(Table1[[#This Row],[Make2]],1,5,"")</f>
        <v>Chevrolet Malibu Sedan</v>
      </c>
      <c r="F247" t="s">
        <v>2525</v>
      </c>
      <c r="G247">
        <v>4</v>
      </c>
      <c r="H247">
        <f>2014-Table1[[#This Row],[Year]]</f>
        <v>2</v>
      </c>
      <c r="K247" s="1">
        <v>24000</v>
      </c>
      <c r="L247" s="2">
        <v>12025</v>
      </c>
      <c r="M247" s="2">
        <v>11826</v>
      </c>
      <c r="N247" s="2">
        <v>12223</v>
      </c>
      <c r="O247" s="2" t="s">
        <v>2524</v>
      </c>
    </row>
    <row r="248" spans="1:15" x14ac:dyDescent="0.25">
      <c r="A248" t="str">
        <f>LEFT(Table1[[#This Row],[Make2]],4)</f>
        <v>2011</v>
      </c>
      <c r="B248" t="str">
        <f>LEFT(Table1[[#This Row],[Make and Model]],FIND(" ",Table1[[#This Row],[Make and Model]]))</f>
        <v xml:space="preserve">Chevrolet </v>
      </c>
      <c r="C248" t="s">
        <v>3032</v>
      </c>
      <c r="D248" t="str">
        <f>REPLACE(Table1[[#This Row],[Make and Model]],1,FIND(" ",Table1[[#This Row],[Make and Model]]), "")</f>
        <v>Malibu Sedan</v>
      </c>
      <c r="E248" t="str">
        <f>REPLACE(Table1[[#This Row],[Make2]],1,5,"")</f>
        <v>Chevrolet Malibu Sedan</v>
      </c>
      <c r="F248" t="s">
        <v>2173</v>
      </c>
      <c r="G248">
        <v>4</v>
      </c>
      <c r="H248">
        <f>2014-Table1[[#This Row],[Year]]</f>
        <v>3</v>
      </c>
      <c r="K248" s="1">
        <v>36000</v>
      </c>
      <c r="L248" s="2">
        <v>10811</v>
      </c>
      <c r="M248" s="2">
        <v>10663</v>
      </c>
      <c r="N248" s="2">
        <v>10958</v>
      </c>
      <c r="O248" s="2" t="s">
        <v>2172</v>
      </c>
    </row>
    <row r="249" spans="1:15" x14ac:dyDescent="0.25">
      <c r="A249" t="str">
        <f>LEFT(Table1[[#This Row],[Make2]],4)</f>
        <v>2010</v>
      </c>
      <c r="B249" t="str">
        <f>LEFT(Table1[[#This Row],[Make and Model]],FIND(" ",Table1[[#This Row],[Make and Model]]))</f>
        <v xml:space="preserve">Chevrolet </v>
      </c>
      <c r="C249" t="s">
        <v>3032</v>
      </c>
      <c r="D249" t="str">
        <f>REPLACE(Table1[[#This Row],[Make and Model]],1,FIND(" ",Table1[[#This Row],[Make and Model]]), "")</f>
        <v>Malibu Sedan</v>
      </c>
      <c r="E249" t="str">
        <f>REPLACE(Table1[[#This Row],[Make2]],1,5,"")</f>
        <v>Chevrolet Malibu Sedan</v>
      </c>
      <c r="F249" t="s">
        <v>1761</v>
      </c>
      <c r="G249">
        <v>4</v>
      </c>
      <c r="H249">
        <f>2014-Table1[[#This Row],[Year]]</f>
        <v>4</v>
      </c>
      <c r="K249" s="1">
        <v>48000</v>
      </c>
      <c r="L249" s="2">
        <v>9615</v>
      </c>
      <c r="M249" s="2">
        <v>9424</v>
      </c>
      <c r="N249" s="2">
        <v>9806</v>
      </c>
      <c r="O249" s="2" t="s">
        <v>1760</v>
      </c>
    </row>
    <row r="250" spans="1:15" x14ac:dyDescent="0.25">
      <c r="A250" t="str">
        <f>LEFT(Table1[[#This Row],[Make2]],4)</f>
        <v>2009</v>
      </c>
      <c r="B250" t="str">
        <f>LEFT(Table1[[#This Row],[Make and Model]],FIND(" ",Table1[[#This Row],[Make and Model]]))</f>
        <v xml:space="preserve">Chevrolet </v>
      </c>
      <c r="C250" t="s">
        <v>3032</v>
      </c>
      <c r="D250" t="str">
        <f>REPLACE(Table1[[#This Row],[Make and Model]],1,FIND(" ",Table1[[#This Row],[Make and Model]]), "")</f>
        <v>Malibu Sedan</v>
      </c>
      <c r="E250" t="str">
        <f>REPLACE(Table1[[#This Row],[Make2]],1,5,"")</f>
        <v>Chevrolet Malibu Sedan</v>
      </c>
      <c r="F250" t="s">
        <v>1387</v>
      </c>
      <c r="G250">
        <v>3.33</v>
      </c>
      <c r="H250">
        <f>2014-Table1[[#This Row],[Year]]</f>
        <v>5</v>
      </c>
      <c r="K250" s="1">
        <v>60000</v>
      </c>
      <c r="L250" s="2">
        <v>8757</v>
      </c>
      <c r="M250" s="2">
        <v>8571</v>
      </c>
      <c r="N250" s="2">
        <v>8944</v>
      </c>
      <c r="O250" s="2" t="s">
        <v>1386</v>
      </c>
    </row>
    <row r="251" spans="1:15" x14ac:dyDescent="0.25">
      <c r="A251" t="str">
        <f>LEFT(Table1[[#This Row],[Make2]],4)</f>
        <v>2008</v>
      </c>
      <c r="B251" t="str">
        <f>LEFT(Table1[[#This Row],[Make and Model]],FIND(" ",Table1[[#This Row],[Make and Model]]))</f>
        <v xml:space="preserve">Chevrolet </v>
      </c>
      <c r="C251" t="s">
        <v>3032</v>
      </c>
      <c r="D251" t="str">
        <f>REPLACE(Table1[[#This Row],[Make and Model]],1,FIND(" ",Table1[[#This Row],[Make and Model]]), "")</f>
        <v>Malibu Sedan</v>
      </c>
      <c r="E251" t="str">
        <f>REPLACE(Table1[[#This Row],[Make2]],1,5,"")</f>
        <v>Chevrolet Malibu Sedan</v>
      </c>
      <c r="F251" t="s">
        <v>1025</v>
      </c>
      <c r="G251">
        <v>3.33</v>
      </c>
      <c r="H251">
        <f>2014-Table1[[#This Row],[Year]]</f>
        <v>6</v>
      </c>
      <c r="K251" s="1">
        <v>72000</v>
      </c>
      <c r="L251" s="2">
        <v>7464</v>
      </c>
      <c r="M251" s="2">
        <v>7309</v>
      </c>
      <c r="N251" s="2">
        <v>7618</v>
      </c>
      <c r="O251" s="2" t="s">
        <v>1024</v>
      </c>
    </row>
    <row r="252" spans="1:15" x14ac:dyDescent="0.25">
      <c r="A252" t="str">
        <f>LEFT(Table1[[#This Row],[Make2]],4)</f>
        <v>2007</v>
      </c>
      <c r="B252" t="str">
        <f>LEFT(Table1[[#This Row],[Make and Model]],FIND(" ",Table1[[#This Row],[Make and Model]]))</f>
        <v xml:space="preserve">Chevrolet </v>
      </c>
      <c r="C252" t="s">
        <v>3032</v>
      </c>
      <c r="D252" t="str">
        <f>REPLACE(Table1[[#This Row],[Make and Model]],1,FIND(" ",Table1[[#This Row],[Make and Model]]), "")</f>
        <v>Malibu Sedan</v>
      </c>
      <c r="E252" t="str">
        <f>REPLACE(Table1[[#This Row],[Make2]],1,5,"")</f>
        <v>Chevrolet Malibu Sedan</v>
      </c>
      <c r="F252" t="s">
        <v>687</v>
      </c>
      <c r="G252">
        <v>3</v>
      </c>
      <c r="H252">
        <f>2014-Table1[[#This Row],[Year]]</f>
        <v>7</v>
      </c>
      <c r="K252" s="1">
        <v>84000</v>
      </c>
      <c r="L252" s="2">
        <v>4973</v>
      </c>
      <c r="M252" s="2">
        <v>4866</v>
      </c>
      <c r="N252" s="2">
        <v>5081</v>
      </c>
      <c r="O252" s="2" t="s">
        <v>686</v>
      </c>
    </row>
    <row r="253" spans="1:15" x14ac:dyDescent="0.25">
      <c r="A253" t="str">
        <f>LEFT(Table1[[#This Row],[Make2]],4)</f>
        <v>2006</v>
      </c>
      <c r="B253" t="str">
        <f>LEFT(Table1[[#This Row],[Make and Model]],FIND(" ",Table1[[#This Row],[Make and Model]]))</f>
        <v xml:space="preserve">Chevrolet </v>
      </c>
      <c r="C253" t="s">
        <v>3032</v>
      </c>
      <c r="D253" t="str">
        <f>REPLACE(Table1[[#This Row],[Make and Model]],1,FIND(" ",Table1[[#This Row],[Make and Model]]), "")</f>
        <v>Malibu Sedan</v>
      </c>
      <c r="E253" t="str">
        <f>REPLACE(Table1[[#This Row],[Make2]],1,5,"")</f>
        <v>Chevrolet Malibu Sedan</v>
      </c>
      <c r="F253" t="s">
        <v>363</v>
      </c>
      <c r="G253">
        <v>3</v>
      </c>
      <c r="H253">
        <f>2014-Table1[[#This Row],[Year]]</f>
        <v>8</v>
      </c>
      <c r="K253" s="1">
        <v>96000</v>
      </c>
      <c r="L253" s="2">
        <v>5029</v>
      </c>
      <c r="M253" s="2">
        <v>4920</v>
      </c>
      <c r="N253" s="2">
        <v>5138</v>
      </c>
      <c r="O253" s="2" t="s">
        <v>362</v>
      </c>
    </row>
    <row r="254" spans="1:15" x14ac:dyDescent="0.25">
      <c r="A254" t="str">
        <f>LEFT(Table1[[#This Row],[Make2]],4)</f>
        <v>2005</v>
      </c>
      <c r="B254" t="str">
        <f>LEFT(Table1[[#This Row],[Make and Model]],FIND(" ",Table1[[#This Row],[Make and Model]]))</f>
        <v xml:space="preserve">Chevrolet </v>
      </c>
      <c r="C254" t="s">
        <v>3032</v>
      </c>
      <c r="D254" t="str">
        <f>REPLACE(Table1[[#This Row],[Make and Model]],1,FIND(" ",Table1[[#This Row],[Make and Model]]), "")</f>
        <v>Malibu Sedan</v>
      </c>
      <c r="E254" t="str">
        <f>REPLACE(Table1[[#This Row],[Make2]],1,5,"")</f>
        <v>Chevrolet Malibu Sedan</v>
      </c>
      <c r="F254" t="s">
        <v>95</v>
      </c>
      <c r="G254">
        <v>3</v>
      </c>
      <c r="H254">
        <f>2014-Table1[[#This Row],[Year]]</f>
        <v>9</v>
      </c>
      <c r="K254" s="1">
        <v>108000</v>
      </c>
      <c r="L254" s="2">
        <v>3494</v>
      </c>
      <c r="M254" s="2">
        <v>3430</v>
      </c>
      <c r="N254" s="2">
        <v>3558</v>
      </c>
      <c r="O254" s="2" t="s">
        <v>94</v>
      </c>
    </row>
    <row r="255" spans="1:15" x14ac:dyDescent="0.25">
      <c r="A255" t="str">
        <f>LEFT(Table1[[#This Row],[Make2]],4)</f>
        <v>2013</v>
      </c>
      <c r="B255" t="str">
        <f>LEFT(Table1[[#This Row],[Make and Model]],FIND(" ",Table1[[#This Row],[Make and Model]]))</f>
        <v xml:space="preserve">Chevrolet </v>
      </c>
      <c r="C255" t="s">
        <v>3031</v>
      </c>
      <c r="D255" t="str">
        <f>REPLACE(Table1[[#This Row],[Make and Model]],1,FIND(" ",Table1[[#This Row],[Make and Model]]), "")</f>
        <v>Suburban SUV</v>
      </c>
      <c r="E255" t="str">
        <f>REPLACE(Table1[[#This Row],[Make2]],1,5,"")</f>
        <v>Chevrolet Suburban SUV</v>
      </c>
      <c r="F255" t="s">
        <v>2869</v>
      </c>
      <c r="H255">
        <f>2014-Table1[[#This Row],[Year]]</f>
        <v>1</v>
      </c>
      <c r="K255" s="1">
        <v>12000</v>
      </c>
      <c r="L255" s="2">
        <v>32772</v>
      </c>
      <c r="M255" s="2">
        <v>32269</v>
      </c>
      <c r="N255" s="2">
        <v>33274</v>
      </c>
      <c r="O255" s="2" t="s">
        <v>2868</v>
      </c>
    </row>
    <row r="256" spans="1:15" x14ac:dyDescent="0.25">
      <c r="A256" t="str">
        <f>LEFT(Table1[[#This Row],[Make2]],4)</f>
        <v>2012</v>
      </c>
      <c r="B256" t="str">
        <f>LEFT(Table1[[#This Row],[Make and Model]],FIND(" ",Table1[[#This Row],[Make and Model]]))</f>
        <v xml:space="preserve">Chevrolet </v>
      </c>
      <c r="C256" t="s">
        <v>3031</v>
      </c>
      <c r="D256" t="str">
        <f>REPLACE(Table1[[#This Row],[Make and Model]],1,FIND(" ",Table1[[#This Row],[Make and Model]]), "")</f>
        <v>Suburban SUV</v>
      </c>
      <c r="E256" t="str">
        <f>REPLACE(Table1[[#This Row],[Make2]],1,5,"")</f>
        <v>Chevrolet Suburban SUV</v>
      </c>
      <c r="F256" t="s">
        <v>2529</v>
      </c>
      <c r="H256">
        <f>2014-Table1[[#This Row],[Year]]</f>
        <v>2</v>
      </c>
      <c r="K256" s="1">
        <v>24000</v>
      </c>
      <c r="L256" s="2">
        <v>28576</v>
      </c>
      <c r="M256" s="2">
        <v>28046</v>
      </c>
      <c r="N256" s="2">
        <v>29106</v>
      </c>
      <c r="O256" s="2" t="s">
        <v>2528</v>
      </c>
    </row>
    <row r="257" spans="1:15" x14ac:dyDescent="0.25">
      <c r="A257" t="str">
        <f>LEFT(Table1[[#This Row],[Make2]],4)</f>
        <v>2011</v>
      </c>
      <c r="B257" t="str">
        <f>LEFT(Table1[[#This Row],[Make and Model]],FIND(" ",Table1[[#This Row],[Make and Model]]))</f>
        <v xml:space="preserve">Chevrolet </v>
      </c>
      <c r="C257" t="s">
        <v>3031</v>
      </c>
      <c r="D257" t="str">
        <f>REPLACE(Table1[[#This Row],[Make and Model]],1,FIND(" ",Table1[[#This Row],[Make and Model]]), "")</f>
        <v>Suburban SUV</v>
      </c>
      <c r="E257" t="str">
        <f>REPLACE(Table1[[#This Row],[Make2]],1,5,"")</f>
        <v>Chevrolet Suburban SUV</v>
      </c>
      <c r="F257" t="s">
        <v>2175</v>
      </c>
      <c r="H257">
        <f>2014-Table1[[#This Row],[Year]]</f>
        <v>3</v>
      </c>
      <c r="K257" s="1">
        <v>36000</v>
      </c>
      <c r="L257" s="2">
        <v>24781</v>
      </c>
      <c r="M257" s="2">
        <v>24276</v>
      </c>
      <c r="N257" s="2">
        <v>25286</v>
      </c>
      <c r="O257" s="2" t="s">
        <v>2174</v>
      </c>
    </row>
    <row r="258" spans="1:15" x14ac:dyDescent="0.25">
      <c r="A258" t="str">
        <f>LEFT(Table1[[#This Row],[Make2]],4)</f>
        <v>2010</v>
      </c>
      <c r="B258" t="str">
        <f>LEFT(Table1[[#This Row],[Make and Model]],FIND(" ",Table1[[#This Row],[Make and Model]]))</f>
        <v xml:space="preserve">Chevrolet </v>
      </c>
      <c r="C258" t="s">
        <v>3031</v>
      </c>
      <c r="D258" t="str">
        <f>REPLACE(Table1[[#This Row],[Make and Model]],1,FIND(" ",Table1[[#This Row],[Make and Model]]), "")</f>
        <v>Suburban SUV</v>
      </c>
      <c r="E258" t="str">
        <f>REPLACE(Table1[[#This Row],[Make2]],1,5,"")</f>
        <v>Chevrolet Suburban SUV</v>
      </c>
      <c r="F258" t="s">
        <v>1763</v>
      </c>
      <c r="H258">
        <f>2014-Table1[[#This Row],[Year]]</f>
        <v>4</v>
      </c>
      <c r="K258" s="1">
        <v>48000</v>
      </c>
      <c r="L258" s="2">
        <v>18841</v>
      </c>
      <c r="M258" s="2">
        <v>18363</v>
      </c>
      <c r="N258" s="2">
        <v>19318</v>
      </c>
      <c r="O258" s="2" t="s">
        <v>1762</v>
      </c>
    </row>
    <row r="259" spans="1:15" x14ac:dyDescent="0.25">
      <c r="A259" t="str">
        <f>LEFT(Table1[[#This Row],[Make2]],4)</f>
        <v>2009</v>
      </c>
      <c r="B259" t="str">
        <f>LEFT(Table1[[#This Row],[Make and Model]],FIND(" ",Table1[[#This Row],[Make and Model]]))</f>
        <v xml:space="preserve">Chevrolet </v>
      </c>
      <c r="C259" t="s">
        <v>3031</v>
      </c>
      <c r="D259" t="str">
        <f>REPLACE(Table1[[#This Row],[Make and Model]],1,FIND(" ",Table1[[#This Row],[Make and Model]]), "")</f>
        <v>Suburban SUV</v>
      </c>
      <c r="E259" t="str">
        <f>REPLACE(Table1[[#This Row],[Make2]],1,5,"")</f>
        <v>Chevrolet Suburban SUV</v>
      </c>
      <c r="F259" t="s">
        <v>1391</v>
      </c>
      <c r="H259">
        <f>2014-Table1[[#This Row],[Year]]</f>
        <v>5</v>
      </c>
      <c r="K259" s="1">
        <v>60000</v>
      </c>
      <c r="L259" s="2">
        <v>17310</v>
      </c>
      <c r="M259" s="2">
        <v>16926</v>
      </c>
      <c r="N259" s="2">
        <v>17693</v>
      </c>
      <c r="O259" s="2" t="s">
        <v>1390</v>
      </c>
    </row>
    <row r="260" spans="1:15" x14ac:dyDescent="0.25">
      <c r="A260" t="str">
        <f>LEFT(Table1[[#This Row],[Make2]],4)</f>
        <v>2008</v>
      </c>
      <c r="B260" t="str">
        <f>LEFT(Table1[[#This Row],[Make and Model]],FIND(" ",Table1[[#This Row],[Make and Model]]))</f>
        <v xml:space="preserve">Chevrolet </v>
      </c>
      <c r="C260" t="s">
        <v>3031</v>
      </c>
      <c r="D260" t="str">
        <f>REPLACE(Table1[[#This Row],[Make and Model]],1,FIND(" ",Table1[[#This Row],[Make and Model]]), "")</f>
        <v>Suburban SUV</v>
      </c>
      <c r="E260" t="str">
        <f>REPLACE(Table1[[#This Row],[Make2]],1,5,"")</f>
        <v>Chevrolet Suburban SUV</v>
      </c>
      <c r="F260" t="s">
        <v>1029</v>
      </c>
      <c r="H260">
        <f>2014-Table1[[#This Row],[Year]]</f>
        <v>6</v>
      </c>
      <c r="K260" s="1">
        <v>72000</v>
      </c>
      <c r="L260" s="2">
        <v>16312</v>
      </c>
      <c r="M260" s="2">
        <v>15960</v>
      </c>
      <c r="N260" s="2">
        <v>16665</v>
      </c>
      <c r="O260" s="2" t="s">
        <v>1028</v>
      </c>
    </row>
    <row r="261" spans="1:15" x14ac:dyDescent="0.25">
      <c r="A261" t="str">
        <f>LEFT(Table1[[#This Row],[Make2]],4)</f>
        <v>2007</v>
      </c>
      <c r="B261" t="str">
        <f>LEFT(Table1[[#This Row],[Make and Model]],FIND(" ",Table1[[#This Row],[Make and Model]]))</f>
        <v xml:space="preserve">Chevrolet </v>
      </c>
      <c r="C261" t="s">
        <v>3031</v>
      </c>
      <c r="D261" t="str">
        <f>REPLACE(Table1[[#This Row],[Make and Model]],1,FIND(" ",Table1[[#This Row],[Make and Model]]), "")</f>
        <v>Suburban SUV</v>
      </c>
      <c r="E261" t="str">
        <f>REPLACE(Table1[[#This Row],[Make2]],1,5,"")</f>
        <v>Chevrolet Suburban SUV</v>
      </c>
      <c r="F261" t="s">
        <v>691</v>
      </c>
      <c r="H261">
        <f>2014-Table1[[#This Row],[Year]]</f>
        <v>7</v>
      </c>
      <c r="K261" s="1">
        <v>84000</v>
      </c>
      <c r="L261" s="2">
        <v>14705</v>
      </c>
      <c r="M261" s="2">
        <v>14387</v>
      </c>
      <c r="N261" s="2">
        <v>15024</v>
      </c>
      <c r="O261" s="2" t="s">
        <v>690</v>
      </c>
    </row>
    <row r="262" spans="1:15" x14ac:dyDescent="0.25">
      <c r="A262" t="str">
        <f>LEFT(Table1[[#This Row],[Make2]],4)</f>
        <v>2006</v>
      </c>
      <c r="B262" t="str">
        <f>LEFT(Table1[[#This Row],[Make and Model]],FIND(" ",Table1[[#This Row],[Make and Model]]))</f>
        <v xml:space="preserve">Chevrolet </v>
      </c>
      <c r="C262" t="s">
        <v>3031</v>
      </c>
      <c r="D262" t="str">
        <f>REPLACE(Table1[[#This Row],[Make and Model]],1,FIND(" ",Table1[[#This Row],[Make and Model]]), "")</f>
        <v>Suburban SUV</v>
      </c>
      <c r="E262" t="str">
        <f>REPLACE(Table1[[#This Row],[Make2]],1,5,"")</f>
        <v>Chevrolet Suburban SUV</v>
      </c>
      <c r="F262" t="s">
        <v>365</v>
      </c>
      <c r="H262">
        <f>2014-Table1[[#This Row],[Year]]</f>
        <v>8</v>
      </c>
      <c r="K262" s="1">
        <v>96000</v>
      </c>
      <c r="L262" s="2">
        <v>9033</v>
      </c>
      <c r="M262" s="2">
        <v>8872</v>
      </c>
      <c r="N262" s="2">
        <v>9195</v>
      </c>
      <c r="O262" s="2" t="s">
        <v>364</v>
      </c>
    </row>
    <row r="263" spans="1:15" x14ac:dyDescent="0.25">
      <c r="A263" t="str">
        <f>LEFT(Table1[[#This Row],[Make2]],4)</f>
        <v>2005</v>
      </c>
      <c r="B263" t="str">
        <f>LEFT(Table1[[#This Row],[Make and Model]],FIND(" ",Table1[[#This Row],[Make and Model]]))</f>
        <v xml:space="preserve">Chevrolet </v>
      </c>
      <c r="C263" t="s">
        <v>3031</v>
      </c>
      <c r="D263" t="str">
        <f>REPLACE(Table1[[#This Row],[Make and Model]],1,FIND(" ",Table1[[#This Row],[Make and Model]]), "")</f>
        <v>Suburban SUV</v>
      </c>
      <c r="E263" t="str">
        <f>REPLACE(Table1[[#This Row],[Make2]],1,5,"")</f>
        <v>Chevrolet Suburban SUV</v>
      </c>
      <c r="F263" t="s">
        <v>97</v>
      </c>
      <c r="H263">
        <f>2014-Table1[[#This Row],[Year]]</f>
        <v>9</v>
      </c>
      <c r="K263" s="1">
        <v>108000</v>
      </c>
      <c r="L263" s="2">
        <v>7731</v>
      </c>
      <c r="M263" s="2">
        <v>7624</v>
      </c>
      <c r="N263" s="2">
        <v>7838</v>
      </c>
      <c r="O263" s="2" t="s">
        <v>96</v>
      </c>
    </row>
    <row r="264" spans="1:15" x14ac:dyDescent="0.25">
      <c r="A264" t="str">
        <f>LEFT(Table1[[#This Row],[Make2]],4)</f>
        <v>2013</v>
      </c>
      <c r="B264" t="str">
        <f>LEFT(Table1[[#This Row],[Make and Model]],FIND(" ",Table1[[#This Row],[Make and Model]]))</f>
        <v xml:space="preserve">Chevrolet </v>
      </c>
      <c r="C264" t="s">
        <v>3031</v>
      </c>
      <c r="D264" t="str">
        <f>REPLACE(Table1[[#This Row],[Make and Model]],1,FIND(" ",Table1[[#This Row],[Make and Model]]), "")</f>
        <v>Tahoe Hybrid SUV</v>
      </c>
      <c r="E264" t="str">
        <f>REPLACE(Table1[[#This Row],[Make2]],1,5,"")</f>
        <v>Chevrolet Tahoe Hybrid SUV</v>
      </c>
      <c r="F264" t="s">
        <v>2873</v>
      </c>
      <c r="H264">
        <f>2014-Table1[[#This Row],[Year]]</f>
        <v>1</v>
      </c>
      <c r="K264" s="1">
        <v>12000</v>
      </c>
      <c r="L264" s="2">
        <v>37194</v>
      </c>
      <c r="M264" s="2">
        <v>36467</v>
      </c>
      <c r="N264" s="2">
        <v>37921</v>
      </c>
      <c r="O264" s="2" t="s">
        <v>2872</v>
      </c>
    </row>
    <row r="265" spans="1:15" x14ac:dyDescent="0.25">
      <c r="A265" t="str">
        <f>LEFT(Table1[[#This Row],[Make2]],4)</f>
        <v>2012</v>
      </c>
      <c r="B265" t="str">
        <f>LEFT(Table1[[#This Row],[Make and Model]],FIND(" ",Table1[[#This Row],[Make and Model]]))</f>
        <v xml:space="preserve">Chevrolet </v>
      </c>
      <c r="C265" t="s">
        <v>3031</v>
      </c>
      <c r="D265" t="str">
        <f>REPLACE(Table1[[#This Row],[Make and Model]],1,FIND(" ",Table1[[#This Row],[Make and Model]]), "")</f>
        <v>Tahoe Hybrid SUV</v>
      </c>
      <c r="E265" t="str">
        <f>REPLACE(Table1[[#This Row],[Make2]],1,5,"")</f>
        <v>Chevrolet Tahoe Hybrid SUV</v>
      </c>
      <c r="F265" t="s">
        <v>2531</v>
      </c>
      <c r="H265">
        <f>2014-Table1[[#This Row],[Year]]</f>
        <v>2</v>
      </c>
      <c r="K265" s="1">
        <v>24000</v>
      </c>
      <c r="L265" s="2">
        <v>34344</v>
      </c>
      <c r="M265" s="2">
        <v>33502</v>
      </c>
      <c r="N265" s="2">
        <v>35186</v>
      </c>
      <c r="O265" s="2" t="s">
        <v>2530</v>
      </c>
    </row>
    <row r="266" spans="1:15" x14ac:dyDescent="0.25">
      <c r="A266" t="str">
        <f>LEFT(Table1[[#This Row],[Make2]],4)</f>
        <v>2011</v>
      </c>
      <c r="B266" t="str">
        <f>LEFT(Table1[[#This Row],[Make and Model]],FIND(" ",Table1[[#This Row],[Make and Model]]))</f>
        <v xml:space="preserve">Chevrolet </v>
      </c>
      <c r="C266" t="s">
        <v>3031</v>
      </c>
      <c r="D266" t="str">
        <f>REPLACE(Table1[[#This Row],[Make and Model]],1,FIND(" ",Table1[[#This Row],[Make and Model]]), "")</f>
        <v>Tahoe Hybrid SUV</v>
      </c>
      <c r="E266" t="str">
        <f>REPLACE(Table1[[#This Row],[Make2]],1,5,"")</f>
        <v>Chevrolet Tahoe Hybrid SUV</v>
      </c>
      <c r="F266" t="s">
        <v>2177</v>
      </c>
      <c r="H266">
        <f>2014-Table1[[#This Row],[Year]]</f>
        <v>3</v>
      </c>
      <c r="K266" s="1">
        <v>36000</v>
      </c>
      <c r="L266" s="2">
        <v>29301</v>
      </c>
      <c r="M266" s="2">
        <v>28590</v>
      </c>
      <c r="N266" s="2">
        <v>30011</v>
      </c>
      <c r="O266" s="2" t="s">
        <v>2176</v>
      </c>
    </row>
    <row r="267" spans="1:15" x14ac:dyDescent="0.25">
      <c r="A267" t="str">
        <f>LEFT(Table1[[#This Row],[Make2]],4)</f>
        <v>2010</v>
      </c>
      <c r="B267" t="str">
        <f>LEFT(Table1[[#This Row],[Make and Model]],FIND(" ",Table1[[#This Row],[Make and Model]]))</f>
        <v xml:space="preserve">Chevrolet </v>
      </c>
      <c r="C267" t="s">
        <v>3031</v>
      </c>
      <c r="D267" t="str">
        <f>REPLACE(Table1[[#This Row],[Make and Model]],1,FIND(" ",Table1[[#This Row],[Make and Model]]), "")</f>
        <v>Tahoe Hybrid SUV</v>
      </c>
      <c r="E267" t="str">
        <f>REPLACE(Table1[[#This Row],[Make2]],1,5,"")</f>
        <v>Chevrolet Tahoe Hybrid SUV</v>
      </c>
      <c r="F267" t="s">
        <v>1765</v>
      </c>
      <c r="H267">
        <f>2014-Table1[[#This Row],[Year]]</f>
        <v>4</v>
      </c>
      <c r="K267" s="1">
        <v>48000</v>
      </c>
      <c r="L267" s="2">
        <v>27494</v>
      </c>
      <c r="M267" s="2">
        <v>26795</v>
      </c>
      <c r="N267" s="2">
        <v>28192</v>
      </c>
      <c r="O267" s="2" t="s">
        <v>1764</v>
      </c>
    </row>
    <row r="268" spans="1:15" x14ac:dyDescent="0.25">
      <c r="A268" t="str">
        <f>LEFT(Table1[[#This Row],[Make2]],4)</f>
        <v>2009</v>
      </c>
      <c r="B268" t="str">
        <f>LEFT(Table1[[#This Row],[Make and Model]],FIND(" ",Table1[[#This Row],[Make and Model]]))</f>
        <v xml:space="preserve">Chevrolet </v>
      </c>
      <c r="C268" t="s">
        <v>3031</v>
      </c>
      <c r="D268" t="str">
        <f>REPLACE(Table1[[#This Row],[Make and Model]],1,FIND(" ",Table1[[#This Row],[Make and Model]]), "")</f>
        <v>Tahoe Hybrid SUV</v>
      </c>
      <c r="E268" t="str">
        <f>REPLACE(Table1[[#This Row],[Make2]],1,5,"")</f>
        <v>Chevrolet Tahoe Hybrid SUV</v>
      </c>
      <c r="F268" t="s">
        <v>1393</v>
      </c>
      <c r="H268">
        <f>2014-Table1[[#This Row],[Year]]</f>
        <v>5</v>
      </c>
      <c r="K268" s="1">
        <v>60000</v>
      </c>
      <c r="L268" s="2">
        <v>23227</v>
      </c>
      <c r="M268" s="2">
        <v>22727</v>
      </c>
      <c r="N268" s="2">
        <v>23726</v>
      </c>
      <c r="O268" s="2" t="s">
        <v>1392</v>
      </c>
    </row>
    <row r="269" spans="1:15" x14ac:dyDescent="0.25">
      <c r="A269" t="str">
        <f>LEFT(Table1[[#This Row],[Make2]],4)</f>
        <v>2008</v>
      </c>
      <c r="B269" t="str">
        <f>LEFT(Table1[[#This Row],[Make and Model]],FIND(" ",Table1[[#This Row],[Make and Model]]))</f>
        <v xml:space="preserve">Chevrolet </v>
      </c>
      <c r="C269" t="s">
        <v>3031</v>
      </c>
      <c r="D269" t="str">
        <f>REPLACE(Table1[[#This Row],[Make and Model]],1,FIND(" ",Table1[[#This Row],[Make and Model]]), "")</f>
        <v>Tahoe Hybrid SUV</v>
      </c>
      <c r="E269" t="str">
        <f>REPLACE(Table1[[#This Row],[Make2]],1,5,"")</f>
        <v>Chevrolet Tahoe Hybrid SUV</v>
      </c>
      <c r="F269" t="s">
        <v>1031</v>
      </c>
      <c r="H269">
        <f>2014-Table1[[#This Row],[Year]]</f>
        <v>6</v>
      </c>
      <c r="K269" s="1">
        <v>72000</v>
      </c>
      <c r="L269" s="2">
        <v>18058</v>
      </c>
      <c r="M269" s="2">
        <v>17691</v>
      </c>
      <c r="N269" s="2">
        <v>18425</v>
      </c>
      <c r="O269" s="2" t="s">
        <v>1030</v>
      </c>
    </row>
    <row r="270" spans="1:15" x14ac:dyDescent="0.25">
      <c r="A270" t="str">
        <f>LEFT(Table1[[#This Row],[Make2]],4)</f>
        <v>2013</v>
      </c>
      <c r="B270" t="str">
        <f>LEFT(Table1[[#This Row],[Make and Model]],FIND(" ",Table1[[#This Row],[Make and Model]]))</f>
        <v xml:space="preserve">Chevrolet </v>
      </c>
      <c r="C270" t="s">
        <v>3031</v>
      </c>
      <c r="D270" t="str">
        <f>REPLACE(Table1[[#This Row],[Make and Model]],1,FIND(" ",Table1[[#This Row],[Make and Model]]), "")</f>
        <v>Tahoe SUV</v>
      </c>
      <c r="E270" t="str">
        <f>REPLACE(Table1[[#This Row],[Make2]],1,5,"")</f>
        <v>Chevrolet Tahoe SUV</v>
      </c>
      <c r="F270" t="s">
        <v>2875</v>
      </c>
      <c r="H270">
        <f>2014-Table1[[#This Row],[Year]]</f>
        <v>1</v>
      </c>
      <c r="K270" s="1">
        <v>12000</v>
      </c>
      <c r="L270" s="2">
        <v>31106</v>
      </c>
      <c r="M270" s="2">
        <v>30604</v>
      </c>
      <c r="N270" s="2">
        <v>31608</v>
      </c>
      <c r="O270" s="2" t="s">
        <v>2874</v>
      </c>
    </row>
    <row r="271" spans="1:15" x14ac:dyDescent="0.25">
      <c r="A271" t="str">
        <f>LEFT(Table1[[#This Row],[Make2]],4)</f>
        <v>2012</v>
      </c>
      <c r="B271" t="str">
        <f>LEFT(Table1[[#This Row],[Make and Model]],FIND(" ",Table1[[#This Row],[Make and Model]]))</f>
        <v xml:space="preserve">Chevrolet </v>
      </c>
      <c r="C271" t="s">
        <v>3031</v>
      </c>
      <c r="D271" t="str">
        <f>REPLACE(Table1[[#This Row],[Make and Model]],1,FIND(" ",Table1[[#This Row],[Make and Model]]), "")</f>
        <v>Tahoe SUV</v>
      </c>
      <c r="E271" t="str">
        <f>REPLACE(Table1[[#This Row],[Make2]],1,5,"")</f>
        <v>Chevrolet Tahoe SUV</v>
      </c>
      <c r="F271" t="s">
        <v>2533</v>
      </c>
      <c r="H271">
        <f>2014-Table1[[#This Row],[Year]]</f>
        <v>2</v>
      </c>
      <c r="K271" s="1">
        <v>24000</v>
      </c>
      <c r="L271" s="2">
        <v>27449</v>
      </c>
      <c r="M271" s="2">
        <v>26965</v>
      </c>
      <c r="N271" s="2">
        <v>27932</v>
      </c>
      <c r="O271" s="2" t="s">
        <v>2532</v>
      </c>
    </row>
    <row r="272" spans="1:15" x14ac:dyDescent="0.25">
      <c r="A272" t="str">
        <f>LEFT(Table1[[#This Row],[Make2]],4)</f>
        <v>2011</v>
      </c>
      <c r="B272" t="str">
        <f>LEFT(Table1[[#This Row],[Make and Model]],FIND(" ",Table1[[#This Row],[Make and Model]]))</f>
        <v xml:space="preserve">Chevrolet </v>
      </c>
      <c r="C272" t="s">
        <v>3031</v>
      </c>
      <c r="D272" t="str">
        <f>REPLACE(Table1[[#This Row],[Make and Model]],1,FIND(" ",Table1[[#This Row],[Make and Model]]), "")</f>
        <v>Tahoe SUV</v>
      </c>
      <c r="E272" t="str">
        <f>REPLACE(Table1[[#This Row],[Make2]],1,5,"")</f>
        <v>Chevrolet Tahoe SUV</v>
      </c>
      <c r="F272" t="s">
        <v>2179</v>
      </c>
      <c r="H272">
        <f>2014-Table1[[#This Row],[Year]]</f>
        <v>3</v>
      </c>
      <c r="K272" s="1">
        <v>36000</v>
      </c>
      <c r="L272" s="2">
        <v>23067</v>
      </c>
      <c r="M272" s="2">
        <v>22632</v>
      </c>
      <c r="N272" s="2">
        <v>23503</v>
      </c>
      <c r="O272" s="2" t="s">
        <v>2178</v>
      </c>
    </row>
    <row r="273" spans="1:15" x14ac:dyDescent="0.25">
      <c r="A273" t="str">
        <f>LEFT(Table1[[#This Row],[Make2]],4)</f>
        <v>2010</v>
      </c>
      <c r="B273" t="str">
        <f>LEFT(Table1[[#This Row],[Make and Model]],FIND(" ",Table1[[#This Row],[Make and Model]]))</f>
        <v xml:space="preserve">Chevrolet </v>
      </c>
      <c r="C273" t="s">
        <v>3031</v>
      </c>
      <c r="D273" t="str">
        <f>REPLACE(Table1[[#This Row],[Make and Model]],1,FIND(" ",Table1[[#This Row],[Make and Model]]), "")</f>
        <v>Tahoe SUV</v>
      </c>
      <c r="E273" t="str">
        <f>REPLACE(Table1[[#This Row],[Make2]],1,5,"")</f>
        <v>Chevrolet Tahoe SUV</v>
      </c>
      <c r="F273" t="s">
        <v>1767</v>
      </c>
      <c r="H273">
        <f>2014-Table1[[#This Row],[Year]]</f>
        <v>4</v>
      </c>
      <c r="K273" s="1">
        <v>48000</v>
      </c>
      <c r="L273" s="2">
        <v>18876</v>
      </c>
      <c r="M273" s="2">
        <v>18531</v>
      </c>
      <c r="N273" s="2">
        <v>19220</v>
      </c>
      <c r="O273" s="2" t="s">
        <v>1766</v>
      </c>
    </row>
    <row r="274" spans="1:15" x14ac:dyDescent="0.25">
      <c r="A274" t="str">
        <f>LEFT(Table1[[#This Row],[Make2]],4)</f>
        <v>2009</v>
      </c>
      <c r="B274" t="str">
        <f>LEFT(Table1[[#This Row],[Make and Model]],FIND(" ",Table1[[#This Row],[Make and Model]]))</f>
        <v xml:space="preserve">Chevrolet </v>
      </c>
      <c r="C274" t="s">
        <v>3031</v>
      </c>
      <c r="D274" t="str">
        <f>REPLACE(Table1[[#This Row],[Make and Model]],1,FIND(" ",Table1[[#This Row],[Make and Model]]), "")</f>
        <v>Tahoe SUV</v>
      </c>
      <c r="E274" t="str">
        <f>REPLACE(Table1[[#This Row],[Make2]],1,5,"")</f>
        <v>Chevrolet Tahoe SUV</v>
      </c>
      <c r="F274" t="s">
        <v>1395</v>
      </c>
      <c r="H274">
        <f>2014-Table1[[#This Row],[Year]]</f>
        <v>5</v>
      </c>
      <c r="K274" s="1">
        <v>60000</v>
      </c>
      <c r="L274" s="2">
        <v>16570</v>
      </c>
      <c r="M274" s="2">
        <v>16202</v>
      </c>
      <c r="N274" s="2">
        <v>16937</v>
      </c>
      <c r="O274" s="2" t="s">
        <v>1394</v>
      </c>
    </row>
    <row r="275" spans="1:15" x14ac:dyDescent="0.25">
      <c r="A275" t="str">
        <f>LEFT(Table1[[#This Row],[Make2]],4)</f>
        <v>2008</v>
      </c>
      <c r="B275" t="str">
        <f>LEFT(Table1[[#This Row],[Make and Model]],FIND(" ",Table1[[#This Row],[Make and Model]]))</f>
        <v xml:space="preserve">Chevrolet </v>
      </c>
      <c r="C275" t="s">
        <v>3031</v>
      </c>
      <c r="D275" t="str">
        <f>REPLACE(Table1[[#This Row],[Make and Model]],1,FIND(" ",Table1[[#This Row],[Make and Model]]), "")</f>
        <v>Tahoe SUV</v>
      </c>
      <c r="E275" t="str">
        <f>REPLACE(Table1[[#This Row],[Make2]],1,5,"")</f>
        <v>Chevrolet Tahoe SUV</v>
      </c>
      <c r="F275" t="s">
        <v>1033</v>
      </c>
      <c r="H275">
        <f>2014-Table1[[#This Row],[Year]]</f>
        <v>6</v>
      </c>
      <c r="K275" s="1">
        <v>72000</v>
      </c>
      <c r="L275" s="2">
        <v>15264</v>
      </c>
      <c r="M275" s="2">
        <v>14894</v>
      </c>
      <c r="N275" s="2">
        <v>15635</v>
      </c>
      <c r="O275" s="2" t="s">
        <v>1032</v>
      </c>
    </row>
    <row r="276" spans="1:15" x14ac:dyDescent="0.25">
      <c r="A276" t="str">
        <f>LEFT(Table1[[#This Row],[Make2]],4)</f>
        <v>2007</v>
      </c>
      <c r="B276" t="str">
        <f>LEFT(Table1[[#This Row],[Make and Model]],FIND(" ",Table1[[#This Row],[Make and Model]]))</f>
        <v xml:space="preserve">Chevrolet </v>
      </c>
      <c r="C276" t="s">
        <v>3031</v>
      </c>
      <c r="D276" t="str">
        <f>REPLACE(Table1[[#This Row],[Make and Model]],1,FIND(" ",Table1[[#This Row],[Make and Model]]), "")</f>
        <v>Tahoe SUV</v>
      </c>
      <c r="E276" t="str">
        <f>REPLACE(Table1[[#This Row],[Make2]],1,5,"")</f>
        <v>Chevrolet Tahoe SUV</v>
      </c>
      <c r="F276" t="s">
        <v>693</v>
      </c>
      <c r="H276">
        <f>2014-Table1[[#This Row],[Year]]</f>
        <v>7</v>
      </c>
      <c r="K276" s="1">
        <v>84000</v>
      </c>
      <c r="L276" s="2">
        <v>13835</v>
      </c>
      <c r="M276" s="2">
        <v>13550</v>
      </c>
      <c r="N276" s="2">
        <v>14120</v>
      </c>
      <c r="O276" s="2" t="s">
        <v>692</v>
      </c>
    </row>
    <row r="277" spans="1:15" x14ac:dyDescent="0.25">
      <c r="A277" t="str">
        <f>LEFT(Table1[[#This Row],[Make2]],4)</f>
        <v>2006</v>
      </c>
      <c r="B277" t="str">
        <f>LEFT(Table1[[#This Row],[Make and Model]],FIND(" ",Table1[[#This Row],[Make and Model]]))</f>
        <v xml:space="preserve">Chevrolet </v>
      </c>
      <c r="C277" t="s">
        <v>3031</v>
      </c>
      <c r="D277" t="str">
        <f>REPLACE(Table1[[#This Row],[Make and Model]],1,FIND(" ",Table1[[#This Row],[Make and Model]]), "")</f>
        <v>Tahoe SUV</v>
      </c>
      <c r="E277" t="str">
        <f>REPLACE(Table1[[#This Row],[Make2]],1,5,"")</f>
        <v>Chevrolet Tahoe SUV</v>
      </c>
      <c r="F277" t="s">
        <v>367</v>
      </c>
      <c r="H277">
        <f>2014-Table1[[#This Row],[Year]]</f>
        <v>8</v>
      </c>
      <c r="K277" s="1">
        <v>96000</v>
      </c>
      <c r="L277" s="2">
        <v>8792</v>
      </c>
      <c r="M277" s="2">
        <v>8649</v>
      </c>
      <c r="N277" s="2">
        <v>8935</v>
      </c>
      <c r="O277" s="2" t="s">
        <v>366</v>
      </c>
    </row>
    <row r="278" spans="1:15" x14ac:dyDescent="0.25">
      <c r="A278" t="str">
        <f>LEFT(Table1[[#This Row],[Make2]],4)</f>
        <v>2005</v>
      </c>
      <c r="B278" t="str">
        <f>LEFT(Table1[[#This Row],[Make and Model]],FIND(" ",Table1[[#This Row],[Make and Model]]))</f>
        <v xml:space="preserve">Chevrolet </v>
      </c>
      <c r="C278" t="s">
        <v>3031</v>
      </c>
      <c r="D278" t="str">
        <f>REPLACE(Table1[[#This Row],[Make and Model]],1,FIND(" ",Table1[[#This Row],[Make and Model]]), "")</f>
        <v>Tahoe SUV</v>
      </c>
      <c r="E278" t="str">
        <f>REPLACE(Table1[[#This Row],[Make2]],1,5,"")</f>
        <v>Chevrolet Tahoe SUV</v>
      </c>
      <c r="F278" t="s">
        <v>99</v>
      </c>
      <c r="H278">
        <f>2014-Table1[[#This Row],[Year]]</f>
        <v>9</v>
      </c>
      <c r="K278" s="1">
        <v>108000</v>
      </c>
      <c r="L278" s="2">
        <v>7521</v>
      </c>
      <c r="M278" s="2">
        <v>7422</v>
      </c>
      <c r="N278" s="2">
        <v>7620</v>
      </c>
      <c r="O278" s="2" t="s">
        <v>98</v>
      </c>
    </row>
    <row r="279" spans="1:15" x14ac:dyDescent="0.25">
      <c r="A279" t="str">
        <f>LEFT(Table1[[#This Row],[Make2]],4)</f>
        <v>2013</v>
      </c>
      <c r="B279" t="str">
        <f>LEFT(Table1[[#This Row],[Make and Model]],FIND(" ",Table1[[#This Row],[Make and Model]]))</f>
        <v xml:space="preserve">Chevrolet </v>
      </c>
      <c r="C279" t="s">
        <v>3031</v>
      </c>
      <c r="D279" t="str">
        <f>REPLACE(Table1[[#This Row],[Make and Model]],1,FIND(" ",Table1[[#This Row],[Make and Model]]), "")</f>
        <v>Traverse SUV</v>
      </c>
      <c r="E279" t="str">
        <f>REPLACE(Table1[[#This Row],[Make2]],1,5,"")</f>
        <v>Chevrolet Traverse SUV</v>
      </c>
      <c r="F279" t="s">
        <v>2877</v>
      </c>
      <c r="G279">
        <v>4</v>
      </c>
      <c r="H279">
        <f>2014-Table1[[#This Row],[Year]]</f>
        <v>1</v>
      </c>
      <c r="K279" s="1">
        <v>12000</v>
      </c>
      <c r="L279" s="2">
        <v>22868</v>
      </c>
      <c r="M279" s="2">
        <v>22542</v>
      </c>
      <c r="N279" s="2">
        <v>23193</v>
      </c>
      <c r="O279" s="2" t="s">
        <v>2876</v>
      </c>
    </row>
    <row r="280" spans="1:15" x14ac:dyDescent="0.25">
      <c r="A280" t="str">
        <f>LEFT(Table1[[#This Row],[Make2]],4)</f>
        <v>2012</v>
      </c>
      <c r="B280" t="str">
        <f>LEFT(Table1[[#This Row],[Make and Model]],FIND(" ",Table1[[#This Row],[Make and Model]]))</f>
        <v xml:space="preserve">Chevrolet </v>
      </c>
      <c r="C280" t="s">
        <v>3031</v>
      </c>
      <c r="D280" t="str">
        <f>REPLACE(Table1[[#This Row],[Make and Model]],1,FIND(" ",Table1[[#This Row],[Make and Model]]), "")</f>
        <v>Traverse SUV</v>
      </c>
      <c r="E280" t="str">
        <f>REPLACE(Table1[[#This Row],[Make2]],1,5,"")</f>
        <v>Chevrolet Traverse SUV</v>
      </c>
      <c r="F280" t="s">
        <v>2535</v>
      </c>
      <c r="G280">
        <v>4</v>
      </c>
      <c r="H280">
        <f>2014-Table1[[#This Row],[Year]]</f>
        <v>2</v>
      </c>
      <c r="K280" s="1">
        <v>24000</v>
      </c>
      <c r="L280" s="2">
        <v>19599</v>
      </c>
      <c r="M280" s="2">
        <v>19259</v>
      </c>
      <c r="N280" s="2">
        <v>19940</v>
      </c>
      <c r="O280" s="2" t="s">
        <v>2534</v>
      </c>
    </row>
    <row r="281" spans="1:15" x14ac:dyDescent="0.25">
      <c r="A281" t="str">
        <f>LEFT(Table1[[#This Row],[Make2]],4)</f>
        <v>2011</v>
      </c>
      <c r="B281" t="str">
        <f>LEFT(Table1[[#This Row],[Make and Model]],FIND(" ",Table1[[#This Row],[Make and Model]]))</f>
        <v xml:space="preserve">Chevrolet </v>
      </c>
      <c r="C281" t="s">
        <v>3031</v>
      </c>
      <c r="D281" t="str">
        <f>REPLACE(Table1[[#This Row],[Make and Model]],1,FIND(" ",Table1[[#This Row],[Make and Model]]), "")</f>
        <v>Traverse SUV</v>
      </c>
      <c r="E281" t="str">
        <f>REPLACE(Table1[[#This Row],[Make2]],1,5,"")</f>
        <v>Chevrolet Traverse SUV</v>
      </c>
      <c r="F281" t="s">
        <v>2183</v>
      </c>
      <c r="G281">
        <v>4</v>
      </c>
      <c r="H281">
        <f>2014-Table1[[#This Row],[Year]]</f>
        <v>3</v>
      </c>
      <c r="K281" s="1">
        <v>36000</v>
      </c>
      <c r="L281" s="2">
        <v>16973</v>
      </c>
      <c r="M281" s="2">
        <v>16730</v>
      </c>
      <c r="N281" s="2">
        <v>17216</v>
      </c>
      <c r="O281" s="2" t="s">
        <v>2182</v>
      </c>
    </row>
    <row r="282" spans="1:15" x14ac:dyDescent="0.25">
      <c r="A282" t="str">
        <f>LEFT(Table1[[#This Row],[Make2]],4)</f>
        <v>2010</v>
      </c>
      <c r="B282" t="str">
        <f>LEFT(Table1[[#This Row],[Make and Model]],FIND(" ",Table1[[#This Row],[Make and Model]]))</f>
        <v xml:space="preserve">Chevrolet </v>
      </c>
      <c r="C282" t="s">
        <v>3031</v>
      </c>
      <c r="D282" t="str">
        <f>REPLACE(Table1[[#This Row],[Make and Model]],1,FIND(" ",Table1[[#This Row],[Make and Model]]), "")</f>
        <v>Traverse SUV</v>
      </c>
      <c r="E282" t="str">
        <f>REPLACE(Table1[[#This Row],[Make2]],1,5,"")</f>
        <v>Chevrolet Traverse SUV</v>
      </c>
      <c r="F282" t="s">
        <v>1769</v>
      </c>
      <c r="G282">
        <v>4</v>
      </c>
      <c r="H282">
        <f>2014-Table1[[#This Row],[Year]]</f>
        <v>4</v>
      </c>
      <c r="K282" s="1">
        <v>48000</v>
      </c>
      <c r="L282" s="2">
        <v>14838</v>
      </c>
      <c r="M282" s="2">
        <v>14610</v>
      </c>
      <c r="N282" s="2">
        <v>15066</v>
      </c>
      <c r="O282" s="2" t="s">
        <v>1768</v>
      </c>
    </row>
    <row r="283" spans="1:15" x14ac:dyDescent="0.25">
      <c r="A283" t="str">
        <f>LEFT(Table1[[#This Row],[Make2]],4)</f>
        <v>2009</v>
      </c>
      <c r="B283" t="str">
        <f>LEFT(Table1[[#This Row],[Make and Model]],FIND(" ",Table1[[#This Row],[Make and Model]]))</f>
        <v xml:space="preserve">Chevrolet </v>
      </c>
      <c r="C283" t="s">
        <v>3031</v>
      </c>
      <c r="D283" t="str">
        <f>REPLACE(Table1[[#This Row],[Make and Model]],1,FIND(" ",Table1[[#This Row],[Make and Model]]), "")</f>
        <v>Traverse SUV</v>
      </c>
      <c r="E283" t="str">
        <f>REPLACE(Table1[[#This Row],[Make2]],1,5,"")</f>
        <v>Chevrolet Traverse SUV</v>
      </c>
      <c r="F283" t="s">
        <v>1397</v>
      </c>
      <c r="G283">
        <v>4</v>
      </c>
      <c r="H283">
        <f>2014-Table1[[#This Row],[Year]]</f>
        <v>5</v>
      </c>
      <c r="K283" s="1">
        <v>60000</v>
      </c>
      <c r="L283" s="2">
        <v>12934</v>
      </c>
      <c r="M283" s="2">
        <v>12720</v>
      </c>
      <c r="N283" s="2">
        <v>13149</v>
      </c>
      <c r="O283" s="2" t="s">
        <v>1396</v>
      </c>
    </row>
    <row r="284" spans="1:15" x14ac:dyDescent="0.25">
      <c r="A284" t="str">
        <f>LEFT(Table1[[#This Row],[Make2]],4)</f>
        <v>2013</v>
      </c>
      <c r="B284" t="str">
        <f>LEFT(Table1[[#This Row],[Make and Model]],FIND(" ",Table1[[#This Row],[Make and Model]]))</f>
        <v xml:space="preserve">Chevrolet </v>
      </c>
      <c r="C284" t="s">
        <v>3033</v>
      </c>
      <c r="D284" t="str">
        <f>REPLACE(Table1[[#This Row],[Make and Model]],1,FIND(" ",Table1[[#This Row],[Make and Model]]), "")</f>
        <v>Volt Hatchback</v>
      </c>
      <c r="E284" t="str">
        <f>REPLACE(Table1[[#This Row],[Make2]],1,5,"")</f>
        <v>Chevrolet Volt Hatchback</v>
      </c>
      <c r="F284" t="s">
        <v>2879</v>
      </c>
      <c r="G284">
        <v>4</v>
      </c>
      <c r="H284">
        <f>2014-Table1[[#This Row],[Year]]</f>
        <v>1</v>
      </c>
      <c r="K284" s="1">
        <v>12000</v>
      </c>
      <c r="L284" s="2">
        <v>22676</v>
      </c>
      <c r="M284" s="2">
        <v>22214</v>
      </c>
      <c r="N284" s="2">
        <v>23137</v>
      </c>
      <c r="O284" s="2" t="s">
        <v>2878</v>
      </c>
    </row>
    <row r="285" spans="1:15" x14ac:dyDescent="0.25">
      <c r="A285" t="str">
        <f>LEFT(Table1[[#This Row],[Make2]],4)</f>
        <v>2012</v>
      </c>
      <c r="B285" t="str">
        <f>LEFT(Table1[[#This Row],[Make and Model]],FIND(" ",Table1[[#This Row],[Make and Model]]))</f>
        <v xml:space="preserve">Chevrolet </v>
      </c>
      <c r="C285" t="s">
        <v>3033</v>
      </c>
      <c r="D285" t="str">
        <f>REPLACE(Table1[[#This Row],[Make and Model]],1,FIND(" ",Table1[[#This Row],[Make and Model]]), "")</f>
        <v>Volt Hatchback</v>
      </c>
      <c r="E285" t="str">
        <f>REPLACE(Table1[[#This Row],[Make2]],1,5,"")</f>
        <v>Chevrolet Volt Hatchback</v>
      </c>
      <c r="F285" t="s">
        <v>2537</v>
      </c>
      <c r="G285">
        <v>4</v>
      </c>
      <c r="H285">
        <f>2014-Table1[[#This Row],[Year]]</f>
        <v>2</v>
      </c>
      <c r="K285" s="1">
        <v>24000</v>
      </c>
      <c r="L285" s="2">
        <v>25551</v>
      </c>
      <c r="M285" s="2">
        <v>24874</v>
      </c>
      <c r="N285" s="2">
        <v>26229</v>
      </c>
      <c r="O285" s="2" t="s">
        <v>2536</v>
      </c>
    </row>
    <row r="286" spans="1:15" x14ac:dyDescent="0.25">
      <c r="A286" t="str">
        <f>LEFT(Table1[[#This Row],[Make2]],4)</f>
        <v>2011</v>
      </c>
      <c r="B286" t="str">
        <f>LEFT(Table1[[#This Row],[Make and Model]],FIND(" ",Table1[[#This Row],[Make and Model]]))</f>
        <v xml:space="preserve">Chevrolet </v>
      </c>
      <c r="C286" t="s">
        <v>3033</v>
      </c>
      <c r="D286" t="str">
        <f>REPLACE(Table1[[#This Row],[Make and Model]],1,FIND(" ",Table1[[#This Row],[Make and Model]]), "")</f>
        <v>Volt Hatchback</v>
      </c>
      <c r="E286" t="str">
        <f>REPLACE(Table1[[#This Row],[Make2]],1,5,"")</f>
        <v>Chevrolet Volt Hatchback</v>
      </c>
      <c r="F286" t="s">
        <v>2185</v>
      </c>
      <c r="G286">
        <v>4</v>
      </c>
      <c r="H286">
        <f>2014-Table1[[#This Row],[Year]]</f>
        <v>3</v>
      </c>
      <c r="K286" s="1">
        <v>36000</v>
      </c>
      <c r="L286" s="2">
        <v>18650</v>
      </c>
      <c r="M286" s="2">
        <v>18305</v>
      </c>
      <c r="N286" s="2">
        <v>18995</v>
      </c>
      <c r="O286" s="2" t="s">
        <v>2184</v>
      </c>
    </row>
    <row r="287" spans="1:15" x14ac:dyDescent="0.25">
      <c r="A287" t="str">
        <f>LEFT(Table1[[#This Row],[Make2]],4)</f>
        <v>2013</v>
      </c>
      <c r="B287" t="str">
        <f>LEFT(Table1[[#This Row],[Make and Model]],FIND(" ",Table1[[#This Row],[Make and Model]]))</f>
        <v xml:space="preserve">Chrysler </v>
      </c>
      <c r="C287" t="s">
        <v>3032</v>
      </c>
      <c r="D287" t="str">
        <f>REPLACE(Table1[[#This Row],[Make and Model]],1,FIND(" ",Table1[[#This Row],[Make and Model]]), "")</f>
        <v>200 Sedan</v>
      </c>
      <c r="E287" t="str">
        <f>REPLACE(Table1[[#This Row],[Make2]],1,5,"")</f>
        <v>Chrysler 200 Sedan</v>
      </c>
      <c r="F287" t="s">
        <v>2881</v>
      </c>
      <c r="G287">
        <v>4</v>
      </c>
      <c r="H287">
        <f>2014-Table1[[#This Row],[Year]]</f>
        <v>1</v>
      </c>
      <c r="K287" s="1">
        <v>12000</v>
      </c>
      <c r="L287" s="2">
        <v>14613</v>
      </c>
      <c r="M287" s="2">
        <v>14398</v>
      </c>
      <c r="N287" s="2">
        <v>14829</v>
      </c>
      <c r="O287" s="2" t="s">
        <v>2880</v>
      </c>
    </row>
    <row r="288" spans="1:15" x14ac:dyDescent="0.25">
      <c r="A288" t="str">
        <f>LEFT(Table1[[#This Row],[Make2]],4)</f>
        <v>2012</v>
      </c>
      <c r="B288" t="str">
        <f>LEFT(Table1[[#This Row],[Make and Model]],FIND(" ",Table1[[#This Row],[Make and Model]]))</f>
        <v xml:space="preserve">Chrysler </v>
      </c>
      <c r="C288" t="s">
        <v>3032</v>
      </c>
      <c r="D288" t="str">
        <f>REPLACE(Table1[[#This Row],[Make and Model]],1,FIND(" ",Table1[[#This Row],[Make and Model]]), "")</f>
        <v>200 Sedan</v>
      </c>
      <c r="E288" t="str">
        <f>REPLACE(Table1[[#This Row],[Make2]],1,5,"")</f>
        <v>Chrysler 200 Sedan</v>
      </c>
      <c r="F288" t="s">
        <v>2539</v>
      </c>
      <c r="G288">
        <v>4</v>
      </c>
      <c r="H288">
        <f>2014-Table1[[#This Row],[Year]]</f>
        <v>2</v>
      </c>
      <c r="K288" s="1">
        <v>24000</v>
      </c>
      <c r="L288" s="2">
        <v>15332</v>
      </c>
      <c r="M288" s="2">
        <v>15067</v>
      </c>
      <c r="N288" s="2">
        <v>15598</v>
      </c>
      <c r="O288" s="2" t="s">
        <v>2538</v>
      </c>
    </row>
    <row r="289" spans="1:15" x14ac:dyDescent="0.25">
      <c r="A289" t="str">
        <f>LEFT(Table1[[#This Row],[Make2]],4)</f>
        <v>2011</v>
      </c>
      <c r="B289" t="str">
        <f>LEFT(Table1[[#This Row],[Make and Model]],FIND(" ",Table1[[#This Row],[Make and Model]]))</f>
        <v xml:space="preserve">Chrysler </v>
      </c>
      <c r="C289" t="s">
        <v>3032</v>
      </c>
      <c r="D289" t="str">
        <f>REPLACE(Table1[[#This Row],[Make and Model]],1,FIND(" ",Table1[[#This Row],[Make and Model]]), "")</f>
        <v>200 Sedan</v>
      </c>
      <c r="E289" t="str">
        <f>REPLACE(Table1[[#This Row],[Make2]],1,5,"")</f>
        <v>Chrysler 200 Sedan</v>
      </c>
      <c r="F289" t="s">
        <v>2187</v>
      </c>
      <c r="G289">
        <v>4</v>
      </c>
      <c r="H289">
        <f>2014-Table1[[#This Row],[Year]]</f>
        <v>3</v>
      </c>
      <c r="K289" s="1">
        <v>36000</v>
      </c>
      <c r="L289" s="2">
        <v>10841</v>
      </c>
      <c r="M289" s="2">
        <v>10666</v>
      </c>
      <c r="N289" s="2">
        <v>11015</v>
      </c>
      <c r="O289" s="2" t="s">
        <v>2186</v>
      </c>
    </row>
    <row r="290" spans="1:15" x14ac:dyDescent="0.25">
      <c r="A290" t="str">
        <f>LEFT(Table1[[#This Row],[Make2]],4)</f>
        <v>2013</v>
      </c>
      <c r="B290" t="str">
        <f>LEFT(Table1[[#This Row],[Make and Model]],FIND(" ",Table1[[#This Row],[Make and Model]]))</f>
        <v xml:space="preserve">Chrysler </v>
      </c>
      <c r="C290" t="s">
        <v>3032</v>
      </c>
      <c r="D290" t="str">
        <f>REPLACE(Table1[[#This Row],[Make and Model]],1,FIND(" ",Table1[[#This Row],[Make and Model]]), "")</f>
        <v>300 Sedan</v>
      </c>
      <c r="E290" t="str">
        <f>REPLACE(Table1[[#This Row],[Make2]],1,5,"")</f>
        <v>Chrysler 300 Sedan</v>
      </c>
      <c r="F290" t="s">
        <v>2883</v>
      </c>
      <c r="G290">
        <v>4</v>
      </c>
      <c r="H290">
        <f>2014-Table1[[#This Row],[Year]]</f>
        <v>1</v>
      </c>
      <c r="K290" s="1">
        <v>12000</v>
      </c>
      <c r="L290" s="2">
        <v>21856</v>
      </c>
      <c r="M290" s="2">
        <v>21494</v>
      </c>
      <c r="N290" s="2">
        <v>22217</v>
      </c>
      <c r="O290" s="2" t="s">
        <v>2882</v>
      </c>
    </row>
    <row r="291" spans="1:15" x14ac:dyDescent="0.25">
      <c r="A291" t="str">
        <f>LEFT(Table1[[#This Row],[Make2]],4)</f>
        <v>2012</v>
      </c>
      <c r="B291" t="str">
        <f>LEFT(Table1[[#This Row],[Make and Model]],FIND(" ",Table1[[#This Row],[Make and Model]]))</f>
        <v xml:space="preserve">Chrysler </v>
      </c>
      <c r="C291" t="s">
        <v>3032</v>
      </c>
      <c r="D291" t="str">
        <f>REPLACE(Table1[[#This Row],[Make and Model]],1,FIND(" ",Table1[[#This Row],[Make and Model]]), "")</f>
        <v>300 Sedan</v>
      </c>
      <c r="E291" t="str">
        <f>REPLACE(Table1[[#This Row],[Make2]],1,5,"")</f>
        <v>Chrysler 300 Sedan</v>
      </c>
      <c r="F291" t="s">
        <v>2541</v>
      </c>
      <c r="G291">
        <v>4</v>
      </c>
      <c r="H291">
        <f>2014-Table1[[#This Row],[Year]]</f>
        <v>2</v>
      </c>
      <c r="K291" s="1">
        <v>24000</v>
      </c>
      <c r="L291" s="2">
        <v>19232</v>
      </c>
      <c r="M291" s="2">
        <v>18972</v>
      </c>
      <c r="N291" s="2">
        <v>19491</v>
      </c>
      <c r="O291" s="2" t="s">
        <v>2540</v>
      </c>
    </row>
    <row r="292" spans="1:15" x14ac:dyDescent="0.25">
      <c r="A292" t="str">
        <f>LEFT(Table1[[#This Row],[Make2]],4)</f>
        <v>2011</v>
      </c>
      <c r="B292" t="str">
        <f>LEFT(Table1[[#This Row],[Make and Model]],FIND(" ",Table1[[#This Row],[Make and Model]]))</f>
        <v xml:space="preserve">Chrysler </v>
      </c>
      <c r="C292" t="s">
        <v>3032</v>
      </c>
      <c r="D292" t="str">
        <f>REPLACE(Table1[[#This Row],[Make and Model]],1,FIND(" ",Table1[[#This Row],[Make and Model]]), "")</f>
        <v>300 Sedan</v>
      </c>
      <c r="E292" t="str">
        <f>REPLACE(Table1[[#This Row],[Make2]],1,5,"")</f>
        <v>Chrysler 300 Sedan</v>
      </c>
      <c r="F292" t="s">
        <v>2189</v>
      </c>
      <c r="G292">
        <v>4</v>
      </c>
      <c r="H292">
        <f>2014-Table1[[#This Row],[Year]]</f>
        <v>3</v>
      </c>
      <c r="K292" s="1">
        <v>36000</v>
      </c>
      <c r="L292" s="2">
        <v>17159</v>
      </c>
      <c r="M292" s="2">
        <v>16888</v>
      </c>
      <c r="N292" s="2">
        <v>17429</v>
      </c>
      <c r="O292" s="2" t="s">
        <v>2188</v>
      </c>
    </row>
    <row r="293" spans="1:15" x14ac:dyDescent="0.25">
      <c r="A293" t="str">
        <f>LEFT(Table1[[#This Row],[Make2]],4)</f>
        <v>2010</v>
      </c>
      <c r="B293" t="str">
        <f>LEFT(Table1[[#This Row],[Make and Model]],FIND(" ",Table1[[#This Row],[Make and Model]]))</f>
        <v xml:space="preserve">Chrysler </v>
      </c>
      <c r="C293" t="s">
        <v>3032</v>
      </c>
      <c r="D293" t="str">
        <f>REPLACE(Table1[[#This Row],[Make and Model]],1,FIND(" ",Table1[[#This Row],[Make and Model]]), "")</f>
        <v>300 Sedan</v>
      </c>
      <c r="E293" t="str">
        <f>REPLACE(Table1[[#This Row],[Make2]],1,5,"")</f>
        <v>Chrysler 300 Sedan</v>
      </c>
      <c r="F293" t="s">
        <v>1771</v>
      </c>
      <c r="G293">
        <v>3</v>
      </c>
      <c r="H293">
        <f>2014-Table1[[#This Row],[Year]]</f>
        <v>4</v>
      </c>
      <c r="K293" s="1">
        <v>48000</v>
      </c>
      <c r="L293" s="2">
        <v>13015</v>
      </c>
      <c r="M293" s="2">
        <v>12756</v>
      </c>
      <c r="N293" s="2">
        <v>13273</v>
      </c>
      <c r="O293" s="2" t="s">
        <v>1770</v>
      </c>
    </row>
    <row r="294" spans="1:15" x14ac:dyDescent="0.25">
      <c r="A294" t="str">
        <f>LEFT(Table1[[#This Row],[Make2]],4)</f>
        <v>2009</v>
      </c>
      <c r="B294" t="str">
        <f>LEFT(Table1[[#This Row],[Make and Model]],FIND(" ",Table1[[#This Row],[Make and Model]]))</f>
        <v xml:space="preserve">Chrysler </v>
      </c>
      <c r="C294" t="s">
        <v>3032</v>
      </c>
      <c r="D294" t="str">
        <f>REPLACE(Table1[[#This Row],[Make and Model]],1,FIND(" ",Table1[[#This Row],[Make and Model]]), "")</f>
        <v>300 Sedan</v>
      </c>
      <c r="E294" t="str">
        <f>REPLACE(Table1[[#This Row],[Make2]],1,5,"")</f>
        <v>Chrysler 300 Sedan</v>
      </c>
      <c r="F294" t="s">
        <v>1399</v>
      </c>
      <c r="G294">
        <v>2.67</v>
      </c>
      <c r="H294">
        <f>2014-Table1[[#This Row],[Year]]</f>
        <v>5</v>
      </c>
      <c r="K294" s="1">
        <v>60000</v>
      </c>
      <c r="L294" s="2">
        <v>10156</v>
      </c>
      <c r="M294" s="2">
        <v>9998</v>
      </c>
      <c r="N294" s="2">
        <v>10314</v>
      </c>
      <c r="O294" s="2" t="s">
        <v>1398</v>
      </c>
    </row>
    <row r="295" spans="1:15" x14ac:dyDescent="0.25">
      <c r="A295" t="str">
        <f>LEFT(Table1[[#This Row],[Make2]],4)</f>
        <v>2008</v>
      </c>
      <c r="B295" t="str">
        <f>LEFT(Table1[[#This Row],[Make and Model]],FIND(" ",Table1[[#This Row],[Make and Model]]))</f>
        <v xml:space="preserve">Chrysler </v>
      </c>
      <c r="C295" t="s">
        <v>3032</v>
      </c>
      <c r="D295" t="str">
        <f>REPLACE(Table1[[#This Row],[Make and Model]],1,FIND(" ",Table1[[#This Row],[Make and Model]]), "")</f>
        <v>300 Sedan</v>
      </c>
      <c r="E295" t="str">
        <f>REPLACE(Table1[[#This Row],[Make2]],1,5,"")</f>
        <v>Chrysler 300 Sedan</v>
      </c>
      <c r="F295" t="s">
        <v>1035</v>
      </c>
      <c r="G295">
        <v>2.67</v>
      </c>
      <c r="H295">
        <f>2014-Table1[[#This Row],[Year]]</f>
        <v>6</v>
      </c>
      <c r="K295" s="1">
        <v>72000</v>
      </c>
      <c r="L295" s="2">
        <v>9020</v>
      </c>
      <c r="M295" s="2">
        <v>8827</v>
      </c>
      <c r="N295" s="2">
        <v>9213</v>
      </c>
      <c r="O295" s="2" t="s">
        <v>1034</v>
      </c>
    </row>
    <row r="296" spans="1:15" x14ac:dyDescent="0.25">
      <c r="A296" t="str">
        <f>LEFT(Table1[[#This Row],[Make2]],4)</f>
        <v>2007</v>
      </c>
      <c r="B296" t="str">
        <f>LEFT(Table1[[#This Row],[Make and Model]],FIND(" ",Table1[[#This Row],[Make and Model]]))</f>
        <v xml:space="preserve">Chrysler </v>
      </c>
      <c r="C296" t="s">
        <v>3032</v>
      </c>
      <c r="D296" t="str">
        <f>REPLACE(Table1[[#This Row],[Make and Model]],1,FIND(" ",Table1[[#This Row],[Make and Model]]), "")</f>
        <v>300 Sedan</v>
      </c>
      <c r="E296" t="str">
        <f>REPLACE(Table1[[#This Row],[Make2]],1,5,"")</f>
        <v>Chrysler 300 Sedan</v>
      </c>
      <c r="F296" t="s">
        <v>695</v>
      </c>
      <c r="G296">
        <v>2.67</v>
      </c>
      <c r="H296">
        <f>2014-Table1[[#This Row],[Year]]</f>
        <v>7</v>
      </c>
      <c r="K296" s="1">
        <v>84000</v>
      </c>
      <c r="L296" s="2">
        <v>8000</v>
      </c>
      <c r="M296" s="2">
        <v>7855</v>
      </c>
      <c r="N296" s="2">
        <v>8145</v>
      </c>
      <c r="O296" s="2" t="s">
        <v>694</v>
      </c>
    </row>
    <row r="297" spans="1:15" x14ac:dyDescent="0.25">
      <c r="A297" t="str">
        <f>LEFT(Table1[[#This Row],[Make2]],4)</f>
        <v>2006</v>
      </c>
      <c r="B297" t="str">
        <f>LEFT(Table1[[#This Row],[Make and Model]],FIND(" ",Table1[[#This Row],[Make and Model]]))</f>
        <v xml:space="preserve">Chrysler </v>
      </c>
      <c r="C297" t="s">
        <v>3032</v>
      </c>
      <c r="D297" t="str">
        <f>REPLACE(Table1[[#This Row],[Make and Model]],1,FIND(" ",Table1[[#This Row],[Make and Model]]), "")</f>
        <v>300 Sedan</v>
      </c>
      <c r="E297" t="str">
        <f>REPLACE(Table1[[#This Row],[Make2]],1,5,"")</f>
        <v>Chrysler 300 Sedan</v>
      </c>
      <c r="F297" t="s">
        <v>369</v>
      </c>
      <c r="G297">
        <v>2.67</v>
      </c>
      <c r="H297">
        <f>2014-Table1[[#This Row],[Year]]</f>
        <v>8</v>
      </c>
      <c r="K297" s="1">
        <v>96000</v>
      </c>
      <c r="L297" s="2">
        <v>6692</v>
      </c>
      <c r="M297" s="2">
        <v>6586</v>
      </c>
      <c r="N297" s="2">
        <v>6798</v>
      </c>
      <c r="O297" s="2" t="s">
        <v>368</v>
      </c>
    </row>
    <row r="298" spans="1:15" x14ac:dyDescent="0.25">
      <c r="A298" t="str">
        <f>LEFT(Table1[[#This Row],[Make2]],4)</f>
        <v>2005</v>
      </c>
      <c r="B298" t="str">
        <f>LEFT(Table1[[#This Row],[Make and Model]],FIND(" ",Table1[[#This Row],[Make and Model]]))</f>
        <v xml:space="preserve">Chrysler </v>
      </c>
      <c r="C298" t="s">
        <v>3032</v>
      </c>
      <c r="D298" t="str">
        <f>REPLACE(Table1[[#This Row],[Make and Model]],1,FIND(" ",Table1[[#This Row],[Make and Model]]), "")</f>
        <v>300 Sedan</v>
      </c>
      <c r="E298" t="str">
        <f>REPLACE(Table1[[#This Row],[Make2]],1,5,"")</f>
        <v>Chrysler 300 Sedan</v>
      </c>
      <c r="F298" t="s">
        <v>101</v>
      </c>
      <c r="G298">
        <v>2.67</v>
      </c>
      <c r="H298">
        <f>2014-Table1[[#This Row],[Year]]</f>
        <v>9</v>
      </c>
      <c r="K298" s="1">
        <v>108000</v>
      </c>
      <c r="L298" s="2">
        <v>4894</v>
      </c>
      <c r="M298" s="2">
        <v>4812</v>
      </c>
      <c r="N298" s="2">
        <v>4976</v>
      </c>
      <c r="O298" s="2" t="s">
        <v>100</v>
      </c>
    </row>
    <row r="299" spans="1:15" x14ac:dyDescent="0.25">
      <c r="A299" t="str">
        <f>LEFT(Table1[[#This Row],[Make2]],4)</f>
        <v>2009</v>
      </c>
      <c r="B299" t="str">
        <f>LEFT(Table1[[#This Row],[Make and Model]],FIND(" ",Table1[[#This Row],[Make and Model]]))</f>
        <v xml:space="preserve">Chrysler </v>
      </c>
      <c r="C299" t="s">
        <v>3031</v>
      </c>
      <c r="D299" t="str">
        <f>REPLACE(Table1[[#This Row],[Make and Model]],1,FIND(" ",Table1[[#This Row],[Make and Model]]), "")</f>
        <v>Aspen SUV</v>
      </c>
      <c r="E299" t="str">
        <f>REPLACE(Table1[[#This Row],[Make2]],1,5,"")</f>
        <v>Chrysler Aspen SUV</v>
      </c>
      <c r="F299" t="s">
        <v>1401</v>
      </c>
      <c r="H299">
        <f>2014-Table1[[#This Row],[Year]]</f>
        <v>5</v>
      </c>
      <c r="K299" s="1">
        <v>60000</v>
      </c>
      <c r="L299" s="2">
        <v>14213</v>
      </c>
      <c r="M299" s="2">
        <v>13872</v>
      </c>
      <c r="N299" s="2">
        <v>14554</v>
      </c>
      <c r="O299" s="2" t="s">
        <v>1400</v>
      </c>
    </row>
    <row r="300" spans="1:15" x14ac:dyDescent="0.25">
      <c r="A300" t="str">
        <f>LEFT(Table1[[#This Row],[Make2]],4)</f>
        <v>2008</v>
      </c>
      <c r="B300" t="str">
        <f>LEFT(Table1[[#This Row],[Make and Model]],FIND(" ",Table1[[#This Row],[Make and Model]]))</f>
        <v xml:space="preserve">Chrysler </v>
      </c>
      <c r="C300" t="s">
        <v>3031</v>
      </c>
      <c r="D300" t="str">
        <f>REPLACE(Table1[[#This Row],[Make and Model]],1,FIND(" ",Table1[[#This Row],[Make and Model]]), "")</f>
        <v>Aspen SUV</v>
      </c>
      <c r="E300" t="str">
        <f>REPLACE(Table1[[#This Row],[Make2]],1,5,"")</f>
        <v>Chrysler Aspen SUV</v>
      </c>
      <c r="F300" t="s">
        <v>1037</v>
      </c>
      <c r="H300">
        <f>2014-Table1[[#This Row],[Year]]</f>
        <v>6</v>
      </c>
      <c r="K300" s="1">
        <v>72000</v>
      </c>
      <c r="L300" s="2">
        <v>13117</v>
      </c>
      <c r="M300" s="2">
        <v>12868</v>
      </c>
      <c r="N300" s="2">
        <v>13366</v>
      </c>
      <c r="O300" s="2" t="s">
        <v>1036</v>
      </c>
    </row>
    <row r="301" spans="1:15" x14ac:dyDescent="0.25">
      <c r="A301" t="str">
        <f>LEFT(Table1[[#This Row],[Make2]],4)</f>
        <v>2007</v>
      </c>
      <c r="B301" t="str">
        <f>LEFT(Table1[[#This Row],[Make and Model]],FIND(" ",Table1[[#This Row],[Make and Model]]))</f>
        <v xml:space="preserve">Chrysler </v>
      </c>
      <c r="C301" t="s">
        <v>3031</v>
      </c>
      <c r="D301" t="str">
        <f>REPLACE(Table1[[#This Row],[Make and Model]],1,FIND(" ",Table1[[#This Row],[Make and Model]]), "")</f>
        <v>Aspen SUV</v>
      </c>
      <c r="E301" t="str">
        <f>REPLACE(Table1[[#This Row],[Make2]],1,5,"")</f>
        <v>Chrysler Aspen SUV</v>
      </c>
      <c r="F301" t="s">
        <v>697</v>
      </c>
      <c r="H301">
        <f>2014-Table1[[#This Row],[Year]]</f>
        <v>7</v>
      </c>
      <c r="K301" s="1">
        <v>84000</v>
      </c>
      <c r="L301" s="2">
        <v>9863</v>
      </c>
      <c r="M301" s="2">
        <v>9677</v>
      </c>
      <c r="N301" s="2">
        <v>10049</v>
      </c>
      <c r="O301" s="2" t="s">
        <v>696</v>
      </c>
    </row>
    <row r="302" spans="1:15" x14ac:dyDescent="0.25">
      <c r="A302" t="str">
        <f>LEFT(Table1[[#This Row],[Make2]],4)</f>
        <v>2008</v>
      </c>
      <c r="B302" t="str">
        <f>LEFT(Table1[[#This Row],[Make and Model]],FIND(" ",Table1[[#This Row],[Make and Model]]))</f>
        <v xml:space="preserve">Chrysler </v>
      </c>
      <c r="C302" t="s">
        <v>3036</v>
      </c>
      <c r="D302" t="str">
        <f>REPLACE(Table1[[#This Row],[Make and Model]],1,FIND(" ",Table1[[#This Row],[Make and Model]]), "")</f>
        <v>Crossfire Coupe</v>
      </c>
      <c r="E302" t="str">
        <f>REPLACE(Table1[[#This Row],[Make2]],1,5,"")</f>
        <v>Chrysler Crossfire Coupe</v>
      </c>
      <c r="F302" t="s">
        <v>1039</v>
      </c>
      <c r="H302">
        <f>2014-Table1[[#This Row],[Year]]</f>
        <v>6</v>
      </c>
      <c r="K302" s="1">
        <v>72000</v>
      </c>
      <c r="L302" s="2">
        <v>13048</v>
      </c>
      <c r="M302" s="2">
        <v>12669</v>
      </c>
      <c r="N302" s="2">
        <v>13428</v>
      </c>
      <c r="O302" s="2" t="s">
        <v>1038</v>
      </c>
    </row>
    <row r="303" spans="1:15" x14ac:dyDescent="0.25">
      <c r="A303" t="str">
        <f>LEFT(Table1[[#This Row],[Make2]],4)</f>
        <v>2007</v>
      </c>
      <c r="B303" t="str">
        <f>LEFT(Table1[[#This Row],[Make and Model]],FIND(" ",Table1[[#This Row],[Make and Model]]))</f>
        <v xml:space="preserve">Chrysler </v>
      </c>
      <c r="C303" t="s">
        <v>3036</v>
      </c>
      <c r="D303" t="str">
        <f>REPLACE(Table1[[#This Row],[Make and Model]],1,FIND(" ",Table1[[#This Row],[Make and Model]]), "")</f>
        <v>Crossfire Coupe</v>
      </c>
      <c r="E303" t="str">
        <f>REPLACE(Table1[[#This Row],[Make2]],1,5,"")</f>
        <v>Chrysler Crossfire Coupe</v>
      </c>
      <c r="F303" t="s">
        <v>699</v>
      </c>
      <c r="H303">
        <f>2014-Table1[[#This Row],[Year]]</f>
        <v>7</v>
      </c>
      <c r="K303" s="1">
        <v>84000</v>
      </c>
      <c r="L303" s="2">
        <v>9214</v>
      </c>
      <c r="M303" s="2">
        <v>9047</v>
      </c>
      <c r="N303" s="2">
        <v>9382</v>
      </c>
      <c r="O303" s="2" t="s">
        <v>698</v>
      </c>
    </row>
    <row r="304" spans="1:15" x14ac:dyDescent="0.25">
      <c r="A304" t="str">
        <f>LEFT(Table1[[#This Row],[Make2]],4)</f>
        <v>2006</v>
      </c>
      <c r="B304" t="str">
        <f>LEFT(Table1[[#This Row],[Make and Model]],FIND(" ",Table1[[#This Row],[Make and Model]]))</f>
        <v xml:space="preserve">Chrysler </v>
      </c>
      <c r="C304" t="s">
        <v>3036</v>
      </c>
      <c r="D304" t="str">
        <f>REPLACE(Table1[[#This Row],[Make and Model]],1,FIND(" ",Table1[[#This Row],[Make and Model]]), "")</f>
        <v>Crossfire Coupe</v>
      </c>
      <c r="E304" t="str">
        <f>REPLACE(Table1[[#This Row],[Make2]],1,5,"")</f>
        <v>Chrysler Crossfire Coupe</v>
      </c>
      <c r="F304" t="s">
        <v>373</v>
      </c>
      <c r="H304">
        <f>2014-Table1[[#This Row],[Year]]</f>
        <v>8</v>
      </c>
      <c r="K304" s="1">
        <v>96000</v>
      </c>
      <c r="L304" s="2">
        <v>5517</v>
      </c>
      <c r="M304" s="2">
        <v>5433</v>
      </c>
      <c r="N304" s="2">
        <v>5601</v>
      </c>
      <c r="O304" s="2" t="s">
        <v>372</v>
      </c>
    </row>
    <row r="305" spans="1:15" x14ac:dyDescent="0.25">
      <c r="A305" t="str">
        <f>LEFT(Table1[[#This Row],[Make2]],4)</f>
        <v>2005</v>
      </c>
      <c r="B305" t="str">
        <f>LEFT(Table1[[#This Row],[Make and Model]],FIND(" ",Table1[[#This Row],[Make and Model]]))</f>
        <v xml:space="preserve">Chrysler </v>
      </c>
      <c r="C305" t="s">
        <v>3036</v>
      </c>
      <c r="D305" t="str">
        <f>REPLACE(Table1[[#This Row],[Make and Model]],1,FIND(" ",Table1[[#This Row],[Make and Model]]), "")</f>
        <v>Crossfire Coupe</v>
      </c>
      <c r="E305" t="str">
        <f>REPLACE(Table1[[#This Row],[Make2]],1,5,"")</f>
        <v>Chrysler Crossfire Coupe</v>
      </c>
      <c r="F305" t="s">
        <v>105</v>
      </c>
      <c r="H305">
        <f>2014-Table1[[#This Row],[Year]]</f>
        <v>9</v>
      </c>
      <c r="K305" s="1">
        <v>108000</v>
      </c>
      <c r="L305" s="2">
        <v>5694</v>
      </c>
      <c r="M305" s="2">
        <v>5617</v>
      </c>
      <c r="N305" s="2">
        <v>5772</v>
      </c>
      <c r="O305" s="2" t="s">
        <v>104</v>
      </c>
    </row>
    <row r="306" spans="1:15" x14ac:dyDescent="0.25">
      <c r="A306" t="str">
        <f>LEFT(Table1[[#This Row],[Make2]],4)</f>
        <v>2008</v>
      </c>
      <c r="B306" t="str">
        <f>LEFT(Table1[[#This Row],[Make and Model]],FIND(" ",Table1[[#This Row],[Make and Model]]))</f>
        <v xml:space="preserve">Chrysler </v>
      </c>
      <c r="C306" t="s">
        <v>3033</v>
      </c>
      <c r="D306" t="str">
        <f>REPLACE(Table1[[#This Row],[Make and Model]],1,FIND(" ",Table1[[#This Row],[Make and Model]]), "")</f>
        <v>Pacifica Wagon</v>
      </c>
      <c r="E306" t="str">
        <f>REPLACE(Table1[[#This Row],[Make2]],1,5,"")</f>
        <v>Chrysler Pacifica Wagon</v>
      </c>
      <c r="F306" t="s">
        <v>1041</v>
      </c>
      <c r="G306">
        <v>2.33</v>
      </c>
      <c r="H306">
        <f>2014-Table1[[#This Row],[Year]]</f>
        <v>6</v>
      </c>
      <c r="K306" s="1">
        <v>72000</v>
      </c>
      <c r="L306" s="2">
        <v>10821</v>
      </c>
      <c r="M306" s="2">
        <v>10566</v>
      </c>
      <c r="N306" s="2">
        <v>11076</v>
      </c>
      <c r="O306" s="2" t="s">
        <v>1040</v>
      </c>
    </row>
    <row r="307" spans="1:15" x14ac:dyDescent="0.25">
      <c r="A307" t="str">
        <f>LEFT(Table1[[#This Row],[Make2]],4)</f>
        <v>2007</v>
      </c>
      <c r="B307" t="str">
        <f>LEFT(Table1[[#This Row],[Make and Model]],FIND(" ",Table1[[#This Row],[Make and Model]]))</f>
        <v xml:space="preserve">Chrysler </v>
      </c>
      <c r="C307" t="s">
        <v>3033</v>
      </c>
      <c r="D307" t="str">
        <f>REPLACE(Table1[[#This Row],[Make and Model]],1,FIND(" ",Table1[[#This Row],[Make and Model]]), "")</f>
        <v>Pacifica Wagon</v>
      </c>
      <c r="E307" t="str">
        <f>REPLACE(Table1[[#This Row],[Make2]],1,5,"")</f>
        <v>Chrysler Pacifica Wagon</v>
      </c>
      <c r="F307" t="s">
        <v>701</v>
      </c>
      <c r="G307">
        <v>2.33</v>
      </c>
      <c r="H307">
        <f>2014-Table1[[#This Row],[Year]]</f>
        <v>7</v>
      </c>
      <c r="K307" s="1">
        <v>84000</v>
      </c>
      <c r="L307" s="2">
        <v>5446</v>
      </c>
      <c r="M307" s="2">
        <v>5368</v>
      </c>
      <c r="N307" s="2">
        <v>5525</v>
      </c>
      <c r="O307" s="2" t="s">
        <v>700</v>
      </c>
    </row>
    <row r="308" spans="1:15" x14ac:dyDescent="0.25">
      <c r="A308" t="str">
        <f>LEFT(Table1[[#This Row],[Make2]],4)</f>
        <v>2006</v>
      </c>
      <c r="B308" t="str">
        <f>LEFT(Table1[[#This Row],[Make and Model]],FIND(" ",Table1[[#This Row],[Make and Model]]))</f>
        <v xml:space="preserve">Chrysler </v>
      </c>
      <c r="C308" t="s">
        <v>3033</v>
      </c>
      <c r="D308" t="str">
        <f>REPLACE(Table1[[#This Row],[Make and Model]],1,FIND(" ",Table1[[#This Row],[Make and Model]]), "")</f>
        <v>Pacifica Wagon</v>
      </c>
      <c r="E308" t="str">
        <f>REPLACE(Table1[[#This Row],[Make2]],1,5,"")</f>
        <v>Chrysler Pacifica Wagon</v>
      </c>
      <c r="F308" t="s">
        <v>375</v>
      </c>
      <c r="G308">
        <v>2.33</v>
      </c>
      <c r="H308">
        <f>2014-Table1[[#This Row],[Year]]</f>
        <v>8</v>
      </c>
      <c r="K308" s="1">
        <v>96000</v>
      </c>
      <c r="L308" s="2">
        <v>4970</v>
      </c>
      <c r="M308" s="2">
        <v>4908</v>
      </c>
      <c r="N308" s="2">
        <v>5031</v>
      </c>
      <c r="O308" s="2" t="s">
        <v>374</v>
      </c>
    </row>
    <row r="309" spans="1:15" x14ac:dyDescent="0.25">
      <c r="A309" t="str">
        <f>LEFT(Table1[[#This Row],[Make2]],4)</f>
        <v>2005</v>
      </c>
      <c r="B309" t="str">
        <f>LEFT(Table1[[#This Row],[Make and Model]],FIND(" ",Table1[[#This Row],[Make and Model]]))</f>
        <v xml:space="preserve">Chrysler </v>
      </c>
      <c r="C309" t="s">
        <v>3033</v>
      </c>
      <c r="D309" t="str">
        <f>REPLACE(Table1[[#This Row],[Make and Model]],1,FIND(" ",Table1[[#This Row],[Make and Model]]), "")</f>
        <v>Pacifica Wagon</v>
      </c>
      <c r="E309" t="str">
        <f>REPLACE(Table1[[#This Row],[Make2]],1,5,"")</f>
        <v>Chrysler Pacifica Wagon</v>
      </c>
      <c r="F309" t="s">
        <v>107</v>
      </c>
      <c r="G309">
        <v>2.33</v>
      </c>
      <c r="H309">
        <f>2014-Table1[[#This Row],[Year]]</f>
        <v>9</v>
      </c>
      <c r="K309" s="1">
        <v>108000</v>
      </c>
      <c r="L309" s="2">
        <v>4583</v>
      </c>
      <c r="M309" s="2">
        <v>4509</v>
      </c>
      <c r="N309" s="2">
        <v>4656</v>
      </c>
      <c r="O309" s="2" t="s">
        <v>106</v>
      </c>
    </row>
    <row r="310" spans="1:15" x14ac:dyDescent="0.25">
      <c r="A310" t="str">
        <f>LEFT(Table1[[#This Row],[Make2]],4)</f>
        <v>2009</v>
      </c>
      <c r="B310" t="str">
        <f>LEFT(Table1[[#This Row],[Make and Model]],FIND(" ",Table1[[#This Row],[Make and Model]]))</f>
        <v xml:space="preserve">Chrysler </v>
      </c>
      <c r="C310" t="s">
        <v>3032</v>
      </c>
      <c r="D310" t="str">
        <f>REPLACE(Table1[[#This Row],[Make and Model]],1,FIND(" ",Table1[[#This Row],[Make and Model]]), "")</f>
        <v>PT Cruiser Sedan</v>
      </c>
      <c r="E310" t="str">
        <f>REPLACE(Table1[[#This Row],[Make2]],1,5,"")</f>
        <v>Chrysler PT Cruiser Sedan</v>
      </c>
      <c r="F310" t="s">
        <v>1403</v>
      </c>
      <c r="G310">
        <v>1.67</v>
      </c>
      <c r="H310">
        <f>2014-Table1[[#This Row],[Year]]</f>
        <v>5</v>
      </c>
      <c r="K310" s="1">
        <v>60000</v>
      </c>
      <c r="L310" s="2">
        <v>6389</v>
      </c>
      <c r="M310" s="2">
        <v>6264</v>
      </c>
      <c r="N310" s="2">
        <v>6514</v>
      </c>
      <c r="O310" s="2" t="s">
        <v>1402</v>
      </c>
    </row>
    <row r="311" spans="1:15" x14ac:dyDescent="0.25">
      <c r="A311" t="str">
        <f>LEFT(Table1[[#This Row],[Make2]],4)</f>
        <v>2008</v>
      </c>
      <c r="B311" t="str">
        <f>LEFT(Table1[[#This Row],[Make and Model]],FIND(" ",Table1[[#This Row],[Make and Model]]))</f>
        <v xml:space="preserve">Chrysler </v>
      </c>
      <c r="C311" t="s">
        <v>3032</v>
      </c>
      <c r="D311" t="str">
        <f>REPLACE(Table1[[#This Row],[Make and Model]],1,FIND(" ",Table1[[#This Row],[Make and Model]]), "")</f>
        <v>PT Cruiser Sedan</v>
      </c>
      <c r="E311" t="str">
        <f>REPLACE(Table1[[#This Row],[Make2]],1,5,"")</f>
        <v>Chrysler PT Cruiser Sedan</v>
      </c>
      <c r="F311" t="s">
        <v>1043</v>
      </c>
      <c r="G311">
        <v>1.67</v>
      </c>
      <c r="H311">
        <f>2014-Table1[[#This Row],[Year]]</f>
        <v>6</v>
      </c>
      <c r="K311" s="1">
        <v>72000</v>
      </c>
      <c r="L311" s="2">
        <v>4806</v>
      </c>
      <c r="M311" s="2">
        <v>4719</v>
      </c>
      <c r="N311" s="2">
        <v>4893</v>
      </c>
      <c r="O311" s="2" t="s">
        <v>1042</v>
      </c>
    </row>
    <row r="312" spans="1:15" x14ac:dyDescent="0.25">
      <c r="A312" t="str">
        <f>LEFT(Table1[[#This Row],[Make2]],4)</f>
        <v>2007</v>
      </c>
      <c r="B312" t="str">
        <f>LEFT(Table1[[#This Row],[Make and Model]],FIND(" ",Table1[[#This Row],[Make and Model]]))</f>
        <v xml:space="preserve">Chrysler </v>
      </c>
      <c r="C312" t="s">
        <v>3032</v>
      </c>
      <c r="D312" t="str">
        <f>REPLACE(Table1[[#This Row],[Make and Model]],1,FIND(" ",Table1[[#This Row],[Make and Model]]), "")</f>
        <v>PT Cruiser Sedan</v>
      </c>
      <c r="E312" t="str">
        <f>REPLACE(Table1[[#This Row],[Make2]],1,5,"")</f>
        <v>Chrysler PT Cruiser Sedan</v>
      </c>
      <c r="F312" t="s">
        <v>703</v>
      </c>
      <c r="G312">
        <v>1.67</v>
      </c>
      <c r="H312">
        <f>2014-Table1[[#This Row],[Year]]</f>
        <v>7</v>
      </c>
      <c r="K312" s="1">
        <v>84000</v>
      </c>
      <c r="L312" s="2">
        <v>4472</v>
      </c>
      <c r="M312" s="2">
        <v>4352</v>
      </c>
      <c r="N312" s="2">
        <v>4592</v>
      </c>
      <c r="O312" s="2" t="s">
        <v>702</v>
      </c>
    </row>
    <row r="313" spans="1:15" x14ac:dyDescent="0.25">
      <c r="A313" t="str">
        <f>LEFT(Table1[[#This Row],[Make2]],4)</f>
        <v>2006</v>
      </c>
      <c r="B313" t="str">
        <f>LEFT(Table1[[#This Row],[Make and Model]],FIND(" ",Table1[[#This Row],[Make and Model]]))</f>
        <v xml:space="preserve">Chrysler </v>
      </c>
      <c r="C313" t="s">
        <v>3032</v>
      </c>
      <c r="D313" t="str">
        <f>REPLACE(Table1[[#This Row],[Make and Model]],1,FIND(" ",Table1[[#This Row],[Make and Model]]), "")</f>
        <v>PT Cruiser Sedan</v>
      </c>
      <c r="E313" t="str">
        <f>REPLACE(Table1[[#This Row],[Make2]],1,5,"")</f>
        <v>Chrysler PT Cruiser Sedan</v>
      </c>
      <c r="F313" t="s">
        <v>377</v>
      </c>
      <c r="G313">
        <v>1.67</v>
      </c>
      <c r="H313">
        <f>2014-Table1[[#This Row],[Year]]</f>
        <v>8</v>
      </c>
      <c r="K313" s="1">
        <v>96000</v>
      </c>
      <c r="L313" s="2">
        <v>3381</v>
      </c>
      <c r="M313" s="2">
        <v>3305</v>
      </c>
      <c r="N313" s="2">
        <v>3457</v>
      </c>
      <c r="O313" s="2" t="s">
        <v>376</v>
      </c>
    </row>
    <row r="314" spans="1:15" x14ac:dyDescent="0.25">
      <c r="A314" t="str">
        <f>LEFT(Table1[[#This Row],[Make2]],4)</f>
        <v>2010</v>
      </c>
      <c r="B314" t="str">
        <f>LEFT(Table1[[#This Row],[Make and Model]],FIND(" ",Table1[[#This Row],[Make and Model]]))</f>
        <v xml:space="preserve">Chrysler </v>
      </c>
      <c r="C314" t="s">
        <v>3032</v>
      </c>
      <c r="D314" t="str">
        <f>REPLACE(Table1[[#This Row],[Make and Model]],1,FIND(" ",Table1[[#This Row],[Make and Model]]), "")</f>
        <v>Sebring Sedan</v>
      </c>
      <c r="E314" t="str">
        <f>REPLACE(Table1[[#This Row],[Make2]],1,5,"")</f>
        <v>Chrysler Sebring Sedan</v>
      </c>
      <c r="F314" t="s">
        <v>1773</v>
      </c>
      <c r="G314">
        <v>4</v>
      </c>
      <c r="H314">
        <f>2014-Table1[[#This Row],[Year]]</f>
        <v>4</v>
      </c>
      <c r="K314" s="1">
        <v>48000</v>
      </c>
      <c r="L314" s="2">
        <v>8838</v>
      </c>
      <c r="M314" s="2">
        <v>8697</v>
      </c>
      <c r="N314" s="2">
        <v>8980</v>
      </c>
      <c r="O314" s="2" t="s">
        <v>1772</v>
      </c>
    </row>
    <row r="315" spans="1:15" x14ac:dyDescent="0.25">
      <c r="A315" t="str">
        <f>LEFT(Table1[[#This Row],[Make2]],4)</f>
        <v>2009</v>
      </c>
      <c r="B315" t="str">
        <f>LEFT(Table1[[#This Row],[Make and Model]],FIND(" ",Table1[[#This Row],[Make and Model]]))</f>
        <v xml:space="preserve">Chrysler </v>
      </c>
      <c r="C315" t="s">
        <v>3032</v>
      </c>
      <c r="D315" t="str">
        <f>REPLACE(Table1[[#This Row],[Make and Model]],1,FIND(" ",Table1[[#This Row],[Make and Model]]), "")</f>
        <v>Sebring Sedan</v>
      </c>
      <c r="E315" t="str">
        <f>REPLACE(Table1[[#This Row],[Make2]],1,5,"")</f>
        <v>Chrysler Sebring Sedan</v>
      </c>
      <c r="F315" t="s">
        <v>1405</v>
      </c>
      <c r="G315">
        <v>3.67</v>
      </c>
      <c r="H315">
        <f>2014-Table1[[#This Row],[Year]]</f>
        <v>5</v>
      </c>
      <c r="K315" s="1">
        <v>60000</v>
      </c>
      <c r="L315" s="2">
        <v>7417</v>
      </c>
      <c r="M315" s="2">
        <v>7241</v>
      </c>
      <c r="N315" s="2">
        <v>7592</v>
      </c>
      <c r="O315" s="2" t="s">
        <v>1404</v>
      </c>
    </row>
    <row r="316" spans="1:15" x14ac:dyDescent="0.25">
      <c r="A316" t="str">
        <f>LEFT(Table1[[#This Row],[Make2]],4)</f>
        <v>2008</v>
      </c>
      <c r="B316" t="str">
        <f>LEFT(Table1[[#This Row],[Make and Model]],FIND(" ",Table1[[#This Row],[Make and Model]]))</f>
        <v xml:space="preserve">Chrysler </v>
      </c>
      <c r="C316" t="s">
        <v>3032</v>
      </c>
      <c r="D316" t="str">
        <f>REPLACE(Table1[[#This Row],[Make and Model]],1,FIND(" ",Table1[[#This Row],[Make and Model]]), "")</f>
        <v>Sebring Sedan</v>
      </c>
      <c r="E316" t="str">
        <f>REPLACE(Table1[[#This Row],[Make2]],1,5,"")</f>
        <v>Chrysler Sebring Sedan</v>
      </c>
      <c r="F316" t="s">
        <v>1045</v>
      </c>
      <c r="G316">
        <v>3.67</v>
      </c>
      <c r="H316">
        <f>2014-Table1[[#This Row],[Year]]</f>
        <v>6</v>
      </c>
      <c r="K316" s="1">
        <v>72000</v>
      </c>
      <c r="L316" s="2">
        <v>6133</v>
      </c>
      <c r="M316" s="2">
        <v>5999</v>
      </c>
      <c r="N316" s="2">
        <v>6266</v>
      </c>
      <c r="O316" s="2" t="s">
        <v>1044</v>
      </c>
    </row>
    <row r="317" spans="1:15" x14ac:dyDescent="0.25">
      <c r="A317" t="str">
        <f>LEFT(Table1[[#This Row],[Make2]],4)</f>
        <v>2007</v>
      </c>
      <c r="B317" t="str">
        <f>LEFT(Table1[[#This Row],[Make and Model]],FIND(" ",Table1[[#This Row],[Make and Model]]))</f>
        <v xml:space="preserve">Chrysler </v>
      </c>
      <c r="C317" t="s">
        <v>3032</v>
      </c>
      <c r="D317" t="str">
        <f>REPLACE(Table1[[#This Row],[Make and Model]],1,FIND(" ",Table1[[#This Row],[Make and Model]]), "")</f>
        <v>Sebring Sedan</v>
      </c>
      <c r="E317" t="str">
        <f>REPLACE(Table1[[#This Row],[Make2]],1,5,"")</f>
        <v>Chrysler Sebring Sedan</v>
      </c>
      <c r="F317" t="s">
        <v>705</v>
      </c>
      <c r="G317">
        <v>3</v>
      </c>
      <c r="H317">
        <f>2014-Table1[[#This Row],[Year]]</f>
        <v>7</v>
      </c>
      <c r="K317" s="1">
        <v>84000</v>
      </c>
      <c r="L317" s="2">
        <v>5474</v>
      </c>
      <c r="M317" s="2">
        <v>5336</v>
      </c>
      <c r="N317" s="2">
        <v>5611</v>
      </c>
      <c r="O317" s="2" t="s">
        <v>704</v>
      </c>
    </row>
    <row r="318" spans="1:15" x14ac:dyDescent="0.25">
      <c r="A318" t="str">
        <f>LEFT(Table1[[#This Row],[Make2]],4)</f>
        <v>2006</v>
      </c>
      <c r="B318" t="str">
        <f>LEFT(Table1[[#This Row],[Make and Model]],FIND(" ",Table1[[#This Row],[Make and Model]]))</f>
        <v xml:space="preserve">Chrysler </v>
      </c>
      <c r="C318" t="s">
        <v>3032</v>
      </c>
      <c r="D318" t="str">
        <f>REPLACE(Table1[[#This Row],[Make and Model]],1,FIND(" ",Table1[[#This Row],[Make and Model]]), "")</f>
        <v>Sebring Sedan</v>
      </c>
      <c r="E318" t="str">
        <f>REPLACE(Table1[[#This Row],[Make2]],1,5,"")</f>
        <v>Chrysler Sebring Sedan</v>
      </c>
      <c r="F318" t="s">
        <v>379</v>
      </c>
      <c r="G318">
        <v>3</v>
      </c>
      <c r="H318">
        <f>2014-Table1[[#This Row],[Year]]</f>
        <v>8</v>
      </c>
      <c r="K318" s="1">
        <v>96000</v>
      </c>
      <c r="L318" s="2">
        <v>3721</v>
      </c>
      <c r="M318" s="2">
        <v>3648</v>
      </c>
      <c r="N318" s="2">
        <v>3795</v>
      </c>
      <c r="O318" s="2" t="s">
        <v>378</v>
      </c>
    </row>
    <row r="319" spans="1:15" x14ac:dyDescent="0.25">
      <c r="A319" t="str">
        <f>LEFT(Table1[[#This Row],[Make2]],4)</f>
        <v>2005</v>
      </c>
      <c r="B319" t="str">
        <f>LEFT(Table1[[#This Row],[Make and Model]],FIND(" ",Table1[[#This Row],[Make and Model]]))</f>
        <v xml:space="preserve">Chrysler </v>
      </c>
      <c r="C319" t="s">
        <v>3032</v>
      </c>
      <c r="D319" t="str">
        <f>REPLACE(Table1[[#This Row],[Make and Model]],1,FIND(" ",Table1[[#This Row],[Make and Model]]), "")</f>
        <v>Sebring Sedan</v>
      </c>
      <c r="E319" t="str">
        <f>REPLACE(Table1[[#This Row],[Make2]],1,5,"")</f>
        <v>Chrysler Sebring Sedan</v>
      </c>
      <c r="F319" t="s">
        <v>109</v>
      </c>
      <c r="G319">
        <v>3</v>
      </c>
      <c r="H319">
        <f>2014-Table1[[#This Row],[Year]]</f>
        <v>9</v>
      </c>
      <c r="K319" s="1">
        <v>108000</v>
      </c>
      <c r="L319" s="2">
        <v>2752</v>
      </c>
      <c r="M319" s="2">
        <v>2705</v>
      </c>
      <c r="N319" s="2">
        <v>2799</v>
      </c>
      <c r="O319" s="2" t="s">
        <v>108</v>
      </c>
    </row>
    <row r="320" spans="1:15" x14ac:dyDescent="0.25">
      <c r="A320" t="str">
        <f>LEFT(Table1[[#This Row],[Make2]],4)</f>
        <v>2013</v>
      </c>
      <c r="B320" t="str">
        <f>LEFT(Table1[[#This Row],[Make and Model]],FIND(" ",Table1[[#This Row],[Make and Model]]))</f>
        <v xml:space="preserve">Chrysler </v>
      </c>
      <c r="C320" t="s">
        <v>3034</v>
      </c>
      <c r="D320" t="str">
        <f>REPLACE(Table1[[#This Row],[Make and Model]],1,FIND(" ",Table1[[#This Row],[Make and Model]]), "")</f>
        <v>Town &amp; Country Van</v>
      </c>
      <c r="E320" t="str">
        <f>REPLACE(Table1[[#This Row],[Make2]],1,5,"")</f>
        <v>Chrysler Town &amp; Country Van</v>
      </c>
      <c r="F320" t="s">
        <v>2885</v>
      </c>
      <c r="G320">
        <v>4</v>
      </c>
      <c r="H320">
        <f>2014-Table1[[#This Row],[Year]]</f>
        <v>1</v>
      </c>
      <c r="K320" s="1">
        <v>12000</v>
      </c>
      <c r="L320" s="2">
        <v>21866</v>
      </c>
      <c r="M320" s="2">
        <v>21577</v>
      </c>
      <c r="N320" s="2">
        <v>22156</v>
      </c>
      <c r="O320" s="2" t="s">
        <v>2884</v>
      </c>
    </row>
    <row r="321" spans="1:15" x14ac:dyDescent="0.25">
      <c r="A321" t="str">
        <f>LEFT(Table1[[#This Row],[Make2]],4)</f>
        <v>2012</v>
      </c>
      <c r="B321" t="str">
        <f>LEFT(Table1[[#This Row],[Make and Model]],FIND(" ",Table1[[#This Row],[Make and Model]]))</f>
        <v xml:space="preserve">Chrysler </v>
      </c>
      <c r="C321" t="s">
        <v>3034</v>
      </c>
      <c r="D321" t="str">
        <f>REPLACE(Table1[[#This Row],[Make and Model]],1,FIND(" ",Table1[[#This Row],[Make and Model]]), "")</f>
        <v>Town &amp; Country Van</v>
      </c>
      <c r="E321" t="str">
        <f>REPLACE(Table1[[#This Row],[Make2]],1,5,"")</f>
        <v>Chrysler Town &amp; Country Van</v>
      </c>
      <c r="F321" t="s">
        <v>2543</v>
      </c>
      <c r="G321">
        <v>4</v>
      </c>
      <c r="H321">
        <f>2014-Table1[[#This Row],[Year]]</f>
        <v>2</v>
      </c>
      <c r="K321" s="1">
        <v>24000</v>
      </c>
      <c r="L321" s="2">
        <v>19581</v>
      </c>
      <c r="M321" s="2">
        <v>19302</v>
      </c>
      <c r="N321" s="2">
        <v>19860</v>
      </c>
      <c r="O321" s="2" t="s">
        <v>2542</v>
      </c>
    </row>
    <row r="322" spans="1:15" x14ac:dyDescent="0.25">
      <c r="A322" t="str">
        <f>LEFT(Table1[[#This Row],[Make2]],4)</f>
        <v>2011</v>
      </c>
      <c r="B322" t="str">
        <f>LEFT(Table1[[#This Row],[Make and Model]],FIND(" ",Table1[[#This Row],[Make and Model]]))</f>
        <v xml:space="preserve">Chrysler </v>
      </c>
      <c r="C322" t="s">
        <v>3034</v>
      </c>
      <c r="D322" t="str">
        <f>REPLACE(Table1[[#This Row],[Make and Model]],1,FIND(" ",Table1[[#This Row],[Make and Model]]), "")</f>
        <v>Town &amp; Country Van</v>
      </c>
      <c r="E322" t="str">
        <f>REPLACE(Table1[[#This Row],[Make2]],1,5,"")</f>
        <v>Chrysler Town &amp; Country Van</v>
      </c>
      <c r="F322" t="s">
        <v>2191</v>
      </c>
      <c r="G322">
        <v>4</v>
      </c>
      <c r="H322">
        <f>2014-Table1[[#This Row],[Year]]</f>
        <v>3</v>
      </c>
      <c r="K322" s="1">
        <v>36000</v>
      </c>
      <c r="L322" s="2">
        <v>16842</v>
      </c>
      <c r="M322" s="2">
        <v>16610</v>
      </c>
      <c r="N322" s="2">
        <v>17074</v>
      </c>
      <c r="O322" s="2" t="s">
        <v>2190</v>
      </c>
    </row>
    <row r="323" spans="1:15" x14ac:dyDescent="0.25">
      <c r="A323" t="str">
        <f>LEFT(Table1[[#This Row],[Make2]],4)</f>
        <v>2010</v>
      </c>
      <c r="B323" t="str">
        <f>LEFT(Table1[[#This Row],[Make and Model]],FIND(" ",Table1[[#This Row],[Make and Model]]))</f>
        <v xml:space="preserve">Chrysler </v>
      </c>
      <c r="C323" t="s">
        <v>3034</v>
      </c>
      <c r="D323" t="str">
        <f>REPLACE(Table1[[#This Row],[Make and Model]],1,FIND(" ",Table1[[#This Row],[Make and Model]]), "")</f>
        <v>Town &amp; Country Van</v>
      </c>
      <c r="E323" t="str">
        <f>REPLACE(Table1[[#This Row],[Make2]],1,5,"")</f>
        <v>Chrysler Town &amp; Country Van</v>
      </c>
      <c r="F323" t="s">
        <v>1775</v>
      </c>
      <c r="G323">
        <v>4</v>
      </c>
      <c r="H323">
        <f>2014-Table1[[#This Row],[Year]]</f>
        <v>4</v>
      </c>
      <c r="K323" s="1">
        <v>48000</v>
      </c>
      <c r="L323" s="2">
        <v>11830</v>
      </c>
      <c r="M323" s="2">
        <v>11642</v>
      </c>
      <c r="N323" s="2">
        <v>12019</v>
      </c>
      <c r="O323" s="2" t="s">
        <v>1774</v>
      </c>
    </row>
    <row r="324" spans="1:15" x14ac:dyDescent="0.25">
      <c r="A324" t="str">
        <f>LEFT(Table1[[#This Row],[Make2]],4)</f>
        <v>2009</v>
      </c>
      <c r="B324" t="str">
        <f>LEFT(Table1[[#This Row],[Make and Model]],FIND(" ",Table1[[#This Row],[Make and Model]]))</f>
        <v xml:space="preserve">Chrysler </v>
      </c>
      <c r="C324" t="s">
        <v>3034</v>
      </c>
      <c r="D324" t="str">
        <f>REPLACE(Table1[[#This Row],[Make and Model]],1,FIND(" ",Table1[[#This Row],[Make and Model]]), "")</f>
        <v>Town &amp; Country Van</v>
      </c>
      <c r="E324" t="str">
        <f>REPLACE(Table1[[#This Row],[Make2]],1,5,"")</f>
        <v>Chrysler Town &amp; Country Van</v>
      </c>
      <c r="F324" t="s">
        <v>1407</v>
      </c>
      <c r="G324">
        <v>3.33</v>
      </c>
      <c r="H324">
        <f>2014-Table1[[#This Row],[Year]]</f>
        <v>5</v>
      </c>
      <c r="K324" s="1">
        <v>60000</v>
      </c>
      <c r="L324" s="2">
        <v>9783</v>
      </c>
      <c r="M324" s="2">
        <v>9612</v>
      </c>
      <c r="N324" s="2">
        <v>9955</v>
      </c>
      <c r="O324" s="2" t="s">
        <v>1406</v>
      </c>
    </row>
    <row r="325" spans="1:15" x14ac:dyDescent="0.25">
      <c r="A325" t="str">
        <f>LEFT(Table1[[#This Row],[Make2]],4)</f>
        <v>2008</v>
      </c>
      <c r="B325" t="str">
        <f>LEFT(Table1[[#This Row],[Make and Model]],FIND(" ",Table1[[#This Row],[Make and Model]]))</f>
        <v xml:space="preserve">Chrysler </v>
      </c>
      <c r="C325" t="s">
        <v>3034</v>
      </c>
      <c r="D325" t="str">
        <f>REPLACE(Table1[[#This Row],[Make and Model]],1,FIND(" ",Table1[[#This Row],[Make and Model]]), "")</f>
        <v>Town &amp; Country Van</v>
      </c>
      <c r="E325" t="str">
        <f>REPLACE(Table1[[#This Row],[Make2]],1,5,"")</f>
        <v>Chrysler Town &amp; Country Van</v>
      </c>
      <c r="F325" t="s">
        <v>1047</v>
      </c>
      <c r="G325">
        <v>3.33</v>
      </c>
      <c r="H325">
        <f>2014-Table1[[#This Row],[Year]]</f>
        <v>6</v>
      </c>
      <c r="K325" s="1">
        <v>72000</v>
      </c>
      <c r="L325" s="2">
        <v>7541</v>
      </c>
      <c r="M325" s="2">
        <v>7396</v>
      </c>
      <c r="N325" s="2">
        <v>7686</v>
      </c>
      <c r="O325" s="2" t="s">
        <v>1046</v>
      </c>
    </row>
    <row r="326" spans="1:15" x14ac:dyDescent="0.25">
      <c r="A326" t="str">
        <f>LEFT(Table1[[#This Row],[Make2]],4)</f>
        <v>2007</v>
      </c>
      <c r="B326" t="str">
        <f>LEFT(Table1[[#This Row],[Make and Model]],FIND(" ",Table1[[#This Row],[Make and Model]]))</f>
        <v xml:space="preserve">Chrysler </v>
      </c>
      <c r="C326" t="s">
        <v>3034</v>
      </c>
      <c r="D326" t="str">
        <f>REPLACE(Table1[[#This Row],[Make and Model]],1,FIND(" ",Table1[[#This Row],[Make and Model]]), "")</f>
        <v>Town &amp; Country Van</v>
      </c>
      <c r="E326" t="str">
        <f>REPLACE(Table1[[#This Row],[Make2]],1,5,"")</f>
        <v>Chrysler Town &amp; Country Van</v>
      </c>
      <c r="F326" t="s">
        <v>707</v>
      </c>
      <c r="G326">
        <v>2.67</v>
      </c>
      <c r="H326">
        <f>2014-Table1[[#This Row],[Year]]</f>
        <v>7</v>
      </c>
      <c r="K326" s="1">
        <v>84000</v>
      </c>
      <c r="L326" s="2">
        <v>8842</v>
      </c>
      <c r="M326" s="2">
        <v>8705</v>
      </c>
      <c r="N326" s="2">
        <v>8979</v>
      </c>
      <c r="O326" s="2" t="s">
        <v>706</v>
      </c>
    </row>
    <row r="327" spans="1:15" x14ac:dyDescent="0.25">
      <c r="A327" t="str">
        <f>LEFT(Table1[[#This Row],[Make2]],4)</f>
        <v>2006</v>
      </c>
      <c r="B327" t="str">
        <f>LEFT(Table1[[#This Row],[Make and Model]],FIND(" ",Table1[[#This Row],[Make and Model]]))</f>
        <v xml:space="preserve">Chrysler </v>
      </c>
      <c r="C327" t="s">
        <v>3034</v>
      </c>
      <c r="D327" t="str">
        <f>REPLACE(Table1[[#This Row],[Make and Model]],1,FIND(" ",Table1[[#This Row],[Make and Model]]), "")</f>
        <v>Town &amp; Country Van</v>
      </c>
      <c r="E327" t="str">
        <f>REPLACE(Table1[[#This Row],[Make2]],1,5,"")</f>
        <v>Chrysler Town &amp; Country Van</v>
      </c>
      <c r="F327" t="s">
        <v>381</v>
      </c>
      <c r="G327">
        <v>2.67</v>
      </c>
      <c r="H327">
        <f>2014-Table1[[#This Row],[Year]]</f>
        <v>8</v>
      </c>
      <c r="K327" s="1">
        <v>96000</v>
      </c>
      <c r="L327" s="2">
        <v>7874</v>
      </c>
      <c r="M327" s="2">
        <v>7734</v>
      </c>
      <c r="N327" s="2">
        <v>8015</v>
      </c>
      <c r="O327" s="2" t="s">
        <v>380</v>
      </c>
    </row>
    <row r="328" spans="1:15" x14ac:dyDescent="0.25">
      <c r="A328" t="str">
        <f>LEFT(Table1[[#This Row],[Make2]],4)</f>
        <v>2005</v>
      </c>
      <c r="B328" t="str">
        <f>LEFT(Table1[[#This Row],[Make and Model]],FIND(" ",Table1[[#This Row],[Make and Model]]))</f>
        <v xml:space="preserve">Chrysler </v>
      </c>
      <c r="C328" t="s">
        <v>3034</v>
      </c>
      <c r="D328" t="str">
        <f>REPLACE(Table1[[#This Row],[Make and Model]],1,FIND(" ",Table1[[#This Row],[Make and Model]]), "")</f>
        <v>Town &amp; Country Van</v>
      </c>
      <c r="E328" t="str">
        <f>REPLACE(Table1[[#This Row],[Make2]],1,5,"")</f>
        <v>Chrysler Town &amp; Country Van</v>
      </c>
      <c r="F328" t="s">
        <v>111</v>
      </c>
      <c r="G328">
        <v>2.67</v>
      </c>
      <c r="H328">
        <f>2014-Table1[[#This Row],[Year]]</f>
        <v>9</v>
      </c>
      <c r="K328" s="1">
        <v>108000</v>
      </c>
      <c r="L328" s="2">
        <v>3026</v>
      </c>
      <c r="M328" s="2">
        <v>2979</v>
      </c>
      <c r="N328" s="2">
        <v>3072</v>
      </c>
      <c r="O328" s="2" t="s">
        <v>110</v>
      </c>
    </row>
    <row r="329" spans="1:15" x14ac:dyDescent="0.25">
      <c r="A329" t="str">
        <f>LEFT(Table1[[#This Row],[Make2]],4)</f>
        <v>2013</v>
      </c>
      <c r="B329" t="str">
        <f>LEFT(Table1[[#This Row],[Make and Model]],FIND(" ",Table1[[#This Row],[Make and Model]]))</f>
        <v xml:space="preserve">Dodge </v>
      </c>
      <c r="C329" t="s">
        <v>3032</v>
      </c>
      <c r="D329" t="str">
        <f>REPLACE(Table1[[#This Row],[Make and Model]],1,FIND(" ",Table1[[#This Row],[Make and Model]]), "")</f>
        <v>Avenger Sedan</v>
      </c>
      <c r="E329" t="str">
        <f>REPLACE(Table1[[#This Row],[Make2]],1,5,"")</f>
        <v>Dodge Avenger Sedan</v>
      </c>
      <c r="F329" t="s">
        <v>2887</v>
      </c>
      <c r="G329">
        <v>4</v>
      </c>
      <c r="H329">
        <f>2014-Table1[[#This Row],[Year]]</f>
        <v>1</v>
      </c>
      <c r="K329" s="1">
        <v>12000</v>
      </c>
      <c r="L329" s="2">
        <v>13913</v>
      </c>
      <c r="M329" s="2">
        <v>13627</v>
      </c>
      <c r="N329" s="2">
        <v>14199</v>
      </c>
      <c r="O329" s="2" t="s">
        <v>2886</v>
      </c>
    </row>
    <row r="330" spans="1:15" x14ac:dyDescent="0.25">
      <c r="A330" t="str">
        <f>LEFT(Table1[[#This Row],[Make2]],4)</f>
        <v>2012</v>
      </c>
      <c r="B330" t="str">
        <f>LEFT(Table1[[#This Row],[Make and Model]],FIND(" ",Table1[[#This Row],[Make and Model]]))</f>
        <v xml:space="preserve">Dodge </v>
      </c>
      <c r="C330" t="s">
        <v>3032</v>
      </c>
      <c r="D330" t="str">
        <f>REPLACE(Table1[[#This Row],[Make and Model]],1,FIND(" ",Table1[[#This Row],[Make and Model]]), "")</f>
        <v>Avenger Sedan</v>
      </c>
      <c r="E330" t="str">
        <f>REPLACE(Table1[[#This Row],[Make2]],1,5,"")</f>
        <v>Dodge Avenger Sedan</v>
      </c>
      <c r="F330" t="s">
        <v>2545</v>
      </c>
      <c r="G330">
        <v>4</v>
      </c>
      <c r="H330">
        <f>2014-Table1[[#This Row],[Year]]</f>
        <v>2</v>
      </c>
      <c r="K330" s="1">
        <v>24000</v>
      </c>
      <c r="L330" s="2">
        <v>12244</v>
      </c>
      <c r="M330" s="2">
        <v>11963</v>
      </c>
      <c r="N330" s="2">
        <v>12526</v>
      </c>
      <c r="O330" s="2" t="s">
        <v>2544</v>
      </c>
    </row>
    <row r="331" spans="1:15" x14ac:dyDescent="0.25">
      <c r="A331" t="str">
        <f>LEFT(Table1[[#This Row],[Make2]],4)</f>
        <v>2011</v>
      </c>
      <c r="B331" t="str">
        <f>LEFT(Table1[[#This Row],[Make and Model]],FIND(" ",Table1[[#This Row],[Make and Model]]))</f>
        <v xml:space="preserve">Dodge </v>
      </c>
      <c r="C331" t="s">
        <v>3032</v>
      </c>
      <c r="D331" t="str">
        <f>REPLACE(Table1[[#This Row],[Make and Model]],1,FIND(" ",Table1[[#This Row],[Make and Model]]), "")</f>
        <v>Avenger Sedan</v>
      </c>
      <c r="E331" t="str">
        <f>REPLACE(Table1[[#This Row],[Make2]],1,5,"")</f>
        <v>Dodge Avenger Sedan</v>
      </c>
      <c r="F331" t="s">
        <v>2193</v>
      </c>
      <c r="G331">
        <v>4</v>
      </c>
      <c r="H331">
        <f>2014-Table1[[#This Row],[Year]]</f>
        <v>3</v>
      </c>
      <c r="K331" s="1">
        <v>36000</v>
      </c>
      <c r="L331" s="2">
        <v>11536</v>
      </c>
      <c r="M331" s="2">
        <v>11402</v>
      </c>
      <c r="N331" s="2">
        <v>11669</v>
      </c>
      <c r="O331" s="2" t="s">
        <v>2192</v>
      </c>
    </row>
    <row r="332" spans="1:15" x14ac:dyDescent="0.25">
      <c r="A332" t="str">
        <f>LEFT(Table1[[#This Row],[Make2]],4)</f>
        <v>2010</v>
      </c>
      <c r="B332" t="str">
        <f>LEFT(Table1[[#This Row],[Make and Model]],FIND(" ",Table1[[#This Row],[Make and Model]]))</f>
        <v xml:space="preserve">Dodge </v>
      </c>
      <c r="C332" t="s">
        <v>3032</v>
      </c>
      <c r="D332" t="str">
        <f>REPLACE(Table1[[#This Row],[Make and Model]],1,FIND(" ",Table1[[#This Row],[Make and Model]]), "")</f>
        <v>Avenger Sedan</v>
      </c>
      <c r="E332" t="str">
        <f>REPLACE(Table1[[#This Row],[Make2]],1,5,"")</f>
        <v>Dodge Avenger Sedan</v>
      </c>
      <c r="F332" t="s">
        <v>1777</v>
      </c>
      <c r="G332">
        <v>4</v>
      </c>
      <c r="H332">
        <f>2014-Table1[[#This Row],[Year]]</f>
        <v>4</v>
      </c>
      <c r="K332" s="1">
        <v>48000</v>
      </c>
      <c r="L332" s="2">
        <v>9027</v>
      </c>
      <c r="M332" s="2">
        <v>8858</v>
      </c>
      <c r="N332" s="2">
        <v>9195</v>
      </c>
      <c r="O332" s="2" t="s">
        <v>1776</v>
      </c>
    </row>
    <row r="333" spans="1:15" x14ac:dyDescent="0.25">
      <c r="A333" t="str">
        <f>LEFT(Table1[[#This Row],[Make2]],4)</f>
        <v>2009</v>
      </c>
      <c r="B333" t="str">
        <f>LEFT(Table1[[#This Row],[Make and Model]],FIND(" ",Table1[[#This Row],[Make and Model]]))</f>
        <v xml:space="preserve">Dodge </v>
      </c>
      <c r="C333" t="s">
        <v>3032</v>
      </c>
      <c r="D333" t="str">
        <f>REPLACE(Table1[[#This Row],[Make and Model]],1,FIND(" ",Table1[[#This Row],[Make and Model]]), "")</f>
        <v>Avenger Sedan</v>
      </c>
      <c r="E333" t="str">
        <f>REPLACE(Table1[[#This Row],[Make2]],1,5,"")</f>
        <v>Dodge Avenger Sedan</v>
      </c>
      <c r="F333" t="s">
        <v>1409</v>
      </c>
      <c r="G333">
        <v>3.67</v>
      </c>
      <c r="H333">
        <f>2014-Table1[[#This Row],[Year]]</f>
        <v>5</v>
      </c>
      <c r="K333" s="1">
        <v>60000</v>
      </c>
      <c r="L333" s="2">
        <v>7454</v>
      </c>
      <c r="M333" s="2">
        <v>7287</v>
      </c>
      <c r="N333" s="2">
        <v>7621</v>
      </c>
      <c r="O333" s="2" t="s">
        <v>1408</v>
      </c>
    </row>
    <row r="334" spans="1:15" x14ac:dyDescent="0.25">
      <c r="A334" t="str">
        <f>LEFT(Table1[[#This Row],[Make2]],4)</f>
        <v>2008</v>
      </c>
      <c r="B334" t="str">
        <f>LEFT(Table1[[#This Row],[Make and Model]],FIND(" ",Table1[[#This Row],[Make and Model]]))</f>
        <v xml:space="preserve">Dodge </v>
      </c>
      <c r="C334" t="s">
        <v>3032</v>
      </c>
      <c r="D334" t="str">
        <f>REPLACE(Table1[[#This Row],[Make and Model]],1,FIND(" ",Table1[[#This Row],[Make and Model]]), "")</f>
        <v>Avenger Sedan</v>
      </c>
      <c r="E334" t="str">
        <f>REPLACE(Table1[[#This Row],[Make2]],1,5,"")</f>
        <v>Dodge Avenger Sedan</v>
      </c>
      <c r="F334" t="s">
        <v>1051</v>
      </c>
      <c r="G334">
        <v>3.67</v>
      </c>
      <c r="H334">
        <f>2014-Table1[[#This Row],[Year]]</f>
        <v>6</v>
      </c>
      <c r="K334" s="1">
        <v>72000</v>
      </c>
      <c r="L334" s="2">
        <v>8269</v>
      </c>
      <c r="M334" s="2">
        <v>8036</v>
      </c>
      <c r="N334" s="2">
        <v>8502</v>
      </c>
      <c r="O334" s="2" t="s">
        <v>1050</v>
      </c>
    </row>
    <row r="335" spans="1:15" x14ac:dyDescent="0.25">
      <c r="A335" t="str">
        <f>LEFT(Table1[[#This Row],[Make2]],4)</f>
        <v>2013</v>
      </c>
      <c r="B335" t="str">
        <f>LEFT(Table1[[#This Row],[Make and Model]],FIND(" ",Table1[[#This Row],[Make and Model]]))</f>
        <v xml:space="preserve">Dodge </v>
      </c>
      <c r="C335" t="s">
        <v>3032</v>
      </c>
      <c r="D335" t="str">
        <f>REPLACE(Table1[[#This Row],[Make and Model]],1,FIND(" ",Table1[[#This Row],[Make and Model]]), "")</f>
        <v>Charger Sedan</v>
      </c>
      <c r="E335" t="str">
        <f>REPLACE(Table1[[#This Row],[Make2]],1,5,"")</f>
        <v>Dodge Charger Sedan</v>
      </c>
      <c r="F335" t="s">
        <v>2889</v>
      </c>
      <c r="G335">
        <v>4</v>
      </c>
      <c r="H335">
        <f>2014-Table1[[#This Row],[Year]]</f>
        <v>1</v>
      </c>
      <c r="K335" s="1">
        <v>12000</v>
      </c>
      <c r="L335" s="2">
        <v>19547</v>
      </c>
      <c r="M335" s="2">
        <v>19204</v>
      </c>
      <c r="N335" s="2">
        <v>19890</v>
      </c>
      <c r="O335" s="2" t="s">
        <v>2888</v>
      </c>
    </row>
    <row r="336" spans="1:15" x14ac:dyDescent="0.25">
      <c r="A336" t="str">
        <f>LEFT(Table1[[#This Row],[Make2]],4)</f>
        <v>2012</v>
      </c>
      <c r="B336" t="str">
        <f>LEFT(Table1[[#This Row],[Make and Model]],FIND(" ",Table1[[#This Row],[Make and Model]]))</f>
        <v xml:space="preserve">Dodge </v>
      </c>
      <c r="C336" t="s">
        <v>3032</v>
      </c>
      <c r="D336" t="str">
        <f>REPLACE(Table1[[#This Row],[Make and Model]],1,FIND(" ",Table1[[#This Row],[Make and Model]]), "")</f>
        <v>Charger Sedan</v>
      </c>
      <c r="E336" t="str">
        <f>REPLACE(Table1[[#This Row],[Make2]],1,5,"")</f>
        <v>Dodge Charger Sedan</v>
      </c>
      <c r="F336" t="s">
        <v>2547</v>
      </c>
      <c r="G336">
        <v>4</v>
      </c>
      <c r="H336">
        <f>2014-Table1[[#This Row],[Year]]</f>
        <v>2</v>
      </c>
      <c r="K336" s="1">
        <v>24000</v>
      </c>
      <c r="L336" s="2">
        <v>19166</v>
      </c>
      <c r="M336" s="2">
        <v>18762</v>
      </c>
      <c r="N336" s="2">
        <v>19569</v>
      </c>
      <c r="O336" s="2" t="s">
        <v>2546</v>
      </c>
    </row>
    <row r="337" spans="1:15" x14ac:dyDescent="0.25">
      <c r="A337" t="str">
        <f>LEFT(Table1[[#This Row],[Make2]],4)</f>
        <v>2011</v>
      </c>
      <c r="B337" t="str">
        <f>LEFT(Table1[[#This Row],[Make and Model]],FIND(" ",Table1[[#This Row],[Make and Model]]))</f>
        <v xml:space="preserve">Dodge </v>
      </c>
      <c r="C337" t="s">
        <v>3032</v>
      </c>
      <c r="D337" t="str">
        <f>REPLACE(Table1[[#This Row],[Make and Model]],1,FIND(" ",Table1[[#This Row],[Make and Model]]), "")</f>
        <v>Charger Sedan</v>
      </c>
      <c r="E337" t="str">
        <f>REPLACE(Table1[[#This Row],[Make2]],1,5,"")</f>
        <v>Dodge Charger Sedan</v>
      </c>
      <c r="F337" t="s">
        <v>2195</v>
      </c>
      <c r="G337">
        <v>4</v>
      </c>
      <c r="H337">
        <f>2014-Table1[[#This Row],[Year]]</f>
        <v>3</v>
      </c>
      <c r="K337" s="1">
        <v>36000</v>
      </c>
      <c r="L337" s="2">
        <v>16460</v>
      </c>
      <c r="M337" s="2">
        <v>16166</v>
      </c>
      <c r="N337" s="2">
        <v>16754</v>
      </c>
      <c r="O337" s="2" t="s">
        <v>2194</v>
      </c>
    </row>
    <row r="338" spans="1:15" x14ac:dyDescent="0.25">
      <c r="A338" t="str">
        <f>LEFT(Table1[[#This Row],[Make2]],4)</f>
        <v>2010</v>
      </c>
      <c r="B338" t="str">
        <f>LEFT(Table1[[#This Row],[Make and Model]],FIND(" ",Table1[[#This Row],[Make and Model]]))</f>
        <v xml:space="preserve">Dodge </v>
      </c>
      <c r="C338" t="s">
        <v>3032</v>
      </c>
      <c r="D338" t="str">
        <f>REPLACE(Table1[[#This Row],[Make and Model]],1,FIND(" ",Table1[[#This Row],[Make and Model]]), "")</f>
        <v>Charger Sedan</v>
      </c>
      <c r="E338" t="str">
        <f>REPLACE(Table1[[#This Row],[Make2]],1,5,"")</f>
        <v>Dodge Charger Sedan</v>
      </c>
      <c r="F338" t="s">
        <v>1781</v>
      </c>
      <c r="G338">
        <v>3</v>
      </c>
      <c r="H338">
        <f>2014-Table1[[#This Row],[Year]]</f>
        <v>4</v>
      </c>
      <c r="K338" s="1">
        <v>48000</v>
      </c>
      <c r="L338" s="2">
        <v>13445</v>
      </c>
      <c r="M338" s="2">
        <v>13240</v>
      </c>
      <c r="N338" s="2">
        <v>13649</v>
      </c>
      <c r="O338" s="2" t="s">
        <v>1780</v>
      </c>
    </row>
    <row r="339" spans="1:15" x14ac:dyDescent="0.25">
      <c r="A339" t="str">
        <f>LEFT(Table1[[#This Row],[Make2]],4)</f>
        <v>2009</v>
      </c>
      <c r="B339" t="str">
        <f>LEFT(Table1[[#This Row],[Make and Model]],FIND(" ",Table1[[#This Row],[Make and Model]]))</f>
        <v xml:space="preserve">Dodge </v>
      </c>
      <c r="C339" t="s">
        <v>3032</v>
      </c>
      <c r="D339" t="str">
        <f>REPLACE(Table1[[#This Row],[Make and Model]],1,FIND(" ",Table1[[#This Row],[Make and Model]]), "")</f>
        <v>Charger Sedan</v>
      </c>
      <c r="E339" t="str">
        <f>REPLACE(Table1[[#This Row],[Make2]],1,5,"")</f>
        <v>Dodge Charger Sedan</v>
      </c>
      <c r="F339" t="s">
        <v>1413</v>
      </c>
      <c r="G339">
        <v>2.33</v>
      </c>
      <c r="H339">
        <f>2014-Table1[[#This Row],[Year]]</f>
        <v>5</v>
      </c>
      <c r="K339" s="1">
        <v>60000</v>
      </c>
      <c r="L339" s="2">
        <v>10726</v>
      </c>
      <c r="M339" s="2">
        <v>10544</v>
      </c>
      <c r="N339" s="2">
        <v>10909</v>
      </c>
      <c r="O339" s="2" t="s">
        <v>1412</v>
      </c>
    </row>
    <row r="340" spans="1:15" x14ac:dyDescent="0.25">
      <c r="A340" t="str">
        <f>LEFT(Table1[[#This Row],[Make2]],4)</f>
        <v>2008</v>
      </c>
      <c r="B340" t="str">
        <f>LEFT(Table1[[#This Row],[Make and Model]],FIND(" ",Table1[[#This Row],[Make and Model]]))</f>
        <v xml:space="preserve">Dodge </v>
      </c>
      <c r="C340" t="s">
        <v>3032</v>
      </c>
      <c r="D340" t="str">
        <f>REPLACE(Table1[[#This Row],[Make and Model]],1,FIND(" ",Table1[[#This Row],[Make and Model]]), "")</f>
        <v>Charger Sedan</v>
      </c>
      <c r="E340" t="str">
        <f>REPLACE(Table1[[#This Row],[Make2]],1,5,"")</f>
        <v>Dodge Charger Sedan</v>
      </c>
      <c r="F340" t="s">
        <v>1053</v>
      </c>
      <c r="G340">
        <v>2.33</v>
      </c>
      <c r="H340">
        <f>2014-Table1[[#This Row],[Year]]</f>
        <v>6</v>
      </c>
      <c r="K340" s="1">
        <v>72000</v>
      </c>
      <c r="L340" s="2">
        <v>8944</v>
      </c>
      <c r="M340" s="2">
        <v>8730</v>
      </c>
      <c r="N340" s="2">
        <v>9157</v>
      </c>
      <c r="O340" s="2" t="s">
        <v>1052</v>
      </c>
    </row>
    <row r="341" spans="1:15" x14ac:dyDescent="0.25">
      <c r="A341" t="str">
        <f>LEFT(Table1[[#This Row],[Make2]],4)</f>
        <v>2007</v>
      </c>
      <c r="B341" t="str">
        <f>LEFT(Table1[[#This Row],[Make and Model]],FIND(" ",Table1[[#This Row],[Make and Model]]))</f>
        <v xml:space="preserve">Dodge </v>
      </c>
      <c r="C341" t="s">
        <v>3032</v>
      </c>
      <c r="D341" t="str">
        <f>REPLACE(Table1[[#This Row],[Make and Model]],1,FIND(" ",Table1[[#This Row],[Make and Model]]), "")</f>
        <v>Charger Sedan</v>
      </c>
      <c r="E341" t="str">
        <f>REPLACE(Table1[[#This Row],[Make2]],1,5,"")</f>
        <v>Dodge Charger Sedan</v>
      </c>
      <c r="F341" t="s">
        <v>709</v>
      </c>
      <c r="G341">
        <v>2.33</v>
      </c>
      <c r="H341">
        <f>2014-Table1[[#This Row],[Year]]</f>
        <v>7</v>
      </c>
      <c r="K341" s="1">
        <v>84000</v>
      </c>
      <c r="L341" s="2">
        <v>7789</v>
      </c>
      <c r="M341" s="2">
        <v>7588</v>
      </c>
      <c r="N341" s="2">
        <v>7990</v>
      </c>
      <c r="O341" s="2" t="s">
        <v>708</v>
      </c>
    </row>
    <row r="342" spans="1:15" x14ac:dyDescent="0.25">
      <c r="A342" t="str">
        <f>LEFT(Table1[[#This Row],[Make2]],4)</f>
        <v>2006</v>
      </c>
      <c r="B342" t="str">
        <f>LEFT(Table1[[#This Row],[Make and Model]],FIND(" ",Table1[[#This Row],[Make and Model]]))</f>
        <v xml:space="preserve">Dodge </v>
      </c>
      <c r="C342" t="s">
        <v>3032</v>
      </c>
      <c r="D342" t="str">
        <f>REPLACE(Table1[[#This Row],[Make and Model]],1,FIND(" ",Table1[[#This Row],[Make and Model]]), "")</f>
        <v>Charger Sedan</v>
      </c>
      <c r="E342" t="str">
        <f>REPLACE(Table1[[#This Row],[Make2]],1,5,"")</f>
        <v>Dodge Charger Sedan</v>
      </c>
      <c r="F342" t="s">
        <v>383</v>
      </c>
      <c r="G342">
        <v>2.33</v>
      </c>
      <c r="H342">
        <f>2014-Table1[[#This Row],[Year]]</f>
        <v>8</v>
      </c>
      <c r="K342" s="1">
        <v>96000</v>
      </c>
      <c r="L342" s="2">
        <v>6451</v>
      </c>
      <c r="M342" s="2">
        <v>6309</v>
      </c>
      <c r="N342" s="2">
        <v>6594</v>
      </c>
      <c r="O342" s="2" t="s">
        <v>382</v>
      </c>
    </row>
    <row r="343" spans="1:15" x14ac:dyDescent="0.25">
      <c r="A343" t="str">
        <f>LEFT(Table1[[#This Row],[Make2]],4)</f>
        <v>2013</v>
      </c>
      <c r="B343" t="str">
        <f>LEFT(Table1[[#This Row],[Make and Model]],FIND(" ",Table1[[#This Row],[Make and Model]]))</f>
        <v xml:space="preserve">Dodge </v>
      </c>
      <c r="C343" t="s">
        <v>3031</v>
      </c>
      <c r="D343" t="str">
        <f>REPLACE(Table1[[#This Row],[Make and Model]],1,FIND(" ",Table1[[#This Row],[Make and Model]]), "")</f>
        <v>Durango SUV</v>
      </c>
      <c r="E343" t="str">
        <f>REPLACE(Table1[[#This Row],[Make2]],1,5,"")</f>
        <v>Dodge Durango SUV</v>
      </c>
      <c r="F343" t="s">
        <v>2891</v>
      </c>
      <c r="G343">
        <v>4</v>
      </c>
      <c r="H343">
        <f>2014-Table1[[#This Row],[Year]]</f>
        <v>1</v>
      </c>
      <c r="K343" s="1">
        <v>12000</v>
      </c>
      <c r="L343" s="2">
        <v>21893</v>
      </c>
      <c r="M343" s="2">
        <v>21553</v>
      </c>
      <c r="N343" s="2">
        <v>22232</v>
      </c>
      <c r="O343" s="2" t="s">
        <v>2890</v>
      </c>
    </row>
    <row r="344" spans="1:15" x14ac:dyDescent="0.25">
      <c r="A344" t="str">
        <f>LEFT(Table1[[#This Row],[Make2]],4)</f>
        <v>2012</v>
      </c>
      <c r="B344" t="str">
        <f>LEFT(Table1[[#This Row],[Make and Model]],FIND(" ",Table1[[#This Row],[Make and Model]]))</f>
        <v xml:space="preserve">Dodge </v>
      </c>
      <c r="C344" t="s">
        <v>3031</v>
      </c>
      <c r="D344" t="str">
        <f>REPLACE(Table1[[#This Row],[Make and Model]],1,FIND(" ",Table1[[#This Row],[Make and Model]]), "")</f>
        <v>Durango SUV</v>
      </c>
      <c r="E344" t="str">
        <f>REPLACE(Table1[[#This Row],[Make2]],1,5,"")</f>
        <v>Dodge Durango SUV</v>
      </c>
      <c r="F344" t="s">
        <v>2551</v>
      </c>
      <c r="G344">
        <v>4</v>
      </c>
      <c r="H344">
        <f>2014-Table1[[#This Row],[Year]]</f>
        <v>2</v>
      </c>
      <c r="K344" s="1">
        <v>24000</v>
      </c>
      <c r="L344" s="2">
        <v>21940</v>
      </c>
      <c r="M344" s="2">
        <v>21447</v>
      </c>
      <c r="N344" s="2">
        <v>22432</v>
      </c>
      <c r="O344" s="2" t="s">
        <v>2550</v>
      </c>
    </row>
    <row r="345" spans="1:15" x14ac:dyDescent="0.25">
      <c r="A345" t="str">
        <f>LEFT(Table1[[#This Row],[Make2]],4)</f>
        <v>2011</v>
      </c>
      <c r="B345" t="str">
        <f>LEFT(Table1[[#This Row],[Make and Model]],FIND(" ",Table1[[#This Row],[Make and Model]]))</f>
        <v xml:space="preserve">Dodge </v>
      </c>
      <c r="C345" t="s">
        <v>3031</v>
      </c>
      <c r="D345" t="str">
        <f>REPLACE(Table1[[#This Row],[Make and Model]],1,FIND(" ",Table1[[#This Row],[Make and Model]]), "")</f>
        <v>Durango SUV</v>
      </c>
      <c r="E345" t="str">
        <f>REPLACE(Table1[[#This Row],[Make2]],1,5,"")</f>
        <v>Dodge Durango SUV</v>
      </c>
      <c r="F345" t="s">
        <v>2197</v>
      </c>
      <c r="G345">
        <v>4</v>
      </c>
      <c r="H345">
        <f>2014-Table1[[#This Row],[Year]]</f>
        <v>3</v>
      </c>
      <c r="K345" s="1">
        <v>36000</v>
      </c>
      <c r="L345" s="2">
        <v>18999</v>
      </c>
      <c r="M345" s="2">
        <v>18798</v>
      </c>
      <c r="N345" s="2">
        <v>19201</v>
      </c>
      <c r="O345" s="2" t="s">
        <v>2196</v>
      </c>
    </row>
    <row r="346" spans="1:15" x14ac:dyDescent="0.25">
      <c r="A346" t="str">
        <f>LEFT(Table1[[#This Row],[Make2]],4)</f>
        <v>2009</v>
      </c>
      <c r="B346" t="str">
        <f>LEFT(Table1[[#This Row],[Make and Model]],FIND(" ",Table1[[#This Row],[Make and Model]]))</f>
        <v xml:space="preserve">Dodge </v>
      </c>
      <c r="C346" t="s">
        <v>3031</v>
      </c>
      <c r="D346" t="str">
        <f>REPLACE(Table1[[#This Row],[Make and Model]],1,FIND(" ",Table1[[#This Row],[Make and Model]]), "")</f>
        <v>Durango SUV</v>
      </c>
      <c r="E346" t="str">
        <f>REPLACE(Table1[[#This Row],[Make2]],1,5,"")</f>
        <v>Dodge Durango SUV</v>
      </c>
      <c r="F346" t="s">
        <v>1415</v>
      </c>
      <c r="G346">
        <v>2.67</v>
      </c>
      <c r="H346">
        <f>2014-Table1[[#This Row],[Year]]</f>
        <v>5</v>
      </c>
      <c r="K346" s="1">
        <v>60000</v>
      </c>
      <c r="L346" s="2">
        <v>9702</v>
      </c>
      <c r="M346" s="2">
        <v>9544</v>
      </c>
      <c r="N346" s="2">
        <v>9859</v>
      </c>
      <c r="O346" s="2" t="s">
        <v>1414</v>
      </c>
    </row>
    <row r="347" spans="1:15" x14ac:dyDescent="0.25">
      <c r="A347" t="str">
        <f>LEFT(Table1[[#This Row],[Make2]],4)</f>
        <v>2008</v>
      </c>
      <c r="B347" t="str">
        <f>LEFT(Table1[[#This Row],[Make and Model]],FIND(" ",Table1[[#This Row],[Make and Model]]))</f>
        <v xml:space="preserve">Dodge </v>
      </c>
      <c r="C347" t="s">
        <v>3031</v>
      </c>
      <c r="D347" t="str">
        <f>REPLACE(Table1[[#This Row],[Make and Model]],1,FIND(" ",Table1[[#This Row],[Make and Model]]), "")</f>
        <v>Durango SUV</v>
      </c>
      <c r="E347" t="str">
        <f>REPLACE(Table1[[#This Row],[Make2]],1,5,"")</f>
        <v>Dodge Durango SUV</v>
      </c>
      <c r="F347" t="s">
        <v>1055</v>
      </c>
      <c r="G347">
        <v>2.67</v>
      </c>
      <c r="H347">
        <f>2014-Table1[[#This Row],[Year]]</f>
        <v>6</v>
      </c>
      <c r="K347" s="1">
        <v>72000</v>
      </c>
      <c r="L347" s="2">
        <v>7660</v>
      </c>
      <c r="M347" s="2">
        <v>7519</v>
      </c>
      <c r="N347" s="2">
        <v>7801</v>
      </c>
      <c r="O347" s="2" t="s">
        <v>1054</v>
      </c>
    </row>
    <row r="348" spans="1:15" x14ac:dyDescent="0.25">
      <c r="A348" t="str">
        <f>LEFT(Table1[[#This Row],[Make2]],4)</f>
        <v>2007</v>
      </c>
      <c r="B348" t="str">
        <f>LEFT(Table1[[#This Row],[Make and Model]],FIND(" ",Table1[[#This Row],[Make and Model]]))</f>
        <v xml:space="preserve">Dodge </v>
      </c>
      <c r="C348" t="s">
        <v>3031</v>
      </c>
      <c r="D348" t="str">
        <f>REPLACE(Table1[[#This Row],[Make and Model]],1,FIND(" ",Table1[[#This Row],[Make and Model]]), "")</f>
        <v>Durango SUV</v>
      </c>
      <c r="E348" t="str">
        <f>REPLACE(Table1[[#This Row],[Make2]],1,5,"")</f>
        <v>Dodge Durango SUV</v>
      </c>
      <c r="F348" t="s">
        <v>713</v>
      </c>
      <c r="G348">
        <v>2.67</v>
      </c>
      <c r="H348">
        <f>2014-Table1[[#This Row],[Year]]</f>
        <v>7</v>
      </c>
      <c r="K348" s="1">
        <v>84000</v>
      </c>
      <c r="L348" s="2">
        <v>6780</v>
      </c>
      <c r="M348" s="2">
        <v>6696</v>
      </c>
      <c r="N348" s="2">
        <v>6864</v>
      </c>
      <c r="O348" s="2" t="s">
        <v>712</v>
      </c>
    </row>
    <row r="349" spans="1:15" x14ac:dyDescent="0.25">
      <c r="A349" t="str">
        <f>LEFT(Table1[[#This Row],[Make2]],4)</f>
        <v>2006</v>
      </c>
      <c r="B349" t="str">
        <f>LEFT(Table1[[#This Row],[Make and Model]],FIND(" ",Table1[[#This Row],[Make and Model]]))</f>
        <v xml:space="preserve">Dodge </v>
      </c>
      <c r="C349" t="s">
        <v>3031</v>
      </c>
      <c r="D349" t="str">
        <f>REPLACE(Table1[[#This Row],[Make and Model]],1,FIND(" ",Table1[[#This Row],[Make and Model]]), "")</f>
        <v>Durango SUV</v>
      </c>
      <c r="E349" t="str">
        <f>REPLACE(Table1[[#This Row],[Make2]],1,5,"")</f>
        <v>Dodge Durango SUV</v>
      </c>
      <c r="F349" t="s">
        <v>385</v>
      </c>
      <c r="G349">
        <v>2.67</v>
      </c>
      <c r="H349">
        <f>2014-Table1[[#This Row],[Year]]</f>
        <v>8</v>
      </c>
      <c r="K349" s="1">
        <v>96000</v>
      </c>
      <c r="L349" s="2">
        <v>5408</v>
      </c>
      <c r="M349" s="2">
        <v>5328</v>
      </c>
      <c r="N349" s="2">
        <v>5489</v>
      </c>
      <c r="O349" s="2" t="s">
        <v>384</v>
      </c>
    </row>
    <row r="350" spans="1:15" x14ac:dyDescent="0.25">
      <c r="A350" t="str">
        <f>LEFT(Table1[[#This Row],[Make2]],4)</f>
        <v>2005</v>
      </c>
      <c r="B350" t="str">
        <f>LEFT(Table1[[#This Row],[Make and Model]],FIND(" ",Table1[[#This Row],[Make and Model]]))</f>
        <v xml:space="preserve">Dodge </v>
      </c>
      <c r="C350" t="s">
        <v>3031</v>
      </c>
      <c r="D350" t="str">
        <f>REPLACE(Table1[[#This Row],[Make and Model]],1,FIND(" ",Table1[[#This Row],[Make and Model]]), "")</f>
        <v>Durango SUV</v>
      </c>
      <c r="E350" t="str">
        <f>REPLACE(Table1[[#This Row],[Make2]],1,5,"")</f>
        <v>Dodge Durango SUV</v>
      </c>
      <c r="F350" t="s">
        <v>113</v>
      </c>
      <c r="G350">
        <v>2.67</v>
      </c>
      <c r="H350">
        <f>2014-Table1[[#This Row],[Year]]</f>
        <v>9</v>
      </c>
      <c r="K350" s="1">
        <v>108000</v>
      </c>
      <c r="L350" s="2">
        <v>4571</v>
      </c>
      <c r="M350" s="2">
        <v>4506</v>
      </c>
      <c r="N350" s="2">
        <v>4635</v>
      </c>
      <c r="O350" s="2" t="s">
        <v>112</v>
      </c>
    </row>
    <row r="351" spans="1:15" x14ac:dyDescent="0.25">
      <c r="A351" t="str">
        <f>LEFT(Table1[[#This Row],[Make2]],4)</f>
        <v>2013</v>
      </c>
      <c r="B351" t="str">
        <f>LEFT(Table1[[#This Row],[Make and Model]],FIND(" ",Table1[[#This Row],[Make and Model]]))</f>
        <v xml:space="preserve">Dodge </v>
      </c>
      <c r="C351" t="s">
        <v>3034</v>
      </c>
      <c r="D351" t="str">
        <f>REPLACE(Table1[[#This Row],[Make and Model]],1,FIND(" ",Table1[[#This Row],[Make and Model]]), "")</f>
        <v>Grand Caravan Van</v>
      </c>
      <c r="E351" t="str">
        <f>REPLACE(Table1[[#This Row],[Make2]],1,5,"")</f>
        <v>Dodge Grand Caravan Van</v>
      </c>
      <c r="F351" t="s">
        <v>2895</v>
      </c>
      <c r="G351">
        <v>4</v>
      </c>
      <c r="H351">
        <f>2014-Table1[[#This Row],[Year]]</f>
        <v>1</v>
      </c>
      <c r="K351" s="1">
        <v>12000</v>
      </c>
      <c r="L351" s="2">
        <v>16696</v>
      </c>
      <c r="M351" s="2">
        <v>16444</v>
      </c>
      <c r="N351" s="2">
        <v>16948</v>
      </c>
      <c r="O351" s="2" t="s">
        <v>2894</v>
      </c>
    </row>
    <row r="352" spans="1:15" x14ac:dyDescent="0.25">
      <c r="A352" t="str">
        <f>LEFT(Table1[[#This Row],[Make2]],4)</f>
        <v>2012</v>
      </c>
      <c r="B352" t="str">
        <f>LEFT(Table1[[#This Row],[Make and Model]],FIND(" ",Table1[[#This Row],[Make and Model]]))</f>
        <v xml:space="preserve">Dodge </v>
      </c>
      <c r="C352" t="s">
        <v>3034</v>
      </c>
      <c r="D352" t="str">
        <f>REPLACE(Table1[[#This Row],[Make and Model]],1,FIND(" ",Table1[[#This Row],[Make and Model]]), "")</f>
        <v>Grand Caravan Van</v>
      </c>
      <c r="E352" t="str">
        <f>REPLACE(Table1[[#This Row],[Make2]],1,5,"")</f>
        <v>Dodge Grand Caravan Van</v>
      </c>
      <c r="F352" t="s">
        <v>2553</v>
      </c>
      <c r="G352">
        <v>4</v>
      </c>
      <c r="H352">
        <f>2014-Table1[[#This Row],[Year]]</f>
        <v>2</v>
      </c>
      <c r="K352" s="1">
        <v>24000</v>
      </c>
      <c r="L352" s="2">
        <v>15357</v>
      </c>
      <c r="M352" s="2">
        <v>15045</v>
      </c>
      <c r="N352" s="2">
        <v>15669</v>
      </c>
      <c r="O352" s="2" t="s">
        <v>2552</v>
      </c>
    </row>
    <row r="353" spans="1:15" x14ac:dyDescent="0.25">
      <c r="A353" t="str">
        <f>LEFT(Table1[[#This Row],[Make2]],4)</f>
        <v>2011</v>
      </c>
      <c r="B353" t="str">
        <f>LEFT(Table1[[#This Row],[Make and Model]],FIND(" ",Table1[[#This Row],[Make and Model]]))</f>
        <v xml:space="preserve">Dodge </v>
      </c>
      <c r="C353" t="s">
        <v>3034</v>
      </c>
      <c r="D353" t="str">
        <f>REPLACE(Table1[[#This Row],[Make and Model]],1,FIND(" ",Table1[[#This Row],[Make and Model]]), "")</f>
        <v>Grand Caravan Van</v>
      </c>
      <c r="E353" t="str">
        <f>REPLACE(Table1[[#This Row],[Make2]],1,5,"")</f>
        <v>Dodge Grand Caravan Van</v>
      </c>
      <c r="F353" t="s">
        <v>2199</v>
      </c>
      <c r="G353">
        <v>4</v>
      </c>
      <c r="H353">
        <f>2014-Table1[[#This Row],[Year]]</f>
        <v>3</v>
      </c>
      <c r="K353" s="1">
        <v>36000</v>
      </c>
      <c r="L353" s="2">
        <v>12605</v>
      </c>
      <c r="M353" s="2">
        <v>12372</v>
      </c>
      <c r="N353" s="2">
        <v>12838</v>
      </c>
      <c r="O353" s="2" t="s">
        <v>2198</v>
      </c>
    </row>
    <row r="354" spans="1:15" x14ac:dyDescent="0.25">
      <c r="A354" t="str">
        <f>LEFT(Table1[[#This Row],[Make2]],4)</f>
        <v>2010</v>
      </c>
      <c r="B354" t="str">
        <f>LEFT(Table1[[#This Row],[Make and Model]],FIND(" ",Table1[[#This Row],[Make and Model]]))</f>
        <v xml:space="preserve">Dodge </v>
      </c>
      <c r="C354" t="s">
        <v>3034</v>
      </c>
      <c r="D354" t="str">
        <f>REPLACE(Table1[[#This Row],[Make and Model]],1,FIND(" ",Table1[[#This Row],[Make and Model]]), "")</f>
        <v>Grand Caravan Van</v>
      </c>
      <c r="E354" t="str">
        <f>REPLACE(Table1[[#This Row],[Make2]],1,5,"")</f>
        <v>Dodge Grand Caravan Van</v>
      </c>
      <c r="F354" t="s">
        <v>1783</v>
      </c>
      <c r="G354">
        <v>4</v>
      </c>
      <c r="H354">
        <f>2014-Table1[[#This Row],[Year]]</f>
        <v>4</v>
      </c>
      <c r="K354" s="1">
        <v>48000</v>
      </c>
      <c r="L354" s="2">
        <v>10495</v>
      </c>
      <c r="M354" s="2">
        <v>10278</v>
      </c>
      <c r="N354" s="2">
        <v>10712</v>
      </c>
      <c r="O354" s="2" t="s">
        <v>1782</v>
      </c>
    </row>
    <row r="355" spans="1:15" x14ac:dyDescent="0.25">
      <c r="A355" t="str">
        <f>LEFT(Table1[[#This Row],[Make2]],4)</f>
        <v>2009</v>
      </c>
      <c r="B355" t="str">
        <f>LEFT(Table1[[#This Row],[Make and Model]],FIND(" ",Table1[[#This Row],[Make and Model]]))</f>
        <v xml:space="preserve">Dodge </v>
      </c>
      <c r="C355" t="s">
        <v>3034</v>
      </c>
      <c r="D355" t="str">
        <f>REPLACE(Table1[[#This Row],[Make and Model]],1,FIND(" ",Table1[[#This Row],[Make and Model]]), "")</f>
        <v>Grand Caravan Van</v>
      </c>
      <c r="E355" t="str">
        <f>REPLACE(Table1[[#This Row],[Make2]],1,5,"")</f>
        <v>Dodge Grand Caravan Van</v>
      </c>
      <c r="F355" t="s">
        <v>1417</v>
      </c>
      <c r="G355">
        <v>3.33</v>
      </c>
      <c r="H355">
        <f>2014-Table1[[#This Row],[Year]]</f>
        <v>5</v>
      </c>
      <c r="K355" s="1">
        <v>60000</v>
      </c>
      <c r="L355" s="2">
        <v>8584</v>
      </c>
      <c r="M355" s="2">
        <v>8409</v>
      </c>
      <c r="N355" s="2">
        <v>8760</v>
      </c>
      <c r="O355" s="2" t="s">
        <v>1416</v>
      </c>
    </row>
    <row r="356" spans="1:15" x14ac:dyDescent="0.25">
      <c r="A356" t="str">
        <f>LEFT(Table1[[#This Row],[Make2]],4)</f>
        <v>2008</v>
      </c>
      <c r="B356" t="str">
        <f>LEFT(Table1[[#This Row],[Make and Model]],FIND(" ",Table1[[#This Row],[Make and Model]]))</f>
        <v xml:space="preserve">Dodge </v>
      </c>
      <c r="C356" t="s">
        <v>3034</v>
      </c>
      <c r="D356" t="str">
        <f>REPLACE(Table1[[#This Row],[Make and Model]],1,FIND(" ",Table1[[#This Row],[Make and Model]]), "")</f>
        <v>Grand Caravan Van</v>
      </c>
      <c r="E356" t="str">
        <f>REPLACE(Table1[[#This Row],[Make2]],1,5,"")</f>
        <v>Dodge Grand Caravan Van</v>
      </c>
      <c r="F356" t="s">
        <v>1057</v>
      </c>
      <c r="G356">
        <v>3.33</v>
      </c>
      <c r="H356">
        <f>2014-Table1[[#This Row],[Year]]</f>
        <v>6</v>
      </c>
      <c r="K356" s="1">
        <v>72000</v>
      </c>
      <c r="L356" s="2">
        <v>7281</v>
      </c>
      <c r="M356" s="2">
        <v>7166</v>
      </c>
      <c r="N356" s="2">
        <v>7397</v>
      </c>
      <c r="O356" s="2" t="s">
        <v>1056</v>
      </c>
    </row>
    <row r="357" spans="1:15" x14ac:dyDescent="0.25">
      <c r="A357" t="str">
        <f>LEFT(Table1[[#This Row],[Make2]],4)</f>
        <v>2007</v>
      </c>
      <c r="B357" t="str">
        <f>LEFT(Table1[[#This Row],[Make and Model]],FIND(" ",Table1[[#This Row],[Make and Model]]))</f>
        <v xml:space="preserve">Dodge </v>
      </c>
      <c r="C357" t="s">
        <v>3034</v>
      </c>
      <c r="D357" t="str">
        <f>REPLACE(Table1[[#This Row],[Make and Model]],1,FIND(" ",Table1[[#This Row],[Make and Model]]), "")</f>
        <v>Grand Caravan Van</v>
      </c>
      <c r="E357" t="str">
        <f>REPLACE(Table1[[#This Row],[Make2]],1,5,"")</f>
        <v>Dodge Grand Caravan Van</v>
      </c>
      <c r="F357" t="s">
        <v>715</v>
      </c>
      <c r="G357">
        <v>2.33</v>
      </c>
      <c r="H357">
        <f>2014-Table1[[#This Row],[Year]]</f>
        <v>7</v>
      </c>
      <c r="K357" s="1">
        <v>84000</v>
      </c>
      <c r="L357" s="2">
        <v>5322</v>
      </c>
      <c r="M357" s="2">
        <v>5259</v>
      </c>
      <c r="N357" s="2">
        <v>5384</v>
      </c>
      <c r="O357" s="2" t="s">
        <v>714</v>
      </c>
    </row>
    <row r="358" spans="1:15" x14ac:dyDescent="0.25">
      <c r="A358" t="str">
        <f>LEFT(Table1[[#This Row],[Make2]],4)</f>
        <v>2006</v>
      </c>
      <c r="B358" t="str">
        <f>LEFT(Table1[[#This Row],[Make and Model]],FIND(" ",Table1[[#This Row],[Make and Model]]))</f>
        <v xml:space="preserve">Dodge </v>
      </c>
      <c r="C358" t="s">
        <v>3034</v>
      </c>
      <c r="D358" t="str">
        <f>REPLACE(Table1[[#This Row],[Make and Model]],1,FIND(" ",Table1[[#This Row],[Make and Model]]), "")</f>
        <v>Grand Caravan Van</v>
      </c>
      <c r="E358" t="str">
        <f>REPLACE(Table1[[#This Row],[Make2]],1,5,"")</f>
        <v>Dodge Grand Caravan Van</v>
      </c>
      <c r="F358" t="s">
        <v>387</v>
      </c>
      <c r="G358">
        <v>2.33</v>
      </c>
      <c r="H358">
        <f>2014-Table1[[#This Row],[Year]]</f>
        <v>8</v>
      </c>
      <c r="K358" s="1">
        <v>96000</v>
      </c>
      <c r="L358" s="2">
        <v>4612</v>
      </c>
      <c r="M358" s="2">
        <v>4554</v>
      </c>
      <c r="N358" s="2">
        <v>4671</v>
      </c>
      <c r="O358" s="2" t="s">
        <v>386</v>
      </c>
    </row>
    <row r="359" spans="1:15" x14ac:dyDescent="0.25">
      <c r="A359" t="str">
        <f>LEFT(Table1[[#This Row],[Make2]],4)</f>
        <v>2013</v>
      </c>
      <c r="B359" t="str">
        <f>LEFT(Table1[[#This Row],[Make and Model]],FIND(" ",Table1[[#This Row],[Make and Model]]))</f>
        <v xml:space="preserve">Dodge </v>
      </c>
      <c r="C359" t="s">
        <v>3032</v>
      </c>
      <c r="D359" t="str">
        <f>REPLACE(Table1[[#This Row],[Make and Model]],1,FIND(" ",Table1[[#This Row],[Make and Model]]), "")</f>
        <v>Journey Sedan</v>
      </c>
      <c r="E359" t="str">
        <f>REPLACE(Table1[[#This Row],[Make2]],1,5,"")</f>
        <v>Dodge Journey Sedan</v>
      </c>
      <c r="F359" t="s">
        <v>2897</v>
      </c>
      <c r="G359">
        <v>4</v>
      </c>
      <c r="H359">
        <f>2014-Table1[[#This Row],[Year]]</f>
        <v>1</v>
      </c>
      <c r="K359" s="1">
        <v>12000</v>
      </c>
      <c r="L359" s="2">
        <v>13631</v>
      </c>
      <c r="M359" s="2">
        <v>13351</v>
      </c>
      <c r="N359" s="2">
        <v>13911</v>
      </c>
      <c r="O359" s="2" t="s">
        <v>2896</v>
      </c>
    </row>
    <row r="360" spans="1:15" x14ac:dyDescent="0.25">
      <c r="A360" t="str">
        <f>LEFT(Table1[[#This Row],[Make2]],4)</f>
        <v>2012</v>
      </c>
      <c r="B360" t="str">
        <f>LEFT(Table1[[#This Row],[Make and Model]],FIND(" ",Table1[[#This Row],[Make and Model]]))</f>
        <v xml:space="preserve">Dodge </v>
      </c>
      <c r="C360" t="s">
        <v>3032</v>
      </c>
      <c r="D360" t="str">
        <f>REPLACE(Table1[[#This Row],[Make and Model]],1,FIND(" ",Table1[[#This Row],[Make and Model]]), "")</f>
        <v>Journey Sedan</v>
      </c>
      <c r="E360" t="str">
        <f>REPLACE(Table1[[#This Row],[Make2]],1,5,"")</f>
        <v>Dodge Journey Sedan</v>
      </c>
      <c r="F360" t="s">
        <v>2555</v>
      </c>
      <c r="G360">
        <v>4</v>
      </c>
      <c r="H360">
        <f>2014-Table1[[#This Row],[Year]]</f>
        <v>2</v>
      </c>
      <c r="K360" s="1">
        <v>24000</v>
      </c>
      <c r="L360" s="2">
        <v>14496</v>
      </c>
      <c r="M360" s="2">
        <v>14170</v>
      </c>
      <c r="N360" s="2">
        <v>14822</v>
      </c>
      <c r="O360" s="2" t="s">
        <v>2554</v>
      </c>
    </row>
    <row r="361" spans="1:15" x14ac:dyDescent="0.25">
      <c r="A361" t="str">
        <f>LEFT(Table1[[#This Row],[Make2]],4)</f>
        <v>2011</v>
      </c>
      <c r="B361" t="str">
        <f>LEFT(Table1[[#This Row],[Make and Model]],FIND(" ",Table1[[#This Row],[Make and Model]]))</f>
        <v xml:space="preserve">Dodge </v>
      </c>
      <c r="C361" t="s">
        <v>3032</v>
      </c>
      <c r="D361" t="str">
        <f>REPLACE(Table1[[#This Row],[Make and Model]],1,FIND(" ",Table1[[#This Row],[Make and Model]]), "")</f>
        <v>Journey Sedan</v>
      </c>
      <c r="E361" t="str">
        <f>REPLACE(Table1[[#This Row],[Make2]],1,5,"")</f>
        <v>Dodge Journey Sedan</v>
      </c>
      <c r="F361" t="s">
        <v>2201</v>
      </c>
      <c r="G361">
        <v>4</v>
      </c>
      <c r="H361">
        <f>2014-Table1[[#This Row],[Year]]</f>
        <v>3</v>
      </c>
      <c r="K361" s="1">
        <v>36000</v>
      </c>
      <c r="L361" s="2">
        <v>11846</v>
      </c>
      <c r="M361" s="2">
        <v>11677</v>
      </c>
      <c r="N361" s="2">
        <v>12014</v>
      </c>
      <c r="O361" s="2" t="s">
        <v>2200</v>
      </c>
    </row>
    <row r="362" spans="1:15" x14ac:dyDescent="0.25">
      <c r="A362" t="str">
        <f>LEFT(Table1[[#This Row],[Make2]],4)</f>
        <v>2011</v>
      </c>
      <c r="B362" t="str">
        <f>LEFT(Table1[[#This Row],[Make and Model]],FIND(" ",Table1[[#This Row],[Make and Model]]))</f>
        <v xml:space="preserve">Dodge </v>
      </c>
      <c r="C362" t="s">
        <v>3031</v>
      </c>
      <c r="D362" t="str">
        <f>REPLACE(Table1[[#This Row],[Make and Model]],1,FIND(" ",Table1[[#This Row],[Make and Model]]), "")</f>
        <v>Nitro SUV</v>
      </c>
      <c r="E362" t="str">
        <f>REPLACE(Table1[[#This Row],[Make2]],1,5,"")</f>
        <v>Dodge Nitro SUV</v>
      </c>
      <c r="F362" t="s">
        <v>2205</v>
      </c>
      <c r="G362">
        <v>3</v>
      </c>
      <c r="H362">
        <f>2014-Table1[[#This Row],[Year]]</f>
        <v>3</v>
      </c>
      <c r="K362" s="1">
        <v>36000</v>
      </c>
      <c r="L362" s="2">
        <v>18974</v>
      </c>
      <c r="M362" s="2">
        <v>18512</v>
      </c>
      <c r="N362" s="2">
        <v>19436</v>
      </c>
      <c r="O362" s="2" t="s">
        <v>2204</v>
      </c>
    </row>
    <row r="363" spans="1:15" x14ac:dyDescent="0.25">
      <c r="A363" t="str">
        <f>LEFT(Table1[[#This Row],[Make2]],4)</f>
        <v>2010</v>
      </c>
      <c r="B363" t="str">
        <f>LEFT(Table1[[#This Row],[Make and Model]],FIND(" ",Table1[[#This Row],[Make and Model]]))</f>
        <v xml:space="preserve">Dodge </v>
      </c>
      <c r="C363" t="s">
        <v>3031</v>
      </c>
      <c r="D363" t="str">
        <f>REPLACE(Table1[[#This Row],[Make and Model]],1,FIND(" ",Table1[[#This Row],[Make and Model]]), "")</f>
        <v>Nitro SUV</v>
      </c>
      <c r="E363" t="str">
        <f>REPLACE(Table1[[#This Row],[Make2]],1,5,"")</f>
        <v>Dodge Nitro SUV</v>
      </c>
      <c r="F363" t="s">
        <v>1785</v>
      </c>
      <c r="G363">
        <v>3</v>
      </c>
      <c r="H363">
        <f>2014-Table1[[#This Row],[Year]]</f>
        <v>4</v>
      </c>
      <c r="K363" s="1">
        <v>48000</v>
      </c>
      <c r="L363" s="2">
        <v>11913</v>
      </c>
      <c r="M363" s="2">
        <v>11629</v>
      </c>
      <c r="N363" s="2">
        <v>12196</v>
      </c>
      <c r="O363" s="2" t="s">
        <v>1784</v>
      </c>
    </row>
    <row r="364" spans="1:15" x14ac:dyDescent="0.25">
      <c r="A364" t="str">
        <f>LEFT(Table1[[#This Row],[Make2]],4)</f>
        <v>2009</v>
      </c>
      <c r="B364" t="str">
        <f>LEFT(Table1[[#This Row],[Make and Model]],FIND(" ",Table1[[#This Row],[Make and Model]]))</f>
        <v xml:space="preserve">Dodge </v>
      </c>
      <c r="C364" t="s">
        <v>3031</v>
      </c>
      <c r="D364" t="str">
        <f>REPLACE(Table1[[#This Row],[Make and Model]],1,FIND(" ",Table1[[#This Row],[Make and Model]]), "")</f>
        <v>Nitro SUV</v>
      </c>
      <c r="E364" t="str">
        <f>REPLACE(Table1[[#This Row],[Make2]],1,5,"")</f>
        <v>Dodge Nitro SUV</v>
      </c>
      <c r="F364" t="s">
        <v>1419</v>
      </c>
      <c r="G364">
        <v>2.33</v>
      </c>
      <c r="H364">
        <f>2014-Table1[[#This Row],[Year]]</f>
        <v>5</v>
      </c>
      <c r="K364" s="1">
        <v>60000</v>
      </c>
      <c r="L364" s="2">
        <v>9911</v>
      </c>
      <c r="M364" s="2">
        <v>9650</v>
      </c>
      <c r="N364" s="2">
        <v>10171</v>
      </c>
      <c r="O364" s="2" t="s">
        <v>1418</v>
      </c>
    </row>
    <row r="365" spans="1:15" x14ac:dyDescent="0.25">
      <c r="A365" t="str">
        <f>LEFT(Table1[[#This Row],[Make2]],4)</f>
        <v>2008</v>
      </c>
      <c r="B365" t="str">
        <f>LEFT(Table1[[#This Row],[Make and Model]],FIND(" ",Table1[[#This Row],[Make and Model]]))</f>
        <v xml:space="preserve">Dodge </v>
      </c>
      <c r="C365" t="s">
        <v>3031</v>
      </c>
      <c r="D365" t="str">
        <f>REPLACE(Table1[[#This Row],[Make and Model]],1,FIND(" ",Table1[[#This Row],[Make and Model]]), "")</f>
        <v>Nitro SUV</v>
      </c>
      <c r="E365" t="str">
        <f>REPLACE(Table1[[#This Row],[Make2]],1,5,"")</f>
        <v>Dodge Nitro SUV</v>
      </c>
      <c r="F365" t="s">
        <v>1059</v>
      </c>
      <c r="G365">
        <v>2.33</v>
      </c>
      <c r="H365">
        <f>2014-Table1[[#This Row],[Year]]</f>
        <v>6</v>
      </c>
      <c r="K365" s="1">
        <v>72000</v>
      </c>
      <c r="L365" s="2">
        <v>8692</v>
      </c>
      <c r="M365" s="2">
        <v>8481</v>
      </c>
      <c r="N365" s="2">
        <v>8903</v>
      </c>
      <c r="O365" s="2" t="s">
        <v>1058</v>
      </c>
    </row>
    <row r="366" spans="1:15" x14ac:dyDescent="0.25">
      <c r="A366" t="str">
        <f>LEFT(Table1[[#This Row],[Make2]],4)</f>
        <v>2007</v>
      </c>
      <c r="B366" t="str">
        <f>LEFT(Table1[[#This Row],[Make and Model]],FIND(" ",Table1[[#This Row],[Make and Model]]))</f>
        <v xml:space="preserve">Dodge </v>
      </c>
      <c r="C366" t="s">
        <v>3031</v>
      </c>
      <c r="D366" t="str">
        <f>REPLACE(Table1[[#This Row],[Make and Model]],1,FIND(" ",Table1[[#This Row],[Make and Model]]), "")</f>
        <v>Nitro SUV</v>
      </c>
      <c r="E366" t="str">
        <f>REPLACE(Table1[[#This Row],[Make2]],1,5,"")</f>
        <v>Dodge Nitro SUV</v>
      </c>
      <c r="F366" t="s">
        <v>717</v>
      </c>
      <c r="G366">
        <v>2.33</v>
      </c>
      <c r="H366">
        <f>2014-Table1[[#This Row],[Year]]</f>
        <v>7</v>
      </c>
      <c r="K366" s="1">
        <v>84000</v>
      </c>
      <c r="L366" s="2">
        <v>7365</v>
      </c>
      <c r="M366" s="2">
        <v>7231</v>
      </c>
      <c r="N366" s="2">
        <v>7498</v>
      </c>
      <c r="O366" s="2" t="s">
        <v>716</v>
      </c>
    </row>
    <row r="367" spans="1:15" x14ac:dyDescent="0.25">
      <c r="A367" t="str">
        <f>LEFT(Table1[[#This Row],[Make2]],4)</f>
        <v>2013</v>
      </c>
      <c r="B367" t="str">
        <f>LEFT(Table1[[#This Row],[Make and Model]],FIND(" ",Table1[[#This Row],[Make and Model]]))</f>
        <v xml:space="preserve">Ford </v>
      </c>
      <c r="C367" t="s">
        <v>3032</v>
      </c>
      <c r="D367" t="str">
        <f>REPLACE(Table1[[#This Row],[Make and Model]],1,FIND(" ",Table1[[#This Row],[Make and Model]]), "")</f>
        <v>Edge Sedan</v>
      </c>
      <c r="E367" t="str">
        <f>REPLACE(Table1[[#This Row],[Make2]],1,5,"")</f>
        <v>Ford Edge Sedan</v>
      </c>
      <c r="F367" t="s">
        <v>2899</v>
      </c>
      <c r="G367">
        <v>4</v>
      </c>
      <c r="H367">
        <f>2014-Table1[[#This Row],[Year]]</f>
        <v>1</v>
      </c>
      <c r="K367" s="1">
        <v>12000</v>
      </c>
      <c r="L367" s="2">
        <v>19790</v>
      </c>
      <c r="M367" s="2">
        <v>19206</v>
      </c>
      <c r="N367" s="2">
        <v>20374</v>
      </c>
      <c r="O367" s="2" t="s">
        <v>2898</v>
      </c>
    </row>
    <row r="368" spans="1:15" x14ac:dyDescent="0.25">
      <c r="A368" t="str">
        <f>LEFT(Table1[[#This Row],[Make2]],4)</f>
        <v>2012</v>
      </c>
      <c r="B368" t="str">
        <f>LEFT(Table1[[#This Row],[Make and Model]],FIND(" ",Table1[[#This Row],[Make and Model]]))</f>
        <v xml:space="preserve">Ford </v>
      </c>
      <c r="C368" t="s">
        <v>3032</v>
      </c>
      <c r="D368" t="str">
        <f>REPLACE(Table1[[#This Row],[Make and Model]],1,FIND(" ",Table1[[#This Row],[Make and Model]]), "")</f>
        <v>Edge Sedan</v>
      </c>
      <c r="E368" t="str">
        <f>REPLACE(Table1[[#This Row],[Make2]],1,5,"")</f>
        <v>Ford Edge Sedan</v>
      </c>
      <c r="F368" t="s">
        <v>2557</v>
      </c>
      <c r="G368">
        <v>4</v>
      </c>
      <c r="H368">
        <f>2014-Table1[[#This Row],[Year]]</f>
        <v>2</v>
      </c>
      <c r="K368" s="1">
        <v>24000</v>
      </c>
      <c r="L368" s="2">
        <v>19232</v>
      </c>
      <c r="M368" s="2">
        <v>18961</v>
      </c>
      <c r="N368" s="2">
        <v>19503</v>
      </c>
      <c r="O368" s="2" t="s">
        <v>2556</v>
      </c>
    </row>
    <row r="369" spans="1:15" x14ac:dyDescent="0.25">
      <c r="A369" t="str">
        <f>LEFT(Table1[[#This Row],[Make2]],4)</f>
        <v>2011</v>
      </c>
      <c r="B369" t="str">
        <f>LEFT(Table1[[#This Row],[Make and Model]],FIND(" ",Table1[[#This Row],[Make and Model]]))</f>
        <v xml:space="preserve">Ford </v>
      </c>
      <c r="C369" t="s">
        <v>3032</v>
      </c>
      <c r="D369" t="str">
        <f>REPLACE(Table1[[#This Row],[Make and Model]],1,FIND(" ",Table1[[#This Row],[Make and Model]]), "")</f>
        <v>Edge Sedan</v>
      </c>
      <c r="E369" t="str">
        <f>REPLACE(Table1[[#This Row],[Make2]],1,5,"")</f>
        <v>Ford Edge Sedan</v>
      </c>
      <c r="F369" t="s">
        <v>2207</v>
      </c>
      <c r="G369">
        <v>4</v>
      </c>
      <c r="H369">
        <f>2014-Table1[[#This Row],[Year]]</f>
        <v>3</v>
      </c>
      <c r="K369" s="1">
        <v>36000</v>
      </c>
      <c r="L369" s="2">
        <v>16693</v>
      </c>
      <c r="M369" s="2">
        <v>16401</v>
      </c>
      <c r="N369" s="2">
        <v>16986</v>
      </c>
      <c r="O369" s="2" t="s">
        <v>2206</v>
      </c>
    </row>
    <row r="370" spans="1:15" x14ac:dyDescent="0.25">
      <c r="A370" t="str">
        <f>LEFT(Table1[[#This Row],[Make2]],4)</f>
        <v>2010</v>
      </c>
      <c r="B370" t="str">
        <f>LEFT(Table1[[#This Row],[Make and Model]],FIND(" ",Table1[[#This Row],[Make and Model]]))</f>
        <v xml:space="preserve">Ford </v>
      </c>
      <c r="C370" t="s">
        <v>3032</v>
      </c>
      <c r="D370" t="str">
        <f>REPLACE(Table1[[#This Row],[Make and Model]],1,FIND(" ",Table1[[#This Row],[Make and Model]]), "")</f>
        <v>Edge Sedan</v>
      </c>
      <c r="E370" t="str">
        <f>REPLACE(Table1[[#This Row],[Make2]],1,5,"")</f>
        <v>Ford Edge Sedan</v>
      </c>
      <c r="F370" t="s">
        <v>1787</v>
      </c>
      <c r="G370">
        <v>3.67</v>
      </c>
      <c r="H370">
        <f>2014-Table1[[#This Row],[Year]]</f>
        <v>4</v>
      </c>
      <c r="K370" s="1">
        <v>48000</v>
      </c>
      <c r="L370" s="2">
        <v>13477</v>
      </c>
      <c r="M370" s="2">
        <v>13269</v>
      </c>
      <c r="N370" s="2">
        <v>13685</v>
      </c>
      <c r="O370" s="2" t="s">
        <v>1786</v>
      </c>
    </row>
    <row r="371" spans="1:15" x14ac:dyDescent="0.25">
      <c r="A371" t="str">
        <f>LEFT(Table1[[#This Row],[Make2]],4)</f>
        <v>2009</v>
      </c>
      <c r="B371" t="str">
        <f>LEFT(Table1[[#This Row],[Make and Model]],FIND(" ",Table1[[#This Row],[Make and Model]]))</f>
        <v xml:space="preserve">Ford </v>
      </c>
      <c r="C371" t="s">
        <v>3032</v>
      </c>
      <c r="D371" t="str">
        <f>REPLACE(Table1[[#This Row],[Make and Model]],1,FIND(" ",Table1[[#This Row],[Make and Model]]), "")</f>
        <v>Edge Sedan</v>
      </c>
      <c r="E371" t="str">
        <f>REPLACE(Table1[[#This Row],[Make2]],1,5,"")</f>
        <v>Ford Edge Sedan</v>
      </c>
      <c r="F371" t="s">
        <v>1421</v>
      </c>
      <c r="G371">
        <v>3.67</v>
      </c>
      <c r="H371">
        <f>2014-Table1[[#This Row],[Year]]</f>
        <v>5</v>
      </c>
      <c r="K371" s="1">
        <v>60000</v>
      </c>
      <c r="L371" s="2">
        <v>11448</v>
      </c>
      <c r="M371" s="2">
        <v>11234</v>
      </c>
      <c r="N371" s="2">
        <v>11662</v>
      </c>
      <c r="O371" s="2" t="s">
        <v>1420</v>
      </c>
    </row>
    <row r="372" spans="1:15" x14ac:dyDescent="0.25">
      <c r="A372" t="str">
        <f>LEFT(Table1[[#This Row],[Make2]],4)</f>
        <v>2008</v>
      </c>
      <c r="B372" t="str">
        <f>LEFT(Table1[[#This Row],[Make and Model]],FIND(" ",Table1[[#This Row],[Make and Model]]))</f>
        <v xml:space="preserve">Ford </v>
      </c>
      <c r="C372" t="s">
        <v>3032</v>
      </c>
      <c r="D372" t="str">
        <f>REPLACE(Table1[[#This Row],[Make and Model]],1,FIND(" ",Table1[[#This Row],[Make and Model]]), "")</f>
        <v>Edge Sedan</v>
      </c>
      <c r="E372" t="str">
        <f>REPLACE(Table1[[#This Row],[Make2]],1,5,"")</f>
        <v>Ford Edge Sedan</v>
      </c>
      <c r="F372" t="s">
        <v>1061</v>
      </c>
      <c r="G372">
        <v>3.67</v>
      </c>
      <c r="H372">
        <f>2014-Table1[[#This Row],[Year]]</f>
        <v>6</v>
      </c>
      <c r="K372" s="1">
        <v>72000</v>
      </c>
      <c r="L372" s="2">
        <v>9589</v>
      </c>
      <c r="M372" s="2">
        <v>9427</v>
      </c>
      <c r="N372" s="2">
        <v>9750</v>
      </c>
      <c r="O372" s="2" t="s">
        <v>1060</v>
      </c>
    </row>
    <row r="373" spans="1:15" x14ac:dyDescent="0.25">
      <c r="A373" t="str">
        <f>LEFT(Table1[[#This Row],[Make2]],4)</f>
        <v>2007</v>
      </c>
      <c r="B373" t="str">
        <f>LEFT(Table1[[#This Row],[Make and Model]],FIND(" ",Table1[[#This Row],[Make and Model]]))</f>
        <v xml:space="preserve">Ford </v>
      </c>
      <c r="C373" t="s">
        <v>3032</v>
      </c>
      <c r="D373" t="str">
        <f>REPLACE(Table1[[#This Row],[Make and Model]],1,FIND(" ",Table1[[#This Row],[Make and Model]]), "")</f>
        <v>Edge Sedan</v>
      </c>
      <c r="E373" t="str">
        <f>REPLACE(Table1[[#This Row],[Make2]],1,5,"")</f>
        <v>Ford Edge Sedan</v>
      </c>
      <c r="F373" t="s">
        <v>719</v>
      </c>
      <c r="G373">
        <v>3.67</v>
      </c>
      <c r="H373">
        <f>2014-Table1[[#This Row],[Year]]</f>
        <v>7</v>
      </c>
      <c r="K373" s="1">
        <v>84000</v>
      </c>
      <c r="L373" s="2">
        <v>8660</v>
      </c>
      <c r="M373" s="2">
        <v>8504</v>
      </c>
      <c r="N373" s="2">
        <v>8816</v>
      </c>
      <c r="O373" s="2" t="s">
        <v>718</v>
      </c>
    </row>
    <row r="374" spans="1:15" x14ac:dyDescent="0.25">
      <c r="A374" t="str">
        <f>LEFT(Table1[[#This Row],[Make2]],4)</f>
        <v>2013</v>
      </c>
      <c r="B374" t="str">
        <f>LEFT(Table1[[#This Row],[Make and Model]],FIND(" ",Table1[[#This Row],[Make and Model]]))</f>
        <v xml:space="preserve">Ford </v>
      </c>
      <c r="C374" t="s">
        <v>3031</v>
      </c>
      <c r="D374" t="str">
        <f>REPLACE(Table1[[#This Row],[Make and Model]],1,FIND(" ",Table1[[#This Row],[Make and Model]]), "")</f>
        <v>Escape SUV</v>
      </c>
      <c r="E374" t="str">
        <f>REPLACE(Table1[[#This Row],[Make2]],1,5,"")</f>
        <v>Ford Escape SUV</v>
      </c>
      <c r="F374" t="s">
        <v>2901</v>
      </c>
      <c r="G374">
        <v>4</v>
      </c>
      <c r="H374">
        <f>2014-Table1[[#This Row],[Year]]</f>
        <v>1</v>
      </c>
      <c r="K374" s="1">
        <v>12000</v>
      </c>
      <c r="L374" s="2">
        <v>15769</v>
      </c>
      <c r="M374" s="2">
        <v>15494</v>
      </c>
      <c r="N374" s="2">
        <v>16043</v>
      </c>
      <c r="O374" s="2" t="s">
        <v>2900</v>
      </c>
    </row>
    <row r="375" spans="1:15" x14ac:dyDescent="0.25">
      <c r="A375" t="str">
        <f>LEFT(Table1[[#This Row],[Make2]],4)</f>
        <v>2012</v>
      </c>
      <c r="B375" t="str">
        <f>LEFT(Table1[[#This Row],[Make and Model]],FIND(" ",Table1[[#This Row],[Make and Model]]))</f>
        <v xml:space="preserve">Ford </v>
      </c>
      <c r="C375" t="s">
        <v>3031</v>
      </c>
      <c r="D375" t="str">
        <f>REPLACE(Table1[[#This Row],[Make and Model]],1,FIND(" ",Table1[[#This Row],[Make and Model]]), "")</f>
        <v>Escape SUV</v>
      </c>
      <c r="E375" t="str">
        <f>REPLACE(Table1[[#This Row],[Make2]],1,5,"")</f>
        <v>Ford Escape SUV</v>
      </c>
      <c r="F375" t="s">
        <v>2559</v>
      </c>
      <c r="G375">
        <v>3.67</v>
      </c>
      <c r="H375">
        <f>2014-Table1[[#This Row],[Year]]</f>
        <v>2</v>
      </c>
      <c r="K375" s="1">
        <v>24000</v>
      </c>
      <c r="L375" s="2">
        <v>14251</v>
      </c>
      <c r="M375" s="2">
        <v>14032</v>
      </c>
      <c r="N375" s="2">
        <v>14470</v>
      </c>
      <c r="O375" s="2" t="s">
        <v>2558</v>
      </c>
    </row>
    <row r="376" spans="1:15" x14ac:dyDescent="0.25">
      <c r="A376" t="str">
        <f>LEFT(Table1[[#This Row],[Make2]],4)</f>
        <v>2011</v>
      </c>
      <c r="B376" t="str">
        <f>LEFT(Table1[[#This Row],[Make and Model]],FIND(" ",Table1[[#This Row],[Make and Model]]))</f>
        <v xml:space="preserve">Ford </v>
      </c>
      <c r="C376" t="s">
        <v>3031</v>
      </c>
      <c r="D376" t="str">
        <f>REPLACE(Table1[[#This Row],[Make and Model]],1,FIND(" ",Table1[[#This Row],[Make and Model]]), "")</f>
        <v>Escape SUV</v>
      </c>
      <c r="E376" t="str">
        <f>REPLACE(Table1[[#This Row],[Make2]],1,5,"")</f>
        <v>Ford Escape SUV</v>
      </c>
      <c r="F376" t="s">
        <v>2209</v>
      </c>
      <c r="G376">
        <v>3.67</v>
      </c>
      <c r="H376">
        <f>2014-Table1[[#This Row],[Year]]</f>
        <v>3</v>
      </c>
      <c r="K376" s="1">
        <v>36000</v>
      </c>
      <c r="L376" s="2">
        <v>12042</v>
      </c>
      <c r="M376" s="2">
        <v>11805</v>
      </c>
      <c r="N376" s="2">
        <v>12279</v>
      </c>
      <c r="O376" s="2" t="s">
        <v>2208</v>
      </c>
    </row>
    <row r="377" spans="1:15" x14ac:dyDescent="0.25">
      <c r="A377" t="str">
        <f>LEFT(Table1[[#This Row],[Make2]],4)</f>
        <v>2010</v>
      </c>
      <c r="B377" t="str">
        <f>LEFT(Table1[[#This Row],[Make and Model]],FIND(" ",Table1[[#This Row],[Make and Model]]))</f>
        <v xml:space="preserve">Ford </v>
      </c>
      <c r="C377" t="s">
        <v>3031</v>
      </c>
      <c r="D377" t="str">
        <f>REPLACE(Table1[[#This Row],[Make and Model]],1,FIND(" ",Table1[[#This Row],[Make and Model]]), "")</f>
        <v>Escape SUV</v>
      </c>
      <c r="E377" t="str">
        <f>REPLACE(Table1[[#This Row],[Make2]],1,5,"")</f>
        <v>Ford Escape SUV</v>
      </c>
      <c r="F377" t="s">
        <v>1789</v>
      </c>
      <c r="G377">
        <v>3.67</v>
      </c>
      <c r="H377">
        <f>2014-Table1[[#This Row],[Year]]</f>
        <v>4</v>
      </c>
      <c r="K377" s="1">
        <v>48000</v>
      </c>
      <c r="L377" s="2">
        <v>10229</v>
      </c>
      <c r="M377" s="2">
        <v>10034</v>
      </c>
      <c r="N377" s="2">
        <v>10425</v>
      </c>
      <c r="O377" s="2" t="s">
        <v>1788</v>
      </c>
    </row>
    <row r="378" spans="1:15" x14ac:dyDescent="0.25">
      <c r="A378" t="str">
        <f>LEFT(Table1[[#This Row],[Make2]],4)</f>
        <v>2009</v>
      </c>
      <c r="B378" t="str">
        <f>LEFT(Table1[[#This Row],[Make and Model]],FIND(" ",Table1[[#This Row],[Make and Model]]))</f>
        <v xml:space="preserve">Ford </v>
      </c>
      <c r="C378" t="s">
        <v>3031</v>
      </c>
      <c r="D378" t="str">
        <f>REPLACE(Table1[[#This Row],[Make and Model]],1,FIND(" ",Table1[[#This Row],[Make and Model]]), "")</f>
        <v>Escape SUV</v>
      </c>
      <c r="E378" t="str">
        <f>REPLACE(Table1[[#This Row],[Make2]],1,5,"")</f>
        <v>Ford Escape SUV</v>
      </c>
      <c r="F378" t="s">
        <v>1423</v>
      </c>
      <c r="G378">
        <v>3.67</v>
      </c>
      <c r="H378">
        <f>2014-Table1[[#This Row],[Year]]</f>
        <v>5</v>
      </c>
      <c r="K378" s="1">
        <v>60000</v>
      </c>
      <c r="L378" s="2">
        <v>10181</v>
      </c>
      <c r="M378" s="2">
        <v>9960</v>
      </c>
      <c r="N378" s="2">
        <v>10402</v>
      </c>
      <c r="O378" s="2" t="s">
        <v>1422</v>
      </c>
    </row>
    <row r="379" spans="1:15" x14ac:dyDescent="0.25">
      <c r="A379" t="str">
        <f>LEFT(Table1[[#This Row],[Make2]],4)</f>
        <v>2008</v>
      </c>
      <c r="B379" t="str">
        <f>LEFT(Table1[[#This Row],[Make and Model]],FIND(" ",Table1[[#This Row],[Make and Model]]))</f>
        <v xml:space="preserve">Ford </v>
      </c>
      <c r="C379" t="s">
        <v>3031</v>
      </c>
      <c r="D379" t="str">
        <f>REPLACE(Table1[[#This Row],[Make and Model]],1,FIND(" ",Table1[[#This Row],[Make and Model]]), "")</f>
        <v>Escape SUV</v>
      </c>
      <c r="E379" t="str">
        <f>REPLACE(Table1[[#This Row],[Make2]],1,5,"")</f>
        <v>Ford Escape SUV</v>
      </c>
      <c r="F379" t="s">
        <v>1063</v>
      </c>
      <c r="G379">
        <v>3</v>
      </c>
      <c r="H379">
        <f>2014-Table1[[#This Row],[Year]]</f>
        <v>6</v>
      </c>
      <c r="K379" s="1">
        <v>72000</v>
      </c>
      <c r="L379" s="2">
        <v>9342</v>
      </c>
      <c r="M379" s="2">
        <v>9088</v>
      </c>
      <c r="N379" s="2">
        <v>9596</v>
      </c>
      <c r="O379" s="2" t="s">
        <v>1062</v>
      </c>
    </row>
    <row r="380" spans="1:15" x14ac:dyDescent="0.25">
      <c r="A380" t="str">
        <f>LEFT(Table1[[#This Row],[Make2]],4)</f>
        <v>2007</v>
      </c>
      <c r="B380" t="str">
        <f>LEFT(Table1[[#This Row],[Make and Model]],FIND(" ",Table1[[#This Row],[Make and Model]]))</f>
        <v xml:space="preserve">Ford </v>
      </c>
      <c r="C380" t="s">
        <v>3031</v>
      </c>
      <c r="D380" t="str">
        <f>REPLACE(Table1[[#This Row],[Make and Model]],1,FIND(" ",Table1[[#This Row],[Make and Model]]), "")</f>
        <v>Escape SUV</v>
      </c>
      <c r="E380" t="str">
        <f>REPLACE(Table1[[#This Row],[Make2]],1,5,"")</f>
        <v>Ford Escape SUV</v>
      </c>
      <c r="F380" t="s">
        <v>721</v>
      </c>
      <c r="G380">
        <v>2.33</v>
      </c>
      <c r="H380">
        <f>2014-Table1[[#This Row],[Year]]</f>
        <v>7</v>
      </c>
      <c r="K380" s="1">
        <v>84000</v>
      </c>
      <c r="L380" s="2">
        <v>6172</v>
      </c>
      <c r="M380" s="2">
        <v>6051</v>
      </c>
      <c r="N380" s="2">
        <v>6292</v>
      </c>
      <c r="O380" s="2" t="s">
        <v>720</v>
      </c>
    </row>
    <row r="381" spans="1:15" x14ac:dyDescent="0.25">
      <c r="A381" t="str">
        <f>LEFT(Table1[[#This Row],[Make2]],4)</f>
        <v>2006</v>
      </c>
      <c r="B381" t="str">
        <f>LEFT(Table1[[#This Row],[Make and Model]],FIND(" ",Table1[[#This Row],[Make and Model]]))</f>
        <v xml:space="preserve">Ford </v>
      </c>
      <c r="C381" t="s">
        <v>3031</v>
      </c>
      <c r="D381" t="str">
        <f>REPLACE(Table1[[#This Row],[Make and Model]],1,FIND(" ",Table1[[#This Row],[Make and Model]]), "")</f>
        <v>Escape SUV</v>
      </c>
      <c r="E381" t="str">
        <f>REPLACE(Table1[[#This Row],[Make2]],1,5,"")</f>
        <v>Ford Escape SUV</v>
      </c>
      <c r="F381" t="s">
        <v>389</v>
      </c>
      <c r="G381">
        <v>2.33</v>
      </c>
      <c r="H381">
        <f>2014-Table1[[#This Row],[Year]]</f>
        <v>8</v>
      </c>
      <c r="K381" s="1">
        <v>96000</v>
      </c>
      <c r="L381" s="2">
        <v>5081</v>
      </c>
      <c r="M381" s="2">
        <v>4980</v>
      </c>
      <c r="N381" s="2">
        <v>5182</v>
      </c>
      <c r="O381" s="2" t="s">
        <v>388</v>
      </c>
    </row>
    <row r="382" spans="1:15" x14ac:dyDescent="0.25">
      <c r="A382" t="str">
        <f>LEFT(Table1[[#This Row],[Make2]],4)</f>
        <v>2005</v>
      </c>
      <c r="B382" t="str">
        <f>LEFT(Table1[[#This Row],[Make and Model]],FIND(" ",Table1[[#This Row],[Make and Model]]))</f>
        <v xml:space="preserve">Ford </v>
      </c>
      <c r="C382" t="s">
        <v>3031</v>
      </c>
      <c r="D382" t="str">
        <f>REPLACE(Table1[[#This Row],[Make and Model]],1,FIND(" ",Table1[[#This Row],[Make and Model]]), "")</f>
        <v>Escape SUV</v>
      </c>
      <c r="E382" t="str">
        <f>REPLACE(Table1[[#This Row],[Make2]],1,5,"")</f>
        <v>Ford Escape SUV</v>
      </c>
      <c r="F382" t="s">
        <v>115</v>
      </c>
      <c r="G382">
        <v>2.33</v>
      </c>
      <c r="H382">
        <f>2014-Table1[[#This Row],[Year]]</f>
        <v>9</v>
      </c>
      <c r="K382" s="1">
        <v>108000</v>
      </c>
      <c r="L382" s="2">
        <v>4058</v>
      </c>
      <c r="M382" s="2">
        <v>3984</v>
      </c>
      <c r="N382" s="2">
        <v>4132</v>
      </c>
      <c r="O382" s="2" t="s">
        <v>114</v>
      </c>
    </row>
    <row r="383" spans="1:15" x14ac:dyDescent="0.25">
      <c r="A383" t="str">
        <f>LEFT(Table1[[#This Row],[Make2]],4)</f>
        <v>2013</v>
      </c>
      <c r="B383" t="str">
        <f>LEFT(Table1[[#This Row],[Make and Model]],FIND(" ",Table1[[#This Row],[Make and Model]]))</f>
        <v xml:space="preserve">Ford </v>
      </c>
      <c r="C383" t="s">
        <v>3031</v>
      </c>
      <c r="D383" t="str">
        <f>REPLACE(Table1[[#This Row],[Make and Model]],1,FIND(" ",Table1[[#This Row],[Make and Model]]), "")</f>
        <v>Expedition SUV</v>
      </c>
      <c r="E383" t="str">
        <f>REPLACE(Table1[[#This Row],[Make2]],1,5,"")</f>
        <v>Ford Expedition SUV</v>
      </c>
      <c r="F383" t="s">
        <v>2903</v>
      </c>
      <c r="H383">
        <f>2014-Table1[[#This Row],[Year]]</f>
        <v>1</v>
      </c>
      <c r="K383" s="1">
        <v>12000</v>
      </c>
      <c r="L383" s="2">
        <v>32802</v>
      </c>
      <c r="M383" s="2">
        <v>32071</v>
      </c>
      <c r="N383" s="2">
        <v>33533</v>
      </c>
      <c r="O383" s="2" t="s">
        <v>2902</v>
      </c>
    </row>
    <row r="384" spans="1:15" x14ac:dyDescent="0.25">
      <c r="A384" t="str">
        <f>LEFT(Table1[[#This Row],[Make2]],4)</f>
        <v>2012</v>
      </c>
      <c r="B384" t="str">
        <f>LEFT(Table1[[#This Row],[Make and Model]],FIND(" ",Table1[[#This Row],[Make and Model]]))</f>
        <v xml:space="preserve">Ford </v>
      </c>
      <c r="C384" t="s">
        <v>3031</v>
      </c>
      <c r="D384" t="str">
        <f>REPLACE(Table1[[#This Row],[Make and Model]],1,FIND(" ",Table1[[#This Row],[Make and Model]]), "")</f>
        <v>Expedition SUV</v>
      </c>
      <c r="E384" t="str">
        <f>REPLACE(Table1[[#This Row],[Make2]],1,5,"")</f>
        <v>Ford Expedition SUV</v>
      </c>
      <c r="F384" t="s">
        <v>2561</v>
      </c>
      <c r="H384">
        <f>2014-Table1[[#This Row],[Year]]</f>
        <v>2</v>
      </c>
      <c r="K384" s="1">
        <v>24000</v>
      </c>
      <c r="L384" s="2">
        <v>23350</v>
      </c>
      <c r="M384" s="2">
        <v>22836</v>
      </c>
      <c r="N384" s="2">
        <v>23864</v>
      </c>
      <c r="O384" s="2" t="s">
        <v>2560</v>
      </c>
    </row>
    <row r="385" spans="1:15" x14ac:dyDescent="0.25">
      <c r="A385" t="str">
        <f>LEFT(Table1[[#This Row],[Make2]],4)</f>
        <v>2011</v>
      </c>
      <c r="B385" t="str">
        <f>LEFT(Table1[[#This Row],[Make and Model]],FIND(" ",Table1[[#This Row],[Make and Model]]))</f>
        <v xml:space="preserve">Ford </v>
      </c>
      <c r="C385" t="s">
        <v>3031</v>
      </c>
      <c r="D385" t="str">
        <f>REPLACE(Table1[[#This Row],[Make and Model]],1,FIND(" ",Table1[[#This Row],[Make and Model]]), "")</f>
        <v>Expedition SUV</v>
      </c>
      <c r="E385" t="str">
        <f>REPLACE(Table1[[#This Row],[Make2]],1,5,"")</f>
        <v>Ford Expedition SUV</v>
      </c>
      <c r="F385" t="s">
        <v>2211</v>
      </c>
      <c r="H385">
        <f>2014-Table1[[#This Row],[Year]]</f>
        <v>3</v>
      </c>
      <c r="K385" s="1">
        <v>36000</v>
      </c>
      <c r="L385" s="2">
        <v>24783</v>
      </c>
      <c r="M385" s="2">
        <v>24081</v>
      </c>
      <c r="N385" s="2">
        <v>25485</v>
      </c>
      <c r="O385" s="2" t="s">
        <v>2210</v>
      </c>
    </row>
    <row r="386" spans="1:15" x14ac:dyDescent="0.25">
      <c r="A386" t="str">
        <f>LEFT(Table1[[#This Row],[Make2]],4)</f>
        <v>2010</v>
      </c>
      <c r="B386" t="str">
        <f>LEFT(Table1[[#This Row],[Make and Model]],FIND(" ",Table1[[#This Row],[Make and Model]]))</f>
        <v xml:space="preserve">Ford </v>
      </c>
      <c r="C386" t="s">
        <v>3031</v>
      </c>
      <c r="D386" t="str">
        <f>REPLACE(Table1[[#This Row],[Make and Model]],1,FIND(" ",Table1[[#This Row],[Make and Model]]), "")</f>
        <v>Expedition SUV</v>
      </c>
      <c r="E386" t="str">
        <f>REPLACE(Table1[[#This Row],[Make2]],1,5,"")</f>
        <v>Ford Expedition SUV</v>
      </c>
      <c r="F386" t="s">
        <v>1791</v>
      </c>
      <c r="H386">
        <f>2014-Table1[[#This Row],[Year]]</f>
        <v>4</v>
      </c>
      <c r="K386" s="1">
        <v>48000</v>
      </c>
      <c r="L386" s="2">
        <v>15987</v>
      </c>
      <c r="M386" s="2">
        <v>15645</v>
      </c>
      <c r="N386" s="2">
        <v>16328</v>
      </c>
      <c r="O386" s="2" t="s">
        <v>1790</v>
      </c>
    </row>
    <row r="387" spans="1:15" x14ac:dyDescent="0.25">
      <c r="A387" t="str">
        <f>LEFT(Table1[[#This Row],[Make2]],4)</f>
        <v>2009</v>
      </c>
      <c r="B387" t="str">
        <f>LEFT(Table1[[#This Row],[Make and Model]],FIND(" ",Table1[[#This Row],[Make and Model]]))</f>
        <v xml:space="preserve">Ford </v>
      </c>
      <c r="C387" t="s">
        <v>3031</v>
      </c>
      <c r="D387" t="str">
        <f>REPLACE(Table1[[#This Row],[Make and Model]],1,FIND(" ",Table1[[#This Row],[Make and Model]]), "")</f>
        <v>Expedition SUV</v>
      </c>
      <c r="E387" t="str">
        <f>REPLACE(Table1[[#This Row],[Make2]],1,5,"")</f>
        <v>Ford Expedition SUV</v>
      </c>
      <c r="F387" t="s">
        <v>1425</v>
      </c>
      <c r="H387">
        <f>2014-Table1[[#This Row],[Year]]</f>
        <v>5</v>
      </c>
      <c r="K387" s="1">
        <v>60000</v>
      </c>
      <c r="L387" s="2">
        <v>13196</v>
      </c>
      <c r="M387" s="2">
        <v>12935</v>
      </c>
      <c r="N387" s="2">
        <v>13456</v>
      </c>
      <c r="O387" s="2" t="s">
        <v>1424</v>
      </c>
    </row>
    <row r="388" spans="1:15" x14ac:dyDescent="0.25">
      <c r="A388" t="str">
        <f>LEFT(Table1[[#This Row],[Make2]],4)</f>
        <v>2008</v>
      </c>
      <c r="B388" t="str">
        <f>LEFT(Table1[[#This Row],[Make and Model]],FIND(" ",Table1[[#This Row],[Make and Model]]))</f>
        <v xml:space="preserve">Ford </v>
      </c>
      <c r="C388" t="s">
        <v>3031</v>
      </c>
      <c r="D388" t="str">
        <f>REPLACE(Table1[[#This Row],[Make and Model]],1,FIND(" ",Table1[[#This Row],[Make and Model]]), "")</f>
        <v>Expedition SUV</v>
      </c>
      <c r="E388" t="str">
        <f>REPLACE(Table1[[#This Row],[Make2]],1,5,"")</f>
        <v>Ford Expedition SUV</v>
      </c>
      <c r="F388" t="s">
        <v>1065</v>
      </c>
      <c r="H388">
        <f>2014-Table1[[#This Row],[Year]]</f>
        <v>6</v>
      </c>
      <c r="K388" s="1">
        <v>72000</v>
      </c>
      <c r="L388" s="2">
        <v>11177</v>
      </c>
      <c r="M388" s="2">
        <v>10948</v>
      </c>
      <c r="N388" s="2">
        <v>11405</v>
      </c>
      <c r="O388" s="2" t="s">
        <v>1064</v>
      </c>
    </row>
    <row r="389" spans="1:15" x14ac:dyDescent="0.25">
      <c r="A389" t="str">
        <f>LEFT(Table1[[#This Row],[Make2]],4)</f>
        <v>2007</v>
      </c>
      <c r="B389" t="str">
        <f>LEFT(Table1[[#This Row],[Make and Model]],FIND(" ",Table1[[#This Row],[Make and Model]]))</f>
        <v xml:space="preserve">Ford </v>
      </c>
      <c r="C389" t="s">
        <v>3031</v>
      </c>
      <c r="D389" t="str">
        <f>REPLACE(Table1[[#This Row],[Make and Model]],1,FIND(" ",Table1[[#This Row],[Make and Model]]), "")</f>
        <v>Expedition SUV</v>
      </c>
      <c r="E389" t="str">
        <f>REPLACE(Table1[[#This Row],[Make2]],1,5,"")</f>
        <v>Ford Expedition SUV</v>
      </c>
      <c r="F389" t="s">
        <v>723</v>
      </c>
      <c r="H389">
        <f>2014-Table1[[#This Row],[Year]]</f>
        <v>7</v>
      </c>
      <c r="K389" s="1">
        <v>84000</v>
      </c>
      <c r="L389" s="2">
        <v>8773</v>
      </c>
      <c r="M389" s="2">
        <v>8604</v>
      </c>
      <c r="N389" s="2">
        <v>8942</v>
      </c>
      <c r="O389" s="2" t="s">
        <v>722</v>
      </c>
    </row>
    <row r="390" spans="1:15" x14ac:dyDescent="0.25">
      <c r="A390" t="str">
        <f>LEFT(Table1[[#This Row],[Make2]],4)</f>
        <v>2006</v>
      </c>
      <c r="B390" t="str">
        <f>LEFT(Table1[[#This Row],[Make and Model]],FIND(" ",Table1[[#This Row],[Make and Model]]))</f>
        <v xml:space="preserve">Ford </v>
      </c>
      <c r="C390" t="s">
        <v>3031</v>
      </c>
      <c r="D390" t="str">
        <f>REPLACE(Table1[[#This Row],[Make and Model]],1,FIND(" ",Table1[[#This Row],[Make and Model]]), "")</f>
        <v>Expedition SUV</v>
      </c>
      <c r="E390" t="str">
        <f>REPLACE(Table1[[#This Row],[Make2]],1,5,"")</f>
        <v>Ford Expedition SUV</v>
      </c>
      <c r="F390" t="s">
        <v>391</v>
      </c>
      <c r="H390">
        <f>2014-Table1[[#This Row],[Year]]</f>
        <v>8</v>
      </c>
      <c r="K390" s="1">
        <v>96000</v>
      </c>
      <c r="L390" s="2">
        <v>6456</v>
      </c>
      <c r="M390" s="2">
        <v>6372</v>
      </c>
      <c r="N390" s="2">
        <v>6539</v>
      </c>
      <c r="O390" s="2" t="s">
        <v>390</v>
      </c>
    </row>
    <row r="391" spans="1:15" x14ac:dyDescent="0.25">
      <c r="A391" t="str">
        <f>LEFT(Table1[[#This Row],[Make2]],4)</f>
        <v>2005</v>
      </c>
      <c r="B391" t="str">
        <f>LEFT(Table1[[#This Row],[Make and Model]],FIND(" ",Table1[[#This Row],[Make and Model]]))</f>
        <v xml:space="preserve">Ford </v>
      </c>
      <c r="C391" t="s">
        <v>3031</v>
      </c>
      <c r="D391" t="str">
        <f>REPLACE(Table1[[#This Row],[Make and Model]],1,FIND(" ",Table1[[#This Row],[Make and Model]]), "")</f>
        <v>Expedition SUV</v>
      </c>
      <c r="E391" t="str">
        <f>REPLACE(Table1[[#This Row],[Make2]],1,5,"")</f>
        <v>Ford Expedition SUV</v>
      </c>
      <c r="F391" t="s">
        <v>117</v>
      </c>
      <c r="H391">
        <f>2014-Table1[[#This Row],[Year]]</f>
        <v>9</v>
      </c>
      <c r="K391" s="1">
        <v>108000</v>
      </c>
      <c r="L391" s="2">
        <v>5376</v>
      </c>
      <c r="M391" s="2">
        <v>5308</v>
      </c>
      <c r="N391" s="2">
        <v>5445</v>
      </c>
      <c r="O391" s="2" t="s">
        <v>116</v>
      </c>
    </row>
    <row r="392" spans="1:15" x14ac:dyDescent="0.25">
      <c r="A392" t="str">
        <f>LEFT(Table1[[#This Row],[Make2]],4)</f>
        <v>2013</v>
      </c>
      <c r="B392" t="str">
        <f>LEFT(Table1[[#This Row],[Make and Model]],FIND(" ",Table1[[#This Row],[Make and Model]]))</f>
        <v xml:space="preserve">Ford </v>
      </c>
      <c r="C392" t="s">
        <v>3031</v>
      </c>
      <c r="D392" t="str">
        <f>REPLACE(Table1[[#This Row],[Make and Model]],1,FIND(" ",Table1[[#This Row],[Make and Model]]), "")</f>
        <v>Explorer SUV</v>
      </c>
      <c r="E392" t="str">
        <f>REPLACE(Table1[[#This Row],[Make2]],1,5,"")</f>
        <v>Ford Explorer SUV</v>
      </c>
      <c r="F392" t="s">
        <v>2905</v>
      </c>
      <c r="G392">
        <v>4</v>
      </c>
      <c r="H392">
        <f>2014-Table1[[#This Row],[Year]]</f>
        <v>1</v>
      </c>
      <c r="K392" s="1">
        <v>12000</v>
      </c>
      <c r="L392" s="2">
        <v>24083</v>
      </c>
      <c r="M392" s="2">
        <v>23576</v>
      </c>
      <c r="N392" s="2">
        <v>24590</v>
      </c>
      <c r="O392" s="2" t="s">
        <v>2904</v>
      </c>
    </row>
    <row r="393" spans="1:15" x14ac:dyDescent="0.25">
      <c r="A393" t="str">
        <f>LEFT(Table1[[#This Row],[Make2]],4)</f>
        <v>2012</v>
      </c>
      <c r="B393" t="str">
        <f>LEFT(Table1[[#This Row],[Make and Model]],FIND(" ",Table1[[#This Row],[Make and Model]]))</f>
        <v xml:space="preserve">Ford </v>
      </c>
      <c r="C393" t="s">
        <v>3031</v>
      </c>
      <c r="D393" t="str">
        <f>REPLACE(Table1[[#This Row],[Make and Model]],1,FIND(" ",Table1[[#This Row],[Make and Model]]), "")</f>
        <v>Explorer SUV</v>
      </c>
      <c r="E393" t="str">
        <f>REPLACE(Table1[[#This Row],[Make2]],1,5,"")</f>
        <v>Ford Explorer SUV</v>
      </c>
      <c r="F393" t="s">
        <v>2563</v>
      </c>
      <c r="G393">
        <v>4</v>
      </c>
      <c r="H393">
        <f>2014-Table1[[#This Row],[Year]]</f>
        <v>2</v>
      </c>
      <c r="K393" s="1">
        <v>24000</v>
      </c>
      <c r="L393" s="2">
        <v>21934</v>
      </c>
      <c r="M393" s="2">
        <v>21394</v>
      </c>
      <c r="N393" s="2">
        <v>22474</v>
      </c>
      <c r="O393" s="2" t="s">
        <v>2562</v>
      </c>
    </row>
    <row r="394" spans="1:15" x14ac:dyDescent="0.25">
      <c r="A394" t="str">
        <f>LEFT(Table1[[#This Row],[Make2]],4)</f>
        <v>2011</v>
      </c>
      <c r="B394" t="str">
        <f>LEFT(Table1[[#This Row],[Make and Model]],FIND(" ",Table1[[#This Row],[Make and Model]]))</f>
        <v xml:space="preserve">Ford </v>
      </c>
      <c r="C394" t="s">
        <v>3031</v>
      </c>
      <c r="D394" t="str">
        <f>REPLACE(Table1[[#This Row],[Make and Model]],1,FIND(" ",Table1[[#This Row],[Make and Model]]), "")</f>
        <v>Explorer SUV</v>
      </c>
      <c r="E394" t="str">
        <f>REPLACE(Table1[[#This Row],[Make2]],1,5,"")</f>
        <v>Ford Explorer SUV</v>
      </c>
      <c r="F394" t="s">
        <v>2213</v>
      </c>
      <c r="G394">
        <v>4</v>
      </c>
      <c r="H394">
        <f>2014-Table1[[#This Row],[Year]]</f>
        <v>3</v>
      </c>
      <c r="K394" s="1">
        <v>36000</v>
      </c>
      <c r="L394" s="2">
        <v>18544</v>
      </c>
      <c r="M394" s="2">
        <v>18130</v>
      </c>
      <c r="N394" s="2">
        <v>18958</v>
      </c>
      <c r="O394" s="2" t="s">
        <v>2212</v>
      </c>
    </row>
    <row r="395" spans="1:15" x14ac:dyDescent="0.25">
      <c r="A395" t="str">
        <f>LEFT(Table1[[#This Row],[Make2]],4)</f>
        <v>2010</v>
      </c>
      <c r="B395" t="str">
        <f>LEFT(Table1[[#This Row],[Make and Model]],FIND(" ",Table1[[#This Row],[Make and Model]]))</f>
        <v xml:space="preserve">Ford </v>
      </c>
      <c r="C395" t="s">
        <v>3031</v>
      </c>
      <c r="D395" t="str">
        <f>REPLACE(Table1[[#This Row],[Make and Model]],1,FIND(" ",Table1[[#This Row],[Make and Model]]), "")</f>
        <v>Explorer SUV</v>
      </c>
      <c r="E395" t="str">
        <f>REPLACE(Table1[[#This Row],[Make2]],1,5,"")</f>
        <v>Ford Explorer SUV</v>
      </c>
      <c r="F395" t="s">
        <v>1793</v>
      </c>
      <c r="G395">
        <v>3</v>
      </c>
      <c r="H395">
        <f>2014-Table1[[#This Row],[Year]]</f>
        <v>4</v>
      </c>
      <c r="K395" s="1">
        <v>48000</v>
      </c>
      <c r="L395" s="2">
        <v>13353</v>
      </c>
      <c r="M395" s="2">
        <v>13119</v>
      </c>
      <c r="N395" s="2">
        <v>13587</v>
      </c>
      <c r="O395" s="2" t="s">
        <v>1792</v>
      </c>
    </row>
    <row r="396" spans="1:15" x14ac:dyDescent="0.25">
      <c r="A396" t="str">
        <f>LEFT(Table1[[#This Row],[Make2]],4)</f>
        <v>2009</v>
      </c>
      <c r="B396" t="str">
        <f>LEFT(Table1[[#This Row],[Make and Model]],FIND(" ",Table1[[#This Row],[Make and Model]]))</f>
        <v xml:space="preserve">Ford </v>
      </c>
      <c r="C396" t="s">
        <v>3031</v>
      </c>
      <c r="D396" t="str">
        <f>REPLACE(Table1[[#This Row],[Make and Model]],1,FIND(" ",Table1[[#This Row],[Make and Model]]), "")</f>
        <v>Explorer SUV</v>
      </c>
      <c r="E396" t="str">
        <f>REPLACE(Table1[[#This Row],[Make2]],1,5,"")</f>
        <v>Ford Explorer SUV</v>
      </c>
      <c r="F396" t="s">
        <v>1427</v>
      </c>
      <c r="G396">
        <v>3</v>
      </c>
      <c r="H396">
        <f>2014-Table1[[#This Row],[Year]]</f>
        <v>5</v>
      </c>
      <c r="K396" s="1">
        <v>60000</v>
      </c>
      <c r="L396" s="2">
        <v>15154</v>
      </c>
      <c r="M396" s="2">
        <v>14819</v>
      </c>
      <c r="N396" s="2">
        <v>15488</v>
      </c>
      <c r="O396" s="2" t="s">
        <v>1426</v>
      </c>
    </row>
    <row r="397" spans="1:15" x14ac:dyDescent="0.25">
      <c r="A397" t="str">
        <f>LEFT(Table1[[#This Row],[Make2]],4)</f>
        <v>2008</v>
      </c>
      <c r="B397" t="str">
        <f>LEFT(Table1[[#This Row],[Make and Model]],FIND(" ",Table1[[#This Row],[Make and Model]]))</f>
        <v xml:space="preserve">Ford </v>
      </c>
      <c r="C397" t="s">
        <v>3031</v>
      </c>
      <c r="D397" t="str">
        <f>REPLACE(Table1[[#This Row],[Make and Model]],1,FIND(" ",Table1[[#This Row],[Make and Model]]), "")</f>
        <v>Explorer SUV</v>
      </c>
      <c r="E397" t="str">
        <f>REPLACE(Table1[[#This Row],[Make2]],1,5,"")</f>
        <v>Ford Explorer SUV</v>
      </c>
      <c r="F397" t="s">
        <v>1067</v>
      </c>
      <c r="G397">
        <v>2</v>
      </c>
      <c r="H397">
        <f>2014-Table1[[#This Row],[Year]]</f>
        <v>6</v>
      </c>
      <c r="K397" s="1">
        <v>72000</v>
      </c>
      <c r="L397" s="2">
        <v>9549</v>
      </c>
      <c r="M397" s="2">
        <v>9381</v>
      </c>
      <c r="N397" s="2">
        <v>9716</v>
      </c>
      <c r="O397" s="2" t="s">
        <v>1066</v>
      </c>
    </row>
    <row r="398" spans="1:15" x14ac:dyDescent="0.25">
      <c r="A398" t="str">
        <f>LEFT(Table1[[#This Row],[Make2]],4)</f>
        <v>2007</v>
      </c>
      <c r="B398" t="str">
        <f>LEFT(Table1[[#This Row],[Make and Model]],FIND(" ",Table1[[#This Row],[Make and Model]]))</f>
        <v xml:space="preserve">Ford </v>
      </c>
      <c r="C398" t="s">
        <v>3031</v>
      </c>
      <c r="D398" t="str">
        <f>REPLACE(Table1[[#This Row],[Make and Model]],1,FIND(" ",Table1[[#This Row],[Make and Model]]), "")</f>
        <v>Explorer SUV</v>
      </c>
      <c r="E398" t="str">
        <f>REPLACE(Table1[[#This Row],[Make2]],1,5,"")</f>
        <v>Ford Explorer SUV</v>
      </c>
      <c r="F398" t="s">
        <v>725</v>
      </c>
      <c r="G398">
        <v>2</v>
      </c>
      <c r="H398">
        <f>2014-Table1[[#This Row],[Year]]</f>
        <v>7</v>
      </c>
      <c r="K398" s="1">
        <v>84000</v>
      </c>
      <c r="L398" s="2">
        <v>7722</v>
      </c>
      <c r="M398" s="2">
        <v>7611</v>
      </c>
      <c r="N398" s="2">
        <v>7834</v>
      </c>
      <c r="O398" s="2" t="s">
        <v>724</v>
      </c>
    </row>
    <row r="399" spans="1:15" x14ac:dyDescent="0.25">
      <c r="A399" t="str">
        <f>LEFT(Table1[[#This Row],[Make2]],4)</f>
        <v>2006</v>
      </c>
      <c r="B399" t="str">
        <f>LEFT(Table1[[#This Row],[Make and Model]],FIND(" ",Table1[[#This Row],[Make and Model]]))</f>
        <v xml:space="preserve">Ford </v>
      </c>
      <c r="C399" t="s">
        <v>3031</v>
      </c>
      <c r="D399" t="str">
        <f>REPLACE(Table1[[#This Row],[Make and Model]],1,FIND(" ",Table1[[#This Row],[Make and Model]]), "")</f>
        <v>Explorer SUV</v>
      </c>
      <c r="E399" t="str">
        <f>REPLACE(Table1[[#This Row],[Make2]],1,5,"")</f>
        <v>Ford Explorer SUV</v>
      </c>
      <c r="F399" t="s">
        <v>395</v>
      </c>
      <c r="G399">
        <v>2</v>
      </c>
      <c r="H399">
        <f>2014-Table1[[#This Row],[Year]]</f>
        <v>8</v>
      </c>
      <c r="K399" s="1">
        <v>96000</v>
      </c>
      <c r="L399" s="2">
        <v>5851</v>
      </c>
      <c r="M399" s="2">
        <v>5753</v>
      </c>
      <c r="N399" s="2">
        <v>5949</v>
      </c>
      <c r="O399" s="2" t="s">
        <v>394</v>
      </c>
    </row>
    <row r="400" spans="1:15" x14ac:dyDescent="0.25">
      <c r="A400" t="str">
        <f>LEFT(Table1[[#This Row],[Make2]],4)</f>
        <v>2005</v>
      </c>
      <c r="B400" t="str">
        <f>LEFT(Table1[[#This Row],[Make and Model]],FIND(" ",Table1[[#This Row],[Make and Model]]))</f>
        <v xml:space="preserve">Ford </v>
      </c>
      <c r="C400" t="s">
        <v>3031</v>
      </c>
      <c r="D400" t="str">
        <f>REPLACE(Table1[[#This Row],[Make and Model]],1,FIND(" ",Table1[[#This Row],[Make and Model]]), "")</f>
        <v>Explorer SUV</v>
      </c>
      <c r="E400" t="str">
        <f>REPLACE(Table1[[#This Row],[Make2]],1,5,"")</f>
        <v>Ford Explorer SUV</v>
      </c>
      <c r="F400" t="s">
        <v>119</v>
      </c>
      <c r="G400">
        <v>2</v>
      </c>
      <c r="H400">
        <f>2014-Table1[[#This Row],[Year]]</f>
        <v>9</v>
      </c>
      <c r="K400" s="1">
        <v>108000</v>
      </c>
      <c r="L400" s="2">
        <v>4106</v>
      </c>
      <c r="M400" s="2">
        <v>4060</v>
      </c>
      <c r="N400" s="2">
        <v>4151</v>
      </c>
      <c r="O400" s="2" t="s">
        <v>118</v>
      </c>
    </row>
    <row r="401" spans="1:15" x14ac:dyDescent="0.25">
      <c r="A401" t="str">
        <f>LEFT(Table1[[#This Row],[Make2]],4)</f>
        <v>2013</v>
      </c>
      <c r="B401" t="str">
        <f>LEFT(Table1[[#This Row],[Make and Model]],FIND(" ",Table1[[#This Row],[Make and Model]]))</f>
        <v xml:space="preserve">Ford </v>
      </c>
      <c r="C401" t="s">
        <v>3033</v>
      </c>
      <c r="D401" t="str">
        <f>REPLACE(Table1[[#This Row],[Make and Model]],1,FIND(" ",Table1[[#This Row],[Make and Model]]), "")</f>
        <v>Fiesta Hatchback</v>
      </c>
      <c r="E401" t="str">
        <f>REPLACE(Table1[[#This Row],[Make2]],1,5,"")</f>
        <v>Ford Fiesta Hatchback</v>
      </c>
      <c r="F401" t="s">
        <v>2907</v>
      </c>
      <c r="G401">
        <v>4</v>
      </c>
      <c r="H401">
        <f>2014-Table1[[#This Row],[Year]]</f>
        <v>1</v>
      </c>
      <c r="K401" s="1">
        <v>12000</v>
      </c>
      <c r="L401" s="2">
        <v>10333</v>
      </c>
      <c r="M401" s="2">
        <v>10107</v>
      </c>
      <c r="N401" s="2">
        <v>10559</v>
      </c>
      <c r="O401" s="2" t="s">
        <v>2906</v>
      </c>
    </row>
    <row r="402" spans="1:15" x14ac:dyDescent="0.25">
      <c r="A402" t="str">
        <f>LEFT(Table1[[#This Row],[Make2]],4)</f>
        <v>2012</v>
      </c>
      <c r="B402" t="str">
        <f>LEFT(Table1[[#This Row],[Make and Model]],FIND(" ",Table1[[#This Row],[Make and Model]]))</f>
        <v xml:space="preserve">Ford </v>
      </c>
      <c r="C402" t="s">
        <v>3033</v>
      </c>
      <c r="D402" t="str">
        <f>REPLACE(Table1[[#This Row],[Make and Model]],1,FIND(" ",Table1[[#This Row],[Make and Model]]), "")</f>
        <v>Fiesta Hatchback</v>
      </c>
      <c r="E402" t="str">
        <f>REPLACE(Table1[[#This Row],[Make2]],1,5,"")</f>
        <v>Ford Fiesta Hatchback</v>
      </c>
      <c r="F402" t="s">
        <v>2565</v>
      </c>
      <c r="G402">
        <v>4</v>
      </c>
      <c r="H402">
        <f>2014-Table1[[#This Row],[Year]]</f>
        <v>2</v>
      </c>
      <c r="K402" s="1">
        <v>24000</v>
      </c>
      <c r="L402" s="2">
        <v>10140</v>
      </c>
      <c r="M402" s="2">
        <v>9904</v>
      </c>
      <c r="N402" s="2">
        <v>10376</v>
      </c>
      <c r="O402" s="2" t="s">
        <v>2564</v>
      </c>
    </row>
    <row r="403" spans="1:15" x14ac:dyDescent="0.25">
      <c r="A403" t="str">
        <f>LEFT(Table1[[#This Row],[Make2]],4)</f>
        <v>2011</v>
      </c>
      <c r="B403" t="str">
        <f>LEFT(Table1[[#This Row],[Make and Model]],FIND(" ",Table1[[#This Row],[Make and Model]]))</f>
        <v xml:space="preserve">Ford </v>
      </c>
      <c r="C403" t="s">
        <v>3033</v>
      </c>
      <c r="D403" t="str">
        <f>REPLACE(Table1[[#This Row],[Make and Model]],1,FIND(" ",Table1[[#This Row],[Make and Model]]), "")</f>
        <v>Fiesta Hatchback</v>
      </c>
      <c r="E403" t="str">
        <f>REPLACE(Table1[[#This Row],[Make2]],1,5,"")</f>
        <v>Ford Fiesta Hatchback</v>
      </c>
      <c r="F403" t="s">
        <v>2215</v>
      </c>
      <c r="G403">
        <v>4</v>
      </c>
      <c r="H403">
        <f>2014-Table1[[#This Row],[Year]]</f>
        <v>3</v>
      </c>
      <c r="K403" s="1">
        <v>36000</v>
      </c>
      <c r="L403" s="2">
        <v>10148</v>
      </c>
      <c r="M403" s="2">
        <v>9868</v>
      </c>
      <c r="N403" s="2">
        <v>10428</v>
      </c>
      <c r="O403" s="2" t="s">
        <v>2214</v>
      </c>
    </row>
    <row r="404" spans="1:15" x14ac:dyDescent="0.25">
      <c r="A404" t="str">
        <f>LEFT(Table1[[#This Row],[Make2]],4)</f>
        <v>2013</v>
      </c>
      <c r="B404" t="str">
        <f>LEFT(Table1[[#This Row],[Make and Model]],FIND(" ",Table1[[#This Row],[Make and Model]]))</f>
        <v xml:space="preserve">Ford </v>
      </c>
      <c r="C404" t="s">
        <v>3032</v>
      </c>
      <c r="D404" t="str">
        <f>REPLACE(Table1[[#This Row],[Make and Model]],1,FIND(" ",Table1[[#This Row],[Make and Model]]), "")</f>
        <v>Fiesta Sedan</v>
      </c>
      <c r="E404" t="str">
        <f>REPLACE(Table1[[#This Row],[Make2]],1,5,"")</f>
        <v>Ford Fiesta Sedan</v>
      </c>
      <c r="F404" t="s">
        <v>2909</v>
      </c>
      <c r="G404">
        <v>4</v>
      </c>
      <c r="H404">
        <f>2014-Table1[[#This Row],[Year]]</f>
        <v>1</v>
      </c>
      <c r="K404" s="1">
        <v>12000</v>
      </c>
      <c r="L404" s="2">
        <v>10146</v>
      </c>
      <c r="M404" s="2">
        <v>9842</v>
      </c>
      <c r="N404" s="2">
        <v>10450</v>
      </c>
      <c r="O404" s="2" t="s">
        <v>2908</v>
      </c>
    </row>
    <row r="405" spans="1:15" x14ac:dyDescent="0.25">
      <c r="A405" t="str">
        <f>LEFT(Table1[[#This Row],[Make2]],4)</f>
        <v>2012</v>
      </c>
      <c r="B405" t="str">
        <f>LEFT(Table1[[#This Row],[Make and Model]],FIND(" ",Table1[[#This Row],[Make and Model]]))</f>
        <v xml:space="preserve">Ford </v>
      </c>
      <c r="C405" t="s">
        <v>3032</v>
      </c>
      <c r="D405" t="str">
        <f>REPLACE(Table1[[#This Row],[Make and Model]],1,FIND(" ",Table1[[#This Row],[Make and Model]]), "")</f>
        <v>Fiesta Sedan</v>
      </c>
      <c r="E405" t="str">
        <f>REPLACE(Table1[[#This Row],[Make2]],1,5,"")</f>
        <v>Ford Fiesta Sedan</v>
      </c>
      <c r="F405" t="s">
        <v>2567</v>
      </c>
      <c r="G405">
        <v>4</v>
      </c>
      <c r="H405">
        <f>2014-Table1[[#This Row],[Year]]</f>
        <v>2</v>
      </c>
      <c r="K405" s="1">
        <v>24000</v>
      </c>
      <c r="L405" s="2">
        <v>7819</v>
      </c>
      <c r="M405" s="2">
        <v>7599</v>
      </c>
      <c r="N405" s="2">
        <v>8038</v>
      </c>
      <c r="O405" s="2" t="s">
        <v>2566</v>
      </c>
    </row>
    <row r="406" spans="1:15" x14ac:dyDescent="0.25">
      <c r="A406" t="str">
        <f>LEFT(Table1[[#This Row],[Make2]],4)</f>
        <v>2011</v>
      </c>
      <c r="B406" t="str">
        <f>LEFT(Table1[[#This Row],[Make and Model]],FIND(" ",Table1[[#This Row],[Make and Model]]))</f>
        <v xml:space="preserve">Ford </v>
      </c>
      <c r="C406" t="s">
        <v>3032</v>
      </c>
      <c r="D406" t="str">
        <f>REPLACE(Table1[[#This Row],[Make and Model]],1,FIND(" ",Table1[[#This Row],[Make and Model]]), "")</f>
        <v>Fiesta Sedan</v>
      </c>
      <c r="E406" t="str">
        <f>REPLACE(Table1[[#This Row],[Make2]],1,5,"")</f>
        <v>Ford Fiesta Sedan</v>
      </c>
      <c r="F406" t="s">
        <v>2217</v>
      </c>
      <c r="G406">
        <v>4</v>
      </c>
      <c r="H406">
        <f>2014-Table1[[#This Row],[Year]]</f>
        <v>3</v>
      </c>
      <c r="K406" s="1">
        <v>36000</v>
      </c>
      <c r="L406" s="2">
        <v>7210</v>
      </c>
      <c r="M406" s="2">
        <v>7014</v>
      </c>
      <c r="N406" s="2">
        <v>7406</v>
      </c>
      <c r="O406" s="2" t="s">
        <v>2216</v>
      </c>
    </row>
    <row r="407" spans="1:15" x14ac:dyDescent="0.25">
      <c r="A407" t="str">
        <f>LEFT(Table1[[#This Row],[Make2]],4)</f>
        <v>2011</v>
      </c>
      <c r="B407" t="str">
        <f>LEFT(Table1[[#This Row],[Make and Model]],FIND(" ",Table1[[#This Row],[Make and Model]]))</f>
        <v xml:space="preserve">Ford </v>
      </c>
      <c r="C407" t="s">
        <v>3031</v>
      </c>
      <c r="D407" t="str">
        <f>REPLACE(Table1[[#This Row],[Make and Model]],1,FIND(" ",Table1[[#This Row],[Make and Model]]), "")</f>
        <v>Flex SUV</v>
      </c>
      <c r="E407" t="str">
        <f>REPLACE(Table1[[#This Row],[Make2]],1,5,"")</f>
        <v>Ford Flex SUV</v>
      </c>
      <c r="F407" t="s">
        <v>2219</v>
      </c>
      <c r="G407">
        <v>4</v>
      </c>
      <c r="H407">
        <f>2014-Table1[[#This Row],[Year]]</f>
        <v>3</v>
      </c>
      <c r="K407" s="1">
        <v>36000</v>
      </c>
      <c r="L407" s="2">
        <v>15719</v>
      </c>
      <c r="M407" s="2">
        <v>15420</v>
      </c>
      <c r="N407" s="2">
        <v>16018</v>
      </c>
      <c r="O407" s="2" t="s">
        <v>2218</v>
      </c>
    </row>
    <row r="408" spans="1:15" x14ac:dyDescent="0.25">
      <c r="A408" t="str">
        <f>LEFT(Table1[[#This Row],[Make2]],4)</f>
        <v>2013</v>
      </c>
      <c r="B408" t="str">
        <f>LEFT(Table1[[#This Row],[Make and Model]],FIND(" ",Table1[[#This Row],[Make and Model]]))</f>
        <v xml:space="preserve">Ford </v>
      </c>
      <c r="C408" t="s">
        <v>3033</v>
      </c>
      <c r="D408" t="str">
        <f>REPLACE(Table1[[#This Row],[Make and Model]],1,FIND(" ",Table1[[#This Row],[Make and Model]]), "")</f>
        <v>Focus Hatchback</v>
      </c>
      <c r="E408" t="str">
        <f>REPLACE(Table1[[#This Row],[Make2]],1,5,"")</f>
        <v>Ford Focus Hatchback</v>
      </c>
      <c r="F408" t="s">
        <v>2911</v>
      </c>
      <c r="G408">
        <v>4</v>
      </c>
      <c r="H408">
        <f>2014-Table1[[#This Row],[Year]]</f>
        <v>1</v>
      </c>
      <c r="K408" s="1">
        <v>12000</v>
      </c>
      <c r="L408" s="2">
        <v>14106</v>
      </c>
      <c r="M408" s="2">
        <v>13857</v>
      </c>
      <c r="N408" s="2">
        <v>14355</v>
      </c>
      <c r="O408" s="2" t="s">
        <v>2910</v>
      </c>
    </row>
    <row r="409" spans="1:15" x14ac:dyDescent="0.25">
      <c r="A409" t="str">
        <f>LEFT(Table1[[#This Row],[Make2]],4)</f>
        <v>2012</v>
      </c>
      <c r="B409" t="str">
        <f>LEFT(Table1[[#This Row],[Make and Model]],FIND(" ",Table1[[#This Row],[Make and Model]]))</f>
        <v xml:space="preserve">Ford </v>
      </c>
      <c r="C409" t="s">
        <v>3033</v>
      </c>
      <c r="D409" t="str">
        <f>REPLACE(Table1[[#This Row],[Make and Model]],1,FIND(" ",Table1[[#This Row],[Make and Model]]), "")</f>
        <v>Focus Hatchback</v>
      </c>
      <c r="E409" t="str">
        <f>REPLACE(Table1[[#This Row],[Make2]],1,5,"")</f>
        <v>Ford Focus Hatchback</v>
      </c>
      <c r="F409" t="s">
        <v>2569</v>
      </c>
      <c r="G409">
        <v>4</v>
      </c>
      <c r="H409">
        <f>2014-Table1[[#This Row],[Year]]</f>
        <v>2</v>
      </c>
      <c r="K409" s="1">
        <v>24000</v>
      </c>
      <c r="L409" s="2">
        <v>12166</v>
      </c>
      <c r="M409" s="2">
        <v>11935</v>
      </c>
      <c r="N409" s="2">
        <v>12397</v>
      </c>
      <c r="O409" s="2" t="s">
        <v>2568</v>
      </c>
    </row>
    <row r="410" spans="1:15" x14ac:dyDescent="0.25">
      <c r="A410" t="str">
        <f>LEFT(Table1[[#This Row],[Make2]],4)</f>
        <v>2007</v>
      </c>
      <c r="B410" t="str">
        <f>LEFT(Table1[[#This Row],[Make and Model]],FIND(" ",Table1[[#This Row],[Make and Model]]))</f>
        <v xml:space="preserve">Ford </v>
      </c>
      <c r="C410" t="s">
        <v>3033</v>
      </c>
      <c r="D410" t="str">
        <f>REPLACE(Table1[[#This Row],[Make and Model]],1,FIND(" ",Table1[[#This Row],[Make and Model]]), "")</f>
        <v>Focus Hatchback</v>
      </c>
      <c r="E410" t="str">
        <f>REPLACE(Table1[[#This Row],[Make2]],1,5,"")</f>
        <v>Ford Focus Hatchback</v>
      </c>
      <c r="F410" t="s">
        <v>727</v>
      </c>
      <c r="G410">
        <v>3.67</v>
      </c>
      <c r="H410">
        <f>2014-Table1[[#This Row],[Year]]</f>
        <v>7</v>
      </c>
      <c r="K410" s="1">
        <v>84000</v>
      </c>
      <c r="L410" s="2">
        <v>4904</v>
      </c>
      <c r="M410" s="2">
        <v>4782</v>
      </c>
      <c r="N410" s="2">
        <v>5027</v>
      </c>
      <c r="O410" s="2" t="s">
        <v>726</v>
      </c>
    </row>
    <row r="411" spans="1:15" x14ac:dyDescent="0.25">
      <c r="A411" t="str">
        <f>LEFT(Table1[[#This Row],[Make2]],4)</f>
        <v>2006</v>
      </c>
      <c r="B411" t="str">
        <f>LEFT(Table1[[#This Row],[Make and Model]],FIND(" ",Table1[[#This Row],[Make and Model]]))</f>
        <v xml:space="preserve">Ford </v>
      </c>
      <c r="C411" t="s">
        <v>3033</v>
      </c>
      <c r="D411" t="str">
        <f>REPLACE(Table1[[#This Row],[Make and Model]],1,FIND(" ",Table1[[#This Row],[Make and Model]]), "")</f>
        <v>Focus Hatchback</v>
      </c>
      <c r="E411" t="str">
        <f>REPLACE(Table1[[#This Row],[Make2]],1,5,"")</f>
        <v>Ford Focus Hatchback</v>
      </c>
      <c r="F411" t="s">
        <v>397</v>
      </c>
      <c r="G411">
        <v>3.67</v>
      </c>
      <c r="H411">
        <f>2014-Table1[[#This Row],[Year]]</f>
        <v>8</v>
      </c>
      <c r="K411" s="1">
        <v>96000</v>
      </c>
      <c r="L411" s="2">
        <v>5829</v>
      </c>
      <c r="M411" s="2">
        <v>5672</v>
      </c>
      <c r="N411" s="2">
        <v>5987</v>
      </c>
      <c r="O411" s="2" t="s">
        <v>396</v>
      </c>
    </row>
    <row r="412" spans="1:15" x14ac:dyDescent="0.25">
      <c r="A412" t="str">
        <f>LEFT(Table1[[#This Row],[Make2]],4)</f>
        <v>2005</v>
      </c>
      <c r="B412" t="str">
        <f>LEFT(Table1[[#This Row],[Make and Model]],FIND(" ",Table1[[#This Row],[Make and Model]]))</f>
        <v xml:space="preserve">Ford </v>
      </c>
      <c r="C412" t="s">
        <v>3033</v>
      </c>
      <c r="D412" t="str">
        <f>REPLACE(Table1[[#This Row],[Make and Model]],1,FIND(" ",Table1[[#This Row],[Make and Model]]), "")</f>
        <v>Focus Hatchback</v>
      </c>
      <c r="E412" t="str">
        <f>REPLACE(Table1[[#This Row],[Make2]],1,5,"")</f>
        <v>Ford Focus Hatchback</v>
      </c>
      <c r="F412" t="s">
        <v>121</v>
      </c>
      <c r="G412">
        <v>3.67</v>
      </c>
      <c r="H412">
        <f>2014-Table1[[#This Row],[Year]]</f>
        <v>9</v>
      </c>
      <c r="K412" s="1">
        <v>108000</v>
      </c>
      <c r="L412" s="2">
        <v>3228</v>
      </c>
      <c r="M412" s="2">
        <v>3161</v>
      </c>
      <c r="N412" s="2">
        <v>3294</v>
      </c>
      <c r="O412" s="2" t="s">
        <v>120</v>
      </c>
    </row>
    <row r="413" spans="1:15" x14ac:dyDescent="0.25">
      <c r="A413" t="str">
        <f>LEFT(Table1[[#This Row],[Make2]],4)</f>
        <v>2013</v>
      </c>
      <c r="B413" t="str">
        <f>LEFT(Table1[[#This Row],[Make and Model]],FIND(" ",Table1[[#This Row],[Make and Model]]))</f>
        <v xml:space="preserve">Ford </v>
      </c>
      <c r="C413" t="s">
        <v>3032</v>
      </c>
      <c r="D413" t="str">
        <f>REPLACE(Table1[[#This Row],[Make and Model]],1,FIND(" ",Table1[[#This Row],[Make and Model]]), "")</f>
        <v>Focus Sedan</v>
      </c>
      <c r="E413" t="str">
        <f>REPLACE(Table1[[#This Row],[Make2]],1,5,"")</f>
        <v>Ford Focus Sedan</v>
      </c>
      <c r="F413" t="s">
        <v>2913</v>
      </c>
      <c r="G413">
        <v>4</v>
      </c>
      <c r="H413">
        <f>2014-Table1[[#This Row],[Year]]</f>
        <v>1</v>
      </c>
      <c r="K413" s="1">
        <v>12000</v>
      </c>
      <c r="L413" s="2">
        <v>12455</v>
      </c>
      <c r="M413" s="2">
        <v>12256</v>
      </c>
      <c r="N413" s="2">
        <v>12654</v>
      </c>
      <c r="O413" s="2" t="s">
        <v>2912</v>
      </c>
    </row>
    <row r="414" spans="1:15" x14ac:dyDescent="0.25">
      <c r="A414" t="str">
        <f>LEFT(Table1[[#This Row],[Make2]],4)</f>
        <v>2012</v>
      </c>
      <c r="B414" t="str">
        <f>LEFT(Table1[[#This Row],[Make and Model]],FIND(" ",Table1[[#This Row],[Make and Model]]))</f>
        <v xml:space="preserve">Ford </v>
      </c>
      <c r="C414" t="s">
        <v>3032</v>
      </c>
      <c r="D414" t="str">
        <f>REPLACE(Table1[[#This Row],[Make and Model]],1,FIND(" ",Table1[[#This Row],[Make and Model]]), "")</f>
        <v>Focus Sedan</v>
      </c>
      <c r="E414" t="str">
        <f>REPLACE(Table1[[#This Row],[Make2]],1,5,"")</f>
        <v>Ford Focus Sedan</v>
      </c>
      <c r="F414" t="s">
        <v>2573</v>
      </c>
      <c r="G414">
        <v>4</v>
      </c>
      <c r="H414">
        <f>2014-Table1[[#This Row],[Year]]</f>
        <v>2</v>
      </c>
      <c r="K414" s="1">
        <v>24000</v>
      </c>
      <c r="L414" s="2">
        <v>11064</v>
      </c>
      <c r="M414" s="2">
        <v>10814</v>
      </c>
      <c r="N414" s="2">
        <v>11314</v>
      </c>
      <c r="O414" s="2" t="s">
        <v>2572</v>
      </c>
    </row>
    <row r="415" spans="1:15" x14ac:dyDescent="0.25">
      <c r="A415" t="str">
        <f>LEFT(Table1[[#This Row],[Make2]],4)</f>
        <v>2011</v>
      </c>
      <c r="B415" t="str">
        <f>LEFT(Table1[[#This Row],[Make and Model]],FIND(" ",Table1[[#This Row],[Make and Model]]))</f>
        <v xml:space="preserve">Ford </v>
      </c>
      <c r="C415" t="s">
        <v>3032</v>
      </c>
      <c r="D415" t="str">
        <f>REPLACE(Table1[[#This Row],[Make and Model]],1,FIND(" ",Table1[[#This Row],[Make and Model]]), "")</f>
        <v>Focus Sedan</v>
      </c>
      <c r="E415" t="str">
        <f>REPLACE(Table1[[#This Row],[Make2]],1,5,"")</f>
        <v>Ford Focus Sedan</v>
      </c>
      <c r="F415" t="s">
        <v>2221</v>
      </c>
      <c r="G415">
        <v>3.67</v>
      </c>
      <c r="H415">
        <f>2014-Table1[[#This Row],[Year]]</f>
        <v>3</v>
      </c>
      <c r="K415" s="1">
        <v>36000</v>
      </c>
      <c r="L415" s="2">
        <v>9674</v>
      </c>
      <c r="M415" s="2">
        <v>9453</v>
      </c>
      <c r="N415" s="2">
        <v>9895</v>
      </c>
      <c r="O415" s="2" t="s">
        <v>2220</v>
      </c>
    </row>
    <row r="416" spans="1:15" x14ac:dyDescent="0.25">
      <c r="A416" t="str">
        <f>LEFT(Table1[[#This Row],[Make2]],4)</f>
        <v>2010</v>
      </c>
      <c r="B416" t="str">
        <f>LEFT(Table1[[#This Row],[Make and Model]],FIND(" ",Table1[[#This Row],[Make and Model]]))</f>
        <v xml:space="preserve">Ford </v>
      </c>
      <c r="C416" t="s">
        <v>3032</v>
      </c>
      <c r="D416" t="str">
        <f>REPLACE(Table1[[#This Row],[Make and Model]],1,FIND(" ",Table1[[#This Row],[Make and Model]]), "")</f>
        <v>Focus Sedan</v>
      </c>
      <c r="E416" t="str">
        <f>REPLACE(Table1[[#This Row],[Make2]],1,5,"")</f>
        <v>Ford Focus Sedan</v>
      </c>
      <c r="F416" t="s">
        <v>1795</v>
      </c>
      <c r="G416">
        <v>3.67</v>
      </c>
      <c r="H416">
        <f>2014-Table1[[#This Row],[Year]]</f>
        <v>4</v>
      </c>
      <c r="K416" s="1">
        <v>48000</v>
      </c>
      <c r="L416" s="2">
        <v>7314</v>
      </c>
      <c r="M416" s="2">
        <v>7132</v>
      </c>
      <c r="N416" s="2">
        <v>7496</v>
      </c>
      <c r="O416" s="2" t="s">
        <v>1794</v>
      </c>
    </row>
    <row r="417" spans="1:15" x14ac:dyDescent="0.25">
      <c r="A417" t="str">
        <f>LEFT(Table1[[#This Row],[Make2]],4)</f>
        <v>2009</v>
      </c>
      <c r="B417" t="str">
        <f>LEFT(Table1[[#This Row],[Make and Model]],FIND(" ",Table1[[#This Row],[Make and Model]]))</f>
        <v xml:space="preserve">Ford </v>
      </c>
      <c r="C417" t="s">
        <v>3032</v>
      </c>
      <c r="D417" t="str">
        <f>REPLACE(Table1[[#This Row],[Make and Model]],1,FIND(" ",Table1[[#This Row],[Make and Model]]), "")</f>
        <v>Focus Sedan</v>
      </c>
      <c r="E417" t="str">
        <f>REPLACE(Table1[[#This Row],[Make2]],1,5,"")</f>
        <v>Ford Focus Sedan</v>
      </c>
      <c r="F417" t="s">
        <v>1429</v>
      </c>
      <c r="G417">
        <v>3.67</v>
      </c>
      <c r="H417">
        <f>2014-Table1[[#This Row],[Year]]</f>
        <v>5</v>
      </c>
      <c r="K417" s="1">
        <v>60000</v>
      </c>
      <c r="L417" s="2">
        <v>6659</v>
      </c>
      <c r="M417" s="2">
        <v>6478</v>
      </c>
      <c r="N417" s="2">
        <v>6840</v>
      </c>
      <c r="O417" s="2" t="s">
        <v>1428</v>
      </c>
    </row>
    <row r="418" spans="1:15" x14ac:dyDescent="0.25">
      <c r="A418" t="str">
        <f>LEFT(Table1[[#This Row],[Make2]],4)</f>
        <v>2008</v>
      </c>
      <c r="B418" t="str">
        <f>LEFT(Table1[[#This Row],[Make and Model]],FIND(" ",Table1[[#This Row],[Make and Model]]))</f>
        <v xml:space="preserve">Ford </v>
      </c>
      <c r="C418" t="s">
        <v>3032</v>
      </c>
      <c r="D418" t="str">
        <f>REPLACE(Table1[[#This Row],[Make and Model]],1,FIND(" ",Table1[[#This Row],[Make and Model]]), "")</f>
        <v>Focus Sedan</v>
      </c>
      <c r="E418" t="str">
        <f>REPLACE(Table1[[#This Row],[Make2]],1,5,"")</f>
        <v>Ford Focus Sedan</v>
      </c>
      <c r="F418" t="s">
        <v>1069</v>
      </c>
      <c r="G418">
        <v>3.67</v>
      </c>
      <c r="H418">
        <f>2014-Table1[[#This Row],[Year]]</f>
        <v>6</v>
      </c>
      <c r="K418" s="1">
        <v>72000</v>
      </c>
      <c r="L418" s="2">
        <v>6557</v>
      </c>
      <c r="M418" s="2">
        <v>6360</v>
      </c>
      <c r="N418" s="2">
        <v>6753</v>
      </c>
      <c r="O418" s="2" t="s">
        <v>1068</v>
      </c>
    </row>
    <row r="419" spans="1:15" x14ac:dyDescent="0.25">
      <c r="A419" t="str">
        <f>LEFT(Table1[[#This Row],[Make2]],4)</f>
        <v>2007</v>
      </c>
      <c r="B419" t="str">
        <f>LEFT(Table1[[#This Row],[Make and Model]],FIND(" ",Table1[[#This Row],[Make and Model]]))</f>
        <v xml:space="preserve">Ford </v>
      </c>
      <c r="C419" t="s">
        <v>3032</v>
      </c>
      <c r="D419" t="str">
        <f>REPLACE(Table1[[#This Row],[Make and Model]],1,FIND(" ",Table1[[#This Row],[Make and Model]]), "")</f>
        <v>Focus Sedan</v>
      </c>
      <c r="E419" t="str">
        <f>REPLACE(Table1[[#This Row],[Make2]],1,5,"")</f>
        <v>Ford Focus Sedan</v>
      </c>
      <c r="F419" t="s">
        <v>729</v>
      </c>
      <c r="G419">
        <v>1.67</v>
      </c>
      <c r="H419">
        <f>2014-Table1[[#This Row],[Year]]</f>
        <v>7</v>
      </c>
      <c r="K419" s="1">
        <v>84000</v>
      </c>
      <c r="L419" s="2">
        <v>4606</v>
      </c>
      <c r="M419" s="2">
        <v>4483</v>
      </c>
      <c r="N419" s="2">
        <v>4728</v>
      </c>
      <c r="O419" s="2" t="s">
        <v>728</v>
      </c>
    </row>
    <row r="420" spans="1:15" x14ac:dyDescent="0.25">
      <c r="A420" t="str">
        <f>LEFT(Table1[[#This Row],[Make2]],4)</f>
        <v>2006</v>
      </c>
      <c r="B420" t="str">
        <f>LEFT(Table1[[#This Row],[Make and Model]],FIND(" ",Table1[[#This Row],[Make and Model]]))</f>
        <v xml:space="preserve">Ford </v>
      </c>
      <c r="C420" t="s">
        <v>3032</v>
      </c>
      <c r="D420" t="str">
        <f>REPLACE(Table1[[#This Row],[Make and Model]],1,FIND(" ",Table1[[#This Row],[Make and Model]]), "")</f>
        <v>Focus Sedan</v>
      </c>
      <c r="E420" t="str">
        <f>REPLACE(Table1[[#This Row],[Make2]],1,5,"")</f>
        <v>Ford Focus Sedan</v>
      </c>
      <c r="F420" t="s">
        <v>399</v>
      </c>
      <c r="G420">
        <v>1.67</v>
      </c>
      <c r="H420">
        <f>2014-Table1[[#This Row],[Year]]</f>
        <v>8</v>
      </c>
      <c r="K420" s="1">
        <v>96000</v>
      </c>
      <c r="L420" s="2">
        <v>4121</v>
      </c>
      <c r="M420" s="2">
        <v>4018</v>
      </c>
      <c r="N420" s="2">
        <v>4225</v>
      </c>
      <c r="O420" s="2" t="s">
        <v>398</v>
      </c>
    </row>
    <row r="421" spans="1:15" x14ac:dyDescent="0.25">
      <c r="A421" t="str">
        <f>LEFT(Table1[[#This Row],[Make2]],4)</f>
        <v>2005</v>
      </c>
      <c r="B421" t="str">
        <f>LEFT(Table1[[#This Row],[Make and Model]],FIND(" ",Table1[[#This Row],[Make and Model]]))</f>
        <v xml:space="preserve">Ford </v>
      </c>
      <c r="C421" t="s">
        <v>3032</v>
      </c>
      <c r="D421" t="str">
        <f>REPLACE(Table1[[#This Row],[Make and Model]],1,FIND(" ",Table1[[#This Row],[Make and Model]]), "")</f>
        <v>Focus Sedan</v>
      </c>
      <c r="E421" t="str">
        <f>REPLACE(Table1[[#This Row],[Make2]],1,5,"")</f>
        <v>Ford Focus Sedan</v>
      </c>
      <c r="F421" t="s">
        <v>123</v>
      </c>
      <c r="G421">
        <v>1.67</v>
      </c>
      <c r="H421">
        <f>2014-Table1[[#This Row],[Year]]</f>
        <v>9</v>
      </c>
      <c r="K421" s="1">
        <v>108000</v>
      </c>
      <c r="L421" s="2">
        <v>3217</v>
      </c>
      <c r="M421" s="2">
        <v>3140</v>
      </c>
      <c r="N421" s="2">
        <v>3293</v>
      </c>
      <c r="O421" s="2" t="s">
        <v>122</v>
      </c>
    </row>
    <row r="422" spans="1:15" x14ac:dyDescent="0.25">
      <c r="A422" t="str">
        <f>LEFT(Table1[[#This Row],[Make2]],4)</f>
        <v>2007</v>
      </c>
      <c r="B422" t="str">
        <f>LEFT(Table1[[#This Row],[Make and Model]],FIND(" ",Table1[[#This Row],[Make and Model]]))</f>
        <v xml:space="preserve">Ford </v>
      </c>
      <c r="C422" t="s">
        <v>3033</v>
      </c>
      <c r="D422" t="str">
        <f>REPLACE(Table1[[#This Row],[Make and Model]],1,FIND(" ",Table1[[#This Row],[Make and Model]]), "")</f>
        <v>Freestar Wagon</v>
      </c>
      <c r="E422" t="str">
        <f>REPLACE(Table1[[#This Row],[Make2]],1,5,"")</f>
        <v>Ford Freestar Wagon</v>
      </c>
      <c r="F422" t="s">
        <v>731</v>
      </c>
      <c r="G422">
        <v>2.33</v>
      </c>
      <c r="H422">
        <f>2014-Table1[[#This Row],[Year]]</f>
        <v>7</v>
      </c>
      <c r="K422" s="1">
        <v>84000</v>
      </c>
      <c r="L422" s="2">
        <v>4877</v>
      </c>
      <c r="M422" s="2">
        <v>4770</v>
      </c>
      <c r="N422" s="2">
        <v>4984</v>
      </c>
      <c r="O422" s="2" t="s">
        <v>730</v>
      </c>
    </row>
    <row r="423" spans="1:15" x14ac:dyDescent="0.25">
      <c r="A423" t="str">
        <f>LEFT(Table1[[#This Row],[Make2]],4)</f>
        <v>2006</v>
      </c>
      <c r="B423" t="str">
        <f>LEFT(Table1[[#This Row],[Make and Model]],FIND(" ",Table1[[#This Row],[Make and Model]]))</f>
        <v xml:space="preserve">Ford </v>
      </c>
      <c r="C423" t="s">
        <v>3033</v>
      </c>
      <c r="D423" t="str">
        <f>REPLACE(Table1[[#This Row],[Make and Model]],1,FIND(" ",Table1[[#This Row],[Make and Model]]), "")</f>
        <v>Freestar Wagon</v>
      </c>
      <c r="E423" t="str">
        <f>REPLACE(Table1[[#This Row],[Make2]],1,5,"")</f>
        <v>Ford Freestar Wagon</v>
      </c>
      <c r="F423" t="s">
        <v>401</v>
      </c>
      <c r="G423">
        <v>2.33</v>
      </c>
      <c r="H423">
        <f>2014-Table1[[#This Row],[Year]]</f>
        <v>8</v>
      </c>
      <c r="K423" s="1">
        <v>96000</v>
      </c>
      <c r="L423" s="2">
        <v>3597</v>
      </c>
      <c r="M423" s="2">
        <v>3529</v>
      </c>
      <c r="N423" s="2">
        <v>3665</v>
      </c>
      <c r="O423" s="2" t="s">
        <v>400</v>
      </c>
    </row>
    <row r="424" spans="1:15" x14ac:dyDescent="0.25">
      <c r="A424" t="str">
        <f>LEFT(Table1[[#This Row],[Make2]],4)</f>
        <v>2005</v>
      </c>
      <c r="B424" t="str">
        <f>LEFT(Table1[[#This Row],[Make and Model]],FIND(" ",Table1[[#This Row],[Make and Model]]))</f>
        <v xml:space="preserve">Ford </v>
      </c>
      <c r="C424" t="s">
        <v>3033</v>
      </c>
      <c r="D424" t="str">
        <f>REPLACE(Table1[[#This Row],[Make and Model]],1,FIND(" ",Table1[[#This Row],[Make and Model]]), "")</f>
        <v>Freestar Wagon</v>
      </c>
      <c r="E424" t="str">
        <f>REPLACE(Table1[[#This Row],[Make2]],1,5,"")</f>
        <v>Ford Freestar Wagon</v>
      </c>
      <c r="F424" t="s">
        <v>125</v>
      </c>
      <c r="G424">
        <v>2.33</v>
      </c>
      <c r="H424">
        <f>2014-Table1[[#This Row],[Year]]</f>
        <v>9</v>
      </c>
      <c r="K424" s="1">
        <v>108000</v>
      </c>
      <c r="L424" s="2">
        <v>2776</v>
      </c>
      <c r="M424" s="2">
        <v>2738</v>
      </c>
      <c r="N424" s="2">
        <v>2815</v>
      </c>
      <c r="O424" s="2" t="s">
        <v>124</v>
      </c>
    </row>
    <row r="425" spans="1:15" x14ac:dyDescent="0.25">
      <c r="A425" t="str">
        <f>LEFT(Table1[[#This Row],[Make2]],4)</f>
        <v>2013</v>
      </c>
      <c r="B425" t="str">
        <f>LEFT(Table1[[#This Row],[Make and Model]],FIND(" ",Table1[[#This Row],[Make and Model]]))</f>
        <v xml:space="preserve">Ford </v>
      </c>
      <c r="C425" t="s">
        <v>3032</v>
      </c>
      <c r="D425" t="str">
        <f>REPLACE(Table1[[#This Row],[Make and Model]],1,FIND(" ",Table1[[#This Row],[Make and Model]]), "")</f>
        <v>Fusion Sedan</v>
      </c>
      <c r="E425" t="str">
        <f>REPLACE(Table1[[#This Row],[Make2]],1,5,"")</f>
        <v>Ford Fusion Sedan</v>
      </c>
      <c r="F425" t="s">
        <v>2917</v>
      </c>
      <c r="G425">
        <v>4</v>
      </c>
      <c r="H425">
        <f>2014-Table1[[#This Row],[Year]]</f>
        <v>1</v>
      </c>
      <c r="K425" s="1">
        <v>12000</v>
      </c>
      <c r="L425" s="2">
        <v>17102</v>
      </c>
      <c r="M425" s="2">
        <v>16819</v>
      </c>
      <c r="N425" s="2">
        <v>17385</v>
      </c>
      <c r="O425" s="2" t="s">
        <v>2916</v>
      </c>
    </row>
    <row r="426" spans="1:15" x14ac:dyDescent="0.25">
      <c r="A426" t="str">
        <f>LEFT(Table1[[#This Row],[Make2]],4)</f>
        <v>2012</v>
      </c>
      <c r="B426" t="str">
        <f>LEFT(Table1[[#This Row],[Make and Model]],FIND(" ",Table1[[#This Row],[Make and Model]]))</f>
        <v xml:space="preserve">Ford </v>
      </c>
      <c r="C426" t="s">
        <v>3032</v>
      </c>
      <c r="D426" t="str">
        <f>REPLACE(Table1[[#This Row],[Make and Model]],1,FIND(" ",Table1[[#This Row],[Make and Model]]), "")</f>
        <v>Fusion Sedan</v>
      </c>
      <c r="E426" t="str">
        <f>REPLACE(Table1[[#This Row],[Make2]],1,5,"")</f>
        <v>Ford Fusion Sedan</v>
      </c>
      <c r="F426" t="s">
        <v>2575</v>
      </c>
      <c r="G426">
        <v>4</v>
      </c>
      <c r="H426">
        <f>2014-Table1[[#This Row],[Year]]</f>
        <v>2</v>
      </c>
      <c r="K426" s="1">
        <v>24000</v>
      </c>
      <c r="L426" s="2">
        <v>12700</v>
      </c>
      <c r="M426" s="2">
        <v>12530</v>
      </c>
      <c r="N426" s="2">
        <v>12869</v>
      </c>
      <c r="O426" s="2" t="s">
        <v>2574</v>
      </c>
    </row>
    <row r="427" spans="1:15" x14ac:dyDescent="0.25">
      <c r="A427" t="str">
        <f>LEFT(Table1[[#This Row],[Make2]],4)</f>
        <v>2011</v>
      </c>
      <c r="B427" t="str">
        <f>LEFT(Table1[[#This Row],[Make and Model]],FIND(" ",Table1[[#This Row],[Make and Model]]))</f>
        <v xml:space="preserve">Ford </v>
      </c>
      <c r="C427" t="s">
        <v>3032</v>
      </c>
      <c r="D427" t="str">
        <f>REPLACE(Table1[[#This Row],[Make and Model]],1,FIND(" ",Table1[[#This Row],[Make and Model]]), "")</f>
        <v>Fusion Sedan</v>
      </c>
      <c r="E427" t="str">
        <f>REPLACE(Table1[[#This Row],[Make2]],1,5,"")</f>
        <v>Ford Fusion Sedan</v>
      </c>
      <c r="F427" t="s">
        <v>2223</v>
      </c>
      <c r="G427">
        <v>4</v>
      </c>
      <c r="H427">
        <f>2014-Table1[[#This Row],[Year]]</f>
        <v>3</v>
      </c>
      <c r="K427" s="1">
        <v>36000</v>
      </c>
      <c r="L427" s="2">
        <v>11068</v>
      </c>
      <c r="M427" s="2">
        <v>10890</v>
      </c>
      <c r="N427" s="2">
        <v>11245</v>
      </c>
      <c r="O427" s="2" t="s">
        <v>2222</v>
      </c>
    </row>
    <row r="428" spans="1:15" x14ac:dyDescent="0.25">
      <c r="A428" t="str">
        <f>LEFT(Table1[[#This Row],[Make2]],4)</f>
        <v>2010</v>
      </c>
      <c r="B428" t="str">
        <f>LEFT(Table1[[#This Row],[Make and Model]],FIND(" ",Table1[[#This Row],[Make and Model]]))</f>
        <v xml:space="preserve">Ford </v>
      </c>
      <c r="C428" t="s">
        <v>3032</v>
      </c>
      <c r="D428" t="str">
        <f>REPLACE(Table1[[#This Row],[Make and Model]],1,FIND(" ",Table1[[#This Row],[Make and Model]]), "")</f>
        <v>Fusion Sedan</v>
      </c>
      <c r="E428" t="str">
        <f>REPLACE(Table1[[#This Row],[Make2]],1,5,"")</f>
        <v>Ford Fusion Sedan</v>
      </c>
      <c r="F428" t="s">
        <v>1797</v>
      </c>
      <c r="G428">
        <v>4</v>
      </c>
      <c r="H428">
        <f>2014-Table1[[#This Row],[Year]]</f>
        <v>4</v>
      </c>
      <c r="K428" s="1">
        <v>48000</v>
      </c>
      <c r="L428" s="2">
        <v>10972</v>
      </c>
      <c r="M428" s="2">
        <v>10704</v>
      </c>
      <c r="N428" s="2">
        <v>11240</v>
      </c>
      <c r="O428" s="2" t="s">
        <v>1796</v>
      </c>
    </row>
    <row r="429" spans="1:15" x14ac:dyDescent="0.25">
      <c r="A429" t="str">
        <f>LEFT(Table1[[#This Row],[Make2]],4)</f>
        <v>2009</v>
      </c>
      <c r="B429" t="str">
        <f>LEFT(Table1[[#This Row],[Make and Model]],FIND(" ",Table1[[#This Row],[Make and Model]]))</f>
        <v xml:space="preserve">Ford </v>
      </c>
      <c r="C429" t="s">
        <v>3032</v>
      </c>
      <c r="D429" t="str">
        <f>REPLACE(Table1[[#This Row],[Make and Model]],1,FIND(" ",Table1[[#This Row],[Make and Model]]), "")</f>
        <v>Fusion Sedan</v>
      </c>
      <c r="E429" t="str">
        <f>REPLACE(Table1[[#This Row],[Make2]],1,5,"")</f>
        <v>Ford Fusion Sedan</v>
      </c>
      <c r="F429" t="s">
        <v>1431</v>
      </c>
      <c r="G429">
        <v>4</v>
      </c>
      <c r="H429">
        <f>2014-Table1[[#This Row],[Year]]</f>
        <v>5</v>
      </c>
      <c r="K429" s="1">
        <v>60000</v>
      </c>
      <c r="L429" s="2">
        <v>7870</v>
      </c>
      <c r="M429" s="2">
        <v>7719</v>
      </c>
      <c r="N429" s="2">
        <v>8020</v>
      </c>
      <c r="O429" s="2" t="s">
        <v>1430</v>
      </c>
    </row>
    <row r="430" spans="1:15" x14ac:dyDescent="0.25">
      <c r="A430" t="str">
        <f>LEFT(Table1[[#This Row],[Make2]],4)</f>
        <v>2008</v>
      </c>
      <c r="B430" t="str">
        <f>LEFT(Table1[[#This Row],[Make and Model]],FIND(" ",Table1[[#This Row],[Make and Model]]))</f>
        <v xml:space="preserve">Ford </v>
      </c>
      <c r="C430" t="s">
        <v>3032</v>
      </c>
      <c r="D430" t="str">
        <f>REPLACE(Table1[[#This Row],[Make and Model]],1,FIND(" ",Table1[[#This Row],[Make and Model]]), "")</f>
        <v>Fusion Sedan</v>
      </c>
      <c r="E430" t="str">
        <f>REPLACE(Table1[[#This Row],[Make2]],1,5,"")</f>
        <v>Ford Fusion Sedan</v>
      </c>
      <c r="F430" t="s">
        <v>1073</v>
      </c>
      <c r="G430">
        <v>3.67</v>
      </c>
      <c r="H430">
        <f>2014-Table1[[#This Row],[Year]]</f>
        <v>6</v>
      </c>
      <c r="K430" s="1">
        <v>72000</v>
      </c>
      <c r="L430" s="2">
        <v>6459</v>
      </c>
      <c r="M430" s="2">
        <v>6315</v>
      </c>
      <c r="N430" s="2">
        <v>6603</v>
      </c>
      <c r="O430" s="2" t="s">
        <v>1072</v>
      </c>
    </row>
    <row r="431" spans="1:15" x14ac:dyDescent="0.25">
      <c r="A431" t="str">
        <f>LEFT(Table1[[#This Row],[Make2]],4)</f>
        <v>2007</v>
      </c>
      <c r="B431" t="str">
        <f>LEFT(Table1[[#This Row],[Make and Model]],FIND(" ",Table1[[#This Row],[Make and Model]]))</f>
        <v xml:space="preserve">Ford </v>
      </c>
      <c r="C431" t="s">
        <v>3032</v>
      </c>
      <c r="D431" t="str">
        <f>REPLACE(Table1[[#This Row],[Make and Model]],1,FIND(" ",Table1[[#This Row],[Make and Model]]), "")</f>
        <v>Fusion Sedan</v>
      </c>
      <c r="E431" t="str">
        <f>REPLACE(Table1[[#This Row],[Make2]],1,5,"")</f>
        <v>Ford Fusion Sedan</v>
      </c>
      <c r="F431" t="s">
        <v>735</v>
      </c>
      <c r="G431">
        <v>3</v>
      </c>
      <c r="H431">
        <f>2014-Table1[[#This Row],[Year]]</f>
        <v>7</v>
      </c>
      <c r="K431" s="1">
        <v>84000</v>
      </c>
      <c r="L431" s="2">
        <v>5426</v>
      </c>
      <c r="M431" s="2">
        <v>5284</v>
      </c>
      <c r="N431" s="2">
        <v>5568</v>
      </c>
      <c r="O431" s="2" t="s">
        <v>734</v>
      </c>
    </row>
    <row r="432" spans="1:15" x14ac:dyDescent="0.25">
      <c r="A432" t="str">
        <f>LEFT(Table1[[#This Row],[Make2]],4)</f>
        <v>2006</v>
      </c>
      <c r="B432" t="str">
        <f>LEFT(Table1[[#This Row],[Make and Model]],FIND(" ",Table1[[#This Row],[Make and Model]]))</f>
        <v xml:space="preserve">Ford </v>
      </c>
      <c r="C432" t="s">
        <v>3032</v>
      </c>
      <c r="D432" t="str">
        <f>REPLACE(Table1[[#This Row],[Make and Model]],1,FIND(" ",Table1[[#This Row],[Make and Model]]), "")</f>
        <v>Fusion Sedan</v>
      </c>
      <c r="E432" t="str">
        <f>REPLACE(Table1[[#This Row],[Make2]],1,5,"")</f>
        <v>Ford Fusion Sedan</v>
      </c>
      <c r="F432" t="s">
        <v>403</v>
      </c>
      <c r="G432">
        <v>3</v>
      </c>
      <c r="H432">
        <f>2014-Table1[[#This Row],[Year]]</f>
        <v>8</v>
      </c>
      <c r="K432" s="1">
        <v>96000</v>
      </c>
      <c r="L432" s="2">
        <v>4708</v>
      </c>
      <c r="M432" s="2">
        <v>4611</v>
      </c>
      <c r="N432" s="2">
        <v>4804</v>
      </c>
      <c r="O432" s="2" t="s">
        <v>402</v>
      </c>
    </row>
    <row r="433" spans="1:15" x14ac:dyDescent="0.25">
      <c r="A433" t="str">
        <f>LEFT(Table1[[#This Row],[Make2]],4)</f>
        <v>2013</v>
      </c>
      <c r="B433" t="str">
        <f>LEFT(Table1[[#This Row],[Make and Model]],FIND(" ",Table1[[#This Row],[Make and Model]]))</f>
        <v xml:space="preserve">Ford </v>
      </c>
      <c r="C433" t="s">
        <v>3037</v>
      </c>
      <c r="D433" t="str">
        <f>REPLACE(Table1[[#This Row],[Make and Model]],1,FIND(" ",Table1[[#This Row],[Make and Model]]), "")</f>
        <v>Mustang Convertible</v>
      </c>
      <c r="E433" t="str">
        <f>REPLACE(Table1[[#This Row],[Make2]],1,5,"")</f>
        <v>Ford Mustang Convertible</v>
      </c>
      <c r="F433" t="s">
        <v>2919</v>
      </c>
      <c r="G433">
        <v>4</v>
      </c>
      <c r="H433">
        <f>2014-Table1[[#This Row],[Year]]</f>
        <v>1</v>
      </c>
      <c r="K433" s="1">
        <v>12000</v>
      </c>
      <c r="L433" s="2">
        <v>20866</v>
      </c>
      <c r="M433" s="2">
        <v>20510</v>
      </c>
      <c r="N433" s="2">
        <v>21222</v>
      </c>
      <c r="O433" s="2" t="s">
        <v>2918</v>
      </c>
    </row>
    <row r="434" spans="1:15" x14ac:dyDescent="0.25">
      <c r="A434" t="str">
        <f>LEFT(Table1[[#This Row],[Make2]],4)</f>
        <v>2012</v>
      </c>
      <c r="B434" t="str">
        <f>LEFT(Table1[[#This Row],[Make and Model]],FIND(" ",Table1[[#This Row],[Make and Model]]))</f>
        <v xml:space="preserve">Ford </v>
      </c>
      <c r="C434" t="s">
        <v>3037</v>
      </c>
      <c r="D434" t="str">
        <f>REPLACE(Table1[[#This Row],[Make and Model]],1,FIND(" ",Table1[[#This Row],[Make and Model]]), "")</f>
        <v>Mustang Convertible</v>
      </c>
      <c r="E434" t="str">
        <f>REPLACE(Table1[[#This Row],[Make2]],1,5,"")</f>
        <v>Ford Mustang Convertible</v>
      </c>
      <c r="F434" t="s">
        <v>2577</v>
      </c>
      <c r="G434">
        <v>3</v>
      </c>
      <c r="H434">
        <f>2014-Table1[[#This Row],[Year]]</f>
        <v>2</v>
      </c>
      <c r="K434" s="1">
        <v>24000</v>
      </c>
      <c r="L434" s="2">
        <v>16532</v>
      </c>
      <c r="M434" s="2">
        <v>16171</v>
      </c>
      <c r="N434" s="2">
        <v>16894</v>
      </c>
      <c r="O434" s="2" t="s">
        <v>2576</v>
      </c>
    </row>
    <row r="435" spans="1:15" x14ac:dyDescent="0.25">
      <c r="A435" t="str">
        <f>LEFT(Table1[[#This Row],[Make2]],4)</f>
        <v>2011</v>
      </c>
      <c r="B435" t="str">
        <f>LEFT(Table1[[#This Row],[Make and Model]],FIND(" ",Table1[[#This Row],[Make and Model]]))</f>
        <v xml:space="preserve">Ford </v>
      </c>
      <c r="C435" t="s">
        <v>3037</v>
      </c>
      <c r="D435" t="str">
        <f>REPLACE(Table1[[#This Row],[Make and Model]],1,FIND(" ",Table1[[#This Row],[Make and Model]]), "")</f>
        <v>Mustang Convertible</v>
      </c>
      <c r="E435" t="str">
        <f>REPLACE(Table1[[#This Row],[Make2]],1,5,"")</f>
        <v>Ford Mustang Convertible</v>
      </c>
      <c r="F435" t="s">
        <v>2227</v>
      </c>
      <c r="G435">
        <v>3</v>
      </c>
      <c r="H435">
        <f>2014-Table1[[#This Row],[Year]]</f>
        <v>3</v>
      </c>
      <c r="K435" s="1">
        <v>36000</v>
      </c>
      <c r="L435" s="2">
        <v>15714</v>
      </c>
      <c r="M435" s="2">
        <v>15268</v>
      </c>
      <c r="N435" s="2">
        <v>16160</v>
      </c>
      <c r="O435" s="2" t="s">
        <v>2226</v>
      </c>
    </row>
    <row r="436" spans="1:15" x14ac:dyDescent="0.25">
      <c r="A436" t="str">
        <f>LEFT(Table1[[#This Row],[Make2]],4)</f>
        <v>2010</v>
      </c>
      <c r="B436" t="str">
        <f>LEFT(Table1[[#This Row],[Make and Model]],FIND(" ",Table1[[#This Row],[Make and Model]]))</f>
        <v xml:space="preserve">Ford </v>
      </c>
      <c r="C436" t="s">
        <v>3037</v>
      </c>
      <c r="D436" t="str">
        <f>REPLACE(Table1[[#This Row],[Make and Model]],1,FIND(" ",Table1[[#This Row],[Make and Model]]), "")</f>
        <v>Mustang Convertible</v>
      </c>
      <c r="E436" t="str">
        <f>REPLACE(Table1[[#This Row],[Make2]],1,5,"")</f>
        <v>Ford Mustang Convertible</v>
      </c>
      <c r="F436" t="s">
        <v>1799</v>
      </c>
      <c r="G436">
        <v>3</v>
      </c>
      <c r="H436">
        <f>2014-Table1[[#This Row],[Year]]</f>
        <v>4</v>
      </c>
      <c r="K436" s="1">
        <v>48000</v>
      </c>
      <c r="L436" s="2">
        <v>13222</v>
      </c>
      <c r="M436" s="2">
        <v>13019</v>
      </c>
      <c r="N436" s="2">
        <v>13426</v>
      </c>
      <c r="O436" s="2" t="s">
        <v>1798</v>
      </c>
    </row>
    <row r="437" spans="1:15" x14ac:dyDescent="0.25">
      <c r="A437" t="str">
        <f>LEFT(Table1[[#This Row],[Make2]],4)</f>
        <v>2009</v>
      </c>
      <c r="B437" t="str">
        <f>LEFT(Table1[[#This Row],[Make and Model]],FIND(" ",Table1[[#This Row],[Make and Model]]))</f>
        <v xml:space="preserve">Ford </v>
      </c>
      <c r="C437" t="s">
        <v>3037</v>
      </c>
      <c r="D437" t="str">
        <f>REPLACE(Table1[[#This Row],[Make and Model]],1,FIND(" ",Table1[[#This Row],[Make and Model]]), "")</f>
        <v>Mustang Convertible</v>
      </c>
      <c r="E437" t="str">
        <f>REPLACE(Table1[[#This Row],[Make2]],1,5,"")</f>
        <v>Ford Mustang Convertible</v>
      </c>
      <c r="F437" t="s">
        <v>1435</v>
      </c>
      <c r="G437">
        <v>1.33</v>
      </c>
      <c r="H437">
        <f>2014-Table1[[#This Row],[Year]]</f>
        <v>5</v>
      </c>
      <c r="K437" s="1">
        <v>60000</v>
      </c>
      <c r="L437" s="2">
        <v>11092</v>
      </c>
      <c r="M437" s="2">
        <v>10794</v>
      </c>
      <c r="N437" s="2">
        <v>11389</v>
      </c>
      <c r="O437" s="2" t="s">
        <v>1434</v>
      </c>
    </row>
    <row r="438" spans="1:15" x14ac:dyDescent="0.25">
      <c r="A438" t="str">
        <f>LEFT(Table1[[#This Row],[Make2]],4)</f>
        <v>2008</v>
      </c>
      <c r="B438" t="str">
        <f>LEFT(Table1[[#This Row],[Make and Model]],FIND(" ",Table1[[#This Row],[Make and Model]]))</f>
        <v xml:space="preserve">Ford </v>
      </c>
      <c r="C438" t="s">
        <v>3037</v>
      </c>
      <c r="D438" t="str">
        <f>REPLACE(Table1[[#This Row],[Make and Model]],1,FIND(" ",Table1[[#This Row],[Make and Model]]), "")</f>
        <v>Mustang Convertible</v>
      </c>
      <c r="E438" t="str">
        <f>REPLACE(Table1[[#This Row],[Make2]],1,5,"")</f>
        <v>Ford Mustang Convertible</v>
      </c>
      <c r="F438" t="s">
        <v>1075</v>
      </c>
      <c r="G438">
        <v>1.33</v>
      </c>
      <c r="H438">
        <f>2014-Table1[[#This Row],[Year]]</f>
        <v>6</v>
      </c>
      <c r="K438" s="1">
        <v>72000</v>
      </c>
      <c r="L438" s="2">
        <v>20664</v>
      </c>
      <c r="M438" s="2">
        <v>20204</v>
      </c>
      <c r="N438" s="2">
        <v>21124</v>
      </c>
      <c r="O438" s="2" t="s">
        <v>1074</v>
      </c>
    </row>
    <row r="439" spans="1:15" x14ac:dyDescent="0.25">
      <c r="A439" t="str">
        <f>LEFT(Table1[[#This Row],[Make2]],4)</f>
        <v>2007</v>
      </c>
      <c r="B439" t="str">
        <f>LEFT(Table1[[#This Row],[Make and Model]],FIND(" ",Table1[[#This Row],[Make and Model]]))</f>
        <v xml:space="preserve">Ford </v>
      </c>
      <c r="C439" t="s">
        <v>3037</v>
      </c>
      <c r="D439" t="str">
        <f>REPLACE(Table1[[#This Row],[Make and Model]],1,FIND(" ",Table1[[#This Row],[Make and Model]]), "")</f>
        <v>Mustang Convertible</v>
      </c>
      <c r="E439" t="str">
        <f>REPLACE(Table1[[#This Row],[Make2]],1,5,"")</f>
        <v>Ford Mustang Convertible</v>
      </c>
      <c r="F439" t="s">
        <v>737</v>
      </c>
      <c r="G439">
        <v>1.33</v>
      </c>
      <c r="H439">
        <f>2014-Table1[[#This Row],[Year]]</f>
        <v>7</v>
      </c>
      <c r="K439" s="1">
        <v>84000</v>
      </c>
      <c r="L439" s="2">
        <v>8774</v>
      </c>
      <c r="M439" s="2">
        <v>8558</v>
      </c>
      <c r="N439" s="2">
        <v>8991</v>
      </c>
      <c r="O439" s="2" t="s">
        <v>736</v>
      </c>
    </row>
    <row r="440" spans="1:15" x14ac:dyDescent="0.25">
      <c r="A440" t="str">
        <f>LEFT(Table1[[#This Row],[Make2]],4)</f>
        <v>2006</v>
      </c>
      <c r="B440" t="str">
        <f>LEFT(Table1[[#This Row],[Make and Model]],FIND(" ",Table1[[#This Row],[Make and Model]]))</f>
        <v xml:space="preserve">Ford </v>
      </c>
      <c r="C440" t="s">
        <v>3037</v>
      </c>
      <c r="D440" t="str">
        <f>REPLACE(Table1[[#This Row],[Make and Model]],1,FIND(" ",Table1[[#This Row],[Make and Model]]), "")</f>
        <v>Mustang Convertible</v>
      </c>
      <c r="E440" t="str">
        <f>REPLACE(Table1[[#This Row],[Make2]],1,5,"")</f>
        <v>Ford Mustang Convertible</v>
      </c>
      <c r="F440" t="s">
        <v>405</v>
      </c>
      <c r="G440">
        <v>1.33</v>
      </c>
      <c r="H440">
        <f>2014-Table1[[#This Row],[Year]]</f>
        <v>8</v>
      </c>
      <c r="K440" s="1">
        <v>96000</v>
      </c>
      <c r="L440" s="2">
        <v>10112</v>
      </c>
      <c r="M440" s="2">
        <v>9905</v>
      </c>
      <c r="N440" s="2">
        <v>10319</v>
      </c>
      <c r="O440" s="2" t="s">
        <v>404</v>
      </c>
    </row>
    <row r="441" spans="1:15" x14ac:dyDescent="0.25">
      <c r="A441" t="str">
        <f>LEFT(Table1[[#This Row],[Make2]],4)</f>
        <v>2005</v>
      </c>
      <c r="B441" t="str">
        <f>LEFT(Table1[[#This Row],[Make and Model]],FIND(" ",Table1[[#This Row],[Make and Model]]))</f>
        <v xml:space="preserve">Ford </v>
      </c>
      <c r="C441" t="s">
        <v>3037</v>
      </c>
      <c r="D441" t="str">
        <f>REPLACE(Table1[[#This Row],[Make and Model]],1,FIND(" ",Table1[[#This Row],[Make and Model]]), "")</f>
        <v>Mustang Convertible</v>
      </c>
      <c r="E441" t="str">
        <f>REPLACE(Table1[[#This Row],[Make2]],1,5,"")</f>
        <v>Ford Mustang Convertible</v>
      </c>
      <c r="F441" t="s">
        <v>127</v>
      </c>
      <c r="G441">
        <v>1.33</v>
      </c>
      <c r="H441">
        <f>2014-Table1[[#This Row],[Year]]</f>
        <v>9</v>
      </c>
      <c r="K441" s="1">
        <v>108000</v>
      </c>
      <c r="L441" s="2">
        <v>6595</v>
      </c>
      <c r="M441" s="2">
        <v>6500</v>
      </c>
      <c r="N441" s="2">
        <v>6691</v>
      </c>
      <c r="O441" s="2" t="s">
        <v>126</v>
      </c>
    </row>
    <row r="442" spans="1:15" x14ac:dyDescent="0.25">
      <c r="A442" t="str">
        <f>LEFT(Table1[[#This Row],[Make2]],4)</f>
        <v>2013</v>
      </c>
      <c r="B442" t="str">
        <f>LEFT(Table1[[#This Row],[Make and Model]],FIND(" ",Table1[[#This Row],[Make and Model]]))</f>
        <v xml:space="preserve">Ford </v>
      </c>
      <c r="C442" t="s">
        <v>3032</v>
      </c>
      <c r="D442" t="str">
        <f>REPLACE(Table1[[#This Row],[Make and Model]],1,FIND(" ",Table1[[#This Row],[Make and Model]]), "")</f>
        <v>Taurus Sedan</v>
      </c>
      <c r="E442" t="str">
        <f>REPLACE(Table1[[#This Row],[Make2]],1,5,"")</f>
        <v>Ford Taurus Sedan</v>
      </c>
      <c r="F442" t="s">
        <v>2921</v>
      </c>
      <c r="G442">
        <v>4</v>
      </c>
      <c r="H442">
        <f>2014-Table1[[#This Row],[Year]]</f>
        <v>1</v>
      </c>
      <c r="K442" s="1">
        <v>12000</v>
      </c>
      <c r="L442" s="2">
        <v>17458</v>
      </c>
      <c r="M442" s="2">
        <v>17253</v>
      </c>
      <c r="N442" s="2">
        <v>17662</v>
      </c>
      <c r="O442" s="2" t="s">
        <v>2920</v>
      </c>
    </row>
    <row r="443" spans="1:15" x14ac:dyDescent="0.25">
      <c r="A443" t="str">
        <f>LEFT(Table1[[#This Row],[Make2]],4)</f>
        <v>2012</v>
      </c>
      <c r="B443" t="str">
        <f>LEFT(Table1[[#This Row],[Make and Model]],FIND(" ",Table1[[#This Row],[Make and Model]]))</f>
        <v xml:space="preserve">Ford </v>
      </c>
      <c r="C443" t="s">
        <v>3032</v>
      </c>
      <c r="D443" t="str">
        <f>REPLACE(Table1[[#This Row],[Make and Model]],1,FIND(" ",Table1[[#This Row],[Make and Model]]), "")</f>
        <v>Taurus Sedan</v>
      </c>
      <c r="E443" t="str">
        <f>REPLACE(Table1[[#This Row],[Make2]],1,5,"")</f>
        <v>Ford Taurus Sedan</v>
      </c>
      <c r="F443" t="s">
        <v>2579</v>
      </c>
      <c r="G443">
        <v>4</v>
      </c>
      <c r="H443">
        <f>2014-Table1[[#This Row],[Year]]</f>
        <v>2</v>
      </c>
      <c r="K443" s="1">
        <v>24000</v>
      </c>
      <c r="L443" s="2">
        <v>16294</v>
      </c>
      <c r="M443" s="2">
        <v>15845</v>
      </c>
      <c r="N443" s="2">
        <v>16743</v>
      </c>
      <c r="O443" s="2" t="s">
        <v>2578</v>
      </c>
    </row>
    <row r="444" spans="1:15" x14ac:dyDescent="0.25">
      <c r="A444" t="str">
        <f>LEFT(Table1[[#This Row],[Make2]],4)</f>
        <v>2011</v>
      </c>
      <c r="B444" t="str">
        <f>LEFT(Table1[[#This Row],[Make and Model]],FIND(" ",Table1[[#This Row],[Make and Model]]))</f>
        <v xml:space="preserve">Ford </v>
      </c>
      <c r="C444" t="s">
        <v>3032</v>
      </c>
      <c r="D444" t="str">
        <f>REPLACE(Table1[[#This Row],[Make and Model]],1,FIND(" ",Table1[[#This Row],[Make and Model]]), "")</f>
        <v>Taurus Sedan</v>
      </c>
      <c r="E444" t="str">
        <f>REPLACE(Table1[[#This Row],[Make2]],1,5,"")</f>
        <v>Ford Taurus Sedan</v>
      </c>
      <c r="F444" t="s">
        <v>2229</v>
      </c>
      <c r="G444">
        <v>4</v>
      </c>
      <c r="H444">
        <f>2014-Table1[[#This Row],[Year]]</f>
        <v>3</v>
      </c>
      <c r="K444" s="1">
        <v>36000</v>
      </c>
      <c r="L444" s="2">
        <v>14978</v>
      </c>
      <c r="M444" s="2">
        <v>14578</v>
      </c>
      <c r="N444" s="2">
        <v>15377</v>
      </c>
      <c r="O444" s="2" t="s">
        <v>2228</v>
      </c>
    </row>
    <row r="445" spans="1:15" x14ac:dyDescent="0.25">
      <c r="A445" t="str">
        <f>LEFT(Table1[[#This Row],[Make2]],4)</f>
        <v>2010</v>
      </c>
      <c r="B445" t="str">
        <f>LEFT(Table1[[#This Row],[Make and Model]],FIND(" ",Table1[[#This Row],[Make and Model]]))</f>
        <v xml:space="preserve">Ford </v>
      </c>
      <c r="C445" t="s">
        <v>3032</v>
      </c>
      <c r="D445" t="str">
        <f>REPLACE(Table1[[#This Row],[Make and Model]],1,FIND(" ",Table1[[#This Row],[Make and Model]]), "")</f>
        <v>Taurus Sedan</v>
      </c>
      <c r="E445" t="str">
        <f>REPLACE(Table1[[#This Row],[Make2]],1,5,"")</f>
        <v>Ford Taurus Sedan</v>
      </c>
      <c r="F445" t="s">
        <v>1803</v>
      </c>
      <c r="G445">
        <v>4</v>
      </c>
      <c r="H445">
        <f>2014-Table1[[#This Row],[Year]]</f>
        <v>4</v>
      </c>
      <c r="K445" s="1">
        <v>48000</v>
      </c>
      <c r="L445" s="2">
        <v>11801</v>
      </c>
      <c r="M445" s="2">
        <v>11578</v>
      </c>
      <c r="N445" s="2">
        <v>12025</v>
      </c>
      <c r="O445" s="2" t="s">
        <v>1802</v>
      </c>
    </row>
    <row r="446" spans="1:15" x14ac:dyDescent="0.25">
      <c r="A446" t="str">
        <f>LEFT(Table1[[#This Row],[Make2]],4)</f>
        <v>2009</v>
      </c>
      <c r="B446" t="str">
        <f>LEFT(Table1[[#This Row],[Make and Model]],FIND(" ",Table1[[#This Row],[Make and Model]]))</f>
        <v xml:space="preserve">Ford </v>
      </c>
      <c r="C446" t="s">
        <v>3032</v>
      </c>
      <c r="D446" t="str">
        <f>REPLACE(Table1[[#This Row],[Make and Model]],1,FIND(" ",Table1[[#This Row],[Make and Model]]), "")</f>
        <v>Taurus Sedan</v>
      </c>
      <c r="E446" t="str">
        <f>REPLACE(Table1[[#This Row],[Make2]],1,5,"")</f>
        <v>Ford Taurus Sedan</v>
      </c>
      <c r="F446" t="s">
        <v>1437</v>
      </c>
      <c r="G446">
        <v>4</v>
      </c>
      <c r="H446">
        <f>2014-Table1[[#This Row],[Year]]</f>
        <v>5</v>
      </c>
      <c r="K446" s="1">
        <v>60000</v>
      </c>
      <c r="L446" s="2">
        <v>12719</v>
      </c>
      <c r="M446" s="2">
        <v>12378</v>
      </c>
      <c r="N446" s="2">
        <v>13060</v>
      </c>
      <c r="O446" s="2" t="s">
        <v>1436</v>
      </c>
    </row>
    <row r="447" spans="1:15" x14ac:dyDescent="0.25">
      <c r="A447" t="str">
        <f>LEFT(Table1[[#This Row],[Make2]],4)</f>
        <v>2008</v>
      </c>
      <c r="B447" t="str">
        <f>LEFT(Table1[[#This Row],[Make and Model]],FIND(" ",Table1[[#This Row],[Make and Model]]))</f>
        <v xml:space="preserve">Ford </v>
      </c>
      <c r="C447" t="s">
        <v>3032</v>
      </c>
      <c r="D447" t="str">
        <f>REPLACE(Table1[[#This Row],[Make and Model]],1,FIND(" ",Table1[[#This Row],[Make and Model]]), "")</f>
        <v>Taurus Sedan</v>
      </c>
      <c r="E447" t="str">
        <f>REPLACE(Table1[[#This Row],[Make2]],1,5,"")</f>
        <v>Ford Taurus Sedan</v>
      </c>
      <c r="F447" t="s">
        <v>1077</v>
      </c>
      <c r="G447">
        <v>3.33</v>
      </c>
      <c r="H447">
        <f>2014-Table1[[#This Row],[Year]]</f>
        <v>6</v>
      </c>
      <c r="K447" s="1">
        <v>72000</v>
      </c>
      <c r="L447" s="2">
        <v>11319</v>
      </c>
      <c r="M447" s="2">
        <v>10983</v>
      </c>
      <c r="N447" s="2">
        <v>11655</v>
      </c>
      <c r="O447" s="2" t="s">
        <v>1076</v>
      </c>
    </row>
    <row r="448" spans="1:15" x14ac:dyDescent="0.25">
      <c r="A448" t="str">
        <f>LEFT(Table1[[#This Row],[Make2]],4)</f>
        <v>2006</v>
      </c>
      <c r="B448" t="str">
        <f>LEFT(Table1[[#This Row],[Make and Model]],FIND(" ",Table1[[#This Row],[Make and Model]]))</f>
        <v xml:space="preserve">Ford </v>
      </c>
      <c r="C448" t="s">
        <v>3032</v>
      </c>
      <c r="D448" t="str">
        <f>REPLACE(Table1[[#This Row],[Make and Model]],1,FIND(" ",Table1[[#This Row],[Make and Model]]), "")</f>
        <v>Taurus Sedan</v>
      </c>
      <c r="E448" t="str">
        <f>REPLACE(Table1[[#This Row],[Make2]],1,5,"")</f>
        <v>Ford Taurus Sedan</v>
      </c>
      <c r="F448" t="s">
        <v>407</v>
      </c>
      <c r="G448">
        <v>3.33</v>
      </c>
      <c r="H448">
        <f>2014-Table1[[#This Row],[Year]]</f>
        <v>8</v>
      </c>
      <c r="K448" s="1">
        <v>96000</v>
      </c>
      <c r="L448" s="2">
        <v>5922</v>
      </c>
      <c r="M448" s="2">
        <v>5774</v>
      </c>
      <c r="N448" s="2">
        <v>6071</v>
      </c>
      <c r="O448" s="2" t="s">
        <v>406</v>
      </c>
    </row>
    <row r="449" spans="1:15" x14ac:dyDescent="0.25">
      <c r="A449" t="str">
        <f>LEFT(Table1[[#This Row],[Make2]],4)</f>
        <v>2005</v>
      </c>
      <c r="B449" t="str">
        <f>LEFT(Table1[[#This Row],[Make and Model]],FIND(" ",Table1[[#This Row],[Make and Model]]))</f>
        <v xml:space="preserve">Ford </v>
      </c>
      <c r="C449" t="s">
        <v>3032</v>
      </c>
      <c r="D449" t="str">
        <f>REPLACE(Table1[[#This Row],[Make and Model]],1,FIND(" ",Table1[[#This Row],[Make and Model]]), "")</f>
        <v>Taurus Sedan</v>
      </c>
      <c r="E449" t="str">
        <f>REPLACE(Table1[[#This Row],[Make2]],1,5,"")</f>
        <v>Ford Taurus Sedan</v>
      </c>
      <c r="F449" t="s">
        <v>129</v>
      </c>
      <c r="G449">
        <v>3.33</v>
      </c>
      <c r="H449">
        <f>2014-Table1[[#This Row],[Year]]</f>
        <v>9</v>
      </c>
      <c r="K449" s="1">
        <v>108000</v>
      </c>
      <c r="L449" s="2">
        <v>4485</v>
      </c>
      <c r="M449" s="2">
        <v>4392</v>
      </c>
      <c r="N449" s="2">
        <v>4577</v>
      </c>
      <c r="O449" s="2" t="s">
        <v>128</v>
      </c>
    </row>
    <row r="450" spans="1:15" x14ac:dyDescent="0.25">
      <c r="A450" t="str">
        <f>LEFT(Table1[[#This Row],[Make2]],4)</f>
        <v>2013</v>
      </c>
      <c r="B450" t="str">
        <f>LEFT(Table1[[#This Row],[Make and Model]],FIND(" ",Table1[[#This Row],[Make and Model]]))</f>
        <v xml:space="preserve">GMC </v>
      </c>
      <c r="C450" t="s">
        <v>3031</v>
      </c>
      <c r="D450" t="str">
        <f>REPLACE(Table1[[#This Row],[Make and Model]],1,FIND(" ",Table1[[#This Row],[Make and Model]]), "")</f>
        <v>Acadia SUV</v>
      </c>
      <c r="E450" t="str">
        <f>REPLACE(Table1[[#This Row],[Make2]],1,5,"")</f>
        <v>GMC Acadia SUV</v>
      </c>
      <c r="F450" t="s">
        <v>2923</v>
      </c>
      <c r="G450">
        <v>4</v>
      </c>
      <c r="H450">
        <f>2014-Table1[[#This Row],[Year]]</f>
        <v>1</v>
      </c>
      <c r="K450" s="1">
        <v>12000</v>
      </c>
      <c r="L450" s="2">
        <v>26766</v>
      </c>
      <c r="M450" s="2">
        <v>26424</v>
      </c>
      <c r="N450" s="2">
        <v>27108</v>
      </c>
      <c r="O450" s="2" t="s">
        <v>2922</v>
      </c>
    </row>
    <row r="451" spans="1:15" x14ac:dyDescent="0.25">
      <c r="A451" t="str">
        <f>LEFT(Table1[[#This Row],[Make2]],4)</f>
        <v>2012</v>
      </c>
      <c r="B451" t="str">
        <f>LEFT(Table1[[#This Row],[Make and Model]],FIND(" ",Table1[[#This Row],[Make and Model]]))</f>
        <v xml:space="preserve">GMC </v>
      </c>
      <c r="C451" t="s">
        <v>3031</v>
      </c>
      <c r="D451" t="str">
        <f>REPLACE(Table1[[#This Row],[Make and Model]],1,FIND(" ",Table1[[#This Row],[Make and Model]]), "")</f>
        <v>Acadia SUV</v>
      </c>
      <c r="E451" t="str">
        <f>REPLACE(Table1[[#This Row],[Make2]],1,5,"")</f>
        <v>GMC Acadia SUV</v>
      </c>
      <c r="F451" t="s">
        <v>2581</v>
      </c>
      <c r="G451">
        <v>4</v>
      </c>
      <c r="H451">
        <f>2014-Table1[[#This Row],[Year]]</f>
        <v>2</v>
      </c>
      <c r="K451" s="1">
        <v>24000</v>
      </c>
      <c r="L451" s="2">
        <v>23081</v>
      </c>
      <c r="M451" s="2">
        <v>22662</v>
      </c>
      <c r="N451" s="2">
        <v>23499</v>
      </c>
      <c r="O451" s="2" t="s">
        <v>2580</v>
      </c>
    </row>
    <row r="452" spans="1:15" x14ac:dyDescent="0.25">
      <c r="A452" t="str">
        <f>LEFT(Table1[[#This Row],[Make2]],4)</f>
        <v>2011</v>
      </c>
      <c r="B452" t="str">
        <f>LEFT(Table1[[#This Row],[Make and Model]],FIND(" ",Table1[[#This Row],[Make and Model]]))</f>
        <v xml:space="preserve">GMC </v>
      </c>
      <c r="C452" t="s">
        <v>3031</v>
      </c>
      <c r="D452" t="str">
        <f>REPLACE(Table1[[#This Row],[Make and Model]],1,FIND(" ",Table1[[#This Row],[Make and Model]]), "")</f>
        <v>Acadia SUV</v>
      </c>
      <c r="E452" t="str">
        <f>REPLACE(Table1[[#This Row],[Make2]],1,5,"")</f>
        <v>GMC Acadia SUV</v>
      </c>
      <c r="F452" t="s">
        <v>2231</v>
      </c>
      <c r="G452">
        <v>4</v>
      </c>
      <c r="H452">
        <f>2014-Table1[[#This Row],[Year]]</f>
        <v>3</v>
      </c>
      <c r="K452" s="1">
        <v>36000</v>
      </c>
      <c r="L452" s="2">
        <v>19932</v>
      </c>
      <c r="M452" s="2">
        <v>19598</v>
      </c>
      <c r="N452" s="2">
        <v>20266</v>
      </c>
      <c r="O452" s="2" t="s">
        <v>2230</v>
      </c>
    </row>
    <row r="453" spans="1:15" x14ac:dyDescent="0.25">
      <c r="A453" t="str">
        <f>LEFT(Table1[[#This Row],[Make2]],4)</f>
        <v>2010</v>
      </c>
      <c r="B453" t="str">
        <f>LEFT(Table1[[#This Row],[Make and Model]],FIND(" ",Table1[[#This Row],[Make and Model]]))</f>
        <v xml:space="preserve">GMC </v>
      </c>
      <c r="C453" t="s">
        <v>3031</v>
      </c>
      <c r="D453" t="str">
        <f>REPLACE(Table1[[#This Row],[Make and Model]],1,FIND(" ",Table1[[#This Row],[Make and Model]]), "")</f>
        <v>Acadia SUV</v>
      </c>
      <c r="E453" t="str">
        <f>REPLACE(Table1[[#This Row],[Make2]],1,5,"")</f>
        <v>GMC Acadia SUV</v>
      </c>
      <c r="F453" t="s">
        <v>1805</v>
      </c>
      <c r="G453">
        <v>4</v>
      </c>
      <c r="H453">
        <f>2014-Table1[[#This Row],[Year]]</f>
        <v>4</v>
      </c>
      <c r="K453" s="1">
        <v>48000</v>
      </c>
      <c r="L453" s="2">
        <v>17005</v>
      </c>
      <c r="M453" s="2">
        <v>16682</v>
      </c>
      <c r="N453" s="2">
        <v>17328</v>
      </c>
      <c r="O453" s="2" t="s">
        <v>1804</v>
      </c>
    </row>
    <row r="454" spans="1:15" x14ac:dyDescent="0.25">
      <c r="A454" t="str">
        <f>LEFT(Table1[[#This Row],[Make2]],4)</f>
        <v>2009</v>
      </c>
      <c r="B454" t="str">
        <f>LEFT(Table1[[#This Row],[Make and Model]],FIND(" ",Table1[[#This Row],[Make and Model]]))</f>
        <v xml:space="preserve">GMC </v>
      </c>
      <c r="C454" t="s">
        <v>3031</v>
      </c>
      <c r="D454" t="str">
        <f>REPLACE(Table1[[#This Row],[Make and Model]],1,FIND(" ",Table1[[#This Row],[Make and Model]]), "")</f>
        <v>Acadia SUV</v>
      </c>
      <c r="E454" t="str">
        <f>REPLACE(Table1[[#This Row],[Make2]],1,5,"")</f>
        <v>GMC Acadia SUV</v>
      </c>
      <c r="F454" t="s">
        <v>1439</v>
      </c>
      <c r="G454">
        <v>4</v>
      </c>
      <c r="H454">
        <f>2014-Table1[[#This Row],[Year]]</f>
        <v>5</v>
      </c>
      <c r="K454" s="1">
        <v>60000</v>
      </c>
      <c r="L454" s="2">
        <v>14614</v>
      </c>
      <c r="M454" s="2">
        <v>14353</v>
      </c>
      <c r="N454" s="2">
        <v>14875</v>
      </c>
      <c r="O454" s="2" t="s">
        <v>1438</v>
      </c>
    </row>
    <row r="455" spans="1:15" x14ac:dyDescent="0.25">
      <c r="A455" t="str">
        <f>LEFT(Table1[[#This Row],[Make2]],4)</f>
        <v>2008</v>
      </c>
      <c r="B455" t="str">
        <f>LEFT(Table1[[#This Row],[Make and Model]],FIND(" ",Table1[[#This Row],[Make and Model]]))</f>
        <v xml:space="preserve">GMC </v>
      </c>
      <c r="C455" t="s">
        <v>3031</v>
      </c>
      <c r="D455" t="str">
        <f>REPLACE(Table1[[#This Row],[Make and Model]],1,FIND(" ",Table1[[#This Row],[Make and Model]]), "")</f>
        <v>Acadia SUV</v>
      </c>
      <c r="E455" t="str">
        <f>REPLACE(Table1[[#This Row],[Make2]],1,5,"")</f>
        <v>GMC Acadia SUV</v>
      </c>
      <c r="F455" t="s">
        <v>1079</v>
      </c>
      <c r="G455">
        <v>4</v>
      </c>
      <c r="H455">
        <f>2014-Table1[[#This Row],[Year]]</f>
        <v>6</v>
      </c>
      <c r="K455" s="1">
        <v>72000</v>
      </c>
      <c r="L455" s="2">
        <v>12132</v>
      </c>
      <c r="M455" s="2">
        <v>11902</v>
      </c>
      <c r="N455" s="2">
        <v>12361</v>
      </c>
      <c r="O455" s="2" t="s">
        <v>1078</v>
      </c>
    </row>
    <row r="456" spans="1:15" x14ac:dyDescent="0.25">
      <c r="A456" t="str">
        <f>LEFT(Table1[[#This Row],[Make2]],4)</f>
        <v>2007</v>
      </c>
      <c r="B456" t="str">
        <f>LEFT(Table1[[#This Row],[Make and Model]],FIND(" ",Table1[[#This Row],[Make and Model]]))</f>
        <v xml:space="preserve">GMC </v>
      </c>
      <c r="C456" t="s">
        <v>3031</v>
      </c>
      <c r="D456" t="str">
        <f>REPLACE(Table1[[#This Row],[Make and Model]],1,FIND(" ",Table1[[#This Row],[Make and Model]]), "")</f>
        <v>Acadia SUV</v>
      </c>
      <c r="E456" t="str">
        <f>REPLACE(Table1[[#This Row],[Make2]],1,5,"")</f>
        <v>GMC Acadia SUV</v>
      </c>
      <c r="F456" t="s">
        <v>739</v>
      </c>
      <c r="G456">
        <v>4</v>
      </c>
      <c r="H456">
        <f>2014-Table1[[#This Row],[Year]]</f>
        <v>7</v>
      </c>
      <c r="K456" s="1">
        <v>84000</v>
      </c>
      <c r="L456" s="2">
        <v>11047</v>
      </c>
      <c r="M456" s="2">
        <v>10865</v>
      </c>
      <c r="N456" s="2">
        <v>11229</v>
      </c>
      <c r="O456" s="2" t="s">
        <v>738</v>
      </c>
    </row>
    <row r="457" spans="1:15" x14ac:dyDescent="0.25">
      <c r="A457" t="str">
        <f>LEFT(Table1[[#This Row],[Make2]],4)</f>
        <v>2012</v>
      </c>
      <c r="B457" t="str">
        <f>LEFT(Table1[[#This Row],[Make and Model]],FIND(" ",Table1[[#This Row],[Make and Model]]))</f>
        <v xml:space="preserve">GMC </v>
      </c>
      <c r="C457" t="s">
        <v>3035</v>
      </c>
      <c r="D457" t="str">
        <f>REPLACE(Table1[[#This Row],[Make and Model]],1,FIND(" ",Table1[[#This Row],[Make and Model]]), "")</f>
        <v>Canyon Truck</v>
      </c>
      <c r="E457" t="str">
        <f>REPLACE(Table1[[#This Row],[Make2]],1,5,"")</f>
        <v>GMC Canyon Truck</v>
      </c>
      <c r="F457" t="s">
        <v>2583</v>
      </c>
      <c r="G457">
        <v>1</v>
      </c>
      <c r="H457">
        <f>2014-Table1[[#This Row],[Year]]</f>
        <v>2</v>
      </c>
      <c r="K457" s="1">
        <v>24000</v>
      </c>
      <c r="L457" s="2">
        <v>12612</v>
      </c>
      <c r="M457" s="2">
        <v>12336</v>
      </c>
      <c r="N457" s="2">
        <v>12889</v>
      </c>
      <c r="O457" s="2" t="s">
        <v>2582</v>
      </c>
    </row>
    <row r="458" spans="1:15" x14ac:dyDescent="0.25">
      <c r="A458" t="str">
        <f>LEFT(Table1[[#This Row],[Make2]],4)</f>
        <v>2011</v>
      </c>
      <c r="B458" t="str">
        <f>LEFT(Table1[[#This Row],[Make and Model]],FIND(" ",Table1[[#This Row],[Make and Model]]))</f>
        <v xml:space="preserve">GMC </v>
      </c>
      <c r="C458" t="s">
        <v>3035</v>
      </c>
      <c r="D458" t="str">
        <f>REPLACE(Table1[[#This Row],[Make and Model]],1,FIND(" ",Table1[[#This Row],[Make and Model]]), "")</f>
        <v>Canyon Truck</v>
      </c>
      <c r="E458" t="str">
        <f>REPLACE(Table1[[#This Row],[Make2]],1,5,"")</f>
        <v>GMC Canyon Truck</v>
      </c>
      <c r="F458" t="s">
        <v>2233</v>
      </c>
      <c r="G458">
        <v>1</v>
      </c>
      <c r="H458">
        <f>2014-Table1[[#This Row],[Year]]</f>
        <v>3</v>
      </c>
      <c r="K458" s="1">
        <v>36000</v>
      </c>
      <c r="L458" s="2">
        <v>11809</v>
      </c>
      <c r="M458" s="2">
        <v>11508</v>
      </c>
      <c r="N458" s="2">
        <v>12110</v>
      </c>
      <c r="O458" s="2" t="s">
        <v>2232</v>
      </c>
    </row>
    <row r="459" spans="1:15" x14ac:dyDescent="0.25">
      <c r="A459" t="str">
        <f>LEFT(Table1[[#This Row],[Make2]],4)</f>
        <v>2010</v>
      </c>
      <c r="B459" t="str">
        <f>LEFT(Table1[[#This Row],[Make and Model]],FIND(" ",Table1[[#This Row],[Make and Model]]))</f>
        <v xml:space="preserve">GMC </v>
      </c>
      <c r="C459" t="s">
        <v>3035</v>
      </c>
      <c r="D459" t="str">
        <f>REPLACE(Table1[[#This Row],[Make and Model]],1,FIND(" ",Table1[[#This Row],[Make and Model]]), "")</f>
        <v>Canyon Truck</v>
      </c>
      <c r="E459" t="str">
        <f>REPLACE(Table1[[#This Row],[Make2]],1,5,"")</f>
        <v>GMC Canyon Truck</v>
      </c>
      <c r="F459" t="s">
        <v>1807</v>
      </c>
      <c r="G459">
        <v>1</v>
      </c>
      <c r="H459">
        <f>2014-Table1[[#This Row],[Year]]</f>
        <v>4</v>
      </c>
      <c r="K459" s="1">
        <v>48000</v>
      </c>
      <c r="L459" s="2">
        <v>10340</v>
      </c>
      <c r="M459" s="2">
        <v>10065</v>
      </c>
      <c r="N459" s="2">
        <v>10615</v>
      </c>
      <c r="O459" s="2" t="s">
        <v>1806</v>
      </c>
    </row>
    <row r="460" spans="1:15" x14ac:dyDescent="0.25">
      <c r="A460" t="str">
        <f>LEFT(Table1[[#This Row],[Make2]],4)</f>
        <v>2009</v>
      </c>
      <c r="B460" t="str">
        <f>LEFT(Table1[[#This Row],[Make and Model]],FIND(" ",Table1[[#This Row],[Make and Model]]))</f>
        <v xml:space="preserve">GMC </v>
      </c>
      <c r="C460" t="s">
        <v>3035</v>
      </c>
      <c r="D460" t="str">
        <f>REPLACE(Table1[[#This Row],[Make and Model]],1,FIND(" ",Table1[[#This Row],[Make and Model]]), "")</f>
        <v>Canyon Truck</v>
      </c>
      <c r="E460" t="str">
        <f>REPLACE(Table1[[#This Row],[Make2]],1,5,"")</f>
        <v>GMC Canyon Truck</v>
      </c>
      <c r="F460" t="s">
        <v>1441</v>
      </c>
      <c r="G460">
        <v>1</v>
      </c>
      <c r="H460">
        <f>2014-Table1[[#This Row],[Year]]</f>
        <v>5</v>
      </c>
      <c r="K460" s="1">
        <v>60000</v>
      </c>
      <c r="L460" s="2">
        <v>9642</v>
      </c>
      <c r="M460" s="2">
        <v>9351</v>
      </c>
      <c r="N460" s="2">
        <v>9932</v>
      </c>
      <c r="O460" s="2" t="s">
        <v>1440</v>
      </c>
    </row>
    <row r="461" spans="1:15" x14ac:dyDescent="0.25">
      <c r="A461" t="str">
        <f>LEFT(Table1[[#This Row],[Make2]],4)</f>
        <v>2008</v>
      </c>
      <c r="B461" t="str">
        <f>LEFT(Table1[[#This Row],[Make and Model]],FIND(" ",Table1[[#This Row],[Make and Model]]))</f>
        <v xml:space="preserve">GMC </v>
      </c>
      <c r="C461" t="s">
        <v>3035</v>
      </c>
      <c r="D461" t="str">
        <f>REPLACE(Table1[[#This Row],[Make and Model]],1,FIND(" ",Table1[[#This Row],[Make and Model]]), "")</f>
        <v>Canyon Truck</v>
      </c>
      <c r="E461" t="str">
        <f>REPLACE(Table1[[#This Row],[Make2]],1,5,"")</f>
        <v>GMC Canyon Truck</v>
      </c>
      <c r="F461" t="s">
        <v>1081</v>
      </c>
      <c r="G461">
        <v>1</v>
      </c>
      <c r="H461">
        <f>2014-Table1[[#This Row],[Year]]</f>
        <v>6</v>
      </c>
      <c r="K461" s="1">
        <v>72000</v>
      </c>
      <c r="L461" s="2">
        <v>6830</v>
      </c>
      <c r="M461" s="2">
        <v>6627</v>
      </c>
      <c r="N461" s="2">
        <v>7034</v>
      </c>
      <c r="O461" s="2" t="s">
        <v>1080</v>
      </c>
    </row>
    <row r="462" spans="1:15" x14ac:dyDescent="0.25">
      <c r="A462" t="str">
        <f>LEFT(Table1[[#This Row],[Make2]],4)</f>
        <v>2007</v>
      </c>
      <c r="B462" t="str">
        <f>LEFT(Table1[[#This Row],[Make and Model]],FIND(" ",Table1[[#This Row],[Make and Model]]))</f>
        <v xml:space="preserve">GMC </v>
      </c>
      <c r="C462" t="s">
        <v>3035</v>
      </c>
      <c r="D462" t="str">
        <f>REPLACE(Table1[[#This Row],[Make and Model]],1,FIND(" ",Table1[[#This Row],[Make and Model]]), "")</f>
        <v>Canyon Truck</v>
      </c>
      <c r="E462" t="str">
        <f>REPLACE(Table1[[#This Row],[Make2]],1,5,"")</f>
        <v>GMC Canyon Truck</v>
      </c>
      <c r="F462" t="s">
        <v>741</v>
      </c>
      <c r="G462">
        <v>1</v>
      </c>
      <c r="H462">
        <f>2014-Table1[[#This Row],[Year]]</f>
        <v>7</v>
      </c>
      <c r="K462" s="1">
        <v>84000</v>
      </c>
      <c r="L462" s="2">
        <v>5371</v>
      </c>
      <c r="M462" s="2">
        <v>5215</v>
      </c>
      <c r="N462" s="2">
        <v>5528</v>
      </c>
      <c r="O462" s="2" t="s">
        <v>740</v>
      </c>
    </row>
    <row r="463" spans="1:15" x14ac:dyDescent="0.25">
      <c r="A463" t="str">
        <f>LEFT(Table1[[#This Row],[Make2]],4)</f>
        <v>2006</v>
      </c>
      <c r="B463" t="str">
        <f>LEFT(Table1[[#This Row],[Make and Model]],FIND(" ",Table1[[#This Row],[Make and Model]]))</f>
        <v xml:space="preserve">GMC </v>
      </c>
      <c r="C463" t="s">
        <v>3035</v>
      </c>
      <c r="D463" t="str">
        <f>REPLACE(Table1[[#This Row],[Make and Model]],1,FIND(" ",Table1[[#This Row],[Make and Model]]), "")</f>
        <v>Canyon Truck</v>
      </c>
      <c r="E463" t="str">
        <f>REPLACE(Table1[[#This Row],[Make2]],1,5,"")</f>
        <v>GMC Canyon Truck</v>
      </c>
      <c r="F463" t="s">
        <v>409</v>
      </c>
      <c r="G463">
        <v>1</v>
      </c>
      <c r="H463">
        <f>2014-Table1[[#This Row],[Year]]</f>
        <v>8</v>
      </c>
      <c r="K463" s="1">
        <v>96000</v>
      </c>
      <c r="L463" s="2">
        <v>4857</v>
      </c>
      <c r="M463" s="2">
        <v>4749</v>
      </c>
      <c r="N463" s="2">
        <v>4966</v>
      </c>
      <c r="O463" s="2" t="s">
        <v>408</v>
      </c>
    </row>
    <row r="464" spans="1:15" x14ac:dyDescent="0.25">
      <c r="A464" t="str">
        <f>LEFT(Table1[[#This Row],[Make2]],4)</f>
        <v>2005</v>
      </c>
      <c r="B464" t="str">
        <f>LEFT(Table1[[#This Row],[Make and Model]],FIND(" ",Table1[[#This Row],[Make and Model]]))</f>
        <v xml:space="preserve">GMC </v>
      </c>
      <c r="C464" t="s">
        <v>3035</v>
      </c>
      <c r="D464" t="str">
        <f>REPLACE(Table1[[#This Row],[Make and Model]],1,FIND(" ",Table1[[#This Row],[Make and Model]]), "")</f>
        <v>Canyon Truck</v>
      </c>
      <c r="E464" t="str">
        <f>REPLACE(Table1[[#This Row],[Make2]],1,5,"")</f>
        <v>GMC Canyon Truck</v>
      </c>
      <c r="F464" t="s">
        <v>131</v>
      </c>
      <c r="G464">
        <v>1</v>
      </c>
      <c r="H464">
        <f>2014-Table1[[#This Row],[Year]]</f>
        <v>9</v>
      </c>
      <c r="K464" s="1">
        <v>108000</v>
      </c>
      <c r="L464" s="2">
        <v>3737</v>
      </c>
      <c r="M464" s="2">
        <v>3638</v>
      </c>
      <c r="N464" s="2">
        <v>3836</v>
      </c>
      <c r="O464" s="2" t="s">
        <v>130</v>
      </c>
    </row>
    <row r="465" spans="1:15" x14ac:dyDescent="0.25">
      <c r="A465" t="str">
        <f>LEFT(Table1[[#This Row],[Make2]],4)</f>
        <v>2009</v>
      </c>
      <c r="B465" t="str">
        <f>LEFT(Table1[[#This Row],[Make and Model]],FIND(" ",Table1[[#This Row],[Make and Model]]))</f>
        <v xml:space="preserve">GMC </v>
      </c>
      <c r="C465" t="s">
        <v>3031</v>
      </c>
      <c r="D465" t="str">
        <f>REPLACE(Table1[[#This Row],[Make and Model]],1,FIND(" ",Table1[[#This Row],[Make and Model]]), "")</f>
        <v>Envoy SUV</v>
      </c>
      <c r="E465" t="str">
        <f>REPLACE(Table1[[#This Row],[Make2]],1,5,"")</f>
        <v>GMC Envoy SUV</v>
      </c>
      <c r="F465" t="s">
        <v>1443</v>
      </c>
      <c r="G465">
        <v>1</v>
      </c>
      <c r="H465">
        <f>2014-Table1[[#This Row],[Year]]</f>
        <v>5</v>
      </c>
      <c r="K465" s="1">
        <v>60000</v>
      </c>
      <c r="L465" s="2">
        <v>11139</v>
      </c>
      <c r="M465" s="2">
        <v>10876</v>
      </c>
      <c r="N465" s="2">
        <v>11403</v>
      </c>
      <c r="O465" s="2" t="s">
        <v>1442</v>
      </c>
    </row>
    <row r="466" spans="1:15" x14ac:dyDescent="0.25">
      <c r="A466" t="str">
        <f>LEFT(Table1[[#This Row],[Make2]],4)</f>
        <v>2008</v>
      </c>
      <c r="B466" t="str">
        <f>LEFT(Table1[[#This Row],[Make and Model]],FIND(" ",Table1[[#This Row],[Make and Model]]))</f>
        <v xml:space="preserve">GMC </v>
      </c>
      <c r="C466" t="s">
        <v>3031</v>
      </c>
      <c r="D466" t="str">
        <f>REPLACE(Table1[[#This Row],[Make and Model]],1,FIND(" ",Table1[[#This Row],[Make and Model]]), "")</f>
        <v>Envoy SUV</v>
      </c>
      <c r="E466" t="str">
        <f>REPLACE(Table1[[#This Row],[Make2]],1,5,"")</f>
        <v>GMC Envoy SUV</v>
      </c>
      <c r="F466" t="s">
        <v>1083</v>
      </c>
      <c r="G466">
        <v>1</v>
      </c>
      <c r="H466">
        <f>2014-Table1[[#This Row],[Year]]</f>
        <v>6</v>
      </c>
      <c r="K466" s="1">
        <v>72000</v>
      </c>
      <c r="L466" s="2">
        <v>8202</v>
      </c>
      <c r="M466" s="2">
        <v>8058</v>
      </c>
      <c r="N466" s="2">
        <v>8345</v>
      </c>
      <c r="O466" s="2" t="s">
        <v>1082</v>
      </c>
    </row>
    <row r="467" spans="1:15" x14ac:dyDescent="0.25">
      <c r="A467" t="str">
        <f>LEFT(Table1[[#This Row],[Make2]],4)</f>
        <v>2007</v>
      </c>
      <c r="B467" t="str">
        <f>LEFT(Table1[[#This Row],[Make and Model]],FIND(" ",Table1[[#This Row],[Make and Model]]))</f>
        <v xml:space="preserve">GMC </v>
      </c>
      <c r="C467" t="s">
        <v>3031</v>
      </c>
      <c r="D467" t="str">
        <f>REPLACE(Table1[[#This Row],[Make and Model]],1,FIND(" ",Table1[[#This Row],[Make and Model]]), "")</f>
        <v>Envoy SUV</v>
      </c>
      <c r="E467" t="str">
        <f>REPLACE(Table1[[#This Row],[Make2]],1,5,"")</f>
        <v>GMC Envoy SUV</v>
      </c>
      <c r="F467" t="s">
        <v>743</v>
      </c>
      <c r="G467">
        <v>1</v>
      </c>
      <c r="H467">
        <f>2014-Table1[[#This Row],[Year]]</f>
        <v>7</v>
      </c>
      <c r="K467" s="1">
        <v>84000</v>
      </c>
      <c r="L467" s="2">
        <v>6772</v>
      </c>
      <c r="M467" s="2">
        <v>6665</v>
      </c>
      <c r="N467" s="2">
        <v>6880</v>
      </c>
      <c r="O467" s="2" t="s">
        <v>742</v>
      </c>
    </row>
    <row r="468" spans="1:15" x14ac:dyDescent="0.25">
      <c r="A468" t="str">
        <f>LEFT(Table1[[#This Row],[Make2]],4)</f>
        <v>2006</v>
      </c>
      <c r="B468" t="str">
        <f>LEFT(Table1[[#This Row],[Make and Model]],FIND(" ",Table1[[#This Row],[Make and Model]]))</f>
        <v xml:space="preserve">GMC </v>
      </c>
      <c r="C468" t="s">
        <v>3031</v>
      </c>
      <c r="D468" t="str">
        <f>REPLACE(Table1[[#This Row],[Make and Model]],1,FIND(" ",Table1[[#This Row],[Make and Model]]), "")</f>
        <v>Envoy SUV</v>
      </c>
      <c r="E468" t="str">
        <f>REPLACE(Table1[[#This Row],[Make2]],1,5,"")</f>
        <v>GMC Envoy SUV</v>
      </c>
      <c r="F468" t="s">
        <v>411</v>
      </c>
      <c r="G468">
        <v>1</v>
      </c>
      <c r="H468">
        <f>2014-Table1[[#This Row],[Year]]</f>
        <v>8</v>
      </c>
      <c r="K468" s="1">
        <v>96000</v>
      </c>
      <c r="L468" s="2">
        <v>5715</v>
      </c>
      <c r="M468" s="2">
        <v>5639</v>
      </c>
      <c r="N468" s="2">
        <v>5791</v>
      </c>
      <c r="O468" s="2" t="s">
        <v>410</v>
      </c>
    </row>
    <row r="469" spans="1:15" x14ac:dyDescent="0.25">
      <c r="A469" t="str">
        <f>LEFT(Table1[[#This Row],[Make2]],4)</f>
        <v>2005</v>
      </c>
      <c r="B469" t="str">
        <f>LEFT(Table1[[#This Row],[Make and Model]],FIND(" ",Table1[[#This Row],[Make and Model]]))</f>
        <v xml:space="preserve">GMC </v>
      </c>
      <c r="C469" t="s">
        <v>3031</v>
      </c>
      <c r="D469" t="str">
        <f>REPLACE(Table1[[#This Row],[Make and Model]],1,FIND(" ",Table1[[#This Row],[Make and Model]]), "")</f>
        <v>Envoy SUV</v>
      </c>
      <c r="E469" t="str">
        <f>REPLACE(Table1[[#This Row],[Make2]],1,5,"")</f>
        <v>GMC Envoy SUV</v>
      </c>
      <c r="F469" t="s">
        <v>133</v>
      </c>
      <c r="G469">
        <v>1</v>
      </c>
      <c r="H469">
        <f>2014-Table1[[#This Row],[Year]]</f>
        <v>9</v>
      </c>
      <c r="K469" s="1">
        <v>108000</v>
      </c>
      <c r="L469" s="2">
        <v>4519</v>
      </c>
      <c r="M469" s="2">
        <v>4444</v>
      </c>
      <c r="N469" s="2">
        <v>4593</v>
      </c>
      <c r="O469" s="2" t="s">
        <v>132</v>
      </c>
    </row>
    <row r="470" spans="1:15" x14ac:dyDescent="0.25">
      <c r="A470" t="str">
        <f>LEFT(Table1[[#This Row],[Make2]],4)</f>
        <v>2013</v>
      </c>
      <c r="B470" t="str">
        <f>LEFT(Table1[[#This Row],[Make and Model]],FIND(" ",Table1[[#This Row],[Make and Model]]))</f>
        <v xml:space="preserve">GMC </v>
      </c>
      <c r="C470" t="s">
        <v>3035</v>
      </c>
      <c r="D470" t="str">
        <f>REPLACE(Table1[[#This Row],[Make and Model]],1,FIND(" ",Table1[[#This Row],[Make and Model]]), "")</f>
        <v>Sierra 1500 Truck</v>
      </c>
      <c r="E470" t="str">
        <f>REPLACE(Table1[[#This Row],[Make2]],1,5,"")</f>
        <v>GMC Sierra 1500 Truck</v>
      </c>
      <c r="F470" t="s">
        <v>2925</v>
      </c>
      <c r="G470">
        <v>2.33</v>
      </c>
      <c r="H470">
        <f>2014-Table1[[#This Row],[Year]]</f>
        <v>1</v>
      </c>
      <c r="K470" s="1">
        <v>12000</v>
      </c>
      <c r="L470" s="2">
        <v>18351</v>
      </c>
      <c r="M470" s="2">
        <v>18008</v>
      </c>
      <c r="N470" s="2">
        <v>18695</v>
      </c>
      <c r="O470" s="2" t="s">
        <v>2924</v>
      </c>
    </row>
    <row r="471" spans="1:15" x14ac:dyDescent="0.25">
      <c r="A471" t="str">
        <f>LEFT(Table1[[#This Row],[Make2]],4)</f>
        <v>2012</v>
      </c>
      <c r="B471" t="str">
        <f>LEFT(Table1[[#This Row],[Make and Model]],FIND(" ",Table1[[#This Row],[Make and Model]]))</f>
        <v xml:space="preserve">GMC </v>
      </c>
      <c r="C471" t="s">
        <v>3035</v>
      </c>
      <c r="D471" t="str">
        <f>REPLACE(Table1[[#This Row],[Make and Model]],1,FIND(" ",Table1[[#This Row],[Make and Model]]), "")</f>
        <v>Sierra 1500 Truck</v>
      </c>
      <c r="E471" t="str">
        <f>REPLACE(Table1[[#This Row],[Make2]],1,5,"")</f>
        <v>GMC Sierra 1500 Truck</v>
      </c>
      <c r="F471" t="s">
        <v>2585</v>
      </c>
      <c r="G471">
        <v>2.33</v>
      </c>
      <c r="H471">
        <f>2014-Table1[[#This Row],[Year]]</f>
        <v>2</v>
      </c>
      <c r="K471" s="1">
        <v>24000</v>
      </c>
      <c r="L471" s="2">
        <v>15544</v>
      </c>
      <c r="M471" s="2">
        <v>15300</v>
      </c>
      <c r="N471" s="2">
        <v>15789</v>
      </c>
      <c r="O471" s="2" t="s">
        <v>2584</v>
      </c>
    </row>
    <row r="472" spans="1:15" x14ac:dyDescent="0.25">
      <c r="A472" t="str">
        <f>LEFT(Table1[[#This Row],[Make2]],4)</f>
        <v>2011</v>
      </c>
      <c r="B472" t="str">
        <f>LEFT(Table1[[#This Row],[Make and Model]],FIND(" ",Table1[[#This Row],[Make and Model]]))</f>
        <v xml:space="preserve">GMC </v>
      </c>
      <c r="C472" t="s">
        <v>3035</v>
      </c>
      <c r="D472" t="str">
        <f>REPLACE(Table1[[#This Row],[Make and Model]],1,FIND(" ",Table1[[#This Row],[Make and Model]]), "")</f>
        <v>Sierra 1500 Truck</v>
      </c>
      <c r="E472" t="str">
        <f>REPLACE(Table1[[#This Row],[Make2]],1,5,"")</f>
        <v>GMC Sierra 1500 Truck</v>
      </c>
      <c r="F472" t="s">
        <v>2235</v>
      </c>
      <c r="G472">
        <v>2.33</v>
      </c>
      <c r="H472">
        <f>2014-Table1[[#This Row],[Year]]</f>
        <v>3</v>
      </c>
      <c r="K472" s="1">
        <v>36000</v>
      </c>
      <c r="L472" s="2">
        <v>13823</v>
      </c>
      <c r="M472" s="2">
        <v>13492</v>
      </c>
      <c r="N472" s="2">
        <v>14153</v>
      </c>
      <c r="O472" s="2" t="s">
        <v>2234</v>
      </c>
    </row>
    <row r="473" spans="1:15" x14ac:dyDescent="0.25">
      <c r="A473" t="str">
        <f>LEFT(Table1[[#This Row],[Make2]],4)</f>
        <v>2010</v>
      </c>
      <c r="B473" t="str">
        <f>LEFT(Table1[[#This Row],[Make and Model]],FIND(" ",Table1[[#This Row],[Make and Model]]))</f>
        <v xml:space="preserve">GMC </v>
      </c>
      <c r="C473" t="s">
        <v>3035</v>
      </c>
      <c r="D473" t="str">
        <f>REPLACE(Table1[[#This Row],[Make and Model]],1,FIND(" ",Table1[[#This Row],[Make and Model]]), "")</f>
        <v>Sierra 1500 Truck</v>
      </c>
      <c r="E473" t="str">
        <f>REPLACE(Table1[[#This Row],[Make2]],1,5,"")</f>
        <v>GMC Sierra 1500 Truck</v>
      </c>
      <c r="F473" t="s">
        <v>1809</v>
      </c>
      <c r="G473">
        <v>2.33</v>
      </c>
      <c r="H473">
        <f>2014-Table1[[#This Row],[Year]]</f>
        <v>4</v>
      </c>
      <c r="K473" s="1">
        <v>48000</v>
      </c>
      <c r="L473" s="2">
        <v>12499</v>
      </c>
      <c r="M473" s="2">
        <v>12336</v>
      </c>
      <c r="N473" s="2">
        <v>12662</v>
      </c>
      <c r="O473" s="2" t="s">
        <v>1808</v>
      </c>
    </row>
    <row r="474" spans="1:15" x14ac:dyDescent="0.25">
      <c r="A474" t="str">
        <f>LEFT(Table1[[#This Row],[Make2]],4)</f>
        <v>2009</v>
      </c>
      <c r="B474" t="str">
        <f>LEFT(Table1[[#This Row],[Make and Model]],FIND(" ",Table1[[#This Row],[Make and Model]]))</f>
        <v xml:space="preserve">GMC </v>
      </c>
      <c r="C474" t="s">
        <v>3035</v>
      </c>
      <c r="D474" t="str">
        <f>REPLACE(Table1[[#This Row],[Make and Model]],1,FIND(" ",Table1[[#This Row],[Make and Model]]), "")</f>
        <v>Sierra 1500 Truck</v>
      </c>
      <c r="E474" t="str">
        <f>REPLACE(Table1[[#This Row],[Make2]],1,5,"")</f>
        <v>GMC Sierra 1500 Truck</v>
      </c>
      <c r="F474" t="s">
        <v>1445</v>
      </c>
      <c r="G474">
        <v>1.67</v>
      </c>
      <c r="H474">
        <f>2014-Table1[[#This Row],[Year]]</f>
        <v>5</v>
      </c>
      <c r="K474" s="1">
        <v>60000</v>
      </c>
      <c r="L474" s="2">
        <v>10231</v>
      </c>
      <c r="M474" s="2">
        <v>10051</v>
      </c>
      <c r="N474" s="2">
        <v>10412</v>
      </c>
      <c r="O474" s="2" t="s">
        <v>1444</v>
      </c>
    </row>
    <row r="475" spans="1:15" x14ac:dyDescent="0.25">
      <c r="A475" t="str">
        <f>LEFT(Table1[[#This Row],[Make2]],4)</f>
        <v>2008</v>
      </c>
      <c r="B475" t="str">
        <f>LEFT(Table1[[#This Row],[Make and Model]],FIND(" ",Table1[[#This Row],[Make and Model]]))</f>
        <v xml:space="preserve">GMC </v>
      </c>
      <c r="C475" t="s">
        <v>3035</v>
      </c>
      <c r="D475" t="str">
        <f>REPLACE(Table1[[#This Row],[Make and Model]],1,FIND(" ",Table1[[#This Row],[Make and Model]]), "")</f>
        <v>Sierra 1500 Truck</v>
      </c>
      <c r="E475" t="str">
        <f>REPLACE(Table1[[#This Row],[Make2]],1,5,"")</f>
        <v>GMC Sierra 1500 Truck</v>
      </c>
      <c r="F475" t="s">
        <v>1085</v>
      </c>
      <c r="G475">
        <v>1.67</v>
      </c>
      <c r="H475">
        <f>2014-Table1[[#This Row],[Year]]</f>
        <v>6</v>
      </c>
      <c r="K475" s="1">
        <v>72000</v>
      </c>
      <c r="L475" s="2">
        <v>7891</v>
      </c>
      <c r="M475" s="2">
        <v>7686</v>
      </c>
      <c r="N475" s="2">
        <v>8095</v>
      </c>
      <c r="O475" s="2" t="s">
        <v>1084</v>
      </c>
    </row>
    <row r="476" spans="1:15" x14ac:dyDescent="0.25">
      <c r="A476" t="str">
        <f>LEFT(Table1[[#This Row],[Make2]],4)</f>
        <v>2007</v>
      </c>
      <c r="B476" t="str">
        <f>LEFT(Table1[[#This Row],[Make and Model]],FIND(" ",Table1[[#This Row],[Make and Model]]))</f>
        <v xml:space="preserve">GMC </v>
      </c>
      <c r="C476" t="s">
        <v>3035</v>
      </c>
      <c r="D476" t="str">
        <f>REPLACE(Table1[[#This Row],[Make and Model]],1,FIND(" ",Table1[[#This Row],[Make and Model]]), "")</f>
        <v>Sierra 1500 Truck</v>
      </c>
      <c r="E476" t="str">
        <f>REPLACE(Table1[[#This Row],[Make2]],1,5,"")</f>
        <v>GMC Sierra 1500 Truck</v>
      </c>
      <c r="F476" t="s">
        <v>745</v>
      </c>
      <c r="G476">
        <v>1.67</v>
      </c>
      <c r="H476">
        <f>2014-Table1[[#This Row],[Year]]</f>
        <v>7</v>
      </c>
      <c r="K476" s="1">
        <v>84000</v>
      </c>
      <c r="L476" s="2">
        <v>6139</v>
      </c>
      <c r="M476" s="2">
        <v>6022</v>
      </c>
      <c r="N476" s="2">
        <v>6256</v>
      </c>
      <c r="O476" s="2" t="s">
        <v>744</v>
      </c>
    </row>
    <row r="477" spans="1:15" x14ac:dyDescent="0.25">
      <c r="A477" t="str">
        <f>LEFT(Table1[[#This Row],[Make2]],4)</f>
        <v>2006</v>
      </c>
      <c r="B477" t="str">
        <f>LEFT(Table1[[#This Row],[Make and Model]],FIND(" ",Table1[[#This Row],[Make and Model]]))</f>
        <v xml:space="preserve">GMC </v>
      </c>
      <c r="C477" t="s">
        <v>3035</v>
      </c>
      <c r="D477" t="str">
        <f>REPLACE(Table1[[#This Row],[Make and Model]],1,FIND(" ",Table1[[#This Row],[Make and Model]]), "")</f>
        <v>Sierra 1500 Truck</v>
      </c>
      <c r="E477" t="str">
        <f>REPLACE(Table1[[#This Row],[Make2]],1,5,"")</f>
        <v>GMC Sierra 1500 Truck</v>
      </c>
      <c r="F477" t="s">
        <v>413</v>
      </c>
      <c r="G477">
        <v>1</v>
      </c>
      <c r="H477">
        <f>2014-Table1[[#This Row],[Year]]</f>
        <v>8</v>
      </c>
      <c r="K477" s="1">
        <v>96000</v>
      </c>
      <c r="L477" s="2">
        <v>4625</v>
      </c>
      <c r="M477" s="2">
        <v>4530</v>
      </c>
      <c r="N477" s="2">
        <v>4720</v>
      </c>
      <c r="O477" s="2" t="s">
        <v>412</v>
      </c>
    </row>
    <row r="478" spans="1:15" x14ac:dyDescent="0.25">
      <c r="A478" t="str">
        <f>LEFT(Table1[[#This Row],[Make2]],4)</f>
        <v>2005</v>
      </c>
      <c r="B478" t="str">
        <f>LEFT(Table1[[#This Row],[Make and Model]],FIND(" ",Table1[[#This Row],[Make and Model]]))</f>
        <v xml:space="preserve">GMC </v>
      </c>
      <c r="C478" t="s">
        <v>3035</v>
      </c>
      <c r="D478" t="str">
        <f>REPLACE(Table1[[#This Row],[Make and Model]],1,FIND(" ",Table1[[#This Row],[Make and Model]]), "")</f>
        <v>Sierra 1500 Truck</v>
      </c>
      <c r="E478" t="str">
        <f>REPLACE(Table1[[#This Row],[Make2]],1,5,"")</f>
        <v>GMC Sierra 1500 Truck</v>
      </c>
      <c r="F478" t="s">
        <v>135</v>
      </c>
      <c r="G478">
        <v>1</v>
      </c>
      <c r="H478">
        <f>2014-Table1[[#This Row],[Year]]</f>
        <v>9</v>
      </c>
      <c r="K478" s="1">
        <v>108000</v>
      </c>
      <c r="L478" s="2">
        <v>4404</v>
      </c>
      <c r="M478" s="2">
        <v>4295</v>
      </c>
      <c r="N478" s="2">
        <v>4512</v>
      </c>
      <c r="O478" s="2" t="s">
        <v>134</v>
      </c>
    </row>
    <row r="479" spans="1:15" x14ac:dyDescent="0.25">
      <c r="A479" t="str">
        <f>LEFT(Table1[[#This Row],[Make2]],4)</f>
        <v>2013</v>
      </c>
      <c r="B479" t="str">
        <f>LEFT(Table1[[#This Row],[Make and Model]],FIND(" ",Table1[[#This Row],[Make and Model]]))</f>
        <v xml:space="preserve">GMC </v>
      </c>
      <c r="C479" t="s">
        <v>3031</v>
      </c>
      <c r="D479" t="str">
        <f>REPLACE(Table1[[#This Row],[Make and Model]],1,FIND(" ",Table1[[#This Row],[Make and Model]]), "")</f>
        <v>Terrain SUV</v>
      </c>
      <c r="E479" t="str">
        <f>REPLACE(Table1[[#This Row],[Make2]],1,5,"")</f>
        <v>GMC Terrain SUV</v>
      </c>
      <c r="F479" t="s">
        <v>2927</v>
      </c>
      <c r="G479">
        <v>4</v>
      </c>
      <c r="H479">
        <f>2014-Table1[[#This Row],[Year]]</f>
        <v>1</v>
      </c>
      <c r="K479" s="1">
        <v>12000</v>
      </c>
      <c r="L479" s="2">
        <v>21601</v>
      </c>
      <c r="M479" s="2">
        <v>21267</v>
      </c>
      <c r="N479" s="2">
        <v>21936</v>
      </c>
      <c r="O479" s="2" t="s">
        <v>2926</v>
      </c>
    </row>
    <row r="480" spans="1:15" x14ac:dyDescent="0.25">
      <c r="A480" t="str">
        <f>LEFT(Table1[[#This Row],[Make2]],4)</f>
        <v>2012</v>
      </c>
      <c r="B480" t="str">
        <f>LEFT(Table1[[#This Row],[Make and Model]],FIND(" ",Table1[[#This Row],[Make and Model]]))</f>
        <v xml:space="preserve">GMC </v>
      </c>
      <c r="C480" t="s">
        <v>3031</v>
      </c>
      <c r="D480" t="str">
        <f>REPLACE(Table1[[#This Row],[Make and Model]],1,FIND(" ",Table1[[#This Row],[Make and Model]]), "")</f>
        <v>Terrain SUV</v>
      </c>
      <c r="E480" t="str">
        <f>REPLACE(Table1[[#This Row],[Make2]],1,5,"")</f>
        <v>GMC Terrain SUV</v>
      </c>
      <c r="F480" t="s">
        <v>2587</v>
      </c>
      <c r="G480">
        <v>4</v>
      </c>
      <c r="H480">
        <f>2014-Table1[[#This Row],[Year]]</f>
        <v>2</v>
      </c>
      <c r="K480" s="1">
        <v>24000</v>
      </c>
      <c r="L480" s="2">
        <v>19000</v>
      </c>
      <c r="M480" s="2">
        <v>18689</v>
      </c>
      <c r="N480" s="2">
        <v>19310</v>
      </c>
      <c r="O480" s="2" t="s">
        <v>2586</v>
      </c>
    </row>
    <row r="481" spans="1:15" x14ac:dyDescent="0.25">
      <c r="A481" t="str">
        <f>LEFT(Table1[[#This Row],[Make2]],4)</f>
        <v>2011</v>
      </c>
      <c r="B481" t="str">
        <f>LEFT(Table1[[#This Row],[Make and Model]],FIND(" ",Table1[[#This Row],[Make and Model]]))</f>
        <v xml:space="preserve">GMC </v>
      </c>
      <c r="C481" t="s">
        <v>3031</v>
      </c>
      <c r="D481" t="str">
        <f>REPLACE(Table1[[#This Row],[Make and Model]],1,FIND(" ",Table1[[#This Row],[Make and Model]]), "")</f>
        <v>Terrain SUV</v>
      </c>
      <c r="E481" t="str">
        <f>REPLACE(Table1[[#This Row],[Make2]],1,5,"")</f>
        <v>GMC Terrain SUV</v>
      </c>
      <c r="F481" t="s">
        <v>2237</v>
      </c>
      <c r="G481">
        <v>4</v>
      </c>
      <c r="H481">
        <f>2014-Table1[[#This Row],[Year]]</f>
        <v>3</v>
      </c>
      <c r="K481" s="1">
        <v>36000</v>
      </c>
      <c r="L481" s="2">
        <v>17037</v>
      </c>
      <c r="M481" s="2">
        <v>16710</v>
      </c>
      <c r="N481" s="2">
        <v>17365</v>
      </c>
      <c r="O481" s="2" t="s">
        <v>2236</v>
      </c>
    </row>
    <row r="482" spans="1:15" x14ac:dyDescent="0.25">
      <c r="A482" t="str">
        <f>LEFT(Table1[[#This Row],[Make2]],4)</f>
        <v>2010</v>
      </c>
      <c r="B482" t="str">
        <f>LEFT(Table1[[#This Row],[Make and Model]],FIND(" ",Table1[[#This Row],[Make and Model]]))</f>
        <v xml:space="preserve">GMC </v>
      </c>
      <c r="C482" t="s">
        <v>3031</v>
      </c>
      <c r="D482" t="str">
        <f>REPLACE(Table1[[#This Row],[Make and Model]],1,FIND(" ",Table1[[#This Row],[Make and Model]]), "")</f>
        <v>Terrain SUV</v>
      </c>
      <c r="E482" t="str">
        <f>REPLACE(Table1[[#This Row],[Make2]],1,5,"")</f>
        <v>GMC Terrain SUV</v>
      </c>
      <c r="F482" t="s">
        <v>1811</v>
      </c>
      <c r="G482">
        <v>4</v>
      </c>
      <c r="H482">
        <f>2014-Table1[[#This Row],[Year]]</f>
        <v>4</v>
      </c>
      <c r="K482" s="1">
        <v>48000</v>
      </c>
      <c r="L482" s="2">
        <v>14855</v>
      </c>
      <c r="M482" s="2">
        <v>14568</v>
      </c>
      <c r="N482" s="2">
        <v>15142</v>
      </c>
      <c r="O482" s="2" t="s">
        <v>1810</v>
      </c>
    </row>
    <row r="483" spans="1:15" x14ac:dyDescent="0.25">
      <c r="A483" t="str">
        <f>LEFT(Table1[[#This Row],[Make2]],4)</f>
        <v>2009</v>
      </c>
      <c r="B483" t="str">
        <f>LEFT(Table1[[#This Row],[Make and Model]],FIND(" ",Table1[[#This Row],[Make and Model]]))</f>
        <v xml:space="preserve">GMC </v>
      </c>
      <c r="C483" t="s">
        <v>3031</v>
      </c>
      <c r="D483" t="str">
        <f>REPLACE(Table1[[#This Row],[Make and Model]],1,FIND(" ",Table1[[#This Row],[Make and Model]]), "")</f>
        <v>Yukon Denali SUV</v>
      </c>
      <c r="E483" t="str">
        <f>REPLACE(Table1[[#This Row],[Make2]],1,5,"")</f>
        <v>GMC Yukon Denali SUV</v>
      </c>
      <c r="F483" t="s">
        <v>1447</v>
      </c>
      <c r="H483">
        <f>2014-Table1[[#This Row],[Year]]</f>
        <v>5</v>
      </c>
      <c r="K483" s="1">
        <v>60000</v>
      </c>
      <c r="L483" s="2">
        <v>29177</v>
      </c>
      <c r="M483" s="2">
        <v>28615</v>
      </c>
      <c r="N483" s="2">
        <v>29739</v>
      </c>
      <c r="O483" s="2" t="s">
        <v>1446</v>
      </c>
    </row>
    <row r="484" spans="1:15" x14ac:dyDescent="0.25">
      <c r="A484" t="str">
        <f>LEFT(Table1[[#This Row],[Make2]],4)</f>
        <v>2008</v>
      </c>
      <c r="B484" t="str">
        <f>LEFT(Table1[[#This Row],[Make and Model]],FIND(" ",Table1[[#This Row],[Make and Model]]))</f>
        <v xml:space="preserve">GMC </v>
      </c>
      <c r="C484" t="s">
        <v>3031</v>
      </c>
      <c r="D484" t="str">
        <f>REPLACE(Table1[[#This Row],[Make and Model]],1,FIND(" ",Table1[[#This Row],[Make and Model]]), "")</f>
        <v>Yukon Denali SUV</v>
      </c>
      <c r="E484" t="str">
        <f>REPLACE(Table1[[#This Row],[Make2]],1,5,"")</f>
        <v>GMC Yukon Denali SUV</v>
      </c>
      <c r="F484" t="s">
        <v>1087</v>
      </c>
      <c r="H484">
        <f>2014-Table1[[#This Row],[Year]]</f>
        <v>6</v>
      </c>
      <c r="K484" s="1">
        <v>72000</v>
      </c>
      <c r="L484" s="2">
        <v>23146</v>
      </c>
      <c r="M484" s="2">
        <v>22741</v>
      </c>
      <c r="N484" s="2">
        <v>23552</v>
      </c>
      <c r="O484" s="2" t="s">
        <v>1086</v>
      </c>
    </row>
    <row r="485" spans="1:15" x14ac:dyDescent="0.25">
      <c r="A485" t="str">
        <f>LEFT(Table1[[#This Row],[Make2]],4)</f>
        <v>2007</v>
      </c>
      <c r="B485" t="str">
        <f>LEFT(Table1[[#This Row],[Make and Model]],FIND(" ",Table1[[#This Row],[Make and Model]]))</f>
        <v xml:space="preserve">GMC </v>
      </c>
      <c r="C485" t="s">
        <v>3031</v>
      </c>
      <c r="D485" t="str">
        <f>REPLACE(Table1[[#This Row],[Make and Model]],1,FIND(" ",Table1[[#This Row],[Make and Model]]), "")</f>
        <v>Yukon Denali SUV</v>
      </c>
      <c r="E485" t="str">
        <f>REPLACE(Table1[[#This Row],[Make2]],1,5,"")</f>
        <v>GMC Yukon Denali SUV</v>
      </c>
      <c r="F485" t="s">
        <v>747</v>
      </c>
      <c r="H485">
        <f>2014-Table1[[#This Row],[Year]]</f>
        <v>7</v>
      </c>
      <c r="K485" s="1">
        <v>84000</v>
      </c>
      <c r="L485" s="2">
        <v>18256</v>
      </c>
      <c r="M485" s="2">
        <v>17881</v>
      </c>
      <c r="N485" s="2">
        <v>18631</v>
      </c>
      <c r="O485" s="2" t="s">
        <v>746</v>
      </c>
    </row>
    <row r="486" spans="1:15" x14ac:dyDescent="0.25">
      <c r="A486" t="str">
        <f>LEFT(Table1[[#This Row],[Make2]],4)</f>
        <v>2006</v>
      </c>
      <c r="B486" t="str">
        <f>LEFT(Table1[[#This Row],[Make and Model]],FIND(" ",Table1[[#This Row],[Make and Model]]))</f>
        <v xml:space="preserve">GMC </v>
      </c>
      <c r="C486" t="s">
        <v>3031</v>
      </c>
      <c r="D486" t="str">
        <f>REPLACE(Table1[[#This Row],[Make and Model]],1,FIND(" ",Table1[[#This Row],[Make and Model]]), "")</f>
        <v>Yukon Denali SUV</v>
      </c>
      <c r="E486" t="str">
        <f>REPLACE(Table1[[#This Row],[Make2]],1,5,"")</f>
        <v>GMC Yukon Denali SUV</v>
      </c>
      <c r="F486" t="s">
        <v>415</v>
      </c>
      <c r="H486">
        <f>2014-Table1[[#This Row],[Year]]</f>
        <v>8</v>
      </c>
      <c r="K486" s="1">
        <v>96000</v>
      </c>
      <c r="L486" s="2">
        <v>13282</v>
      </c>
      <c r="M486" s="2">
        <v>13030</v>
      </c>
      <c r="N486" s="2">
        <v>13534</v>
      </c>
      <c r="O486" s="2" t="s">
        <v>414</v>
      </c>
    </row>
    <row r="487" spans="1:15" x14ac:dyDescent="0.25">
      <c r="A487" t="str">
        <f>LEFT(Table1[[#This Row],[Make2]],4)</f>
        <v>2005</v>
      </c>
      <c r="B487" t="str">
        <f>LEFT(Table1[[#This Row],[Make and Model]],FIND(" ",Table1[[#This Row],[Make and Model]]))</f>
        <v xml:space="preserve">GMC </v>
      </c>
      <c r="C487" t="s">
        <v>3031</v>
      </c>
      <c r="D487" t="str">
        <f>REPLACE(Table1[[#This Row],[Make and Model]],1,FIND(" ",Table1[[#This Row],[Make and Model]]), "")</f>
        <v>Yukon Denali SUV</v>
      </c>
      <c r="E487" t="str">
        <f>REPLACE(Table1[[#This Row],[Make2]],1,5,"")</f>
        <v>GMC Yukon Denali SUV</v>
      </c>
      <c r="F487" t="s">
        <v>137</v>
      </c>
      <c r="H487">
        <f>2014-Table1[[#This Row],[Year]]</f>
        <v>9</v>
      </c>
      <c r="K487" s="1">
        <v>108000</v>
      </c>
      <c r="L487" s="2">
        <v>9699</v>
      </c>
      <c r="M487" s="2">
        <v>9599</v>
      </c>
      <c r="N487" s="2">
        <v>9799</v>
      </c>
      <c r="O487" s="2" t="s">
        <v>136</v>
      </c>
    </row>
    <row r="488" spans="1:15" x14ac:dyDescent="0.25">
      <c r="A488" t="str">
        <f>LEFT(Table1[[#This Row],[Make2]],4)</f>
        <v>2013</v>
      </c>
      <c r="B488" t="str">
        <f>LEFT(Table1[[#This Row],[Make and Model]],FIND(" ",Table1[[#This Row],[Make and Model]]))</f>
        <v xml:space="preserve">GMC </v>
      </c>
      <c r="C488" t="s">
        <v>3031</v>
      </c>
      <c r="D488" t="str">
        <f>REPLACE(Table1[[#This Row],[Make and Model]],1,FIND(" ",Table1[[#This Row],[Make and Model]]), "")</f>
        <v>Yukon SUV</v>
      </c>
      <c r="E488" t="str">
        <f>REPLACE(Table1[[#This Row],[Make2]],1,5,"")</f>
        <v>GMC Yukon SUV</v>
      </c>
      <c r="F488" t="s">
        <v>2929</v>
      </c>
      <c r="H488">
        <f>2014-Table1[[#This Row],[Year]]</f>
        <v>1</v>
      </c>
      <c r="K488" s="1">
        <v>12000</v>
      </c>
      <c r="L488" s="2">
        <v>30957</v>
      </c>
      <c r="M488" s="2">
        <v>30469</v>
      </c>
      <c r="N488" s="2">
        <v>31444</v>
      </c>
      <c r="O488" s="2" t="s">
        <v>2928</v>
      </c>
    </row>
    <row r="489" spans="1:15" x14ac:dyDescent="0.25">
      <c r="A489" t="str">
        <f>LEFT(Table1[[#This Row],[Make2]],4)</f>
        <v>2012</v>
      </c>
      <c r="B489" t="str">
        <f>LEFT(Table1[[#This Row],[Make and Model]],FIND(" ",Table1[[#This Row],[Make and Model]]))</f>
        <v xml:space="preserve">GMC </v>
      </c>
      <c r="C489" t="s">
        <v>3031</v>
      </c>
      <c r="D489" t="str">
        <f>REPLACE(Table1[[#This Row],[Make and Model]],1,FIND(" ",Table1[[#This Row],[Make and Model]]), "")</f>
        <v>Yukon SUV</v>
      </c>
      <c r="E489" t="str">
        <f>REPLACE(Table1[[#This Row],[Make2]],1,5,"")</f>
        <v>GMC Yukon SUV</v>
      </c>
      <c r="F489" t="s">
        <v>2589</v>
      </c>
      <c r="H489">
        <f>2014-Table1[[#This Row],[Year]]</f>
        <v>2</v>
      </c>
      <c r="K489" s="1">
        <v>24000</v>
      </c>
      <c r="L489" s="2">
        <v>25426</v>
      </c>
      <c r="M489" s="2">
        <v>24933</v>
      </c>
      <c r="N489" s="2">
        <v>25918</v>
      </c>
      <c r="O489" s="2" t="s">
        <v>2588</v>
      </c>
    </row>
    <row r="490" spans="1:15" x14ac:dyDescent="0.25">
      <c r="A490" t="str">
        <f>LEFT(Table1[[#This Row],[Make2]],4)</f>
        <v>2011</v>
      </c>
      <c r="B490" t="str">
        <f>LEFT(Table1[[#This Row],[Make and Model]],FIND(" ",Table1[[#This Row],[Make and Model]]))</f>
        <v xml:space="preserve">GMC </v>
      </c>
      <c r="C490" t="s">
        <v>3031</v>
      </c>
      <c r="D490" t="str">
        <f>REPLACE(Table1[[#This Row],[Make and Model]],1,FIND(" ",Table1[[#This Row],[Make and Model]]), "")</f>
        <v>Yukon SUV</v>
      </c>
      <c r="E490" t="str">
        <f>REPLACE(Table1[[#This Row],[Make2]],1,5,"")</f>
        <v>GMC Yukon SUV</v>
      </c>
      <c r="F490" t="s">
        <v>2239</v>
      </c>
      <c r="H490">
        <f>2014-Table1[[#This Row],[Year]]</f>
        <v>3</v>
      </c>
      <c r="K490" s="1">
        <v>36000</v>
      </c>
      <c r="L490" s="2">
        <v>20329</v>
      </c>
      <c r="M490" s="2">
        <v>19852</v>
      </c>
      <c r="N490" s="2">
        <v>20805</v>
      </c>
      <c r="O490" s="2" t="s">
        <v>2238</v>
      </c>
    </row>
    <row r="491" spans="1:15" x14ac:dyDescent="0.25">
      <c r="A491" t="str">
        <f>LEFT(Table1[[#This Row],[Make2]],4)</f>
        <v>2010</v>
      </c>
      <c r="B491" t="str">
        <f>LEFT(Table1[[#This Row],[Make and Model]],FIND(" ",Table1[[#This Row],[Make and Model]]))</f>
        <v xml:space="preserve">GMC </v>
      </c>
      <c r="C491" t="s">
        <v>3031</v>
      </c>
      <c r="D491" t="str">
        <f>REPLACE(Table1[[#This Row],[Make and Model]],1,FIND(" ",Table1[[#This Row],[Make and Model]]), "")</f>
        <v>Yukon SUV</v>
      </c>
      <c r="E491" t="str">
        <f>REPLACE(Table1[[#This Row],[Make2]],1,5,"")</f>
        <v>GMC Yukon SUV</v>
      </c>
      <c r="F491" t="s">
        <v>1813</v>
      </c>
      <c r="H491">
        <f>2014-Table1[[#This Row],[Year]]</f>
        <v>4</v>
      </c>
      <c r="K491" s="1">
        <v>48000</v>
      </c>
      <c r="L491" s="2">
        <v>18962</v>
      </c>
      <c r="M491" s="2">
        <v>18650</v>
      </c>
      <c r="N491" s="2">
        <v>19274</v>
      </c>
      <c r="O491" s="2" t="s">
        <v>1812</v>
      </c>
    </row>
    <row r="492" spans="1:15" x14ac:dyDescent="0.25">
      <c r="A492" t="str">
        <f>LEFT(Table1[[#This Row],[Make2]],4)</f>
        <v>2009</v>
      </c>
      <c r="B492" t="str">
        <f>LEFT(Table1[[#This Row],[Make and Model]],FIND(" ",Table1[[#This Row],[Make and Model]]))</f>
        <v xml:space="preserve">GMC </v>
      </c>
      <c r="C492" t="s">
        <v>3031</v>
      </c>
      <c r="D492" t="str">
        <f>REPLACE(Table1[[#This Row],[Make and Model]],1,FIND(" ",Table1[[#This Row],[Make and Model]]), "")</f>
        <v>Yukon SUV</v>
      </c>
      <c r="E492" t="str">
        <f>REPLACE(Table1[[#This Row],[Make2]],1,5,"")</f>
        <v>GMC Yukon SUV</v>
      </c>
      <c r="F492" t="s">
        <v>1449</v>
      </c>
      <c r="H492">
        <f>2014-Table1[[#This Row],[Year]]</f>
        <v>5</v>
      </c>
      <c r="K492" s="1">
        <v>60000</v>
      </c>
      <c r="L492" s="2">
        <v>16719</v>
      </c>
      <c r="M492" s="2">
        <v>16352</v>
      </c>
      <c r="N492" s="2">
        <v>17086</v>
      </c>
      <c r="O492" s="2" t="s">
        <v>1448</v>
      </c>
    </row>
    <row r="493" spans="1:15" x14ac:dyDescent="0.25">
      <c r="A493" t="str">
        <f>LEFT(Table1[[#This Row],[Make2]],4)</f>
        <v>2008</v>
      </c>
      <c r="B493" t="str">
        <f>LEFT(Table1[[#This Row],[Make and Model]],FIND(" ",Table1[[#This Row],[Make and Model]]))</f>
        <v xml:space="preserve">GMC </v>
      </c>
      <c r="C493" t="s">
        <v>3031</v>
      </c>
      <c r="D493" t="str">
        <f>REPLACE(Table1[[#This Row],[Make and Model]],1,FIND(" ",Table1[[#This Row],[Make and Model]]), "")</f>
        <v>Yukon SUV</v>
      </c>
      <c r="E493" t="str">
        <f>REPLACE(Table1[[#This Row],[Make2]],1,5,"")</f>
        <v>GMC Yukon SUV</v>
      </c>
      <c r="F493" t="s">
        <v>1089</v>
      </c>
      <c r="H493">
        <f>2014-Table1[[#This Row],[Year]]</f>
        <v>6</v>
      </c>
      <c r="K493" s="1">
        <v>72000</v>
      </c>
      <c r="L493" s="2">
        <v>15833</v>
      </c>
      <c r="M493" s="2">
        <v>15469</v>
      </c>
      <c r="N493" s="2">
        <v>16197</v>
      </c>
      <c r="O493" s="2" t="s">
        <v>1088</v>
      </c>
    </row>
    <row r="494" spans="1:15" x14ac:dyDescent="0.25">
      <c r="A494" t="str">
        <f>LEFT(Table1[[#This Row],[Make2]],4)</f>
        <v>2007</v>
      </c>
      <c r="B494" t="str">
        <f>LEFT(Table1[[#This Row],[Make and Model]],FIND(" ",Table1[[#This Row],[Make and Model]]))</f>
        <v xml:space="preserve">GMC </v>
      </c>
      <c r="C494" t="s">
        <v>3031</v>
      </c>
      <c r="D494" t="str">
        <f>REPLACE(Table1[[#This Row],[Make and Model]],1,FIND(" ",Table1[[#This Row],[Make and Model]]), "")</f>
        <v>Yukon SUV</v>
      </c>
      <c r="E494" t="str">
        <f>REPLACE(Table1[[#This Row],[Make2]],1,5,"")</f>
        <v>GMC Yukon SUV</v>
      </c>
      <c r="F494" t="s">
        <v>749</v>
      </c>
      <c r="H494">
        <f>2014-Table1[[#This Row],[Year]]</f>
        <v>7</v>
      </c>
      <c r="K494" s="1">
        <v>84000</v>
      </c>
      <c r="L494" s="2">
        <v>15126</v>
      </c>
      <c r="M494" s="2">
        <v>14739</v>
      </c>
      <c r="N494" s="2">
        <v>15514</v>
      </c>
      <c r="O494" s="2" t="s">
        <v>748</v>
      </c>
    </row>
    <row r="495" spans="1:15" x14ac:dyDescent="0.25">
      <c r="A495" t="str">
        <f>LEFT(Table1[[#This Row],[Make2]],4)</f>
        <v>2006</v>
      </c>
      <c r="B495" t="str">
        <f>LEFT(Table1[[#This Row],[Make and Model]],FIND(" ",Table1[[#This Row],[Make and Model]]))</f>
        <v xml:space="preserve">GMC </v>
      </c>
      <c r="C495" t="s">
        <v>3031</v>
      </c>
      <c r="D495" t="str">
        <f>REPLACE(Table1[[#This Row],[Make and Model]],1,FIND(" ",Table1[[#This Row],[Make and Model]]), "")</f>
        <v>Yukon SUV</v>
      </c>
      <c r="E495" t="str">
        <f>REPLACE(Table1[[#This Row],[Make2]],1,5,"")</f>
        <v>GMC Yukon SUV</v>
      </c>
      <c r="F495" t="s">
        <v>417</v>
      </c>
      <c r="H495">
        <f>2014-Table1[[#This Row],[Year]]</f>
        <v>8</v>
      </c>
      <c r="K495" s="1">
        <v>96000</v>
      </c>
      <c r="L495" s="2">
        <v>8162</v>
      </c>
      <c r="M495" s="2">
        <v>7992</v>
      </c>
      <c r="N495" s="2">
        <v>8331</v>
      </c>
      <c r="O495" s="2" t="s">
        <v>416</v>
      </c>
    </row>
    <row r="496" spans="1:15" x14ac:dyDescent="0.25">
      <c r="A496" t="str">
        <f>LEFT(Table1[[#This Row],[Make2]],4)</f>
        <v>2005</v>
      </c>
      <c r="B496" t="str">
        <f>LEFT(Table1[[#This Row],[Make and Model]],FIND(" ",Table1[[#This Row],[Make and Model]]))</f>
        <v xml:space="preserve">GMC </v>
      </c>
      <c r="C496" t="s">
        <v>3031</v>
      </c>
      <c r="D496" t="str">
        <f>REPLACE(Table1[[#This Row],[Make and Model]],1,FIND(" ",Table1[[#This Row],[Make and Model]]), "")</f>
        <v>Yukon SUV</v>
      </c>
      <c r="E496" t="str">
        <f>REPLACE(Table1[[#This Row],[Make2]],1,5,"")</f>
        <v>GMC Yukon SUV</v>
      </c>
      <c r="F496" t="s">
        <v>139</v>
      </c>
      <c r="H496">
        <f>2014-Table1[[#This Row],[Year]]</f>
        <v>9</v>
      </c>
      <c r="K496" s="1">
        <v>108000</v>
      </c>
      <c r="L496" s="2">
        <v>7573</v>
      </c>
      <c r="M496" s="2">
        <v>7425</v>
      </c>
      <c r="N496" s="2">
        <v>7721</v>
      </c>
      <c r="O496" s="2" t="s">
        <v>138</v>
      </c>
    </row>
    <row r="497" spans="1:15" x14ac:dyDescent="0.25">
      <c r="A497" t="str">
        <f>LEFT(Table1[[#This Row],[Make2]],4)</f>
        <v>2013</v>
      </c>
      <c r="B497" t="str">
        <f>LEFT(Table1[[#This Row],[Make and Model]],FIND(" ",Table1[[#This Row],[Make and Model]]))</f>
        <v xml:space="preserve">Honda </v>
      </c>
      <c r="C497" t="s">
        <v>3032</v>
      </c>
      <c r="D497" t="str">
        <f>REPLACE(Table1[[#This Row],[Make and Model]],1,FIND(" ",Table1[[#This Row],[Make and Model]]), "")</f>
        <v>Accord Sedan</v>
      </c>
      <c r="E497" t="str">
        <f>REPLACE(Table1[[#This Row],[Make2]],1,5,"")</f>
        <v>Honda Accord Sedan</v>
      </c>
      <c r="F497" t="s">
        <v>2931</v>
      </c>
      <c r="G497">
        <v>4</v>
      </c>
      <c r="H497">
        <f>2014-Table1[[#This Row],[Year]]</f>
        <v>1</v>
      </c>
      <c r="K497" s="1">
        <v>12000</v>
      </c>
      <c r="L497" s="2">
        <v>19031</v>
      </c>
      <c r="M497" s="2">
        <v>18682</v>
      </c>
      <c r="N497" s="2">
        <v>19380</v>
      </c>
      <c r="O497" s="2" t="s">
        <v>2930</v>
      </c>
    </row>
    <row r="498" spans="1:15" x14ac:dyDescent="0.25">
      <c r="A498" t="str">
        <f>LEFT(Table1[[#This Row],[Make2]],4)</f>
        <v>2012</v>
      </c>
      <c r="B498" t="str">
        <f>LEFT(Table1[[#This Row],[Make and Model]],FIND(" ",Table1[[#This Row],[Make and Model]]))</f>
        <v xml:space="preserve">Honda </v>
      </c>
      <c r="C498" t="s">
        <v>3032</v>
      </c>
      <c r="D498" t="str">
        <f>REPLACE(Table1[[#This Row],[Make and Model]],1,FIND(" ",Table1[[#This Row],[Make and Model]]), "")</f>
        <v>Accord Sedan</v>
      </c>
      <c r="E498" t="str">
        <f>REPLACE(Table1[[#This Row],[Make2]],1,5,"")</f>
        <v>Honda Accord Sedan</v>
      </c>
      <c r="F498" t="s">
        <v>2591</v>
      </c>
      <c r="G498">
        <v>4</v>
      </c>
      <c r="H498">
        <f>2014-Table1[[#This Row],[Year]]</f>
        <v>2</v>
      </c>
      <c r="K498" s="1">
        <v>24000</v>
      </c>
      <c r="L498" s="2">
        <v>15199</v>
      </c>
      <c r="M498" s="2">
        <v>14950</v>
      </c>
      <c r="N498" s="2">
        <v>15449</v>
      </c>
      <c r="O498" s="2" t="s">
        <v>2590</v>
      </c>
    </row>
    <row r="499" spans="1:15" x14ac:dyDescent="0.25">
      <c r="A499" t="str">
        <f>LEFT(Table1[[#This Row],[Make2]],4)</f>
        <v>2011</v>
      </c>
      <c r="B499" t="str">
        <f>LEFT(Table1[[#This Row],[Make and Model]],FIND(" ",Table1[[#This Row],[Make and Model]]))</f>
        <v xml:space="preserve">Honda </v>
      </c>
      <c r="C499" t="s">
        <v>3032</v>
      </c>
      <c r="D499" t="str">
        <f>REPLACE(Table1[[#This Row],[Make and Model]],1,FIND(" ",Table1[[#This Row],[Make and Model]]), "")</f>
        <v>Accord Sedan</v>
      </c>
      <c r="E499" t="str">
        <f>REPLACE(Table1[[#This Row],[Make2]],1,5,"")</f>
        <v>Honda Accord Sedan</v>
      </c>
      <c r="F499" t="s">
        <v>2241</v>
      </c>
      <c r="G499">
        <v>3.67</v>
      </c>
      <c r="H499">
        <f>2014-Table1[[#This Row],[Year]]</f>
        <v>3</v>
      </c>
      <c r="K499" s="1">
        <v>36000</v>
      </c>
      <c r="L499" s="2">
        <v>13656</v>
      </c>
      <c r="M499" s="2">
        <v>13445</v>
      </c>
      <c r="N499" s="2">
        <v>13866</v>
      </c>
      <c r="O499" s="2" t="s">
        <v>2240</v>
      </c>
    </row>
    <row r="500" spans="1:15" x14ac:dyDescent="0.25">
      <c r="A500" t="str">
        <f>LEFT(Table1[[#This Row],[Make2]],4)</f>
        <v>2010</v>
      </c>
      <c r="B500" t="str">
        <f>LEFT(Table1[[#This Row],[Make and Model]],FIND(" ",Table1[[#This Row],[Make and Model]]))</f>
        <v xml:space="preserve">Honda </v>
      </c>
      <c r="C500" t="s">
        <v>3032</v>
      </c>
      <c r="D500" t="str">
        <f>REPLACE(Table1[[#This Row],[Make and Model]],1,FIND(" ",Table1[[#This Row],[Make and Model]]), "")</f>
        <v>Accord Sedan</v>
      </c>
      <c r="E500" t="str">
        <f>REPLACE(Table1[[#This Row],[Make2]],1,5,"")</f>
        <v>Honda Accord Sedan</v>
      </c>
      <c r="F500" t="s">
        <v>1815</v>
      </c>
      <c r="G500">
        <v>3.67</v>
      </c>
      <c r="H500">
        <f>2014-Table1[[#This Row],[Year]]</f>
        <v>4</v>
      </c>
      <c r="K500" s="1">
        <v>48000</v>
      </c>
      <c r="L500" s="2">
        <v>12200</v>
      </c>
      <c r="M500" s="2">
        <v>11972</v>
      </c>
      <c r="N500" s="2">
        <v>12429</v>
      </c>
      <c r="O500" s="2" t="s">
        <v>1814</v>
      </c>
    </row>
    <row r="501" spans="1:15" x14ac:dyDescent="0.25">
      <c r="A501" t="str">
        <f>LEFT(Table1[[#This Row],[Make2]],4)</f>
        <v>2009</v>
      </c>
      <c r="B501" t="str">
        <f>LEFT(Table1[[#This Row],[Make and Model]],FIND(" ",Table1[[#This Row],[Make and Model]]))</f>
        <v xml:space="preserve">Honda </v>
      </c>
      <c r="C501" t="s">
        <v>3032</v>
      </c>
      <c r="D501" t="str">
        <f>REPLACE(Table1[[#This Row],[Make and Model]],1,FIND(" ",Table1[[#This Row],[Make and Model]]), "")</f>
        <v>Accord Sedan</v>
      </c>
      <c r="E501" t="str">
        <f>REPLACE(Table1[[#This Row],[Make2]],1,5,"")</f>
        <v>Honda Accord Sedan</v>
      </c>
      <c r="F501" t="s">
        <v>1451</v>
      </c>
      <c r="G501">
        <v>3.67</v>
      </c>
      <c r="H501">
        <f>2014-Table1[[#This Row],[Year]]</f>
        <v>5</v>
      </c>
      <c r="K501" s="1">
        <v>60000</v>
      </c>
      <c r="L501" s="2">
        <v>10951</v>
      </c>
      <c r="M501" s="2">
        <v>10730</v>
      </c>
      <c r="N501" s="2">
        <v>11172</v>
      </c>
      <c r="O501" s="2" t="s">
        <v>1450</v>
      </c>
    </row>
    <row r="502" spans="1:15" x14ac:dyDescent="0.25">
      <c r="A502" t="str">
        <f>LEFT(Table1[[#This Row],[Make2]],4)</f>
        <v>2008</v>
      </c>
      <c r="B502" t="str">
        <f>LEFT(Table1[[#This Row],[Make and Model]],FIND(" ",Table1[[#This Row],[Make and Model]]))</f>
        <v xml:space="preserve">Honda </v>
      </c>
      <c r="C502" t="s">
        <v>3032</v>
      </c>
      <c r="D502" t="str">
        <f>REPLACE(Table1[[#This Row],[Make and Model]],1,FIND(" ",Table1[[#This Row],[Make and Model]]), "")</f>
        <v>Accord Sedan</v>
      </c>
      <c r="E502" t="str">
        <f>REPLACE(Table1[[#This Row],[Make2]],1,5,"")</f>
        <v>Honda Accord Sedan</v>
      </c>
      <c r="F502" t="s">
        <v>1091</v>
      </c>
      <c r="G502">
        <v>3.67</v>
      </c>
      <c r="H502">
        <f>2014-Table1[[#This Row],[Year]]</f>
        <v>6</v>
      </c>
      <c r="K502" s="1">
        <v>72000</v>
      </c>
      <c r="L502" s="2">
        <v>9572</v>
      </c>
      <c r="M502" s="2">
        <v>9361</v>
      </c>
      <c r="N502" s="2">
        <v>9784</v>
      </c>
      <c r="O502" s="2" t="s">
        <v>1090</v>
      </c>
    </row>
    <row r="503" spans="1:15" x14ac:dyDescent="0.25">
      <c r="A503" t="str">
        <f>LEFT(Table1[[#This Row],[Make2]],4)</f>
        <v>2007</v>
      </c>
      <c r="B503" t="str">
        <f>LEFT(Table1[[#This Row],[Make and Model]],FIND(" ",Table1[[#This Row],[Make and Model]]))</f>
        <v xml:space="preserve">Honda </v>
      </c>
      <c r="C503" t="s">
        <v>3032</v>
      </c>
      <c r="D503" t="str">
        <f>REPLACE(Table1[[#This Row],[Make and Model]],1,FIND(" ",Table1[[#This Row],[Make and Model]]), "")</f>
        <v>Accord Sedan</v>
      </c>
      <c r="E503" t="str">
        <f>REPLACE(Table1[[#This Row],[Make2]],1,5,"")</f>
        <v>Honda Accord Sedan</v>
      </c>
      <c r="F503" t="s">
        <v>751</v>
      </c>
      <c r="G503">
        <v>2.67</v>
      </c>
      <c r="H503">
        <f>2014-Table1[[#This Row],[Year]]</f>
        <v>7</v>
      </c>
      <c r="K503" s="1">
        <v>84000</v>
      </c>
      <c r="L503" s="2">
        <v>6721</v>
      </c>
      <c r="M503" s="2">
        <v>6609</v>
      </c>
      <c r="N503" s="2">
        <v>6833</v>
      </c>
      <c r="O503" s="2" t="s">
        <v>750</v>
      </c>
    </row>
    <row r="504" spans="1:15" x14ac:dyDescent="0.25">
      <c r="A504" t="str">
        <f>LEFT(Table1[[#This Row],[Make2]],4)</f>
        <v>2006</v>
      </c>
      <c r="B504" t="str">
        <f>LEFT(Table1[[#This Row],[Make and Model]],FIND(" ",Table1[[#This Row],[Make and Model]]))</f>
        <v xml:space="preserve">Honda </v>
      </c>
      <c r="C504" t="s">
        <v>3032</v>
      </c>
      <c r="D504" t="str">
        <f>REPLACE(Table1[[#This Row],[Make and Model]],1,FIND(" ",Table1[[#This Row],[Make and Model]]), "")</f>
        <v>Accord Sedan</v>
      </c>
      <c r="E504" t="str">
        <f>REPLACE(Table1[[#This Row],[Make2]],1,5,"")</f>
        <v>Honda Accord Sedan</v>
      </c>
      <c r="F504" t="s">
        <v>419</v>
      </c>
      <c r="G504">
        <v>2.67</v>
      </c>
      <c r="H504">
        <f>2014-Table1[[#This Row],[Year]]</f>
        <v>8</v>
      </c>
      <c r="K504" s="1">
        <v>96000</v>
      </c>
      <c r="L504" s="2">
        <v>5380</v>
      </c>
      <c r="M504" s="2">
        <v>5254</v>
      </c>
      <c r="N504" s="2">
        <v>5506</v>
      </c>
      <c r="O504" s="2" t="s">
        <v>418</v>
      </c>
    </row>
    <row r="505" spans="1:15" x14ac:dyDescent="0.25">
      <c r="A505" t="str">
        <f>LEFT(Table1[[#This Row],[Make2]],4)</f>
        <v>2005</v>
      </c>
      <c r="B505" t="str">
        <f>LEFT(Table1[[#This Row],[Make and Model]],FIND(" ",Table1[[#This Row],[Make and Model]]))</f>
        <v xml:space="preserve">Honda </v>
      </c>
      <c r="C505" t="s">
        <v>3032</v>
      </c>
      <c r="D505" t="str">
        <f>REPLACE(Table1[[#This Row],[Make and Model]],1,FIND(" ",Table1[[#This Row],[Make and Model]]), "")</f>
        <v>Accord Sedan</v>
      </c>
      <c r="E505" t="str">
        <f>REPLACE(Table1[[#This Row],[Make2]],1,5,"")</f>
        <v>Honda Accord Sedan</v>
      </c>
      <c r="F505" t="s">
        <v>141</v>
      </c>
      <c r="G505">
        <v>2.67</v>
      </c>
      <c r="H505">
        <f>2014-Table1[[#This Row],[Year]]</f>
        <v>9</v>
      </c>
      <c r="K505" s="1">
        <v>108000</v>
      </c>
      <c r="L505" s="2">
        <v>4357</v>
      </c>
      <c r="M505" s="2">
        <v>4277</v>
      </c>
      <c r="N505" s="2">
        <v>4438</v>
      </c>
      <c r="O505" s="2" t="s">
        <v>140</v>
      </c>
    </row>
    <row r="506" spans="1:15" x14ac:dyDescent="0.25">
      <c r="A506" t="str">
        <f>LEFT(Table1[[#This Row],[Make2]],4)</f>
        <v>2013</v>
      </c>
      <c r="B506" t="str">
        <f>LEFT(Table1[[#This Row],[Make and Model]],FIND(" ",Table1[[#This Row],[Make and Model]]))</f>
        <v xml:space="preserve">Honda </v>
      </c>
      <c r="C506" t="s">
        <v>3032</v>
      </c>
      <c r="D506" t="str">
        <f>REPLACE(Table1[[#This Row],[Make and Model]],1,FIND(" ",Table1[[#This Row],[Make and Model]]), "")</f>
        <v>Civic Hybrid Sedan</v>
      </c>
      <c r="E506" t="str">
        <f>REPLACE(Table1[[#This Row],[Make2]],1,5,"")</f>
        <v>Honda Civic Hybrid Sedan</v>
      </c>
      <c r="F506" t="s">
        <v>2933</v>
      </c>
      <c r="G506">
        <v>4</v>
      </c>
      <c r="H506">
        <f>2014-Table1[[#This Row],[Year]]</f>
        <v>1</v>
      </c>
      <c r="K506" s="1">
        <v>12000</v>
      </c>
      <c r="L506" s="2">
        <v>19012</v>
      </c>
      <c r="M506" s="2">
        <v>18658</v>
      </c>
      <c r="N506" s="2">
        <v>19367</v>
      </c>
      <c r="O506" s="2" t="s">
        <v>2932</v>
      </c>
    </row>
    <row r="507" spans="1:15" x14ac:dyDescent="0.25">
      <c r="A507" t="str">
        <f>LEFT(Table1[[#This Row],[Make2]],4)</f>
        <v>2012</v>
      </c>
      <c r="B507" t="str">
        <f>LEFT(Table1[[#This Row],[Make and Model]],FIND(" ",Table1[[#This Row],[Make and Model]]))</f>
        <v xml:space="preserve">Honda </v>
      </c>
      <c r="C507" t="s">
        <v>3032</v>
      </c>
      <c r="D507" t="str">
        <f>REPLACE(Table1[[#This Row],[Make and Model]],1,FIND(" ",Table1[[#This Row],[Make and Model]]), "")</f>
        <v>Civic Hybrid Sedan</v>
      </c>
      <c r="E507" t="str">
        <f>REPLACE(Table1[[#This Row],[Make2]],1,5,"")</f>
        <v>Honda Civic Hybrid Sedan</v>
      </c>
      <c r="F507" t="s">
        <v>2595</v>
      </c>
      <c r="G507">
        <v>4</v>
      </c>
      <c r="H507">
        <f>2014-Table1[[#This Row],[Year]]</f>
        <v>2</v>
      </c>
      <c r="K507" s="1">
        <v>24000</v>
      </c>
      <c r="L507" s="2">
        <v>15526</v>
      </c>
      <c r="M507" s="2">
        <v>15256</v>
      </c>
      <c r="N507" s="2">
        <v>15796</v>
      </c>
      <c r="O507" s="2" t="s">
        <v>2594</v>
      </c>
    </row>
    <row r="508" spans="1:15" x14ac:dyDescent="0.25">
      <c r="A508" t="str">
        <f>LEFT(Table1[[#This Row],[Make2]],4)</f>
        <v>2011</v>
      </c>
      <c r="B508" t="str">
        <f>LEFT(Table1[[#This Row],[Make and Model]],FIND(" ",Table1[[#This Row],[Make and Model]]))</f>
        <v xml:space="preserve">Honda </v>
      </c>
      <c r="C508" t="s">
        <v>3032</v>
      </c>
      <c r="D508" t="str">
        <f>REPLACE(Table1[[#This Row],[Make and Model]],1,FIND(" ",Table1[[#This Row],[Make and Model]]), "")</f>
        <v>Civic Hybrid Sedan</v>
      </c>
      <c r="E508" t="str">
        <f>REPLACE(Table1[[#This Row],[Make2]],1,5,"")</f>
        <v>Honda Civic Hybrid Sedan</v>
      </c>
      <c r="F508" t="s">
        <v>2243</v>
      </c>
      <c r="G508">
        <v>4</v>
      </c>
      <c r="H508">
        <f>2014-Table1[[#This Row],[Year]]</f>
        <v>3</v>
      </c>
      <c r="K508" s="1">
        <v>36000</v>
      </c>
      <c r="L508" s="2">
        <v>13138</v>
      </c>
      <c r="M508" s="2">
        <v>12913</v>
      </c>
      <c r="N508" s="2">
        <v>13362</v>
      </c>
      <c r="O508" s="2" t="s">
        <v>2242</v>
      </c>
    </row>
    <row r="509" spans="1:15" x14ac:dyDescent="0.25">
      <c r="A509" t="str">
        <f>LEFT(Table1[[#This Row],[Make2]],4)</f>
        <v>2010</v>
      </c>
      <c r="B509" t="str">
        <f>LEFT(Table1[[#This Row],[Make and Model]],FIND(" ",Table1[[#This Row],[Make and Model]]))</f>
        <v xml:space="preserve">Honda </v>
      </c>
      <c r="C509" t="s">
        <v>3032</v>
      </c>
      <c r="D509" t="str">
        <f>REPLACE(Table1[[#This Row],[Make and Model]],1,FIND(" ",Table1[[#This Row],[Make and Model]]), "")</f>
        <v>Civic Hybrid Sedan</v>
      </c>
      <c r="E509" t="str">
        <f>REPLACE(Table1[[#This Row],[Make2]],1,5,"")</f>
        <v>Honda Civic Hybrid Sedan</v>
      </c>
      <c r="F509" t="s">
        <v>1817</v>
      </c>
      <c r="G509">
        <v>4</v>
      </c>
      <c r="H509">
        <f>2014-Table1[[#This Row],[Year]]</f>
        <v>4</v>
      </c>
      <c r="K509" s="1">
        <v>48000</v>
      </c>
      <c r="L509" s="2">
        <v>11417</v>
      </c>
      <c r="M509" s="2">
        <v>11190</v>
      </c>
      <c r="N509" s="2">
        <v>11644</v>
      </c>
      <c r="O509" s="2" t="s">
        <v>1816</v>
      </c>
    </row>
    <row r="510" spans="1:15" x14ac:dyDescent="0.25">
      <c r="A510" t="str">
        <f>LEFT(Table1[[#This Row],[Make2]],4)</f>
        <v>2009</v>
      </c>
      <c r="B510" t="str">
        <f>LEFT(Table1[[#This Row],[Make and Model]],FIND(" ",Table1[[#This Row],[Make and Model]]))</f>
        <v xml:space="preserve">Honda </v>
      </c>
      <c r="C510" t="s">
        <v>3032</v>
      </c>
      <c r="D510" t="str">
        <f>REPLACE(Table1[[#This Row],[Make and Model]],1,FIND(" ",Table1[[#This Row],[Make and Model]]), "")</f>
        <v>Civic Hybrid Sedan</v>
      </c>
      <c r="E510" t="str">
        <f>REPLACE(Table1[[#This Row],[Make2]],1,5,"")</f>
        <v>Honda Civic Hybrid Sedan</v>
      </c>
      <c r="F510" t="s">
        <v>1453</v>
      </c>
      <c r="G510">
        <v>4</v>
      </c>
      <c r="H510">
        <f>2014-Table1[[#This Row],[Year]]</f>
        <v>5</v>
      </c>
      <c r="K510" s="1">
        <v>60000</v>
      </c>
      <c r="L510" s="2">
        <v>9406</v>
      </c>
      <c r="M510" s="2">
        <v>9232</v>
      </c>
      <c r="N510" s="2">
        <v>9579</v>
      </c>
      <c r="O510" s="2" t="s">
        <v>1452</v>
      </c>
    </row>
    <row r="511" spans="1:15" x14ac:dyDescent="0.25">
      <c r="A511" t="str">
        <f>LEFT(Table1[[#This Row],[Make2]],4)</f>
        <v>2008</v>
      </c>
      <c r="B511" t="str">
        <f>LEFT(Table1[[#This Row],[Make and Model]],FIND(" ",Table1[[#This Row],[Make and Model]]))</f>
        <v xml:space="preserve">Honda </v>
      </c>
      <c r="C511" t="s">
        <v>3032</v>
      </c>
      <c r="D511" t="str">
        <f>REPLACE(Table1[[#This Row],[Make and Model]],1,FIND(" ",Table1[[#This Row],[Make and Model]]), "")</f>
        <v>Civic Hybrid Sedan</v>
      </c>
      <c r="E511" t="str">
        <f>REPLACE(Table1[[#This Row],[Make2]],1,5,"")</f>
        <v>Honda Civic Hybrid Sedan</v>
      </c>
      <c r="F511" t="s">
        <v>1093</v>
      </c>
      <c r="G511">
        <v>4</v>
      </c>
      <c r="H511">
        <f>2014-Table1[[#This Row],[Year]]</f>
        <v>6</v>
      </c>
      <c r="K511" s="1">
        <v>72000</v>
      </c>
      <c r="L511" s="2">
        <v>8388</v>
      </c>
      <c r="M511" s="2">
        <v>8214</v>
      </c>
      <c r="N511" s="2">
        <v>8561</v>
      </c>
      <c r="O511" s="2" t="s">
        <v>1092</v>
      </c>
    </row>
    <row r="512" spans="1:15" x14ac:dyDescent="0.25">
      <c r="A512" t="str">
        <f>LEFT(Table1[[#This Row],[Make2]],4)</f>
        <v>2007</v>
      </c>
      <c r="B512" t="str">
        <f>LEFT(Table1[[#This Row],[Make and Model]],FIND(" ",Table1[[#This Row],[Make and Model]]))</f>
        <v xml:space="preserve">Honda </v>
      </c>
      <c r="C512" t="s">
        <v>3032</v>
      </c>
      <c r="D512" t="str">
        <f>REPLACE(Table1[[#This Row],[Make and Model]],1,FIND(" ",Table1[[#This Row],[Make and Model]]), "")</f>
        <v>Civic Hybrid Sedan</v>
      </c>
      <c r="E512" t="str">
        <f>REPLACE(Table1[[#This Row],[Make2]],1,5,"")</f>
        <v>Honda Civic Hybrid Sedan</v>
      </c>
      <c r="F512" t="s">
        <v>753</v>
      </c>
      <c r="G512">
        <v>4</v>
      </c>
      <c r="H512">
        <f>2014-Table1[[#This Row],[Year]]</f>
        <v>7</v>
      </c>
      <c r="K512" s="1">
        <v>84000</v>
      </c>
      <c r="L512" s="2">
        <v>7128</v>
      </c>
      <c r="M512" s="2">
        <v>6955</v>
      </c>
      <c r="N512" s="2">
        <v>7302</v>
      </c>
      <c r="O512" s="2" t="s">
        <v>752</v>
      </c>
    </row>
    <row r="513" spans="1:15" x14ac:dyDescent="0.25">
      <c r="A513" t="str">
        <f>LEFT(Table1[[#This Row],[Make2]],4)</f>
        <v>2006</v>
      </c>
      <c r="B513" t="str">
        <f>LEFT(Table1[[#This Row],[Make and Model]],FIND(" ",Table1[[#This Row],[Make and Model]]))</f>
        <v xml:space="preserve">Honda </v>
      </c>
      <c r="C513" t="s">
        <v>3032</v>
      </c>
      <c r="D513" t="str">
        <f>REPLACE(Table1[[#This Row],[Make and Model]],1,FIND(" ",Table1[[#This Row],[Make and Model]]), "")</f>
        <v>Civic Hybrid Sedan</v>
      </c>
      <c r="E513" t="str">
        <f>REPLACE(Table1[[#This Row],[Make2]],1,5,"")</f>
        <v>Honda Civic Hybrid Sedan</v>
      </c>
      <c r="F513" t="s">
        <v>421</v>
      </c>
      <c r="G513">
        <v>4</v>
      </c>
      <c r="H513">
        <f>2014-Table1[[#This Row],[Year]]</f>
        <v>8</v>
      </c>
      <c r="K513" s="1">
        <v>96000</v>
      </c>
      <c r="L513" s="2">
        <v>5945</v>
      </c>
      <c r="M513" s="2">
        <v>5837</v>
      </c>
      <c r="N513" s="2">
        <v>6053</v>
      </c>
      <c r="O513" s="2" t="s">
        <v>420</v>
      </c>
    </row>
    <row r="514" spans="1:15" x14ac:dyDescent="0.25">
      <c r="A514" t="str">
        <f>LEFT(Table1[[#This Row],[Make2]],4)</f>
        <v>2005</v>
      </c>
      <c r="B514" t="str">
        <f>LEFT(Table1[[#This Row],[Make and Model]],FIND(" ",Table1[[#This Row],[Make and Model]]))</f>
        <v xml:space="preserve">Honda </v>
      </c>
      <c r="C514" t="s">
        <v>3032</v>
      </c>
      <c r="D514" t="str">
        <f>REPLACE(Table1[[#This Row],[Make and Model]],1,FIND(" ",Table1[[#This Row],[Make and Model]]), "")</f>
        <v>Civic Hybrid Sedan</v>
      </c>
      <c r="E514" t="str">
        <f>REPLACE(Table1[[#This Row],[Make2]],1,5,"")</f>
        <v>Honda Civic Hybrid Sedan</v>
      </c>
      <c r="F514" t="s">
        <v>143</v>
      </c>
      <c r="G514">
        <v>3</v>
      </c>
      <c r="H514">
        <f>2014-Table1[[#This Row],[Year]]</f>
        <v>9</v>
      </c>
      <c r="K514" s="1">
        <v>108000</v>
      </c>
      <c r="L514" s="2">
        <v>4255</v>
      </c>
      <c r="M514" s="2">
        <v>4178</v>
      </c>
      <c r="N514" s="2">
        <v>4333</v>
      </c>
      <c r="O514" s="2" t="s">
        <v>142</v>
      </c>
    </row>
    <row r="515" spans="1:15" x14ac:dyDescent="0.25">
      <c r="A515" t="str">
        <f>LEFT(Table1[[#This Row],[Make2]],4)</f>
        <v>2013</v>
      </c>
      <c r="B515" t="str">
        <f>LEFT(Table1[[#This Row],[Make and Model]],FIND(" ",Table1[[#This Row],[Make and Model]]))</f>
        <v xml:space="preserve">Honda </v>
      </c>
      <c r="C515" t="s">
        <v>3032</v>
      </c>
      <c r="D515" t="str">
        <f>REPLACE(Table1[[#This Row],[Make and Model]],1,FIND(" ",Table1[[#This Row],[Make and Model]]), "")</f>
        <v>Civic Sedan</v>
      </c>
      <c r="E515" t="str">
        <f>REPLACE(Table1[[#This Row],[Make2]],1,5,"")</f>
        <v>Honda Civic Sedan</v>
      </c>
      <c r="F515" t="s">
        <v>2935</v>
      </c>
      <c r="G515">
        <v>4</v>
      </c>
      <c r="H515">
        <f>2014-Table1[[#This Row],[Year]]</f>
        <v>1</v>
      </c>
      <c r="K515" s="1">
        <v>12000</v>
      </c>
      <c r="L515" s="2">
        <v>19403</v>
      </c>
      <c r="M515" s="2">
        <v>19041</v>
      </c>
      <c r="N515" s="2">
        <v>19764</v>
      </c>
      <c r="O515" s="2" t="s">
        <v>2934</v>
      </c>
    </row>
    <row r="516" spans="1:15" x14ac:dyDescent="0.25">
      <c r="A516" t="str">
        <f>LEFT(Table1[[#This Row],[Make2]],4)</f>
        <v>2012</v>
      </c>
      <c r="B516" t="str">
        <f>LEFT(Table1[[#This Row],[Make and Model]],FIND(" ",Table1[[#This Row],[Make and Model]]))</f>
        <v xml:space="preserve">Honda </v>
      </c>
      <c r="C516" t="s">
        <v>3032</v>
      </c>
      <c r="D516" t="str">
        <f>REPLACE(Table1[[#This Row],[Make and Model]],1,FIND(" ",Table1[[#This Row],[Make and Model]]), "")</f>
        <v>Civic Sedan</v>
      </c>
      <c r="E516" t="str">
        <f>REPLACE(Table1[[#This Row],[Make2]],1,5,"")</f>
        <v>Honda Civic Sedan</v>
      </c>
      <c r="F516" t="s">
        <v>2597</v>
      </c>
      <c r="G516">
        <v>4</v>
      </c>
      <c r="H516">
        <f>2014-Table1[[#This Row],[Year]]</f>
        <v>2</v>
      </c>
      <c r="K516" s="1">
        <v>24000</v>
      </c>
      <c r="L516" s="2">
        <v>16219</v>
      </c>
      <c r="M516" s="2">
        <v>15977</v>
      </c>
      <c r="N516" s="2">
        <v>16461</v>
      </c>
      <c r="O516" s="2" t="s">
        <v>2596</v>
      </c>
    </row>
    <row r="517" spans="1:15" x14ac:dyDescent="0.25">
      <c r="A517" t="str">
        <f>LEFT(Table1[[#This Row],[Make2]],4)</f>
        <v>2011</v>
      </c>
      <c r="B517" t="str">
        <f>LEFT(Table1[[#This Row],[Make and Model]],FIND(" ",Table1[[#This Row],[Make and Model]]))</f>
        <v xml:space="preserve">Honda </v>
      </c>
      <c r="C517" t="s">
        <v>3032</v>
      </c>
      <c r="D517" t="str">
        <f>REPLACE(Table1[[#This Row],[Make and Model]],1,FIND(" ",Table1[[#This Row],[Make and Model]]), "")</f>
        <v>Civic Sedan</v>
      </c>
      <c r="E517" t="str">
        <f>REPLACE(Table1[[#This Row],[Make2]],1,5,"")</f>
        <v>Honda Civic Sedan</v>
      </c>
      <c r="F517" t="s">
        <v>2245</v>
      </c>
      <c r="G517">
        <v>4</v>
      </c>
      <c r="H517">
        <f>2014-Table1[[#This Row],[Year]]</f>
        <v>3</v>
      </c>
      <c r="K517" s="1">
        <v>36000</v>
      </c>
      <c r="L517" s="2">
        <v>10458</v>
      </c>
      <c r="M517" s="2">
        <v>10290</v>
      </c>
      <c r="N517" s="2">
        <v>10626</v>
      </c>
      <c r="O517" s="2" t="s">
        <v>2244</v>
      </c>
    </row>
    <row r="518" spans="1:15" x14ac:dyDescent="0.25">
      <c r="A518" t="str">
        <f>LEFT(Table1[[#This Row],[Make2]],4)</f>
        <v>2010</v>
      </c>
      <c r="B518" t="str">
        <f>LEFT(Table1[[#This Row],[Make and Model]],FIND(" ",Table1[[#This Row],[Make and Model]]))</f>
        <v xml:space="preserve">Honda </v>
      </c>
      <c r="C518" t="s">
        <v>3032</v>
      </c>
      <c r="D518" t="str">
        <f>REPLACE(Table1[[#This Row],[Make and Model]],1,FIND(" ",Table1[[#This Row],[Make and Model]]), "")</f>
        <v>Civic Sedan</v>
      </c>
      <c r="E518" t="str">
        <f>REPLACE(Table1[[#This Row],[Make2]],1,5,"")</f>
        <v>Honda Civic Sedan</v>
      </c>
      <c r="F518" t="s">
        <v>1819</v>
      </c>
      <c r="G518">
        <v>4</v>
      </c>
      <c r="H518">
        <f>2014-Table1[[#This Row],[Year]]</f>
        <v>4</v>
      </c>
      <c r="K518" s="1">
        <v>48000</v>
      </c>
      <c r="L518" s="2">
        <v>9401</v>
      </c>
      <c r="M518" s="2">
        <v>9204</v>
      </c>
      <c r="N518" s="2">
        <v>9599</v>
      </c>
      <c r="O518" s="2" t="s">
        <v>1818</v>
      </c>
    </row>
    <row r="519" spans="1:15" x14ac:dyDescent="0.25">
      <c r="A519" t="str">
        <f>LEFT(Table1[[#This Row],[Make2]],4)</f>
        <v>2009</v>
      </c>
      <c r="B519" t="str">
        <f>LEFT(Table1[[#This Row],[Make and Model]],FIND(" ",Table1[[#This Row],[Make and Model]]))</f>
        <v xml:space="preserve">Honda </v>
      </c>
      <c r="C519" t="s">
        <v>3032</v>
      </c>
      <c r="D519" t="str">
        <f>REPLACE(Table1[[#This Row],[Make and Model]],1,FIND(" ",Table1[[#This Row],[Make and Model]]), "")</f>
        <v>Civic Sedan</v>
      </c>
      <c r="E519" t="str">
        <f>REPLACE(Table1[[#This Row],[Make2]],1,5,"")</f>
        <v>Honda Civic Sedan</v>
      </c>
      <c r="F519" t="s">
        <v>1457</v>
      </c>
      <c r="G519">
        <v>4</v>
      </c>
      <c r="H519">
        <f>2014-Table1[[#This Row],[Year]]</f>
        <v>5</v>
      </c>
      <c r="K519" s="1">
        <v>60000</v>
      </c>
      <c r="L519" s="2">
        <v>8270</v>
      </c>
      <c r="M519" s="2">
        <v>8078</v>
      </c>
      <c r="N519" s="2">
        <v>8462</v>
      </c>
      <c r="O519" s="2" t="s">
        <v>1456</v>
      </c>
    </row>
    <row r="520" spans="1:15" x14ac:dyDescent="0.25">
      <c r="A520" t="str">
        <f>LEFT(Table1[[#This Row],[Make2]],4)</f>
        <v>2008</v>
      </c>
      <c r="B520" t="str">
        <f>LEFT(Table1[[#This Row],[Make and Model]],FIND(" ",Table1[[#This Row],[Make and Model]]))</f>
        <v xml:space="preserve">Honda </v>
      </c>
      <c r="C520" t="s">
        <v>3032</v>
      </c>
      <c r="D520" t="str">
        <f>REPLACE(Table1[[#This Row],[Make and Model]],1,FIND(" ",Table1[[#This Row],[Make and Model]]), "")</f>
        <v>Civic Sedan</v>
      </c>
      <c r="E520" t="str">
        <f>REPLACE(Table1[[#This Row],[Make2]],1,5,"")</f>
        <v>Honda Civic Sedan</v>
      </c>
      <c r="F520" t="s">
        <v>1095</v>
      </c>
      <c r="G520">
        <v>4</v>
      </c>
      <c r="H520">
        <f>2014-Table1[[#This Row],[Year]]</f>
        <v>6</v>
      </c>
      <c r="K520" s="1">
        <v>72000</v>
      </c>
      <c r="L520" s="2">
        <v>7109</v>
      </c>
      <c r="M520" s="2">
        <v>6997</v>
      </c>
      <c r="N520" s="2">
        <v>7220</v>
      </c>
      <c r="O520" s="2" t="s">
        <v>1094</v>
      </c>
    </row>
    <row r="521" spans="1:15" x14ac:dyDescent="0.25">
      <c r="A521" t="str">
        <f>LEFT(Table1[[#This Row],[Make2]],4)</f>
        <v>2007</v>
      </c>
      <c r="B521" t="str">
        <f>LEFT(Table1[[#This Row],[Make and Model]],FIND(" ",Table1[[#This Row],[Make and Model]]))</f>
        <v xml:space="preserve">Honda </v>
      </c>
      <c r="C521" t="s">
        <v>3032</v>
      </c>
      <c r="D521" t="str">
        <f>REPLACE(Table1[[#This Row],[Make and Model]],1,FIND(" ",Table1[[#This Row],[Make and Model]]), "")</f>
        <v>Civic Sedan</v>
      </c>
      <c r="E521" t="str">
        <f>REPLACE(Table1[[#This Row],[Make2]],1,5,"")</f>
        <v>Honda Civic Sedan</v>
      </c>
      <c r="F521" t="s">
        <v>755</v>
      </c>
      <c r="G521">
        <v>4</v>
      </c>
      <c r="H521">
        <f>2014-Table1[[#This Row],[Year]]</f>
        <v>7</v>
      </c>
      <c r="K521" s="1">
        <v>84000</v>
      </c>
      <c r="L521" s="2">
        <v>6120</v>
      </c>
      <c r="M521" s="2">
        <v>5982</v>
      </c>
      <c r="N521" s="2">
        <v>6258</v>
      </c>
      <c r="O521" s="2" t="s">
        <v>754</v>
      </c>
    </row>
    <row r="522" spans="1:15" x14ac:dyDescent="0.25">
      <c r="A522" t="str">
        <f>LEFT(Table1[[#This Row],[Make2]],4)</f>
        <v>2006</v>
      </c>
      <c r="B522" t="str">
        <f>LEFT(Table1[[#This Row],[Make and Model]],FIND(" ",Table1[[#This Row],[Make and Model]]))</f>
        <v xml:space="preserve">Honda </v>
      </c>
      <c r="C522" t="s">
        <v>3032</v>
      </c>
      <c r="D522" t="str">
        <f>REPLACE(Table1[[#This Row],[Make and Model]],1,FIND(" ",Table1[[#This Row],[Make and Model]]), "")</f>
        <v>Civic Sedan</v>
      </c>
      <c r="E522" t="str">
        <f>REPLACE(Table1[[#This Row],[Make2]],1,5,"")</f>
        <v>Honda Civic Sedan</v>
      </c>
      <c r="F522" t="s">
        <v>423</v>
      </c>
      <c r="G522">
        <v>4</v>
      </c>
      <c r="H522">
        <f>2014-Table1[[#This Row],[Year]]</f>
        <v>8</v>
      </c>
      <c r="K522" s="1">
        <v>96000</v>
      </c>
      <c r="L522" s="2">
        <v>5190</v>
      </c>
      <c r="M522" s="2">
        <v>5079</v>
      </c>
      <c r="N522" s="2">
        <v>5302</v>
      </c>
      <c r="O522" s="2" t="s">
        <v>422</v>
      </c>
    </row>
    <row r="523" spans="1:15" x14ac:dyDescent="0.25">
      <c r="A523" t="str">
        <f>LEFT(Table1[[#This Row],[Make2]],4)</f>
        <v>2005</v>
      </c>
      <c r="B523" t="str">
        <f>LEFT(Table1[[#This Row],[Make and Model]],FIND(" ",Table1[[#This Row],[Make and Model]]))</f>
        <v xml:space="preserve">Honda </v>
      </c>
      <c r="C523" t="s">
        <v>3032</v>
      </c>
      <c r="D523" t="str">
        <f>REPLACE(Table1[[#This Row],[Make and Model]],1,FIND(" ",Table1[[#This Row],[Make and Model]]), "")</f>
        <v>Civic Sedan</v>
      </c>
      <c r="E523" t="str">
        <f>REPLACE(Table1[[#This Row],[Make2]],1,5,"")</f>
        <v>Honda Civic Sedan</v>
      </c>
      <c r="F523" t="s">
        <v>147</v>
      </c>
      <c r="G523">
        <v>3</v>
      </c>
      <c r="H523">
        <f>2014-Table1[[#This Row],[Year]]</f>
        <v>9</v>
      </c>
      <c r="K523" s="1">
        <v>108000</v>
      </c>
      <c r="L523" s="2">
        <v>4102</v>
      </c>
      <c r="M523" s="2">
        <v>4011</v>
      </c>
      <c r="N523" s="2">
        <v>4193</v>
      </c>
      <c r="O523" s="2" t="s">
        <v>146</v>
      </c>
    </row>
    <row r="524" spans="1:15" x14ac:dyDescent="0.25">
      <c r="A524" t="str">
        <f>LEFT(Table1[[#This Row],[Make2]],4)</f>
        <v>2013</v>
      </c>
      <c r="B524" t="str">
        <f>LEFT(Table1[[#This Row],[Make and Model]],FIND(" ",Table1[[#This Row],[Make and Model]]))</f>
        <v xml:space="preserve">Honda </v>
      </c>
      <c r="C524" t="s">
        <v>3033</v>
      </c>
      <c r="D524" t="str">
        <f>REPLACE(Table1[[#This Row],[Make and Model]],1,FIND(" ",Table1[[#This Row],[Make and Model]]), "")</f>
        <v>CR-V Hatchback</v>
      </c>
      <c r="E524" t="str">
        <f>REPLACE(Table1[[#This Row],[Make2]],1,5,"")</f>
        <v>Honda CR-V Hatchback</v>
      </c>
      <c r="F524" t="s">
        <v>2939</v>
      </c>
      <c r="G524">
        <v>4</v>
      </c>
      <c r="H524">
        <f>2014-Table1[[#This Row],[Year]]</f>
        <v>1</v>
      </c>
      <c r="K524" s="1">
        <v>12000</v>
      </c>
      <c r="L524" s="2">
        <v>18728</v>
      </c>
      <c r="M524" s="2">
        <v>18465</v>
      </c>
      <c r="N524" s="2">
        <v>18991</v>
      </c>
      <c r="O524" s="2" t="s">
        <v>2938</v>
      </c>
    </row>
    <row r="525" spans="1:15" x14ac:dyDescent="0.25">
      <c r="A525" t="str">
        <f>LEFT(Table1[[#This Row],[Make2]],4)</f>
        <v>2012</v>
      </c>
      <c r="B525" t="str">
        <f>LEFT(Table1[[#This Row],[Make and Model]],FIND(" ",Table1[[#This Row],[Make and Model]]))</f>
        <v xml:space="preserve">Honda </v>
      </c>
      <c r="C525" t="s">
        <v>3033</v>
      </c>
      <c r="D525" t="str">
        <f>REPLACE(Table1[[#This Row],[Make and Model]],1,FIND(" ",Table1[[#This Row],[Make and Model]]), "")</f>
        <v>CR-V Hatchback</v>
      </c>
      <c r="E525" t="str">
        <f>REPLACE(Table1[[#This Row],[Make2]],1,5,"")</f>
        <v>Honda CR-V Hatchback</v>
      </c>
      <c r="F525" t="s">
        <v>2599</v>
      </c>
      <c r="G525">
        <v>4</v>
      </c>
      <c r="H525">
        <f>2014-Table1[[#This Row],[Year]]</f>
        <v>2</v>
      </c>
      <c r="K525" s="1">
        <v>24000</v>
      </c>
      <c r="L525" s="2">
        <v>17414</v>
      </c>
      <c r="M525" s="2">
        <v>17166</v>
      </c>
      <c r="N525" s="2">
        <v>17661</v>
      </c>
      <c r="O525" s="2" t="s">
        <v>2598</v>
      </c>
    </row>
    <row r="526" spans="1:15" x14ac:dyDescent="0.25">
      <c r="A526" t="str">
        <f>LEFT(Table1[[#This Row],[Make2]],4)</f>
        <v>2011</v>
      </c>
      <c r="B526" t="str">
        <f>LEFT(Table1[[#This Row],[Make and Model]],FIND(" ",Table1[[#This Row],[Make and Model]]))</f>
        <v xml:space="preserve">Honda </v>
      </c>
      <c r="C526" t="s">
        <v>3033</v>
      </c>
      <c r="D526" t="str">
        <f>REPLACE(Table1[[#This Row],[Make and Model]],1,FIND(" ",Table1[[#This Row],[Make and Model]]), "")</f>
        <v>CR-V Hatchback</v>
      </c>
      <c r="E526" t="str">
        <f>REPLACE(Table1[[#This Row],[Make2]],1,5,"")</f>
        <v>Honda CR-V Hatchback</v>
      </c>
      <c r="F526" t="s">
        <v>2249</v>
      </c>
      <c r="G526">
        <v>3.33</v>
      </c>
      <c r="H526">
        <f>2014-Table1[[#This Row],[Year]]</f>
        <v>3</v>
      </c>
      <c r="K526" s="1">
        <v>36000</v>
      </c>
      <c r="L526" s="2">
        <v>14734</v>
      </c>
      <c r="M526" s="2">
        <v>14428</v>
      </c>
      <c r="N526" s="2">
        <v>15040</v>
      </c>
      <c r="O526" s="2" t="s">
        <v>2248</v>
      </c>
    </row>
    <row r="527" spans="1:15" x14ac:dyDescent="0.25">
      <c r="A527" t="str">
        <f>LEFT(Table1[[#This Row],[Make2]],4)</f>
        <v>2010</v>
      </c>
      <c r="B527" t="str">
        <f>LEFT(Table1[[#This Row],[Make and Model]],FIND(" ",Table1[[#This Row],[Make and Model]]))</f>
        <v xml:space="preserve">Honda </v>
      </c>
      <c r="C527" t="s">
        <v>3033</v>
      </c>
      <c r="D527" t="str">
        <f>REPLACE(Table1[[#This Row],[Make and Model]],1,FIND(" ",Table1[[#This Row],[Make and Model]]), "")</f>
        <v>CR-V Hatchback</v>
      </c>
      <c r="E527" t="str">
        <f>REPLACE(Table1[[#This Row],[Make2]],1,5,"")</f>
        <v>Honda CR-V Hatchback</v>
      </c>
      <c r="F527" t="s">
        <v>1821</v>
      </c>
      <c r="G527">
        <v>3.33</v>
      </c>
      <c r="H527">
        <f>2014-Table1[[#This Row],[Year]]</f>
        <v>4</v>
      </c>
      <c r="K527" s="1">
        <v>48000</v>
      </c>
      <c r="L527" s="2">
        <v>12756</v>
      </c>
      <c r="M527" s="2">
        <v>12550</v>
      </c>
      <c r="N527" s="2">
        <v>12962</v>
      </c>
      <c r="O527" s="2" t="s">
        <v>1820</v>
      </c>
    </row>
    <row r="528" spans="1:15" x14ac:dyDescent="0.25">
      <c r="A528" t="str">
        <f>LEFT(Table1[[#This Row],[Make2]],4)</f>
        <v>2009</v>
      </c>
      <c r="B528" t="str">
        <f>LEFT(Table1[[#This Row],[Make and Model]],FIND(" ",Table1[[#This Row],[Make and Model]]))</f>
        <v xml:space="preserve">Honda </v>
      </c>
      <c r="C528" t="s">
        <v>3033</v>
      </c>
      <c r="D528" t="str">
        <f>REPLACE(Table1[[#This Row],[Make and Model]],1,FIND(" ",Table1[[#This Row],[Make and Model]]), "")</f>
        <v>CR-V Hatchback</v>
      </c>
      <c r="E528" t="str">
        <f>REPLACE(Table1[[#This Row],[Make2]],1,5,"")</f>
        <v>Honda CR-V Hatchback</v>
      </c>
      <c r="F528" t="s">
        <v>1459</v>
      </c>
      <c r="G528">
        <v>3.33</v>
      </c>
      <c r="H528">
        <f>2014-Table1[[#This Row],[Year]]</f>
        <v>5</v>
      </c>
      <c r="K528" s="1">
        <v>60000</v>
      </c>
      <c r="L528" s="2">
        <v>10731</v>
      </c>
      <c r="M528" s="2">
        <v>10509</v>
      </c>
      <c r="N528" s="2">
        <v>10952</v>
      </c>
      <c r="O528" s="2" t="s">
        <v>1458</v>
      </c>
    </row>
    <row r="529" spans="1:15" x14ac:dyDescent="0.25">
      <c r="A529" t="str">
        <f>LEFT(Table1[[#This Row],[Make2]],4)</f>
        <v>2008</v>
      </c>
      <c r="B529" t="str">
        <f>LEFT(Table1[[#This Row],[Make and Model]],FIND(" ",Table1[[#This Row],[Make and Model]]))</f>
        <v xml:space="preserve">Honda </v>
      </c>
      <c r="C529" t="s">
        <v>3033</v>
      </c>
      <c r="D529" t="str">
        <f>REPLACE(Table1[[#This Row],[Make and Model]],1,FIND(" ",Table1[[#This Row],[Make and Model]]), "")</f>
        <v>CR-V Hatchback</v>
      </c>
      <c r="E529" t="str">
        <f>REPLACE(Table1[[#This Row],[Make2]],1,5,"")</f>
        <v>Honda CR-V Hatchback</v>
      </c>
      <c r="F529" t="s">
        <v>1097</v>
      </c>
      <c r="G529">
        <v>3.33</v>
      </c>
      <c r="H529">
        <f>2014-Table1[[#This Row],[Year]]</f>
        <v>6</v>
      </c>
      <c r="K529" s="1">
        <v>72000</v>
      </c>
      <c r="L529" s="2">
        <v>9333</v>
      </c>
      <c r="M529" s="2">
        <v>9140</v>
      </c>
      <c r="N529" s="2">
        <v>9525</v>
      </c>
      <c r="O529" s="2" t="s">
        <v>1096</v>
      </c>
    </row>
    <row r="530" spans="1:15" x14ac:dyDescent="0.25">
      <c r="A530" t="str">
        <f>LEFT(Table1[[#This Row],[Make2]],4)</f>
        <v>2007</v>
      </c>
      <c r="B530" t="str">
        <f>LEFT(Table1[[#This Row],[Make and Model]],FIND(" ",Table1[[#This Row],[Make and Model]]))</f>
        <v xml:space="preserve">Honda </v>
      </c>
      <c r="C530" t="s">
        <v>3033</v>
      </c>
      <c r="D530" t="str">
        <f>REPLACE(Table1[[#This Row],[Make and Model]],1,FIND(" ",Table1[[#This Row],[Make and Model]]), "")</f>
        <v>CR-V Hatchback</v>
      </c>
      <c r="E530" t="str">
        <f>REPLACE(Table1[[#This Row],[Make2]],1,5,"")</f>
        <v>Honda CR-V Hatchback</v>
      </c>
      <c r="F530" t="s">
        <v>757</v>
      </c>
      <c r="G530">
        <v>3.33</v>
      </c>
      <c r="H530">
        <f>2014-Table1[[#This Row],[Year]]</f>
        <v>7</v>
      </c>
      <c r="K530" s="1">
        <v>84000</v>
      </c>
      <c r="L530" s="2">
        <v>8486</v>
      </c>
      <c r="M530" s="2">
        <v>8335</v>
      </c>
      <c r="N530" s="2">
        <v>8636</v>
      </c>
      <c r="O530" s="2" t="s">
        <v>756</v>
      </c>
    </row>
    <row r="531" spans="1:15" x14ac:dyDescent="0.25">
      <c r="A531" t="str">
        <f>LEFT(Table1[[#This Row],[Make2]],4)</f>
        <v>2011</v>
      </c>
      <c r="B531" t="str">
        <f>LEFT(Table1[[#This Row],[Make and Model]],FIND(" ",Table1[[#This Row],[Make and Model]]))</f>
        <v xml:space="preserve">Honda </v>
      </c>
      <c r="C531" t="s">
        <v>3033</v>
      </c>
      <c r="D531" t="str">
        <f>REPLACE(Table1[[#This Row],[Make and Model]],1,FIND(" ",Table1[[#This Row],[Make and Model]]), "")</f>
        <v>Element Hatchback</v>
      </c>
      <c r="E531" t="str">
        <f>REPLACE(Table1[[#This Row],[Make2]],1,5,"")</f>
        <v>Honda Element Hatchback</v>
      </c>
      <c r="F531" t="s">
        <v>2251</v>
      </c>
      <c r="G531">
        <v>4</v>
      </c>
      <c r="H531">
        <f>2014-Table1[[#This Row],[Year]]</f>
        <v>3</v>
      </c>
      <c r="K531" s="1">
        <v>36000</v>
      </c>
      <c r="L531" s="2">
        <v>15671</v>
      </c>
      <c r="M531" s="2">
        <v>15238</v>
      </c>
      <c r="N531" s="2">
        <v>16103</v>
      </c>
      <c r="O531" s="2" t="s">
        <v>2250</v>
      </c>
    </row>
    <row r="532" spans="1:15" x14ac:dyDescent="0.25">
      <c r="A532" t="str">
        <f>LEFT(Table1[[#This Row],[Make2]],4)</f>
        <v>2010</v>
      </c>
      <c r="B532" t="str">
        <f>LEFT(Table1[[#This Row],[Make and Model]],FIND(" ",Table1[[#This Row],[Make and Model]]))</f>
        <v xml:space="preserve">Honda </v>
      </c>
      <c r="C532" t="s">
        <v>3033</v>
      </c>
      <c r="D532" t="str">
        <f>REPLACE(Table1[[#This Row],[Make and Model]],1,FIND(" ",Table1[[#This Row],[Make and Model]]), "")</f>
        <v>Element Hatchback</v>
      </c>
      <c r="E532" t="str">
        <f>REPLACE(Table1[[#This Row],[Make2]],1,5,"")</f>
        <v>Honda Element Hatchback</v>
      </c>
      <c r="F532" t="s">
        <v>1825</v>
      </c>
      <c r="G532">
        <v>4</v>
      </c>
      <c r="H532">
        <f>2014-Table1[[#This Row],[Year]]</f>
        <v>4</v>
      </c>
      <c r="K532" s="1">
        <v>48000</v>
      </c>
      <c r="L532" s="2">
        <v>13425</v>
      </c>
      <c r="M532" s="2">
        <v>13002</v>
      </c>
      <c r="N532" s="2">
        <v>13848</v>
      </c>
      <c r="O532" s="2" t="s">
        <v>1824</v>
      </c>
    </row>
    <row r="533" spans="1:15" x14ac:dyDescent="0.25">
      <c r="A533" t="str">
        <f>LEFT(Table1[[#This Row],[Make2]],4)</f>
        <v>2009</v>
      </c>
      <c r="B533" t="str">
        <f>LEFT(Table1[[#This Row],[Make and Model]],FIND(" ",Table1[[#This Row],[Make and Model]]))</f>
        <v xml:space="preserve">Honda </v>
      </c>
      <c r="C533" t="s">
        <v>3033</v>
      </c>
      <c r="D533" t="str">
        <f>REPLACE(Table1[[#This Row],[Make and Model]],1,FIND(" ",Table1[[#This Row],[Make and Model]]), "")</f>
        <v>Element Hatchback</v>
      </c>
      <c r="E533" t="str">
        <f>REPLACE(Table1[[#This Row],[Make2]],1,5,"")</f>
        <v>Honda Element Hatchback</v>
      </c>
      <c r="F533" t="s">
        <v>1461</v>
      </c>
      <c r="G533">
        <v>4</v>
      </c>
      <c r="H533">
        <f>2014-Table1[[#This Row],[Year]]</f>
        <v>5</v>
      </c>
      <c r="K533" s="1">
        <v>60000</v>
      </c>
      <c r="L533" s="2">
        <v>11366</v>
      </c>
      <c r="M533" s="2">
        <v>11068</v>
      </c>
      <c r="N533" s="2">
        <v>11664</v>
      </c>
      <c r="O533" s="2" t="s">
        <v>1460</v>
      </c>
    </row>
    <row r="534" spans="1:15" x14ac:dyDescent="0.25">
      <c r="A534" t="str">
        <f>LEFT(Table1[[#This Row],[Make2]],4)</f>
        <v>2008</v>
      </c>
      <c r="B534" t="str">
        <f>LEFT(Table1[[#This Row],[Make and Model]],FIND(" ",Table1[[#This Row],[Make and Model]]))</f>
        <v xml:space="preserve">Honda </v>
      </c>
      <c r="C534" t="s">
        <v>3033</v>
      </c>
      <c r="D534" t="str">
        <f>REPLACE(Table1[[#This Row],[Make and Model]],1,FIND(" ",Table1[[#This Row],[Make and Model]]), "")</f>
        <v>Element Hatchback</v>
      </c>
      <c r="E534" t="str">
        <f>REPLACE(Table1[[#This Row],[Make2]],1,5,"")</f>
        <v>Honda Element Hatchback</v>
      </c>
      <c r="F534" t="s">
        <v>1099</v>
      </c>
      <c r="G534">
        <v>4</v>
      </c>
      <c r="H534">
        <f>2014-Table1[[#This Row],[Year]]</f>
        <v>6</v>
      </c>
      <c r="K534" s="1">
        <v>72000</v>
      </c>
      <c r="L534" s="2">
        <v>9287</v>
      </c>
      <c r="M534" s="2">
        <v>9092</v>
      </c>
      <c r="N534" s="2">
        <v>9482</v>
      </c>
      <c r="O534" s="2" t="s">
        <v>1098</v>
      </c>
    </row>
    <row r="535" spans="1:15" x14ac:dyDescent="0.25">
      <c r="A535" t="str">
        <f>LEFT(Table1[[#This Row],[Make2]],4)</f>
        <v>2010</v>
      </c>
      <c r="B535" t="str">
        <f>LEFT(Table1[[#This Row],[Make and Model]],FIND(" ",Table1[[#This Row],[Make and Model]]))</f>
        <v xml:space="preserve">Honda </v>
      </c>
      <c r="C535" t="s">
        <v>3031</v>
      </c>
      <c r="D535" t="str">
        <f>REPLACE(Table1[[#This Row],[Make and Model]],1,FIND(" ",Table1[[#This Row],[Make and Model]]), "")</f>
        <v>Element SUV</v>
      </c>
      <c r="E535" t="str">
        <f>REPLACE(Table1[[#This Row],[Make2]],1,5,"")</f>
        <v>Honda Element SUV</v>
      </c>
      <c r="F535" t="s">
        <v>1827</v>
      </c>
      <c r="G535">
        <v>4</v>
      </c>
      <c r="H535">
        <f>2014-Table1[[#This Row],[Year]]</f>
        <v>4</v>
      </c>
      <c r="K535" s="1">
        <v>48000</v>
      </c>
      <c r="L535" s="2">
        <v>13952</v>
      </c>
      <c r="M535" s="2">
        <v>13676</v>
      </c>
      <c r="N535" s="2">
        <v>14228</v>
      </c>
      <c r="O535" s="2" t="s">
        <v>1826</v>
      </c>
    </row>
    <row r="536" spans="1:15" x14ac:dyDescent="0.25">
      <c r="A536" t="str">
        <f>LEFT(Table1[[#This Row],[Make2]],4)</f>
        <v>2009</v>
      </c>
      <c r="B536" t="str">
        <f>LEFT(Table1[[#This Row],[Make and Model]],FIND(" ",Table1[[#This Row],[Make and Model]]))</f>
        <v xml:space="preserve">Honda </v>
      </c>
      <c r="C536" t="s">
        <v>3031</v>
      </c>
      <c r="D536" t="str">
        <f>REPLACE(Table1[[#This Row],[Make and Model]],1,FIND(" ",Table1[[#This Row],[Make and Model]]), "")</f>
        <v>Element SUV</v>
      </c>
      <c r="E536" t="str">
        <f>REPLACE(Table1[[#This Row],[Make2]],1,5,"")</f>
        <v>Honda Element SUV</v>
      </c>
      <c r="F536" t="s">
        <v>1463</v>
      </c>
      <c r="G536">
        <v>4</v>
      </c>
      <c r="H536">
        <f>2014-Table1[[#This Row],[Year]]</f>
        <v>5</v>
      </c>
      <c r="K536" s="1">
        <v>60000</v>
      </c>
      <c r="L536" s="2">
        <v>12442</v>
      </c>
      <c r="M536" s="2">
        <v>12188</v>
      </c>
      <c r="N536" s="2">
        <v>12696</v>
      </c>
      <c r="O536" s="2" t="s">
        <v>1462</v>
      </c>
    </row>
    <row r="537" spans="1:15" x14ac:dyDescent="0.25">
      <c r="A537" t="str">
        <f>LEFT(Table1[[#This Row],[Make2]],4)</f>
        <v>2008</v>
      </c>
      <c r="B537" t="str">
        <f>LEFT(Table1[[#This Row],[Make and Model]],FIND(" ",Table1[[#This Row],[Make and Model]]))</f>
        <v xml:space="preserve">Honda </v>
      </c>
      <c r="C537" t="s">
        <v>3031</v>
      </c>
      <c r="D537" t="str">
        <f>REPLACE(Table1[[#This Row],[Make and Model]],1,FIND(" ",Table1[[#This Row],[Make and Model]]), "")</f>
        <v>Element SUV</v>
      </c>
      <c r="E537" t="str">
        <f>REPLACE(Table1[[#This Row],[Make2]],1,5,"")</f>
        <v>Honda Element SUV</v>
      </c>
      <c r="F537" t="s">
        <v>1101</v>
      </c>
      <c r="G537">
        <v>4</v>
      </c>
      <c r="H537">
        <f>2014-Table1[[#This Row],[Year]]</f>
        <v>6</v>
      </c>
      <c r="K537" s="1">
        <v>72000</v>
      </c>
      <c r="L537" s="2">
        <v>9672</v>
      </c>
      <c r="M537" s="2">
        <v>9459</v>
      </c>
      <c r="N537" s="2">
        <v>9885</v>
      </c>
      <c r="O537" s="2" t="s">
        <v>1100</v>
      </c>
    </row>
    <row r="538" spans="1:15" x14ac:dyDescent="0.25">
      <c r="A538" t="str">
        <f>LEFT(Table1[[#This Row],[Make2]],4)</f>
        <v>2007</v>
      </c>
      <c r="B538" t="str">
        <f>LEFT(Table1[[#This Row],[Make and Model]],FIND(" ",Table1[[#This Row],[Make and Model]]))</f>
        <v xml:space="preserve">Honda </v>
      </c>
      <c r="C538" t="s">
        <v>3031</v>
      </c>
      <c r="D538" t="str">
        <f>REPLACE(Table1[[#This Row],[Make and Model]],1,FIND(" ",Table1[[#This Row],[Make and Model]]), "")</f>
        <v>Element SUV</v>
      </c>
      <c r="E538" t="str">
        <f>REPLACE(Table1[[#This Row],[Make2]],1,5,"")</f>
        <v>Honda Element SUV</v>
      </c>
      <c r="F538" t="s">
        <v>759</v>
      </c>
      <c r="G538">
        <v>4</v>
      </c>
      <c r="H538">
        <f>2014-Table1[[#This Row],[Year]]</f>
        <v>7</v>
      </c>
      <c r="K538" s="1">
        <v>84000</v>
      </c>
      <c r="L538" s="2">
        <v>7944</v>
      </c>
      <c r="M538" s="2">
        <v>7818</v>
      </c>
      <c r="N538" s="2">
        <v>8070</v>
      </c>
      <c r="O538" s="2" t="s">
        <v>758</v>
      </c>
    </row>
    <row r="539" spans="1:15" x14ac:dyDescent="0.25">
      <c r="A539" t="str">
        <f>LEFT(Table1[[#This Row],[Make2]],4)</f>
        <v>2006</v>
      </c>
      <c r="B539" t="str">
        <f>LEFT(Table1[[#This Row],[Make and Model]],FIND(" ",Table1[[#This Row],[Make and Model]]))</f>
        <v xml:space="preserve">Honda </v>
      </c>
      <c r="C539" t="s">
        <v>3031</v>
      </c>
      <c r="D539" t="str">
        <f>REPLACE(Table1[[#This Row],[Make and Model]],1,FIND(" ",Table1[[#This Row],[Make and Model]]), "")</f>
        <v>Element SUV</v>
      </c>
      <c r="E539" t="str">
        <f>REPLACE(Table1[[#This Row],[Make2]],1,5,"")</f>
        <v>Honda Element SUV</v>
      </c>
      <c r="F539" t="s">
        <v>425</v>
      </c>
      <c r="G539">
        <v>2</v>
      </c>
      <c r="H539">
        <f>2014-Table1[[#This Row],[Year]]</f>
        <v>8</v>
      </c>
      <c r="K539" s="1">
        <v>96000</v>
      </c>
      <c r="L539" s="2">
        <v>6706</v>
      </c>
      <c r="M539" s="2">
        <v>6563</v>
      </c>
      <c r="N539" s="2">
        <v>6849</v>
      </c>
      <c r="O539" s="2" t="s">
        <v>424</v>
      </c>
    </row>
    <row r="540" spans="1:15" x14ac:dyDescent="0.25">
      <c r="A540" t="str">
        <f>LEFT(Table1[[#This Row],[Make2]],4)</f>
        <v>2005</v>
      </c>
      <c r="B540" t="str">
        <f>LEFT(Table1[[#This Row],[Make and Model]],FIND(" ",Table1[[#This Row],[Make and Model]]))</f>
        <v xml:space="preserve">Honda </v>
      </c>
      <c r="C540" t="s">
        <v>3031</v>
      </c>
      <c r="D540" t="str">
        <f>REPLACE(Table1[[#This Row],[Make and Model]],1,FIND(" ",Table1[[#This Row],[Make and Model]]), "")</f>
        <v>Element SUV</v>
      </c>
      <c r="E540" t="str">
        <f>REPLACE(Table1[[#This Row],[Make2]],1,5,"")</f>
        <v>Honda Element SUV</v>
      </c>
      <c r="F540" t="s">
        <v>149</v>
      </c>
      <c r="G540">
        <v>2</v>
      </c>
      <c r="H540">
        <f>2014-Table1[[#This Row],[Year]]</f>
        <v>9</v>
      </c>
      <c r="K540" s="1">
        <v>108000</v>
      </c>
      <c r="L540" s="2">
        <v>5329</v>
      </c>
      <c r="M540" s="2">
        <v>5197</v>
      </c>
      <c r="N540" s="2">
        <v>5460</v>
      </c>
      <c r="O540" s="2" t="s">
        <v>148</v>
      </c>
    </row>
    <row r="541" spans="1:15" x14ac:dyDescent="0.25">
      <c r="A541" t="str">
        <f>LEFT(Table1[[#This Row],[Make2]],4)</f>
        <v>2013</v>
      </c>
      <c r="B541" t="str">
        <f>LEFT(Table1[[#This Row],[Make and Model]],FIND(" ",Table1[[#This Row],[Make and Model]]))</f>
        <v xml:space="preserve">Honda </v>
      </c>
      <c r="C541" t="s">
        <v>3033</v>
      </c>
      <c r="D541" t="str">
        <f>REPLACE(Table1[[#This Row],[Make and Model]],1,FIND(" ",Table1[[#This Row],[Make and Model]]), "")</f>
        <v>Fit Hatchback</v>
      </c>
      <c r="E541" t="str">
        <f>REPLACE(Table1[[#This Row],[Make2]],1,5,"")</f>
        <v>Honda Fit Hatchback</v>
      </c>
      <c r="F541" t="s">
        <v>2941</v>
      </c>
      <c r="G541">
        <v>4</v>
      </c>
      <c r="H541">
        <f>2014-Table1[[#This Row],[Year]]</f>
        <v>1</v>
      </c>
      <c r="K541" s="1">
        <v>12000</v>
      </c>
      <c r="L541" s="2">
        <v>13978</v>
      </c>
      <c r="M541" s="2">
        <v>13663</v>
      </c>
      <c r="N541" s="2">
        <v>14292</v>
      </c>
      <c r="O541" s="2" t="s">
        <v>2940</v>
      </c>
    </row>
    <row r="542" spans="1:15" x14ac:dyDescent="0.25">
      <c r="A542" t="str">
        <f>LEFT(Table1[[#This Row],[Make2]],4)</f>
        <v>2012</v>
      </c>
      <c r="B542" t="str">
        <f>LEFT(Table1[[#This Row],[Make and Model]],FIND(" ",Table1[[#This Row],[Make and Model]]))</f>
        <v xml:space="preserve">Honda </v>
      </c>
      <c r="C542" t="s">
        <v>3033</v>
      </c>
      <c r="D542" t="str">
        <f>REPLACE(Table1[[#This Row],[Make and Model]],1,FIND(" ",Table1[[#This Row],[Make and Model]]), "")</f>
        <v>Fit Hatchback</v>
      </c>
      <c r="E542" t="str">
        <f>REPLACE(Table1[[#This Row],[Make2]],1,5,"")</f>
        <v>Honda Fit Hatchback</v>
      </c>
      <c r="F542" t="s">
        <v>2601</v>
      </c>
      <c r="G542">
        <v>4</v>
      </c>
      <c r="H542">
        <f>2014-Table1[[#This Row],[Year]]</f>
        <v>2</v>
      </c>
      <c r="K542" s="1">
        <v>24000</v>
      </c>
      <c r="L542" s="2">
        <v>12429</v>
      </c>
      <c r="M542" s="2">
        <v>12180</v>
      </c>
      <c r="N542" s="2">
        <v>12678</v>
      </c>
      <c r="O542" s="2" t="s">
        <v>2600</v>
      </c>
    </row>
    <row r="543" spans="1:15" x14ac:dyDescent="0.25">
      <c r="A543" t="str">
        <f>LEFT(Table1[[#This Row],[Make2]],4)</f>
        <v>2011</v>
      </c>
      <c r="B543" t="str">
        <f>LEFT(Table1[[#This Row],[Make and Model]],FIND(" ",Table1[[#This Row],[Make and Model]]))</f>
        <v xml:space="preserve">Honda </v>
      </c>
      <c r="C543" t="s">
        <v>3033</v>
      </c>
      <c r="D543" t="str">
        <f>REPLACE(Table1[[#This Row],[Make and Model]],1,FIND(" ",Table1[[#This Row],[Make and Model]]), "")</f>
        <v>Fit Hatchback</v>
      </c>
      <c r="E543" t="str">
        <f>REPLACE(Table1[[#This Row],[Make2]],1,5,"")</f>
        <v>Honda Fit Hatchback</v>
      </c>
      <c r="F543" t="s">
        <v>2253</v>
      </c>
      <c r="G543">
        <v>3.67</v>
      </c>
      <c r="H543">
        <f>2014-Table1[[#This Row],[Year]]</f>
        <v>3</v>
      </c>
      <c r="K543" s="1">
        <v>36000</v>
      </c>
      <c r="L543" s="2">
        <v>8875</v>
      </c>
      <c r="M543" s="2">
        <v>8661</v>
      </c>
      <c r="N543" s="2">
        <v>9088</v>
      </c>
      <c r="O543" s="2" t="s">
        <v>2252</v>
      </c>
    </row>
    <row r="544" spans="1:15" x14ac:dyDescent="0.25">
      <c r="A544" t="str">
        <f>LEFT(Table1[[#This Row],[Make2]],4)</f>
        <v>2010</v>
      </c>
      <c r="B544" t="str">
        <f>LEFT(Table1[[#This Row],[Make and Model]],FIND(" ",Table1[[#This Row],[Make and Model]]))</f>
        <v xml:space="preserve">Honda </v>
      </c>
      <c r="C544" t="s">
        <v>3033</v>
      </c>
      <c r="D544" t="str">
        <f>REPLACE(Table1[[#This Row],[Make and Model]],1,FIND(" ",Table1[[#This Row],[Make and Model]]), "")</f>
        <v>Fit Hatchback</v>
      </c>
      <c r="E544" t="str">
        <f>REPLACE(Table1[[#This Row],[Make2]],1,5,"")</f>
        <v>Honda Fit Hatchback</v>
      </c>
      <c r="F544" t="s">
        <v>1829</v>
      </c>
      <c r="G544">
        <v>3.67</v>
      </c>
      <c r="H544">
        <f>2014-Table1[[#This Row],[Year]]</f>
        <v>4</v>
      </c>
      <c r="K544" s="1">
        <v>48000</v>
      </c>
      <c r="L544" s="2">
        <v>9605</v>
      </c>
      <c r="M544" s="2">
        <v>9397</v>
      </c>
      <c r="N544" s="2">
        <v>9813</v>
      </c>
      <c r="O544" s="2" t="s">
        <v>1828</v>
      </c>
    </row>
    <row r="545" spans="1:15" x14ac:dyDescent="0.25">
      <c r="A545" t="str">
        <f>LEFT(Table1[[#This Row],[Make2]],4)</f>
        <v>2009</v>
      </c>
      <c r="B545" t="str">
        <f>LEFT(Table1[[#This Row],[Make and Model]],FIND(" ",Table1[[#This Row],[Make and Model]]))</f>
        <v xml:space="preserve">Honda </v>
      </c>
      <c r="C545" t="s">
        <v>3033</v>
      </c>
      <c r="D545" t="str">
        <f>REPLACE(Table1[[#This Row],[Make and Model]],1,FIND(" ",Table1[[#This Row],[Make and Model]]), "")</f>
        <v>Fit Hatchback</v>
      </c>
      <c r="E545" t="str">
        <f>REPLACE(Table1[[#This Row],[Make2]],1,5,"")</f>
        <v>Honda Fit Hatchback</v>
      </c>
      <c r="F545" t="s">
        <v>1465</v>
      </c>
      <c r="G545">
        <v>3.67</v>
      </c>
      <c r="H545">
        <f>2014-Table1[[#This Row],[Year]]</f>
        <v>5</v>
      </c>
      <c r="K545" s="1">
        <v>60000</v>
      </c>
      <c r="L545" s="2">
        <v>8385</v>
      </c>
      <c r="M545" s="2">
        <v>8205</v>
      </c>
      <c r="N545" s="2">
        <v>8565</v>
      </c>
      <c r="O545" s="2" t="s">
        <v>1464</v>
      </c>
    </row>
    <row r="546" spans="1:15" x14ac:dyDescent="0.25">
      <c r="A546" t="str">
        <f>LEFT(Table1[[#This Row],[Make2]],4)</f>
        <v>2008</v>
      </c>
      <c r="B546" t="str">
        <f>LEFT(Table1[[#This Row],[Make and Model]],FIND(" ",Table1[[#This Row],[Make and Model]]))</f>
        <v xml:space="preserve">Honda </v>
      </c>
      <c r="C546" t="s">
        <v>3033</v>
      </c>
      <c r="D546" t="str">
        <f>REPLACE(Table1[[#This Row],[Make and Model]],1,FIND(" ",Table1[[#This Row],[Make and Model]]), "")</f>
        <v>Fit Hatchback</v>
      </c>
      <c r="E546" t="str">
        <f>REPLACE(Table1[[#This Row],[Make2]],1,5,"")</f>
        <v>Honda Fit Hatchback</v>
      </c>
      <c r="F546" t="s">
        <v>1103</v>
      </c>
      <c r="G546">
        <v>2.67</v>
      </c>
      <c r="H546">
        <f>2014-Table1[[#This Row],[Year]]</f>
        <v>6</v>
      </c>
      <c r="K546" s="1">
        <v>72000</v>
      </c>
      <c r="L546" s="2">
        <v>7053</v>
      </c>
      <c r="M546" s="2">
        <v>6887</v>
      </c>
      <c r="N546" s="2">
        <v>7219</v>
      </c>
      <c r="O546" s="2" t="s">
        <v>1102</v>
      </c>
    </row>
    <row r="547" spans="1:15" x14ac:dyDescent="0.25">
      <c r="A547" t="str">
        <f>LEFT(Table1[[#This Row],[Make2]],4)</f>
        <v>2007</v>
      </c>
      <c r="B547" t="str">
        <f>LEFT(Table1[[#This Row],[Make and Model]],FIND(" ",Table1[[#This Row],[Make and Model]]))</f>
        <v xml:space="preserve">Honda </v>
      </c>
      <c r="C547" t="s">
        <v>3033</v>
      </c>
      <c r="D547" t="str">
        <f>REPLACE(Table1[[#This Row],[Make and Model]],1,FIND(" ",Table1[[#This Row],[Make and Model]]), "")</f>
        <v>Fit Hatchback</v>
      </c>
      <c r="E547" t="str">
        <f>REPLACE(Table1[[#This Row],[Make2]],1,5,"")</f>
        <v>Honda Fit Hatchback</v>
      </c>
      <c r="F547" t="s">
        <v>761</v>
      </c>
      <c r="G547">
        <v>2.67</v>
      </c>
      <c r="H547">
        <f>2014-Table1[[#This Row],[Year]]</f>
        <v>7</v>
      </c>
      <c r="K547" s="1">
        <v>84000</v>
      </c>
      <c r="L547" s="2">
        <v>5397</v>
      </c>
      <c r="M547" s="2">
        <v>5222</v>
      </c>
      <c r="N547" s="2">
        <v>5572</v>
      </c>
      <c r="O547" s="2" t="s">
        <v>760</v>
      </c>
    </row>
    <row r="548" spans="1:15" x14ac:dyDescent="0.25">
      <c r="A548" t="str">
        <f>LEFT(Table1[[#This Row],[Make2]],4)</f>
        <v>2013</v>
      </c>
      <c r="B548" t="str">
        <f>LEFT(Table1[[#This Row],[Make and Model]],FIND(" ",Table1[[#This Row],[Make and Model]]))</f>
        <v xml:space="preserve">Honda </v>
      </c>
      <c r="C548" t="s">
        <v>3033</v>
      </c>
      <c r="D548" t="str">
        <f>REPLACE(Table1[[#This Row],[Make and Model]],1,FIND(" ",Table1[[#This Row],[Make and Model]]), "")</f>
        <v>Insight Hatchback</v>
      </c>
      <c r="E548" t="str">
        <f>REPLACE(Table1[[#This Row],[Make2]],1,5,"")</f>
        <v>Honda Insight Hatchback</v>
      </c>
      <c r="F548" t="s">
        <v>2943</v>
      </c>
      <c r="G548">
        <v>4</v>
      </c>
      <c r="H548">
        <f>2014-Table1[[#This Row],[Year]]</f>
        <v>1</v>
      </c>
      <c r="K548" s="1">
        <v>12000</v>
      </c>
      <c r="L548" s="2">
        <v>14629</v>
      </c>
      <c r="M548" s="2">
        <v>14296</v>
      </c>
      <c r="N548" s="2">
        <v>14963</v>
      </c>
      <c r="O548" s="2" t="s">
        <v>2942</v>
      </c>
    </row>
    <row r="549" spans="1:15" x14ac:dyDescent="0.25">
      <c r="A549" t="str">
        <f>LEFT(Table1[[#This Row],[Make2]],4)</f>
        <v>2012</v>
      </c>
      <c r="B549" t="str">
        <f>LEFT(Table1[[#This Row],[Make and Model]],FIND(" ",Table1[[#This Row],[Make and Model]]))</f>
        <v xml:space="preserve">Honda </v>
      </c>
      <c r="C549" t="s">
        <v>3033</v>
      </c>
      <c r="D549" t="str">
        <f>REPLACE(Table1[[#This Row],[Make and Model]],1,FIND(" ",Table1[[#This Row],[Make and Model]]), "")</f>
        <v>Insight Hatchback</v>
      </c>
      <c r="E549" t="str">
        <f>REPLACE(Table1[[#This Row],[Make2]],1,5,"")</f>
        <v>Honda Insight Hatchback</v>
      </c>
      <c r="F549" t="s">
        <v>2603</v>
      </c>
      <c r="G549">
        <v>4</v>
      </c>
      <c r="H549">
        <f>2014-Table1[[#This Row],[Year]]</f>
        <v>2</v>
      </c>
      <c r="K549" s="1">
        <v>24000</v>
      </c>
      <c r="L549" s="2">
        <v>11853</v>
      </c>
      <c r="M549" s="2">
        <v>11654</v>
      </c>
      <c r="N549" s="2">
        <v>12053</v>
      </c>
      <c r="O549" s="2" t="s">
        <v>2602</v>
      </c>
    </row>
    <row r="550" spans="1:15" x14ac:dyDescent="0.25">
      <c r="A550" t="str">
        <f>LEFT(Table1[[#This Row],[Make2]],4)</f>
        <v>2011</v>
      </c>
      <c r="B550" t="str">
        <f>LEFT(Table1[[#This Row],[Make and Model]],FIND(" ",Table1[[#This Row],[Make and Model]]))</f>
        <v xml:space="preserve">Honda </v>
      </c>
      <c r="C550" t="s">
        <v>3033</v>
      </c>
      <c r="D550" t="str">
        <f>REPLACE(Table1[[#This Row],[Make and Model]],1,FIND(" ",Table1[[#This Row],[Make and Model]]), "")</f>
        <v>Insight Hatchback</v>
      </c>
      <c r="E550" t="str">
        <f>REPLACE(Table1[[#This Row],[Make2]],1,5,"")</f>
        <v>Honda Insight Hatchback</v>
      </c>
      <c r="F550" t="s">
        <v>2255</v>
      </c>
      <c r="G550">
        <v>3.67</v>
      </c>
      <c r="H550">
        <f>2014-Table1[[#This Row],[Year]]</f>
        <v>3</v>
      </c>
      <c r="K550" s="1">
        <v>36000</v>
      </c>
      <c r="L550" s="2">
        <v>10041</v>
      </c>
      <c r="M550" s="2">
        <v>9842</v>
      </c>
      <c r="N550" s="2">
        <v>10241</v>
      </c>
      <c r="O550" s="2" t="s">
        <v>2254</v>
      </c>
    </row>
    <row r="551" spans="1:15" x14ac:dyDescent="0.25">
      <c r="A551" t="str">
        <f>LEFT(Table1[[#This Row],[Make2]],4)</f>
        <v>2010</v>
      </c>
      <c r="B551" t="str">
        <f>LEFT(Table1[[#This Row],[Make and Model]],FIND(" ",Table1[[#This Row],[Make and Model]]))</f>
        <v xml:space="preserve">Honda </v>
      </c>
      <c r="C551" t="s">
        <v>3033</v>
      </c>
      <c r="D551" t="str">
        <f>REPLACE(Table1[[#This Row],[Make and Model]],1,FIND(" ",Table1[[#This Row],[Make and Model]]), "")</f>
        <v>Insight Hatchback</v>
      </c>
      <c r="E551" t="str">
        <f>REPLACE(Table1[[#This Row],[Make2]],1,5,"")</f>
        <v>Honda Insight Hatchback</v>
      </c>
      <c r="F551" t="s">
        <v>1831</v>
      </c>
      <c r="G551">
        <v>3.67</v>
      </c>
      <c r="H551">
        <f>2014-Table1[[#This Row],[Year]]</f>
        <v>4</v>
      </c>
      <c r="K551" s="1">
        <v>48000</v>
      </c>
      <c r="L551" s="2">
        <v>9382</v>
      </c>
      <c r="M551" s="2">
        <v>9161</v>
      </c>
      <c r="N551" s="2">
        <v>9603</v>
      </c>
      <c r="O551" s="2" t="s">
        <v>1830</v>
      </c>
    </row>
    <row r="552" spans="1:15" x14ac:dyDescent="0.25">
      <c r="A552" t="str">
        <f>LEFT(Table1[[#This Row],[Make2]],4)</f>
        <v>2013</v>
      </c>
      <c r="B552" t="str">
        <f>LEFT(Table1[[#This Row],[Make and Model]],FIND(" ",Table1[[#This Row],[Make and Model]]))</f>
        <v xml:space="preserve">Honda </v>
      </c>
      <c r="C552" t="s">
        <v>3033</v>
      </c>
      <c r="D552" t="str">
        <f>REPLACE(Table1[[#This Row],[Make and Model]],1,FIND(" ",Table1[[#This Row],[Make and Model]]), "")</f>
        <v>Odyssey Hatchback</v>
      </c>
      <c r="E552" t="str">
        <f>REPLACE(Table1[[#This Row],[Make2]],1,5,"")</f>
        <v>Honda Odyssey Hatchback</v>
      </c>
      <c r="F552" t="s">
        <v>2945</v>
      </c>
      <c r="G552">
        <v>4</v>
      </c>
      <c r="H552">
        <f>2014-Table1[[#This Row],[Year]]</f>
        <v>1</v>
      </c>
      <c r="K552" s="1">
        <v>12000</v>
      </c>
      <c r="L552" s="2">
        <v>21642</v>
      </c>
      <c r="M552" s="2">
        <v>21367</v>
      </c>
      <c r="N552" s="2">
        <v>21918</v>
      </c>
      <c r="O552" s="2" t="s">
        <v>2944</v>
      </c>
    </row>
    <row r="553" spans="1:15" x14ac:dyDescent="0.25">
      <c r="A553" t="str">
        <f>LEFT(Table1[[#This Row],[Make2]],4)</f>
        <v>2012</v>
      </c>
      <c r="B553" t="str">
        <f>LEFT(Table1[[#This Row],[Make and Model]],FIND(" ",Table1[[#This Row],[Make and Model]]))</f>
        <v xml:space="preserve">Honda </v>
      </c>
      <c r="C553" t="s">
        <v>3033</v>
      </c>
      <c r="D553" t="str">
        <f>REPLACE(Table1[[#This Row],[Make and Model]],1,FIND(" ",Table1[[#This Row],[Make and Model]]), "")</f>
        <v>Odyssey Hatchback</v>
      </c>
      <c r="E553" t="str">
        <f>REPLACE(Table1[[#This Row],[Make2]],1,5,"")</f>
        <v>Honda Odyssey Hatchback</v>
      </c>
      <c r="F553" t="s">
        <v>2605</v>
      </c>
      <c r="G553">
        <v>4</v>
      </c>
      <c r="H553">
        <f>2014-Table1[[#This Row],[Year]]</f>
        <v>2</v>
      </c>
      <c r="K553" s="1">
        <v>24000</v>
      </c>
      <c r="L553" s="2">
        <v>19439</v>
      </c>
      <c r="M553" s="2">
        <v>19194</v>
      </c>
      <c r="N553" s="2">
        <v>19685</v>
      </c>
      <c r="O553" s="2" t="s">
        <v>2604</v>
      </c>
    </row>
    <row r="554" spans="1:15" x14ac:dyDescent="0.25">
      <c r="A554" t="str">
        <f>LEFT(Table1[[#This Row],[Make2]],4)</f>
        <v>2011</v>
      </c>
      <c r="B554" t="str">
        <f>LEFT(Table1[[#This Row],[Make and Model]],FIND(" ",Table1[[#This Row],[Make and Model]]))</f>
        <v xml:space="preserve">Honda </v>
      </c>
      <c r="C554" t="s">
        <v>3033</v>
      </c>
      <c r="D554" t="str">
        <f>REPLACE(Table1[[#This Row],[Make and Model]],1,FIND(" ",Table1[[#This Row],[Make and Model]]), "")</f>
        <v>Odyssey Hatchback</v>
      </c>
      <c r="E554" t="str">
        <f>REPLACE(Table1[[#This Row],[Make2]],1,5,"")</f>
        <v>Honda Odyssey Hatchback</v>
      </c>
      <c r="F554" t="s">
        <v>2257</v>
      </c>
      <c r="G554">
        <v>4</v>
      </c>
      <c r="H554">
        <f>2014-Table1[[#This Row],[Year]]</f>
        <v>3</v>
      </c>
      <c r="K554" s="1">
        <v>36000</v>
      </c>
      <c r="L554" s="2">
        <v>17356</v>
      </c>
      <c r="M554" s="2">
        <v>17110</v>
      </c>
      <c r="N554" s="2">
        <v>17602</v>
      </c>
      <c r="O554" s="2" t="s">
        <v>2256</v>
      </c>
    </row>
    <row r="555" spans="1:15" x14ac:dyDescent="0.25">
      <c r="A555" t="str">
        <f>LEFT(Table1[[#This Row],[Make2]],4)</f>
        <v>2010</v>
      </c>
      <c r="B555" t="str">
        <f>LEFT(Table1[[#This Row],[Make and Model]],FIND(" ",Table1[[#This Row],[Make and Model]]))</f>
        <v xml:space="preserve">Honda </v>
      </c>
      <c r="C555" t="s">
        <v>3033</v>
      </c>
      <c r="D555" t="str">
        <f>REPLACE(Table1[[#This Row],[Make and Model]],1,FIND(" ",Table1[[#This Row],[Make and Model]]), "")</f>
        <v>Odyssey Hatchback</v>
      </c>
      <c r="E555" t="str">
        <f>REPLACE(Table1[[#This Row],[Make2]],1,5,"")</f>
        <v>Honda Odyssey Hatchback</v>
      </c>
      <c r="F555" t="s">
        <v>1833</v>
      </c>
      <c r="G555">
        <v>4</v>
      </c>
      <c r="H555">
        <f>2014-Table1[[#This Row],[Year]]</f>
        <v>4</v>
      </c>
      <c r="K555" s="1">
        <v>48000</v>
      </c>
      <c r="L555" s="2">
        <v>13648</v>
      </c>
      <c r="M555" s="2">
        <v>13415</v>
      </c>
      <c r="N555" s="2">
        <v>13880</v>
      </c>
      <c r="O555" s="2" t="s">
        <v>1832</v>
      </c>
    </row>
    <row r="556" spans="1:15" x14ac:dyDescent="0.25">
      <c r="A556" t="str">
        <f>LEFT(Table1[[#This Row],[Make2]],4)</f>
        <v>2009</v>
      </c>
      <c r="B556" t="str">
        <f>LEFT(Table1[[#This Row],[Make and Model]],FIND(" ",Table1[[#This Row],[Make and Model]]))</f>
        <v xml:space="preserve">Honda </v>
      </c>
      <c r="C556" t="s">
        <v>3033</v>
      </c>
      <c r="D556" t="str">
        <f>REPLACE(Table1[[#This Row],[Make and Model]],1,FIND(" ",Table1[[#This Row],[Make and Model]]), "")</f>
        <v>Odyssey Hatchback</v>
      </c>
      <c r="E556" t="str">
        <f>REPLACE(Table1[[#This Row],[Make2]],1,5,"")</f>
        <v>Honda Odyssey Hatchback</v>
      </c>
      <c r="F556" t="s">
        <v>1467</v>
      </c>
      <c r="G556">
        <v>4</v>
      </c>
      <c r="H556">
        <f>2014-Table1[[#This Row],[Year]]</f>
        <v>5</v>
      </c>
      <c r="K556" s="1">
        <v>60000</v>
      </c>
      <c r="L556" s="2">
        <v>11592</v>
      </c>
      <c r="M556" s="2">
        <v>11358</v>
      </c>
      <c r="N556" s="2">
        <v>11827</v>
      </c>
      <c r="O556" s="2" t="s">
        <v>1466</v>
      </c>
    </row>
    <row r="557" spans="1:15" x14ac:dyDescent="0.25">
      <c r="A557" t="str">
        <f>LEFT(Table1[[#This Row],[Make2]],4)</f>
        <v>2008</v>
      </c>
      <c r="B557" t="str">
        <f>LEFT(Table1[[#This Row],[Make and Model]],FIND(" ",Table1[[#This Row],[Make and Model]]))</f>
        <v xml:space="preserve">Honda </v>
      </c>
      <c r="C557" t="s">
        <v>3033</v>
      </c>
      <c r="D557" t="str">
        <f>REPLACE(Table1[[#This Row],[Make and Model]],1,FIND(" ",Table1[[#This Row],[Make and Model]]), "")</f>
        <v>Odyssey Hatchback</v>
      </c>
      <c r="E557" t="str">
        <f>REPLACE(Table1[[#This Row],[Make2]],1,5,"")</f>
        <v>Honda Odyssey Hatchback</v>
      </c>
      <c r="F557" t="s">
        <v>1105</v>
      </c>
      <c r="G557">
        <v>4</v>
      </c>
      <c r="H557">
        <f>2014-Table1[[#This Row],[Year]]</f>
        <v>6</v>
      </c>
      <c r="K557" s="1">
        <v>72000</v>
      </c>
      <c r="L557" s="2">
        <v>9037</v>
      </c>
      <c r="M557" s="2">
        <v>8874</v>
      </c>
      <c r="N557" s="2">
        <v>9200</v>
      </c>
      <c r="O557" s="2" t="s">
        <v>1104</v>
      </c>
    </row>
    <row r="558" spans="1:15" x14ac:dyDescent="0.25">
      <c r="A558" t="str">
        <f>LEFT(Table1[[#This Row],[Make2]],4)</f>
        <v>2007</v>
      </c>
      <c r="B558" t="str">
        <f>LEFT(Table1[[#This Row],[Make and Model]],FIND(" ",Table1[[#This Row],[Make and Model]]))</f>
        <v xml:space="preserve">Honda </v>
      </c>
      <c r="C558" t="s">
        <v>3033</v>
      </c>
      <c r="D558" t="str">
        <f>REPLACE(Table1[[#This Row],[Make and Model]],1,FIND(" ",Table1[[#This Row],[Make and Model]]), "")</f>
        <v>Odyssey Hatchback</v>
      </c>
      <c r="E558" t="str">
        <f>REPLACE(Table1[[#This Row],[Make2]],1,5,"")</f>
        <v>Honda Odyssey Hatchback</v>
      </c>
      <c r="F558" t="s">
        <v>763</v>
      </c>
      <c r="G558">
        <v>3.33</v>
      </c>
      <c r="H558">
        <f>2014-Table1[[#This Row],[Year]]</f>
        <v>7</v>
      </c>
      <c r="K558" s="1">
        <v>84000</v>
      </c>
      <c r="L558" s="2">
        <v>7638</v>
      </c>
      <c r="M558" s="2">
        <v>7543</v>
      </c>
      <c r="N558" s="2">
        <v>7733</v>
      </c>
      <c r="O558" s="2" t="s">
        <v>762</v>
      </c>
    </row>
    <row r="559" spans="1:15" x14ac:dyDescent="0.25">
      <c r="A559" t="str">
        <f>LEFT(Table1[[#This Row],[Make2]],4)</f>
        <v>2006</v>
      </c>
      <c r="B559" t="str">
        <f>LEFT(Table1[[#This Row],[Make and Model]],FIND(" ",Table1[[#This Row],[Make and Model]]))</f>
        <v xml:space="preserve">Honda </v>
      </c>
      <c r="C559" t="s">
        <v>3033</v>
      </c>
      <c r="D559" t="str">
        <f>REPLACE(Table1[[#This Row],[Make and Model]],1,FIND(" ",Table1[[#This Row],[Make and Model]]), "")</f>
        <v>Odyssey Hatchback</v>
      </c>
      <c r="E559" t="str">
        <f>REPLACE(Table1[[#This Row],[Make2]],1,5,"")</f>
        <v>Honda Odyssey Hatchback</v>
      </c>
      <c r="F559" t="s">
        <v>427</v>
      </c>
      <c r="G559">
        <v>3.33</v>
      </c>
      <c r="H559">
        <f>2014-Table1[[#This Row],[Year]]</f>
        <v>8</v>
      </c>
      <c r="K559" s="1">
        <v>96000</v>
      </c>
      <c r="L559" s="2">
        <v>6302</v>
      </c>
      <c r="M559" s="2">
        <v>6198</v>
      </c>
      <c r="N559" s="2">
        <v>6405</v>
      </c>
      <c r="O559" s="2" t="s">
        <v>426</v>
      </c>
    </row>
    <row r="560" spans="1:15" x14ac:dyDescent="0.25">
      <c r="A560" t="str">
        <f>LEFT(Table1[[#This Row],[Make2]],4)</f>
        <v>2005</v>
      </c>
      <c r="B560" t="str">
        <f>LEFT(Table1[[#This Row],[Make and Model]],FIND(" ",Table1[[#This Row],[Make and Model]]))</f>
        <v xml:space="preserve">Honda </v>
      </c>
      <c r="C560" t="s">
        <v>3033</v>
      </c>
      <c r="D560" t="str">
        <f>REPLACE(Table1[[#This Row],[Make and Model]],1,FIND(" ",Table1[[#This Row],[Make and Model]]), "")</f>
        <v>Odyssey Hatchback</v>
      </c>
      <c r="E560" t="str">
        <f>REPLACE(Table1[[#This Row],[Make2]],1,5,"")</f>
        <v>Honda Odyssey Hatchback</v>
      </c>
      <c r="F560" t="s">
        <v>151</v>
      </c>
      <c r="G560">
        <v>3.33</v>
      </c>
      <c r="H560">
        <f>2014-Table1[[#This Row],[Year]]</f>
        <v>9</v>
      </c>
      <c r="K560" s="1">
        <v>108000</v>
      </c>
      <c r="L560" s="2">
        <v>8050</v>
      </c>
      <c r="M560" s="2">
        <v>7847</v>
      </c>
      <c r="N560" s="2">
        <v>8254</v>
      </c>
      <c r="O560" s="2" t="s">
        <v>150</v>
      </c>
    </row>
    <row r="561" spans="1:15" x14ac:dyDescent="0.25">
      <c r="A561" t="str">
        <f>LEFT(Table1[[#This Row],[Make2]],4)</f>
        <v>2013</v>
      </c>
      <c r="B561" t="str">
        <f>LEFT(Table1[[#This Row],[Make and Model]],FIND(" ",Table1[[#This Row],[Make and Model]]))</f>
        <v xml:space="preserve">Honda </v>
      </c>
      <c r="C561" t="s">
        <v>3034</v>
      </c>
      <c r="D561" t="str">
        <f>REPLACE(Table1[[#This Row],[Make and Model]],1,FIND(" ",Table1[[#This Row],[Make and Model]]), "")</f>
        <v>Odyssey Van</v>
      </c>
      <c r="E561" t="str">
        <f>REPLACE(Table1[[#This Row],[Make2]],1,5,"")</f>
        <v>Honda Odyssey Van</v>
      </c>
      <c r="F561" t="s">
        <v>2947</v>
      </c>
      <c r="G561">
        <v>4</v>
      </c>
      <c r="H561">
        <f>2014-Table1[[#This Row],[Year]]</f>
        <v>1</v>
      </c>
      <c r="K561" s="1">
        <v>12000</v>
      </c>
      <c r="L561" s="2">
        <v>23291</v>
      </c>
      <c r="M561" s="2">
        <v>22831</v>
      </c>
      <c r="N561" s="2">
        <v>23752</v>
      </c>
      <c r="O561" s="2" t="s">
        <v>2946</v>
      </c>
    </row>
    <row r="562" spans="1:15" x14ac:dyDescent="0.25">
      <c r="A562" t="str">
        <f>LEFT(Table1[[#This Row],[Make2]],4)</f>
        <v>2012</v>
      </c>
      <c r="B562" t="str">
        <f>LEFT(Table1[[#This Row],[Make and Model]],FIND(" ",Table1[[#This Row],[Make and Model]]))</f>
        <v xml:space="preserve">Honda </v>
      </c>
      <c r="C562" t="s">
        <v>3034</v>
      </c>
      <c r="D562" t="str">
        <f>REPLACE(Table1[[#This Row],[Make and Model]],1,FIND(" ",Table1[[#This Row],[Make and Model]]), "")</f>
        <v>Odyssey Van</v>
      </c>
      <c r="E562" t="str">
        <f>REPLACE(Table1[[#This Row],[Make2]],1,5,"")</f>
        <v>Honda Odyssey Van</v>
      </c>
      <c r="F562" t="s">
        <v>2607</v>
      </c>
      <c r="G562">
        <v>4</v>
      </c>
      <c r="H562">
        <f>2014-Table1[[#This Row],[Year]]</f>
        <v>2</v>
      </c>
      <c r="K562" s="1">
        <v>24000</v>
      </c>
      <c r="L562" s="2">
        <v>19381</v>
      </c>
      <c r="M562" s="2">
        <v>18948</v>
      </c>
      <c r="N562" s="2">
        <v>19813</v>
      </c>
      <c r="O562" s="2" t="s">
        <v>2606</v>
      </c>
    </row>
    <row r="563" spans="1:15" x14ac:dyDescent="0.25">
      <c r="A563" t="str">
        <f>LEFT(Table1[[#This Row],[Make2]],4)</f>
        <v>2011</v>
      </c>
      <c r="B563" t="str">
        <f>LEFT(Table1[[#This Row],[Make and Model]],FIND(" ",Table1[[#This Row],[Make and Model]]))</f>
        <v xml:space="preserve">Honda </v>
      </c>
      <c r="C563" t="s">
        <v>3034</v>
      </c>
      <c r="D563" t="str">
        <f>REPLACE(Table1[[#This Row],[Make and Model]],1,FIND(" ",Table1[[#This Row],[Make and Model]]), "")</f>
        <v>Odyssey Van</v>
      </c>
      <c r="E563" t="str">
        <f>REPLACE(Table1[[#This Row],[Make2]],1,5,"")</f>
        <v>Honda Odyssey Van</v>
      </c>
      <c r="F563" t="s">
        <v>2259</v>
      </c>
      <c r="G563">
        <v>4</v>
      </c>
      <c r="H563">
        <f>2014-Table1[[#This Row],[Year]]</f>
        <v>3</v>
      </c>
      <c r="K563" s="1">
        <v>36000</v>
      </c>
      <c r="L563" s="2">
        <v>17294</v>
      </c>
      <c r="M563" s="2">
        <v>16893</v>
      </c>
      <c r="N563" s="2">
        <v>17696</v>
      </c>
      <c r="O563" s="2" t="s">
        <v>2258</v>
      </c>
    </row>
    <row r="564" spans="1:15" x14ac:dyDescent="0.25">
      <c r="A564" t="str">
        <f>LEFT(Table1[[#This Row],[Make2]],4)</f>
        <v>2010</v>
      </c>
      <c r="B564" t="str">
        <f>LEFT(Table1[[#This Row],[Make and Model]],FIND(" ",Table1[[#This Row],[Make and Model]]))</f>
        <v xml:space="preserve">Honda </v>
      </c>
      <c r="C564" t="s">
        <v>3034</v>
      </c>
      <c r="D564" t="str">
        <f>REPLACE(Table1[[#This Row],[Make and Model]],1,FIND(" ",Table1[[#This Row],[Make and Model]]), "")</f>
        <v>Odyssey Van</v>
      </c>
      <c r="E564" t="str">
        <f>REPLACE(Table1[[#This Row],[Make2]],1,5,"")</f>
        <v>Honda Odyssey Van</v>
      </c>
      <c r="F564" t="s">
        <v>1835</v>
      </c>
      <c r="G564">
        <v>4</v>
      </c>
      <c r="H564">
        <f>2014-Table1[[#This Row],[Year]]</f>
        <v>4</v>
      </c>
      <c r="K564" s="1">
        <v>48000</v>
      </c>
      <c r="L564" s="2">
        <v>15962</v>
      </c>
      <c r="M564" s="2">
        <v>15522</v>
      </c>
      <c r="N564" s="2">
        <v>16402</v>
      </c>
      <c r="O564" s="2" t="s">
        <v>1834</v>
      </c>
    </row>
    <row r="565" spans="1:15" x14ac:dyDescent="0.25">
      <c r="A565" t="str">
        <f>LEFT(Table1[[#This Row],[Make2]],4)</f>
        <v>2013</v>
      </c>
      <c r="B565" t="str">
        <f>LEFT(Table1[[#This Row],[Make and Model]],FIND(" ",Table1[[#This Row],[Make and Model]]))</f>
        <v xml:space="preserve">Honda </v>
      </c>
      <c r="C565" t="s">
        <v>3031</v>
      </c>
      <c r="D565" t="str">
        <f>REPLACE(Table1[[#This Row],[Make and Model]],1,FIND(" ",Table1[[#This Row],[Make and Model]]), "")</f>
        <v>Pilot SUV</v>
      </c>
      <c r="E565" t="str">
        <f>REPLACE(Table1[[#This Row],[Make2]],1,5,"")</f>
        <v>Honda Pilot SUV</v>
      </c>
      <c r="F565" t="s">
        <v>2949</v>
      </c>
      <c r="G565">
        <v>4</v>
      </c>
      <c r="H565">
        <f>2014-Table1[[#This Row],[Year]]</f>
        <v>1</v>
      </c>
      <c r="K565" s="1">
        <v>12000</v>
      </c>
      <c r="L565" s="2">
        <v>32238</v>
      </c>
      <c r="M565" s="2">
        <v>31810</v>
      </c>
      <c r="N565" s="2">
        <v>32666</v>
      </c>
      <c r="O565" s="2" t="s">
        <v>2948</v>
      </c>
    </row>
    <row r="566" spans="1:15" x14ac:dyDescent="0.25">
      <c r="A566" t="str">
        <f>LEFT(Table1[[#This Row],[Make2]],4)</f>
        <v>2012</v>
      </c>
      <c r="B566" t="str">
        <f>LEFT(Table1[[#This Row],[Make and Model]],FIND(" ",Table1[[#This Row],[Make and Model]]))</f>
        <v xml:space="preserve">Honda </v>
      </c>
      <c r="C566" t="s">
        <v>3031</v>
      </c>
      <c r="D566" t="str">
        <f>REPLACE(Table1[[#This Row],[Make and Model]],1,FIND(" ",Table1[[#This Row],[Make and Model]]), "")</f>
        <v>Pilot SUV</v>
      </c>
      <c r="E566" t="str">
        <f>REPLACE(Table1[[#This Row],[Make2]],1,5,"")</f>
        <v>Honda Pilot SUV</v>
      </c>
      <c r="F566" t="s">
        <v>2609</v>
      </c>
      <c r="G566">
        <v>4</v>
      </c>
      <c r="H566">
        <f>2014-Table1[[#This Row],[Year]]</f>
        <v>2</v>
      </c>
      <c r="K566" s="1">
        <v>24000</v>
      </c>
      <c r="L566" s="2">
        <v>20030</v>
      </c>
      <c r="M566" s="2">
        <v>19777</v>
      </c>
      <c r="N566" s="2">
        <v>20283</v>
      </c>
      <c r="O566" s="2" t="s">
        <v>2608</v>
      </c>
    </row>
    <row r="567" spans="1:15" x14ac:dyDescent="0.25">
      <c r="A567" t="str">
        <f>LEFT(Table1[[#This Row],[Make2]],4)</f>
        <v>2011</v>
      </c>
      <c r="B567" t="str">
        <f>LEFT(Table1[[#This Row],[Make and Model]],FIND(" ",Table1[[#This Row],[Make and Model]]))</f>
        <v xml:space="preserve">Honda </v>
      </c>
      <c r="C567" t="s">
        <v>3031</v>
      </c>
      <c r="D567" t="str">
        <f>REPLACE(Table1[[#This Row],[Make and Model]],1,FIND(" ",Table1[[#This Row],[Make and Model]]), "")</f>
        <v>Pilot SUV</v>
      </c>
      <c r="E567" t="str">
        <f>REPLACE(Table1[[#This Row],[Make2]],1,5,"")</f>
        <v>Honda Pilot SUV</v>
      </c>
      <c r="F567" t="s">
        <v>2261</v>
      </c>
      <c r="G567">
        <v>3.33</v>
      </c>
      <c r="H567">
        <f>2014-Table1[[#This Row],[Year]]</f>
        <v>3</v>
      </c>
      <c r="K567" s="1">
        <v>36000</v>
      </c>
      <c r="L567" s="2">
        <v>17850</v>
      </c>
      <c r="M567" s="2">
        <v>17475</v>
      </c>
      <c r="N567" s="2">
        <v>18225</v>
      </c>
      <c r="O567" s="2" t="s">
        <v>2260</v>
      </c>
    </row>
    <row r="568" spans="1:15" x14ac:dyDescent="0.25">
      <c r="A568" t="str">
        <f>LEFT(Table1[[#This Row],[Make2]],4)</f>
        <v>2010</v>
      </c>
      <c r="B568" t="str">
        <f>LEFT(Table1[[#This Row],[Make and Model]],FIND(" ",Table1[[#This Row],[Make and Model]]))</f>
        <v xml:space="preserve">Honda </v>
      </c>
      <c r="C568" t="s">
        <v>3031</v>
      </c>
      <c r="D568" t="str">
        <f>REPLACE(Table1[[#This Row],[Make and Model]],1,FIND(" ",Table1[[#This Row],[Make and Model]]), "")</f>
        <v>Pilot SUV</v>
      </c>
      <c r="E568" t="str">
        <f>REPLACE(Table1[[#This Row],[Make2]],1,5,"")</f>
        <v>Honda Pilot SUV</v>
      </c>
      <c r="F568" t="s">
        <v>1837</v>
      </c>
      <c r="G568">
        <v>3.33</v>
      </c>
      <c r="H568">
        <f>2014-Table1[[#This Row],[Year]]</f>
        <v>4</v>
      </c>
      <c r="K568" s="1">
        <v>48000</v>
      </c>
      <c r="L568" s="2">
        <v>15016</v>
      </c>
      <c r="M568" s="2">
        <v>14756</v>
      </c>
      <c r="N568" s="2">
        <v>15277</v>
      </c>
      <c r="O568" s="2" t="s">
        <v>1836</v>
      </c>
    </row>
    <row r="569" spans="1:15" x14ac:dyDescent="0.25">
      <c r="A569" t="str">
        <f>LEFT(Table1[[#This Row],[Make2]],4)</f>
        <v>2009</v>
      </c>
      <c r="B569" t="str">
        <f>LEFT(Table1[[#This Row],[Make and Model]],FIND(" ",Table1[[#This Row],[Make and Model]]))</f>
        <v xml:space="preserve">Honda </v>
      </c>
      <c r="C569" t="s">
        <v>3031</v>
      </c>
      <c r="D569" t="str">
        <f>REPLACE(Table1[[#This Row],[Make and Model]],1,FIND(" ",Table1[[#This Row],[Make and Model]]), "")</f>
        <v>Pilot SUV</v>
      </c>
      <c r="E569" t="str">
        <f>REPLACE(Table1[[#This Row],[Make2]],1,5,"")</f>
        <v>Honda Pilot SUV</v>
      </c>
      <c r="F569" t="s">
        <v>1469</v>
      </c>
      <c r="G569">
        <v>3.33</v>
      </c>
      <c r="H569">
        <f>2014-Table1[[#This Row],[Year]]</f>
        <v>5</v>
      </c>
      <c r="K569" s="1">
        <v>60000</v>
      </c>
      <c r="L569" s="2">
        <v>12716</v>
      </c>
      <c r="M569" s="2">
        <v>12476</v>
      </c>
      <c r="N569" s="2">
        <v>12956</v>
      </c>
      <c r="O569" s="2" t="s">
        <v>1468</v>
      </c>
    </row>
    <row r="570" spans="1:15" x14ac:dyDescent="0.25">
      <c r="A570" t="str">
        <f>LEFT(Table1[[#This Row],[Make2]],4)</f>
        <v>2008</v>
      </c>
      <c r="B570" t="str">
        <f>LEFT(Table1[[#This Row],[Make and Model]],FIND(" ",Table1[[#This Row],[Make and Model]]))</f>
        <v xml:space="preserve">Honda </v>
      </c>
      <c r="C570" t="s">
        <v>3031</v>
      </c>
      <c r="D570" t="str">
        <f>REPLACE(Table1[[#This Row],[Make and Model]],1,FIND(" ",Table1[[#This Row],[Make and Model]]), "")</f>
        <v>Pilot SUV</v>
      </c>
      <c r="E570" t="str">
        <f>REPLACE(Table1[[#This Row],[Make2]],1,5,"")</f>
        <v>Honda Pilot SUV</v>
      </c>
      <c r="F570" t="s">
        <v>1107</v>
      </c>
      <c r="G570">
        <v>3.33</v>
      </c>
      <c r="H570">
        <f>2014-Table1[[#This Row],[Year]]</f>
        <v>6</v>
      </c>
      <c r="K570" s="1">
        <v>72000</v>
      </c>
      <c r="L570" s="2">
        <v>10241</v>
      </c>
      <c r="M570" s="2">
        <v>10033</v>
      </c>
      <c r="N570" s="2">
        <v>10449</v>
      </c>
      <c r="O570" s="2" t="s">
        <v>1106</v>
      </c>
    </row>
    <row r="571" spans="1:15" x14ac:dyDescent="0.25">
      <c r="A571" t="str">
        <f>LEFT(Table1[[#This Row],[Make2]],4)</f>
        <v>2007</v>
      </c>
      <c r="B571" t="str">
        <f>LEFT(Table1[[#This Row],[Make and Model]],FIND(" ",Table1[[#This Row],[Make and Model]]))</f>
        <v xml:space="preserve">Honda </v>
      </c>
      <c r="C571" t="s">
        <v>3031</v>
      </c>
      <c r="D571" t="str">
        <f>REPLACE(Table1[[#This Row],[Make and Model]],1,FIND(" ",Table1[[#This Row],[Make and Model]]), "")</f>
        <v>Pilot SUV</v>
      </c>
      <c r="E571" t="str">
        <f>REPLACE(Table1[[#This Row],[Make2]],1,5,"")</f>
        <v>Honda Pilot SUV</v>
      </c>
      <c r="F571" t="s">
        <v>765</v>
      </c>
      <c r="G571">
        <v>3.33</v>
      </c>
      <c r="H571">
        <f>2014-Table1[[#This Row],[Year]]</f>
        <v>7</v>
      </c>
      <c r="K571" s="1">
        <v>84000</v>
      </c>
      <c r="L571" s="2">
        <v>8991</v>
      </c>
      <c r="M571" s="2">
        <v>8831</v>
      </c>
      <c r="N571" s="2">
        <v>9150</v>
      </c>
      <c r="O571" s="2" t="s">
        <v>764</v>
      </c>
    </row>
    <row r="572" spans="1:15" x14ac:dyDescent="0.25">
      <c r="A572" t="str">
        <f>LEFT(Table1[[#This Row],[Make2]],4)</f>
        <v>2006</v>
      </c>
      <c r="B572" t="str">
        <f>LEFT(Table1[[#This Row],[Make and Model]],FIND(" ",Table1[[#This Row],[Make and Model]]))</f>
        <v xml:space="preserve">Honda </v>
      </c>
      <c r="C572" t="s">
        <v>3031</v>
      </c>
      <c r="D572" t="str">
        <f>REPLACE(Table1[[#This Row],[Make and Model]],1,FIND(" ",Table1[[#This Row],[Make and Model]]), "")</f>
        <v>Pilot SUV</v>
      </c>
      <c r="E572" t="str">
        <f>REPLACE(Table1[[#This Row],[Make2]],1,5,"")</f>
        <v>Honda Pilot SUV</v>
      </c>
      <c r="F572" t="s">
        <v>429</v>
      </c>
      <c r="G572">
        <v>3.33</v>
      </c>
      <c r="H572">
        <f>2014-Table1[[#This Row],[Year]]</f>
        <v>8</v>
      </c>
      <c r="K572" s="1">
        <v>96000</v>
      </c>
      <c r="L572" s="2">
        <v>7382</v>
      </c>
      <c r="M572" s="2">
        <v>7252</v>
      </c>
      <c r="N572" s="2">
        <v>7511</v>
      </c>
      <c r="O572" s="2" t="s">
        <v>428</v>
      </c>
    </row>
    <row r="573" spans="1:15" x14ac:dyDescent="0.25">
      <c r="A573" t="str">
        <f>LEFT(Table1[[#This Row],[Make2]],4)</f>
        <v>2005</v>
      </c>
      <c r="B573" t="str">
        <f>LEFT(Table1[[#This Row],[Make and Model]],FIND(" ",Table1[[#This Row],[Make and Model]]))</f>
        <v xml:space="preserve">Honda </v>
      </c>
      <c r="C573" t="s">
        <v>3031</v>
      </c>
      <c r="D573" t="str">
        <f>REPLACE(Table1[[#This Row],[Make and Model]],1,FIND(" ",Table1[[#This Row],[Make and Model]]), "")</f>
        <v>Pilot SUV</v>
      </c>
      <c r="E573" t="str">
        <f>REPLACE(Table1[[#This Row],[Make2]],1,5,"")</f>
        <v>Honda Pilot SUV</v>
      </c>
      <c r="F573" t="s">
        <v>153</v>
      </c>
      <c r="G573">
        <v>3</v>
      </c>
      <c r="H573">
        <f>2014-Table1[[#This Row],[Year]]</f>
        <v>9</v>
      </c>
      <c r="K573" s="1">
        <v>108000</v>
      </c>
      <c r="L573" s="2">
        <v>6021</v>
      </c>
      <c r="M573" s="2">
        <v>5922</v>
      </c>
      <c r="N573" s="2">
        <v>6120</v>
      </c>
      <c r="O573" s="2" t="s">
        <v>152</v>
      </c>
    </row>
    <row r="574" spans="1:15" x14ac:dyDescent="0.25">
      <c r="A574" t="str">
        <f>LEFT(Table1[[#This Row],[Make2]],4)</f>
        <v>2013</v>
      </c>
      <c r="B574" t="str">
        <f>LEFT(Table1[[#This Row],[Make and Model]],FIND(" ",Table1[[#This Row],[Make and Model]]))</f>
        <v xml:space="preserve">Honda </v>
      </c>
      <c r="C574" t="s">
        <v>3035</v>
      </c>
      <c r="D574" t="str">
        <f>REPLACE(Table1[[#This Row],[Make and Model]],1,FIND(" ",Table1[[#This Row],[Make and Model]]), "")</f>
        <v>Ridgeline Truck</v>
      </c>
      <c r="E574" t="str">
        <f>REPLACE(Table1[[#This Row],[Make2]],1,5,"")</f>
        <v>Honda Ridgeline Truck</v>
      </c>
      <c r="F574" t="s">
        <v>2951</v>
      </c>
      <c r="G574">
        <v>4</v>
      </c>
      <c r="H574">
        <f>2014-Table1[[#This Row],[Year]]</f>
        <v>1</v>
      </c>
      <c r="K574" s="1">
        <v>12000</v>
      </c>
      <c r="L574" s="2">
        <v>23279</v>
      </c>
      <c r="M574" s="2">
        <v>22817</v>
      </c>
      <c r="N574" s="2">
        <v>23742</v>
      </c>
      <c r="O574" s="2" t="s">
        <v>2950</v>
      </c>
    </row>
    <row r="575" spans="1:15" x14ac:dyDescent="0.25">
      <c r="A575" t="str">
        <f>LEFT(Table1[[#This Row],[Make2]],4)</f>
        <v>2012</v>
      </c>
      <c r="B575" t="str">
        <f>LEFT(Table1[[#This Row],[Make and Model]],FIND(" ",Table1[[#This Row],[Make and Model]]))</f>
        <v xml:space="preserve">Honda </v>
      </c>
      <c r="C575" t="s">
        <v>3035</v>
      </c>
      <c r="D575" t="str">
        <f>REPLACE(Table1[[#This Row],[Make and Model]],1,FIND(" ",Table1[[#This Row],[Make and Model]]), "")</f>
        <v>Ridgeline Truck</v>
      </c>
      <c r="E575" t="str">
        <f>REPLACE(Table1[[#This Row],[Make2]],1,5,"")</f>
        <v>Honda Ridgeline Truck</v>
      </c>
      <c r="F575" t="s">
        <v>2611</v>
      </c>
      <c r="G575">
        <v>4</v>
      </c>
      <c r="H575">
        <f>2014-Table1[[#This Row],[Year]]</f>
        <v>2</v>
      </c>
      <c r="K575" s="1">
        <v>24000</v>
      </c>
      <c r="L575" s="2">
        <v>25855</v>
      </c>
      <c r="M575" s="2">
        <v>25365</v>
      </c>
      <c r="N575" s="2">
        <v>26345</v>
      </c>
      <c r="O575" s="2" t="s">
        <v>2610</v>
      </c>
    </row>
    <row r="576" spans="1:15" x14ac:dyDescent="0.25">
      <c r="A576" t="str">
        <f>LEFT(Table1[[#This Row],[Make2]],4)</f>
        <v>2011</v>
      </c>
      <c r="B576" t="str">
        <f>LEFT(Table1[[#This Row],[Make and Model]],FIND(" ",Table1[[#This Row],[Make and Model]]))</f>
        <v xml:space="preserve">Honda </v>
      </c>
      <c r="C576" t="s">
        <v>3035</v>
      </c>
      <c r="D576" t="str">
        <f>REPLACE(Table1[[#This Row],[Make and Model]],1,FIND(" ",Table1[[#This Row],[Make and Model]]), "")</f>
        <v>Ridgeline Truck</v>
      </c>
      <c r="E576" t="str">
        <f>REPLACE(Table1[[#This Row],[Make2]],1,5,"")</f>
        <v>Honda Ridgeline Truck</v>
      </c>
      <c r="F576" t="s">
        <v>2263</v>
      </c>
      <c r="G576">
        <v>4</v>
      </c>
      <c r="H576">
        <f>2014-Table1[[#This Row],[Year]]</f>
        <v>3</v>
      </c>
      <c r="K576" s="1">
        <v>36000</v>
      </c>
      <c r="L576" s="2">
        <v>19255</v>
      </c>
      <c r="M576" s="2">
        <v>18835</v>
      </c>
      <c r="N576" s="2">
        <v>19675</v>
      </c>
      <c r="O576" s="2" t="s">
        <v>2262</v>
      </c>
    </row>
    <row r="577" spans="1:15" x14ac:dyDescent="0.25">
      <c r="A577" t="str">
        <f>LEFT(Table1[[#This Row],[Make2]],4)</f>
        <v>2010</v>
      </c>
      <c r="B577" t="str">
        <f>LEFT(Table1[[#This Row],[Make and Model]],FIND(" ",Table1[[#This Row],[Make and Model]]))</f>
        <v xml:space="preserve">Honda </v>
      </c>
      <c r="C577" t="s">
        <v>3035</v>
      </c>
      <c r="D577" t="str">
        <f>REPLACE(Table1[[#This Row],[Make and Model]],1,FIND(" ",Table1[[#This Row],[Make and Model]]), "")</f>
        <v>Ridgeline Truck</v>
      </c>
      <c r="E577" t="str">
        <f>REPLACE(Table1[[#This Row],[Make2]],1,5,"")</f>
        <v>Honda Ridgeline Truck</v>
      </c>
      <c r="F577" t="s">
        <v>1839</v>
      </c>
      <c r="G577">
        <v>4</v>
      </c>
      <c r="H577">
        <f>2014-Table1[[#This Row],[Year]]</f>
        <v>4</v>
      </c>
      <c r="K577" s="1">
        <v>48000</v>
      </c>
      <c r="L577" s="2">
        <v>16768</v>
      </c>
      <c r="M577" s="2">
        <v>16363</v>
      </c>
      <c r="N577" s="2">
        <v>17173</v>
      </c>
      <c r="O577" s="2" t="s">
        <v>1838</v>
      </c>
    </row>
    <row r="578" spans="1:15" x14ac:dyDescent="0.25">
      <c r="A578" t="str">
        <f>LEFT(Table1[[#This Row],[Make2]],4)</f>
        <v>2009</v>
      </c>
      <c r="B578" t="str">
        <f>LEFT(Table1[[#This Row],[Make and Model]],FIND(" ",Table1[[#This Row],[Make and Model]]))</f>
        <v xml:space="preserve">Honda </v>
      </c>
      <c r="C578" t="s">
        <v>3035</v>
      </c>
      <c r="D578" t="str">
        <f>REPLACE(Table1[[#This Row],[Make and Model]],1,FIND(" ",Table1[[#This Row],[Make and Model]]), "")</f>
        <v>Ridgeline Truck</v>
      </c>
      <c r="E578" t="str">
        <f>REPLACE(Table1[[#This Row],[Make2]],1,5,"")</f>
        <v>Honda Ridgeline Truck</v>
      </c>
      <c r="F578" t="s">
        <v>1471</v>
      </c>
      <c r="G578">
        <v>4</v>
      </c>
      <c r="H578">
        <f>2014-Table1[[#This Row],[Year]]</f>
        <v>5</v>
      </c>
      <c r="K578" s="1">
        <v>60000</v>
      </c>
      <c r="L578" s="2">
        <v>17951</v>
      </c>
      <c r="M578" s="2">
        <v>17470</v>
      </c>
      <c r="N578" s="2">
        <v>18433</v>
      </c>
      <c r="O578" s="2" t="s">
        <v>1470</v>
      </c>
    </row>
    <row r="579" spans="1:15" x14ac:dyDescent="0.25">
      <c r="A579" t="str">
        <f>LEFT(Table1[[#This Row],[Make2]],4)</f>
        <v>2008</v>
      </c>
      <c r="B579" t="str">
        <f>LEFT(Table1[[#This Row],[Make and Model]],FIND(" ",Table1[[#This Row],[Make and Model]]))</f>
        <v xml:space="preserve">Honda </v>
      </c>
      <c r="C579" t="s">
        <v>3035</v>
      </c>
      <c r="D579" t="str">
        <f>REPLACE(Table1[[#This Row],[Make and Model]],1,FIND(" ",Table1[[#This Row],[Make and Model]]), "")</f>
        <v>Ridgeline Truck</v>
      </c>
      <c r="E579" t="str">
        <f>REPLACE(Table1[[#This Row],[Make2]],1,5,"")</f>
        <v>Honda Ridgeline Truck</v>
      </c>
      <c r="F579" t="s">
        <v>1109</v>
      </c>
      <c r="G579">
        <v>3.67</v>
      </c>
      <c r="H579">
        <f>2014-Table1[[#This Row],[Year]]</f>
        <v>6</v>
      </c>
      <c r="K579" s="1">
        <v>72000</v>
      </c>
      <c r="L579" s="2">
        <v>12562</v>
      </c>
      <c r="M579" s="2">
        <v>12311</v>
      </c>
      <c r="N579" s="2">
        <v>12812</v>
      </c>
      <c r="O579" s="2" t="s">
        <v>1108</v>
      </c>
    </row>
    <row r="580" spans="1:15" x14ac:dyDescent="0.25">
      <c r="A580" t="str">
        <f>LEFT(Table1[[#This Row],[Make2]],4)</f>
        <v>2007</v>
      </c>
      <c r="B580" t="str">
        <f>LEFT(Table1[[#This Row],[Make and Model]],FIND(" ",Table1[[#This Row],[Make and Model]]))</f>
        <v xml:space="preserve">Honda </v>
      </c>
      <c r="C580" t="s">
        <v>3035</v>
      </c>
      <c r="D580" t="str">
        <f>REPLACE(Table1[[#This Row],[Make and Model]],1,FIND(" ",Table1[[#This Row],[Make and Model]]), "")</f>
        <v>Ridgeline Truck</v>
      </c>
      <c r="E580" t="str">
        <f>REPLACE(Table1[[#This Row],[Make2]],1,5,"")</f>
        <v>Honda Ridgeline Truck</v>
      </c>
      <c r="F580" t="s">
        <v>767</v>
      </c>
      <c r="G580">
        <v>3.67</v>
      </c>
      <c r="H580">
        <f>2014-Table1[[#This Row],[Year]]</f>
        <v>7</v>
      </c>
      <c r="K580" s="1">
        <v>84000</v>
      </c>
      <c r="L580" s="2">
        <v>11386</v>
      </c>
      <c r="M580" s="2">
        <v>11135</v>
      </c>
      <c r="N580" s="2">
        <v>11637</v>
      </c>
      <c r="O580" s="2" t="s">
        <v>766</v>
      </c>
    </row>
    <row r="581" spans="1:15" x14ac:dyDescent="0.25">
      <c r="A581" t="str">
        <f>LEFT(Table1[[#This Row],[Make2]],4)</f>
        <v>2006</v>
      </c>
      <c r="B581" t="str">
        <f>LEFT(Table1[[#This Row],[Make and Model]],FIND(" ",Table1[[#This Row],[Make and Model]]))</f>
        <v xml:space="preserve">Honda </v>
      </c>
      <c r="C581" t="s">
        <v>3035</v>
      </c>
      <c r="D581" t="str">
        <f>REPLACE(Table1[[#This Row],[Make and Model]],1,FIND(" ",Table1[[#This Row],[Make and Model]]), "")</f>
        <v>Ridgeline Truck</v>
      </c>
      <c r="E581" t="str">
        <f>REPLACE(Table1[[#This Row],[Make2]],1,5,"")</f>
        <v>Honda Ridgeline Truck</v>
      </c>
      <c r="F581" t="s">
        <v>431</v>
      </c>
      <c r="G581">
        <v>3.67</v>
      </c>
      <c r="H581">
        <f>2014-Table1[[#This Row],[Year]]</f>
        <v>8</v>
      </c>
      <c r="K581" s="1">
        <v>96000</v>
      </c>
      <c r="L581" s="2">
        <v>9592</v>
      </c>
      <c r="M581" s="2">
        <v>9449</v>
      </c>
      <c r="N581" s="2">
        <v>9734</v>
      </c>
      <c r="O581" s="2" t="s">
        <v>430</v>
      </c>
    </row>
    <row r="582" spans="1:15" x14ac:dyDescent="0.25">
      <c r="A582" t="str">
        <f>LEFT(Table1[[#This Row],[Make2]],4)</f>
        <v>2009</v>
      </c>
      <c r="B582" t="str">
        <f>LEFT(Table1[[#This Row],[Make and Model]],FIND(" ",Table1[[#This Row],[Make and Model]]))</f>
        <v xml:space="preserve">Honda </v>
      </c>
      <c r="C582" t="s">
        <v>3037</v>
      </c>
      <c r="D582" t="str">
        <f>REPLACE(Table1[[#This Row],[Make and Model]],1,FIND(" ",Table1[[#This Row],[Make and Model]]), "")</f>
        <v>S2000 Convertible</v>
      </c>
      <c r="E582" t="str">
        <f>REPLACE(Table1[[#This Row],[Make2]],1,5,"")</f>
        <v>Honda S2000 Convertible</v>
      </c>
      <c r="F582" t="s">
        <v>1473</v>
      </c>
      <c r="H582">
        <f>2014-Table1[[#This Row],[Year]]</f>
        <v>5</v>
      </c>
      <c r="K582" s="1">
        <v>60000</v>
      </c>
      <c r="L582" s="2">
        <v>22402</v>
      </c>
      <c r="M582" s="2">
        <v>21803</v>
      </c>
      <c r="N582" s="2">
        <v>23000</v>
      </c>
      <c r="O582" s="2" t="s">
        <v>1472</v>
      </c>
    </row>
    <row r="583" spans="1:15" x14ac:dyDescent="0.25">
      <c r="A583" t="str">
        <f>LEFT(Table1[[#This Row],[Make2]],4)</f>
        <v>2008</v>
      </c>
      <c r="B583" t="str">
        <f>LEFT(Table1[[#This Row],[Make and Model]],FIND(" ",Table1[[#This Row],[Make and Model]]))</f>
        <v xml:space="preserve">Honda </v>
      </c>
      <c r="C583" t="s">
        <v>3037</v>
      </c>
      <c r="D583" t="str">
        <f>REPLACE(Table1[[#This Row],[Make and Model]],1,FIND(" ",Table1[[#This Row],[Make and Model]]), "")</f>
        <v>S2000 Convertible</v>
      </c>
      <c r="E583" t="str">
        <f>REPLACE(Table1[[#This Row],[Make2]],1,5,"")</f>
        <v>Honda S2000 Convertible</v>
      </c>
      <c r="F583" t="s">
        <v>1113</v>
      </c>
      <c r="H583">
        <f>2014-Table1[[#This Row],[Year]]</f>
        <v>6</v>
      </c>
      <c r="K583" s="1">
        <v>72000</v>
      </c>
      <c r="L583" s="2">
        <v>19687</v>
      </c>
      <c r="M583" s="2">
        <v>19158</v>
      </c>
      <c r="N583" s="2">
        <v>20217</v>
      </c>
      <c r="O583" s="2" t="s">
        <v>1112</v>
      </c>
    </row>
    <row r="584" spans="1:15" x14ac:dyDescent="0.25">
      <c r="A584" t="str">
        <f>LEFT(Table1[[#This Row],[Make2]],4)</f>
        <v>2013</v>
      </c>
      <c r="B584" t="str">
        <f>LEFT(Table1[[#This Row],[Make and Model]],FIND(" ",Table1[[#This Row],[Make and Model]]))</f>
        <v xml:space="preserve">Hyundai </v>
      </c>
      <c r="C584" t="s">
        <v>3032</v>
      </c>
      <c r="D584" t="str">
        <f>REPLACE(Table1[[#This Row],[Make and Model]],1,FIND(" ",Table1[[#This Row],[Make and Model]]), "")</f>
        <v>Accent Sedan</v>
      </c>
      <c r="E584" t="str">
        <f>REPLACE(Table1[[#This Row],[Make2]],1,5,"")</f>
        <v>Hyundai Accent Sedan</v>
      </c>
      <c r="F584" t="s">
        <v>2953</v>
      </c>
      <c r="G584">
        <v>3.67</v>
      </c>
      <c r="H584">
        <f>2014-Table1[[#This Row],[Year]]</f>
        <v>1</v>
      </c>
      <c r="K584" s="1">
        <v>12000</v>
      </c>
      <c r="L584" s="2">
        <v>12352</v>
      </c>
      <c r="M584" s="2">
        <v>12134</v>
      </c>
      <c r="N584" s="2">
        <v>12570</v>
      </c>
      <c r="O584" s="2" t="s">
        <v>2952</v>
      </c>
    </row>
    <row r="585" spans="1:15" x14ac:dyDescent="0.25">
      <c r="A585" t="str">
        <f>LEFT(Table1[[#This Row],[Make2]],4)</f>
        <v>2012</v>
      </c>
      <c r="B585" t="str">
        <f>LEFT(Table1[[#This Row],[Make and Model]],FIND(" ",Table1[[#This Row],[Make and Model]]))</f>
        <v xml:space="preserve">Hyundai </v>
      </c>
      <c r="C585" t="s">
        <v>3032</v>
      </c>
      <c r="D585" t="str">
        <f>REPLACE(Table1[[#This Row],[Make and Model]],1,FIND(" ",Table1[[#This Row],[Make and Model]]), "")</f>
        <v>Accent Sedan</v>
      </c>
      <c r="E585" t="str">
        <f>REPLACE(Table1[[#This Row],[Make2]],1,5,"")</f>
        <v>Hyundai Accent Sedan</v>
      </c>
      <c r="F585" t="s">
        <v>2615</v>
      </c>
      <c r="G585">
        <v>3.67</v>
      </c>
      <c r="H585">
        <f>2014-Table1[[#This Row],[Year]]</f>
        <v>2</v>
      </c>
      <c r="K585" s="1">
        <v>24000</v>
      </c>
      <c r="L585" s="2">
        <v>10996</v>
      </c>
      <c r="M585" s="2">
        <v>10727</v>
      </c>
      <c r="N585" s="2">
        <v>11264</v>
      </c>
      <c r="O585" s="2" t="s">
        <v>2614</v>
      </c>
    </row>
    <row r="586" spans="1:15" x14ac:dyDescent="0.25">
      <c r="A586" t="str">
        <f>LEFT(Table1[[#This Row],[Make2]],4)</f>
        <v>2011</v>
      </c>
      <c r="B586" t="str">
        <f>LEFT(Table1[[#This Row],[Make and Model]],FIND(" ",Table1[[#This Row],[Make and Model]]))</f>
        <v xml:space="preserve">Hyundai </v>
      </c>
      <c r="C586" t="s">
        <v>3032</v>
      </c>
      <c r="D586" t="str">
        <f>REPLACE(Table1[[#This Row],[Make and Model]],1,FIND(" ",Table1[[#This Row],[Make and Model]]), "")</f>
        <v>Accent Sedan</v>
      </c>
      <c r="E586" t="str">
        <f>REPLACE(Table1[[#This Row],[Make2]],1,5,"")</f>
        <v>Hyundai Accent Sedan</v>
      </c>
      <c r="F586" t="s">
        <v>2265</v>
      </c>
      <c r="G586">
        <v>2</v>
      </c>
      <c r="H586">
        <f>2014-Table1[[#This Row],[Year]]</f>
        <v>3</v>
      </c>
      <c r="K586" s="1">
        <v>36000</v>
      </c>
      <c r="L586" s="2">
        <v>8228</v>
      </c>
      <c r="M586" s="2">
        <v>8062</v>
      </c>
      <c r="N586" s="2">
        <v>8395</v>
      </c>
      <c r="O586" s="2" t="s">
        <v>2264</v>
      </c>
    </row>
    <row r="587" spans="1:15" x14ac:dyDescent="0.25">
      <c r="A587" t="str">
        <f>LEFT(Table1[[#This Row],[Make2]],4)</f>
        <v>2010</v>
      </c>
      <c r="B587" t="str">
        <f>LEFT(Table1[[#This Row],[Make and Model]],FIND(" ",Table1[[#This Row],[Make and Model]]))</f>
        <v xml:space="preserve">Hyundai </v>
      </c>
      <c r="C587" t="s">
        <v>3032</v>
      </c>
      <c r="D587" t="str">
        <f>REPLACE(Table1[[#This Row],[Make and Model]],1,FIND(" ",Table1[[#This Row],[Make and Model]]), "")</f>
        <v>Accent Sedan</v>
      </c>
      <c r="E587" t="str">
        <f>REPLACE(Table1[[#This Row],[Make2]],1,5,"")</f>
        <v>Hyundai Accent Sedan</v>
      </c>
      <c r="F587" t="s">
        <v>1841</v>
      </c>
      <c r="G587">
        <v>2</v>
      </c>
      <c r="H587">
        <f>2014-Table1[[#This Row],[Year]]</f>
        <v>4</v>
      </c>
      <c r="K587" s="1">
        <v>48000</v>
      </c>
      <c r="L587" s="2">
        <v>7211</v>
      </c>
      <c r="M587" s="2">
        <v>7003</v>
      </c>
      <c r="N587" s="2">
        <v>7420</v>
      </c>
      <c r="O587" s="2" t="s">
        <v>1840</v>
      </c>
    </row>
    <row r="588" spans="1:15" x14ac:dyDescent="0.25">
      <c r="A588" t="str">
        <f>LEFT(Table1[[#This Row],[Make2]],4)</f>
        <v>2009</v>
      </c>
      <c r="B588" t="str">
        <f>LEFT(Table1[[#This Row],[Make and Model]],FIND(" ",Table1[[#This Row],[Make and Model]]))</f>
        <v xml:space="preserve">Hyundai </v>
      </c>
      <c r="C588" t="s">
        <v>3032</v>
      </c>
      <c r="D588" t="str">
        <f>REPLACE(Table1[[#This Row],[Make and Model]],1,FIND(" ",Table1[[#This Row],[Make and Model]]), "")</f>
        <v>Accent Sedan</v>
      </c>
      <c r="E588" t="str">
        <f>REPLACE(Table1[[#This Row],[Make2]],1,5,"")</f>
        <v>Hyundai Accent Sedan</v>
      </c>
      <c r="F588" t="s">
        <v>1475</v>
      </c>
      <c r="G588">
        <v>1.33</v>
      </c>
      <c r="H588">
        <f>2014-Table1[[#This Row],[Year]]</f>
        <v>5</v>
      </c>
      <c r="K588" s="1">
        <v>60000</v>
      </c>
      <c r="L588" s="2">
        <v>6062</v>
      </c>
      <c r="M588" s="2">
        <v>5895</v>
      </c>
      <c r="N588" s="2">
        <v>6229</v>
      </c>
      <c r="O588" s="2" t="s">
        <v>1474</v>
      </c>
    </row>
    <row r="589" spans="1:15" x14ac:dyDescent="0.25">
      <c r="A589" t="str">
        <f>LEFT(Table1[[#This Row],[Make2]],4)</f>
        <v>2008</v>
      </c>
      <c r="B589" t="str">
        <f>LEFT(Table1[[#This Row],[Make and Model]],FIND(" ",Table1[[#This Row],[Make and Model]]))</f>
        <v xml:space="preserve">Hyundai </v>
      </c>
      <c r="C589" t="s">
        <v>3032</v>
      </c>
      <c r="D589" t="str">
        <f>REPLACE(Table1[[#This Row],[Make and Model]],1,FIND(" ",Table1[[#This Row],[Make and Model]]), "")</f>
        <v>Accent Sedan</v>
      </c>
      <c r="E589" t="str">
        <f>REPLACE(Table1[[#This Row],[Make2]],1,5,"")</f>
        <v>Hyundai Accent Sedan</v>
      </c>
      <c r="F589" t="s">
        <v>1115</v>
      </c>
      <c r="G589">
        <v>1.33</v>
      </c>
      <c r="H589">
        <f>2014-Table1[[#This Row],[Year]]</f>
        <v>6</v>
      </c>
      <c r="K589" s="1">
        <v>72000</v>
      </c>
      <c r="L589" s="2">
        <v>5299</v>
      </c>
      <c r="M589" s="2">
        <v>5138</v>
      </c>
      <c r="N589" s="2">
        <v>5459</v>
      </c>
      <c r="O589" s="2" t="s">
        <v>1114</v>
      </c>
    </row>
    <row r="590" spans="1:15" x14ac:dyDescent="0.25">
      <c r="A590" t="str">
        <f>LEFT(Table1[[#This Row],[Make2]],4)</f>
        <v>2007</v>
      </c>
      <c r="B590" t="str">
        <f>LEFT(Table1[[#This Row],[Make and Model]],FIND(" ",Table1[[#This Row],[Make and Model]]))</f>
        <v xml:space="preserve">Hyundai </v>
      </c>
      <c r="C590" t="s">
        <v>3032</v>
      </c>
      <c r="D590" t="str">
        <f>REPLACE(Table1[[#This Row],[Make and Model]],1,FIND(" ",Table1[[#This Row],[Make and Model]]), "")</f>
        <v>Accent Sedan</v>
      </c>
      <c r="E590" t="str">
        <f>REPLACE(Table1[[#This Row],[Make2]],1,5,"")</f>
        <v>Hyundai Accent Sedan</v>
      </c>
      <c r="F590" t="s">
        <v>769</v>
      </c>
      <c r="G590">
        <v>1.33</v>
      </c>
      <c r="H590">
        <f>2014-Table1[[#This Row],[Year]]</f>
        <v>7</v>
      </c>
      <c r="K590" s="1">
        <v>84000</v>
      </c>
      <c r="L590" s="2">
        <v>4746</v>
      </c>
      <c r="M590" s="2">
        <v>4584</v>
      </c>
      <c r="N590" s="2">
        <v>4909</v>
      </c>
      <c r="O590" s="2" t="s">
        <v>768</v>
      </c>
    </row>
    <row r="591" spans="1:15" x14ac:dyDescent="0.25">
      <c r="A591" t="str">
        <f>LEFT(Table1[[#This Row],[Make2]],4)</f>
        <v>2006</v>
      </c>
      <c r="B591" t="str">
        <f>LEFT(Table1[[#This Row],[Make and Model]],FIND(" ",Table1[[#This Row],[Make and Model]]))</f>
        <v xml:space="preserve">Hyundai </v>
      </c>
      <c r="C591" t="s">
        <v>3032</v>
      </c>
      <c r="D591" t="str">
        <f>REPLACE(Table1[[#This Row],[Make and Model]],1,FIND(" ",Table1[[#This Row],[Make and Model]]), "")</f>
        <v>Accent Sedan</v>
      </c>
      <c r="E591" t="str">
        <f>REPLACE(Table1[[#This Row],[Make2]],1,5,"")</f>
        <v>Hyundai Accent Sedan</v>
      </c>
      <c r="F591" t="s">
        <v>435</v>
      </c>
      <c r="G591">
        <v>1.33</v>
      </c>
      <c r="H591">
        <f>2014-Table1[[#This Row],[Year]]</f>
        <v>8</v>
      </c>
      <c r="K591" s="1">
        <v>96000</v>
      </c>
      <c r="L591" s="2">
        <v>3492</v>
      </c>
      <c r="M591" s="2">
        <v>3411</v>
      </c>
      <c r="N591" s="2">
        <v>3573</v>
      </c>
      <c r="O591" s="2" t="s">
        <v>434</v>
      </c>
    </row>
    <row r="592" spans="1:15" x14ac:dyDescent="0.25">
      <c r="A592" t="str">
        <f>LEFT(Table1[[#This Row],[Make2]],4)</f>
        <v>2005</v>
      </c>
      <c r="B592" t="str">
        <f>LEFT(Table1[[#This Row],[Make and Model]],FIND(" ",Table1[[#This Row],[Make and Model]]))</f>
        <v xml:space="preserve">Hyundai </v>
      </c>
      <c r="C592" t="s">
        <v>3032</v>
      </c>
      <c r="D592" t="str">
        <f>REPLACE(Table1[[#This Row],[Make and Model]],1,FIND(" ",Table1[[#This Row],[Make and Model]]), "")</f>
        <v>Accent Sedan</v>
      </c>
      <c r="E592" t="str">
        <f>REPLACE(Table1[[#This Row],[Make2]],1,5,"")</f>
        <v>Hyundai Accent Sedan</v>
      </c>
      <c r="F592" t="s">
        <v>155</v>
      </c>
      <c r="G592">
        <v>1.33</v>
      </c>
      <c r="H592">
        <f>2014-Table1[[#This Row],[Year]]</f>
        <v>9</v>
      </c>
      <c r="K592" s="1">
        <v>108000</v>
      </c>
      <c r="L592" s="2">
        <v>2610</v>
      </c>
      <c r="M592" s="2">
        <v>2531</v>
      </c>
      <c r="N592" s="2">
        <v>2688</v>
      </c>
      <c r="O592" s="2" t="s">
        <v>154</v>
      </c>
    </row>
    <row r="593" spans="1:15" x14ac:dyDescent="0.25">
      <c r="A593" t="str">
        <f>LEFT(Table1[[#This Row],[Make2]],4)</f>
        <v>2013</v>
      </c>
      <c r="B593" t="str">
        <f>LEFT(Table1[[#This Row],[Make and Model]],FIND(" ",Table1[[#This Row],[Make and Model]]))</f>
        <v xml:space="preserve">Hyundai </v>
      </c>
      <c r="C593" t="s">
        <v>3032</v>
      </c>
      <c r="D593" t="str">
        <f>REPLACE(Table1[[#This Row],[Make and Model]],1,FIND(" ",Table1[[#This Row],[Make and Model]]), "")</f>
        <v>Elantra Sedan</v>
      </c>
      <c r="E593" t="str">
        <f>REPLACE(Table1[[#This Row],[Make2]],1,5,"")</f>
        <v>Hyundai Elantra Sedan</v>
      </c>
      <c r="F593" t="s">
        <v>2955</v>
      </c>
      <c r="G593">
        <v>4</v>
      </c>
      <c r="H593">
        <f>2014-Table1[[#This Row],[Year]]</f>
        <v>1</v>
      </c>
      <c r="K593" s="1">
        <v>12000</v>
      </c>
      <c r="L593" s="2">
        <v>13788</v>
      </c>
      <c r="M593" s="2">
        <v>13503</v>
      </c>
      <c r="N593" s="2">
        <v>14072</v>
      </c>
      <c r="O593" s="2" t="s">
        <v>2954</v>
      </c>
    </row>
    <row r="594" spans="1:15" x14ac:dyDescent="0.25">
      <c r="A594" t="str">
        <f>LEFT(Table1[[#This Row],[Make2]],4)</f>
        <v>2012</v>
      </c>
      <c r="B594" t="str">
        <f>LEFT(Table1[[#This Row],[Make and Model]],FIND(" ",Table1[[#This Row],[Make and Model]]))</f>
        <v xml:space="preserve">Hyundai </v>
      </c>
      <c r="C594" t="s">
        <v>3032</v>
      </c>
      <c r="D594" t="str">
        <f>REPLACE(Table1[[#This Row],[Make and Model]],1,FIND(" ",Table1[[#This Row],[Make and Model]]), "")</f>
        <v>Elantra Sedan</v>
      </c>
      <c r="E594" t="str">
        <f>REPLACE(Table1[[#This Row],[Make2]],1,5,"")</f>
        <v>Hyundai Elantra Sedan</v>
      </c>
      <c r="F594" t="s">
        <v>2617</v>
      </c>
      <c r="G594">
        <v>4</v>
      </c>
      <c r="H594">
        <f>2014-Table1[[#This Row],[Year]]</f>
        <v>2</v>
      </c>
      <c r="K594" s="1">
        <v>24000</v>
      </c>
      <c r="L594" s="2">
        <v>12367</v>
      </c>
      <c r="M594" s="2">
        <v>12117</v>
      </c>
      <c r="N594" s="2">
        <v>12618</v>
      </c>
      <c r="O594" s="2" t="s">
        <v>2616</v>
      </c>
    </row>
    <row r="595" spans="1:15" x14ac:dyDescent="0.25">
      <c r="A595" t="str">
        <f>LEFT(Table1[[#This Row],[Make2]],4)</f>
        <v>2011</v>
      </c>
      <c r="B595" t="str">
        <f>LEFT(Table1[[#This Row],[Make and Model]],FIND(" ",Table1[[#This Row],[Make and Model]]))</f>
        <v xml:space="preserve">Hyundai </v>
      </c>
      <c r="C595" t="s">
        <v>3032</v>
      </c>
      <c r="D595" t="str">
        <f>REPLACE(Table1[[#This Row],[Make and Model]],1,FIND(" ",Table1[[#This Row],[Make and Model]]), "")</f>
        <v>Elantra Sedan</v>
      </c>
      <c r="E595" t="str">
        <f>REPLACE(Table1[[#This Row],[Make2]],1,5,"")</f>
        <v>Hyundai Elantra Sedan</v>
      </c>
      <c r="F595" t="s">
        <v>2269</v>
      </c>
      <c r="G595">
        <v>4</v>
      </c>
      <c r="H595">
        <f>2014-Table1[[#This Row],[Year]]</f>
        <v>3</v>
      </c>
      <c r="K595" s="1">
        <v>36000</v>
      </c>
      <c r="L595" s="2">
        <v>11144</v>
      </c>
      <c r="M595" s="2">
        <v>10888</v>
      </c>
      <c r="N595" s="2">
        <v>11401</v>
      </c>
      <c r="O595" s="2" t="s">
        <v>2268</v>
      </c>
    </row>
    <row r="596" spans="1:15" x14ac:dyDescent="0.25">
      <c r="A596" t="str">
        <f>LEFT(Table1[[#This Row],[Make2]],4)</f>
        <v>2010</v>
      </c>
      <c r="B596" t="str">
        <f>LEFT(Table1[[#This Row],[Make and Model]],FIND(" ",Table1[[#This Row],[Make and Model]]))</f>
        <v xml:space="preserve">Hyundai </v>
      </c>
      <c r="C596" t="s">
        <v>3032</v>
      </c>
      <c r="D596" t="str">
        <f>REPLACE(Table1[[#This Row],[Make and Model]],1,FIND(" ",Table1[[#This Row],[Make and Model]]), "")</f>
        <v>Elantra Sedan</v>
      </c>
      <c r="E596" t="str">
        <f>REPLACE(Table1[[#This Row],[Make2]],1,5,"")</f>
        <v>Hyundai Elantra Sedan</v>
      </c>
      <c r="F596" t="s">
        <v>1845</v>
      </c>
      <c r="G596">
        <v>4</v>
      </c>
      <c r="H596">
        <f>2014-Table1[[#This Row],[Year]]</f>
        <v>4</v>
      </c>
      <c r="K596" s="1">
        <v>48000</v>
      </c>
      <c r="L596" s="2">
        <v>7643</v>
      </c>
      <c r="M596" s="2">
        <v>7432</v>
      </c>
      <c r="N596" s="2">
        <v>7855</v>
      </c>
      <c r="O596" s="2" t="s">
        <v>1844</v>
      </c>
    </row>
    <row r="597" spans="1:15" x14ac:dyDescent="0.25">
      <c r="A597" t="str">
        <f>LEFT(Table1[[#This Row],[Make2]],4)</f>
        <v>2009</v>
      </c>
      <c r="B597" t="str">
        <f>LEFT(Table1[[#This Row],[Make and Model]],FIND(" ",Table1[[#This Row],[Make and Model]]))</f>
        <v xml:space="preserve">Hyundai </v>
      </c>
      <c r="C597" t="s">
        <v>3032</v>
      </c>
      <c r="D597" t="str">
        <f>REPLACE(Table1[[#This Row],[Make and Model]],1,FIND(" ",Table1[[#This Row],[Make and Model]]), "")</f>
        <v>Elantra Sedan</v>
      </c>
      <c r="E597" t="str">
        <f>REPLACE(Table1[[#This Row],[Make2]],1,5,"")</f>
        <v>Hyundai Elantra Sedan</v>
      </c>
      <c r="F597" t="s">
        <v>1477</v>
      </c>
      <c r="G597">
        <v>2.33</v>
      </c>
      <c r="H597">
        <f>2014-Table1[[#This Row],[Year]]</f>
        <v>5</v>
      </c>
      <c r="K597" s="1">
        <v>60000</v>
      </c>
      <c r="L597" s="2">
        <v>6691</v>
      </c>
      <c r="M597" s="2">
        <v>6508</v>
      </c>
      <c r="N597" s="2">
        <v>6874</v>
      </c>
      <c r="O597" s="2" t="s">
        <v>1476</v>
      </c>
    </row>
    <row r="598" spans="1:15" x14ac:dyDescent="0.25">
      <c r="A598" t="str">
        <f>LEFT(Table1[[#This Row],[Make2]],4)</f>
        <v>2008</v>
      </c>
      <c r="B598" t="str">
        <f>LEFT(Table1[[#This Row],[Make and Model]],FIND(" ",Table1[[#This Row],[Make and Model]]))</f>
        <v xml:space="preserve">Hyundai </v>
      </c>
      <c r="C598" t="s">
        <v>3032</v>
      </c>
      <c r="D598" t="str">
        <f>REPLACE(Table1[[#This Row],[Make and Model]],1,FIND(" ",Table1[[#This Row],[Make and Model]]), "")</f>
        <v>Elantra Sedan</v>
      </c>
      <c r="E598" t="str">
        <f>REPLACE(Table1[[#This Row],[Make2]],1,5,"")</f>
        <v>Hyundai Elantra Sedan</v>
      </c>
      <c r="F598" t="s">
        <v>1117</v>
      </c>
      <c r="G598">
        <v>2.33</v>
      </c>
      <c r="H598">
        <f>2014-Table1[[#This Row],[Year]]</f>
        <v>6</v>
      </c>
      <c r="K598" s="1">
        <v>72000</v>
      </c>
      <c r="L598" s="2">
        <v>5540</v>
      </c>
      <c r="M598" s="2">
        <v>5376</v>
      </c>
      <c r="N598" s="2">
        <v>5704</v>
      </c>
      <c r="O598" s="2" t="s">
        <v>1116</v>
      </c>
    </row>
    <row r="599" spans="1:15" x14ac:dyDescent="0.25">
      <c r="A599" t="str">
        <f>LEFT(Table1[[#This Row],[Make2]],4)</f>
        <v>2007</v>
      </c>
      <c r="B599" t="str">
        <f>LEFT(Table1[[#This Row],[Make and Model]],FIND(" ",Table1[[#This Row],[Make and Model]]))</f>
        <v xml:space="preserve">Hyundai </v>
      </c>
      <c r="C599" t="s">
        <v>3032</v>
      </c>
      <c r="D599" t="str">
        <f>REPLACE(Table1[[#This Row],[Make and Model]],1,FIND(" ",Table1[[#This Row],[Make and Model]]), "")</f>
        <v>Elantra Sedan</v>
      </c>
      <c r="E599" t="str">
        <f>REPLACE(Table1[[#This Row],[Make2]],1,5,"")</f>
        <v>Hyundai Elantra Sedan</v>
      </c>
      <c r="F599" t="s">
        <v>771</v>
      </c>
      <c r="G599">
        <v>2.33</v>
      </c>
      <c r="H599">
        <f>2014-Table1[[#This Row],[Year]]</f>
        <v>7</v>
      </c>
      <c r="K599" s="1">
        <v>84000</v>
      </c>
      <c r="L599" s="2">
        <v>5148</v>
      </c>
      <c r="M599" s="2">
        <v>4996</v>
      </c>
      <c r="N599" s="2">
        <v>5301</v>
      </c>
      <c r="O599" s="2" t="s">
        <v>770</v>
      </c>
    </row>
    <row r="600" spans="1:15" x14ac:dyDescent="0.25">
      <c r="A600" t="str">
        <f>LEFT(Table1[[#This Row],[Make2]],4)</f>
        <v>2006</v>
      </c>
      <c r="B600" t="str">
        <f>LEFT(Table1[[#This Row],[Make and Model]],FIND(" ",Table1[[#This Row],[Make and Model]]))</f>
        <v xml:space="preserve">Hyundai </v>
      </c>
      <c r="C600" t="s">
        <v>3032</v>
      </c>
      <c r="D600" t="str">
        <f>REPLACE(Table1[[#This Row],[Make and Model]],1,FIND(" ",Table1[[#This Row],[Make and Model]]), "")</f>
        <v>Elantra Sedan</v>
      </c>
      <c r="E600" t="str">
        <f>REPLACE(Table1[[#This Row],[Make2]],1,5,"")</f>
        <v>Hyundai Elantra Sedan</v>
      </c>
      <c r="F600" t="s">
        <v>437</v>
      </c>
      <c r="G600">
        <v>1.33</v>
      </c>
      <c r="H600">
        <f>2014-Table1[[#This Row],[Year]]</f>
        <v>8</v>
      </c>
      <c r="K600" s="1">
        <v>96000</v>
      </c>
      <c r="L600" s="2">
        <v>3730</v>
      </c>
      <c r="M600" s="2">
        <v>3644</v>
      </c>
      <c r="N600" s="2">
        <v>3816</v>
      </c>
      <c r="O600" s="2" t="s">
        <v>436</v>
      </c>
    </row>
    <row r="601" spans="1:15" x14ac:dyDescent="0.25">
      <c r="A601" t="str">
        <f>LEFT(Table1[[#This Row],[Make2]],4)</f>
        <v>2005</v>
      </c>
      <c r="B601" t="str">
        <f>LEFT(Table1[[#This Row],[Make and Model]],FIND(" ",Table1[[#This Row],[Make and Model]]))</f>
        <v xml:space="preserve">Hyundai </v>
      </c>
      <c r="C601" t="s">
        <v>3032</v>
      </c>
      <c r="D601" t="str">
        <f>REPLACE(Table1[[#This Row],[Make and Model]],1,FIND(" ",Table1[[#This Row],[Make and Model]]), "")</f>
        <v>Elantra Sedan</v>
      </c>
      <c r="E601" t="str">
        <f>REPLACE(Table1[[#This Row],[Make2]],1,5,"")</f>
        <v>Hyundai Elantra Sedan</v>
      </c>
      <c r="F601" t="s">
        <v>157</v>
      </c>
      <c r="G601">
        <v>1.33</v>
      </c>
      <c r="H601">
        <f>2014-Table1[[#This Row],[Year]]</f>
        <v>9</v>
      </c>
      <c r="K601" s="1">
        <v>108000</v>
      </c>
      <c r="L601" s="2">
        <v>2860</v>
      </c>
      <c r="M601" s="2">
        <v>2784</v>
      </c>
      <c r="N601" s="2">
        <v>2936</v>
      </c>
      <c r="O601" s="2" t="s">
        <v>156</v>
      </c>
    </row>
    <row r="602" spans="1:15" x14ac:dyDescent="0.25">
      <c r="A602" t="str">
        <f>LEFT(Table1[[#This Row],[Make2]],4)</f>
        <v>2012</v>
      </c>
      <c r="B602" t="str">
        <f>LEFT(Table1[[#This Row],[Make and Model]],FIND(" ",Table1[[#This Row],[Make and Model]]))</f>
        <v xml:space="preserve">Hyundai </v>
      </c>
      <c r="C602" t="s">
        <v>3033</v>
      </c>
      <c r="D602" t="str">
        <f>REPLACE(Table1[[#This Row],[Make and Model]],1,FIND(" ",Table1[[#This Row],[Make and Model]]), "")</f>
        <v>Elantra Touring Wagon</v>
      </c>
      <c r="E602" t="str">
        <f>REPLACE(Table1[[#This Row],[Make2]],1,5,"")</f>
        <v>Hyundai Elantra Touring Wagon</v>
      </c>
      <c r="F602" t="s">
        <v>2619</v>
      </c>
      <c r="G602">
        <v>4</v>
      </c>
      <c r="H602">
        <f>2014-Table1[[#This Row],[Year]]</f>
        <v>2</v>
      </c>
      <c r="K602" s="1">
        <v>24000</v>
      </c>
      <c r="L602" s="2">
        <v>12030</v>
      </c>
      <c r="M602" s="2">
        <v>11693</v>
      </c>
      <c r="N602" s="2">
        <v>12367</v>
      </c>
      <c r="O602" s="2" t="s">
        <v>2618</v>
      </c>
    </row>
    <row r="603" spans="1:15" x14ac:dyDescent="0.25">
      <c r="A603" t="str">
        <f>LEFT(Table1[[#This Row],[Make2]],4)</f>
        <v>2011</v>
      </c>
      <c r="B603" t="str">
        <f>LEFT(Table1[[#This Row],[Make and Model]],FIND(" ",Table1[[#This Row],[Make and Model]]))</f>
        <v xml:space="preserve">Hyundai </v>
      </c>
      <c r="C603" t="s">
        <v>3033</v>
      </c>
      <c r="D603" t="str">
        <f>REPLACE(Table1[[#This Row],[Make and Model]],1,FIND(" ",Table1[[#This Row],[Make and Model]]), "")</f>
        <v>Elantra Touring Wagon</v>
      </c>
      <c r="E603" t="str">
        <f>REPLACE(Table1[[#This Row],[Make2]],1,5,"")</f>
        <v>Hyundai Elantra Touring Wagon</v>
      </c>
      <c r="F603" t="s">
        <v>2271</v>
      </c>
      <c r="G603">
        <v>4</v>
      </c>
      <c r="H603">
        <f>2014-Table1[[#This Row],[Year]]</f>
        <v>3</v>
      </c>
      <c r="K603" s="1">
        <v>36000</v>
      </c>
      <c r="L603" s="2">
        <v>10450</v>
      </c>
      <c r="M603" s="2">
        <v>10178</v>
      </c>
      <c r="N603" s="2">
        <v>10723</v>
      </c>
      <c r="O603" s="2" t="s">
        <v>2270</v>
      </c>
    </row>
    <row r="604" spans="1:15" x14ac:dyDescent="0.25">
      <c r="A604" t="str">
        <f>LEFT(Table1[[#This Row],[Make2]],4)</f>
        <v>2010</v>
      </c>
      <c r="B604" t="str">
        <f>LEFT(Table1[[#This Row],[Make and Model]],FIND(" ",Table1[[#This Row],[Make and Model]]))</f>
        <v xml:space="preserve">Hyundai </v>
      </c>
      <c r="C604" t="s">
        <v>3033</v>
      </c>
      <c r="D604" t="str">
        <f>REPLACE(Table1[[#This Row],[Make and Model]],1,FIND(" ",Table1[[#This Row],[Make and Model]]), "")</f>
        <v>Elantra Touring Wagon</v>
      </c>
      <c r="E604" t="str">
        <f>REPLACE(Table1[[#This Row],[Make2]],1,5,"")</f>
        <v>Hyundai Elantra Touring Wagon</v>
      </c>
      <c r="F604" t="s">
        <v>1847</v>
      </c>
      <c r="G604">
        <v>4</v>
      </c>
      <c r="H604">
        <f>2014-Table1[[#This Row],[Year]]</f>
        <v>4</v>
      </c>
      <c r="K604" s="1">
        <v>48000</v>
      </c>
      <c r="L604" s="2">
        <v>7856</v>
      </c>
      <c r="M604" s="2">
        <v>7655</v>
      </c>
      <c r="N604" s="2">
        <v>8057</v>
      </c>
      <c r="O604" s="2" t="s">
        <v>1846</v>
      </c>
    </row>
    <row r="605" spans="1:15" x14ac:dyDescent="0.25">
      <c r="A605" t="str">
        <f>LEFT(Table1[[#This Row],[Make2]],4)</f>
        <v>2008</v>
      </c>
      <c r="B605" t="str">
        <f>LEFT(Table1[[#This Row],[Make and Model]],FIND(" ",Table1[[#This Row],[Make and Model]]))</f>
        <v xml:space="preserve">Hyundai </v>
      </c>
      <c r="C605" t="s">
        <v>3034</v>
      </c>
      <c r="D605" t="str">
        <f>REPLACE(Table1[[#This Row],[Make and Model]],1,FIND(" ",Table1[[#This Row],[Make and Model]]), "")</f>
        <v>Entourage Van</v>
      </c>
      <c r="E605" t="str">
        <f>REPLACE(Table1[[#This Row],[Make2]],1,5,"")</f>
        <v>Hyundai Entourage Van</v>
      </c>
      <c r="F605" t="s">
        <v>1119</v>
      </c>
      <c r="G605">
        <v>3</v>
      </c>
      <c r="H605">
        <f>2014-Table1[[#This Row],[Year]]</f>
        <v>6</v>
      </c>
      <c r="K605" s="1">
        <v>72000</v>
      </c>
      <c r="L605" s="2">
        <v>7409</v>
      </c>
      <c r="M605" s="2">
        <v>7202</v>
      </c>
      <c r="N605" s="2">
        <v>7617</v>
      </c>
      <c r="O605" s="2" t="s">
        <v>1118</v>
      </c>
    </row>
    <row r="606" spans="1:15" x14ac:dyDescent="0.25">
      <c r="A606" t="str">
        <f>LEFT(Table1[[#This Row],[Make2]],4)</f>
        <v>2007</v>
      </c>
      <c r="B606" t="str">
        <f>LEFT(Table1[[#This Row],[Make and Model]],FIND(" ",Table1[[#This Row],[Make and Model]]))</f>
        <v xml:space="preserve">Hyundai </v>
      </c>
      <c r="C606" t="s">
        <v>3034</v>
      </c>
      <c r="D606" t="str">
        <f>REPLACE(Table1[[#This Row],[Make and Model]],1,FIND(" ",Table1[[#This Row],[Make and Model]]), "")</f>
        <v>Entourage Van</v>
      </c>
      <c r="E606" t="str">
        <f>REPLACE(Table1[[#This Row],[Make2]],1,5,"")</f>
        <v>Hyundai Entourage Van</v>
      </c>
      <c r="F606" t="s">
        <v>775</v>
      </c>
      <c r="G606">
        <v>3</v>
      </c>
      <c r="H606">
        <f>2014-Table1[[#This Row],[Year]]</f>
        <v>7</v>
      </c>
      <c r="K606" s="1">
        <v>84000</v>
      </c>
      <c r="L606" s="2">
        <v>6128</v>
      </c>
      <c r="M606" s="2">
        <v>6001</v>
      </c>
      <c r="N606" s="2">
        <v>6254</v>
      </c>
      <c r="O606" s="2" t="s">
        <v>774</v>
      </c>
    </row>
    <row r="607" spans="1:15" x14ac:dyDescent="0.25">
      <c r="A607" t="str">
        <f>LEFT(Table1[[#This Row],[Make2]],4)</f>
        <v>2013</v>
      </c>
      <c r="B607" t="str">
        <f>LEFT(Table1[[#This Row],[Make and Model]],FIND(" ",Table1[[#This Row],[Make and Model]]))</f>
        <v xml:space="preserve">Hyundai </v>
      </c>
      <c r="C607" t="s">
        <v>3032</v>
      </c>
      <c r="D607" t="str">
        <f>REPLACE(Table1[[#This Row],[Make and Model]],1,FIND(" ",Table1[[#This Row],[Make and Model]]), "")</f>
        <v>Equus Sedan</v>
      </c>
      <c r="E607" t="str">
        <f>REPLACE(Table1[[#This Row],[Make2]],1,5,"")</f>
        <v>Hyundai Equus Sedan</v>
      </c>
      <c r="F607" t="s">
        <v>2959</v>
      </c>
      <c r="G607">
        <v>4</v>
      </c>
      <c r="H607">
        <f>2014-Table1[[#This Row],[Year]]</f>
        <v>1</v>
      </c>
      <c r="K607" s="1">
        <v>12000</v>
      </c>
      <c r="L607" s="2">
        <v>39029</v>
      </c>
      <c r="M607" s="2">
        <v>38039</v>
      </c>
      <c r="N607" s="2">
        <v>40019</v>
      </c>
      <c r="O607" s="2" t="s">
        <v>2958</v>
      </c>
    </row>
    <row r="608" spans="1:15" x14ac:dyDescent="0.25">
      <c r="A608" t="str">
        <f>LEFT(Table1[[#This Row],[Make2]],4)</f>
        <v>2012</v>
      </c>
      <c r="B608" t="str">
        <f>LEFT(Table1[[#This Row],[Make and Model]],FIND(" ",Table1[[#This Row],[Make and Model]]))</f>
        <v xml:space="preserve">Hyundai </v>
      </c>
      <c r="C608" t="s">
        <v>3032</v>
      </c>
      <c r="D608" t="str">
        <f>REPLACE(Table1[[#This Row],[Make and Model]],1,FIND(" ",Table1[[#This Row],[Make and Model]]), "")</f>
        <v>Equus Sedan</v>
      </c>
      <c r="E608" t="str">
        <f>REPLACE(Table1[[#This Row],[Make2]],1,5,"")</f>
        <v>Hyundai Equus Sedan</v>
      </c>
      <c r="F608" t="s">
        <v>2621</v>
      </c>
      <c r="G608">
        <v>4</v>
      </c>
      <c r="H608">
        <f>2014-Table1[[#This Row],[Year]]</f>
        <v>2</v>
      </c>
      <c r="K608" s="1">
        <v>24000</v>
      </c>
      <c r="L608" s="2">
        <v>33967</v>
      </c>
      <c r="M608" s="2">
        <v>33443</v>
      </c>
      <c r="N608" s="2">
        <v>34491</v>
      </c>
      <c r="O608" s="2" t="s">
        <v>2620</v>
      </c>
    </row>
    <row r="609" spans="1:15" x14ac:dyDescent="0.25">
      <c r="A609" t="str">
        <f>LEFT(Table1[[#This Row],[Make2]],4)</f>
        <v>2011</v>
      </c>
      <c r="B609" t="str">
        <f>LEFT(Table1[[#This Row],[Make and Model]],FIND(" ",Table1[[#This Row],[Make and Model]]))</f>
        <v xml:space="preserve">Hyundai </v>
      </c>
      <c r="C609" t="s">
        <v>3032</v>
      </c>
      <c r="D609" t="str">
        <f>REPLACE(Table1[[#This Row],[Make and Model]],1,FIND(" ",Table1[[#This Row],[Make and Model]]), "")</f>
        <v>Equus Sedan</v>
      </c>
      <c r="E609" t="str">
        <f>REPLACE(Table1[[#This Row],[Make2]],1,5,"")</f>
        <v>Hyundai Equus Sedan</v>
      </c>
      <c r="F609" t="s">
        <v>2273</v>
      </c>
      <c r="G609">
        <v>4</v>
      </c>
      <c r="H609">
        <f>2014-Table1[[#This Row],[Year]]</f>
        <v>3</v>
      </c>
      <c r="K609" s="1">
        <v>36000</v>
      </c>
      <c r="L609" s="2">
        <v>30426</v>
      </c>
      <c r="M609" s="2">
        <v>29905</v>
      </c>
      <c r="N609" s="2">
        <v>30948</v>
      </c>
      <c r="O609" s="2" t="s">
        <v>2272</v>
      </c>
    </row>
    <row r="610" spans="1:15" x14ac:dyDescent="0.25">
      <c r="A610" t="str">
        <f>LEFT(Table1[[#This Row],[Make2]],4)</f>
        <v>2013</v>
      </c>
      <c r="B610" t="str">
        <f>LEFT(Table1[[#This Row],[Make and Model]],FIND(" ",Table1[[#This Row],[Make and Model]]))</f>
        <v xml:space="preserve">Hyundai </v>
      </c>
      <c r="C610" t="s">
        <v>3032</v>
      </c>
      <c r="D610" t="str">
        <f>REPLACE(Table1[[#This Row],[Make and Model]],1,FIND(" ",Table1[[#This Row],[Make and Model]]), "")</f>
        <v>Genesis Sedan</v>
      </c>
      <c r="E610" t="str">
        <f>REPLACE(Table1[[#This Row],[Make2]],1,5,"")</f>
        <v>Hyundai Genesis Sedan</v>
      </c>
      <c r="F610" t="s">
        <v>2961</v>
      </c>
      <c r="G610">
        <v>4</v>
      </c>
      <c r="H610">
        <f>2014-Table1[[#This Row],[Year]]</f>
        <v>1</v>
      </c>
      <c r="K610" s="1">
        <v>12000</v>
      </c>
      <c r="L610" s="2">
        <v>28953</v>
      </c>
      <c r="M610" s="2">
        <v>28229</v>
      </c>
      <c r="N610" s="2">
        <v>29677</v>
      </c>
      <c r="O610" s="2" t="s">
        <v>2960</v>
      </c>
    </row>
    <row r="611" spans="1:15" x14ac:dyDescent="0.25">
      <c r="A611" t="str">
        <f>LEFT(Table1[[#This Row],[Make2]],4)</f>
        <v>2012</v>
      </c>
      <c r="B611" t="str">
        <f>LEFT(Table1[[#This Row],[Make and Model]],FIND(" ",Table1[[#This Row],[Make and Model]]))</f>
        <v xml:space="preserve">Hyundai </v>
      </c>
      <c r="C611" t="s">
        <v>3032</v>
      </c>
      <c r="D611" t="str">
        <f>REPLACE(Table1[[#This Row],[Make and Model]],1,FIND(" ",Table1[[#This Row],[Make and Model]]), "")</f>
        <v>Genesis Sedan</v>
      </c>
      <c r="E611" t="str">
        <f>REPLACE(Table1[[#This Row],[Make2]],1,5,"")</f>
        <v>Hyundai Genesis Sedan</v>
      </c>
      <c r="F611" t="s">
        <v>2623</v>
      </c>
      <c r="G611">
        <v>4</v>
      </c>
      <c r="H611">
        <f>2014-Table1[[#This Row],[Year]]</f>
        <v>2</v>
      </c>
      <c r="K611" s="1">
        <v>24000</v>
      </c>
      <c r="L611" s="2">
        <v>19191</v>
      </c>
      <c r="M611" s="2">
        <v>18768</v>
      </c>
      <c r="N611" s="2">
        <v>19614</v>
      </c>
      <c r="O611" s="2" t="s">
        <v>2622</v>
      </c>
    </row>
    <row r="612" spans="1:15" x14ac:dyDescent="0.25">
      <c r="A612" t="str">
        <f>LEFT(Table1[[#This Row],[Make2]],4)</f>
        <v>2011</v>
      </c>
      <c r="B612" t="str">
        <f>LEFT(Table1[[#This Row],[Make and Model]],FIND(" ",Table1[[#This Row],[Make and Model]]))</f>
        <v xml:space="preserve">Hyundai </v>
      </c>
      <c r="C612" t="s">
        <v>3032</v>
      </c>
      <c r="D612" t="str">
        <f>REPLACE(Table1[[#This Row],[Make and Model]],1,FIND(" ",Table1[[#This Row],[Make and Model]]), "")</f>
        <v>Genesis Sedan</v>
      </c>
      <c r="E612" t="str">
        <f>REPLACE(Table1[[#This Row],[Make2]],1,5,"")</f>
        <v>Hyundai Genesis Sedan</v>
      </c>
      <c r="F612" t="s">
        <v>2275</v>
      </c>
      <c r="G612">
        <v>4</v>
      </c>
      <c r="H612">
        <f>2014-Table1[[#This Row],[Year]]</f>
        <v>3</v>
      </c>
      <c r="K612" s="1">
        <v>36000</v>
      </c>
      <c r="L612" s="2">
        <v>17373</v>
      </c>
      <c r="M612" s="2">
        <v>17071</v>
      </c>
      <c r="N612" s="2">
        <v>17674</v>
      </c>
      <c r="O612" s="2" t="s">
        <v>2274</v>
      </c>
    </row>
    <row r="613" spans="1:15" x14ac:dyDescent="0.25">
      <c r="A613" t="str">
        <f>LEFT(Table1[[#This Row],[Make2]],4)</f>
        <v>2010</v>
      </c>
      <c r="B613" t="str">
        <f>LEFT(Table1[[#This Row],[Make and Model]],FIND(" ",Table1[[#This Row],[Make and Model]]))</f>
        <v xml:space="preserve">Hyundai </v>
      </c>
      <c r="C613" t="s">
        <v>3032</v>
      </c>
      <c r="D613" t="str">
        <f>REPLACE(Table1[[#This Row],[Make and Model]],1,FIND(" ",Table1[[#This Row],[Make and Model]]), "")</f>
        <v>Genesis Sedan</v>
      </c>
      <c r="E613" t="str">
        <f>REPLACE(Table1[[#This Row],[Make2]],1,5,"")</f>
        <v>Hyundai Genesis Sedan</v>
      </c>
      <c r="F613" t="s">
        <v>1849</v>
      </c>
      <c r="G613">
        <v>4</v>
      </c>
      <c r="H613">
        <f>2014-Table1[[#This Row],[Year]]</f>
        <v>4</v>
      </c>
      <c r="K613" s="1">
        <v>48000</v>
      </c>
      <c r="L613" s="2">
        <v>15250</v>
      </c>
      <c r="M613" s="2">
        <v>14861</v>
      </c>
      <c r="N613" s="2">
        <v>15638</v>
      </c>
      <c r="O613" s="2" t="s">
        <v>1848</v>
      </c>
    </row>
    <row r="614" spans="1:15" x14ac:dyDescent="0.25">
      <c r="A614" t="str">
        <f>LEFT(Table1[[#This Row],[Make2]],4)</f>
        <v>2009</v>
      </c>
      <c r="B614" t="str">
        <f>LEFT(Table1[[#This Row],[Make and Model]],FIND(" ",Table1[[#This Row],[Make and Model]]))</f>
        <v xml:space="preserve">Hyundai </v>
      </c>
      <c r="C614" t="s">
        <v>3032</v>
      </c>
      <c r="D614" t="str">
        <f>REPLACE(Table1[[#This Row],[Make and Model]],1,FIND(" ",Table1[[#This Row],[Make and Model]]), "")</f>
        <v>Genesis Sedan</v>
      </c>
      <c r="E614" t="str">
        <f>REPLACE(Table1[[#This Row],[Make2]],1,5,"")</f>
        <v>Hyundai Genesis Sedan</v>
      </c>
      <c r="F614" t="s">
        <v>1479</v>
      </c>
      <c r="G614">
        <v>4</v>
      </c>
      <c r="H614">
        <f>2014-Table1[[#This Row],[Year]]</f>
        <v>5</v>
      </c>
      <c r="K614" s="1">
        <v>60000</v>
      </c>
      <c r="L614" s="2">
        <v>13733</v>
      </c>
      <c r="M614" s="2">
        <v>13559</v>
      </c>
      <c r="N614" s="2">
        <v>13908</v>
      </c>
      <c r="O614" s="2" t="s">
        <v>1478</v>
      </c>
    </row>
    <row r="615" spans="1:15" x14ac:dyDescent="0.25">
      <c r="A615" t="str">
        <f>LEFT(Table1[[#This Row],[Make2]],4)</f>
        <v>2013</v>
      </c>
      <c r="B615" t="str">
        <f>LEFT(Table1[[#This Row],[Make and Model]],FIND(" ",Table1[[#This Row],[Make and Model]]))</f>
        <v xml:space="preserve">Hyundai </v>
      </c>
      <c r="C615" t="s">
        <v>3031</v>
      </c>
      <c r="D615" t="str">
        <f>REPLACE(Table1[[#This Row],[Make and Model]],1,FIND(" ",Table1[[#This Row],[Make and Model]]), "")</f>
        <v>Santa Fe SUV</v>
      </c>
      <c r="E615" t="str">
        <f>REPLACE(Table1[[#This Row],[Make2]],1,5,"")</f>
        <v>Hyundai Santa Fe SUV</v>
      </c>
      <c r="F615" t="s">
        <v>2963</v>
      </c>
      <c r="G615">
        <v>4</v>
      </c>
      <c r="H615">
        <f>2014-Table1[[#This Row],[Year]]</f>
        <v>1</v>
      </c>
      <c r="K615" s="1">
        <v>12000</v>
      </c>
      <c r="L615" s="2">
        <v>19883</v>
      </c>
      <c r="M615" s="2">
        <v>19415</v>
      </c>
      <c r="N615" s="2">
        <v>20351</v>
      </c>
      <c r="O615" s="2" t="s">
        <v>2962</v>
      </c>
    </row>
    <row r="616" spans="1:15" x14ac:dyDescent="0.25">
      <c r="A616" t="str">
        <f>LEFT(Table1[[#This Row],[Make2]],4)</f>
        <v>2012</v>
      </c>
      <c r="B616" t="str">
        <f>LEFT(Table1[[#This Row],[Make and Model]],FIND(" ",Table1[[#This Row],[Make and Model]]))</f>
        <v xml:space="preserve">Hyundai </v>
      </c>
      <c r="C616" t="s">
        <v>3031</v>
      </c>
      <c r="D616" t="str">
        <f>REPLACE(Table1[[#This Row],[Make and Model]],1,FIND(" ",Table1[[#This Row],[Make and Model]]), "")</f>
        <v>Santa Fe SUV</v>
      </c>
      <c r="E616" t="str">
        <f>REPLACE(Table1[[#This Row],[Make2]],1,5,"")</f>
        <v>Hyundai Santa Fe SUV</v>
      </c>
      <c r="F616" t="s">
        <v>2625</v>
      </c>
      <c r="G616">
        <v>4</v>
      </c>
      <c r="H616">
        <f>2014-Table1[[#This Row],[Year]]</f>
        <v>2</v>
      </c>
      <c r="K616" s="1">
        <v>24000</v>
      </c>
      <c r="L616" s="2">
        <v>15970</v>
      </c>
      <c r="M616" s="2">
        <v>15766</v>
      </c>
      <c r="N616" s="2">
        <v>16174</v>
      </c>
      <c r="O616" s="2" t="s">
        <v>2624</v>
      </c>
    </row>
    <row r="617" spans="1:15" x14ac:dyDescent="0.25">
      <c r="A617" t="str">
        <f>LEFT(Table1[[#This Row],[Make2]],4)</f>
        <v>2011</v>
      </c>
      <c r="B617" t="str">
        <f>LEFT(Table1[[#This Row],[Make and Model]],FIND(" ",Table1[[#This Row],[Make and Model]]))</f>
        <v xml:space="preserve">Hyundai </v>
      </c>
      <c r="C617" t="s">
        <v>3031</v>
      </c>
      <c r="D617" t="str">
        <f>REPLACE(Table1[[#This Row],[Make and Model]],1,FIND(" ",Table1[[#This Row],[Make and Model]]), "")</f>
        <v>Santa Fe SUV</v>
      </c>
      <c r="E617" t="str">
        <f>REPLACE(Table1[[#This Row],[Make2]],1,5,"")</f>
        <v>Hyundai Santa Fe SUV</v>
      </c>
      <c r="F617" t="s">
        <v>2277</v>
      </c>
      <c r="G617">
        <v>4</v>
      </c>
      <c r="H617">
        <f>2014-Table1[[#This Row],[Year]]</f>
        <v>3</v>
      </c>
      <c r="K617" s="1">
        <v>36000</v>
      </c>
      <c r="L617" s="2">
        <v>14030</v>
      </c>
      <c r="M617" s="2">
        <v>13757</v>
      </c>
      <c r="N617" s="2">
        <v>14303</v>
      </c>
      <c r="O617" s="2" t="s">
        <v>2276</v>
      </c>
    </row>
    <row r="618" spans="1:15" x14ac:dyDescent="0.25">
      <c r="A618" t="str">
        <f>LEFT(Table1[[#This Row],[Make2]],4)</f>
        <v>2010</v>
      </c>
      <c r="B618" t="str">
        <f>LEFT(Table1[[#This Row],[Make and Model]],FIND(" ",Table1[[#This Row],[Make and Model]]))</f>
        <v xml:space="preserve">Hyundai </v>
      </c>
      <c r="C618" t="s">
        <v>3031</v>
      </c>
      <c r="D618" t="str">
        <f>REPLACE(Table1[[#This Row],[Make and Model]],1,FIND(" ",Table1[[#This Row],[Make and Model]]), "")</f>
        <v>Santa Fe SUV</v>
      </c>
      <c r="E618" t="str">
        <f>REPLACE(Table1[[#This Row],[Make2]],1,5,"")</f>
        <v>Hyundai Santa Fe SUV</v>
      </c>
      <c r="F618" t="s">
        <v>1851</v>
      </c>
      <c r="G618">
        <v>4</v>
      </c>
      <c r="H618">
        <f>2014-Table1[[#This Row],[Year]]</f>
        <v>4</v>
      </c>
      <c r="K618" s="1">
        <v>48000</v>
      </c>
      <c r="L618" s="2">
        <v>13972</v>
      </c>
      <c r="M618" s="2">
        <v>13606</v>
      </c>
      <c r="N618" s="2">
        <v>14338</v>
      </c>
      <c r="O618" s="2" t="s">
        <v>1850</v>
      </c>
    </row>
    <row r="619" spans="1:15" x14ac:dyDescent="0.25">
      <c r="A619" t="str">
        <f>LEFT(Table1[[#This Row],[Make2]],4)</f>
        <v>2009</v>
      </c>
      <c r="B619" t="str">
        <f>LEFT(Table1[[#This Row],[Make and Model]],FIND(" ",Table1[[#This Row],[Make and Model]]))</f>
        <v xml:space="preserve">Hyundai </v>
      </c>
      <c r="C619" t="s">
        <v>3031</v>
      </c>
      <c r="D619" t="str">
        <f>REPLACE(Table1[[#This Row],[Make and Model]],1,FIND(" ",Table1[[#This Row],[Make and Model]]), "")</f>
        <v>Santa Fe SUV</v>
      </c>
      <c r="E619" t="str">
        <f>REPLACE(Table1[[#This Row],[Make2]],1,5,"")</f>
        <v>Hyundai Santa Fe SUV</v>
      </c>
      <c r="F619" t="s">
        <v>1481</v>
      </c>
      <c r="G619">
        <v>4</v>
      </c>
      <c r="H619">
        <f>2014-Table1[[#This Row],[Year]]</f>
        <v>5</v>
      </c>
      <c r="K619" s="1">
        <v>60000</v>
      </c>
      <c r="L619" s="2">
        <v>11717</v>
      </c>
      <c r="M619" s="2">
        <v>11451</v>
      </c>
      <c r="N619" s="2">
        <v>11982</v>
      </c>
      <c r="O619" s="2" t="s">
        <v>1480</v>
      </c>
    </row>
    <row r="620" spans="1:15" x14ac:dyDescent="0.25">
      <c r="A620" t="str">
        <f>LEFT(Table1[[#This Row],[Make2]],4)</f>
        <v>2008</v>
      </c>
      <c r="B620" t="str">
        <f>LEFT(Table1[[#This Row],[Make and Model]],FIND(" ",Table1[[#This Row],[Make and Model]]))</f>
        <v xml:space="preserve">Hyundai </v>
      </c>
      <c r="C620" t="s">
        <v>3031</v>
      </c>
      <c r="D620" t="str">
        <f>REPLACE(Table1[[#This Row],[Make and Model]],1,FIND(" ",Table1[[#This Row],[Make and Model]]), "")</f>
        <v>Santa Fe SUV</v>
      </c>
      <c r="E620" t="str">
        <f>REPLACE(Table1[[#This Row],[Make2]],1,5,"")</f>
        <v>Hyundai Santa Fe SUV</v>
      </c>
      <c r="F620" t="s">
        <v>1121</v>
      </c>
      <c r="G620">
        <v>4</v>
      </c>
      <c r="H620">
        <f>2014-Table1[[#This Row],[Year]]</f>
        <v>6</v>
      </c>
      <c r="K620" s="1">
        <v>72000</v>
      </c>
      <c r="L620" s="2">
        <v>10014</v>
      </c>
      <c r="M620" s="2">
        <v>9786</v>
      </c>
      <c r="N620" s="2">
        <v>10242</v>
      </c>
      <c r="O620" s="2" t="s">
        <v>1120</v>
      </c>
    </row>
    <row r="621" spans="1:15" x14ac:dyDescent="0.25">
      <c r="A621" t="str">
        <f>LEFT(Table1[[#This Row],[Make2]],4)</f>
        <v>2007</v>
      </c>
      <c r="B621" t="str">
        <f>LEFT(Table1[[#This Row],[Make and Model]],FIND(" ",Table1[[#This Row],[Make and Model]]))</f>
        <v xml:space="preserve">Hyundai </v>
      </c>
      <c r="C621" t="s">
        <v>3031</v>
      </c>
      <c r="D621" t="str">
        <f>REPLACE(Table1[[#This Row],[Make and Model]],1,FIND(" ",Table1[[#This Row],[Make and Model]]), "")</f>
        <v>Santa Fe SUV</v>
      </c>
      <c r="E621" t="str">
        <f>REPLACE(Table1[[#This Row],[Make2]],1,5,"")</f>
        <v>Hyundai Santa Fe SUV</v>
      </c>
      <c r="F621" t="s">
        <v>777</v>
      </c>
      <c r="G621">
        <v>4</v>
      </c>
      <c r="H621">
        <f>2014-Table1[[#This Row],[Year]]</f>
        <v>7</v>
      </c>
      <c r="K621" s="1">
        <v>84000</v>
      </c>
      <c r="L621" s="2">
        <v>7609</v>
      </c>
      <c r="M621" s="2">
        <v>7451</v>
      </c>
      <c r="N621" s="2">
        <v>7767</v>
      </c>
      <c r="O621" s="2" t="s">
        <v>776</v>
      </c>
    </row>
    <row r="622" spans="1:15" x14ac:dyDescent="0.25">
      <c r="A622" t="str">
        <f>LEFT(Table1[[#This Row],[Make2]],4)</f>
        <v>2006</v>
      </c>
      <c r="B622" t="str">
        <f>LEFT(Table1[[#This Row],[Make and Model]],FIND(" ",Table1[[#This Row],[Make and Model]]))</f>
        <v xml:space="preserve">Hyundai </v>
      </c>
      <c r="C622" t="s">
        <v>3031</v>
      </c>
      <c r="D622" t="str">
        <f>REPLACE(Table1[[#This Row],[Make and Model]],1,FIND(" ",Table1[[#This Row],[Make and Model]]), "")</f>
        <v>Santa Fe SUV</v>
      </c>
      <c r="E622" t="str">
        <f>REPLACE(Table1[[#This Row],[Make2]],1,5,"")</f>
        <v>Hyundai Santa Fe SUV</v>
      </c>
      <c r="F622" t="s">
        <v>439</v>
      </c>
      <c r="G622">
        <v>2</v>
      </c>
      <c r="H622">
        <f>2014-Table1[[#This Row],[Year]]</f>
        <v>8</v>
      </c>
      <c r="K622" s="1">
        <v>96000</v>
      </c>
      <c r="L622" s="2">
        <v>5893</v>
      </c>
      <c r="M622" s="2">
        <v>5785</v>
      </c>
      <c r="N622" s="2">
        <v>6002</v>
      </c>
      <c r="O622" s="2" t="s">
        <v>438</v>
      </c>
    </row>
    <row r="623" spans="1:15" x14ac:dyDescent="0.25">
      <c r="A623" t="str">
        <f>LEFT(Table1[[#This Row],[Make2]],4)</f>
        <v>2005</v>
      </c>
      <c r="B623" t="str">
        <f>LEFT(Table1[[#This Row],[Make and Model]],FIND(" ",Table1[[#This Row],[Make and Model]]))</f>
        <v xml:space="preserve">Hyundai </v>
      </c>
      <c r="C623" t="s">
        <v>3031</v>
      </c>
      <c r="D623" t="str">
        <f>REPLACE(Table1[[#This Row],[Make and Model]],1,FIND(" ",Table1[[#This Row],[Make and Model]]), "")</f>
        <v>Santa Fe SUV</v>
      </c>
      <c r="E623" t="str">
        <f>REPLACE(Table1[[#This Row],[Make2]],1,5,"")</f>
        <v>Hyundai Santa Fe SUV</v>
      </c>
      <c r="F623" t="s">
        <v>159</v>
      </c>
      <c r="G623">
        <v>2</v>
      </c>
      <c r="H623">
        <f>2014-Table1[[#This Row],[Year]]</f>
        <v>9</v>
      </c>
      <c r="K623" s="1">
        <v>108000</v>
      </c>
      <c r="L623" s="2">
        <v>4763</v>
      </c>
      <c r="M623" s="2">
        <v>4710</v>
      </c>
      <c r="N623" s="2">
        <v>4815</v>
      </c>
      <c r="O623" s="2" t="s">
        <v>158</v>
      </c>
    </row>
    <row r="624" spans="1:15" x14ac:dyDescent="0.25">
      <c r="A624" t="str">
        <f>LEFT(Table1[[#This Row],[Make2]],4)</f>
        <v>2013</v>
      </c>
      <c r="B624" t="str">
        <f>LEFT(Table1[[#This Row],[Make and Model]],FIND(" ",Table1[[#This Row],[Make and Model]]))</f>
        <v xml:space="preserve">Hyundai </v>
      </c>
      <c r="C624" t="s">
        <v>3032</v>
      </c>
      <c r="D624" t="str">
        <f>REPLACE(Table1[[#This Row],[Make and Model]],1,FIND(" ",Table1[[#This Row],[Make and Model]]), "")</f>
        <v>Sonata Sedan</v>
      </c>
      <c r="E624" t="str">
        <f>REPLACE(Table1[[#This Row],[Make2]],1,5,"")</f>
        <v>Hyundai Sonata Sedan</v>
      </c>
      <c r="F624" t="s">
        <v>2965</v>
      </c>
      <c r="G624">
        <v>4</v>
      </c>
      <c r="H624">
        <f>2014-Table1[[#This Row],[Year]]</f>
        <v>1</v>
      </c>
      <c r="K624" s="1">
        <v>12000</v>
      </c>
      <c r="L624" s="2">
        <v>19917</v>
      </c>
      <c r="M624" s="2">
        <v>19410</v>
      </c>
      <c r="N624" s="2">
        <v>20423</v>
      </c>
      <c r="O624" s="2" t="s">
        <v>2964</v>
      </c>
    </row>
    <row r="625" spans="1:15" x14ac:dyDescent="0.25">
      <c r="A625" t="str">
        <f>LEFT(Table1[[#This Row],[Make2]],4)</f>
        <v>2012</v>
      </c>
      <c r="B625" t="str">
        <f>LEFT(Table1[[#This Row],[Make and Model]],FIND(" ",Table1[[#This Row],[Make and Model]]))</f>
        <v xml:space="preserve">Hyundai </v>
      </c>
      <c r="C625" t="s">
        <v>3032</v>
      </c>
      <c r="D625" t="str">
        <f>REPLACE(Table1[[#This Row],[Make and Model]],1,FIND(" ",Table1[[#This Row],[Make and Model]]), "")</f>
        <v>Sonata Sedan</v>
      </c>
      <c r="E625" t="str">
        <f>REPLACE(Table1[[#This Row],[Make2]],1,5,"")</f>
        <v>Hyundai Sonata Sedan</v>
      </c>
      <c r="F625" t="s">
        <v>2627</v>
      </c>
      <c r="G625">
        <v>4</v>
      </c>
      <c r="H625">
        <f>2014-Table1[[#This Row],[Year]]</f>
        <v>2</v>
      </c>
      <c r="K625" s="1">
        <v>24000</v>
      </c>
      <c r="L625" s="2">
        <v>13828</v>
      </c>
      <c r="M625" s="2">
        <v>13542</v>
      </c>
      <c r="N625" s="2">
        <v>14115</v>
      </c>
      <c r="O625" s="2" t="s">
        <v>2626</v>
      </c>
    </row>
    <row r="626" spans="1:15" x14ac:dyDescent="0.25">
      <c r="A626" t="str">
        <f>LEFT(Table1[[#This Row],[Make2]],4)</f>
        <v>2011</v>
      </c>
      <c r="B626" t="str">
        <f>LEFT(Table1[[#This Row],[Make and Model]],FIND(" ",Table1[[#This Row],[Make and Model]]))</f>
        <v xml:space="preserve">Hyundai </v>
      </c>
      <c r="C626" t="s">
        <v>3032</v>
      </c>
      <c r="D626" t="str">
        <f>REPLACE(Table1[[#This Row],[Make and Model]],1,FIND(" ",Table1[[#This Row],[Make and Model]]), "")</f>
        <v>Sonata Sedan</v>
      </c>
      <c r="E626" t="str">
        <f>REPLACE(Table1[[#This Row],[Make2]],1,5,"")</f>
        <v>Hyundai Sonata Sedan</v>
      </c>
      <c r="F626" t="s">
        <v>2279</v>
      </c>
      <c r="G626">
        <v>4</v>
      </c>
      <c r="H626">
        <f>2014-Table1[[#This Row],[Year]]</f>
        <v>3</v>
      </c>
      <c r="K626" s="1">
        <v>36000</v>
      </c>
      <c r="L626" s="2">
        <v>12360</v>
      </c>
      <c r="M626" s="2">
        <v>12108</v>
      </c>
      <c r="N626" s="2">
        <v>12613</v>
      </c>
      <c r="O626" s="2" t="s">
        <v>2278</v>
      </c>
    </row>
    <row r="627" spans="1:15" x14ac:dyDescent="0.25">
      <c r="A627" t="str">
        <f>LEFT(Table1[[#This Row],[Make2]],4)</f>
        <v>2010</v>
      </c>
      <c r="B627" t="str">
        <f>LEFT(Table1[[#This Row],[Make and Model]],FIND(" ",Table1[[#This Row],[Make and Model]]))</f>
        <v xml:space="preserve">Hyundai </v>
      </c>
      <c r="C627" t="s">
        <v>3032</v>
      </c>
      <c r="D627" t="str">
        <f>REPLACE(Table1[[#This Row],[Make and Model]],1,FIND(" ",Table1[[#This Row],[Make and Model]]), "")</f>
        <v>Sonata Sedan</v>
      </c>
      <c r="E627" t="str">
        <f>REPLACE(Table1[[#This Row],[Make2]],1,5,"")</f>
        <v>Hyundai Sonata Sedan</v>
      </c>
      <c r="F627" t="s">
        <v>1853</v>
      </c>
      <c r="G627">
        <v>3</v>
      </c>
      <c r="H627">
        <f>2014-Table1[[#This Row],[Year]]</f>
        <v>4</v>
      </c>
      <c r="K627" s="1">
        <v>48000</v>
      </c>
      <c r="L627" s="2">
        <v>11200</v>
      </c>
      <c r="M627" s="2">
        <v>10883</v>
      </c>
      <c r="N627" s="2">
        <v>11518</v>
      </c>
      <c r="O627" s="2" t="s">
        <v>1852</v>
      </c>
    </row>
    <row r="628" spans="1:15" x14ac:dyDescent="0.25">
      <c r="A628" t="str">
        <f>LEFT(Table1[[#This Row],[Make2]],4)</f>
        <v>2009</v>
      </c>
      <c r="B628" t="str">
        <f>LEFT(Table1[[#This Row],[Make and Model]],FIND(" ",Table1[[#This Row],[Make and Model]]))</f>
        <v xml:space="preserve">Hyundai </v>
      </c>
      <c r="C628" t="s">
        <v>3032</v>
      </c>
      <c r="D628" t="str">
        <f>REPLACE(Table1[[#This Row],[Make and Model]],1,FIND(" ",Table1[[#This Row],[Make and Model]]), "")</f>
        <v>Sonata Sedan</v>
      </c>
      <c r="E628" t="str">
        <f>REPLACE(Table1[[#This Row],[Make2]],1,5,"")</f>
        <v>Hyundai Sonata Sedan</v>
      </c>
      <c r="F628" t="s">
        <v>1483</v>
      </c>
      <c r="G628">
        <v>3</v>
      </c>
      <c r="H628">
        <f>2014-Table1[[#This Row],[Year]]</f>
        <v>5</v>
      </c>
      <c r="K628" s="1">
        <v>60000</v>
      </c>
      <c r="L628" s="2">
        <v>7432</v>
      </c>
      <c r="M628" s="2">
        <v>7312</v>
      </c>
      <c r="N628" s="2">
        <v>7552</v>
      </c>
      <c r="O628" s="2" t="s">
        <v>1482</v>
      </c>
    </row>
    <row r="629" spans="1:15" x14ac:dyDescent="0.25">
      <c r="A629" t="str">
        <f>LEFT(Table1[[#This Row],[Make2]],4)</f>
        <v>2008</v>
      </c>
      <c r="B629" t="str">
        <f>LEFT(Table1[[#This Row],[Make and Model]],FIND(" ",Table1[[#This Row],[Make and Model]]))</f>
        <v xml:space="preserve">Hyundai </v>
      </c>
      <c r="C629" t="s">
        <v>3032</v>
      </c>
      <c r="D629" t="str">
        <f>REPLACE(Table1[[#This Row],[Make and Model]],1,FIND(" ",Table1[[#This Row],[Make and Model]]), "")</f>
        <v>Sonata Sedan</v>
      </c>
      <c r="E629" t="str">
        <f>REPLACE(Table1[[#This Row],[Make2]],1,5,"")</f>
        <v>Hyundai Sonata Sedan</v>
      </c>
      <c r="F629" t="s">
        <v>1123</v>
      </c>
      <c r="G629">
        <v>3</v>
      </c>
      <c r="H629">
        <f>2014-Table1[[#This Row],[Year]]</f>
        <v>6</v>
      </c>
      <c r="K629" s="1">
        <v>72000</v>
      </c>
      <c r="L629" s="2">
        <v>8203</v>
      </c>
      <c r="M629" s="2">
        <v>7960</v>
      </c>
      <c r="N629" s="2">
        <v>8447</v>
      </c>
      <c r="O629" s="2" t="s">
        <v>1122</v>
      </c>
    </row>
    <row r="630" spans="1:15" x14ac:dyDescent="0.25">
      <c r="A630" t="str">
        <f>LEFT(Table1[[#This Row],[Make2]],4)</f>
        <v>2007</v>
      </c>
      <c r="B630" t="str">
        <f>LEFT(Table1[[#This Row],[Make and Model]],FIND(" ",Table1[[#This Row],[Make and Model]]))</f>
        <v xml:space="preserve">Hyundai </v>
      </c>
      <c r="C630" t="s">
        <v>3032</v>
      </c>
      <c r="D630" t="str">
        <f>REPLACE(Table1[[#This Row],[Make and Model]],1,FIND(" ",Table1[[#This Row],[Make and Model]]), "")</f>
        <v>Sonata Sedan</v>
      </c>
      <c r="E630" t="str">
        <f>REPLACE(Table1[[#This Row],[Make2]],1,5,"")</f>
        <v>Hyundai Sonata Sedan</v>
      </c>
      <c r="F630" t="s">
        <v>779</v>
      </c>
      <c r="G630">
        <v>3</v>
      </c>
      <c r="H630">
        <f>2014-Table1[[#This Row],[Year]]</f>
        <v>7</v>
      </c>
      <c r="K630" s="1">
        <v>84000</v>
      </c>
      <c r="L630" s="2">
        <v>5453</v>
      </c>
      <c r="M630" s="2">
        <v>5325</v>
      </c>
      <c r="N630" s="2">
        <v>5581</v>
      </c>
      <c r="O630" s="2" t="s">
        <v>778</v>
      </c>
    </row>
    <row r="631" spans="1:15" x14ac:dyDescent="0.25">
      <c r="A631" t="str">
        <f>LEFT(Table1[[#This Row],[Make2]],4)</f>
        <v>2006</v>
      </c>
      <c r="B631" t="str">
        <f>LEFT(Table1[[#This Row],[Make and Model]],FIND(" ",Table1[[#This Row],[Make and Model]]))</f>
        <v xml:space="preserve">Hyundai </v>
      </c>
      <c r="C631" t="s">
        <v>3032</v>
      </c>
      <c r="D631" t="str">
        <f>REPLACE(Table1[[#This Row],[Make and Model]],1,FIND(" ",Table1[[#This Row],[Make and Model]]), "")</f>
        <v>Sonata Sedan</v>
      </c>
      <c r="E631" t="str">
        <f>REPLACE(Table1[[#This Row],[Make2]],1,5,"")</f>
        <v>Hyundai Sonata Sedan</v>
      </c>
      <c r="F631" t="s">
        <v>441</v>
      </c>
      <c r="G631">
        <v>3</v>
      </c>
      <c r="H631">
        <f>2014-Table1[[#This Row],[Year]]</f>
        <v>8</v>
      </c>
      <c r="K631" s="1">
        <v>96000</v>
      </c>
      <c r="L631" s="2">
        <v>4315</v>
      </c>
      <c r="M631" s="2">
        <v>4230</v>
      </c>
      <c r="N631" s="2">
        <v>4400</v>
      </c>
      <c r="O631" s="2" t="s">
        <v>440</v>
      </c>
    </row>
    <row r="632" spans="1:15" x14ac:dyDescent="0.25">
      <c r="A632" t="str">
        <f>LEFT(Table1[[#This Row],[Make2]],4)</f>
        <v>2005</v>
      </c>
      <c r="B632" t="str">
        <f>LEFT(Table1[[#This Row],[Make and Model]],FIND(" ",Table1[[#This Row],[Make and Model]]))</f>
        <v xml:space="preserve">Hyundai </v>
      </c>
      <c r="C632" t="s">
        <v>3032</v>
      </c>
      <c r="D632" t="str">
        <f>REPLACE(Table1[[#This Row],[Make and Model]],1,FIND(" ",Table1[[#This Row],[Make and Model]]), "")</f>
        <v>Sonata Sedan</v>
      </c>
      <c r="E632" t="str">
        <f>REPLACE(Table1[[#This Row],[Make2]],1,5,"")</f>
        <v>Hyundai Sonata Sedan</v>
      </c>
      <c r="F632" t="s">
        <v>161</v>
      </c>
      <c r="G632">
        <v>1</v>
      </c>
      <c r="H632">
        <f>2014-Table1[[#This Row],[Year]]</f>
        <v>9</v>
      </c>
      <c r="K632" s="1">
        <v>108000</v>
      </c>
      <c r="L632" s="2">
        <v>3154</v>
      </c>
      <c r="M632" s="2">
        <v>3093</v>
      </c>
      <c r="N632" s="2">
        <v>3216</v>
      </c>
      <c r="O632" s="2" t="s">
        <v>160</v>
      </c>
    </row>
    <row r="633" spans="1:15" x14ac:dyDescent="0.25">
      <c r="A633" t="str">
        <f>LEFT(Table1[[#This Row],[Make2]],4)</f>
        <v>2013</v>
      </c>
      <c r="B633" t="str">
        <f>LEFT(Table1[[#This Row],[Make and Model]],FIND(" ",Table1[[#This Row],[Make and Model]]))</f>
        <v xml:space="preserve">Hyundai </v>
      </c>
      <c r="C633" t="s">
        <v>3031</v>
      </c>
      <c r="D633" t="str">
        <f>REPLACE(Table1[[#This Row],[Make and Model]],1,FIND(" ",Table1[[#This Row],[Make and Model]]), "")</f>
        <v>Tucson SUV</v>
      </c>
      <c r="E633" t="str">
        <f>REPLACE(Table1[[#This Row],[Make2]],1,5,"")</f>
        <v>Hyundai Tucson SUV</v>
      </c>
      <c r="F633" t="s">
        <v>2967</v>
      </c>
      <c r="G633">
        <v>4</v>
      </c>
      <c r="H633">
        <f>2014-Table1[[#This Row],[Year]]</f>
        <v>1</v>
      </c>
      <c r="K633" s="1">
        <v>12000</v>
      </c>
      <c r="L633" s="2">
        <v>16681</v>
      </c>
      <c r="M633" s="2">
        <v>16368</v>
      </c>
      <c r="N633" s="2">
        <v>16995</v>
      </c>
      <c r="O633" s="2" t="s">
        <v>2966</v>
      </c>
    </row>
    <row r="634" spans="1:15" x14ac:dyDescent="0.25">
      <c r="A634" t="str">
        <f>LEFT(Table1[[#This Row],[Make2]],4)</f>
        <v>2012</v>
      </c>
      <c r="B634" t="str">
        <f>LEFT(Table1[[#This Row],[Make and Model]],FIND(" ",Table1[[#This Row],[Make and Model]]))</f>
        <v xml:space="preserve">Hyundai </v>
      </c>
      <c r="C634" t="s">
        <v>3031</v>
      </c>
      <c r="D634" t="str">
        <f>REPLACE(Table1[[#This Row],[Make and Model]],1,FIND(" ",Table1[[#This Row],[Make and Model]]), "")</f>
        <v>Tucson SUV</v>
      </c>
      <c r="E634" t="str">
        <f>REPLACE(Table1[[#This Row],[Make2]],1,5,"")</f>
        <v>Hyundai Tucson SUV</v>
      </c>
      <c r="F634" t="s">
        <v>2629</v>
      </c>
      <c r="G634">
        <v>4</v>
      </c>
      <c r="H634">
        <f>2014-Table1[[#This Row],[Year]]</f>
        <v>2</v>
      </c>
      <c r="K634" s="1">
        <v>24000</v>
      </c>
      <c r="L634" s="2">
        <v>15218</v>
      </c>
      <c r="M634" s="2">
        <v>14905</v>
      </c>
      <c r="N634" s="2">
        <v>15532</v>
      </c>
      <c r="O634" s="2" t="s">
        <v>2628</v>
      </c>
    </row>
    <row r="635" spans="1:15" x14ac:dyDescent="0.25">
      <c r="A635" t="str">
        <f>LEFT(Table1[[#This Row],[Make2]],4)</f>
        <v>2011</v>
      </c>
      <c r="B635" t="str">
        <f>LEFT(Table1[[#This Row],[Make and Model]],FIND(" ",Table1[[#This Row],[Make and Model]]))</f>
        <v xml:space="preserve">Hyundai </v>
      </c>
      <c r="C635" t="s">
        <v>3031</v>
      </c>
      <c r="D635" t="str">
        <f>REPLACE(Table1[[#This Row],[Make and Model]],1,FIND(" ",Table1[[#This Row],[Make and Model]]), "")</f>
        <v>Tucson SUV</v>
      </c>
      <c r="E635" t="str">
        <f>REPLACE(Table1[[#This Row],[Make2]],1,5,"")</f>
        <v>Hyundai Tucson SUV</v>
      </c>
      <c r="F635" t="s">
        <v>2281</v>
      </c>
      <c r="G635">
        <v>4</v>
      </c>
      <c r="H635">
        <f>2014-Table1[[#This Row],[Year]]</f>
        <v>3</v>
      </c>
      <c r="K635" s="1">
        <v>36000</v>
      </c>
      <c r="L635" s="2">
        <v>13657</v>
      </c>
      <c r="M635" s="2">
        <v>13331</v>
      </c>
      <c r="N635" s="2">
        <v>13983</v>
      </c>
      <c r="O635" s="2" t="s">
        <v>2280</v>
      </c>
    </row>
    <row r="636" spans="1:15" x14ac:dyDescent="0.25">
      <c r="A636" t="str">
        <f>LEFT(Table1[[#This Row],[Make2]],4)</f>
        <v>2010</v>
      </c>
      <c r="B636" t="str">
        <f>LEFT(Table1[[#This Row],[Make and Model]],FIND(" ",Table1[[#This Row],[Make and Model]]))</f>
        <v xml:space="preserve">Hyundai </v>
      </c>
      <c r="C636" t="s">
        <v>3031</v>
      </c>
      <c r="D636" t="str">
        <f>REPLACE(Table1[[#This Row],[Make and Model]],1,FIND(" ",Table1[[#This Row],[Make and Model]]), "")</f>
        <v>Tucson SUV</v>
      </c>
      <c r="E636" t="str">
        <f>REPLACE(Table1[[#This Row],[Make2]],1,5,"")</f>
        <v>Hyundai Tucson SUV</v>
      </c>
      <c r="F636" t="s">
        <v>1855</v>
      </c>
      <c r="G636">
        <v>4</v>
      </c>
      <c r="H636">
        <f>2014-Table1[[#This Row],[Year]]</f>
        <v>4</v>
      </c>
      <c r="K636" s="1">
        <v>48000</v>
      </c>
      <c r="L636" s="2">
        <v>12227</v>
      </c>
      <c r="M636" s="2">
        <v>11908</v>
      </c>
      <c r="N636" s="2">
        <v>12547</v>
      </c>
      <c r="O636" s="2" t="s">
        <v>1854</v>
      </c>
    </row>
    <row r="637" spans="1:15" x14ac:dyDescent="0.25">
      <c r="A637" t="str">
        <f>LEFT(Table1[[#This Row],[Make2]],4)</f>
        <v>2009</v>
      </c>
      <c r="B637" t="str">
        <f>LEFT(Table1[[#This Row],[Make and Model]],FIND(" ",Table1[[#This Row],[Make and Model]]))</f>
        <v xml:space="preserve">Hyundai </v>
      </c>
      <c r="C637" t="s">
        <v>3031</v>
      </c>
      <c r="D637" t="str">
        <f>REPLACE(Table1[[#This Row],[Make and Model]],1,FIND(" ",Table1[[#This Row],[Make and Model]]), "")</f>
        <v>Tucson SUV</v>
      </c>
      <c r="E637" t="str">
        <f>REPLACE(Table1[[#This Row],[Make2]],1,5,"")</f>
        <v>Hyundai Tucson SUV</v>
      </c>
      <c r="F637" t="s">
        <v>1485</v>
      </c>
      <c r="G637">
        <v>2.33</v>
      </c>
      <c r="H637">
        <f>2014-Table1[[#This Row],[Year]]</f>
        <v>5</v>
      </c>
      <c r="K637" s="1">
        <v>60000</v>
      </c>
      <c r="L637" s="2">
        <v>9631</v>
      </c>
      <c r="M637" s="2">
        <v>9411</v>
      </c>
      <c r="N637" s="2">
        <v>9852</v>
      </c>
      <c r="O637" s="2" t="s">
        <v>1484</v>
      </c>
    </row>
    <row r="638" spans="1:15" x14ac:dyDescent="0.25">
      <c r="A638" t="str">
        <f>LEFT(Table1[[#This Row],[Make2]],4)</f>
        <v>2008</v>
      </c>
      <c r="B638" t="str">
        <f>LEFT(Table1[[#This Row],[Make and Model]],FIND(" ",Table1[[#This Row],[Make and Model]]))</f>
        <v xml:space="preserve">Hyundai </v>
      </c>
      <c r="C638" t="s">
        <v>3031</v>
      </c>
      <c r="D638" t="str">
        <f>REPLACE(Table1[[#This Row],[Make and Model]],1,FIND(" ",Table1[[#This Row],[Make and Model]]), "")</f>
        <v>Tucson SUV</v>
      </c>
      <c r="E638" t="str">
        <f>REPLACE(Table1[[#This Row],[Make2]],1,5,"")</f>
        <v>Hyundai Tucson SUV</v>
      </c>
      <c r="F638" t="s">
        <v>1125</v>
      </c>
      <c r="G638">
        <v>2.33</v>
      </c>
      <c r="H638">
        <f>2014-Table1[[#This Row],[Year]]</f>
        <v>6</v>
      </c>
      <c r="K638" s="1">
        <v>72000</v>
      </c>
      <c r="L638" s="2">
        <v>8194</v>
      </c>
      <c r="M638" s="2">
        <v>8005</v>
      </c>
      <c r="N638" s="2">
        <v>8382</v>
      </c>
      <c r="O638" s="2" t="s">
        <v>1124</v>
      </c>
    </row>
    <row r="639" spans="1:15" x14ac:dyDescent="0.25">
      <c r="A639" t="str">
        <f>LEFT(Table1[[#This Row],[Make2]],4)</f>
        <v>2007</v>
      </c>
      <c r="B639" t="str">
        <f>LEFT(Table1[[#This Row],[Make and Model]],FIND(" ",Table1[[#This Row],[Make and Model]]))</f>
        <v xml:space="preserve">Hyundai </v>
      </c>
      <c r="C639" t="s">
        <v>3031</v>
      </c>
      <c r="D639" t="str">
        <f>REPLACE(Table1[[#This Row],[Make and Model]],1,FIND(" ",Table1[[#This Row],[Make and Model]]), "")</f>
        <v>Tucson SUV</v>
      </c>
      <c r="E639" t="str">
        <f>REPLACE(Table1[[#This Row],[Make2]],1,5,"")</f>
        <v>Hyundai Tucson SUV</v>
      </c>
      <c r="F639" t="s">
        <v>781</v>
      </c>
      <c r="G639">
        <v>1.33</v>
      </c>
      <c r="H639">
        <f>2014-Table1[[#This Row],[Year]]</f>
        <v>7</v>
      </c>
      <c r="K639" s="1">
        <v>84000</v>
      </c>
      <c r="L639" s="2">
        <v>5863</v>
      </c>
      <c r="M639" s="2">
        <v>5747</v>
      </c>
      <c r="N639" s="2">
        <v>5979</v>
      </c>
      <c r="O639" s="2" t="s">
        <v>780</v>
      </c>
    </row>
    <row r="640" spans="1:15" x14ac:dyDescent="0.25">
      <c r="A640" t="str">
        <f>LEFT(Table1[[#This Row],[Make2]],4)</f>
        <v>2006</v>
      </c>
      <c r="B640" t="str">
        <f>LEFT(Table1[[#This Row],[Make and Model]],FIND(" ",Table1[[#This Row],[Make and Model]]))</f>
        <v xml:space="preserve">Hyundai </v>
      </c>
      <c r="C640" t="s">
        <v>3031</v>
      </c>
      <c r="D640" t="str">
        <f>REPLACE(Table1[[#This Row],[Make and Model]],1,FIND(" ",Table1[[#This Row],[Make and Model]]), "")</f>
        <v>Tucson SUV</v>
      </c>
      <c r="E640" t="str">
        <f>REPLACE(Table1[[#This Row],[Make2]],1,5,"")</f>
        <v>Hyundai Tucson SUV</v>
      </c>
      <c r="F640" t="s">
        <v>443</v>
      </c>
      <c r="G640">
        <v>1.33</v>
      </c>
      <c r="H640">
        <f>2014-Table1[[#This Row],[Year]]</f>
        <v>8</v>
      </c>
      <c r="K640" s="1">
        <v>96000</v>
      </c>
      <c r="L640" s="2">
        <v>5559</v>
      </c>
      <c r="M640" s="2">
        <v>5435</v>
      </c>
      <c r="N640" s="2">
        <v>5683</v>
      </c>
      <c r="O640" s="2" t="s">
        <v>442</v>
      </c>
    </row>
    <row r="641" spans="1:15" x14ac:dyDescent="0.25">
      <c r="A641" t="str">
        <f>LEFT(Table1[[#This Row],[Make2]],4)</f>
        <v>2005</v>
      </c>
      <c r="B641" t="str">
        <f>LEFT(Table1[[#This Row],[Make and Model]],FIND(" ",Table1[[#This Row],[Make and Model]]))</f>
        <v xml:space="preserve">Hyundai </v>
      </c>
      <c r="C641" t="s">
        <v>3031</v>
      </c>
      <c r="D641" t="str">
        <f>REPLACE(Table1[[#This Row],[Make and Model]],1,FIND(" ",Table1[[#This Row],[Make and Model]]), "")</f>
        <v>Tucson SUV</v>
      </c>
      <c r="E641" t="str">
        <f>REPLACE(Table1[[#This Row],[Make2]],1,5,"")</f>
        <v>Hyundai Tucson SUV</v>
      </c>
      <c r="F641" t="s">
        <v>163</v>
      </c>
      <c r="G641">
        <v>1.33</v>
      </c>
      <c r="H641">
        <f>2014-Table1[[#This Row],[Year]]</f>
        <v>9</v>
      </c>
      <c r="K641" s="1">
        <v>108000</v>
      </c>
      <c r="L641" s="2">
        <v>3832</v>
      </c>
      <c r="M641" s="2">
        <v>3733</v>
      </c>
      <c r="N641" s="2">
        <v>3930</v>
      </c>
      <c r="O641" s="2" t="s">
        <v>162</v>
      </c>
    </row>
    <row r="642" spans="1:15" x14ac:dyDescent="0.25">
      <c r="A642" t="str">
        <f>LEFT(Table1[[#This Row],[Make2]],4)</f>
        <v>2012</v>
      </c>
      <c r="B642" t="str">
        <f>LEFT(Table1[[#This Row],[Make and Model]],FIND(" ",Table1[[#This Row],[Make and Model]]))</f>
        <v xml:space="preserve">Hyundai </v>
      </c>
      <c r="C642" t="s">
        <v>3031</v>
      </c>
      <c r="D642" t="str">
        <f>REPLACE(Table1[[#This Row],[Make and Model]],1,FIND(" ",Table1[[#This Row],[Make and Model]]), "")</f>
        <v>Veracruz SUV</v>
      </c>
      <c r="E642" t="str">
        <f>REPLACE(Table1[[#This Row],[Make2]],1,5,"")</f>
        <v>Hyundai Veracruz SUV</v>
      </c>
      <c r="F642" t="s">
        <v>2631</v>
      </c>
      <c r="G642">
        <v>4</v>
      </c>
      <c r="H642">
        <f>2014-Table1[[#This Row],[Year]]</f>
        <v>2</v>
      </c>
      <c r="K642" s="1">
        <v>24000</v>
      </c>
      <c r="L642" s="2">
        <v>17577</v>
      </c>
      <c r="M642" s="2">
        <v>17260</v>
      </c>
      <c r="N642" s="2">
        <v>17894</v>
      </c>
      <c r="O642" s="2" t="s">
        <v>2630</v>
      </c>
    </row>
    <row r="643" spans="1:15" x14ac:dyDescent="0.25">
      <c r="A643" t="str">
        <f>LEFT(Table1[[#This Row],[Make2]],4)</f>
        <v>2011</v>
      </c>
      <c r="B643" t="str">
        <f>LEFT(Table1[[#This Row],[Make and Model]],FIND(" ",Table1[[#This Row],[Make and Model]]))</f>
        <v xml:space="preserve">Hyundai </v>
      </c>
      <c r="C643" t="s">
        <v>3031</v>
      </c>
      <c r="D643" t="str">
        <f>REPLACE(Table1[[#This Row],[Make and Model]],1,FIND(" ",Table1[[#This Row],[Make and Model]]), "")</f>
        <v>Veracruz SUV</v>
      </c>
      <c r="E643" t="str">
        <f>REPLACE(Table1[[#This Row],[Make2]],1,5,"")</f>
        <v>Hyundai Veracruz SUV</v>
      </c>
      <c r="F643" t="s">
        <v>2283</v>
      </c>
      <c r="G643">
        <v>4</v>
      </c>
      <c r="H643">
        <f>2014-Table1[[#This Row],[Year]]</f>
        <v>3</v>
      </c>
      <c r="K643" s="1">
        <v>36000</v>
      </c>
      <c r="L643" s="2">
        <v>15521</v>
      </c>
      <c r="M643" s="2">
        <v>15206</v>
      </c>
      <c r="N643" s="2">
        <v>15836</v>
      </c>
      <c r="O643" s="2" t="s">
        <v>2282</v>
      </c>
    </row>
    <row r="644" spans="1:15" x14ac:dyDescent="0.25">
      <c r="A644" t="str">
        <f>LEFT(Table1[[#This Row],[Make2]],4)</f>
        <v>2010</v>
      </c>
      <c r="B644" t="str">
        <f>LEFT(Table1[[#This Row],[Make and Model]],FIND(" ",Table1[[#This Row],[Make and Model]]))</f>
        <v xml:space="preserve">Hyundai </v>
      </c>
      <c r="C644" t="s">
        <v>3031</v>
      </c>
      <c r="D644" t="str">
        <f>REPLACE(Table1[[#This Row],[Make and Model]],1,FIND(" ",Table1[[#This Row],[Make and Model]]), "")</f>
        <v>Veracruz SUV</v>
      </c>
      <c r="E644" t="str">
        <f>REPLACE(Table1[[#This Row],[Make2]],1,5,"")</f>
        <v>Hyundai Veracruz SUV</v>
      </c>
      <c r="F644" t="s">
        <v>1857</v>
      </c>
      <c r="G644">
        <v>4</v>
      </c>
      <c r="H644">
        <f>2014-Table1[[#This Row],[Year]]</f>
        <v>4</v>
      </c>
      <c r="K644" s="1">
        <v>48000</v>
      </c>
      <c r="L644" s="2">
        <v>13622</v>
      </c>
      <c r="M644" s="2">
        <v>13297</v>
      </c>
      <c r="N644" s="2">
        <v>13948</v>
      </c>
      <c r="O644" s="2" t="s">
        <v>1856</v>
      </c>
    </row>
    <row r="645" spans="1:15" x14ac:dyDescent="0.25">
      <c r="A645" t="str">
        <f>LEFT(Table1[[#This Row],[Make2]],4)</f>
        <v>2009</v>
      </c>
      <c r="B645" t="str">
        <f>LEFT(Table1[[#This Row],[Make and Model]],FIND(" ",Table1[[#This Row],[Make and Model]]))</f>
        <v xml:space="preserve">Hyundai </v>
      </c>
      <c r="C645" t="s">
        <v>3031</v>
      </c>
      <c r="D645" t="str">
        <f>REPLACE(Table1[[#This Row],[Make and Model]],1,FIND(" ",Table1[[#This Row],[Make and Model]]), "")</f>
        <v>Veracruz SUV</v>
      </c>
      <c r="E645" t="str">
        <f>REPLACE(Table1[[#This Row],[Make2]],1,5,"")</f>
        <v>Hyundai Veracruz SUV</v>
      </c>
      <c r="F645" t="s">
        <v>1487</v>
      </c>
      <c r="G645">
        <v>4</v>
      </c>
      <c r="H645">
        <f>2014-Table1[[#This Row],[Year]]</f>
        <v>5</v>
      </c>
      <c r="K645" s="1">
        <v>60000</v>
      </c>
      <c r="L645" s="2">
        <v>16132</v>
      </c>
      <c r="M645" s="2">
        <v>15766</v>
      </c>
      <c r="N645" s="2">
        <v>16499</v>
      </c>
      <c r="O645" s="2" t="s">
        <v>1486</v>
      </c>
    </row>
    <row r="646" spans="1:15" x14ac:dyDescent="0.25">
      <c r="A646" t="str">
        <f>LEFT(Table1[[#This Row],[Make2]],4)</f>
        <v>2008</v>
      </c>
      <c r="B646" t="str">
        <f>LEFT(Table1[[#This Row],[Make and Model]],FIND(" ",Table1[[#This Row],[Make and Model]]))</f>
        <v xml:space="preserve">Hyundai </v>
      </c>
      <c r="C646" t="s">
        <v>3031</v>
      </c>
      <c r="D646" t="str">
        <f>REPLACE(Table1[[#This Row],[Make and Model]],1,FIND(" ",Table1[[#This Row],[Make and Model]]), "")</f>
        <v>Veracruz SUV</v>
      </c>
      <c r="E646" t="str">
        <f>REPLACE(Table1[[#This Row],[Make2]],1,5,"")</f>
        <v>Hyundai Veracruz SUV</v>
      </c>
      <c r="F646" t="s">
        <v>1127</v>
      </c>
      <c r="G646">
        <v>4</v>
      </c>
      <c r="H646">
        <f>2014-Table1[[#This Row],[Year]]</f>
        <v>6</v>
      </c>
      <c r="K646" s="1">
        <v>72000</v>
      </c>
      <c r="L646" s="2">
        <v>14757</v>
      </c>
      <c r="M646" s="2">
        <v>14416</v>
      </c>
      <c r="N646" s="2">
        <v>15097</v>
      </c>
      <c r="O646" s="2" t="s">
        <v>1126</v>
      </c>
    </row>
    <row r="647" spans="1:15" x14ac:dyDescent="0.25">
      <c r="A647" t="str">
        <f>LEFT(Table1[[#This Row],[Make2]],4)</f>
        <v>2007</v>
      </c>
      <c r="B647" t="str">
        <f>LEFT(Table1[[#This Row],[Make and Model]],FIND(" ",Table1[[#This Row],[Make and Model]]))</f>
        <v xml:space="preserve">Hyundai </v>
      </c>
      <c r="C647" t="s">
        <v>3031</v>
      </c>
      <c r="D647" t="str">
        <f>REPLACE(Table1[[#This Row],[Make and Model]],1,FIND(" ",Table1[[#This Row],[Make and Model]]), "")</f>
        <v>Veracruz SUV</v>
      </c>
      <c r="E647" t="str">
        <f>REPLACE(Table1[[#This Row],[Make2]],1,5,"")</f>
        <v>Hyundai Veracruz SUV</v>
      </c>
      <c r="F647" t="s">
        <v>783</v>
      </c>
      <c r="G647">
        <v>3.67</v>
      </c>
      <c r="H647">
        <f>2014-Table1[[#This Row],[Year]]</f>
        <v>7</v>
      </c>
      <c r="K647" s="1">
        <v>84000</v>
      </c>
      <c r="L647" s="2">
        <v>9083</v>
      </c>
      <c r="M647" s="2">
        <v>8884</v>
      </c>
      <c r="N647" s="2">
        <v>9282</v>
      </c>
      <c r="O647" s="2" t="s">
        <v>782</v>
      </c>
    </row>
    <row r="648" spans="1:15" x14ac:dyDescent="0.25">
      <c r="A648" t="str">
        <f>LEFT(Table1[[#This Row],[Make2]],4)</f>
        <v>2012</v>
      </c>
      <c r="B648" t="str">
        <f>LEFT(Table1[[#This Row],[Make and Model]],FIND(" ",Table1[[#This Row],[Make and Model]]))</f>
        <v xml:space="preserve">Infiniti </v>
      </c>
      <c r="C648" t="s">
        <v>3031</v>
      </c>
      <c r="D648" t="str">
        <f>REPLACE(Table1[[#This Row],[Make and Model]],1,FIND(" ",Table1[[#This Row],[Make and Model]]), "")</f>
        <v>EX35 SUV</v>
      </c>
      <c r="E648" t="str">
        <f>REPLACE(Table1[[#This Row],[Make2]],1,5,"")</f>
        <v>Infiniti EX35 SUV</v>
      </c>
      <c r="F648" t="s">
        <v>2633</v>
      </c>
      <c r="G648">
        <v>4</v>
      </c>
      <c r="H648">
        <f>2014-Table1[[#This Row],[Year]]</f>
        <v>2</v>
      </c>
      <c r="K648" s="1">
        <v>24000</v>
      </c>
      <c r="L648" s="2">
        <v>27323</v>
      </c>
      <c r="M648" s="2">
        <v>26592</v>
      </c>
      <c r="N648" s="2">
        <v>28054</v>
      </c>
      <c r="O648" s="2" t="s">
        <v>2632</v>
      </c>
    </row>
    <row r="649" spans="1:15" x14ac:dyDescent="0.25">
      <c r="A649" t="str">
        <f>LEFT(Table1[[#This Row],[Make2]],4)</f>
        <v>2011</v>
      </c>
      <c r="B649" t="str">
        <f>LEFT(Table1[[#This Row],[Make and Model]],FIND(" ",Table1[[#This Row],[Make and Model]]))</f>
        <v xml:space="preserve">Infiniti </v>
      </c>
      <c r="C649" t="s">
        <v>3031</v>
      </c>
      <c r="D649" t="str">
        <f>REPLACE(Table1[[#This Row],[Make and Model]],1,FIND(" ",Table1[[#This Row],[Make and Model]]), "")</f>
        <v>EX35 SUV</v>
      </c>
      <c r="E649" t="str">
        <f>REPLACE(Table1[[#This Row],[Make2]],1,5,"")</f>
        <v>Infiniti EX35 SUV</v>
      </c>
      <c r="F649" t="s">
        <v>2285</v>
      </c>
      <c r="G649">
        <v>4</v>
      </c>
      <c r="H649">
        <f>2014-Table1[[#This Row],[Year]]</f>
        <v>3</v>
      </c>
      <c r="K649" s="1">
        <v>36000</v>
      </c>
      <c r="L649" s="2">
        <v>23554</v>
      </c>
      <c r="M649" s="2">
        <v>23172</v>
      </c>
      <c r="N649" s="2">
        <v>23935</v>
      </c>
      <c r="O649" s="2" t="s">
        <v>2284</v>
      </c>
    </row>
    <row r="650" spans="1:15" x14ac:dyDescent="0.25">
      <c r="A650" t="str">
        <f>LEFT(Table1[[#This Row],[Make2]],4)</f>
        <v>2010</v>
      </c>
      <c r="B650" t="str">
        <f>LEFT(Table1[[#This Row],[Make and Model]],FIND(" ",Table1[[#This Row],[Make and Model]]))</f>
        <v xml:space="preserve">Infiniti </v>
      </c>
      <c r="C650" t="s">
        <v>3031</v>
      </c>
      <c r="D650" t="str">
        <f>REPLACE(Table1[[#This Row],[Make and Model]],1,FIND(" ",Table1[[#This Row],[Make and Model]]), "")</f>
        <v>EX35 SUV</v>
      </c>
      <c r="E650" t="str">
        <f>REPLACE(Table1[[#This Row],[Make2]],1,5,"")</f>
        <v>Infiniti EX35 SUV</v>
      </c>
      <c r="F650" t="s">
        <v>1859</v>
      </c>
      <c r="G650">
        <v>4</v>
      </c>
      <c r="H650">
        <f>2014-Table1[[#This Row],[Year]]</f>
        <v>4</v>
      </c>
      <c r="K650" s="1">
        <v>48000</v>
      </c>
      <c r="L650" s="2">
        <v>19336</v>
      </c>
      <c r="M650" s="2">
        <v>18826</v>
      </c>
      <c r="N650" s="2">
        <v>19846</v>
      </c>
      <c r="O650" s="2" t="s">
        <v>1858</v>
      </c>
    </row>
    <row r="651" spans="1:15" x14ac:dyDescent="0.25">
      <c r="A651" t="str">
        <f>LEFT(Table1[[#This Row],[Make2]],4)</f>
        <v>2009</v>
      </c>
      <c r="B651" t="str">
        <f>LEFT(Table1[[#This Row],[Make and Model]],FIND(" ",Table1[[#This Row],[Make and Model]]))</f>
        <v xml:space="preserve">Infiniti </v>
      </c>
      <c r="C651" t="s">
        <v>3031</v>
      </c>
      <c r="D651" t="str">
        <f>REPLACE(Table1[[#This Row],[Make and Model]],1,FIND(" ",Table1[[#This Row],[Make and Model]]), "")</f>
        <v>EX35 SUV</v>
      </c>
      <c r="E651" t="str">
        <f>REPLACE(Table1[[#This Row],[Make2]],1,5,"")</f>
        <v>Infiniti EX35 SUV</v>
      </c>
      <c r="F651" t="s">
        <v>1489</v>
      </c>
      <c r="G651">
        <v>4</v>
      </c>
      <c r="H651">
        <f>2014-Table1[[#This Row],[Year]]</f>
        <v>5</v>
      </c>
      <c r="K651" s="1">
        <v>60000</v>
      </c>
      <c r="L651" s="2">
        <v>16726</v>
      </c>
      <c r="M651" s="2">
        <v>16243</v>
      </c>
      <c r="N651" s="2">
        <v>17210</v>
      </c>
      <c r="O651" s="2" t="s">
        <v>1488</v>
      </c>
    </row>
    <row r="652" spans="1:15" x14ac:dyDescent="0.25">
      <c r="A652" t="str">
        <f>LEFT(Table1[[#This Row],[Make2]],4)</f>
        <v>2008</v>
      </c>
      <c r="B652" t="str">
        <f>LEFT(Table1[[#This Row],[Make and Model]],FIND(" ",Table1[[#This Row],[Make and Model]]))</f>
        <v xml:space="preserve">Infiniti </v>
      </c>
      <c r="C652" t="s">
        <v>3031</v>
      </c>
      <c r="D652" t="str">
        <f>REPLACE(Table1[[#This Row],[Make and Model]],1,FIND(" ",Table1[[#This Row],[Make and Model]]), "")</f>
        <v>EX35 SUV</v>
      </c>
      <c r="E652" t="str">
        <f>REPLACE(Table1[[#This Row],[Make2]],1,5,"")</f>
        <v>Infiniti EX35 SUV</v>
      </c>
      <c r="F652" t="s">
        <v>1129</v>
      </c>
      <c r="G652">
        <v>4</v>
      </c>
      <c r="H652">
        <f>2014-Table1[[#This Row],[Year]]</f>
        <v>6</v>
      </c>
      <c r="K652" s="1">
        <v>72000</v>
      </c>
      <c r="L652" s="2">
        <v>14364</v>
      </c>
      <c r="M652" s="2">
        <v>14026</v>
      </c>
      <c r="N652" s="2">
        <v>14703</v>
      </c>
      <c r="O652" s="2" t="s">
        <v>1128</v>
      </c>
    </row>
    <row r="653" spans="1:15" x14ac:dyDescent="0.25">
      <c r="A653" t="str">
        <f>LEFT(Table1[[#This Row],[Make2]],4)</f>
        <v>2012</v>
      </c>
      <c r="B653" t="str">
        <f>LEFT(Table1[[#This Row],[Make and Model]],FIND(" ",Table1[[#This Row],[Make and Model]]))</f>
        <v xml:space="preserve">Infiniti </v>
      </c>
      <c r="C653" t="s">
        <v>3031</v>
      </c>
      <c r="D653" t="str">
        <f>REPLACE(Table1[[#This Row],[Make and Model]],1,FIND(" ",Table1[[#This Row],[Make and Model]]), "")</f>
        <v>FX35 SUV</v>
      </c>
      <c r="E653" t="str">
        <f>REPLACE(Table1[[#This Row],[Make2]],1,5,"")</f>
        <v>Infiniti FX35 SUV</v>
      </c>
      <c r="F653" t="s">
        <v>2637</v>
      </c>
      <c r="G653">
        <v>4</v>
      </c>
      <c r="H653">
        <f>2014-Table1[[#This Row],[Year]]</f>
        <v>2</v>
      </c>
      <c r="K653" s="1">
        <v>24000</v>
      </c>
      <c r="L653" s="2">
        <v>36250</v>
      </c>
      <c r="M653" s="2">
        <v>35289</v>
      </c>
      <c r="N653" s="2">
        <v>37211</v>
      </c>
      <c r="O653" s="2" t="s">
        <v>2636</v>
      </c>
    </row>
    <row r="654" spans="1:15" x14ac:dyDescent="0.25">
      <c r="A654" t="str">
        <f>LEFT(Table1[[#This Row],[Make2]],4)</f>
        <v>2011</v>
      </c>
      <c r="B654" t="str">
        <f>LEFT(Table1[[#This Row],[Make and Model]],FIND(" ",Table1[[#This Row],[Make and Model]]))</f>
        <v xml:space="preserve">Infiniti </v>
      </c>
      <c r="C654" t="s">
        <v>3031</v>
      </c>
      <c r="D654" t="str">
        <f>REPLACE(Table1[[#This Row],[Make and Model]],1,FIND(" ",Table1[[#This Row],[Make and Model]]), "")</f>
        <v>FX35 SUV</v>
      </c>
      <c r="E654" t="str">
        <f>REPLACE(Table1[[#This Row],[Make2]],1,5,"")</f>
        <v>Infiniti FX35 SUV</v>
      </c>
      <c r="F654" t="s">
        <v>2287</v>
      </c>
      <c r="G654">
        <v>4</v>
      </c>
      <c r="H654">
        <f>2014-Table1[[#This Row],[Year]]</f>
        <v>3</v>
      </c>
      <c r="K654" s="1">
        <v>36000</v>
      </c>
      <c r="L654" s="2">
        <v>30155</v>
      </c>
      <c r="M654" s="2">
        <v>29527</v>
      </c>
      <c r="N654" s="2">
        <v>30783</v>
      </c>
      <c r="O654" s="2" t="s">
        <v>2286</v>
      </c>
    </row>
    <row r="655" spans="1:15" x14ac:dyDescent="0.25">
      <c r="A655" t="str">
        <f>LEFT(Table1[[#This Row],[Make2]],4)</f>
        <v>2010</v>
      </c>
      <c r="B655" t="str">
        <f>LEFT(Table1[[#This Row],[Make and Model]],FIND(" ",Table1[[#This Row],[Make and Model]]))</f>
        <v xml:space="preserve">Infiniti </v>
      </c>
      <c r="C655" t="s">
        <v>3031</v>
      </c>
      <c r="D655" t="str">
        <f>REPLACE(Table1[[#This Row],[Make and Model]],1,FIND(" ",Table1[[#This Row],[Make and Model]]), "")</f>
        <v>FX35 SUV</v>
      </c>
      <c r="E655" t="str">
        <f>REPLACE(Table1[[#This Row],[Make2]],1,5,"")</f>
        <v>Infiniti FX35 SUV</v>
      </c>
      <c r="F655" t="s">
        <v>1861</v>
      </c>
      <c r="G655">
        <v>4</v>
      </c>
      <c r="H655">
        <f>2014-Table1[[#This Row],[Year]]</f>
        <v>4</v>
      </c>
      <c r="K655" s="1">
        <v>48000</v>
      </c>
      <c r="L655" s="2">
        <v>24224</v>
      </c>
      <c r="M655" s="2">
        <v>23590</v>
      </c>
      <c r="N655" s="2">
        <v>24858</v>
      </c>
      <c r="O655" s="2" t="s">
        <v>1860</v>
      </c>
    </row>
    <row r="656" spans="1:15" x14ac:dyDescent="0.25">
      <c r="A656" t="str">
        <f>LEFT(Table1[[#This Row],[Make2]],4)</f>
        <v>2009</v>
      </c>
      <c r="B656" t="str">
        <f>LEFT(Table1[[#This Row],[Make and Model]],FIND(" ",Table1[[#This Row],[Make and Model]]))</f>
        <v xml:space="preserve">Infiniti </v>
      </c>
      <c r="C656" t="s">
        <v>3031</v>
      </c>
      <c r="D656" t="str">
        <f>REPLACE(Table1[[#This Row],[Make and Model]],1,FIND(" ",Table1[[#This Row],[Make and Model]]), "")</f>
        <v>FX35 SUV</v>
      </c>
      <c r="E656" t="str">
        <f>REPLACE(Table1[[#This Row],[Make2]],1,5,"")</f>
        <v>Infiniti FX35 SUV</v>
      </c>
      <c r="F656" t="s">
        <v>1491</v>
      </c>
      <c r="G656">
        <v>4</v>
      </c>
      <c r="H656">
        <f>2014-Table1[[#This Row],[Year]]</f>
        <v>5</v>
      </c>
      <c r="K656" s="1">
        <v>60000</v>
      </c>
      <c r="L656" s="2">
        <v>20886</v>
      </c>
      <c r="M656" s="2">
        <v>20288</v>
      </c>
      <c r="N656" s="2">
        <v>21485</v>
      </c>
      <c r="O656" s="2" t="s">
        <v>1490</v>
      </c>
    </row>
    <row r="657" spans="1:15" x14ac:dyDescent="0.25">
      <c r="A657" t="str">
        <f>LEFT(Table1[[#This Row],[Make2]],4)</f>
        <v>2008</v>
      </c>
      <c r="B657" t="str">
        <f>LEFT(Table1[[#This Row],[Make and Model]],FIND(" ",Table1[[#This Row],[Make and Model]]))</f>
        <v xml:space="preserve">Infiniti </v>
      </c>
      <c r="C657" t="s">
        <v>3031</v>
      </c>
      <c r="D657" t="str">
        <f>REPLACE(Table1[[#This Row],[Make and Model]],1,FIND(" ",Table1[[#This Row],[Make and Model]]), "")</f>
        <v>FX35 SUV</v>
      </c>
      <c r="E657" t="str">
        <f>REPLACE(Table1[[#This Row],[Make2]],1,5,"")</f>
        <v>Infiniti FX35 SUV</v>
      </c>
      <c r="F657" t="s">
        <v>1131</v>
      </c>
      <c r="G657">
        <v>3</v>
      </c>
      <c r="H657">
        <f>2014-Table1[[#This Row],[Year]]</f>
        <v>6</v>
      </c>
      <c r="K657" s="1">
        <v>72000</v>
      </c>
      <c r="L657" s="2">
        <v>19331</v>
      </c>
      <c r="M657" s="2">
        <v>18880</v>
      </c>
      <c r="N657" s="2">
        <v>19783</v>
      </c>
      <c r="O657" s="2" t="s">
        <v>1130</v>
      </c>
    </row>
    <row r="658" spans="1:15" x14ac:dyDescent="0.25">
      <c r="A658" t="str">
        <f>LEFT(Table1[[#This Row],[Make2]],4)</f>
        <v>2007</v>
      </c>
      <c r="B658" t="str">
        <f>LEFT(Table1[[#This Row],[Make and Model]],FIND(" ",Table1[[#This Row],[Make and Model]]))</f>
        <v xml:space="preserve">Infiniti </v>
      </c>
      <c r="C658" t="s">
        <v>3031</v>
      </c>
      <c r="D658" t="str">
        <f>REPLACE(Table1[[#This Row],[Make and Model]],1,FIND(" ",Table1[[#This Row],[Make and Model]]), "")</f>
        <v>FX35 SUV</v>
      </c>
      <c r="E658" t="str">
        <f>REPLACE(Table1[[#This Row],[Make2]],1,5,"")</f>
        <v>Infiniti FX35 SUV</v>
      </c>
      <c r="F658" t="s">
        <v>785</v>
      </c>
      <c r="G658">
        <v>3</v>
      </c>
      <c r="H658">
        <f>2014-Table1[[#This Row],[Year]]</f>
        <v>7</v>
      </c>
      <c r="K658" s="1">
        <v>84000</v>
      </c>
      <c r="L658" s="2">
        <v>13802</v>
      </c>
      <c r="M658" s="2">
        <v>13558</v>
      </c>
      <c r="N658" s="2">
        <v>14047</v>
      </c>
      <c r="O658" s="2" t="s">
        <v>784</v>
      </c>
    </row>
    <row r="659" spans="1:15" x14ac:dyDescent="0.25">
      <c r="A659" t="str">
        <f>LEFT(Table1[[#This Row],[Make2]],4)</f>
        <v>2006</v>
      </c>
      <c r="B659" t="str">
        <f>LEFT(Table1[[#This Row],[Make and Model]],FIND(" ",Table1[[#This Row],[Make and Model]]))</f>
        <v xml:space="preserve">Infiniti </v>
      </c>
      <c r="C659" t="s">
        <v>3031</v>
      </c>
      <c r="D659" t="str">
        <f>REPLACE(Table1[[#This Row],[Make and Model]],1,FIND(" ",Table1[[#This Row],[Make and Model]]), "")</f>
        <v>FX35 SUV</v>
      </c>
      <c r="E659" t="str">
        <f>REPLACE(Table1[[#This Row],[Make2]],1,5,"")</f>
        <v>Infiniti FX35 SUV</v>
      </c>
      <c r="F659" t="s">
        <v>445</v>
      </c>
      <c r="G659">
        <v>3</v>
      </c>
      <c r="H659">
        <f>2014-Table1[[#This Row],[Year]]</f>
        <v>8</v>
      </c>
      <c r="K659" s="1">
        <v>96000</v>
      </c>
      <c r="L659" s="2">
        <v>13769</v>
      </c>
      <c r="M659" s="2">
        <v>13459</v>
      </c>
      <c r="N659" s="2">
        <v>14080</v>
      </c>
      <c r="O659" s="2" t="s">
        <v>444</v>
      </c>
    </row>
    <row r="660" spans="1:15" x14ac:dyDescent="0.25">
      <c r="A660" t="str">
        <f>LEFT(Table1[[#This Row],[Make2]],4)</f>
        <v>2005</v>
      </c>
      <c r="B660" t="str">
        <f>LEFT(Table1[[#This Row],[Make and Model]],FIND(" ",Table1[[#This Row],[Make and Model]]))</f>
        <v xml:space="preserve">Infiniti </v>
      </c>
      <c r="C660" t="s">
        <v>3031</v>
      </c>
      <c r="D660" t="str">
        <f>REPLACE(Table1[[#This Row],[Make and Model]],1,FIND(" ",Table1[[#This Row],[Make and Model]]), "")</f>
        <v>FX35 SUV</v>
      </c>
      <c r="E660" t="str">
        <f>REPLACE(Table1[[#This Row],[Make2]],1,5,"")</f>
        <v>Infiniti FX35 SUV</v>
      </c>
      <c r="F660" t="s">
        <v>165</v>
      </c>
      <c r="G660">
        <v>3</v>
      </c>
      <c r="H660">
        <f>2014-Table1[[#This Row],[Year]]</f>
        <v>9</v>
      </c>
      <c r="K660" s="1">
        <v>108000</v>
      </c>
      <c r="L660" s="2">
        <v>9321</v>
      </c>
      <c r="M660" s="2">
        <v>9176</v>
      </c>
      <c r="N660" s="2">
        <v>9466</v>
      </c>
      <c r="O660" s="2" t="s">
        <v>164</v>
      </c>
    </row>
    <row r="661" spans="1:15" x14ac:dyDescent="0.25">
      <c r="A661" t="str">
        <f>LEFT(Table1[[#This Row],[Make2]],4)</f>
        <v>2013</v>
      </c>
      <c r="B661" t="str">
        <f>LEFT(Table1[[#This Row],[Make and Model]],FIND(" ",Table1[[#This Row],[Make and Model]]))</f>
        <v xml:space="preserve">Infiniti </v>
      </c>
      <c r="C661" t="s">
        <v>3031</v>
      </c>
      <c r="D661" t="str">
        <f>REPLACE(Table1[[#This Row],[Make and Model]],1,FIND(" ",Table1[[#This Row],[Make and Model]]), "")</f>
        <v>FX50 SUV</v>
      </c>
      <c r="E661" t="str">
        <f>REPLACE(Table1[[#This Row],[Make2]],1,5,"")</f>
        <v>Infiniti FX50 SUV</v>
      </c>
      <c r="F661" t="s">
        <v>2969</v>
      </c>
      <c r="G661">
        <v>4</v>
      </c>
      <c r="H661">
        <f>2014-Table1[[#This Row],[Year]]</f>
        <v>1</v>
      </c>
      <c r="K661" s="1">
        <v>12000</v>
      </c>
      <c r="L661" s="2">
        <v>47315</v>
      </c>
      <c r="M661" s="2">
        <v>45876</v>
      </c>
      <c r="N661" s="2">
        <v>48754</v>
      </c>
      <c r="O661" s="2" t="s">
        <v>2968</v>
      </c>
    </row>
    <row r="662" spans="1:15" x14ac:dyDescent="0.25">
      <c r="A662" t="str">
        <f>LEFT(Table1[[#This Row],[Make2]],4)</f>
        <v>2012</v>
      </c>
      <c r="B662" t="str">
        <f>LEFT(Table1[[#This Row],[Make and Model]],FIND(" ",Table1[[#This Row],[Make and Model]]))</f>
        <v xml:space="preserve">Infiniti </v>
      </c>
      <c r="C662" t="s">
        <v>3031</v>
      </c>
      <c r="D662" t="str">
        <f>REPLACE(Table1[[#This Row],[Make and Model]],1,FIND(" ",Table1[[#This Row],[Make and Model]]), "")</f>
        <v>FX50 SUV</v>
      </c>
      <c r="E662" t="str">
        <f>REPLACE(Table1[[#This Row],[Make2]],1,5,"")</f>
        <v>Infiniti FX50 SUV</v>
      </c>
      <c r="F662" t="s">
        <v>2639</v>
      </c>
      <c r="G662">
        <v>4</v>
      </c>
      <c r="H662">
        <f>2014-Table1[[#This Row],[Year]]</f>
        <v>2</v>
      </c>
      <c r="K662" s="1">
        <v>24000</v>
      </c>
      <c r="L662" s="2">
        <v>43711</v>
      </c>
      <c r="M662" s="2">
        <v>42552</v>
      </c>
      <c r="N662" s="2">
        <v>44869</v>
      </c>
      <c r="O662" s="2" t="s">
        <v>2638</v>
      </c>
    </row>
    <row r="663" spans="1:15" x14ac:dyDescent="0.25">
      <c r="A663" t="str">
        <f>LEFT(Table1[[#This Row],[Make2]],4)</f>
        <v>2011</v>
      </c>
      <c r="B663" t="str">
        <f>LEFT(Table1[[#This Row],[Make and Model]],FIND(" ",Table1[[#This Row],[Make and Model]]))</f>
        <v xml:space="preserve">Infiniti </v>
      </c>
      <c r="C663" t="s">
        <v>3031</v>
      </c>
      <c r="D663" t="str">
        <f>REPLACE(Table1[[#This Row],[Make and Model]],1,FIND(" ",Table1[[#This Row],[Make and Model]]), "")</f>
        <v>FX50 SUV</v>
      </c>
      <c r="E663" t="str">
        <f>REPLACE(Table1[[#This Row],[Make2]],1,5,"")</f>
        <v>Infiniti FX50 SUV</v>
      </c>
      <c r="F663" t="s">
        <v>2289</v>
      </c>
      <c r="G663">
        <v>4</v>
      </c>
      <c r="H663">
        <f>2014-Table1[[#This Row],[Year]]</f>
        <v>3</v>
      </c>
      <c r="K663" s="1">
        <v>36000</v>
      </c>
      <c r="L663" s="2">
        <v>34280</v>
      </c>
      <c r="M663" s="2">
        <v>33566</v>
      </c>
      <c r="N663" s="2">
        <v>34994</v>
      </c>
      <c r="O663" s="2" t="s">
        <v>2288</v>
      </c>
    </row>
    <row r="664" spans="1:15" x14ac:dyDescent="0.25">
      <c r="A664" t="str">
        <f>LEFT(Table1[[#This Row],[Make2]],4)</f>
        <v>2010</v>
      </c>
      <c r="B664" t="str">
        <f>LEFT(Table1[[#This Row],[Make and Model]],FIND(" ",Table1[[#This Row],[Make and Model]]))</f>
        <v xml:space="preserve">Infiniti </v>
      </c>
      <c r="C664" t="s">
        <v>3031</v>
      </c>
      <c r="D664" t="str">
        <f>REPLACE(Table1[[#This Row],[Make and Model]],1,FIND(" ",Table1[[#This Row],[Make and Model]]), "")</f>
        <v>FX50 SUV</v>
      </c>
      <c r="E664" t="str">
        <f>REPLACE(Table1[[#This Row],[Make2]],1,5,"")</f>
        <v>Infiniti FX50 SUV</v>
      </c>
      <c r="F664" t="s">
        <v>1863</v>
      </c>
      <c r="G664">
        <v>4</v>
      </c>
      <c r="H664">
        <f>2014-Table1[[#This Row],[Year]]</f>
        <v>4</v>
      </c>
      <c r="K664" s="1">
        <v>48000</v>
      </c>
      <c r="L664" s="2">
        <v>29155</v>
      </c>
      <c r="M664" s="2">
        <v>28393</v>
      </c>
      <c r="N664" s="2">
        <v>29918</v>
      </c>
      <c r="O664" s="2" t="s">
        <v>1862</v>
      </c>
    </row>
    <row r="665" spans="1:15" x14ac:dyDescent="0.25">
      <c r="A665" t="str">
        <f>LEFT(Table1[[#This Row],[Make2]],4)</f>
        <v>2009</v>
      </c>
      <c r="B665" t="str">
        <f>LEFT(Table1[[#This Row],[Make and Model]],FIND(" ",Table1[[#This Row],[Make and Model]]))</f>
        <v xml:space="preserve">Infiniti </v>
      </c>
      <c r="C665" t="s">
        <v>3031</v>
      </c>
      <c r="D665" t="str">
        <f>REPLACE(Table1[[#This Row],[Make and Model]],1,FIND(" ",Table1[[#This Row],[Make and Model]]), "")</f>
        <v>FX50 SUV</v>
      </c>
      <c r="E665" t="str">
        <f>REPLACE(Table1[[#This Row],[Make2]],1,5,"")</f>
        <v>Infiniti FX50 SUV</v>
      </c>
      <c r="F665" t="s">
        <v>1493</v>
      </c>
      <c r="G665">
        <v>4</v>
      </c>
      <c r="H665">
        <f>2014-Table1[[#This Row],[Year]]</f>
        <v>5</v>
      </c>
      <c r="K665" s="1">
        <v>60000</v>
      </c>
      <c r="L665" s="2">
        <v>23812</v>
      </c>
      <c r="M665" s="2">
        <v>23130</v>
      </c>
      <c r="N665" s="2">
        <v>24495</v>
      </c>
      <c r="O665" s="2" t="s">
        <v>1492</v>
      </c>
    </row>
    <row r="666" spans="1:15" x14ac:dyDescent="0.25">
      <c r="A666" t="str">
        <f>LEFT(Table1[[#This Row],[Make2]],4)</f>
        <v>2012</v>
      </c>
      <c r="B666" t="str">
        <f>LEFT(Table1[[#This Row],[Make and Model]],FIND(" ",Table1[[#This Row],[Make and Model]]))</f>
        <v xml:space="preserve">Infiniti </v>
      </c>
      <c r="C666" t="s">
        <v>3032</v>
      </c>
      <c r="D666" t="str">
        <f>REPLACE(Table1[[#This Row],[Make and Model]],1,FIND(" ",Table1[[#This Row],[Make and Model]]), "")</f>
        <v>G25 Sedan</v>
      </c>
      <c r="E666" t="str">
        <f>REPLACE(Table1[[#This Row],[Make2]],1,5,"")</f>
        <v>Infiniti G25 Sedan</v>
      </c>
      <c r="F666" t="s">
        <v>2641</v>
      </c>
      <c r="G666">
        <v>3</v>
      </c>
      <c r="H666">
        <f>2014-Table1[[#This Row],[Year]]</f>
        <v>2</v>
      </c>
      <c r="K666" s="1">
        <v>24000</v>
      </c>
      <c r="L666" s="2">
        <v>20164</v>
      </c>
      <c r="M666" s="2">
        <v>19748</v>
      </c>
      <c r="N666" s="2">
        <v>20580</v>
      </c>
      <c r="O666" s="2" t="s">
        <v>2640</v>
      </c>
    </row>
    <row r="667" spans="1:15" x14ac:dyDescent="0.25">
      <c r="A667" t="str">
        <f>LEFT(Table1[[#This Row],[Make2]],4)</f>
        <v>2011</v>
      </c>
      <c r="B667" t="str">
        <f>LEFT(Table1[[#This Row],[Make and Model]],FIND(" ",Table1[[#This Row],[Make and Model]]))</f>
        <v xml:space="preserve">Infiniti </v>
      </c>
      <c r="C667" t="s">
        <v>3032</v>
      </c>
      <c r="D667" t="str">
        <f>REPLACE(Table1[[#This Row],[Make and Model]],1,FIND(" ",Table1[[#This Row],[Make and Model]]), "")</f>
        <v>G25 Sedan</v>
      </c>
      <c r="E667" t="str">
        <f>REPLACE(Table1[[#This Row],[Make2]],1,5,"")</f>
        <v>Infiniti G25 Sedan</v>
      </c>
      <c r="F667" t="s">
        <v>2291</v>
      </c>
      <c r="G667">
        <v>3</v>
      </c>
      <c r="H667">
        <f>2014-Table1[[#This Row],[Year]]</f>
        <v>3</v>
      </c>
      <c r="K667" s="1">
        <v>36000</v>
      </c>
      <c r="L667" s="2">
        <v>17604</v>
      </c>
      <c r="M667" s="2">
        <v>17416</v>
      </c>
      <c r="N667" s="2">
        <v>17792</v>
      </c>
      <c r="O667" s="2" t="s">
        <v>2290</v>
      </c>
    </row>
    <row r="668" spans="1:15" x14ac:dyDescent="0.25">
      <c r="A668" t="str">
        <f>LEFT(Table1[[#This Row],[Make2]],4)</f>
        <v>2008</v>
      </c>
      <c r="B668" t="str">
        <f>LEFT(Table1[[#This Row],[Make and Model]],FIND(" ",Table1[[#This Row],[Make and Model]]))</f>
        <v xml:space="preserve">Infiniti </v>
      </c>
      <c r="C668" t="s">
        <v>3032</v>
      </c>
      <c r="D668" t="str">
        <f>REPLACE(Table1[[#This Row],[Make and Model]],1,FIND(" ",Table1[[#This Row],[Make and Model]]), "")</f>
        <v>G35 Sedan</v>
      </c>
      <c r="E668" t="str">
        <f>REPLACE(Table1[[#This Row],[Make2]],1,5,"")</f>
        <v>Infiniti G35 Sedan</v>
      </c>
      <c r="F668" t="s">
        <v>1133</v>
      </c>
      <c r="G668">
        <v>1.67</v>
      </c>
      <c r="H668">
        <f>2014-Table1[[#This Row],[Year]]</f>
        <v>6</v>
      </c>
      <c r="K668" s="1">
        <v>72000</v>
      </c>
      <c r="L668" s="2">
        <v>13434</v>
      </c>
      <c r="M668" s="2">
        <v>13120</v>
      </c>
      <c r="N668" s="2">
        <v>13748</v>
      </c>
      <c r="O668" s="2" t="s">
        <v>1132</v>
      </c>
    </row>
    <row r="669" spans="1:15" x14ac:dyDescent="0.25">
      <c r="A669" t="str">
        <f>LEFT(Table1[[#This Row],[Make2]],4)</f>
        <v>2007</v>
      </c>
      <c r="B669" t="str">
        <f>LEFT(Table1[[#This Row],[Make and Model]],FIND(" ",Table1[[#This Row],[Make and Model]]))</f>
        <v xml:space="preserve">Infiniti </v>
      </c>
      <c r="C669" t="s">
        <v>3032</v>
      </c>
      <c r="D669" t="str">
        <f>REPLACE(Table1[[#This Row],[Make and Model]],1,FIND(" ",Table1[[#This Row],[Make and Model]]), "")</f>
        <v>G35 Sedan</v>
      </c>
      <c r="E669" t="str">
        <f>REPLACE(Table1[[#This Row],[Make2]],1,5,"")</f>
        <v>Infiniti G35 Sedan</v>
      </c>
      <c r="F669" t="s">
        <v>787</v>
      </c>
      <c r="G669">
        <v>1.67</v>
      </c>
      <c r="H669">
        <f>2014-Table1[[#This Row],[Year]]</f>
        <v>7</v>
      </c>
      <c r="K669" s="1">
        <v>84000</v>
      </c>
      <c r="L669" s="2">
        <v>11369</v>
      </c>
      <c r="M669" s="2">
        <v>11112</v>
      </c>
      <c r="N669" s="2">
        <v>11626</v>
      </c>
      <c r="O669" s="2" t="s">
        <v>786</v>
      </c>
    </row>
    <row r="670" spans="1:15" x14ac:dyDescent="0.25">
      <c r="A670" t="str">
        <f>LEFT(Table1[[#This Row],[Make2]],4)</f>
        <v>2006</v>
      </c>
      <c r="B670" t="str">
        <f>LEFT(Table1[[#This Row],[Make and Model]],FIND(" ",Table1[[#This Row],[Make and Model]]))</f>
        <v xml:space="preserve">Infiniti </v>
      </c>
      <c r="C670" t="s">
        <v>3032</v>
      </c>
      <c r="D670" t="str">
        <f>REPLACE(Table1[[#This Row],[Make and Model]],1,FIND(" ",Table1[[#This Row],[Make and Model]]), "")</f>
        <v>G35 Sedan</v>
      </c>
      <c r="E670" t="str">
        <f>REPLACE(Table1[[#This Row],[Make2]],1,5,"")</f>
        <v>Infiniti G35 Sedan</v>
      </c>
      <c r="F670" t="s">
        <v>447</v>
      </c>
      <c r="G670">
        <v>1.67</v>
      </c>
      <c r="H670">
        <f>2014-Table1[[#This Row],[Year]]</f>
        <v>8</v>
      </c>
      <c r="K670" s="1">
        <v>96000</v>
      </c>
      <c r="L670" s="2">
        <v>9283</v>
      </c>
      <c r="M670" s="2">
        <v>9109</v>
      </c>
      <c r="N670" s="2">
        <v>9457</v>
      </c>
      <c r="O670" s="2" t="s">
        <v>446</v>
      </c>
    </row>
    <row r="671" spans="1:15" x14ac:dyDescent="0.25">
      <c r="A671" t="str">
        <f>LEFT(Table1[[#This Row],[Make2]],4)</f>
        <v>2005</v>
      </c>
      <c r="B671" t="str">
        <f>LEFT(Table1[[#This Row],[Make and Model]],FIND(" ",Table1[[#This Row],[Make and Model]]))</f>
        <v xml:space="preserve">Infiniti </v>
      </c>
      <c r="C671" t="s">
        <v>3032</v>
      </c>
      <c r="D671" t="str">
        <f>REPLACE(Table1[[#This Row],[Make and Model]],1,FIND(" ",Table1[[#This Row],[Make and Model]]), "")</f>
        <v>G35 Sedan</v>
      </c>
      <c r="E671" t="str">
        <f>REPLACE(Table1[[#This Row],[Make2]],1,5,"")</f>
        <v>Infiniti G35 Sedan</v>
      </c>
      <c r="F671" t="s">
        <v>167</v>
      </c>
      <c r="G671">
        <v>1.67</v>
      </c>
      <c r="H671">
        <f>2014-Table1[[#This Row],[Year]]</f>
        <v>9</v>
      </c>
      <c r="K671" s="1">
        <v>108000</v>
      </c>
      <c r="L671" s="2">
        <v>6765</v>
      </c>
      <c r="M671" s="2">
        <v>6673</v>
      </c>
      <c r="N671" s="2">
        <v>6856</v>
      </c>
      <c r="O671" s="2" t="s">
        <v>166</v>
      </c>
    </row>
    <row r="672" spans="1:15" x14ac:dyDescent="0.25">
      <c r="A672" t="str">
        <f>LEFT(Table1[[#This Row],[Make2]],4)</f>
        <v>2013</v>
      </c>
      <c r="B672" t="str">
        <f>LEFT(Table1[[#This Row],[Make and Model]],FIND(" ",Table1[[#This Row],[Make and Model]]))</f>
        <v xml:space="preserve">Infiniti </v>
      </c>
      <c r="C672" t="s">
        <v>3032</v>
      </c>
      <c r="D672" t="str">
        <f>REPLACE(Table1[[#This Row],[Make and Model]],1,FIND(" ",Table1[[#This Row],[Make and Model]]), "")</f>
        <v>G37 Sedan</v>
      </c>
      <c r="E672" t="str">
        <f>REPLACE(Table1[[#This Row],[Make2]],1,5,"")</f>
        <v>Infiniti G37 Sedan</v>
      </c>
      <c r="F672" t="s">
        <v>2971</v>
      </c>
      <c r="H672">
        <f>2014-Table1[[#This Row],[Year]]</f>
        <v>1</v>
      </c>
      <c r="K672" s="1">
        <v>12000</v>
      </c>
      <c r="L672" s="2">
        <v>24877</v>
      </c>
      <c r="M672" s="2">
        <v>24424</v>
      </c>
      <c r="N672" s="2">
        <v>25331</v>
      </c>
      <c r="O672" s="2" t="s">
        <v>2970</v>
      </c>
    </row>
    <row r="673" spans="1:15" x14ac:dyDescent="0.25">
      <c r="A673" t="str">
        <f>LEFT(Table1[[#This Row],[Make2]],4)</f>
        <v>2012</v>
      </c>
      <c r="B673" t="str">
        <f>LEFT(Table1[[#This Row],[Make and Model]],FIND(" ",Table1[[#This Row],[Make and Model]]))</f>
        <v xml:space="preserve">Infiniti </v>
      </c>
      <c r="C673" t="s">
        <v>3032</v>
      </c>
      <c r="D673" t="str">
        <f>REPLACE(Table1[[#This Row],[Make and Model]],1,FIND(" ",Table1[[#This Row],[Make and Model]]), "")</f>
        <v>G37 Sedan</v>
      </c>
      <c r="E673" t="str">
        <f>REPLACE(Table1[[#This Row],[Make2]],1,5,"")</f>
        <v>Infiniti G37 Sedan</v>
      </c>
      <c r="F673" t="s">
        <v>2643</v>
      </c>
      <c r="H673">
        <f>2014-Table1[[#This Row],[Year]]</f>
        <v>2</v>
      </c>
      <c r="K673" s="1">
        <v>24000</v>
      </c>
      <c r="L673" s="2">
        <v>24063</v>
      </c>
      <c r="M673" s="2">
        <v>23562</v>
      </c>
      <c r="N673" s="2">
        <v>24563</v>
      </c>
      <c r="O673" s="2" t="s">
        <v>2642</v>
      </c>
    </row>
    <row r="674" spans="1:15" x14ac:dyDescent="0.25">
      <c r="A674" t="str">
        <f>LEFT(Table1[[#This Row],[Make2]],4)</f>
        <v>2011</v>
      </c>
      <c r="B674" t="str">
        <f>LEFT(Table1[[#This Row],[Make and Model]],FIND(" ",Table1[[#This Row],[Make and Model]]))</f>
        <v xml:space="preserve">Infiniti </v>
      </c>
      <c r="C674" t="s">
        <v>3032</v>
      </c>
      <c r="D674" t="str">
        <f>REPLACE(Table1[[#This Row],[Make and Model]],1,FIND(" ",Table1[[#This Row],[Make and Model]]), "")</f>
        <v>G37 Sedan</v>
      </c>
      <c r="E674" t="str">
        <f>REPLACE(Table1[[#This Row],[Make2]],1,5,"")</f>
        <v>Infiniti G37 Sedan</v>
      </c>
      <c r="F674" t="s">
        <v>2293</v>
      </c>
      <c r="H674">
        <f>2014-Table1[[#This Row],[Year]]</f>
        <v>3</v>
      </c>
      <c r="K674" s="1">
        <v>36000</v>
      </c>
      <c r="L674" s="2">
        <v>21035</v>
      </c>
      <c r="M674" s="2">
        <v>20645</v>
      </c>
      <c r="N674" s="2">
        <v>21425</v>
      </c>
      <c r="O674" s="2" t="s">
        <v>2292</v>
      </c>
    </row>
    <row r="675" spans="1:15" x14ac:dyDescent="0.25">
      <c r="A675" t="str">
        <f>LEFT(Table1[[#This Row],[Make2]],4)</f>
        <v>2010</v>
      </c>
      <c r="B675" t="str">
        <f>LEFT(Table1[[#This Row],[Make and Model]],FIND(" ",Table1[[#This Row],[Make and Model]]))</f>
        <v xml:space="preserve">Infiniti </v>
      </c>
      <c r="C675" t="s">
        <v>3032</v>
      </c>
      <c r="D675" t="str">
        <f>REPLACE(Table1[[#This Row],[Make and Model]],1,FIND(" ",Table1[[#This Row],[Make and Model]]), "")</f>
        <v>G37 Sedan</v>
      </c>
      <c r="E675" t="str">
        <f>REPLACE(Table1[[#This Row],[Make2]],1,5,"")</f>
        <v>Infiniti G37 Sedan</v>
      </c>
      <c r="F675" t="s">
        <v>1865</v>
      </c>
      <c r="H675">
        <f>2014-Table1[[#This Row],[Year]]</f>
        <v>4</v>
      </c>
      <c r="K675" s="1">
        <v>48000</v>
      </c>
      <c r="L675" s="2">
        <v>16084</v>
      </c>
      <c r="M675" s="2">
        <v>15670</v>
      </c>
      <c r="N675" s="2">
        <v>16498</v>
      </c>
      <c r="O675" s="2" t="s">
        <v>1864</v>
      </c>
    </row>
    <row r="676" spans="1:15" x14ac:dyDescent="0.25">
      <c r="A676" t="str">
        <f>LEFT(Table1[[#This Row],[Make2]],4)</f>
        <v>2009</v>
      </c>
      <c r="B676" t="str">
        <f>LEFT(Table1[[#This Row],[Make and Model]],FIND(" ",Table1[[#This Row],[Make and Model]]))</f>
        <v xml:space="preserve">Infiniti </v>
      </c>
      <c r="C676" t="s">
        <v>3032</v>
      </c>
      <c r="D676" t="str">
        <f>REPLACE(Table1[[#This Row],[Make and Model]],1,FIND(" ",Table1[[#This Row],[Make and Model]]), "")</f>
        <v>G37 Sedan</v>
      </c>
      <c r="E676" t="str">
        <f>REPLACE(Table1[[#This Row],[Make2]],1,5,"")</f>
        <v>Infiniti G37 Sedan</v>
      </c>
      <c r="F676" t="s">
        <v>1497</v>
      </c>
      <c r="H676">
        <f>2014-Table1[[#This Row],[Year]]</f>
        <v>5</v>
      </c>
      <c r="K676" s="1">
        <v>60000</v>
      </c>
      <c r="L676" s="2">
        <v>14765</v>
      </c>
      <c r="M676" s="2">
        <v>14448</v>
      </c>
      <c r="N676" s="2">
        <v>15081</v>
      </c>
      <c r="O676" s="2" t="s">
        <v>1496</v>
      </c>
    </row>
    <row r="677" spans="1:15" x14ac:dyDescent="0.25">
      <c r="A677" t="str">
        <f>LEFT(Table1[[#This Row],[Make2]],4)</f>
        <v>2010</v>
      </c>
      <c r="B677" t="str">
        <f>LEFT(Table1[[#This Row],[Make and Model]],FIND(" ",Table1[[#This Row],[Make and Model]]))</f>
        <v xml:space="preserve">Infiniti </v>
      </c>
      <c r="C677" t="s">
        <v>3032</v>
      </c>
      <c r="D677" t="str">
        <f>REPLACE(Table1[[#This Row],[Make and Model]],1,FIND(" ",Table1[[#This Row],[Make and Model]]), "")</f>
        <v>M35 Sedan</v>
      </c>
      <c r="E677" t="str">
        <f>REPLACE(Table1[[#This Row],[Make2]],1,5,"")</f>
        <v>Infiniti M35 Sedan</v>
      </c>
      <c r="F677" t="s">
        <v>1867</v>
      </c>
      <c r="G677">
        <v>2.67</v>
      </c>
      <c r="H677">
        <f>2014-Table1[[#This Row],[Year]]</f>
        <v>4</v>
      </c>
      <c r="K677" s="1">
        <v>48000</v>
      </c>
      <c r="L677" s="2">
        <v>22791</v>
      </c>
      <c r="M677" s="2">
        <v>22202</v>
      </c>
      <c r="N677" s="2">
        <v>23381</v>
      </c>
      <c r="O677" s="2" t="s">
        <v>1866</v>
      </c>
    </row>
    <row r="678" spans="1:15" x14ac:dyDescent="0.25">
      <c r="A678" t="str">
        <f>LEFT(Table1[[#This Row],[Make2]],4)</f>
        <v>2009</v>
      </c>
      <c r="B678" t="str">
        <f>LEFT(Table1[[#This Row],[Make and Model]],FIND(" ",Table1[[#This Row],[Make and Model]]))</f>
        <v xml:space="preserve">Infiniti </v>
      </c>
      <c r="C678" t="s">
        <v>3032</v>
      </c>
      <c r="D678" t="str">
        <f>REPLACE(Table1[[#This Row],[Make and Model]],1,FIND(" ",Table1[[#This Row],[Make and Model]]), "")</f>
        <v>M35 Sedan</v>
      </c>
      <c r="E678" t="str">
        <f>REPLACE(Table1[[#This Row],[Make2]],1,5,"")</f>
        <v>Infiniti M35 Sedan</v>
      </c>
      <c r="F678" t="s">
        <v>1499</v>
      </c>
      <c r="G678">
        <v>2.67</v>
      </c>
      <c r="H678">
        <f>2014-Table1[[#This Row],[Year]]</f>
        <v>5</v>
      </c>
      <c r="K678" s="1">
        <v>60000</v>
      </c>
      <c r="L678" s="2">
        <v>21070</v>
      </c>
      <c r="M678" s="2">
        <v>20616</v>
      </c>
      <c r="N678" s="2">
        <v>21525</v>
      </c>
      <c r="O678" s="2" t="s">
        <v>1498</v>
      </c>
    </row>
    <row r="679" spans="1:15" x14ac:dyDescent="0.25">
      <c r="A679" t="str">
        <f>LEFT(Table1[[#This Row],[Make2]],4)</f>
        <v>2008</v>
      </c>
      <c r="B679" t="str">
        <f>LEFT(Table1[[#This Row],[Make and Model]],FIND(" ",Table1[[#This Row],[Make and Model]]))</f>
        <v xml:space="preserve">Infiniti </v>
      </c>
      <c r="C679" t="s">
        <v>3032</v>
      </c>
      <c r="D679" t="str">
        <f>REPLACE(Table1[[#This Row],[Make and Model]],1,FIND(" ",Table1[[#This Row],[Make and Model]]), "")</f>
        <v>M35 Sedan</v>
      </c>
      <c r="E679" t="str">
        <f>REPLACE(Table1[[#This Row],[Make2]],1,5,"")</f>
        <v>Infiniti M35 Sedan</v>
      </c>
      <c r="F679" t="s">
        <v>1135</v>
      </c>
      <c r="G679">
        <v>2.67</v>
      </c>
      <c r="H679">
        <f>2014-Table1[[#This Row],[Year]]</f>
        <v>6</v>
      </c>
      <c r="K679" s="1">
        <v>72000</v>
      </c>
      <c r="L679" s="2">
        <v>15169</v>
      </c>
      <c r="M679" s="2">
        <v>14920</v>
      </c>
      <c r="N679" s="2">
        <v>15417</v>
      </c>
      <c r="O679" s="2" t="s">
        <v>1134</v>
      </c>
    </row>
    <row r="680" spans="1:15" x14ac:dyDescent="0.25">
      <c r="A680" t="str">
        <f>LEFT(Table1[[#This Row],[Make2]],4)</f>
        <v>2007</v>
      </c>
      <c r="B680" t="str">
        <f>LEFT(Table1[[#This Row],[Make and Model]],FIND(" ",Table1[[#This Row],[Make and Model]]))</f>
        <v xml:space="preserve">Infiniti </v>
      </c>
      <c r="C680" t="s">
        <v>3032</v>
      </c>
      <c r="D680" t="str">
        <f>REPLACE(Table1[[#This Row],[Make and Model]],1,FIND(" ",Table1[[#This Row],[Make and Model]]), "")</f>
        <v>M35 Sedan</v>
      </c>
      <c r="E680" t="str">
        <f>REPLACE(Table1[[#This Row],[Make2]],1,5,"")</f>
        <v>Infiniti M35 Sedan</v>
      </c>
      <c r="F680" t="s">
        <v>789</v>
      </c>
      <c r="G680">
        <v>2.67</v>
      </c>
      <c r="H680">
        <f>2014-Table1[[#This Row],[Year]]</f>
        <v>7</v>
      </c>
      <c r="K680" s="1">
        <v>84000</v>
      </c>
      <c r="L680" s="2">
        <v>15714</v>
      </c>
      <c r="M680" s="2">
        <v>15362</v>
      </c>
      <c r="N680" s="2">
        <v>16066</v>
      </c>
      <c r="O680" s="2" t="s">
        <v>788</v>
      </c>
    </row>
    <row r="681" spans="1:15" x14ac:dyDescent="0.25">
      <c r="A681" t="str">
        <f>LEFT(Table1[[#This Row],[Make2]],4)</f>
        <v>2006</v>
      </c>
      <c r="B681" t="str">
        <f>LEFT(Table1[[#This Row],[Make and Model]],FIND(" ",Table1[[#This Row],[Make and Model]]))</f>
        <v xml:space="preserve">Infiniti </v>
      </c>
      <c r="C681" t="s">
        <v>3032</v>
      </c>
      <c r="D681" t="str">
        <f>REPLACE(Table1[[#This Row],[Make and Model]],1,FIND(" ",Table1[[#This Row],[Make and Model]]), "")</f>
        <v>M35 Sedan</v>
      </c>
      <c r="E681" t="str">
        <f>REPLACE(Table1[[#This Row],[Make2]],1,5,"")</f>
        <v>Infiniti M35 Sedan</v>
      </c>
      <c r="F681" t="s">
        <v>449</v>
      </c>
      <c r="G681">
        <v>2.67</v>
      </c>
      <c r="H681">
        <f>2014-Table1[[#This Row],[Year]]</f>
        <v>8</v>
      </c>
      <c r="K681" s="1">
        <v>96000</v>
      </c>
      <c r="L681" s="2">
        <v>12078</v>
      </c>
      <c r="M681" s="2">
        <v>11888</v>
      </c>
      <c r="N681" s="2">
        <v>12268</v>
      </c>
      <c r="O681" s="2" t="s">
        <v>448</v>
      </c>
    </row>
    <row r="682" spans="1:15" x14ac:dyDescent="0.25">
      <c r="A682" t="str">
        <f>LEFT(Table1[[#This Row],[Make2]],4)</f>
        <v>2013</v>
      </c>
      <c r="B682" t="str">
        <f>LEFT(Table1[[#This Row],[Make and Model]],FIND(" ",Table1[[#This Row],[Make and Model]]))</f>
        <v xml:space="preserve">Infiniti </v>
      </c>
      <c r="C682" t="s">
        <v>3032</v>
      </c>
      <c r="D682" t="str">
        <f>REPLACE(Table1[[#This Row],[Make and Model]],1,FIND(" ",Table1[[#This Row],[Make and Model]]), "")</f>
        <v>M37 Sedan</v>
      </c>
      <c r="E682" t="str">
        <f>REPLACE(Table1[[#This Row],[Make2]],1,5,"")</f>
        <v>Infiniti M37 Sedan</v>
      </c>
      <c r="F682" t="s">
        <v>2973</v>
      </c>
      <c r="G682">
        <v>4</v>
      </c>
      <c r="H682">
        <f>2014-Table1[[#This Row],[Year]]</f>
        <v>1</v>
      </c>
      <c r="K682" s="1">
        <v>12000</v>
      </c>
      <c r="L682" s="2">
        <v>43433</v>
      </c>
      <c r="M682" s="2">
        <v>42627</v>
      </c>
      <c r="N682" s="2">
        <v>44239</v>
      </c>
      <c r="O682" s="2" t="s">
        <v>2972</v>
      </c>
    </row>
    <row r="683" spans="1:15" x14ac:dyDescent="0.25">
      <c r="A683" t="str">
        <f>LEFT(Table1[[#This Row],[Make2]],4)</f>
        <v>2012</v>
      </c>
      <c r="B683" t="str">
        <f>LEFT(Table1[[#This Row],[Make and Model]],FIND(" ",Table1[[#This Row],[Make and Model]]))</f>
        <v xml:space="preserve">Infiniti </v>
      </c>
      <c r="C683" t="s">
        <v>3032</v>
      </c>
      <c r="D683" t="str">
        <f>REPLACE(Table1[[#This Row],[Make and Model]],1,FIND(" ",Table1[[#This Row],[Make and Model]]), "")</f>
        <v>M37 Sedan</v>
      </c>
      <c r="E683" t="str">
        <f>REPLACE(Table1[[#This Row],[Make2]],1,5,"")</f>
        <v>Infiniti M37 Sedan</v>
      </c>
      <c r="F683" t="s">
        <v>2645</v>
      </c>
      <c r="G683">
        <v>4</v>
      </c>
      <c r="H683">
        <f>2014-Table1[[#This Row],[Year]]</f>
        <v>2</v>
      </c>
      <c r="K683" s="1">
        <v>24000</v>
      </c>
      <c r="L683" s="2">
        <v>29672</v>
      </c>
      <c r="M683" s="2">
        <v>29041</v>
      </c>
      <c r="N683" s="2">
        <v>30303</v>
      </c>
      <c r="O683" s="2" t="s">
        <v>2644</v>
      </c>
    </row>
    <row r="684" spans="1:15" x14ac:dyDescent="0.25">
      <c r="A684" t="str">
        <f>LEFT(Table1[[#This Row],[Make2]],4)</f>
        <v>2011</v>
      </c>
      <c r="B684" t="str">
        <f>LEFT(Table1[[#This Row],[Make and Model]],FIND(" ",Table1[[#This Row],[Make and Model]]))</f>
        <v xml:space="preserve">Infiniti </v>
      </c>
      <c r="C684" t="s">
        <v>3032</v>
      </c>
      <c r="D684" t="str">
        <f>REPLACE(Table1[[#This Row],[Make and Model]],1,FIND(" ",Table1[[#This Row],[Make and Model]]), "")</f>
        <v>M37 Sedan</v>
      </c>
      <c r="E684" t="str">
        <f>REPLACE(Table1[[#This Row],[Make2]],1,5,"")</f>
        <v>Infiniti M37 Sedan</v>
      </c>
      <c r="F684" t="s">
        <v>2295</v>
      </c>
      <c r="G684">
        <v>4</v>
      </c>
      <c r="H684">
        <f>2014-Table1[[#This Row],[Year]]</f>
        <v>3</v>
      </c>
      <c r="K684" s="1">
        <v>36000</v>
      </c>
      <c r="L684" s="2">
        <v>25883</v>
      </c>
      <c r="M684" s="2">
        <v>25414</v>
      </c>
      <c r="N684" s="2">
        <v>26352</v>
      </c>
      <c r="O684" s="2" t="s">
        <v>2294</v>
      </c>
    </row>
    <row r="685" spans="1:15" x14ac:dyDescent="0.25">
      <c r="A685" t="str">
        <f>LEFT(Table1[[#This Row],[Make2]],4)</f>
        <v>2010</v>
      </c>
      <c r="B685" t="str">
        <f>LEFT(Table1[[#This Row],[Make and Model]],FIND(" ",Table1[[#This Row],[Make and Model]]))</f>
        <v xml:space="preserve">Infiniti </v>
      </c>
      <c r="C685" t="s">
        <v>3032</v>
      </c>
      <c r="D685" t="str">
        <f>REPLACE(Table1[[#This Row],[Make and Model]],1,FIND(" ",Table1[[#This Row],[Make and Model]]), "")</f>
        <v>M45 Sedan</v>
      </c>
      <c r="E685" t="str">
        <f>REPLACE(Table1[[#This Row],[Make2]],1,5,"")</f>
        <v>Infiniti M45 Sedan</v>
      </c>
      <c r="F685" t="s">
        <v>1869</v>
      </c>
      <c r="G685">
        <v>2.67</v>
      </c>
      <c r="H685">
        <f>2014-Table1[[#This Row],[Year]]</f>
        <v>4</v>
      </c>
      <c r="K685" s="1">
        <v>48000</v>
      </c>
      <c r="L685" s="2">
        <v>27954</v>
      </c>
      <c r="M685" s="2">
        <v>27231</v>
      </c>
      <c r="N685" s="2">
        <v>28678</v>
      </c>
      <c r="O685" s="2" t="s">
        <v>1868</v>
      </c>
    </row>
    <row r="686" spans="1:15" x14ac:dyDescent="0.25">
      <c r="A686" t="str">
        <f>LEFT(Table1[[#This Row],[Make2]],4)</f>
        <v>2009</v>
      </c>
      <c r="B686" t="str">
        <f>LEFT(Table1[[#This Row],[Make and Model]],FIND(" ",Table1[[#This Row],[Make and Model]]))</f>
        <v xml:space="preserve">Infiniti </v>
      </c>
      <c r="C686" t="s">
        <v>3032</v>
      </c>
      <c r="D686" t="str">
        <f>REPLACE(Table1[[#This Row],[Make and Model]],1,FIND(" ",Table1[[#This Row],[Make and Model]]), "")</f>
        <v>M45 Sedan</v>
      </c>
      <c r="E686" t="str">
        <f>REPLACE(Table1[[#This Row],[Make2]],1,5,"")</f>
        <v>Infiniti M45 Sedan</v>
      </c>
      <c r="F686" t="s">
        <v>1501</v>
      </c>
      <c r="G686">
        <v>2.67</v>
      </c>
      <c r="H686">
        <f>2014-Table1[[#This Row],[Year]]</f>
        <v>5</v>
      </c>
      <c r="K686" s="1">
        <v>60000</v>
      </c>
      <c r="L686" s="2">
        <v>25860</v>
      </c>
      <c r="M686" s="2">
        <v>25303</v>
      </c>
      <c r="N686" s="2">
        <v>26417</v>
      </c>
      <c r="O686" s="2" t="s">
        <v>1500</v>
      </c>
    </row>
    <row r="687" spans="1:15" x14ac:dyDescent="0.25">
      <c r="A687" t="str">
        <f>LEFT(Table1[[#This Row],[Make2]],4)</f>
        <v>2008</v>
      </c>
      <c r="B687" t="str">
        <f>LEFT(Table1[[#This Row],[Make and Model]],FIND(" ",Table1[[#This Row],[Make and Model]]))</f>
        <v xml:space="preserve">Infiniti </v>
      </c>
      <c r="C687" t="s">
        <v>3032</v>
      </c>
      <c r="D687" t="str">
        <f>REPLACE(Table1[[#This Row],[Make and Model]],1,FIND(" ",Table1[[#This Row],[Make and Model]]), "")</f>
        <v>M45 Sedan</v>
      </c>
      <c r="E687" t="str">
        <f>REPLACE(Table1[[#This Row],[Make2]],1,5,"")</f>
        <v>Infiniti M45 Sedan</v>
      </c>
      <c r="F687" t="s">
        <v>1137</v>
      </c>
      <c r="G687">
        <v>2.67</v>
      </c>
      <c r="H687">
        <f>2014-Table1[[#This Row],[Year]]</f>
        <v>6</v>
      </c>
      <c r="K687" s="1">
        <v>72000</v>
      </c>
      <c r="L687" s="2">
        <v>16136</v>
      </c>
      <c r="M687" s="2">
        <v>15759</v>
      </c>
      <c r="N687" s="2">
        <v>16513</v>
      </c>
      <c r="O687" s="2" t="s">
        <v>1136</v>
      </c>
    </row>
    <row r="688" spans="1:15" x14ac:dyDescent="0.25">
      <c r="A688" t="str">
        <f>LEFT(Table1[[#This Row],[Make2]],4)</f>
        <v>2007</v>
      </c>
      <c r="B688" t="str">
        <f>LEFT(Table1[[#This Row],[Make and Model]],FIND(" ",Table1[[#This Row],[Make and Model]]))</f>
        <v xml:space="preserve">Infiniti </v>
      </c>
      <c r="C688" t="s">
        <v>3032</v>
      </c>
      <c r="D688" t="str">
        <f>REPLACE(Table1[[#This Row],[Make and Model]],1,FIND(" ",Table1[[#This Row],[Make and Model]]), "")</f>
        <v>M45 Sedan</v>
      </c>
      <c r="E688" t="str">
        <f>REPLACE(Table1[[#This Row],[Make2]],1,5,"")</f>
        <v>Infiniti M45 Sedan</v>
      </c>
      <c r="F688" t="s">
        <v>791</v>
      </c>
      <c r="G688">
        <v>2.67</v>
      </c>
      <c r="H688">
        <f>2014-Table1[[#This Row],[Year]]</f>
        <v>7</v>
      </c>
      <c r="K688" s="1">
        <v>84000</v>
      </c>
      <c r="L688" s="2">
        <v>18134</v>
      </c>
      <c r="M688" s="2">
        <v>17728</v>
      </c>
      <c r="N688" s="2">
        <v>18540</v>
      </c>
      <c r="O688" s="2" t="s">
        <v>790</v>
      </c>
    </row>
    <row r="689" spans="1:15" x14ac:dyDescent="0.25">
      <c r="A689" t="str">
        <f>LEFT(Table1[[#This Row],[Make2]],4)</f>
        <v>2006</v>
      </c>
      <c r="B689" t="str">
        <f>LEFT(Table1[[#This Row],[Make and Model]],FIND(" ",Table1[[#This Row],[Make and Model]]))</f>
        <v xml:space="preserve">Infiniti </v>
      </c>
      <c r="C689" t="s">
        <v>3032</v>
      </c>
      <c r="D689" t="str">
        <f>REPLACE(Table1[[#This Row],[Make and Model]],1,FIND(" ",Table1[[#This Row],[Make and Model]]), "")</f>
        <v>M45 Sedan</v>
      </c>
      <c r="E689" t="str">
        <f>REPLACE(Table1[[#This Row],[Make2]],1,5,"")</f>
        <v>Infiniti M45 Sedan</v>
      </c>
      <c r="F689" t="s">
        <v>451</v>
      </c>
      <c r="G689">
        <v>2.67</v>
      </c>
      <c r="H689">
        <f>2014-Table1[[#This Row],[Year]]</f>
        <v>8</v>
      </c>
      <c r="K689" s="1">
        <v>96000</v>
      </c>
      <c r="L689" s="2">
        <v>11149</v>
      </c>
      <c r="M689" s="2">
        <v>10978</v>
      </c>
      <c r="N689" s="2">
        <v>11320</v>
      </c>
      <c r="O689" s="2" t="s">
        <v>450</v>
      </c>
    </row>
    <row r="690" spans="1:15" x14ac:dyDescent="0.25">
      <c r="A690" t="str">
        <f>LEFT(Table1[[#This Row],[Make2]],4)</f>
        <v>2013</v>
      </c>
      <c r="B690" t="str">
        <f>LEFT(Table1[[#This Row],[Make and Model]],FIND(" ",Table1[[#This Row],[Make and Model]]))</f>
        <v xml:space="preserve">Infiniti </v>
      </c>
      <c r="C690" t="s">
        <v>3032</v>
      </c>
      <c r="D690" t="str">
        <f>REPLACE(Table1[[#This Row],[Make and Model]],1,FIND(" ",Table1[[#This Row],[Make and Model]]), "")</f>
        <v>M56 Sedan</v>
      </c>
      <c r="E690" t="str">
        <f>REPLACE(Table1[[#This Row],[Make2]],1,5,"")</f>
        <v>Infiniti M56 Sedan</v>
      </c>
      <c r="F690" t="s">
        <v>2975</v>
      </c>
      <c r="G690">
        <v>4</v>
      </c>
      <c r="H690">
        <f>2014-Table1[[#This Row],[Year]]</f>
        <v>1</v>
      </c>
      <c r="K690" s="1">
        <v>12000</v>
      </c>
      <c r="L690" s="2">
        <v>49906</v>
      </c>
      <c r="M690" s="2">
        <v>48980</v>
      </c>
      <c r="N690" s="2">
        <v>50832</v>
      </c>
      <c r="O690" s="2" t="s">
        <v>2974</v>
      </c>
    </row>
    <row r="691" spans="1:15" x14ac:dyDescent="0.25">
      <c r="A691" t="str">
        <f>LEFT(Table1[[#This Row],[Make2]],4)</f>
        <v>2012</v>
      </c>
      <c r="B691" t="str">
        <f>LEFT(Table1[[#This Row],[Make and Model]],FIND(" ",Table1[[#This Row],[Make and Model]]))</f>
        <v xml:space="preserve">Infiniti </v>
      </c>
      <c r="C691" t="s">
        <v>3032</v>
      </c>
      <c r="D691" t="str">
        <f>REPLACE(Table1[[#This Row],[Make and Model]],1,FIND(" ",Table1[[#This Row],[Make and Model]]), "")</f>
        <v>M56 Sedan</v>
      </c>
      <c r="E691" t="str">
        <f>REPLACE(Table1[[#This Row],[Make2]],1,5,"")</f>
        <v>Infiniti M56 Sedan</v>
      </c>
      <c r="F691" t="s">
        <v>2647</v>
      </c>
      <c r="G691">
        <v>4</v>
      </c>
      <c r="H691">
        <f>2014-Table1[[#This Row],[Year]]</f>
        <v>2</v>
      </c>
      <c r="K691" s="1">
        <v>24000</v>
      </c>
      <c r="L691" s="2">
        <v>36918</v>
      </c>
      <c r="M691" s="2">
        <v>36169</v>
      </c>
      <c r="N691" s="2">
        <v>37666</v>
      </c>
      <c r="O691" s="2" t="s">
        <v>2646</v>
      </c>
    </row>
    <row r="692" spans="1:15" x14ac:dyDescent="0.25">
      <c r="A692" t="str">
        <f>LEFT(Table1[[#This Row],[Make2]],4)</f>
        <v>2011</v>
      </c>
      <c r="B692" t="str">
        <f>LEFT(Table1[[#This Row],[Make and Model]],FIND(" ",Table1[[#This Row],[Make and Model]]))</f>
        <v xml:space="preserve">Infiniti </v>
      </c>
      <c r="C692" t="s">
        <v>3032</v>
      </c>
      <c r="D692" t="str">
        <f>REPLACE(Table1[[#This Row],[Make and Model]],1,FIND(" ",Table1[[#This Row],[Make and Model]]), "")</f>
        <v>M56 Sedan</v>
      </c>
      <c r="E692" t="str">
        <f>REPLACE(Table1[[#This Row],[Make2]],1,5,"")</f>
        <v>Infiniti M56 Sedan</v>
      </c>
      <c r="F692" t="s">
        <v>2297</v>
      </c>
      <c r="G692">
        <v>4</v>
      </c>
      <c r="H692">
        <f>2014-Table1[[#This Row],[Year]]</f>
        <v>3</v>
      </c>
      <c r="K692" s="1">
        <v>36000</v>
      </c>
      <c r="L692" s="2">
        <v>30213</v>
      </c>
      <c r="M692" s="2">
        <v>29631</v>
      </c>
      <c r="N692" s="2">
        <v>30795</v>
      </c>
      <c r="O692" s="2" t="s">
        <v>2296</v>
      </c>
    </row>
    <row r="693" spans="1:15" x14ac:dyDescent="0.25">
      <c r="A693" t="str">
        <f>LEFT(Table1[[#This Row],[Make2]],4)</f>
        <v>2013</v>
      </c>
      <c r="B693" t="str">
        <f>LEFT(Table1[[#This Row],[Make and Model]],FIND(" ",Table1[[#This Row],[Make and Model]]))</f>
        <v xml:space="preserve">Infiniti </v>
      </c>
      <c r="C693" t="s">
        <v>3031</v>
      </c>
      <c r="D693" t="str">
        <f>REPLACE(Table1[[#This Row],[Make and Model]],1,FIND(" ",Table1[[#This Row],[Make and Model]]), "")</f>
        <v>QX56 SUV</v>
      </c>
      <c r="E693" t="str">
        <f>REPLACE(Table1[[#This Row],[Make2]],1,5,"")</f>
        <v>Infiniti QX56 SUV</v>
      </c>
      <c r="F693" t="s">
        <v>2977</v>
      </c>
      <c r="G693">
        <v>4</v>
      </c>
      <c r="H693">
        <f>2014-Table1[[#This Row],[Year]]</f>
        <v>1</v>
      </c>
      <c r="K693" s="1">
        <v>12000</v>
      </c>
      <c r="L693" s="2">
        <v>52514</v>
      </c>
      <c r="M693" s="2">
        <v>51342</v>
      </c>
      <c r="N693" s="2">
        <v>53687</v>
      </c>
      <c r="O693" s="2" t="s">
        <v>2976</v>
      </c>
    </row>
    <row r="694" spans="1:15" x14ac:dyDescent="0.25">
      <c r="A694" t="str">
        <f>LEFT(Table1[[#This Row],[Make2]],4)</f>
        <v>2012</v>
      </c>
      <c r="B694" t="str">
        <f>LEFT(Table1[[#This Row],[Make and Model]],FIND(" ",Table1[[#This Row],[Make and Model]]))</f>
        <v xml:space="preserve">Infiniti </v>
      </c>
      <c r="C694" t="s">
        <v>3031</v>
      </c>
      <c r="D694" t="str">
        <f>REPLACE(Table1[[#This Row],[Make and Model]],1,FIND(" ",Table1[[#This Row],[Make and Model]]), "")</f>
        <v>QX56 SUV</v>
      </c>
      <c r="E694" t="str">
        <f>REPLACE(Table1[[#This Row],[Make2]],1,5,"")</f>
        <v>Infiniti QX56 SUV</v>
      </c>
      <c r="F694" t="s">
        <v>2649</v>
      </c>
      <c r="G694">
        <v>4</v>
      </c>
      <c r="H694">
        <f>2014-Table1[[#This Row],[Year]]</f>
        <v>2</v>
      </c>
      <c r="K694" s="1">
        <v>24000</v>
      </c>
      <c r="L694" s="2">
        <v>48803</v>
      </c>
      <c r="M694" s="2">
        <v>47509</v>
      </c>
      <c r="N694" s="2">
        <v>50096</v>
      </c>
      <c r="O694" s="2" t="s">
        <v>2648</v>
      </c>
    </row>
    <row r="695" spans="1:15" x14ac:dyDescent="0.25">
      <c r="A695" t="str">
        <f>LEFT(Table1[[#This Row],[Make2]],4)</f>
        <v>2011</v>
      </c>
      <c r="B695" t="str">
        <f>LEFT(Table1[[#This Row],[Make and Model]],FIND(" ",Table1[[#This Row],[Make and Model]]))</f>
        <v xml:space="preserve">Infiniti </v>
      </c>
      <c r="C695" t="s">
        <v>3031</v>
      </c>
      <c r="D695" t="str">
        <f>REPLACE(Table1[[#This Row],[Make and Model]],1,FIND(" ",Table1[[#This Row],[Make and Model]]), "")</f>
        <v>QX56 SUV</v>
      </c>
      <c r="E695" t="str">
        <f>REPLACE(Table1[[#This Row],[Make2]],1,5,"")</f>
        <v>Infiniti QX56 SUV</v>
      </c>
      <c r="F695" t="s">
        <v>2299</v>
      </c>
      <c r="G695">
        <v>4</v>
      </c>
      <c r="H695">
        <f>2014-Table1[[#This Row],[Year]]</f>
        <v>3</v>
      </c>
      <c r="K695" s="1">
        <v>36000</v>
      </c>
      <c r="L695" s="2">
        <v>40750</v>
      </c>
      <c r="M695" s="2">
        <v>39901</v>
      </c>
      <c r="N695" s="2">
        <v>41599</v>
      </c>
      <c r="O695" s="2" t="s">
        <v>2298</v>
      </c>
    </row>
    <row r="696" spans="1:15" x14ac:dyDescent="0.25">
      <c r="A696" t="str">
        <f>LEFT(Table1[[#This Row],[Make2]],4)</f>
        <v>2010</v>
      </c>
      <c r="B696" t="str">
        <f>LEFT(Table1[[#This Row],[Make and Model]],FIND(" ",Table1[[#This Row],[Make and Model]]))</f>
        <v xml:space="preserve">Infiniti </v>
      </c>
      <c r="C696" t="s">
        <v>3031</v>
      </c>
      <c r="D696" t="str">
        <f>REPLACE(Table1[[#This Row],[Make and Model]],1,FIND(" ",Table1[[#This Row],[Make and Model]]), "")</f>
        <v>QX56 SUV</v>
      </c>
      <c r="E696" t="str">
        <f>REPLACE(Table1[[#This Row],[Make2]],1,5,"")</f>
        <v>Infiniti QX56 SUV</v>
      </c>
      <c r="F696" t="s">
        <v>1871</v>
      </c>
      <c r="G696">
        <v>4</v>
      </c>
      <c r="H696">
        <f>2014-Table1[[#This Row],[Year]]</f>
        <v>4</v>
      </c>
      <c r="K696" s="1">
        <v>48000</v>
      </c>
      <c r="L696" s="2">
        <v>32853</v>
      </c>
      <c r="M696" s="2">
        <v>31994</v>
      </c>
      <c r="N696" s="2">
        <v>33713</v>
      </c>
      <c r="O696" s="2" t="s">
        <v>1870</v>
      </c>
    </row>
    <row r="697" spans="1:15" x14ac:dyDescent="0.25">
      <c r="A697" t="str">
        <f>LEFT(Table1[[#This Row],[Make2]],4)</f>
        <v>2009</v>
      </c>
      <c r="B697" t="str">
        <f>LEFT(Table1[[#This Row],[Make and Model]],FIND(" ",Table1[[#This Row],[Make and Model]]))</f>
        <v xml:space="preserve">Infiniti </v>
      </c>
      <c r="C697" t="s">
        <v>3031</v>
      </c>
      <c r="D697" t="str">
        <f>REPLACE(Table1[[#This Row],[Make and Model]],1,FIND(" ",Table1[[#This Row],[Make and Model]]), "")</f>
        <v>QX56 SUV</v>
      </c>
      <c r="E697" t="str">
        <f>REPLACE(Table1[[#This Row],[Make2]],1,5,"")</f>
        <v>Infiniti QX56 SUV</v>
      </c>
      <c r="F697" t="s">
        <v>1503</v>
      </c>
      <c r="G697">
        <v>4</v>
      </c>
      <c r="H697">
        <f>2014-Table1[[#This Row],[Year]]</f>
        <v>5</v>
      </c>
      <c r="K697" s="1">
        <v>60000</v>
      </c>
      <c r="L697" s="2">
        <v>27788</v>
      </c>
      <c r="M697" s="2">
        <v>26992</v>
      </c>
      <c r="N697" s="2">
        <v>28585</v>
      </c>
      <c r="O697" s="2" t="s">
        <v>1502</v>
      </c>
    </row>
    <row r="698" spans="1:15" x14ac:dyDescent="0.25">
      <c r="A698" t="str">
        <f>LEFT(Table1[[#This Row],[Make2]],4)</f>
        <v>2008</v>
      </c>
      <c r="B698" t="str">
        <f>LEFT(Table1[[#This Row],[Make and Model]],FIND(" ",Table1[[#This Row],[Make and Model]]))</f>
        <v xml:space="preserve">Infiniti </v>
      </c>
      <c r="C698" t="s">
        <v>3031</v>
      </c>
      <c r="D698" t="str">
        <f>REPLACE(Table1[[#This Row],[Make and Model]],1,FIND(" ",Table1[[#This Row],[Make and Model]]), "")</f>
        <v>QX56 SUV</v>
      </c>
      <c r="E698" t="str">
        <f>REPLACE(Table1[[#This Row],[Make2]],1,5,"")</f>
        <v>Infiniti QX56 SUV</v>
      </c>
      <c r="F698" t="s">
        <v>1139</v>
      </c>
      <c r="G698">
        <v>4</v>
      </c>
      <c r="H698">
        <f>2014-Table1[[#This Row],[Year]]</f>
        <v>6</v>
      </c>
      <c r="K698" s="1">
        <v>72000</v>
      </c>
      <c r="L698" s="2">
        <v>27227</v>
      </c>
      <c r="M698" s="2">
        <v>26591</v>
      </c>
      <c r="N698" s="2">
        <v>27864</v>
      </c>
      <c r="O698" s="2" t="s">
        <v>1138</v>
      </c>
    </row>
    <row r="699" spans="1:15" x14ac:dyDescent="0.25">
      <c r="A699" t="str">
        <f>LEFT(Table1[[#This Row],[Make2]],4)</f>
        <v>2007</v>
      </c>
      <c r="B699" t="str">
        <f>LEFT(Table1[[#This Row],[Make and Model]],FIND(" ",Table1[[#This Row],[Make and Model]]))</f>
        <v xml:space="preserve">Infiniti </v>
      </c>
      <c r="C699" t="s">
        <v>3031</v>
      </c>
      <c r="D699" t="str">
        <f>REPLACE(Table1[[#This Row],[Make and Model]],1,FIND(" ",Table1[[#This Row],[Make and Model]]), "")</f>
        <v>QX56 SUV</v>
      </c>
      <c r="E699" t="str">
        <f>REPLACE(Table1[[#This Row],[Make2]],1,5,"")</f>
        <v>Infiniti QX56 SUV</v>
      </c>
      <c r="F699" t="s">
        <v>793</v>
      </c>
      <c r="G699">
        <v>4</v>
      </c>
      <c r="H699">
        <f>2014-Table1[[#This Row],[Year]]</f>
        <v>7</v>
      </c>
      <c r="K699" s="1">
        <v>84000</v>
      </c>
      <c r="L699" s="2">
        <v>23340</v>
      </c>
      <c r="M699" s="2">
        <v>22861</v>
      </c>
      <c r="N699" s="2">
        <v>23819</v>
      </c>
      <c r="O699" s="2" t="s">
        <v>792</v>
      </c>
    </row>
    <row r="700" spans="1:15" x14ac:dyDescent="0.25">
      <c r="A700" t="str">
        <f>LEFT(Table1[[#This Row],[Make2]],4)</f>
        <v>2006</v>
      </c>
      <c r="B700" t="str">
        <f>LEFT(Table1[[#This Row],[Make and Model]],FIND(" ",Table1[[#This Row],[Make and Model]]))</f>
        <v xml:space="preserve">Infiniti </v>
      </c>
      <c r="C700" t="s">
        <v>3031</v>
      </c>
      <c r="D700" t="str">
        <f>REPLACE(Table1[[#This Row],[Make and Model]],1,FIND(" ",Table1[[#This Row],[Make and Model]]), "")</f>
        <v>QX56 SUV</v>
      </c>
      <c r="E700" t="str">
        <f>REPLACE(Table1[[#This Row],[Make2]],1,5,"")</f>
        <v>Infiniti QX56 SUV</v>
      </c>
      <c r="F700" t="s">
        <v>453</v>
      </c>
      <c r="G700">
        <v>4</v>
      </c>
      <c r="H700">
        <f>2014-Table1[[#This Row],[Year]]</f>
        <v>8</v>
      </c>
      <c r="K700" s="1">
        <v>96000</v>
      </c>
      <c r="L700" s="2">
        <v>12646</v>
      </c>
      <c r="M700" s="2">
        <v>12489</v>
      </c>
      <c r="N700" s="2">
        <v>12803</v>
      </c>
      <c r="O700" s="2" t="s">
        <v>452</v>
      </c>
    </row>
    <row r="701" spans="1:15" x14ac:dyDescent="0.25">
      <c r="A701" t="str">
        <f>LEFT(Table1[[#This Row],[Make2]],4)</f>
        <v>2005</v>
      </c>
      <c r="B701" t="str">
        <f>LEFT(Table1[[#This Row],[Make and Model]],FIND(" ",Table1[[#This Row],[Make and Model]]))</f>
        <v xml:space="preserve">Infiniti </v>
      </c>
      <c r="C701" t="s">
        <v>3031</v>
      </c>
      <c r="D701" t="str">
        <f>REPLACE(Table1[[#This Row],[Make and Model]],1,FIND(" ",Table1[[#This Row],[Make and Model]]), "")</f>
        <v>QX56 SUV</v>
      </c>
      <c r="E701" t="str">
        <f>REPLACE(Table1[[#This Row],[Make2]],1,5,"")</f>
        <v>Infiniti QX56 SUV</v>
      </c>
      <c r="F701" t="s">
        <v>169</v>
      </c>
      <c r="G701">
        <v>4</v>
      </c>
      <c r="H701">
        <f>2014-Table1[[#This Row],[Year]]</f>
        <v>9</v>
      </c>
      <c r="K701" s="1">
        <v>108000</v>
      </c>
      <c r="L701" s="2">
        <v>10568</v>
      </c>
      <c r="M701" s="2">
        <v>10430</v>
      </c>
      <c r="N701" s="2">
        <v>10705</v>
      </c>
      <c r="O701" s="2" t="s">
        <v>168</v>
      </c>
    </row>
    <row r="702" spans="1:15" x14ac:dyDescent="0.25">
      <c r="A702" t="str">
        <f>LEFT(Table1[[#This Row],[Make2]],4)</f>
        <v>2010</v>
      </c>
      <c r="B702" t="str">
        <f>LEFT(Table1[[#This Row],[Make and Model]],FIND(" ",Table1[[#This Row],[Make and Model]]))</f>
        <v xml:space="preserve">Jeep </v>
      </c>
      <c r="C702" t="s">
        <v>3031</v>
      </c>
      <c r="D702" t="str">
        <f>REPLACE(Table1[[#This Row],[Make and Model]],1,FIND(" ",Table1[[#This Row],[Make and Model]]), "")</f>
        <v>Commander SUV</v>
      </c>
      <c r="E702" t="str">
        <f>REPLACE(Table1[[#This Row],[Make2]],1,5,"")</f>
        <v>Jeep Commander SUV</v>
      </c>
      <c r="F702" t="s">
        <v>1873</v>
      </c>
      <c r="H702">
        <f>2014-Table1[[#This Row],[Year]]</f>
        <v>4</v>
      </c>
      <c r="K702" s="1">
        <v>48000</v>
      </c>
      <c r="L702" s="2">
        <v>14535</v>
      </c>
      <c r="M702" s="2">
        <v>14243</v>
      </c>
      <c r="N702" s="2">
        <v>14827</v>
      </c>
      <c r="O702" s="2" t="s">
        <v>1872</v>
      </c>
    </row>
    <row r="703" spans="1:15" x14ac:dyDescent="0.25">
      <c r="A703" t="str">
        <f>LEFT(Table1[[#This Row],[Make2]],4)</f>
        <v>2009</v>
      </c>
      <c r="B703" t="str">
        <f>LEFT(Table1[[#This Row],[Make and Model]],FIND(" ",Table1[[#This Row],[Make and Model]]))</f>
        <v xml:space="preserve">Jeep </v>
      </c>
      <c r="C703" t="s">
        <v>3031</v>
      </c>
      <c r="D703" t="str">
        <f>REPLACE(Table1[[#This Row],[Make and Model]],1,FIND(" ",Table1[[#This Row],[Make and Model]]), "")</f>
        <v>Commander SUV</v>
      </c>
      <c r="E703" t="str">
        <f>REPLACE(Table1[[#This Row],[Make2]],1,5,"")</f>
        <v>Jeep Commander SUV</v>
      </c>
      <c r="F703" t="s">
        <v>1505</v>
      </c>
      <c r="H703">
        <f>2014-Table1[[#This Row],[Year]]</f>
        <v>5</v>
      </c>
      <c r="K703" s="1">
        <v>60000</v>
      </c>
      <c r="L703" s="2">
        <v>11947</v>
      </c>
      <c r="M703" s="2">
        <v>11736</v>
      </c>
      <c r="N703" s="2">
        <v>12157</v>
      </c>
      <c r="O703" s="2" t="s">
        <v>1504</v>
      </c>
    </row>
    <row r="704" spans="1:15" x14ac:dyDescent="0.25">
      <c r="A704" t="str">
        <f>LEFT(Table1[[#This Row],[Make2]],4)</f>
        <v>2008</v>
      </c>
      <c r="B704" t="str">
        <f>LEFT(Table1[[#This Row],[Make and Model]],FIND(" ",Table1[[#This Row],[Make and Model]]))</f>
        <v xml:space="preserve">Jeep </v>
      </c>
      <c r="C704" t="s">
        <v>3031</v>
      </c>
      <c r="D704" t="str">
        <f>REPLACE(Table1[[#This Row],[Make and Model]],1,FIND(" ",Table1[[#This Row],[Make and Model]]), "")</f>
        <v>Commander SUV</v>
      </c>
      <c r="E704" t="str">
        <f>REPLACE(Table1[[#This Row],[Make2]],1,5,"")</f>
        <v>Jeep Commander SUV</v>
      </c>
      <c r="F704" t="s">
        <v>1141</v>
      </c>
      <c r="H704">
        <f>2014-Table1[[#This Row],[Year]]</f>
        <v>6</v>
      </c>
      <c r="K704" s="1">
        <v>72000</v>
      </c>
      <c r="L704" s="2">
        <v>9690</v>
      </c>
      <c r="M704" s="2">
        <v>9545</v>
      </c>
      <c r="N704" s="2">
        <v>9834</v>
      </c>
      <c r="O704" s="2" t="s">
        <v>1140</v>
      </c>
    </row>
    <row r="705" spans="1:15" x14ac:dyDescent="0.25">
      <c r="A705" t="str">
        <f>LEFT(Table1[[#This Row],[Make2]],4)</f>
        <v>2007</v>
      </c>
      <c r="B705" t="str">
        <f>LEFT(Table1[[#This Row],[Make and Model]],FIND(" ",Table1[[#This Row],[Make and Model]]))</f>
        <v xml:space="preserve">Jeep </v>
      </c>
      <c r="C705" t="s">
        <v>3031</v>
      </c>
      <c r="D705" t="str">
        <f>REPLACE(Table1[[#This Row],[Make and Model]],1,FIND(" ",Table1[[#This Row],[Make and Model]]), "")</f>
        <v>Commander SUV</v>
      </c>
      <c r="E705" t="str">
        <f>REPLACE(Table1[[#This Row],[Make2]],1,5,"")</f>
        <v>Jeep Commander SUV</v>
      </c>
      <c r="F705" t="s">
        <v>797</v>
      </c>
      <c r="H705">
        <f>2014-Table1[[#This Row],[Year]]</f>
        <v>7</v>
      </c>
      <c r="K705" s="1">
        <v>84000</v>
      </c>
      <c r="L705" s="2">
        <v>8422</v>
      </c>
      <c r="M705" s="2">
        <v>8292</v>
      </c>
      <c r="N705" s="2">
        <v>8553</v>
      </c>
      <c r="O705" s="2" t="s">
        <v>796</v>
      </c>
    </row>
    <row r="706" spans="1:15" x14ac:dyDescent="0.25">
      <c r="A706" t="str">
        <f>LEFT(Table1[[#This Row],[Make2]],4)</f>
        <v>2006</v>
      </c>
      <c r="B706" t="str">
        <f>LEFT(Table1[[#This Row],[Make and Model]],FIND(" ",Table1[[#This Row],[Make and Model]]))</f>
        <v xml:space="preserve">Jeep </v>
      </c>
      <c r="C706" t="s">
        <v>3031</v>
      </c>
      <c r="D706" t="str">
        <f>REPLACE(Table1[[#This Row],[Make and Model]],1,FIND(" ",Table1[[#This Row],[Make and Model]]), "")</f>
        <v>Commander SUV</v>
      </c>
      <c r="E706" t="str">
        <f>REPLACE(Table1[[#This Row],[Make2]],1,5,"")</f>
        <v>Jeep Commander SUV</v>
      </c>
      <c r="F706" t="s">
        <v>457</v>
      </c>
      <c r="H706">
        <f>2014-Table1[[#This Row],[Year]]</f>
        <v>8</v>
      </c>
      <c r="K706" s="1">
        <v>96000</v>
      </c>
      <c r="L706" s="2">
        <v>7148</v>
      </c>
      <c r="M706" s="2">
        <v>7013</v>
      </c>
      <c r="N706" s="2">
        <v>7282</v>
      </c>
      <c r="O706" s="2" t="s">
        <v>456</v>
      </c>
    </row>
    <row r="707" spans="1:15" x14ac:dyDescent="0.25">
      <c r="A707" t="str">
        <f>LEFT(Table1[[#This Row],[Make2]],4)</f>
        <v>2013</v>
      </c>
      <c r="B707" t="str">
        <f>LEFT(Table1[[#This Row],[Make and Model]],FIND(" ",Table1[[#This Row],[Make and Model]]))</f>
        <v xml:space="preserve">Jeep </v>
      </c>
      <c r="C707" t="s">
        <v>3031</v>
      </c>
      <c r="D707" t="str">
        <f>REPLACE(Table1[[#This Row],[Make and Model]],1,FIND(" ",Table1[[#This Row],[Make and Model]]), "")</f>
        <v>Compass SUV</v>
      </c>
      <c r="E707" t="str">
        <f>REPLACE(Table1[[#This Row],[Make2]],1,5,"")</f>
        <v>Jeep Compass SUV</v>
      </c>
      <c r="F707" t="s">
        <v>2981</v>
      </c>
      <c r="H707">
        <f>2014-Table1[[#This Row],[Year]]</f>
        <v>1</v>
      </c>
      <c r="K707" s="1">
        <v>12000</v>
      </c>
      <c r="L707" s="2">
        <v>16165</v>
      </c>
      <c r="M707" s="2">
        <v>15884</v>
      </c>
      <c r="N707" s="2">
        <v>16445</v>
      </c>
      <c r="O707" s="2" t="s">
        <v>2980</v>
      </c>
    </row>
    <row r="708" spans="1:15" x14ac:dyDescent="0.25">
      <c r="A708" t="str">
        <f>LEFT(Table1[[#This Row],[Make2]],4)</f>
        <v>2012</v>
      </c>
      <c r="B708" t="str">
        <f>LEFT(Table1[[#This Row],[Make and Model]],FIND(" ",Table1[[#This Row],[Make and Model]]))</f>
        <v xml:space="preserve">Jeep </v>
      </c>
      <c r="C708" t="s">
        <v>3031</v>
      </c>
      <c r="D708" t="str">
        <f>REPLACE(Table1[[#This Row],[Make and Model]],1,FIND(" ",Table1[[#This Row],[Make and Model]]), "")</f>
        <v>Compass SUV</v>
      </c>
      <c r="E708" t="str">
        <f>REPLACE(Table1[[#This Row],[Make2]],1,5,"")</f>
        <v>Jeep Compass SUV</v>
      </c>
      <c r="F708" t="s">
        <v>2651</v>
      </c>
      <c r="H708">
        <f>2014-Table1[[#This Row],[Year]]</f>
        <v>2</v>
      </c>
      <c r="K708" s="1">
        <v>24000</v>
      </c>
      <c r="L708" s="2">
        <v>14577</v>
      </c>
      <c r="M708" s="2">
        <v>14298</v>
      </c>
      <c r="N708" s="2">
        <v>14856</v>
      </c>
      <c r="O708" s="2" t="s">
        <v>2650</v>
      </c>
    </row>
    <row r="709" spans="1:15" x14ac:dyDescent="0.25">
      <c r="A709" t="str">
        <f>LEFT(Table1[[#This Row],[Make2]],4)</f>
        <v>2011</v>
      </c>
      <c r="B709" t="str">
        <f>LEFT(Table1[[#This Row],[Make and Model]],FIND(" ",Table1[[#This Row],[Make and Model]]))</f>
        <v xml:space="preserve">Jeep </v>
      </c>
      <c r="C709" t="s">
        <v>3031</v>
      </c>
      <c r="D709" t="str">
        <f>REPLACE(Table1[[#This Row],[Make and Model]],1,FIND(" ",Table1[[#This Row],[Make and Model]]), "")</f>
        <v>Compass SUV</v>
      </c>
      <c r="E709" t="str">
        <f>REPLACE(Table1[[#This Row],[Make2]],1,5,"")</f>
        <v>Jeep Compass SUV</v>
      </c>
      <c r="F709" t="s">
        <v>2301</v>
      </c>
      <c r="H709">
        <f>2014-Table1[[#This Row],[Year]]</f>
        <v>3</v>
      </c>
      <c r="K709" s="1">
        <v>36000</v>
      </c>
      <c r="L709" s="2">
        <v>12791</v>
      </c>
      <c r="M709" s="2">
        <v>12519</v>
      </c>
      <c r="N709" s="2">
        <v>13063</v>
      </c>
      <c r="O709" s="2" t="s">
        <v>2300</v>
      </c>
    </row>
    <row r="710" spans="1:15" x14ac:dyDescent="0.25">
      <c r="A710" t="str">
        <f>LEFT(Table1[[#This Row],[Make2]],4)</f>
        <v>2010</v>
      </c>
      <c r="B710" t="str">
        <f>LEFT(Table1[[#This Row],[Make and Model]],FIND(" ",Table1[[#This Row],[Make and Model]]))</f>
        <v xml:space="preserve">Jeep </v>
      </c>
      <c r="C710" t="s">
        <v>3031</v>
      </c>
      <c r="D710" t="str">
        <f>REPLACE(Table1[[#This Row],[Make and Model]],1,FIND(" ",Table1[[#This Row],[Make and Model]]), "")</f>
        <v>Compass SUV</v>
      </c>
      <c r="E710" t="str">
        <f>REPLACE(Table1[[#This Row],[Make2]],1,5,"")</f>
        <v>Jeep Compass SUV</v>
      </c>
      <c r="F710" t="s">
        <v>1875</v>
      </c>
      <c r="H710">
        <f>2014-Table1[[#This Row],[Year]]</f>
        <v>4</v>
      </c>
      <c r="K710" s="1">
        <v>48000</v>
      </c>
      <c r="L710" s="2">
        <v>11135</v>
      </c>
      <c r="M710" s="2">
        <v>10801</v>
      </c>
      <c r="N710" s="2">
        <v>11469</v>
      </c>
      <c r="O710" s="2" t="s">
        <v>1874</v>
      </c>
    </row>
    <row r="711" spans="1:15" x14ac:dyDescent="0.25">
      <c r="A711" t="str">
        <f>LEFT(Table1[[#This Row],[Make2]],4)</f>
        <v>2009</v>
      </c>
      <c r="B711" t="str">
        <f>LEFT(Table1[[#This Row],[Make and Model]],FIND(" ",Table1[[#This Row],[Make and Model]]))</f>
        <v xml:space="preserve">Jeep </v>
      </c>
      <c r="C711" t="s">
        <v>3031</v>
      </c>
      <c r="D711" t="str">
        <f>REPLACE(Table1[[#This Row],[Make and Model]],1,FIND(" ",Table1[[#This Row],[Make and Model]]), "")</f>
        <v>Compass SUV</v>
      </c>
      <c r="E711" t="str">
        <f>REPLACE(Table1[[#This Row],[Make2]],1,5,"")</f>
        <v>Jeep Compass SUV</v>
      </c>
      <c r="F711" t="s">
        <v>1507</v>
      </c>
      <c r="H711">
        <f>2014-Table1[[#This Row],[Year]]</f>
        <v>5</v>
      </c>
      <c r="K711" s="1">
        <v>60000</v>
      </c>
      <c r="L711" s="2">
        <v>8467</v>
      </c>
      <c r="M711" s="2">
        <v>8224</v>
      </c>
      <c r="N711" s="2">
        <v>8709</v>
      </c>
      <c r="O711" s="2" t="s">
        <v>1506</v>
      </c>
    </row>
    <row r="712" spans="1:15" x14ac:dyDescent="0.25">
      <c r="A712" t="str">
        <f>LEFT(Table1[[#This Row],[Make2]],4)</f>
        <v>2008</v>
      </c>
      <c r="B712" t="str">
        <f>LEFT(Table1[[#This Row],[Make and Model]],FIND(" ",Table1[[#This Row],[Make and Model]]))</f>
        <v xml:space="preserve">Jeep </v>
      </c>
      <c r="C712" t="s">
        <v>3031</v>
      </c>
      <c r="D712" t="str">
        <f>REPLACE(Table1[[#This Row],[Make and Model]],1,FIND(" ",Table1[[#This Row],[Make and Model]]), "")</f>
        <v>Compass SUV</v>
      </c>
      <c r="E712" t="str">
        <f>REPLACE(Table1[[#This Row],[Make2]],1,5,"")</f>
        <v>Jeep Compass SUV</v>
      </c>
      <c r="F712" t="s">
        <v>1143</v>
      </c>
      <c r="H712">
        <f>2014-Table1[[#This Row],[Year]]</f>
        <v>6</v>
      </c>
      <c r="K712" s="1">
        <v>72000</v>
      </c>
      <c r="L712" s="2">
        <v>7129</v>
      </c>
      <c r="M712" s="2">
        <v>6951</v>
      </c>
      <c r="N712" s="2">
        <v>7307</v>
      </c>
      <c r="O712" s="2" t="s">
        <v>1142</v>
      </c>
    </row>
    <row r="713" spans="1:15" x14ac:dyDescent="0.25">
      <c r="A713" t="str">
        <f>LEFT(Table1[[#This Row],[Make2]],4)</f>
        <v>2007</v>
      </c>
      <c r="B713" t="str">
        <f>LEFT(Table1[[#This Row],[Make and Model]],FIND(" ",Table1[[#This Row],[Make and Model]]))</f>
        <v xml:space="preserve">Jeep </v>
      </c>
      <c r="C713" t="s">
        <v>3031</v>
      </c>
      <c r="D713" t="str">
        <f>REPLACE(Table1[[#This Row],[Make and Model]],1,FIND(" ",Table1[[#This Row],[Make and Model]]), "")</f>
        <v>Compass SUV</v>
      </c>
      <c r="E713" t="str">
        <f>REPLACE(Table1[[#This Row],[Make2]],1,5,"")</f>
        <v>Jeep Compass SUV</v>
      </c>
      <c r="F713" t="s">
        <v>799</v>
      </c>
      <c r="H713">
        <f>2014-Table1[[#This Row],[Year]]</f>
        <v>7</v>
      </c>
      <c r="K713" s="1">
        <v>84000</v>
      </c>
      <c r="L713" s="2">
        <v>5752</v>
      </c>
      <c r="M713" s="2">
        <v>5595</v>
      </c>
      <c r="N713" s="2">
        <v>5910</v>
      </c>
      <c r="O713" s="2" t="s">
        <v>798</v>
      </c>
    </row>
    <row r="714" spans="1:15" x14ac:dyDescent="0.25">
      <c r="A714" t="str">
        <f>LEFT(Table1[[#This Row],[Make2]],4)</f>
        <v>2013</v>
      </c>
      <c r="B714" t="str">
        <f>LEFT(Table1[[#This Row],[Make and Model]],FIND(" ",Table1[[#This Row],[Make and Model]]))</f>
        <v xml:space="preserve">Jeep </v>
      </c>
      <c r="C714" t="s">
        <v>3031</v>
      </c>
      <c r="D714" t="str">
        <f>REPLACE(Table1[[#This Row],[Make and Model]],1,FIND(" ",Table1[[#This Row],[Make and Model]]), "")</f>
        <v>Grand Cherokee SUV</v>
      </c>
      <c r="E714" t="str">
        <f>REPLACE(Table1[[#This Row],[Make2]],1,5,"")</f>
        <v>Jeep Grand Cherokee SUV</v>
      </c>
      <c r="F714" t="s">
        <v>2983</v>
      </c>
      <c r="G714">
        <v>4</v>
      </c>
      <c r="H714">
        <f>2014-Table1[[#This Row],[Year]]</f>
        <v>1</v>
      </c>
      <c r="K714" s="1">
        <v>12000</v>
      </c>
      <c r="L714" s="2">
        <v>26178</v>
      </c>
      <c r="M714" s="2">
        <v>25520</v>
      </c>
      <c r="N714" s="2">
        <v>26836</v>
      </c>
      <c r="O714" s="2" t="s">
        <v>2982</v>
      </c>
    </row>
    <row r="715" spans="1:15" x14ac:dyDescent="0.25">
      <c r="A715" t="str">
        <f>LEFT(Table1[[#This Row],[Make2]],4)</f>
        <v>2012</v>
      </c>
      <c r="B715" t="str">
        <f>LEFT(Table1[[#This Row],[Make and Model]],FIND(" ",Table1[[#This Row],[Make and Model]]))</f>
        <v xml:space="preserve">Jeep </v>
      </c>
      <c r="C715" t="s">
        <v>3031</v>
      </c>
      <c r="D715" t="str">
        <f>REPLACE(Table1[[#This Row],[Make and Model]],1,FIND(" ",Table1[[#This Row],[Make and Model]]), "")</f>
        <v>Grand Cherokee SUV</v>
      </c>
      <c r="E715" t="str">
        <f>REPLACE(Table1[[#This Row],[Make2]],1,5,"")</f>
        <v>Jeep Grand Cherokee SUV</v>
      </c>
      <c r="F715" t="s">
        <v>2653</v>
      </c>
      <c r="G715">
        <v>4</v>
      </c>
      <c r="H715">
        <f>2014-Table1[[#This Row],[Year]]</f>
        <v>2</v>
      </c>
      <c r="K715" s="1">
        <v>24000</v>
      </c>
      <c r="L715" s="2">
        <v>22576</v>
      </c>
      <c r="M715" s="2">
        <v>22120</v>
      </c>
      <c r="N715" s="2">
        <v>23031</v>
      </c>
      <c r="O715" s="2" t="s">
        <v>2652</v>
      </c>
    </row>
    <row r="716" spans="1:15" x14ac:dyDescent="0.25">
      <c r="A716" t="str">
        <f>LEFT(Table1[[#This Row],[Make2]],4)</f>
        <v>2011</v>
      </c>
      <c r="B716" t="str">
        <f>LEFT(Table1[[#This Row],[Make and Model]],FIND(" ",Table1[[#This Row],[Make and Model]]))</f>
        <v xml:space="preserve">Jeep </v>
      </c>
      <c r="C716" t="s">
        <v>3031</v>
      </c>
      <c r="D716" t="str">
        <f>REPLACE(Table1[[#This Row],[Make and Model]],1,FIND(" ",Table1[[#This Row],[Make and Model]]), "")</f>
        <v>Grand Cherokee SUV</v>
      </c>
      <c r="E716" t="str">
        <f>REPLACE(Table1[[#This Row],[Make2]],1,5,"")</f>
        <v>Jeep Grand Cherokee SUV</v>
      </c>
      <c r="F716" t="s">
        <v>2303</v>
      </c>
      <c r="G716">
        <v>4</v>
      </c>
      <c r="H716">
        <f>2014-Table1[[#This Row],[Year]]</f>
        <v>3</v>
      </c>
      <c r="K716" s="1">
        <v>36000</v>
      </c>
      <c r="L716" s="2">
        <v>21032</v>
      </c>
      <c r="M716" s="2">
        <v>20518</v>
      </c>
      <c r="N716" s="2">
        <v>21546</v>
      </c>
      <c r="O716" s="2" t="s">
        <v>2302</v>
      </c>
    </row>
    <row r="717" spans="1:15" x14ac:dyDescent="0.25">
      <c r="A717" t="str">
        <f>LEFT(Table1[[#This Row],[Make2]],4)</f>
        <v>2010</v>
      </c>
      <c r="B717" t="str">
        <f>LEFT(Table1[[#This Row],[Make and Model]],FIND(" ",Table1[[#This Row],[Make and Model]]))</f>
        <v xml:space="preserve">Jeep </v>
      </c>
      <c r="C717" t="s">
        <v>3031</v>
      </c>
      <c r="D717" t="str">
        <f>REPLACE(Table1[[#This Row],[Make and Model]],1,FIND(" ",Table1[[#This Row],[Make and Model]]), "")</f>
        <v>Grand Cherokee SUV</v>
      </c>
      <c r="E717" t="str">
        <f>REPLACE(Table1[[#This Row],[Make2]],1,5,"")</f>
        <v>Jeep Grand Cherokee SUV</v>
      </c>
      <c r="F717" t="s">
        <v>1877</v>
      </c>
      <c r="G717">
        <v>3.67</v>
      </c>
      <c r="H717">
        <f>2014-Table1[[#This Row],[Year]]</f>
        <v>4</v>
      </c>
      <c r="K717" s="1">
        <v>48000</v>
      </c>
      <c r="L717" s="2">
        <v>13115</v>
      </c>
      <c r="M717" s="2">
        <v>12825</v>
      </c>
      <c r="N717" s="2">
        <v>13404</v>
      </c>
      <c r="O717" s="2" t="s">
        <v>1876</v>
      </c>
    </row>
    <row r="718" spans="1:15" x14ac:dyDescent="0.25">
      <c r="A718" t="str">
        <f>LEFT(Table1[[#This Row],[Make2]],4)</f>
        <v>2009</v>
      </c>
      <c r="B718" t="str">
        <f>LEFT(Table1[[#This Row],[Make and Model]],FIND(" ",Table1[[#This Row],[Make and Model]]))</f>
        <v xml:space="preserve">Jeep </v>
      </c>
      <c r="C718" t="s">
        <v>3031</v>
      </c>
      <c r="D718" t="str">
        <f>REPLACE(Table1[[#This Row],[Make and Model]],1,FIND(" ",Table1[[#This Row],[Make and Model]]), "")</f>
        <v>Grand Cherokee SUV</v>
      </c>
      <c r="E718" t="str">
        <f>REPLACE(Table1[[#This Row],[Make2]],1,5,"")</f>
        <v>Jeep Grand Cherokee SUV</v>
      </c>
      <c r="F718" t="s">
        <v>1509</v>
      </c>
      <c r="G718">
        <v>3.67</v>
      </c>
      <c r="H718">
        <f>2014-Table1[[#This Row],[Year]]</f>
        <v>5</v>
      </c>
      <c r="K718" s="1">
        <v>60000</v>
      </c>
      <c r="L718" s="2">
        <v>12400</v>
      </c>
      <c r="M718" s="2">
        <v>12177</v>
      </c>
      <c r="N718" s="2">
        <v>12624</v>
      </c>
      <c r="O718" s="2" t="s">
        <v>1508</v>
      </c>
    </row>
    <row r="719" spans="1:15" x14ac:dyDescent="0.25">
      <c r="A719" t="str">
        <f>LEFT(Table1[[#This Row],[Make2]],4)</f>
        <v>2008</v>
      </c>
      <c r="B719" t="str">
        <f>LEFT(Table1[[#This Row],[Make and Model]],FIND(" ",Table1[[#This Row],[Make and Model]]))</f>
        <v xml:space="preserve">Jeep </v>
      </c>
      <c r="C719" t="s">
        <v>3031</v>
      </c>
      <c r="D719" t="str">
        <f>REPLACE(Table1[[#This Row],[Make and Model]],1,FIND(" ",Table1[[#This Row],[Make and Model]]), "")</f>
        <v>Grand Cherokee SUV</v>
      </c>
      <c r="E719" t="str">
        <f>REPLACE(Table1[[#This Row],[Make2]],1,5,"")</f>
        <v>Jeep Grand Cherokee SUV</v>
      </c>
      <c r="F719" t="s">
        <v>1145</v>
      </c>
      <c r="G719">
        <v>3.67</v>
      </c>
      <c r="H719">
        <f>2014-Table1[[#This Row],[Year]]</f>
        <v>6</v>
      </c>
      <c r="K719" s="1">
        <v>72000</v>
      </c>
      <c r="L719" s="2">
        <v>10121</v>
      </c>
      <c r="M719" s="2">
        <v>9935</v>
      </c>
      <c r="N719" s="2">
        <v>10308</v>
      </c>
      <c r="O719" s="2" t="s">
        <v>1144</v>
      </c>
    </row>
    <row r="720" spans="1:15" x14ac:dyDescent="0.25">
      <c r="A720" t="str">
        <f>LEFT(Table1[[#This Row],[Make2]],4)</f>
        <v>2007</v>
      </c>
      <c r="B720" t="str">
        <f>LEFT(Table1[[#This Row],[Make and Model]],FIND(" ",Table1[[#This Row],[Make and Model]]))</f>
        <v xml:space="preserve">Jeep </v>
      </c>
      <c r="C720" t="s">
        <v>3031</v>
      </c>
      <c r="D720" t="str">
        <f>REPLACE(Table1[[#This Row],[Make and Model]],1,FIND(" ",Table1[[#This Row],[Make and Model]]), "")</f>
        <v>Grand Cherokee SUV</v>
      </c>
      <c r="E720" t="str">
        <f>REPLACE(Table1[[#This Row],[Make2]],1,5,"")</f>
        <v>Jeep Grand Cherokee SUV</v>
      </c>
      <c r="F720" t="s">
        <v>801</v>
      </c>
      <c r="G720">
        <v>3.67</v>
      </c>
      <c r="H720">
        <f>2014-Table1[[#This Row],[Year]]</f>
        <v>7</v>
      </c>
      <c r="K720" s="1">
        <v>84000</v>
      </c>
      <c r="L720" s="2">
        <v>8288</v>
      </c>
      <c r="M720" s="2">
        <v>8157</v>
      </c>
      <c r="N720" s="2">
        <v>8418</v>
      </c>
      <c r="O720" s="2" t="s">
        <v>800</v>
      </c>
    </row>
    <row r="721" spans="1:15" x14ac:dyDescent="0.25">
      <c r="A721" t="str">
        <f>LEFT(Table1[[#This Row],[Make2]],4)</f>
        <v>2006</v>
      </c>
      <c r="B721" t="str">
        <f>LEFT(Table1[[#This Row],[Make and Model]],FIND(" ",Table1[[#This Row],[Make and Model]]))</f>
        <v xml:space="preserve">Jeep </v>
      </c>
      <c r="C721" t="s">
        <v>3031</v>
      </c>
      <c r="D721" t="str">
        <f>REPLACE(Table1[[#This Row],[Make and Model]],1,FIND(" ",Table1[[#This Row],[Make and Model]]), "")</f>
        <v>Grand Cherokee SUV</v>
      </c>
      <c r="E721" t="str">
        <f>REPLACE(Table1[[#This Row],[Make2]],1,5,"")</f>
        <v>Jeep Grand Cherokee SUV</v>
      </c>
      <c r="F721" t="s">
        <v>459</v>
      </c>
      <c r="G721">
        <v>3.67</v>
      </c>
      <c r="H721">
        <f>2014-Table1[[#This Row],[Year]]</f>
        <v>8</v>
      </c>
      <c r="K721" s="1">
        <v>96000</v>
      </c>
      <c r="L721" s="2">
        <v>6565</v>
      </c>
      <c r="M721" s="2">
        <v>6432</v>
      </c>
      <c r="N721" s="2">
        <v>6698</v>
      </c>
      <c r="O721" s="2" t="s">
        <v>458</v>
      </c>
    </row>
    <row r="722" spans="1:15" x14ac:dyDescent="0.25">
      <c r="A722" t="str">
        <f>LEFT(Table1[[#This Row],[Make2]],4)</f>
        <v>2005</v>
      </c>
      <c r="B722" t="str">
        <f>LEFT(Table1[[#This Row],[Make and Model]],FIND(" ",Table1[[#This Row],[Make and Model]]))</f>
        <v xml:space="preserve">Jeep </v>
      </c>
      <c r="C722" t="s">
        <v>3031</v>
      </c>
      <c r="D722" t="str">
        <f>REPLACE(Table1[[#This Row],[Make and Model]],1,FIND(" ",Table1[[#This Row],[Make and Model]]), "")</f>
        <v>Grand Cherokee SUV</v>
      </c>
      <c r="E722" t="str">
        <f>REPLACE(Table1[[#This Row],[Make2]],1,5,"")</f>
        <v>Jeep Grand Cherokee SUV</v>
      </c>
      <c r="F722" t="s">
        <v>171</v>
      </c>
      <c r="G722">
        <v>3.67</v>
      </c>
      <c r="H722">
        <f>2014-Table1[[#This Row],[Year]]</f>
        <v>9</v>
      </c>
      <c r="K722" s="1">
        <v>108000</v>
      </c>
      <c r="L722" s="2">
        <v>5824</v>
      </c>
      <c r="M722" s="2">
        <v>5721</v>
      </c>
      <c r="N722" s="2">
        <v>5927</v>
      </c>
      <c r="O722" s="2" t="s">
        <v>170</v>
      </c>
    </row>
    <row r="723" spans="1:15" x14ac:dyDescent="0.25">
      <c r="A723" t="str">
        <f>LEFT(Table1[[#This Row],[Make2]],4)</f>
        <v>2012</v>
      </c>
      <c r="B723" t="str">
        <f>LEFT(Table1[[#This Row],[Make and Model]],FIND(" ",Table1[[#This Row],[Make and Model]]))</f>
        <v xml:space="preserve">Jeep </v>
      </c>
      <c r="C723" t="s">
        <v>3031</v>
      </c>
      <c r="D723" t="str">
        <f>REPLACE(Table1[[#This Row],[Make and Model]],1,FIND(" ",Table1[[#This Row],[Make and Model]]), "")</f>
        <v>Liberty SUV</v>
      </c>
      <c r="E723" t="str">
        <f>REPLACE(Table1[[#This Row],[Make2]],1,5,"")</f>
        <v>Jeep Liberty SUV</v>
      </c>
      <c r="F723" t="s">
        <v>2655</v>
      </c>
      <c r="G723">
        <v>3</v>
      </c>
      <c r="H723">
        <f>2014-Table1[[#This Row],[Year]]</f>
        <v>2</v>
      </c>
      <c r="K723" s="1">
        <v>24000</v>
      </c>
      <c r="L723" s="2">
        <v>15476</v>
      </c>
      <c r="M723" s="2">
        <v>15304</v>
      </c>
      <c r="N723" s="2">
        <v>15647</v>
      </c>
      <c r="O723" s="2" t="s">
        <v>2654</v>
      </c>
    </row>
    <row r="724" spans="1:15" x14ac:dyDescent="0.25">
      <c r="A724" t="str">
        <f>LEFT(Table1[[#This Row],[Make2]],4)</f>
        <v>2011</v>
      </c>
      <c r="B724" t="str">
        <f>LEFT(Table1[[#This Row],[Make and Model]],FIND(" ",Table1[[#This Row],[Make and Model]]))</f>
        <v xml:space="preserve">Jeep </v>
      </c>
      <c r="C724" t="s">
        <v>3031</v>
      </c>
      <c r="D724" t="str">
        <f>REPLACE(Table1[[#This Row],[Make and Model]],1,FIND(" ",Table1[[#This Row],[Make and Model]]), "")</f>
        <v>Liberty SUV</v>
      </c>
      <c r="E724" t="str">
        <f>REPLACE(Table1[[#This Row],[Make2]],1,5,"")</f>
        <v>Jeep Liberty SUV</v>
      </c>
      <c r="F724" t="s">
        <v>2305</v>
      </c>
      <c r="G724">
        <v>3</v>
      </c>
      <c r="H724">
        <f>2014-Table1[[#This Row],[Year]]</f>
        <v>3</v>
      </c>
      <c r="K724" s="1">
        <v>36000</v>
      </c>
      <c r="L724" s="2">
        <v>13750</v>
      </c>
      <c r="M724" s="2">
        <v>13464</v>
      </c>
      <c r="N724" s="2">
        <v>14036</v>
      </c>
      <c r="O724" s="2" t="s">
        <v>2304</v>
      </c>
    </row>
    <row r="725" spans="1:15" x14ac:dyDescent="0.25">
      <c r="A725" t="str">
        <f>LEFT(Table1[[#This Row],[Make2]],4)</f>
        <v>2010</v>
      </c>
      <c r="B725" t="str">
        <f>LEFT(Table1[[#This Row],[Make and Model]],FIND(" ",Table1[[#This Row],[Make and Model]]))</f>
        <v xml:space="preserve">Jeep </v>
      </c>
      <c r="C725" t="s">
        <v>3031</v>
      </c>
      <c r="D725" t="str">
        <f>REPLACE(Table1[[#This Row],[Make and Model]],1,FIND(" ",Table1[[#This Row],[Make and Model]]), "")</f>
        <v>Liberty SUV</v>
      </c>
      <c r="E725" t="str">
        <f>REPLACE(Table1[[#This Row],[Make2]],1,5,"")</f>
        <v>Jeep Liberty SUV</v>
      </c>
      <c r="F725" t="s">
        <v>1879</v>
      </c>
      <c r="G725">
        <v>3</v>
      </c>
      <c r="H725">
        <f>2014-Table1[[#This Row],[Year]]</f>
        <v>4</v>
      </c>
      <c r="K725" s="1">
        <v>48000</v>
      </c>
      <c r="L725" s="2">
        <v>12033</v>
      </c>
      <c r="M725" s="2">
        <v>11786</v>
      </c>
      <c r="N725" s="2">
        <v>12280</v>
      </c>
      <c r="O725" s="2" t="s">
        <v>1878</v>
      </c>
    </row>
    <row r="726" spans="1:15" x14ac:dyDescent="0.25">
      <c r="A726" t="str">
        <f>LEFT(Table1[[#This Row],[Make2]],4)</f>
        <v>2009</v>
      </c>
      <c r="B726" t="str">
        <f>LEFT(Table1[[#This Row],[Make and Model]],FIND(" ",Table1[[#This Row],[Make and Model]]))</f>
        <v xml:space="preserve">Jeep </v>
      </c>
      <c r="C726" t="s">
        <v>3031</v>
      </c>
      <c r="D726" t="str">
        <f>REPLACE(Table1[[#This Row],[Make and Model]],1,FIND(" ",Table1[[#This Row],[Make and Model]]), "")</f>
        <v>Liberty SUV</v>
      </c>
      <c r="E726" t="str">
        <f>REPLACE(Table1[[#This Row],[Make2]],1,5,"")</f>
        <v>Jeep Liberty SUV</v>
      </c>
      <c r="F726" t="s">
        <v>1511</v>
      </c>
      <c r="G726">
        <v>2.33</v>
      </c>
      <c r="H726">
        <f>2014-Table1[[#This Row],[Year]]</f>
        <v>5</v>
      </c>
      <c r="K726" s="1">
        <v>60000</v>
      </c>
      <c r="L726" s="2">
        <v>10442</v>
      </c>
      <c r="M726" s="2">
        <v>10275</v>
      </c>
      <c r="N726" s="2">
        <v>10608</v>
      </c>
      <c r="O726" s="2" t="s">
        <v>1510</v>
      </c>
    </row>
    <row r="727" spans="1:15" x14ac:dyDescent="0.25">
      <c r="A727" t="str">
        <f>LEFT(Table1[[#This Row],[Make2]],4)</f>
        <v>2008</v>
      </c>
      <c r="B727" t="str">
        <f>LEFT(Table1[[#This Row],[Make and Model]],FIND(" ",Table1[[#This Row],[Make and Model]]))</f>
        <v xml:space="preserve">Jeep </v>
      </c>
      <c r="C727" t="s">
        <v>3031</v>
      </c>
      <c r="D727" t="str">
        <f>REPLACE(Table1[[#This Row],[Make and Model]],1,FIND(" ",Table1[[#This Row],[Make and Model]]), "")</f>
        <v>Liberty SUV</v>
      </c>
      <c r="E727" t="str">
        <f>REPLACE(Table1[[#This Row],[Make2]],1,5,"")</f>
        <v>Jeep Liberty SUV</v>
      </c>
      <c r="F727" t="s">
        <v>1147</v>
      </c>
      <c r="G727">
        <v>2.33</v>
      </c>
      <c r="H727">
        <f>2014-Table1[[#This Row],[Year]]</f>
        <v>6</v>
      </c>
      <c r="K727" s="1">
        <v>72000</v>
      </c>
      <c r="L727" s="2">
        <v>8919</v>
      </c>
      <c r="M727" s="2">
        <v>8730</v>
      </c>
      <c r="N727" s="2">
        <v>9108</v>
      </c>
      <c r="O727" s="2" t="s">
        <v>1146</v>
      </c>
    </row>
    <row r="728" spans="1:15" x14ac:dyDescent="0.25">
      <c r="A728" t="str">
        <f>LEFT(Table1[[#This Row],[Make2]],4)</f>
        <v>2007</v>
      </c>
      <c r="B728" t="str">
        <f>LEFT(Table1[[#This Row],[Make and Model]],FIND(" ",Table1[[#This Row],[Make and Model]]))</f>
        <v xml:space="preserve">Jeep </v>
      </c>
      <c r="C728" t="s">
        <v>3031</v>
      </c>
      <c r="D728" t="str">
        <f>REPLACE(Table1[[#This Row],[Make and Model]],1,FIND(" ",Table1[[#This Row],[Make and Model]]), "")</f>
        <v>Liberty SUV</v>
      </c>
      <c r="E728" t="str">
        <f>REPLACE(Table1[[#This Row],[Make2]],1,5,"")</f>
        <v>Jeep Liberty SUV</v>
      </c>
      <c r="F728" t="s">
        <v>803</v>
      </c>
      <c r="G728">
        <v>1.33</v>
      </c>
      <c r="H728">
        <f>2014-Table1[[#This Row],[Year]]</f>
        <v>7</v>
      </c>
      <c r="K728" s="1">
        <v>84000</v>
      </c>
      <c r="L728" s="2">
        <v>7202</v>
      </c>
      <c r="M728" s="2">
        <v>7043</v>
      </c>
      <c r="N728" s="2">
        <v>7362</v>
      </c>
      <c r="O728" s="2" t="s">
        <v>802</v>
      </c>
    </row>
    <row r="729" spans="1:15" x14ac:dyDescent="0.25">
      <c r="A729" t="str">
        <f>LEFT(Table1[[#This Row],[Make2]],4)</f>
        <v>2006</v>
      </c>
      <c r="B729" t="str">
        <f>LEFT(Table1[[#This Row],[Make and Model]],FIND(" ",Table1[[#This Row],[Make and Model]]))</f>
        <v xml:space="preserve">Jeep </v>
      </c>
      <c r="C729" t="s">
        <v>3031</v>
      </c>
      <c r="D729" t="str">
        <f>REPLACE(Table1[[#This Row],[Make and Model]],1,FIND(" ",Table1[[#This Row],[Make and Model]]), "")</f>
        <v>Liberty SUV</v>
      </c>
      <c r="E729" t="str">
        <f>REPLACE(Table1[[#This Row],[Make2]],1,5,"")</f>
        <v>Jeep Liberty SUV</v>
      </c>
      <c r="F729" t="s">
        <v>461</v>
      </c>
      <c r="G729">
        <v>1.33</v>
      </c>
      <c r="H729">
        <f>2014-Table1[[#This Row],[Year]]</f>
        <v>8</v>
      </c>
      <c r="K729" s="1">
        <v>96000</v>
      </c>
      <c r="L729" s="2">
        <v>5711</v>
      </c>
      <c r="M729" s="2">
        <v>5592</v>
      </c>
      <c r="N729" s="2">
        <v>5830</v>
      </c>
      <c r="O729" s="2" t="s">
        <v>460</v>
      </c>
    </row>
    <row r="730" spans="1:15" x14ac:dyDescent="0.25">
      <c r="A730" t="str">
        <f>LEFT(Table1[[#This Row],[Make2]],4)</f>
        <v>2005</v>
      </c>
      <c r="B730" t="str">
        <f>LEFT(Table1[[#This Row],[Make and Model]],FIND(" ",Table1[[#This Row],[Make and Model]]))</f>
        <v xml:space="preserve">Jeep </v>
      </c>
      <c r="C730" t="s">
        <v>3031</v>
      </c>
      <c r="D730" t="str">
        <f>REPLACE(Table1[[#This Row],[Make and Model]],1,FIND(" ",Table1[[#This Row],[Make and Model]]), "")</f>
        <v>Liberty SUV</v>
      </c>
      <c r="E730" t="str">
        <f>REPLACE(Table1[[#This Row],[Make2]],1,5,"")</f>
        <v>Jeep Liberty SUV</v>
      </c>
      <c r="F730" t="s">
        <v>173</v>
      </c>
      <c r="G730">
        <v>1.33</v>
      </c>
      <c r="H730">
        <f>2014-Table1[[#This Row],[Year]]</f>
        <v>9</v>
      </c>
      <c r="K730" s="1">
        <v>108000</v>
      </c>
      <c r="L730" s="2">
        <v>4385</v>
      </c>
      <c r="M730" s="2">
        <v>4318</v>
      </c>
      <c r="N730" s="2">
        <v>4453</v>
      </c>
      <c r="O730" s="2" t="s">
        <v>172</v>
      </c>
    </row>
    <row r="731" spans="1:15" x14ac:dyDescent="0.25">
      <c r="A731" t="str">
        <f>LEFT(Table1[[#This Row],[Make2]],4)</f>
        <v>2013</v>
      </c>
      <c r="B731" t="str">
        <f>LEFT(Table1[[#This Row],[Make and Model]],FIND(" ",Table1[[#This Row],[Make and Model]]))</f>
        <v xml:space="preserve">Jeep </v>
      </c>
      <c r="C731" t="s">
        <v>3031</v>
      </c>
      <c r="D731" t="str">
        <f>REPLACE(Table1[[#This Row],[Make and Model]],1,FIND(" ",Table1[[#This Row],[Make and Model]]), "")</f>
        <v>Patriot SUV</v>
      </c>
      <c r="E731" t="str">
        <f>REPLACE(Table1[[#This Row],[Make2]],1,5,"")</f>
        <v>Jeep Patriot SUV</v>
      </c>
      <c r="F731" t="s">
        <v>2985</v>
      </c>
      <c r="G731">
        <v>3.33</v>
      </c>
      <c r="H731">
        <f>2014-Table1[[#This Row],[Year]]</f>
        <v>1</v>
      </c>
      <c r="K731" s="1">
        <v>12000</v>
      </c>
      <c r="L731" s="2">
        <v>15463</v>
      </c>
      <c r="M731" s="2">
        <v>15189</v>
      </c>
      <c r="N731" s="2">
        <v>15737</v>
      </c>
      <c r="O731" s="2" t="s">
        <v>2984</v>
      </c>
    </row>
    <row r="732" spans="1:15" x14ac:dyDescent="0.25">
      <c r="A732" t="str">
        <f>LEFT(Table1[[#This Row],[Make2]],4)</f>
        <v>2012</v>
      </c>
      <c r="B732" t="str">
        <f>LEFT(Table1[[#This Row],[Make and Model]],FIND(" ",Table1[[#This Row],[Make and Model]]))</f>
        <v xml:space="preserve">Jeep </v>
      </c>
      <c r="C732" t="s">
        <v>3031</v>
      </c>
      <c r="D732" t="str">
        <f>REPLACE(Table1[[#This Row],[Make and Model]],1,FIND(" ",Table1[[#This Row],[Make and Model]]), "")</f>
        <v>Patriot SUV</v>
      </c>
      <c r="E732" t="str">
        <f>REPLACE(Table1[[#This Row],[Make2]],1,5,"")</f>
        <v>Jeep Patriot SUV</v>
      </c>
      <c r="F732" t="s">
        <v>2657</v>
      </c>
      <c r="G732">
        <v>3.33</v>
      </c>
      <c r="H732">
        <f>2014-Table1[[#This Row],[Year]]</f>
        <v>2</v>
      </c>
      <c r="K732" s="1">
        <v>24000</v>
      </c>
      <c r="L732" s="2">
        <v>13083</v>
      </c>
      <c r="M732" s="2">
        <v>12670</v>
      </c>
      <c r="N732" s="2">
        <v>13495</v>
      </c>
      <c r="O732" s="2" t="s">
        <v>2656</v>
      </c>
    </row>
    <row r="733" spans="1:15" x14ac:dyDescent="0.25">
      <c r="A733" t="str">
        <f>LEFT(Table1[[#This Row],[Make2]],4)</f>
        <v>2011</v>
      </c>
      <c r="B733" t="str">
        <f>LEFT(Table1[[#This Row],[Make and Model]],FIND(" ",Table1[[#This Row],[Make and Model]]))</f>
        <v xml:space="preserve">Jeep </v>
      </c>
      <c r="C733" t="s">
        <v>3031</v>
      </c>
      <c r="D733" t="str">
        <f>REPLACE(Table1[[#This Row],[Make and Model]],1,FIND(" ",Table1[[#This Row],[Make and Model]]), "")</f>
        <v>Patriot SUV</v>
      </c>
      <c r="E733" t="str">
        <f>REPLACE(Table1[[#This Row],[Make2]],1,5,"")</f>
        <v>Jeep Patriot SUV</v>
      </c>
      <c r="F733" t="s">
        <v>2307</v>
      </c>
      <c r="G733">
        <v>3.33</v>
      </c>
      <c r="H733">
        <f>2014-Table1[[#This Row],[Year]]</f>
        <v>3</v>
      </c>
      <c r="K733" s="1">
        <v>36000</v>
      </c>
      <c r="L733" s="2">
        <v>12004</v>
      </c>
      <c r="M733" s="2">
        <v>11699</v>
      </c>
      <c r="N733" s="2">
        <v>12308</v>
      </c>
      <c r="O733" s="2" t="s">
        <v>2306</v>
      </c>
    </row>
    <row r="734" spans="1:15" x14ac:dyDescent="0.25">
      <c r="A734" t="str">
        <f>LEFT(Table1[[#This Row],[Make2]],4)</f>
        <v>2010</v>
      </c>
      <c r="B734" t="str">
        <f>LEFT(Table1[[#This Row],[Make and Model]],FIND(" ",Table1[[#This Row],[Make and Model]]))</f>
        <v xml:space="preserve">Jeep </v>
      </c>
      <c r="C734" t="s">
        <v>3031</v>
      </c>
      <c r="D734" t="str">
        <f>REPLACE(Table1[[#This Row],[Make and Model]],1,FIND(" ",Table1[[#This Row],[Make and Model]]), "")</f>
        <v>Patriot SUV</v>
      </c>
      <c r="E734" t="str">
        <f>REPLACE(Table1[[#This Row],[Make2]],1,5,"")</f>
        <v>Jeep Patriot SUV</v>
      </c>
      <c r="F734" t="s">
        <v>1881</v>
      </c>
      <c r="G734">
        <v>3.33</v>
      </c>
      <c r="H734">
        <f>2014-Table1[[#This Row],[Year]]</f>
        <v>4</v>
      </c>
      <c r="K734" s="1">
        <v>48000</v>
      </c>
      <c r="L734" s="2">
        <v>10161</v>
      </c>
      <c r="M734" s="2">
        <v>9886</v>
      </c>
      <c r="N734" s="2">
        <v>10436</v>
      </c>
      <c r="O734" s="2" t="s">
        <v>1880</v>
      </c>
    </row>
    <row r="735" spans="1:15" x14ac:dyDescent="0.25">
      <c r="A735" t="str">
        <f>LEFT(Table1[[#This Row],[Make2]],4)</f>
        <v>2009</v>
      </c>
      <c r="B735" t="str">
        <f>LEFT(Table1[[#This Row],[Make and Model]],FIND(" ",Table1[[#This Row],[Make and Model]]))</f>
        <v xml:space="preserve">Jeep </v>
      </c>
      <c r="C735" t="s">
        <v>3031</v>
      </c>
      <c r="D735" t="str">
        <f>REPLACE(Table1[[#This Row],[Make and Model]],1,FIND(" ",Table1[[#This Row],[Make and Model]]), "")</f>
        <v>Patriot SUV</v>
      </c>
      <c r="E735" t="str">
        <f>REPLACE(Table1[[#This Row],[Make2]],1,5,"")</f>
        <v>Jeep Patriot SUV</v>
      </c>
      <c r="F735" t="s">
        <v>1513</v>
      </c>
      <c r="G735">
        <v>3</v>
      </c>
      <c r="H735">
        <f>2014-Table1[[#This Row],[Year]]</f>
        <v>5</v>
      </c>
      <c r="K735" s="1">
        <v>60000</v>
      </c>
      <c r="L735" s="2">
        <v>8772</v>
      </c>
      <c r="M735" s="2">
        <v>8564</v>
      </c>
      <c r="N735" s="2">
        <v>8980</v>
      </c>
      <c r="O735" s="2" t="s">
        <v>1512</v>
      </c>
    </row>
    <row r="736" spans="1:15" x14ac:dyDescent="0.25">
      <c r="A736" t="str">
        <f>LEFT(Table1[[#This Row],[Make2]],4)</f>
        <v>2008</v>
      </c>
      <c r="B736" t="str">
        <f>LEFT(Table1[[#This Row],[Make and Model]],FIND(" ",Table1[[#This Row],[Make and Model]]))</f>
        <v xml:space="preserve">Jeep </v>
      </c>
      <c r="C736" t="s">
        <v>3031</v>
      </c>
      <c r="D736" t="str">
        <f>REPLACE(Table1[[#This Row],[Make and Model]],1,FIND(" ",Table1[[#This Row],[Make and Model]]), "")</f>
        <v>Patriot SUV</v>
      </c>
      <c r="E736" t="str">
        <f>REPLACE(Table1[[#This Row],[Make2]],1,5,"")</f>
        <v>Jeep Patriot SUV</v>
      </c>
      <c r="F736" t="s">
        <v>1149</v>
      </c>
      <c r="G736">
        <v>3</v>
      </c>
      <c r="H736">
        <f>2014-Table1[[#This Row],[Year]]</f>
        <v>6</v>
      </c>
      <c r="K736" s="1">
        <v>72000</v>
      </c>
      <c r="L736" s="2">
        <v>7209</v>
      </c>
      <c r="M736" s="2">
        <v>7020</v>
      </c>
      <c r="N736" s="2">
        <v>7398</v>
      </c>
      <c r="O736" s="2" t="s">
        <v>1148</v>
      </c>
    </row>
    <row r="737" spans="1:15" x14ac:dyDescent="0.25">
      <c r="A737" t="str">
        <f>LEFT(Table1[[#This Row],[Make2]],4)</f>
        <v>2007</v>
      </c>
      <c r="B737" t="str">
        <f>LEFT(Table1[[#This Row],[Make and Model]],FIND(" ",Table1[[#This Row],[Make and Model]]))</f>
        <v xml:space="preserve">Jeep </v>
      </c>
      <c r="C737" t="s">
        <v>3031</v>
      </c>
      <c r="D737" t="str">
        <f>REPLACE(Table1[[#This Row],[Make and Model]],1,FIND(" ",Table1[[#This Row],[Make and Model]]), "")</f>
        <v>Patriot SUV</v>
      </c>
      <c r="E737" t="str">
        <f>REPLACE(Table1[[#This Row],[Make2]],1,5,"")</f>
        <v>Jeep Patriot SUV</v>
      </c>
      <c r="F737" t="s">
        <v>805</v>
      </c>
      <c r="G737">
        <v>3</v>
      </c>
      <c r="H737">
        <f>2014-Table1[[#This Row],[Year]]</f>
        <v>7</v>
      </c>
      <c r="K737" s="1">
        <v>84000</v>
      </c>
      <c r="L737" s="2">
        <v>5855</v>
      </c>
      <c r="M737" s="2">
        <v>5699</v>
      </c>
      <c r="N737" s="2">
        <v>6011</v>
      </c>
      <c r="O737" s="2" t="s">
        <v>804</v>
      </c>
    </row>
    <row r="738" spans="1:15" x14ac:dyDescent="0.25">
      <c r="A738" t="str">
        <f>LEFT(Table1[[#This Row],[Make2]],4)</f>
        <v>2013</v>
      </c>
      <c r="B738" t="str">
        <f>LEFT(Table1[[#This Row],[Make and Model]],FIND(" ",Table1[[#This Row],[Make and Model]]))</f>
        <v xml:space="preserve">Jeep </v>
      </c>
      <c r="C738" t="s">
        <v>3031</v>
      </c>
      <c r="D738" t="str">
        <f>REPLACE(Table1[[#This Row],[Make and Model]],1,FIND(" ",Table1[[#This Row],[Make and Model]]), "")</f>
        <v>Wrangler SUV</v>
      </c>
      <c r="E738" t="str">
        <f>REPLACE(Table1[[#This Row],[Make2]],1,5,"")</f>
        <v>Jeep Wrangler SUV</v>
      </c>
      <c r="F738" t="s">
        <v>2987</v>
      </c>
      <c r="G738">
        <v>2</v>
      </c>
      <c r="H738">
        <f>2014-Table1[[#This Row],[Year]]</f>
        <v>1</v>
      </c>
      <c r="K738" s="1">
        <v>12000</v>
      </c>
      <c r="L738" s="2">
        <v>22804</v>
      </c>
      <c r="M738" s="2">
        <v>22427</v>
      </c>
      <c r="N738" s="2">
        <v>23181</v>
      </c>
      <c r="O738" s="2" t="s">
        <v>2986</v>
      </c>
    </row>
    <row r="739" spans="1:15" x14ac:dyDescent="0.25">
      <c r="A739" t="str">
        <f>LEFT(Table1[[#This Row],[Make2]],4)</f>
        <v>2012</v>
      </c>
      <c r="B739" t="str">
        <f>LEFT(Table1[[#This Row],[Make and Model]],FIND(" ",Table1[[#This Row],[Make and Model]]))</f>
        <v xml:space="preserve">Jeep </v>
      </c>
      <c r="C739" t="s">
        <v>3031</v>
      </c>
      <c r="D739" t="str">
        <f>REPLACE(Table1[[#This Row],[Make and Model]],1,FIND(" ",Table1[[#This Row],[Make and Model]]), "")</f>
        <v>Wrangler SUV</v>
      </c>
      <c r="E739" t="str">
        <f>REPLACE(Table1[[#This Row],[Make2]],1,5,"")</f>
        <v>Jeep Wrangler SUV</v>
      </c>
      <c r="F739" t="s">
        <v>2659</v>
      </c>
      <c r="G739">
        <v>2</v>
      </c>
      <c r="H739">
        <f>2014-Table1[[#This Row],[Year]]</f>
        <v>2</v>
      </c>
      <c r="K739" s="1">
        <v>24000</v>
      </c>
      <c r="L739" s="2">
        <v>21085</v>
      </c>
      <c r="M739" s="2">
        <v>20655</v>
      </c>
      <c r="N739" s="2">
        <v>21514</v>
      </c>
      <c r="O739" s="2" t="s">
        <v>2658</v>
      </c>
    </row>
    <row r="740" spans="1:15" x14ac:dyDescent="0.25">
      <c r="A740" t="str">
        <f>LEFT(Table1[[#This Row],[Make2]],4)</f>
        <v>2011</v>
      </c>
      <c r="B740" t="str">
        <f>LEFT(Table1[[#This Row],[Make and Model]],FIND(" ",Table1[[#This Row],[Make and Model]]))</f>
        <v xml:space="preserve">Jeep </v>
      </c>
      <c r="C740" t="s">
        <v>3031</v>
      </c>
      <c r="D740" t="str">
        <f>REPLACE(Table1[[#This Row],[Make and Model]],1,FIND(" ",Table1[[#This Row],[Make and Model]]), "")</f>
        <v>Wrangler SUV</v>
      </c>
      <c r="E740" t="str">
        <f>REPLACE(Table1[[#This Row],[Make2]],1,5,"")</f>
        <v>Jeep Wrangler SUV</v>
      </c>
      <c r="F740" t="s">
        <v>1913</v>
      </c>
      <c r="G740">
        <v>2</v>
      </c>
      <c r="H740">
        <f>2014-Table1[[#This Row],[Year]]</f>
        <v>3</v>
      </c>
      <c r="K740" s="1">
        <v>36000</v>
      </c>
      <c r="L740" s="2">
        <v>19536</v>
      </c>
      <c r="M740" s="2">
        <v>19158</v>
      </c>
      <c r="N740" s="2">
        <v>19914</v>
      </c>
      <c r="O740" s="2" t="s">
        <v>1912</v>
      </c>
    </row>
    <row r="741" spans="1:15" x14ac:dyDescent="0.25">
      <c r="A741" t="str">
        <f>LEFT(Table1[[#This Row],[Make2]],4)</f>
        <v>2010</v>
      </c>
      <c r="B741" t="str">
        <f>LEFT(Table1[[#This Row],[Make and Model]],FIND(" ",Table1[[#This Row],[Make and Model]]))</f>
        <v xml:space="preserve">Jeep </v>
      </c>
      <c r="C741" t="s">
        <v>3031</v>
      </c>
      <c r="D741" t="str">
        <f>REPLACE(Table1[[#This Row],[Make and Model]],1,FIND(" ",Table1[[#This Row],[Make and Model]]), "")</f>
        <v>Wrangler SUV</v>
      </c>
      <c r="E741" t="str">
        <f>REPLACE(Table1[[#This Row],[Make2]],1,5,"")</f>
        <v>Jeep Wrangler SUV</v>
      </c>
      <c r="F741" t="s">
        <v>1883</v>
      </c>
      <c r="G741">
        <v>2</v>
      </c>
      <c r="H741">
        <f>2014-Table1[[#This Row],[Year]]</f>
        <v>4</v>
      </c>
      <c r="K741" s="1">
        <v>48000</v>
      </c>
      <c r="L741" s="2">
        <v>17580</v>
      </c>
      <c r="M741" s="2">
        <v>17219</v>
      </c>
      <c r="N741" s="2">
        <v>17941</v>
      </c>
      <c r="O741" s="2" t="s">
        <v>1882</v>
      </c>
    </row>
    <row r="742" spans="1:15" x14ac:dyDescent="0.25">
      <c r="A742" t="str">
        <f>LEFT(Table1[[#This Row],[Make2]],4)</f>
        <v>2009</v>
      </c>
      <c r="B742" t="str">
        <f>LEFT(Table1[[#This Row],[Make and Model]],FIND(" ",Table1[[#This Row],[Make and Model]]))</f>
        <v xml:space="preserve">Jeep </v>
      </c>
      <c r="C742" t="s">
        <v>3031</v>
      </c>
      <c r="D742" t="str">
        <f>REPLACE(Table1[[#This Row],[Make and Model]],1,FIND(" ",Table1[[#This Row],[Make and Model]]), "")</f>
        <v>Wrangler SUV</v>
      </c>
      <c r="E742" t="str">
        <f>REPLACE(Table1[[#This Row],[Make2]],1,5,"")</f>
        <v>Jeep Wrangler SUV</v>
      </c>
      <c r="F742" t="s">
        <v>1515</v>
      </c>
      <c r="G742">
        <v>2</v>
      </c>
      <c r="H742">
        <f>2014-Table1[[#This Row],[Year]]</f>
        <v>5</v>
      </c>
      <c r="K742" s="1">
        <v>60000</v>
      </c>
      <c r="L742" s="2">
        <v>16203</v>
      </c>
      <c r="M742" s="2">
        <v>15910</v>
      </c>
      <c r="N742" s="2">
        <v>16495</v>
      </c>
      <c r="O742" s="2" t="s">
        <v>1514</v>
      </c>
    </row>
    <row r="743" spans="1:15" x14ac:dyDescent="0.25">
      <c r="A743" t="str">
        <f>LEFT(Table1[[#This Row],[Make2]],4)</f>
        <v>2008</v>
      </c>
      <c r="B743" t="str">
        <f>LEFT(Table1[[#This Row],[Make and Model]],FIND(" ",Table1[[#This Row],[Make and Model]]))</f>
        <v xml:space="preserve">Jeep </v>
      </c>
      <c r="C743" t="s">
        <v>3031</v>
      </c>
      <c r="D743" t="str">
        <f>REPLACE(Table1[[#This Row],[Make and Model]],1,FIND(" ",Table1[[#This Row],[Make and Model]]), "")</f>
        <v>Wrangler SUV</v>
      </c>
      <c r="E743" t="str">
        <f>REPLACE(Table1[[#This Row],[Make2]],1,5,"")</f>
        <v>Jeep Wrangler SUV</v>
      </c>
      <c r="F743" t="s">
        <v>1151</v>
      </c>
      <c r="G743">
        <v>2</v>
      </c>
      <c r="H743">
        <f>2014-Table1[[#This Row],[Year]]</f>
        <v>6</v>
      </c>
      <c r="K743" s="1">
        <v>72000</v>
      </c>
      <c r="L743" s="2">
        <v>15232</v>
      </c>
      <c r="M743" s="2">
        <v>14959</v>
      </c>
      <c r="N743" s="2">
        <v>15505</v>
      </c>
      <c r="O743" s="2" t="s">
        <v>1150</v>
      </c>
    </row>
    <row r="744" spans="1:15" x14ac:dyDescent="0.25">
      <c r="A744" t="str">
        <f>LEFT(Table1[[#This Row],[Make2]],4)</f>
        <v>2007</v>
      </c>
      <c r="B744" t="str">
        <f>LEFT(Table1[[#This Row],[Make and Model]],FIND(" ",Table1[[#This Row],[Make and Model]]))</f>
        <v xml:space="preserve">Jeep </v>
      </c>
      <c r="C744" t="s">
        <v>3031</v>
      </c>
      <c r="D744" t="str">
        <f>REPLACE(Table1[[#This Row],[Make and Model]],1,FIND(" ",Table1[[#This Row],[Make and Model]]), "")</f>
        <v>Wrangler SUV</v>
      </c>
      <c r="E744" t="str">
        <f>REPLACE(Table1[[#This Row],[Make2]],1,5,"")</f>
        <v>Jeep Wrangler SUV</v>
      </c>
      <c r="F744" t="s">
        <v>807</v>
      </c>
      <c r="G744">
        <v>2</v>
      </c>
      <c r="H744">
        <f>2014-Table1[[#This Row],[Year]]</f>
        <v>7</v>
      </c>
      <c r="K744" s="1">
        <v>84000</v>
      </c>
      <c r="L744" s="2">
        <v>13453</v>
      </c>
      <c r="M744" s="2">
        <v>13252</v>
      </c>
      <c r="N744" s="2">
        <v>13655</v>
      </c>
      <c r="O744" s="2" t="s">
        <v>806</v>
      </c>
    </row>
    <row r="745" spans="1:15" x14ac:dyDescent="0.25">
      <c r="A745" t="str">
        <f>LEFT(Table1[[#This Row],[Make2]],4)</f>
        <v>2006</v>
      </c>
      <c r="B745" t="str">
        <f>LEFT(Table1[[#This Row],[Make and Model]],FIND(" ",Table1[[#This Row],[Make and Model]]))</f>
        <v xml:space="preserve">Jeep </v>
      </c>
      <c r="C745" t="s">
        <v>3031</v>
      </c>
      <c r="D745" t="str">
        <f>REPLACE(Table1[[#This Row],[Make and Model]],1,FIND(" ",Table1[[#This Row],[Make and Model]]), "")</f>
        <v>Wrangler SUV</v>
      </c>
      <c r="E745" t="str">
        <f>REPLACE(Table1[[#This Row],[Make2]],1,5,"")</f>
        <v>Jeep Wrangler SUV</v>
      </c>
      <c r="F745" t="s">
        <v>463</v>
      </c>
      <c r="G745">
        <v>2</v>
      </c>
      <c r="H745">
        <f>2014-Table1[[#This Row],[Year]]</f>
        <v>8</v>
      </c>
      <c r="K745" s="1">
        <v>96000</v>
      </c>
      <c r="L745" s="2">
        <v>10807</v>
      </c>
      <c r="M745" s="2">
        <v>10646</v>
      </c>
      <c r="N745" s="2">
        <v>10969</v>
      </c>
      <c r="O745" s="2" t="s">
        <v>462</v>
      </c>
    </row>
    <row r="746" spans="1:15" x14ac:dyDescent="0.25">
      <c r="A746" t="str">
        <f>LEFT(Table1[[#This Row],[Make2]],4)</f>
        <v>2005</v>
      </c>
      <c r="B746" t="str">
        <f>LEFT(Table1[[#This Row],[Make and Model]],FIND(" ",Table1[[#This Row],[Make and Model]]))</f>
        <v xml:space="preserve">Jeep </v>
      </c>
      <c r="C746" t="s">
        <v>3031</v>
      </c>
      <c r="D746" t="str">
        <f>REPLACE(Table1[[#This Row],[Make and Model]],1,FIND(" ",Table1[[#This Row],[Make and Model]]), "")</f>
        <v>Wrangler SUV</v>
      </c>
      <c r="E746" t="str">
        <f>REPLACE(Table1[[#This Row],[Make2]],1,5,"")</f>
        <v>Jeep Wrangler SUV</v>
      </c>
      <c r="F746" t="s">
        <v>175</v>
      </c>
      <c r="G746">
        <v>2</v>
      </c>
      <c r="H746">
        <f>2014-Table1[[#This Row],[Year]]</f>
        <v>9</v>
      </c>
      <c r="K746" s="1">
        <v>108000</v>
      </c>
      <c r="L746" s="2">
        <v>9145</v>
      </c>
      <c r="M746" s="2">
        <v>9008</v>
      </c>
      <c r="N746" s="2">
        <v>9282</v>
      </c>
      <c r="O746" s="2" t="s">
        <v>174</v>
      </c>
    </row>
    <row r="747" spans="1:15" x14ac:dyDescent="0.25">
      <c r="A747" t="str">
        <f>LEFT(Table1[[#This Row],[Make2]],4)</f>
        <v>2009</v>
      </c>
      <c r="B747" t="str">
        <f>LEFT(Table1[[#This Row],[Make and Model]],FIND(" ",Table1[[#This Row],[Make and Model]]))</f>
        <v xml:space="preserve">Kia </v>
      </c>
      <c r="C747" t="s">
        <v>3032</v>
      </c>
      <c r="D747" t="str">
        <f>REPLACE(Table1[[#This Row],[Make and Model]],1,FIND(" ",Table1[[#This Row],[Make and Model]]), "")</f>
        <v>Amanti Sedan</v>
      </c>
      <c r="E747" t="str">
        <f>REPLACE(Table1[[#This Row],[Make2]],1,5,"")</f>
        <v>Kia Amanti Sedan</v>
      </c>
      <c r="F747" t="s">
        <v>1517</v>
      </c>
      <c r="G747">
        <v>2.33</v>
      </c>
      <c r="H747">
        <f>2014-Table1[[#This Row],[Year]]</f>
        <v>5</v>
      </c>
      <c r="K747" s="1">
        <v>60000</v>
      </c>
      <c r="L747" s="2">
        <v>11226</v>
      </c>
      <c r="M747" s="2">
        <v>10928</v>
      </c>
      <c r="N747" s="2">
        <v>11525</v>
      </c>
      <c r="O747" s="2" t="s">
        <v>1516</v>
      </c>
    </row>
    <row r="748" spans="1:15" x14ac:dyDescent="0.25">
      <c r="A748" t="str">
        <f>LEFT(Table1[[#This Row],[Make2]],4)</f>
        <v>2008</v>
      </c>
      <c r="B748" t="str">
        <f>LEFT(Table1[[#This Row],[Make and Model]],FIND(" ",Table1[[#This Row],[Make and Model]]))</f>
        <v xml:space="preserve">Kia </v>
      </c>
      <c r="C748" t="s">
        <v>3032</v>
      </c>
      <c r="D748" t="str">
        <f>REPLACE(Table1[[#This Row],[Make and Model]],1,FIND(" ",Table1[[#This Row],[Make and Model]]), "")</f>
        <v>Amanti Sedan</v>
      </c>
      <c r="E748" t="str">
        <f>REPLACE(Table1[[#This Row],[Make2]],1,5,"")</f>
        <v>Kia Amanti Sedan</v>
      </c>
      <c r="F748" t="s">
        <v>1155</v>
      </c>
      <c r="G748">
        <v>2.33</v>
      </c>
      <c r="H748">
        <f>2014-Table1[[#This Row],[Year]]</f>
        <v>6</v>
      </c>
      <c r="K748" s="1">
        <v>72000</v>
      </c>
      <c r="L748" s="2">
        <v>12262</v>
      </c>
      <c r="M748" s="2">
        <v>11941</v>
      </c>
      <c r="N748" s="2">
        <v>12584</v>
      </c>
      <c r="O748" s="2" t="s">
        <v>1154</v>
      </c>
    </row>
    <row r="749" spans="1:15" x14ac:dyDescent="0.25">
      <c r="A749" t="str">
        <f>LEFT(Table1[[#This Row],[Make2]],4)</f>
        <v>2007</v>
      </c>
      <c r="B749" t="str">
        <f>LEFT(Table1[[#This Row],[Make and Model]],FIND(" ",Table1[[#This Row],[Make and Model]]))</f>
        <v xml:space="preserve">Kia </v>
      </c>
      <c r="C749" t="s">
        <v>3032</v>
      </c>
      <c r="D749" t="str">
        <f>REPLACE(Table1[[#This Row],[Make and Model]],1,FIND(" ",Table1[[#This Row],[Make and Model]]), "")</f>
        <v>Amanti Sedan</v>
      </c>
      <c r="E749" t="str">
        <f>REPLACE(Table1[[#This Row],[Make2]],1,5,"")</f>
        <v>Kia Amanti Sedan</v>
      </c>
      <c r="F749" t="s">
        <v>809</v>
      </c>
      <c r="G749">
        <v>2.33</v>
      </c>
      <c r="H749">
        <f>2014-Table1[[#This Row],[Year]]</f>
        <v>7</v>
      </c>
      <c r="K749" s="1">
        <v>84000</v>
      </c>
      <c r="L749" s="2">
        <v>6204</v>
      </c>
      <c r="M749" s="2">
        <v>6049</v>
      </c>
      <c r="N749" s="2">
        <v>6359</v>
      </c>
      <c r="O749" s="2" t="s">
        <v>808</v>
      </c>
    </row>
    <row r="750" spans="1:15" x14ac:dyDescent="0.25">
      <c r="A750" t="str">
        <f>LEFT(Table1[[#This Row],[Make2]],4)</f>
        <v>2006</v>
      </c>
      <c r="B750" t="str">
        <f>LEFT(Table1[[#This Row],[Make and Model]],FIND(" ",Table1[[#This Row],[Make and Model]]))</f>
        <v xml:space="preserve">Kia </v>
      </c>
      <c r="C750" t="s">
        <v>3032</v>
      </c>
      <c r="D750" t="str">
        <f>REPLACE(Table1[[#This Row],[Make and Model]],1,FIND(" ",Table1[[#This Row],[Make and Model]]), "")</f>
        <v>Amanti Sedan</v>
      </c>
      <c r="E750" t="str">
        <f>REPLACE(Table1[[#This Row],[Make2]],1,5,"")</f>
        <v>Kia Amanti Sedan</v>
      </c>
      <c r="F750" t="s">
        <v>465</v>
      </c>
      <c r="G750">
        <v>2.67</v>
      </c>
      <c r="H750">
        <f>2014-Table1[[#This Row],[Year]]</f>
        <v>8</v>
      </c>
      <c r="K750" s="1">
        <v>96000</v>
      </c>
      <c r="L750" s="2">
        <v>4780</v>
      </c>
      <c r="M750" s="2">
        <v>4696</v>
      </c>
      <c r="N750" s="2">
        <v>4864</v>
      </c>
      <c r="O750" s="2" t="s">
        <v>464</v>
      </c>
    </row>
    <row r="751" spans="1:15" x14ac:dyDescent="0.25">
      <c r="A751" t="str">
        <f>LEFT(Table1[[#This Row],[Make2]],4)</f>
        <v>2005</v>
      </c>
      <c r="B751" t="str">
        <f>LEFT(Table1[[#This Row],[Make and Model]],FIND(" ",Table1[[#This Row],[Make and Model]]))</f>
        <v xml:space="preserve">Kia </v>
      </c>
      <c r="C751" t="s">
        <v>3032</v>
      </c>
      <c r="D751" t="str">
        <f>REPLACE(Table1[[#This Row],[Make and Model]],1,FIND(" ",Table1[[#This Row],[Make and Model]]), "")</f>
        <v>Amanti Sedan</v>
      </c>
      <c r="E751" t="str">
        <f>REPLACE(Table1[[#This Row],[Make2]],1,5,"")</f>
        <v>Kia Amanti Sedan</v>
      </c>
      <c r="F751" t="s">
        <v>177</v>
      </c>
      <c r="G751">
        <v>2.67</v>
      </c>
      <c r="H751">
        <f>2014-Table1[[#This Row],[Year]]</f>
        <v>9</v>
      </c>
      <c r="K751" s="1">
        <v>108000</v>
      </c>
      <c r="L751" s="2">
        <v>3184</v>
      </c>
      <c r="M751" s="2">
        <v>3127</v>
      </c>
      <c r="N751" s="2">
        <v>3242</v>
      </c>
      <c r="O751" s="2" t="s">
        <v>176</v>
      </c>
    </row>
    <row r="752" spans="1:15" x14ac:dyDescent="0.25">
      <c r="A752" t="str">
        <f>LEFT(Table1[[#This Row],[Make2]],4)</f>
        <v>2011</v>
      </c>
      <c r="B752" t="str">
        <f>LEFT(Table1[[#This Row],[Make and Model]],FIND(" ",Table1[[#This Row],[Make and Model]]))</f>
        <v xml:space="preserve">Kia </v>
      </c>
      <c r="C752" t="s">
        <v>3031</v>
      </c>
      <c r="D752" t="str">
        <f>REPLACE(Table1[[#This Row],[Make and Model]],1,FIND(" ",Table1[[#This Row],[Make and Model]]), "")</f>
        <v>Borrego SUV</v>
      </c>
      <c r="E752" t="str">
        <f>REPLACE(Table1[[#This Row],[Make2]],1,5,"")</f>
        <v>Kia Borrego SUV</v>
      </c>
      <c r="F752" t="s">
        <v>1915</v>
      </c>
      <c r="H752">
        <f>2014-Table1[[#This Row],[Year]]</f>
        <v>3</v>
      </c>
      <c r="K752" s="1">
        <v>36000</v>
      </c>
      <c r="L752" s="2">
        <v>22926</v>
      </c>
      <c r="M752" s="2">
        <v>22284</v>
      </c>
      <c r="N752" s="2">
        <v>23568</v>
      </c>
      <c r="O752" s="2" t="s">
        <v>1914</v>
      </c>
    </row>
    <row r="753" spans="1:15" x14ac:dyDescent="0.25">
      <c r="A753" t="str">
        <f>LEFT(Table1[[#This Row],[Make2]],4)</f>
        <v>2010</v>
      </c>
      <c r="B753" t="str">
        <f>LEFT(Table1[[#This Row],[Make and Model]],FIND(" ",Table1[[#This Row],[Make and Model]]))</f>
        <v xml:space="preserve">Kia </v>
      </c>
      <c r="C753" t="s">
        <v>3031</v>
      </c>
      <c r="D753" t="str">
        <f>REPLACE(Table1[[#This Row],[Make and Model]],1,FIND(" ",Table1[[#This Row],[Make and Model]]), "")</f>
        <v>Borrego SUV</v>
      </c>
      <c r="E753" t="str">
        <f>REPLACE(Table1[[#This Row],[Make2]],1,5,"")</f>
        <v>Kia Borrego SUV</v>
      </c>
      <c r="F753" t="s">
        <v>1887</v>
      </c>
      <c r="H753">
        <f>2014-Table1[[#This Row],[Year]]</f>
        <v>4</v>
      </c>
      <c r="K753" s="1">
        <v>48000</v>
      </c>
      <c r="L753" s="2">
        <v>18946</v>
      </c>
      <c r="M753" s="2">
        <v>18495</v>
      </c>
      <c r="N753" s="2">
        <v>19398</v>
      </c>
      <c r="O753" s="2" t="s">
        <v>1886</v>
      </c>
    </row>
    <row r="754" spans="1:15" x14ac:dyDescent="0.25">
      <c r="A754" t="str">
        <f>LEFT(Table1[[#This Row],[Make2]],4)</f>
        <v>2009</v>
      </c>
      <c r="B754" t="str">
        <f>LEFT(Table1[[#This Row],[Make and Model]],FIND(" ",Table1[[#This Row],[Make and Model]]))</f>
        <v xml:space="preserve">Kia </v>
      </c>
      <c r="C754" t="s">
        <v>3031</v>
      </c>
      <c r="D754" t="str">
        <f>REPLACE(Table1[[#This Row],[Make and Model]],1,FIND(" ",Table1[[#This Row],[Make and Model]]), "")</f>
        <v>Borrego SUV</v>
      </c>
      <c r="E754" t="str">
        <f>REPLACE(Table1[[#This Row],[Make2]],1,5,"")</f>
        <v>Kia Borrego SUV</v>
      </c>
      <c r="F754" t="s">
        <v>1519</v>
      </c>
      <c r="H754">
        <f>2014-Table1[[#This Row],[Year]]</f>
        <v>5</v>
      </c>
      <c r="K754" s="1">
        <v>60000</v>
      </c>
      <c r="L754" s="2">
        <v>11384</v>
      </c>
      <c r="M754" s="2">
        <v>11190</v>
      </c>
      <c r="N754" s="2">
        <v>11579</v>
      </c>
      <c r="O754" s="2" t="s">
        <v>1518</v>
      </c>
    </row>
    <row r="755" spans="1:15" x14ac:dyDescent="0.25">
      <c r="A755" t="str">
        <f>LEFT(Table1[[#This Row],[Make2]],4)</f>
        <v>2013</v>
      </c>
      <c r="B755" t="str">
        <f>LEFT(Table1[[#This Row],[Make and Model]],FIND(" ",Table1[[#This Row],[Make and Model]]))</f>
        <v xml:space="preserve">Kia </v>
      </c>
      <c r="C755" t="s">
        <v>3033</v>
      </c>
      <c r="D755" t="str">
        <f>REPLACE(Table1[[#This Row],[Make and Model]],1,FIND(" ",Table1[[#This Row],[Make and Model]]), "")</f>
        <v>Forte 5-Door Hatchback</v>
      </c>
      <c r="E755" t="str">
        <f>REPLACE(Table1[[#This Row],[Make2]],1,5,"")</f>
        <v>Kia Forte 5-Door Hatchback</v>
      </c>
      <c r="F755" t="s">
        <v>2989</v>
      </c>
      <c r="G755">
        <v>4</v>
      </c>
      <c r="H755">
        <f>2014-Table1[[#This Row],[Year]]</f>
        <v>1</v>
      </c>
      <c r="K755" s="1">
        <v>12000</v>
      </c>
      <c r="L755" s="2">
        <v>12910</v>
      </c>
      <c r="M755" s="2">
        <v>12596</v>
      </c>
      <c r="N755" s="2">
        <v>13224</v>
      </c>
      <c r="O755" s="2" t="s">
        <v>2988</v>
      </c>
    </row>
    <row r="756" spans="1:15" x14ac:dyDescent="0.25">
      <c r="A756" t="str">
        <f>LEFT(Table1[[#This Row],[Make2]],4)</f>
        <v>2012</v>
      </c>
      <c r="B756" t="str">
        <f>LEFT(Table1[[#This Row],[Make and Model]],FIND(" ",Table1[[#This Row],[Make and Model]]))</f>
        <v xml:space="preserve">Kia </v>
      </c>
      <c r="C756" t="s">
        <v>3033</v>
      </c>
      <c r="D756" t="str">
        <f>REPLACE(Table1[[#This Row],[Make and Model]],1,FIND(" ",Table1[[#This Row],[Make and Model]]), "")</f>
        <v>Forte 5-Door Hatchback</v>
      </c>
      <c r="E756" t="str">
        <f>REPLACE(Table1[[#This Row],[Make2]],1,5,"")</f>
        <v>Kia Forte 5-Door Hatchback</v>
      </c>
      <c r="F756" t="s">
        <v>2661</v>
      </c>
      <c r="G756">
        <v>4</v>
      </c>
      <c r="H756">
        <f>2014-Table1[[#This Row],[Year]]</f>
        <v>2</v>
      </c>
      <c r="K756" s="1">
        <v>24000</v>
      </c>
      <c r="L756" s="2">
        <v>11448</v>
      </c>
      <c r="M756" s="2">
        <v>11136</v>
      </c>
      <c r="N756" s="2">
        <v>11759</v>
      </c>
      <c r="O756" s="2" t="s">
        <v>2660</v>
      </c>
    </row>
    <row r="757" spans="1:15" x14ac:dyDescent="0.25">
      <c r="A757" t="str">
        <f>LEFT(Table1[[#This Row],[Make2]],4)</f>
        <v>2011</v>
      </c>
      <c r="B757" t="str">
        <f>LEFT(Table1[[#This Row],[Make and Model]],FIND(" ",Table1[[#This Row],[Make and Model]]))</f>
        <v xml:space="preserve">Kia </v>
      </c>
      <c r="C757" t="s">
        <v>3033</v>
      </c>
      <c r="D757" t="str">
        <f>REPLACE(Table1[[#This Row],[Make and Model]],1,FIND(" ",Table1[[#This Row],[Make and Model]]), "")</f>
        <v>Forte 5-Door Hatchback</v>
      </c>
      <c r="E757" t="str">
        <f>REPLACE(Table1[[#This Row],[Make2]],1,5,"")</f>
        <v>Kia Forte 5-Door Hatchback</v>
      </c>
      <c r="F757" t="s">
        <v>1917</v>
      </c>
      <c r="G757">
        <v>4</v>
      </c>
      <c r="H757">
        <f>2014-Table1[[#This Row],[Year]]</f>
        <v>3</v>
      </c>
      <c r="K757" s="1">
        <v>36000</v>
      </c>
      <c r="L757" s="2">
        <v>10308</v>
      </c>
      <c r="M757" s="2">
        <v>10002</v>
      </c>
      <c r="N757" s="2">
        <v>10614</v>
      </c>
      <c r="O757" s="2" t="s">
        <v>1916</v>
      </c>
    </row>
    <row r="758" spans="1:15" x14ac:dyDescent="0.25">
      <c r="A758" t="str">
        <f>LEFT(Table1[[#This Row],[Make2]],4)</f>
        <v>2013</v>
      </c>
      <c r="B758" t="str">
        <f>LEFT(Table1[[#This Row],[Make and Model]],FIND(" ",Table1[[#This Row],[Make and Model]]))</f>
        <v xml:space="preserve">Kia </v>
      </c>
      <c r="C758" t="s">
        <v>3032</v>
      </c>
      <c r="D758" t="str">
        <f>REPLACE(Table1[[#This Row],[Make and Model]],1,FIND(" ",Table1[[#This Row],[Make and Model]]), "")</f>
        <v>Forte Sedan</v>
      </c>
      <c r="E758" t="str">
        <f>REPLACE(Table1[[#This Row],[Make2]],1,5,"")</f>
        <v>Kia Forte Sedan</v>
      </c>
      <c r="F758" t="s">
        <v>2991</v>
      </c>
      <c r="G758">
        <v>4</v>
      </c>
      <c r="H758">
        <f>2014-Table1[[#This Row],[Year]]</f>
        <v>1</v>
      </c>
      <c r="K758" s="1">
        <v>12000</v>
      </c>
      <c r="L758" s="2">
        <v>12140</v>
      </c>
      <c r="M758" s="2">
        <v>11840</v>
      </c>
      <c r="N758" s="2">
        <v>12440</v>
      </c>
      <c r="O758" s="2" t="s">
        <v>2990</v>
      </c>
    </row>
    <row r="759" spans="1:15" x14ac:dyDescent="0.25">
      <c r="A759" t="str">
        <f>LEFT(Table1[[#This Row],[Make2]],4)</f>
        <v>2012</v>
      </c>
      <c r="B759" t="str">
        <f>LEFT(Table1[[#This Row],[Make and Model]],FIND(" ",Table1[[#This Row],[Make and Model]]))</f>
        <v xml:space="preserve">Kia </v>
      </c>
      <c r="C759" t="s">
        <v>3032</v>
      </c>
      <c r="D759" t="str">
        <f>REPLACE(Table1[[#This Row],[Make and Model]],1,FIND(" ",Table1[[#This Row],[Make and Model]]), "")</f>
        <v>Forte Sedan</v>
      </c>
      <c r="E759" t="str">
        <f>REPLACE(Table1[[#This Row],[Make2]],1,5,"")</f>
        <v>Kia Forte Sedan</v>
      </c>
      <c r="F759" t="s">
        <v>2663</v>
      </c>
      <c r="G759">
        <v>4</v>
      </c>
      <c r="H759">
        <f>2014-Table1[[#This Row],[Year]]</f>
        <v>2</v>
      </c>
      <c r="K759" s="1">
        <v>24000</v>
      </c>
      <c r="L759" s="2">
        <v>10847</v>
      </c>
      <c r="M759" s="2">
        <v>10591</v>
      </c>
      <c r="N759" s="2">
        <v>11103</v>
      </c>
      <c r="O759" s="2" t="s">
        <v>2662</v>
      </c>
    </row>
    <row r="760" spans="1:15" x14ac:dyDescent="0.25">
      <c r="A760" t="str">
        <f>LEFT(Table1[[#This Row],[Make2]],4)</f>
        <v>2011</v>
      </c>
      <c r="B760" t="str">
        <f>LEFT(Table1[[#This Row],[Make and Model]],FIND(" ",Table1[[#This Row],[Make and Model]]))</f>
        <v xml:space="preserve">Kia </v>
      </c>
      <c r="C760" t="s">
        <v>3032</v>
      </c>
      <c r="D760" t="str">
        <f>REPLACE(Table1[[#This Row],[Make and Model]],1,FIND(" ",Table1[[#This Row],[Make and Model]]), "")</f>
        <v>Forte Sedan</v>
      </c>
      <c r="E760" t="str">
        <f>REPLACE(Table1[[#This Row],[Make2]],1,5,"")</f>
        <v>Kia Forte Sedan</v>
      </c>
      <c r="F760" t="s">
        <v>1919</v>
      </c>
      <c r="G760">
        <v>4</v>
      </c>
      <c r="H760">
        <f>2014-Table1[[#This Row],[Year]]</f>
        <v>3</v>
      </c>
      <c r="K760" s="1">
        <v>36000</v>
      </c>
      <c r="L760" s="2">
        <v>9618</v>
      </c>
      <c r="M760" s="2">
        <v>9360</v>
      </c>
      <c r="N760" s="2">
        <v>9875</v>
      </c>
      <c r="O760" s="2" t="s">
        <v>1918</v>
      </c>
    </row>
    <row r="761" spans="1:15" x14ac:dyDescent="0.25">
      <c r="A761" t="str">
        <f>LEFT(Table1[[#This Row],[Make2]],4)</f>
        <v>2010</v>
      </c>
      <c r="B761" t="str">
        <f>LEFT(Table1[[#This Row],[Make and Model]],FIND(" ",Table1[[#This Row],[Make and Model]]))</f>
        <v xml:space="preserve">Kia </v>
      </c>
      <c r="C761" t="s">
        <v>3032</v>
      </c>
      <c r="D761" t="str">
        <f>REPLACE(Table1[[#This Row],[Make and Model]],1,FIND(" ",Table1[[#This Row],[Make and Model]]), "")</f>
        <v>Forte Sedan</v>
      </c>
      <c r="E761" t="str">
        <f>REPLACE(Table1[[#This Row],[Make2]],1,5,"")</f>
        <v>Kia Forte Sedan</v>
      </c>
      <c r="F761" t="s">
        <v>1889</v>
      </c>
      <c r="G761">
        <v>4</v>
      </c>
      <c r="H761">
        <f>2014-Table1[[#This Row],[Year]]</f>
        <v>4</v>
      </c>
      <c r="K761" s="1">
        <v>48000</v>
      </c>
      <c r="L761" s="2">
        <v>8377</v>
      </c>
      <c r="M761" s="2">
        <v>8226</v>
      </c>
      <c r="N761" s="2">
        <v>8528</v>
      </c>
      <c r="O761" s="2" t="s">
        <v>1888</v>
      </c>
    </row>
    <row r="762" spans="1:15" x14ac:dyDescent="0.25">
      <c r="A762" t="str">
        <f>LEFT(Table1[[#This Row],[Make2]],4)</f>
        <v>2013</v>
      </c>
      <c r="B762" t="str">
        <f>LEFT(Table1[[#This Row],[Make and Model]],FIND(" ",Table1[[#This Row],[Make and Model]]))</f>
        <v xml:space="preserve">Kia </v>
      </c>
      <c r="C762" t="s">
        <v>3032</v>
      </c>
      <c r="D762" t="str">
        <f>REPLACE(Table1[[#This Row],[Make and Model]],1,FIND(" ",Table1[[#This Row],[Make and Model]]), "")</f>
        <v>Optima Sedan</v>
      </c>
      <c r="E762" t="str">
        <f>REPLACE(Table1[[#This Row],[Make2]],1,5,"")</f>
        <v>Kia Optima Sedan</v>
      </c>
      <c r="F762" t="s">
        <v>2993</v>
      </c>
      <c r="G762">
        <v>4</v>
      </c>
      <c r="H762">
        <f>2014-Table1[[#This Row],[Year]]</f>
        <v>1</v>
      </c>
      <c r="K762" s="1">
        <v>12000</v>
      </c>
      <c r="L762" s="2">
        <v>17730</v>
      </c>
      <c r="M762" s="2">
        <v>17332</v>
      </c>
      <c r="N762" s="2">
        <v>18128</v>
      </c>
      <c r="O762" s="2" t="s">
        <v>2992</v>
      </c>
    </row>
    <row r="763" spans="1:15" x14ac:dyDescent="0.25">
      <c r="A763" t="str">
        <f>LEFT(Table1[[#This Row],[Make2]],4)</f>
        <v>2012</v>
      </c>
      <c r="B763" t="str">
        <f>LEFT(Table1[[#This Row],[Make and Model]],FIND(" ",Table1[[#This Row],[Make and Model]]))</f>
        <v xml:space="preserve">Kia </v>
      </c>
      <c r="C763" t="s">
        <v>3032</v>
      </c>
      <c r="D763" t="str">
        <f>REPLACE(Table1[[#This Row],[Make and Model]],1,FIND(" ",Table1[[#This Row],[Make and Model]]), "")</f>
        <v>Optima Sedan</v>
      </c>
      <c r="E763" t="str">
        <f>REPLACE(Table1[[#This Row],[Make2]],1,5,"")</f>
        <v>Kia Optima Sedan</v>
      </c>
      <c r="F763" t="s">
        <v>2665</v>
      </c>
      <c r="G763">
        <v>4</v>
      </c>
      <c r="H763">
        <f>2014-Table1[[#This Row],[Year]]</f>
        <v>2</v>
      </c>
      <c r="K763" s="1">
        <v>24000</v>
      </c>
      <c r="L763" s="2">
        <v>17356</v>
      </c>
      <c r="M763" s="2">
        <v>16905</v>
      </c>
      <c r="N763" s="2">
        <v>17806</v>
      </c>
      <c r="O763" s="2" t="s">
        <v>2664</v>
      </c>
    </row>
    <row r="764" spans="1:15" x14ac:dyDescent="0.25">
      <c r="A764" t="str">
        <f>LEFT(Table1[[#This Row],[Make2]],4)</f>
        <v>2011</v>
      </c>
      <c r="B764" t="str">
        <f>LEFT(Table1[[#This Row],[Make and Model]],FIND(" ",Table1[[#This Row],[Make and Model]]))</f>
        <v xml:space="preserve">Kia </v>
      </c>
      <c r="C764" t="s">
        <v>3032</v>
      </c>
      <c r="D764" t="str">
        <f>REPLACE(Table1[[#This Row],[Make and Model]],1,FIND(" ",Table1[[#This Row],[Make and Model]]), "")</f>
        <v>Optima Sedan</v>
      </c>
      <c r="E764" t="str">
        <f>REPLACE(Table1[[#This Row],[Make2]],1,5,"")</f>
        <v>Kia Optima Sedan</v>
      </c>
      <c r="F764" t="s">
        <v>1921</v>
      </c>
      <c r="G764">
        <v>4</v>
      </c>
      <c r="H764">
        <f>2014-Table1[[#This Row],[Year]]</f>
        <v>3</v>
      </c>
      <c r="K764" s="1">
        <v>36000</v>
      </c>
      <c r="L764" s="2">
        <v>13517</v>
      </c>
      <c r="M764" s="2">
        <v>13198</v>
      </c>
      <c r="N764" s="2">
        <v>13837</v>
      </c>
      <c r="O764" s="2" t="s">
        <v>1920</v>
      </c>
    </row>
    <row r="765" spans="1:15" x14ac:dyDescent="0.25">
      <c r="A765" t="str">
        <f>LEFT(Table1[[#This Row],[Make2]],4)</f>
        <v>2010</v>
      </c>
      <c r="B765" t="str">
        <f>LEFT(Table1[[#This Row],[Make and Model]],FIND(" ",Table1[[#This Row],[Make and Model]]))</f>
        <v xml:space="preserve">Kia </v>
      </c>
      <c r="C765" t="s">
        <v>3032</v>
      </c>
      <c r="D765" t="str">
        <f>REPLACE(Table1[[#This Row],[Make and Model]],1,FIND(" ",Table1[[#This Row],[Make and Model]]), "")</f>
        <v>Optima Sedan</v>
      </c>
      <c r="E765" t="str">
        <f>REPLACE(Table1[[#This Row],[Make2]],1,5,"")</f>
        <v>Kia Optima Sedan</v>
      </c>
      <c r="F765" t="s">
        <v>1891</v>
      </c>
      <c r="G765">
        <v>3</v>
      </c>
      <c r="H765">
        <f>2014-Table1[[#This Row],[Year]]</f>
        <v>4</v>
      </c>
      <c r="K765" s="1">
        <v>48000</v>
      </c>
      <c r="L765" s="2">
        <v>8598</v>
      </c>
      <c r="M765" s="2">
        <v>8403</v>
      </c>
      <c r="N765" s="2">
        <v>8792</v>
      </c>
      <c r="O765" s="2" t="s">
        <v>1890</v>
      </c>
    </row>
    <row r="766" spans="1:15" x14ac:dyDescent="0.25">
      <c r="A766" t="str">
        <f>LEFT(Table1[[#This Row],[Make2]],4)</f>
        <v>2009</v>
      </c>
      <c r="B766" t="str">
        <f>LEFT(Table1[[#This Row],[Make and Model]],FIND(" ",Table1[[#This Row],[Make and Model]]))</f>
        <v xml:space="preserve">Kia </v>
      </c>
      <c r="C766" t="s">
        <v>3032</v>
      </c>
      <c r="D766" t="str">
        <f>REPLACE(Table1[[#This Row],[Make and Model]],1,FIND(" ",Table1[[#This Row],[Make and Model]]), "")</f>
        <v>Optima Sedan</v>
      </c>
      <c r="E766" t="str">
        <f>REPLACE(Table1[[#This Row],[Make2]],1,5,"")</f>
        <v>Kia Optima Sedan</v>
      </c>
      <c r="F766" t="s">
        <v>1521</v>
      </c>
      <c r="G766">
        <v>3</v>
      </c>
      <c r="H766">
        <f>2014-Table1[[#This Row],[Year]]</f>
        <v>5</v>
      </c>
      <c r="K766" s="1">
        <v>60000</v>
      </c>
      <c r="L766" s="2">
        <v>7321</v>
      </c>
      <c r="M766" s="2">
        <v>7155</v>
      </c>
      <c r="N766" s="2">
        <v>7487</v>
      </c>
      <c r="O766" s="2" t="s">
        <v>1520</v>
      </c>
    </row>
    <row r="767" spans="1:15" x14ac:dyDescent="0.25">
      <c r="A767" t="str">
        <f>LEFT(Table1[[#This Row],[Make2]],4)</f>
        <v>2008</v>
      </c>
      <c r="B767" t="str">
        <f>LEFT(Table1[[#This Row],[Make and Model]],FIND(" ",Table1[[#This Row],[Make and Model]]))</f>
        <v xml:space="preserve">Kia </v>
      </c>
      <c r="C767" t="s">
        <v>3032</v>
      </c>
      <c r="D767" t="str">
        <f>REPLACE(Table1[[#This Row],[Make and Model]],1,FIND(" ",Table1[[#This Row],[Make and Model]]), "")</f>
        <v>Optima Sedan</v>
      </c>
      <c r="E767" t="str">
        <f>REPLACE(Table1[[#This Row],[Make2]],1,5,"")</f>
        <v>Kia Optima Sedan</v>
      </c>
      <c r="F767" t="s">
        <v>1157</v>
      </c>
      <c r="G767">
        <v>3</v>
      </c>
      <c r="H767">
        <f>2014-Table1[[#This Row],[Year]]</f>
        <v>6</v>
      </c>
      <c r="K767" s="1">
        <v>72000</v>
      </c>
      <c r="L767" s="2">
        <v>6049</v>
      </c>
      <c r="M767" s="2">
        <v>5943</v>
      </c>
      <c r="N767" s="2">
        <v>6155</v>
      </c>
      <c r="O767" s="2" t="s">
        <v>1156</v>
      </c>
    </row>
    <row r="768" spans="1:15" x14ac:dyDescent="0.25">
      <c r="A768" t="str">
        <f>LEFT(Table1[[#This Row],[Make2]],4)</f>
        <v>2007</v>
      </c>
      <c r="B768" t="str">
        <f>LEFT(Table1[[#This Row],[Make and Model]],FIND(" ",Table1[[#This Row],[Make and Model]]))</f>
        <v xml:space="preserve">Kia </v>
      </c>
      <c r="C768" t="s">
        <v>3032</v>
      </c>
      <c r="D768" t="str">
        <f>REPLACE(Table1[[#This Row],[Make and Model]],1,FIND(" ",Table1[[#This Row],[Make and Model]]), "")</f>
        <v>Optima Sedan</v>
      </c>
      <c r="E768" t="str">
        <f>REPLACE(Table1[[#This Row],[Make2]],1,5,"")</f>
        <v>Kia Optima Sedan</v>
      </c>
      <c r="F768" t="s">
        <v>811</v>
      </c>
      <c r="G768">
        <v>3</v>
      </c>
      <c r="H768">
        <f>2014-Table1[[#This Row],[Year]]</f>
        <v>7</v>
      </c>
      <c r="K768" s="1">
        <v>84000</v>
      </c>
      <c r="L768" s="2">
        <v>5111</v>
      </c>
      <c r="M768" s="2">
        <v>4974</v>
      </c>
      <c r="N768" s="2">
        <v>5247</v>
      </c>
      <c r="O768" s="2" t="s">
        <v>810</v>
      </c>
    </row>
    <row r="769" spans="1:15" x14ac:dyDescent="0.25">
      <c r="A769" t="str">
        <f>LEFT(Table1[[#This Row],[Make2]],4)</f>
        <v>2006</v>
      </c>
      <c r="B769" t="str">
        <f>LEFT(Table1[[#This Row],[Make and Model]],FIND(" ",Table1[[#This Row],[Make and Model]]))</f>
        <v xml:space="preserve">Kia </v>
      </c>
      <c r="C769" t="s">
        <v>3032</v>
      </c>
      <c r="D769" t="str">
        <f>REPLACE(Table1[[#This Row],[Make and Model]],1,FIND(" ",Table1[[#This Row],[Make and Model]]), "")</f>
        <v>Optima Sedan</v>
      </c>
      <c r="E769" t="str">
        <f>REPLACE(Table1[[#This Row],[Make2]],1,5,"")</f>
        <v>Kia Optima Sedan</v>
      </c>
      <c r="F769" t="s">
        <v>467</v>
      </c>
      <c r="G769">
        <v>3</v>
      </c>
      <c r="H769">
        <f>2014-Table1[[#This Row],[Year]]</f>
        <v>8</v>
      </c>
      <c r="K769" s="1">
        <v>96000</v>
      </c>
      <c r="L769" s="2">
        <v>3742</v>
      </c>
      <c r="M769" s="2">
        <v>3651</v>
      </c>
      <c r="N769" s="2">
        <v>3834</v>
      </c>
      <c r="O769" s="2" t="s">
        <v>466</v>
      </c>
    </row>
    <row r="770" spans="1:15" x14ac:dyDescent="0.25">
      <c r="A770" t="str">
        <f>LEFT(Table1[[#This Row],[Make2]],4)</f>
        <v>2005</v>
      </c>
      <c r="B770" t="str">
        <f>LEFT(Table1[[#This Row],[Make and Model]],FIND(" ",Table1[[#This Row],[Make and Model]]))</f>
        <v xml:space="preserve">Kia </v>
      </c>
      <c r="C770" t="s">
        <v>3032</v>
      </c>
      <c r="D770" t="str">
        <f>REPLACE(Table1[[#This Row],[Make and Model]],1,FIND(" ",Table1[[#This Row],[Make and Model]]), "")</f>
        <v>Optima Sedan</v>
      </c>
      <c r="E770" t="str">
        <f>REPLACE(Table1[[#This Row],[Make2]],1,5,"")</f>
        <v>Kia Optima Sedan</v>
      </c>
      <c r="F770" t="s">
        <v>179</v>
      </c>
      <c r="G770">
        <v>0.67</v>
      </c>
      <c r="H770">
        <f>2014-Table1[[#This Row],[Year]]</f>
        <v>9</v>
      </c>
      <c r="K770" s="1">
        <v>108000</v>
      </c>
      <c r="L770" s="2">
        <v>2642</v>
      </c>
      <c r="M770" s="2">
        <v>2589</v>
      </c>
      <c r="N770" s="2">
        <v>2695</v>
      </c>
      <c r="O770" s="2" t="s">
        <v>178</v>
      </c>
    </row>
    <row r="771" spans="1:15" x14ac:dyDescent="0.25">
      <c r="A771" t="str">
        <f>LEFT(Table1[[#This Row],[Make2]],4)</f>
        <v>2013</v>
      </c>
      <c r="B771" t="str">
        <f>LEFT(Table1[[#This Row],[Make and Model]],FIND(" ",Table1[[#This Row],[Make and Model]]))</f>
        <v xml:space="preserve">Kia </v>
      </c>
      <c r="C771" t="s">
        <v>3033</v>
      </c>
      <c r="D771" t="str">
        <f>REPLACE(Table1[[#This Row],[Make and Model]],1,FIND(" ",Table1[[#This Row],[Make and Model]]), "")</f>
        <v>Rio Hatchback</v>
      </c>
      <c r="E771" t="str">
        <f>REPLACE(Table1[[#This Row],[Make2]],1,5,"")</f>
        <v>Kia Rio Hatchback</v>
      </c>
      <c r="F771" t="s">
        <v>2995</v>
      </c>
      <c r="G771">
        <v>3.67</v>
      </c>
      <c r="H771">
        <f>2014-Table1[[#This Row],[Year]]</f>
        <v>1</v>
      </c>
      <c r="K771" s="1">
        <v>12000</v>
      </c>
      <c r="L771" s="2">
        <v>10923</v>
      </c>
      <c r="M771" s="2">
        <v>10655</v>
      </c>
      <c r="N771" s="2">
        <v>11191</v>
      </c>
      <c r="O771" s="2" t="s">
        <v>2994</v>
      </c>
    </row>
    <row r="772" spans="1:15" x14ac:dyDescent="0.25">
      <c r="A772" t="str">
        <f>LEFT(Table1[[#This Row],[Make2]],4)</f>
        <v>2012</v>
      </c>
      <c r="B772" t="str">
        <f>LEFT(Table1[[#This Row],[Make and Model]],FIND(" ",Table1[[#This Row],[Make and Model]]))</f>
        <v xml:space="preserve">Kia </v>
      </c>
      <c r="C772" t="s">
        <v>3033</v>
      </c>
      <c r="D772" t="str">
        <f>REPLACE(Table1[[#This Row],[Make and Model]],1,FIND(" ",Table1[[#This Row],[Make and Model]]), "")</f>
        <v>Rio Hatchback</v>
      </c>
      <c r="E772" t="str">
        <f>REPLACE(Table1[[#This Row],[Make2]],1,5,"")</f>
        <v>Kia Rio Hatchback</v>
      </c>
      <c r="F772" t="s">
        <v>2667</v>
      </c>
      <c r="G772">
        <v>3.67</v>
      </c>
      <c r="H772">
        <f>2014-Table1[[#This Row],[Year]]</f>
        <v>2</v>
      </c>
      <c r="K772" s="1">
        <v>24000</v>
      </c>
      <c r="L772" s="2">
        <v>9681</v>
      </c>
      <c r="M772" s="2">
        <v>9416</v>
      </c>
      <c r="N772" s="2">
        <v>9947</v>
      </c>
      <c r="O772" s="2" t="s">
        <v>2666</v>
      </c>
    </row>
    <row r="773" spans="1:15" x14ac:dyDescent="0.25">
      <c r="A773" t="str">
        <f>LEFT(Table1[[#This Row],[Make2]],4)</f>
        <v>2011</v>
      </c>
      <c r="B773" t="str">
        <f>LEFT(Table1[[#This Row],[Make and Model]],FIND(" ",Table1[[#This Row],[Make and Model]]))</f>
        <v xml:space="preserve">Kia </v>
      </c>
      <c r="C773" t="s">
        <v>3033</v>
      </c>
      <c r="D773" t="str">
        <f>REPLACE(Table1[[#This Row],[Make and Model]],1,FIND(" ",Table1[[#This Row],[Make and Model]]), "")</f>
        <v>Rio Hatchback</v>
      </c>
      <c r="E773" t="str">
        <f>REPLACE(Table1[[#This Row],[Make2]],1,5,"")</f>
        <v>Kia Rio Hatchback</v>
      </c>
      <c r="F773" t="s">
        <v>1923</v>
      </c>
      <c r="G773">
        <v>2</v>
      </c>
      <c r="H773">
        <f>2014-Table1[[#This Row],[Year]]</f>
        <v>3</v>
      </c>
      <c r="K773" s="1">
        <v>36000</v>
      </c>
      <c r="L773" s="2">
        <v>8724</v>
      </c>
      <c r="M773" s="2">
        <v>8463</v>
      </c>
      <c r="N773" s="2">
        <v>8985</v>
      </c>
      <c r="O773" s="2" t="s">
        <v>1922</v>
      </c>
    </row>
    <row r="774" spans="1:15" x14ac:dyDescent="0.25">
      <c r="A774" t="str">
        <f>LEFT(Table1[[#This Row],[Make2]],4)</f>
        <v>2010</v>
      </c>
      <c r="B774" t="str">
        <f>LEFT(Table1[[#This Row],[Make and Model]],FIND(" ",Table1[[#This Row],[Make and Model]]))</f>
        <v xml:space="preserve">Kia </v>
      </c>
      <c r="C774" t="s">
        <v>3033</v>
      </c>
      <c r="D774" t="str">
        <f>REPLACE(Table1[[#This Row],[Make and Model]],1,FIND(" ",Table1[[#This Row],[Make and Model]]), "")</f>
        <v>Rio Hatchback</v>
      </c>
      <c r="E774" t="str">
        <f>REPLACE(Table1[[#This Row],[Make2]],1,5,"")</f>
        <v>Kia Rio Hatchback</v>
      </c>
      <c r="F774" t="s">
        <v>1893</v>
      </c>
      <c r="G774">
        <v>2</v>
      </c>
      <c r="H774">
        <f>2014-Table1[[#This Row],[Year]]</f>
        <v>4</v>
      </c>
      <c r="K774" s="1">
        <v>48000</v>
      </c>
      <c r="L774" s="2">
        <v>8088</v>
      </c>
      <c r="M774" s="2">
        <v>7863</v>
      </c>
      <c r="N774" s="2">
        <v>8314</v>
      </c>
      <c r="O774" s="2" t="s">
        <v>1892</v>
      </c>
    </row>
    <row r="775" spans="1:15" x14ac:dyDescent="0.25">
      <c r="A775" t="str">
        <f>LEFT(Table1[[#This Row],[Make2]],4)</f>
        <v>2009</v>
      </c>
      <c r="B775" t="str">
        <f>LEFT(Table1[[#This Row],[Make and Model]],FIND(" ",Table1[[#This Row],[Make and Model]]))</f>
        <v xml:space="preserve">Kia </v>
      </c>
      <c r="C775" t="s">
        <v>3033</v>
      </c>
      <c r="D775" t="str">
        <f>REPLACE(Table1[[#This Row],[Make and Model]],1,FIND(" ",Table1[[#This Row],[Make and Model]]), "")</f>
        <v>Rio Hatchback</v>
      </c>
      <c r="E775" t="str">
        <f>REPLACE(Table1[[#This Row],[Make2]],1,5,"")</f>
        <v>Kia Rio Hatchback</v>
      </c>
      <c r="F775" t="s">
        <v>1523</v>
      </c>
      <c r="G775">
        <v>1.33</v>
      </c>
      <c r="H775">
        <f>2014-Table1[[#This Row],[Year]]</f>
        <v>5</v>
      </c>
      <c r="K775" s="1">
        <v>60000</v>
      </c>
      <c r="L775" s="2">
        <v>5773</v>
      </c>
      <c r="M775" s="2">
        <v>5589</v>
      </c>
      <c r="N775" s="2">
        <v>5957</v>
      </c>
      <c r="O775" s="2" t="s">
        <v>1522</v>
      </c>
    </row>
    <row r="776" spans="1:15" x14ac:dyDescent="0.25">
      <c r="A776" t="str">
        <f>LEFT(Table1[[#This Row],[Make2]],4)</f>
        <v>2008</v>
      </c>
      <c r="B776" t="str">
        <f>LEFT(Table1[[#This Row],[Make and Model]],FIND(" ",Table1[[#This Row],[Make and Model]]))</f>
        <v xml:space="preserve">Kia </v>
      </c>
      <c r="C776" t="s">
        <v>3033</v>
      </c>
      <c r="D776" t="str">
        <f>REPLACE(Table1[[#This Row],[Make and Model]],1,FIND(" ",Table1[[#This Row],[Make and Model]]), "")</f>
        <v>Rio Hatchback</v>
      </c>
      <c r="E776" t="str">
        <f>REPLACE(Table1[[#This Row],[Make2]],1,5,"")</f>
        <v>Kia Rio Hatchback</v>
      </c>
      <c r="F776" t="s">
        <v>1159</v>
      </c>
      <c r="G776">
        <v>1.33</v>
      </c>
      <c r="H776">
        <f>2014-Table1[[#This Row],[Year]]</f>
        <v>6</v>
      </c>
      <c r="K776" s="1">
        <v>72000</v>
      </c>
      <c r="L776" s="2">
        <v>5168</v>
      </c>
      <c r="M776" s="2">
        <v>4998</v>
      </c>
      <c r="N776" s="2">
        <v>5338</v>
      </c>
      <c r="O776" s="2" t="s">
        <v>1158</v>
      </c>
    </row>
    <row r="777" spans="1:15" x14ac:dyDescent="0.25">
      <c r="A777" t="str">
        <f>LEFT(Table1[[#This Row],[Make2]],4)</f>
        <v>2007</v>
      </c>
      <c r="B777" t="str">
        <f>LEFT(Table1[[#This Row],[Make and Model]],FIND(" ",Table1[[#This Row],[Make and Model]]))</f>
        <v xml:space="preserve">Kia </v>
      </c>
      <c r="C777" t="s">
        <v>3033</v>
      </c>
      <c r="D777" t="str">
        <f>REPLACE(Table1[[#This Row],[Make and Model]],1,FIND(" ",Table1[[#This Row],[Make and Model]]), "")</f>
        <v>Rio Hatchback</v>
      </c>
      <c r="E777" t="str">
        <f>REPLACE(Table1[[#This Row],[Make2]],1,5,"")</f>
        <v>Kia Rio Hatchback</v>
      </c>
      <c r="F777" t="s">
        <v>813</v>
      </c>
      <c r="G777">
        <v>1.33</v>
      </c>
      <c r="H777">
        <f>2014-Table1[[#This Row],[Year]]</f>
        <v>7</v>
      </c>
      <c r="K777" s="1">
        <v>84000</v>
      </c>
      <c r="L777" s="2">
        <v>4653</v>
      </c>
      <c r="M777" s="2">
        <v>4533</v>
      </c>
      <c r="N777" s="2">
        <v>4772</v>
      </c>
      <c r="O777" s="2" t="s">
        <v>812</v>
      </c>
    </row>
    <row r="778" spans="1:15" x14ac:dyDescent="0.25">
      <c r="A778" t="str">
        <f>LEFT(Table1[[#This Row],[Make2]],4)</f>
        <v>2006</v>
      </c>
      <c r="B778" t="str">
        <f>LEFT(Table1[[#This Row],[Make and Model]],FIND(" ",Table1[[#This Row],[Make and Model]]))</f>
        <v xml:space="preserve">Kia </v>
      </c>
      <c r="C778" t="s">
        <v>3033</v>
      </c>
      <c r="D778" t="str">
        <f>REPLACE(Table1[[#This Row],[Make and Model]],1,FIND(" ",Table1[[#This Row],[Make and Model]]), "")</f>
        <v>Rio Hatchback</v>
      </c>
      <c r="E778" t="str">
        <f>REPLACE(Table1[[#This Row],[Make2]],1,5,"")</f>
        <v>Kia Rio Hatchback</v>
      </c>
      <c r="F778" t="s">
        <v>469</v>
      </c>
      <c r="G778">
        <v>1.33</v>
      </c>
      <c r="H778">
        <f>2014-Table1[[#This Row],[Year]]</f>
        <v>8</v>
      </c>
      <c r="K778" s="1">
        <v>96000</v>
      </c>
      <c r="L778" s="2">
        <v>3217</v>
      </c>
      <c r="M778" s="2">
        <v>3141</v>
      </c>
      <c r="N778" s="2">
        <v>3292</v>
      </c>
      <c r="O778" s="2" t="s">
        <v>468</v>
      </c>
    </row>
    <row r="779" spans="1:15" x14ac:dyDescent="0.25">
      <c r="A779" t="str">
        <f>LEFT(Table1[[#This Row],[Make2]],4)</f>
        <v>2005</v>
      </c>
      <c r="B779" t="str">
        <f>LEFT(Table1[[#This Row],[Make and Model]],FIND(" ",Table1[[#This Row],[Make and Model]]))</f>
        <v xml:space="preserve">Kia </v>
      </c>
      <c r="C779" t="s">
        <v>3033</v>
      </c>
      <c r="D779" t="str">
        <f>REPLACE(Table1[[#This Row],[Make and Model]],1,FIND(" ",Table1[[#This Row],[Make and Model]]), "")</f>
        <v>Rio Hatchback</v>
      </c>
      <c r="E779" t="str">
        <f>REPLACE(Table1[[#This Row],[Make2]],1,5,"")</f>
        <v>Kia Rio Hatchback</v>
      </c>
      <c r="F779" t="s">
        <v>181</v>
      </c>
      <c r="G779">
        <v>1.33</v>
      </c>
      <c r="H779">
        <f>2014-Table1[[#This Row],[Year]]</f>
        <v>9</v>
      </c>
      <c r="K779" s="1">
        <v>108000</v>
      </c>
      <c r="L779" s="2">
        <v>3282</v>
      </c>
      <c r="M779" s="2">
        <v>3199</v>
      </c>
      <c r="N779" s="2">
        <v>3365</v>
      </c>
      <c r="O779" s="2" t="s">
        <v>180</v>
      </c>
    </row>
    <row r="780" spans="1:15" x14ac:dyDescent="0.25">
      <c r="A780" t="str">
        <f>LEFT(Table1[[#This Row],[Make2]],4)</f>
        <v>2013</v>
      </c>
      <c r="B780" t="str">
        <f>LEFT(Table1[[#This Row],[Make and Model]],FIND(" ",Table1[[#This Row],[Make and Model]]))</f>
        <v xml:space="preserve">Kia </v>
      </c>
      <c r="C780" t="s">
        <v>3032</v>
      </c>
      <c r="D780" t="str">
        <f>REPLACE(Table1[[#This Row],[Make and Model]],1,FIND(" ",Table1[[#This Row],[Make and Model]]), "")</f>
        <v>Rio Sedan</v>
      </c>
      <c r="E780" t="str">
        <f>REPLACE(Table1[[#This Row],[Make2]],1,5,"")</f>
        <v>Kia Rio Sedan</v>
      </c>
      <c r="F780" t="s">
        <v>2997</v>
      </c>
      <c r="G780">
        <v>3.67</v>
      </c>
      <c r="H780">
        <f>2014-Table1[[#This Row],[Year]]</f>
        <v>1</v>
      </c>
      <c r="K780" s="1">
        <v>12000</v>
      </c>
      <c r="L780" s="2">
        <v>10556</v>
      </c>
      <c r="M780" s="2">
        <v>10294</v>
      </c>
      <c r="N780" s="2">
        <v>10819</v>
      </c>
      <c r="O780" s="2" t="s">
        <v>2996</v>
      </c>
    </row>
    <row r="781" spans="1:15" x14ac:dyDescent="0.25">
      <c r="A781" t="str">
        <f>LEFT(Table1[[#This Row],[Make2]],4)</f>
        <v>2012</v>
      </c>
      <c r="B781" t="str">
        <f>LEFT(Table1[[#This Row],[Make and Model]],FIND(" ",Table1[[#This Row],[Make and Model]]))</f>
        <v xml:space="preserve">Kia </v>
      </c>
      <c r="C781" t="s">
        <v>3032</v>
      </c>
      <c r="D781" t="str">
        <f>REPLACE(Table1[[#This Row],[Make and Model]],1,FIND(" ",Table1[[#This Row],[Make and Model]]), "")</f>
        <v>Rio Sedan</v>
      </c>
      <c r="E781" t="str">
        <f>REPLACE(Table1[[#This Row],[Make2]],1,5,"")</f>
        <v>Kia Rio Sedan</v>
      </c>
      <c r="F781" t="s">
        <v>2669</v>
      </c>
      <c r="G781">
        <v>3.67</v>
      </c>
      <c r="H781">
        <f>2014-Table1[[#This Row],[Year]]</f>
        <v>2</v>
      </c>
      <c r="K781" s="1">
        <v>24000</v>
      </c>
      <c r="L781" s="2">
        <v>9370</v>
      </c>
      <c r="M781" s="2">
        <v>9147</v>
      </c>
      <c r="N781" s="2">
        <v>9592</v>
      </c>
      <c r="O781" s="2" t="s">
        <v>2668</v>
      </c>
    </row>
    <row r="782" spans="1:15" x14ac:dyDescent="0.25">
      <c r="A782" t="str">
        <f>LEFT(Table1[[#This Row],[Make2]],4)</f>
        <v>2011</v>
      </c>
      <c r="B782" t="str">
        <f>LEFT(Table1[[#This Row],[Make and Model]],FIND(" ",Table1[[#This Row],[Make and Model]]))</f>
        <v xml:space="preserve">Kia </v>
      </c>
      <c r="C782" t="s">
        <v>3032</v>
      </c>
      <c r="D782" t="str">
        <f>REPLACE(Table1[[#This Row],[Make and Model]],1,FIND(" ",Table1[[#This Row],[Make and Model]]), "")</f>
        <v>Rio Sedan</v>
      </c>
      <c r="E782" t="str">
        <f>REPLACE(Table1[[#This Row],[Make2]],1,5,"")</f>
        <v>Kia Rio Sedan</v>
      </c>
      <c r="F782" t="s">
        <v>1925</v>
      </c>
      <c r="G782">
        <v>2</v>
      </c>
      <c r="H782">
        <f>2014-Table1[[#This Row],[Year]]</f>
        <v>3</v>
      </c>
      <c r="K782" s="1">
        <v>36000</v>
      </c>
      <c r="L782" s="2">
        <v>8255</v>
      </c>
      <c r="M782" s="2">
        <v>8033</v>
      </c>
      <c r="N782" s="2">
        <v>8478</v>
      </c>
      <c r="O782" s="2" t="s">
        <v>1924</v>
      </c>
    </row>
    <row r="783" spans="1:15" x14ac:dyDescent="0.25">
      <c r="A783" t="str">
        <f>LEFT(Table1[[#This Row],[Make2]],4)</f>
        <v>2010</v>
      </c>
      <c r="B783" t="str">
        <f>LEFT(Table1[[#This Row],[Make and Model]],FIND(" ",Table1[[#This Row],[Make and Model]]))</f>
        <v xml:space="preserve">Kia </v>
      </c>
      <c r="C783" t="s">
        <v>3032</v>
      </c>
      <c r="D783" t="str">
        <f>REPLACE(Table1[[#This Row],[Make and Model]],1,FIND(" ",Table1[[#This Row],[Make and Model]]), "")</f>
        <v>Rio Sedan</v>
      </c>
      <c r="E783" t="str">
        <f>REPLACE(Table1[[#This Row],[Make2]],1,5,"")</f>
        <v>Kia Rio Sedan</v>
      </c>
      <c r="F783" t="s">
        <v>1895</v>
      </c>
      <c r="G783">
        <v>2</v>
      </c>
      <c r="H783">
        <f>2014-Table1[[#This Row],[Year]]</f>
        <v>4</v>
      </c>
      <c r="K783" s="1">
        <v>48000</v>
      </c>
      <c r="L783" s="2">
        <v>6902</v>
      </c>
      <c r="M783" s="2">
        <v>6713</v>
      </c>
      <c r="N783" s="2">
        <v>7092</v>
      </c>
      <c r="O783" s="2" t="s">
        <v>1894</v>
      </c>
    </row>
    <row r="784" spans="1:15" x14ac:dyDescent="0.25">
      <c r="A784" t="str">
        <f>LEFT(Table1[[#This Row],[Make2]],4)</f>
        <v>2009</v>
      </c>
      <c r="B784" t="str">
        <f>LEFT(Table1[[#This Row],[Make and Model]],FIND(" ",Table1[[#This Row],[Make and Model]]))</f>
        <v xml:space="preserve">Kia </v>
      </c>
      <c r="C784" t="s">
        <v>3032</v>
      </c>
      <c r="D784" t="str">
        <f>REPLACE(Table1[[#This Row],[Make and Model]],1,FIND(" ",Table1[[#This Row],[Make and Model]]), "")</f>
        <v>Rio Sedan</v>
      </c>
      <c r="E784" t="str">
        <f>REPLACE(Table1[[#This Row],[Make2]],1,5,"")</f>
        <v>Kia Rio Sedan</v>
      </c>
      <c r="F784" t="s">
        <v>1525</v>
      </c>
      <c r="G784">
        <v>1.33</v>
      </c>
      <c r="H784">
        <f>2014-Table1[[#This Row],[Year]]</f>
        <v>5</v>
      </c>
      <c r="K784" s="1">
        <v>60000</v>
      </c>
      <c r="L784" s="2">
        <v>5394</v>
      </c>
      <c r="M784" s="2">
        <v>5248</v>
      </c>
      <c r="N784" s="2">
        <v>5540</v>
      </c>
      <c r="O784" s="2" t="s">
        <v>1524</v>
      </c>
    </row>
    <row r="785" spans="1:15" x14ac:dyDescent="0.25">
      <c r="A785" t="str">
        <f>LEFT(Table1[[#This Row],[Make2]],4)</f>
        <v>2008</v>
      </c>
      <c r="B785" t="str">
        <f>LEFT(Table1[[#This Row],[Make and Model]],FIND(" ",Table1[[#This Row],[Make and Model]]))</f>
        <v xml:space="preserve">Kia </v>
      </c>
      <c r="C785" t="s">
        <v>3032</v>
      </c>
      <c r="D785" t="str">
        <f>REPLACE(Table1[[#This Row],[Make and Model]],1,FIND(" ",Table1[[#This Row],[Make and Model]]), "")</f>
        <v>Rio Sedan</v>
      </c>
      <c r="E785" t="str">
        <f>REPLACE(Table1[[#This Row],[Make2]],1,5,"")</f>
        <v>Kia Rio Sedan</v>
      </c>
      <c r="F785" t="s">
        <v>1161</v>
      </c>
      <c r="G785">
        <v>1.33</v>
      </c>
      <c r="H785">
        <f>2014-Table1[[#This Row],[Year]]</f>
        <v>6</v>
      </c>
      <c r="K785" s="1">
        <v>72000</v>
      </c>
      <c r="L785" s="2">
        <v>4674</v>
      </c>
      <c r="M785" s="2">
        <v>4548</v>
      </c>
      <c r="N785" s="2">
        <v>4801</v>
      </c>
      <c r="O785" s="2" t="s">
        <v>1160</v>
      </c>
    </row>
    <row r="786" spans="1:15" x14ac:dyDescent="0.25">
      <c r="A786" t="str">
        <f>LEFT(Table1[[#This Row],[Make2]],4)</f>
        <v>2007</v>
      </c>
      <c r="B786" t="str">
        <f>LEFT(Table1[[#This Row],[Make and Model]],FIND(" ",Table1[[#This Row],[Make and Model]]))</f>
        <v xml:space="preserve">Kia </v>
      </c>
      <c r="C786" t="s">
        <v>3032</v>
      </c>
      <c r="D786" t="str">
        <f>REPLACE(Table1[[#This Row],[Make and Model]],1,FIND(" ",Table1[[#This Row],[Make and Model]]), "")</f>
        <v>Rio Sedan</v>
      </c>
      <c r="E786" t="str">
        <f>REPLACE(Table1[[#This Row],[Make2]],1,5,"")</f>
        <v>Kia Rio Sedan</v>
      </c>
      <c r="F786" t="s">
        <v>815</v>
      </c>
      <c r="G786">
        <v>1.33</v>
      </c>
      <c r="H786">
        <f>2014-Table1[[#This Row],[Year]]</f>
        <v>7</v>
      </c>
      <c r="K786" s="1">
        <v>84000</v>
      </c>
      <c r="L786" s="2">
        <v>3347</v>
      </c>
      <c r="M786" s="2">
        <v>3250</v>
      </c>
      <c r="N786" s="2">
        <v>3444</v>
      </c>
      <c r="O786" s="2" t="s">
        <v>814</v>
      </c>
    </row>
    <row r="787" spans="1:15" x14ac:dyDescent="0.25">
      <c r="A787" t="str">
        <f>LEFT(Table1[[#This Row],[Make2]],4)</f>
        <v>2006</v>
      </c>
      <c r="B787" t="str">
        <f>LEFT(Table1[[#This Row],[Make and Model]],FIND(" ",Table1[[#This Row],[Make and Model]]))</f>
        <v xml:space="preserve">Kia </v>
      </c>
      <c r="C787" t="s">
        <v>3032</v>
      </c>
      <c r="D787" t="str">
        <f>REPLACE(Table1[[#This Row],[Make and Model]],1,FIND(" ",Table1[[#This Row],[Make and Model]]), "")</f>
        <v>Rio Sedan</v>
      </c>
      <c r="E787" t="str">
        <f>REPLACE(Table1[[#This Row],[Make2]],1,5,"")</f>
        <v>Kia Rio Sedan</v>
      </c>
      <c r="F787" t="s">
        <v>471</v>
      </c>
      <c r="G787">
        <v>1.33</v>
      </c>
      <c r="H787">
        <f>2014-Table1[[#This Row],[Year]]</f>
        <v>8</v>
      </c>
      <c r="K787" s="1">
        <v>96000</v>
      </c>
      <c r="L787" s="2">
        <v>2771</v>
      </c>
      <c r="M787" s="2">
        <v>2690</v>
      </c>
      <c r="N787" s="2">
        <v>2853</v>
      </c>
      <c r="O787" s="2" t="s">
        <v>470</v>
      </c>
    </row>
    <row r="788" spans="1:15" x14ac:dyDescent="0.25">
      <c r="A788" t="str">
        <f>LEFT(Table1[[#This Row],[Make2]],4)</f>
        <v>2005</v>
      </c>
      <c r="B788" t="str">
        <f>LEFT(Table1[[#This Row],[Make and Model]],FIND(" ",Table1[[#This Row],[Make and Model]]))</f>
        <v xml:space="preserve">Kia </v>
      </c>
      <c r="C788" t="s">
        <v>3032</v>
      </c>
      <c r="D788" t="str">
        <f>REPLACE(Table1[[#This Row],[Make and Model]],1,FIND(" ",Table1[[#This Row],[Make and Model]]), "")</f>
        <v>Rio Sedan</v>
      </c>
      <c r="E788" t="str">
        <f>REPLACE(Table1[[#This Row],[Make2]],1,5,"")</f>
        <v>Kia Rio Sedan</v>
      </c>
      <c r="F788" t="s">
        <v>185</v>
      </c>
      <c r="G788">
        <v>1.33</v>
      </c>
      <c r="H788">
        <f>2014-Table1[[#This Row],[Year]]</f>
        <v>9</v>
      </c>
      <c r="K788" s="1">
        <v>108000</v>
      </c>
      <c r="L788" s="2">
        <v>1866</v>
      </c>
      <c r="M788" s="2">
        <v>1823</v>
      </c>
      <c r="N788" s="2">
        <v>1908</v>
      </c>
      <c r="O788" s="2" t="s">
        <v>184</v>
      </c>
    </row>
    <row r="789" spans="1:15" x14ac:dyDescent="0.25">
      <c r="A789" t="str">
        <f>LEFT(Table1[[#This Row],[Make2]],4)</f>
        <v>2012</v>
      </c>
      <c r="B789" t="str">
        <f>LEFT(Table1[[#This Row],[Make and Model]],FIND(" ",Table1[[#This Row],[Make and Model]]))</f>
        <v xml:space="preserve">Kia </v>
      </c>
      <c r="C789" t="s">
        <v>3033</v>
      </c>
      <c r="D789" t="str">
        <f>REPLACE(Table1[[#This Row],[Make and Model]],1,FIND(" ",Table1[[#This Row],[Make and Model]]), "")</f>
        <v>Rondo Wagon</v>
      </c>
      <c r="E789" t="str">
        <f>REPLACE(Table1[[#This Row],[Make2]],1,5,"")</f>
        <v>Kia Rondo Wagon</v>
      </c>
      <c r="F789" t="s">
        <v>2671</v>
      </c>
      <c r="H789">
        <f>2014-Table1[[#This Row],[Year]]</f>
        <v>2</v>
      </c>
      <c r="K789" s="1">
        <v>24000</v>
      </c>
      <c r="L789" s="2">
        <v>13257</v>
      </c>
      <c r="M789" s="2">
        <v>12910</v>
      </c>
      <c r="N789" s="2">
        <v>13603</v>
      </c>
      <c r="O789" s="2" t="s">
        <v>2670</v>
      </c>
    </row>
    <row r="790" spans="1:15" x14ac:dyDescent="0.25">
      <c r="A790" t="str">
        <f>LEFT(Table1[[#This Row],[Make2]],4)</f>
        <v>2011</v>
      </c>
      <c r="B790" t="str">
        <f>LEFT(Table1[[#This Row],[Make and Model]],FIND(" ",Table1[[#This Row],[Make and Model]]))</f>
        <v xml:space="preserve">Kia </v>
      </c>
      <c r="C790" t="s">
        <v>3033</v>
      </c>
      <c r="D790" t="str">
        <f>REPLACE(Table1[[#This Row],[Make and Model]],1,FIND(" ",Table1[[#This Row],[Make and Model]]), "")</f>
        <v>Rondo Wagon</v>
      </c>
      <c r="E790" t="str">
        <f>REPLACE(Table1[[#This Row],[Make2]],1,5,"")</f>
        <v>Kia Rondo Wagon</v>
      </c>
      <c r="F790" t="s">
        <v>1927</v>
      </c>
      <c r="H790">
        <f>2014-Table1[[#This Row],[Year]]</f>
        <v>3</v>
      </c>
      <c r="K790" s="1">
        <v>36000</v>
      </c>
      <c r="L790" s="2">
        <v>11806</v>
      </c>
      <c r="M790" s="2">
        <v>11460</v>
      </c>
      <c r="N790" s="2">
        <v>12153</v>
      </c>
      <c r="O790" s="2" t="s">
        <v>1926</v>
      </c>
    </row>
    <row r="791" spans="1:15" x14ac:dyDescent="0.25">
      <c r="A791" t="str">
        <f>LEFT(Table1[[#This Row],[Make2]],4)</f>
        <v>2010</v>
      </c>
      <c r="B791" t="str">
        <f>LEFT(Table1[[#This Row],[Make and Model]],FIND(" ",Table1[[#This Row],[Make and Model]]))</f>
        <v xml:space="preserve">Kia </v>
      </c>
      <c r="C791" t="s">
        <v>3033</v>
      </c>
      <c r="D791" t="str">
        <f>REPLACE(Table1[[#This Row],[Make and Model]],1,FIND(" ",Table1[[#This Row],[Make and Model]]), "")</f>
        <v>Rondo Wagon</v>
      </c>
      <c r="E791" t="str">
        <f>REPLACE(Table1[[#This Row],[Make2]],1,5,"")</f>
        <v>Kia Rondo Wagon</v>
      </c>
      <c r="F791" t="s">
        <v>1897</v>
      </c>
      <c r="H791">
        <f>2014-Table1[[#This Row],[Year]]</f>
        <v>4</v>
      </c>
      <c r="K791" s="1">
        <v>48000</v>
      </c>
      <c r="L791" s="2">
        <v>10290</v>
      </c>
      <c r="M791" s="2">
        <v>9971</v>
      </c>
      <c r="N791" s="2">
        <v>10608</v>
      </c>
      <c r="O791" s="2" t="s">
        <v>1896</v>
      </c>
    </row>
    <row r="792" spans="1:15" x14ac:dyDescent="0.25">
      <c r="A792" t="str">
        <f>LEFT(Table1[[#This Row],[Make2]],4)</f>
        <v>2009</v>
      </c>
      <c r="B792" t="str">
        <f>LEFT(Table1[[#This Row],[Make and Model]],FIND(" ",Table1[[#This Row],[Make and Model]]))</f>
        <v xml:space="preserve">Kia </v>
      </c>
      <c r="C792" t="s">
        <v>3033</v>
      </c>
      <c r="D792" t="str">
        <f>REPLACE(Table1[[#This Row],[Make and Model]],1,FIND(" ",Table1[[#This Row],[Make and Model]]), "")</f>
        <v>Rondo Wagon</v>
      </c>
      <c r="E792" t="str">
        <f>REPLACE(Table1[[#This Row],[Make2]],1,5,"")</f>
        <v>Kia Rondo Wagon</v>
      </c>
      <c r="F792" t="s">
        <v>1527</v>
      </c>
      <c r="H792">
        <f>2014-Table1[[#This Row],[Year]]</f>
        <v>5</v>
      </c>
      <c r="K792" s="1">
        <v>60000</v>
      </c>
      <c r="L792" s="2">
        <v>7830</v>
      </c>
      <c r="M792" s="2">
        <v>7610</v>
      </c>
      <c r="N792" s="2">
        <v>8050</v>
      </c>
      <c r="O792" s="2" t="s">
        <v>1526</v>
      </c>
    </row>
    <row r="793" spans="1:15" x14ac:dyDescent="0.25">
      <c r="A793" t="str">
        <f>LEFT(Table1[[#This Row],[Make2]],4)</f>
        <v>2008</v>
      </c>
      <c r="B793" t="str">
        <f>LEFT(Table1[[#This Row],[Make and Model]],FIND(" ",Table1[[#This Row],[Make and Model]]))</f>
        <v xml:space="preserve">Kia </v>
      </c>
      <c r="C793" t="s">
        <v>3033</v>
      </c>
      <c r="D793" t="str">
        <f>REPLACE(Table1[[#This Row],[Make and Model]],1,FIND(" ",Table1[[#This Row],[Make and Model]]), "")</f>
        <v>Rondo Wagon</v>
      </c>
      <c r="E793" t="str">
        <f>REPLACE(Table1[[#This Row],[Make2]],1,5,"")</f>
        <v>Kia Rondo Wagon</v>
      </c>
      <c r="F793" t="s">
        <v>1163</v>
      </c>
      <c r="H793">
        <f>2014-Table1[[#This Row],[Year]]</f>
        <v>6</v>
      </c>
      <c r="K793" s="1">
        <v>72000</v>
      </c>
      <c r="L793" s="2">
        <v>6658</v>
      </c>
      <c r="M793" s="2">
        <v>6490</v>
      </c>
      <c r="N793" s="2">
        <v>6825</v>
      </c>
      <c r="O793" s="2" t="s">
        <v>1162</v>
      </c>
    </row>
    <row r="794" spans="1:15" x14ac:dyDescent="0.25">
      <c r="A794" t="str">
        <f>LEFT(Table1[[#This Row],[Make2]],4)</f>
        <v>2007</v>
      </c>
      <c r="B794" t="str">
        <f>LEFT(Table1[[#This Row],[Make and Model]],FIND(" ",Table1[[#This Row],[Make and Model]]))</f>
        <v xml:space="preserve">Kia </v>
      </c>
      <c r="C794" t="s">
        <v>3033</v>
      </c>
      <c r="D794" t="str">
        <f>REPLACE(Table1[[#This Row],[Make and Model]],1,FIND(" ",Table1[[#This Row],[Make and Model]]), "")</f>
        <v>Rondo Wagon</v>
      </c>
      <c r="E794" t="str">
        <f>REPLACE(Table1[[#This Row],[Make2]],1,5,"")</f>
        <v>Kia Rondo Wagon</v>
      </c>
      <c r="F794" t="s">
        <v>817</v>
      </c>
      <c r="H794">
        <f>2014-Table1[[#This Row],[Year]]</f>
        <v>7</v>
      </c>
      <c r="K794" s="1">
        <v>84000</v>
      </c>
      <c r="L794" s="2">
        <v>4198</v>
      </c>
      <c r="M794" s="2">
        <v>4090</v>
      </c>
      <c r="N794" s="2">
        <v>4306</v>
      </c>
      <c r="O794" s="2" t="s">
        <v>816</v>
      </c>
    </row>
    <row r="795" spans="1:15" x14ac:dyDescent="0.25">
      <c r="A795" t="str">
        <f>LEFT(Table1[[#This Row],[Make2]],4)</f>
        <v>2012</v>
      </c>
      <c r="B795" t="str">
        <f>LEFT(Table1[[#This Row],[Make and Model]],FIND(" ",Table1[[#This Row],[Make and Model]]))</f>
        <v xml:space="preserve">Kia </v>
      </c>
      <c r="C795" t="s">
        <v>3034</v>
      </c>
      <c r="D795" t="str">
        <f>REPLACE(Table1[[#This Row],[Make and Model]],1,FIND(" ",Table1[[#This Row],[Make and Model]]), "")</f>
        <v>Sedona Van</v>
      </c>
      <c r="E795" t="str">
        <f>REPLACE(Table1[[#This Row],[Make2]],1,5,"")</f>
        <v>Kia Sedona Van</v>
      </c>
      <c r="F795" t="s">
        <v>2673</v>
      </c>
      <c r="G795">
        <v>3</v>
      </c>
      <c r="H795">
        <f>2014-Table1[[#This Row],[Year]]</f>
        <v>2</v>
      </c>
      <c r="K795" s="1">
        <v>24000</v>
      </c>
      <c r="L795" s="2">
        <v>16131</v>
      </c>
      <c r="M795" s="2">
        <v>15807</v>
      </c>
      <c r="N795" s="2">
        <v>16454</v>
      </c>
      <c r="O795" s="2" t="s">
        <v>2672</v>
      </c>
    </row>
    <row r="796" spans="1:15" x14ac:dyDescent="0.25">
      <c r="A796" t="str">
        <f>LEFT(Table1[[#This Row],[Make2]],4)</f>
        <v>2011</v>
      </c>
      <c r="B796" t="str">
        <f>LEFT(Table1[[#This Row],[Make and Model]],FIND(" ",Table1[[#This Row],[Make and Model]]))</f>
        <v xml:space="preserve">Kia </v>
      </c>
      <c r="C796" t="s">
        <v>3034</v>
      </c>
      <c r="D796" t="str">
        <f>REPLACE(Table1[[#This Row],[Make and Model]],1,FIND(" ",Table1[[#This Row],[Make and Model]]), "")</f>
        <v>Sedona Van</v>
      </c>
      <c r="E796" t="str">
        <f>REPLACE(Table1[[#This Row],[Make2]],1,5,"")</f>
        <v>Kia Sedona Van</v>
      </c>
      <c r="F796" t="s">
        <v>1929</v>
      </c>
      <c r="G796">
        <v>3</v>
      </c>
      <c r="H796">
        <f>2014-Table1[[#This Row],[Year]]</f>
        <v>3</v>
      </c>
      <c r="K796" s="1">
        <v>36000</v>
      </c>
      <c r="L796" s="2">
        <v>14201</v>
      </c>
      <c r="M796" s="2">
        <v>13881</v>
      </c>
      <c r="N796" s="2">
        <v>14522</v>
      </c>
      <c r="O796" s="2" t="s">
        <v>1928</v>
      </c>
    </row>
    <row r="797" spans="1:15" x14ac:dyDescent="0.25">
      <c r="A797" t="str">
        <f>LEFT(Table1[[#This Row],[Make2]],4)</f>
        <v>2010</v>
      </c>
      <c r="B797" t="str">
        <f>LEFT(Table1[[#This Row],[Make and Model]],FIND(" ",Table1[[#This Row],[Make and Model]]))</f>
        <v xml:space="preserve">Kia </v>
      </c>
      <c r="C797" t="s">
        <v>3034</v>
      </c>
      <c r="D797" t="str">
        <f>REPLACE(Table1[[#This Row],[Make and Model]],1,FIND(" ",Table1[[#This Row],[Make and Model]]), "")</f>
        <v>Sedona Van</v>
      </c>
      <c r="E797" t="str">
        <f>REPLACE(Table1[[#This Row],[Make2]],1,5,"")</f>
        <v>Kia Sedona Van</v>
      </c>
      <c r="F797" t="s">
        <v>1899</v>
      </c>
      <c r="G797">
        <v>3</v>
      </c>
      <c r="H797">
        <f>2014-Table1[[#This Row],[Year]]</f>
        <v>4</v>
      </c>
      <c r="K797" s="1">
        <v>48000</v>
      </c>
      <c r="L797" s="2">
        <v>11598</v>
      </c>
      <c r="M797" s="2">
        <v>11374</v>
      </c>
      <c r="N797" s="2">
        <v>11823</v>
      </c>
      <c r="O797" s="2" t="s">
        <v>1898</v>
      </c>
    </row>
    <row r="798" spans="1:15" x14ac:dyDescent="0.25">
      <c r="A798" t="str">
        <f>LEFT(Table1[[#This Row],[Make2]],4)</f>
        <v>2009</v>
      </c>
      <c r="B798" t="str">
        <f>LEFT(Table1[[#This Row],[Make and Model]],FIND(" ",Table1[[#This Row],[Make and Model]]))</f>
        <v xml:space="preserve">Kia </v>
      </c>
      <c r="C798" t="s">
        <v>3034</v>
      </c>
      <c r="D798" t="str">
        <f>REPLACE(Table1[[#This Row],[Make and Model]],1,FIND(" ",Table1[[#This Row],[Make and Model]]), "")</f>
        <v>Sedona Van</v>
      </c>
      <c r="E798" t="str">
        <f>REPLACE(Table1[[#This Row],[Make2]],1,5,"")</f>
        <v>Kia Sedona Van</v>
      </c>
      <c r="F798" t="s">
        <v>1529</v>
      </c>
      <c r="G798">
        <v>3</v>
      </c>
      <c r="H798">
        <f>2014-Table1[[#This Row],[Year]]</f>
        <v>5</v>
      </c>
      <c r="K798" s="1">
        <v>60000</v>
      </c>
      <c r="L798" s="2">
        <v>9051</v>
      </c>
      <c r="M798" s="2">
        <v>8826</v>
      </c>
      <c r="N798" s="2">
        <v>9277</v>
      </c>
      <c r="O798" s="2" t="s">
        <v>1528</v>
      </c>
    </row>
    <row r="799" spans="1:15" x14ac:dyDescent="0.25">
      <c r="A799" t="str">
        <f>LEFT(Table1[[#This Row],[Make2]],4)</f>
        <v>2008</v>
      </c>
      <c r="B799" t="str">
        <f>LEFT(Table1[[#This Row],[Make and Model]],FIND(" ",Table1[[#This Row],[Make and Model]]))</f>
        <v xml:space="preserve">Kia </v>
      </c>
      <c r="C799" t="s">
        <v>3034</v>
      </c>
      <c r="D799" t="str">
        <f>REPLACE(Table1[[#This Row],[Make and Model]],1,FIND(" ",Table1[[#This Row],[Make and Model]]), "")</f>
        <v>Sedona Van</v>
      </c>
      <c r="E799" t="str">
        <f>REPLACE(Table1[[#This Row],[Make2]],1,5,"")</f>
        <v>Kia Sedona Van</v>
      </c>
      <c r="F799" t="s">
        <v>1165</v>
      </c>
      <c r="G799">
        <v>3</v>
      </c>
      <c r="H799">
        <f>2014-Table1[[#This Row],[Year]]</f>
        <v>6</v>
      </c>
      <c r="K799" s="1">
        <v>72000</v>
      </c>
      <c r="L799" s="2">
        <v>8308</v>
      </c>
      <c r="M799" s="2">
        <v>8139</v>
      </c>
      <c r="N799" s="2">
        <v>8478</v>
      </c>
      <c r="O799" s="2" t="s">
        <v>1164</v>
      </c>
    </row>
    <row r="800" spans="1:15" x14ac:dyDescent="0.25">
      <c r="A800" t="str">
        <f>LEFT(Table1[[#This Row],[Make2]],4)</f>
        <v>2007</v>
      </c>
      <c r="B800" t="str">
        <f>LEFT(Table1[[#This Row],[Make and Model]],FIND(" ",Table1[[#This Row],[Make and Model]]))</f>
        <v xml:space="preserve">Kia </v>
      </c>
      <c r="C800" t="s">
        <v>3034</v>
      </c>
      <c r="D800" t="str">
        <f>REPLACE(Table1[[#This Row],[Make and Model]],1,FIND(" ",Table1[[#This Row],[Make and Model]]), "")</f>
        <v>Sedona Van</v>
      </c>
      <c r="E800" t="str">
        <f>REPLACE(Table1[[#This Row],[Make2]],1,5,"")</f>
        <v>Kia Sedona Van</v>
      </c>
      <c r="F800" t="s">
        <v>819</v>
      </c>
      <c r="G800">
        <v>3</v>
      </c>
      <c r="H800">
        <f>2014-Table1[[#This Row],[Year]]</f>
        <v>7</v>
      </c>
      <c r="K800" s="1">
        <v>84000</v>
      </c>
      <c r="L800" s="2">
        <v>5432</v>
      </c>
      <c r="M800" s="2">
        <v>5329</v>
      </c>
      <c r="N800" s="2">
        <v>5534</v>
      </c>
      <c r="O800" s="2" t="s">
        <v>818</v>
      </c>
    </row>
    <row r="801" spans="1:15" x14ac:dyDescent="0.25">
      <c r="A801" t="str">
        <f>LEFT(Table1[[#This Row],[Make2]],4)</f>
        <v>2006</v>
      </c>
      <c r="B801" t="str">
        <f>LEFT(Table1[[#This Row],[Make and Model]],FIND(" ",Table1[[#This Row],[Make and Model]]))</f>
        <v xml:space="preserve">Kia </v>
      </c>
      <c r="C801" t="s">
        <v>3034</v>
      </c>
      <c r="D801" t="str">
        <f>REPLACE(Table1[[#This Row],[Make and Model]],1,FIND(" ",Table1[[#This Row],[Make and Model]]), "")</f>
        <v>Sedona Van</v>
      </c>
      <c r="E801" t="str">
        <f>REPLACE(Table1[[#This Row],[Make2]],1,5,"")</f>
        <v>Kia Sedona Van</v>
      </c>
      <c r="F801" t="s">
        <v>473</v>
      </c>
      <c r="G801">
        <v>3</v>
      </c>
      <c r="H801">
        <f>2014-Table1[[#This Row],[Year]]</f>
        <v>8</v>
      </c>
      <c r="K801" s="1">
        <v>96000</v>
      </c>
      <c r="L801" s="2">
        <v>4731</v>
      </c>
      <c r="M801" s="2">
        <v>4651</v>
      </c>
      <c r="N801" s="2">
        <v>4811</v>
      </c>
      <c r="O801" s="2" t="s">
        <v>472</v>
      </c>
    </row>
    <row r="802" spans="1:15" x14ac:dyDescent="0.25">
      <c r="A802" t="str">
        <f>LEFT(Table1[[#This Row],[Make2]],4)</f>
        <v>2005</v>
      </c>
      <c r="B802" t="str">
        <f>LEFT(Table1[[#This Row],[Make and Model]],FIND(" ",Table1[[#This Row],[Make and Model]]))</f>
        <v xml:space="preserve">Kia </v>
      </c>
      <c r="C802" t="s">
        <v>3034</v>
      </c>
      <c r="D802" t="str">
        <f>REPLACE(Table1[[#This Row],[Make and Model]],1,FIND(" ",Table1[[#This Row],[Make and Model]]), "")</f>
        <v>Sedona Van</v>
      </c>
      <c r="E802" t="str">
        <f>REPLACE(Table1[[#This Row],[Make2]],1,5,"")</f>
        <v>Kia Sedona Van</v>
      </c>
      <c r="F802" t="s">
        <v>187</v>
      </c>
      <c r="G802">
        <v>1</v>
      </c>
      <c r="H802">
        <f>2014-Table1[[#This Row],[Year]]</f>
        <v>9</v>
      </c>
      <c r="K802" s="1">
        <v>108000</v>
      </c>
      <c r="L802" s="2">
        <v>2987</v>
      </c>
      <c r="M802" s="2">
        <v>2941</v>
      </c>
      <c r="N802" s="2">
        <v>3033</v>
      </c>
      <c r="O802" s="2" t="s">
        <v>186</v>
      </c>
    </row>
    <row r="803" spans="1:15" x14ac:dyDescent="0.25">
      <c r="A803" t="str">
        <f>LEFT(Table1[[#This Row],[Make2]],4)</f>
        <v>2013</v>
      </c>
      <c r="B803" t="str">
        <f>LEFT(Table1[[#This Row],[Make and Model]],FIND(" ",Table1[[#This Row],[Make and Model]]))</f>
        <v xml:space="preserve">Kia </v>
      </c>
      <c r="C803" t="s">
        <v>3031</v>
      </c>
      <c r="D803" t="str">
        <f>REPLACE(Table1[[#This Row],[Make and Model]],1,FIND(" ",Table1[[#This Row],[Make and Model]]), "")</f>
        <v>Sorento SUV</v>
      </c>
      <c r="E803" t="str">
        <f>REPLACE(Table1[[#This Row],[Make2]],1,5,"")</f>
        <v>Kia Sorento SUV</v>
      </c>
      <c r="F803" t="s">
        <v>2999</v>
      </c>
      <c r="G803">
        <v>4</v>
      </c>
      <c r="H803">
        <f>2014-Table1[[#This Row],[Year]]</f>
        <v>1</v>
      </c>
      <c r="K803" s="1">
        <v>12000</v>
      </c>
      <c r="L803" s="2">
        <v>19143</v>
      </c>
      <c r="M803" s="2">
        <v>18773</v>
      </c>
      <c r="N803" s="2">
        <v>19512</v>
      </c>
      <c r="O803" s="2" t="s">
        <v>2998</v>
      </c>
    </row>
    <row r="804" spans="1:15" x14ac:dyDescent="0.25">
      <c r="A804" t="str">
        <f>LEFT(Table1[[#This Row],[Make2]],4)</f>
        <v>2012</v>
      </c>
      <c r="B804" t="str">
        <f>LEFT(Table1[[#This Row],[Make and Model]],FIND(" ",Table1[[#This Row],[Make and Model]]))</f>
        <v xml:space="preserve">Kia </v>
      </c>
      <c r="C804" t="s">
        <v>3031</v>
      </c>
      <c r="D804" t="str">
        <f>REPLACE(Table1[[#This Row],[Make and Model]],1,FIND(" ",Table1[[#This Row],[Make and Model]]), "")</f>
        <v>Sorento SUV</v>
      </c>
      <c r="E804" t="str">
        <f>REPLACE(Table1[[#This Row],[Make2]],1,5,"")</f>
        <v>Kia Sorento SUV</v>
      </c>
      <c r="F804" t="s">
        <v>2675</v>
      </c>
      <c r="G804">
        <v>4</v>
      </c>
      <c r="H804">
        <f>2014-Table1[[#This Row],[Year]]</f>
        <v>2</v>
      </c>
      <c r="K804" s="1">
        <v>24000</v>
      </c>
      <c r="L804" s="2">
        <v>16483</v>
      </c>
      <c r="M804" s="2">
        <v>16188</v>
      </c>
      <c r="N804" s="2">
        <v>16779</v>
      </c>
      <c r="O804" s="2" t="s">
        <v>2674</v>
      </c>
    </row>
    <row r="805" spans="1:15" x14ac:dyDescent="0.25">
      <c r="A805" t="str">
        <f>LEFT(Table1[[#This Row],[Make2]],4)</f>
        <v>2011</v>
      </c>
      <c r="B805" t="str">
        <f>LEFT(Table1[[#This Row],[Make and Model]],FIND(" ",Table1[[#This Row],[Make and Model]]))</f>
        <v xml:space="preserve">Kia </v>
      </c>
      <c r="C805" t="s">
        <v>3031</v>
      </c>
      <c r="D805" t="str">
        <f>REPLACE(Table1[[#This Row],[Make and Model]],1,FIND(" ",Table1[[#This Row],[Make and Model]]), "")</f>
        <v>Sorento SUV</v>
      </c>
      <c r="E805" t="str">
        <f>REPLACE(Table1[[#This Row],[Make2]],1,5,"")</f>
        <v>Kia Sorento SUV</v>
      </c>
      <c r="F805" t="s">
        <v>1931</v>
      </c>
      <c r="G805">
        <v>4</v>
      </c>
      <c r="H805">
        <f>2014-Table1[[#This Row],[Year]]</f>
        <v>3</v>
      </c>
      <c r="K805" s="1">
        <v>36000</v>
      </c>
      <c r="L805" s="2">
        <v>13755</v>
      </c>
      <c r="M805" s="2">
        <v>13479</v>
      </c>
      <c r="N805" s="2">
        <v>14030</v>
      </c>
      <c r="O805" s="2" t="s">
        <v>1930</v>
      </c>
    </row>
    <row r="806" spans="1:15" x14ac:dyDescent="0.25">
      <c r="A806" t="str">
        <f>LEFT(Table1[[#This Row],[Make2]],4)</f>
        <v>2009</v>
      </c>
      <c r="B806" t="str">
        <f>LEFT(Table1[[#This Row],[Make and Model]],FIND(" ",Table1[[#This Row],[Make and Model]]))</f>
        <v xml:space="preserve">Kia </v>
      </c>
      <c r="C806" t="s">
        <v>3031</v>
      </c>
      <c r="D806" t="str">
        <f>REPLACE(Table1[[#This Row],[Make and Model]],1,FIND(" ",Table1[[#This Row],[Make and Model]]), "")</f>
        <v>Sorento SUV</v>
      </c>
      <c r="E806" t="str">
        <f>REPLACE(Table1[[#This Row],[Make2]],1,5,"")</f>
        <v>Kia Sorento SUV</v>
      </c>
      <c r="F806" t="s">
        <v>1531</v>
      </c>
      <c r="G806">
        <v>2.67</v>
      </c>
      <c r="H806">
        <f>2014-Table1[[#This Row],[Year]]</f>
        <v>5</v>
      </c>
      <c r="K806" s="1">
        <v>60000</v>
      </c>
      <c r="L806" s="2">
        <v>12207</v>
      </c>
      <c r="M806" s="2">
        <v>11921</v>
      </c>
      <c r="N806" s="2">
        <v>12493</v>
      </c>
      <c r="O806" s="2" t="s">
        <v>1530</v>
      </c>
    </row>
    <row r="807" spans="1:15" x14ac:dyDescent="0.25">
      <c r="A807" t="str">
        <f>LEFT(Table1[[#This Row],[Make2]],4)</f>
        <v>2008</v>
      </c>
      <c r="B807" t="str">
        <f>LEFT(Table1[[#This Row],[Make and Model]],FIND(" ",Table1[[#This Row],[Make and Model]]))</f>
        <v xml:space="preserve">Kia </v>
      </c>
      <c r="C807" t="s">
        <v>3031</v>
      </c>
      <c r="D807" t="str">
        <f>REPLACE(Table1[[#This Row],[Make and Model]],1,FIND(" ",Table1[[#This Row],[Make and Model]]), "")</f>
        <v>Sorento SUV</v>
      </c>
      <c r="E807" t="str">
        <f>REPLACE(Table1[[#This Row],[Make2]],1,5,"")</f>
        <v>Kia Sorento SUV</v>
      </c>
      <c r="F807" t="s">
        <v>1167</v>
      </c>
      <c r="G807">
        <v>2.67</v>
      </c>
      <c r="H807">
        <f>2014-Table1[[#This Row],[Year]]</f>
        <v>6</v>
      </c>
      <c r="K807" s="1">
        <v>72000</v>
      </c>
      <c r="L807" s="2">
        <v>11556</v>
      </c>
      <c r="M807" s="2">
        <v>11290</v>
      </c>
      <c r="N807" s="2">
        <v>11822</v>
      </c>
      <c r="O807" s="2" t="s">
        <v>1166</v>
      </c>
    </row>
    <row r="808" spans="1:15" x14ac:dyDescent="0.25">
      <c r="A808" t="str">
        <f>LEFT(Table1[[#This Row],[Make2]],4)</f>
        <v>2007</v>
      </c>
      <c r="B808" t="str">
        <f>LEFT(Table1[[#This Row],[Make and Model]],FIND(" ",Table1[[#This Row],[Make and Model]]))</f>
        <v xml:space="preserve">Kia </v>
      </c>
      <c r="C808" t="s">
        <v>3031</v>
      </c>
      <c r="D808" t="str">
        <f>REPLACE(Table1[[#This Row],[Make and Model]],1,FIND(" ",Table1[[#This Row],[Make and Model]]), "")</f>
        <v>Sorento SUV</v>
      </c>
      <c r="E808" t="str">
        <f>REPLACE(Table1[[#This Row],[Make2]],1,5,"")</f>
        <v>Kia Sorento SUV</v>
      </c>
      <c r="F808" t="s">
        <v>821</v>
      </c>
      <c r="G808">
        <v>2.67</v>
      </c>
      <c r="H808">
        <f>2014-Table1[[#This Row],[Year]]</f>
        <v>7</v>
      </c>
      <c r="K808" s="1">
        <v>84000</v>
      </c>
      <c r="L808" s="2">
        <v>6387</v>
      </c>
      <c r="M808" s="2">
        <v>6250</v>
      </c>
      <c r="N808" s="2">
        <v>6523</v>
      </c>
      <c r="O808" s="2" t="s">
        <v>820</v>
      </c>
    </row>
    <row r="809" spans="1:15" x14ac:dyDescent="0.25">
      <c r="A809" t="str">
        <f>LEFT(Table1[[#This Row],[Make2]],4)</f>
        <v>2006</v>
      </c>
      <c r="B809" t="str">
        <f>LEFT(Table1[[#This Row],[Make and Model]],FIND(" ",Table1[[#This Row],[Make and Model]]))</f>
        <v xml:space="preserve">Kia </v>
      </c>
      <c r="C809" t="s">
        <v>3031</v>
      </c>
      <c r="D809" t="str">
        <f>REPLACE(Table1[[#This Row],[Make and Model]],1,FIND(" ",Table1[[#This Row],[Make and Model]]), "")</f>
        <v>Sorento SUV</v>
      </c>
      <c r="E809" t="str">
        <f>REPLACE(Table1[[#This Row],[Make2]],1,5,"")</f>
        <v>Kia Sorento SUV</v>
      </c>
      <c r="F809" t="s">
        <v>475</v>
      </c>
      <c r="G809">
        <v>0.67</v>
      </c>
      <c r="H809">
        <f>2014-Table1[[#This Row],[Year]]</f>
        <v>8</v>
      </c>
      <c r="K809" s="1">
        <v>96000</v>
      </c>
      <c r="L809" s="2">
        <v>4583</v>
      </c>
      <c r="M809" s="2">
        <v>4483</v>
      </c>
      <c r="N809" s="2">
        <v>4684</v>
      </c>
      <c r="O809" s="2" t="s">
        <v>474</v>
      </c>
    </row>
    <row r="810" spans="1:15" x14ac:dyDescent="0.25">
      <c r="A810" t="str">
        <f>LEFT(Table1[[#This Row],[Make2]],4)</f>
        <v>2005</v>
      </c>
      <c r="B810" t="str">
        <f>LEFT(Table1[[#This Row],[Make and Model]],FIND(" ",Table1[[#This Row],[Make and Model]]))</f>
        <v xml:space="preserve">Kia </v>
      </c>
      <c r="C810" t="s">
        <v>3031</v>
      </c>
      <c r="D810" t="str">
        <f>REPLACE(Table1[[#This Row],[Make and Model]],1,FIND(" ",Table1[[#This Row],[Make and Model]]), "")</f>
        <v>Sorento SUV</v>
      </c>
      <c r="E810" t="str">
        <f>REPLACE(Table1[[#This Row],[Make2]],1,5,"")</f>
        <v>Kia Sorento SUV</v>
      </c>
      <c r="F810" t="s">
        <v>189</v>
      </c>
      <c r="G810">
        <v>0.67</v>
      </c>
      <c r="H810">
        <f>2014-Table1[[#This Row],[Year]]</f>
        <v>9</v>
      </c>
      <c r="K810" s="1">
        <v>108000</v>
      </c>
      <c r="L810" s="2">
        <v>4089</v>
      </c>
      <c r="M810" s="2">
        <v>4003</v>
      </c>
      <c r="N810" s="2">
        <v>4174</v>
      </c>
      <c r="O810" s="2" t="s">
        <v>188</v>
      </c>
    </row>
    <row r="811" spans="1:15" x14ac:dyDescent="0.25">
      <c r="A811" t="str">
        <f>LEFT(Table1[[#This Row],[Make2]],4)</f>
        <v>2013</v>
      </c>
      <c r="B811" t="str">
        <f>LEFT(Table1[[#This Row],[Make and Model]],FIND(" ",Table1[[#This Row],[Make and Model]]))</f>
        <v xml:space="preserve">Kia </v>
      </c>
      <c r="C811" t="s">
        <v>3033</v>
      </c>
      <c r="D811" t="str">
        <f>REPLACE(Table1[[#This Row],[Make and Model]],1,FIND(" ",Table1[[#This Row],[Make and Model]]), "")</f>
        <v>Soul Hatchback</v>
      </c>
      <c r="E811" t="str">
        <f>REPLACE(Table1[[#This Row],[Make2]],1,5,"")</f>
        <v>Kia Soul Hatchback</v>
      </c>
      <c r="F811" t="s">
        <v>3001</v>
      </c>
      <c r="G811">
        <v>4</v>
      </c>
      <c r="H811">
        <f>2014-Table1[[#This Row],[Year]]</f>
        <v>1</v>
      </c>
      <c r="K811" s="1">
        <v>12000</v>
      </c>
      <c r="L811" s="2">
        <v>12910</v>
      </c>
      <c r="M811" s="2">
        <v>12596</v>
      </c>
      <c r="N811" s="2">
        <v>13224</v>
      </c>
      <c r="O811" s="2" t="s">
        <v>3000</v>
      </c>
    </row>
    <row r="812" spans="1:15" x14ac:dyDescent="0.25">
      <c r="A812" t="str">
        <f>LEFT(Table1[[#This Row],[Make2]],4)</f>
        <v>2012</v>
      </c>
      <c r="B812" t="str">
        <f>LEFT(Table1[[#This Row],[Make and Model]],FIND(" ",Table1[[#This Row],[Make and Model]]))</f>
        <v xml:space="preserve">Kia </v>
      </c>
      <c r="C812" t="s">
        <v>3033</v>
      </c>
      <c r="D812" t="str">
        <f>REPLACE(Table1[[#This Row],[Make and Model]],1,FIND(" ",Table1[[#This Row],[Make and Model]]), "")</f>
        <v>Soul Hatchback</v>
      </c>
      <c r="E812" t="str">
        <f>REPLACE(Table1[[#This Row],[Make2]],1,5,"")</f>
        <v>Kia Soul Hatchback</v>
      </c>
      <c r="F812" t="s">
        <v>2315</v>
      </c>
      <c r="G812">
        <v>4</v>
      </c>
      <c r="H812">
        <f>2014-Table1[[#This Row],[Year]]</f>
        <v>2</v>
      </c>
      <c r="K812" s="1">
        <v>24000</v>
      </c>
      <c r="L812" s="2">
        <v>11953</v>
      </c>
      <c r="M812" s="2">
        <v>11667</v>
      </c>
      <c r="N812" s="2">
        <v>12239</v>
      </c>
      <c r="O812" s="2" t="s">
        <v>2314</v>
      </c>
    </row>
    <row r="813" spans="1:15" x14ac:dyDescent="0.25">
      <c r="A813" t="str">
        <f>LEFT(Table1[[#This Row],[Make2]],4)</f>
        <v>2011</v>
      </c>
      <c r="B813" t="str">
        <f>LEFT(Table1[[#This Row],[Make and Model]],FIND(" ",Table1[[#This Row],[Make and Model]]))</f>
        <v xml:space="preserve">Kia </v>
      </c>
      <c r="C813" t="s">
        <v>3033</v>
      </c>
      <c r="D813" t="str">
        <f>REPLACE(Table1[[#This Row],[Make and Model]],1,FIND(" ",Table1[[#This Row],[Make and Model]]), "")</f>
        <v>Soul Hatchback</v>
      </c>
      <c r="E813" t="str">
        <f>REPLACE(Table1[[#This Row],[Make2]],1,5,"")</f>
        <v>Kia Soul Hatchback</v>
      </c>
      <c r="F813" t="s">
        <v>1933</v>
      </c>
      <c r="G813">
        <v>4</v>
      </c>
      <c r="H813">
        <f>2014-Table1[[#This Row],[Year]]</f>
        <v>3</v>
      </c>
      <c r="K813" s="1">
        <v>36000</v>
      </c>
      <c r="L813" s="2">
        <v>9882</v>
      </c>
      <c r="M813" s="2">
        <v>9588</v>
      </c>
      <c r="N813" s="2">
        <v>10176</v>
      </c>
      <c r="O813" s="2" t="s">
        <v>1932</v>
      </c>
    </row>
    <row r="814" spans="1:15" x14ac:dyDescent="0.25">
      <c r="A814" t="str">
        <f>LEFT(Table1[[#This Row],[Make2]],4)</f>
        <v>2010</v>
      </c>
      <c r="B814" t="str">
        <f>LEFT(Table1[[#This Row],[Make and Model]],FIND(" ",Table1[[#This Row],[Make and Model]]))</f>
        <v xml:space="preserve">Kia </v>
      </c>
      <c r="C814" t="s">
        <v>3033</v>
      </c>
      <c r="D814" t="str">
        <f>REPLACE(Table1[[#This Row],[Make and Model]],1,FIND(" ",Table1[[#This Row],[Make and Model]]), "")</f>
        <v>Soul Hatchback</v>
      </c>
      <c r="E814" t="str">
        <f>REPLACE(Table1[[#This Row],[Make2]],1,5,"")</f>
        <v>Kia Soul Hatchback</v>
      </c>
      <c r="F814" t="s">
        <v>1901</v>
      </c>
      <c r="G814">
        <v>4</v>
      </c>
      <c r="H814">
        <f>2014-Table1[[#This Row],[Year]]</f>
        <v>4</v>
      </c>
      <c r="K814" s="1">
        <v>48000</v>
      </c>
      <c r="L814" s="2">
        <v>9411</v>
      </c>
      <c r="M814" s="2">
        <v>9140</v>
      </c>
      <c r="N814" s="2">
        <v>9682</v>
      </c>
      <c r="O814" s="2" t="s">
        <v>1900</v>
      </c>
    </row>
    <row r="815" spans="1:15" x14ac:dyDescent="0.25">
      <c r="A815" t="str">
        <f>LEFT(Table1[[#This Row],[Make2]],4)</f>
        <v>2009</v>
      </c>
      <c r="B815" t="str">
        <f>LEFT(Table1[[#This Row],[Make and Model]],FIND(" ",Table1[[#This Row],[Make and Model]]))</f>
        <v xml:space="preserve">Kia </v>
      </c>
      <c r="C815" t="s">
        <v>3033</v>
      </c>
      <c r="D815" t="str">
        <f>REPLACE(Table1[[#This Row],[Make and Model]],1,FIND(" ",Table1[[#This Row],[Make and Model]]), "")</f>
        <v>Spectra Hatchback</v>
      </c>
      <c r="E815" t="str">
        <f>REPLACE(Table1[[#This Row],[Make2]],1,5,"")</f>
        <v>Kia Spectra Hatchback</v>
      </c>
      <c r="F815" t="s">
        <v>1533</v>
      </c>
      <c r="G815">
        <v>1.67</v>
      </c>
      <c r="H815">
        <f>2014-Table1[[#This Row],[Year]]</f>
        <v>5</v>
      </c>
      <c r="K815" s="1">
        <v>60000</v>
      </c>
      <c r="L815" s="2">
        <v>6923</v>
      </c>
      <c r="M815" s="2">
        <v>6766</v>
      </c>
      <c r="N815" s="2">
        <v>7079</v>
      </c>
      <c r="O815" s="2" t="s">
        <v>1532</v>
      </c>
    </row>
    <row r="816" spans="1:15" x14ac:dyDescent="0.25">
      <c r="A816" t="str">
        <f>LEFT(Table1[[#This Row],[Make2]],4)</f>
        <v>2008</v>
      </c>
      <c r="B816" t="str">
        <f>LEFT(Table1[[#This Row],[Make and Model]],FIND(" ",Table1[[#This Row],[Make and Model]]))</f>
        <v xml:space="preserve">Kia </v>
      </c>
      <c r="C816" t="s">
        <v>3033</v>
      </c>
      <c r="D816" t="str">
        <f>REPLACE(Table1[[#This Row],[Make and Model]],1,FIND(" ",Table1[[#This Row],[Make and Model]]), "")</f>
        <v>Spectra Hatchback</v>
      </c>
      <c r="E816" t="str">
        <f>REPLACE(Table1[[#This Row],[Make2]],1,5,"")</f>
        <v>Kia Spectra Hatchback</v>
      </c>
      <c r="F816" t="s">
        <v>1169</v>
      </c>
      <c r="G816">
        <v>1.67</v>
      </c>
      <c r="H816">
        <f>2014-Table1[[#This Row],[Year]]</f>
        <v>6</v>
      </c>
      <c r="K816" s="1">
        <v>72000</v>
      </c>
      <c r="L816" s="2">
        <v>5630</v>
      </c>
      <c r="M816" s="2">
        <v>5461</v>
      </c>
      <c r="N816" s="2">
        <v>5799</v>
      </c>
      <c r="O816" s="2" t="s">
        <v>1168</v>
      </c>
    </row>
    <row r="817" spans="1:15" x14ac:dyDescent="0.25">
      <c r="A817" t="str">
        <f>LEFT(Table1[[#This Row],[Make2]],4)</f>
        <v>2007</v>
      </c>
      <c r="B817" t="str">
        <f>LEFT(Table1[[#This Row],[Make and Model]],FIND(" ",Table1[[#This Row],[Make and Model]]))</f>
        <v xml:space="preserve">Kia </v>
      </c>
      <c r="C817" t="s">
        <v>3033</v>
      </c>
      <c r="D817" t="str">
        <f>REPLACE(Table1[[#This Row],[Make and Model]],1,FIND(" ",Table1[[#This Row],[Make and Model]]), "")</f>
        <v>Spectra Hatchback</v>
      </c>
      <c r="E817" t="str">
        <f>REPLACE(Table1[[#This Row],[Make2]],1,5,"")</f>
        <v>Kia Spectra Hatchback</v>
      </c>
      <c r="F817" t="s">
        <v>823</v>
      </c>
      <c r="G817">
        <v>1.33</v>
      </c>
      <c r="H817">
        <f>2014-Table1[[#This Row],[Year]]</f>
        <v>7</v>
      </c>
      <c r="K817" s="1">
        <v>84000</v>
      </c>
      <c r="L817" s="2">
        <v>5155</v>
      </c>
      <c r="M817" s="2">
        <v>5022</v>
      </c>
      <c r="N817" s="2">
        <v>5289</v>
      </c>
      <c r="O817" s="2" t="s">
        <v>822</v>
      </c>
    </row>
    <row r="818" spans="1:15" x14ac:dyDescent="0.25">
      <c r="A818" t="str">
        <f>LEFT(Table1[[#This Row],[Make2]],4)</f>
        <v>2006</v>
      </c>
      <c r="B818" t="str">
        <f>LEFT(Table1[[#This Row],[Make and Model]],FIND(" ",Table1[[#This Row],[Make and Model]]))</f>
        <v xml:space="preserve">Kia </v>
      </c>
      <c r="C818" t="s">
        <v>3033</v>
      </c>
      <c r="D818" t="str">
        <f>REPLACE(Table1[[#This Row],[Make and Model]],1,FIND(" ",Table1[[#This Row],[Make and Model]]), "")</f>
        <v>Spectra Hatchback</v>
      </c>
      <c r="E818" t="str">
        <f>REPLACE(Table1[[#This Row],[Make2]],1,5,"")</f>
        <v>Kia Spectra Hatchback</v>
      </c>
      <c r="F818" t="s">
        <v>477</v>
      </c>
      <c r="G818">
        <v>1.33</v>
      </c>
      <c r="H818">
        <f>2014-Table1[[#This Row],[Year]]</f>
        <v>8</v>
      </c>
      <c r="K818" s="1">
        <v>96000</v>
      </c>
      <c r="L818" s="2">
        <v>3924</v>
      </c>
      <c r="M818" s="2">
        <v>3845</v>
      </c>
      <c r="N818" s="2">
        <v>4002</v>
      </c>
      <c r="O818" s="2" t="s">
        <v>476</v>
      </c>
    </row>
    <row r="819" spans="1:15" x14ac:dyDescent="0.25">
      <c r="A819" t="str">
        <f>LEFT(Table1[[#This Row],[Make2]],4)</f>
        <v>2005</v>
      </c>
      <c r="B819" t="str">
        <f>LEFT(Table1[[#This Row],[Make and Model]],FIND(" ",Table1[[#This Row],[Make and Model]]))</f>
        <v xml:space="preserve">Kia </v>
      </c>
      <c r="C819" t="s">
        <v>3033</v>
      </c>
      <c r="D819" t="str">
        <f>REPLACE(Table1[[#This Row],[Make and Model]],1,FIND(" ",Table1[[#This Row],[Make and Model]]), "")</f>
        <v>Spectra Hatchback</v>
      </c>
      <c r="E819" t="str">
        <f>REPLACE(Table1[[#This Row],[Make2]],1,5,"")</f>
        <v>Kia Spectra Hatchback</v>
      </c>
      <c r="F819" t="s">
        <v>191</v>
      </c>
      <c r="G819">
        <v>1.33</v>
      </c>
      <c r="H819">
        <f>2014-Table1[[#This Row],[Year]]</f>
        <v>9</v>
      </c>
      <c r="K819" s="1">
        <v>108000</v>
      </c>
      <c r="L819" s="2">
        <v>3149</v>
      </c>
      <c r="M819" s="2">
        <v>3072</v>
      </c>
      <c r="N819" s="2">
        <v>3227</v>
      </c>
      <c r="O819" s="2" t="s">
        <v>190</v>
      </c>
    </row>
    <row r="820" spans="1:15" x14ac:dyDescent="0.25">
      <c r="A820" t="str">
        <f>LEFT(Table1[[#This Row],[Make2]],4)</f>
        <v>2013</v>
      </c>
      <c r="B820" t="str">
        <f>LEFT(Table1[[#This Row],[Make and Model]],FIND(" ",Table1[[#This Row],[Make and Model]]))</f>
        <v xml:space="preserve">Kia </v>
      </c>
      <c r="C820" t="s">
        <v>3031</v>
      </c>
      <c r="D820" t="str">
        <f>REPLACE(Table1[[#This Row],[Make and Model]],1,FIND(" ",Table1[[#This Row],[Make and Model]]), "")</f>
        <v>Sportage SUV</v>
      </c>
      <c r="E820" t="str">
        <f>REPLACE(Table1[[#This Row],[Make2]],1,5,"")</f>
        <v>Kia Sportage SUV</v>
      </c>
      <c r="F820" t="s">
        <v>3003</v>
      </c>
      <c r="G820">
        <v>4</v>
      </c>
      <c r="H820">
        <f>2014-Table1[[#This Row],[Year]]</f>
        <v>1</v>
      </c>
      <c r="K820" s="1">
        <v>12000</v>
      </c>
      <c r="L820" s="2">
        <v>17830</v>
      </c>
      <c r="M820" s="2">
        <v>17488</v>
      </c>
      <c r="N820" s="2">
        <v>18171</v>
      </c>
      <c r="O820" s="2" t="s">
        <v>3002</v>
      </c>
    </row>
    <row r="821" spans="1:15" x14ac:dyDescent="0.25">
      <c r="A821" t="str">
        <f>LEFT(Table1[[#This Row],[Make2]],4)</f>
        <v>2012</v>
      </c>
      <c r="B821" t="str">
        <f>LEFT(Table1[[#This Row],[Make and Model]],FIND(" ",Table1[[#This Row],[Make and Model]]))</f>
        <v xml:space="preserve">Kia </v>
      </c>
      <c r="C821" t="s">
        <v>3031</v>
      </c>
      <c r="D821" t="str">
        <f>REPLACE(Table1[[#This Row],[Make and Model]],1,FIND(" ",Table1[[#This Row],[Make and Model]]), "")</f>
        <v>Sportage SUV</v>
      </c>
      <c r="E821" t="str">
        <f>REPLACE(Table1[[#This Row],[Make2]],1,5,"")</f>
        <v>Kia Sportage SUV</v>
      </c>
      <c r="F821" t="s">
        <v>2317</v>
      </c>
      <c r="G821">
        <v>4</v>
      </c>
      <c r="H821">
        <f>2014-Table1[[#This Row],[Year]]</f>
        <v>2</v>
      </c>
      <c r="K821" s="1">
        <v>24000</v>
      </c>
      <c r="L821" s="2">
        <v>15238</v>
      </c>
      <c r="M821" s="2">
        <v>14895</v>
      </c>
      <c r="N821" s="2">
        <v>15580</v>
      </c>
      <c r="O821" s="2" t="s">
        <v>2316</v>
      </c>
    </row>
    <row r="822" spans="1:15" x14ac:dyDescent="0.25">
      <c r="A822" t="str">
        <f>LEFT(Table1[[#This Row],[Make2]],4)</f>
        <v>2011</v>
      </c>
      <c r="B822" t="str">
        <f>LEFT(Table1[[#This Row],[Make and Model]],FIND(" ",Table1[[#This Row],[Make and Model]]))</f>
        <v xml:space="preserve">Kia </v>
      </c>
      <c r="C822" t="s">
        <v>3031</v>
      </c>
      <c r="D822" t="str">
        <f>REPLACE(Table1[[#This Row],[Make and Model]],1,FIND(" ",Table1[[#This Row],[Make and Model]]), "")</f>
        <v>Sportage SUV</v>
      </c>
      <c r="E822" t="str">
        <f>REPLACE(Table1[[#This Row],[Make2]],1,5,"")</f>
        <v>Kia Sportage SUV</v>
      </c>
      <c r="F822" t="s">
        <v>1935</v>
      </c>
      <c r="G822">
        <v>4</v>
      </c>
      <c r="H822">
        <f>2014-Table1[[#This Row],[Year]]</f>
        <v>3</v>
      </c>
      <c r="K822" s="1">
        <v>36000</v>
      </c>
      <c r="L822" s="2">
        <v>13316</v>
      </c>
      <c r="M822" s="2">
        <v>12946</v>
      </c>
      <c r="N822" s="2">
        <v>13686</v>
      </c>
      <c r="O822" s="2" t="s">
        <v>1934</v>
      </c>
    </row>
    <row r="823" spans="1:15" x14ac:dyDescent="0.25">
      <c r="A823" t="str">
        <f>LEFT(Table1[[#This Row],[Make2]],4)</f>
        <v>2010</v>
      </c>
      <c r="B823" t="str">
        <f>LEFT(Table1[[#This Row],[Make and Model]],FIND(" ",Table1[[#This Row],[Make and Model]]))</f>
        <v xml:space="preserve">Kia </v>
      </c>
      <c r="C823" t="s">
        <v>3031</v>
      </c>
      <c r="D823" t="str">
        <f>REPLACE(Table1[[#This Row],[Make and Model]],1,FIND(" ",Table1[[#This Row],[Make and Model]]), "")</f>
        <v>Sportage SUV</v>
      </c>
      <c r="E823" t="str">
        <f>REPLACE(Table1[[#This Row],[Make2]],1,5,"")</f>
        <v>Kia Sportage SUV</v>
      </c>
      <c r="F823" t="s">
        <v>1903</v>
      </c>
      <c r="G823">
        <v>2.33</v>
      </c>
      <c r="H823">
        <f>2014-Table1[[#This Row],[Year]]</f>
        <v>4</v>
      </c>
      <c r="K823" s="1">
        <v>48000</v>
      </c>
      <c r="L823" s="2">
        <v>11339</v>
      </c>
      <c r="M823" s="2">
        <v>11071</v>
      </c>
      <c r="N823" s="2">
        <v>11606</v>
      </c>
      <c r="O823" s="2" t="s">
        <v>1902</v>
      </c>
    </row>
    <row r="824" spans="1:15" x14ac:dyDescent="0.25">
      <c r="A824" t="str">
        <f>LEFT(Table1[[#This Row],[Make2]],4)</f>
        <v>2009</v>
      </c>
      <c r="B824" t="str">
        <f>LEFT(Table1[[#This Row],[Make and Model]],FIND(" ",Table1[[#This Row],[Make and Model]]))</f>
        <v xml:space="preserve">Kia </v>
      </c>
      <c r="C824" t="s">
        <v>3031</v>
      </c>
      <c r="D824" t="str">
        <f>REPLACE(Table1[[#This Row],[Make and Model]],1,FIND(" ",Table1[[#This Row],[Make and Model]]), "")</f>
        <v>Sportage SUV</v>
      </c>
      <c r="E824" t="str">
        <f>REPLACE(Table1[[#This Row],[Make2]],1,5,"")</f>
        <v>Kia Sportage SUV</v>
      </c>
      <c r="F824" t="s">
        <v>1535</v>
      </c>
      <c r="G824">
        <v>2.33</v>
      </c>
      <c r="H824">
        <f>2014-Table1[[#This Row],[Year]]</f>
        <v>5</v>
      </c>
      <c r="K824" s="1">
        <v>60000</v>
      </c>
      <c r="L824" s="2">
        <v>9036</v>
      </c>
      <c r="M824" s="2">
        <v>8829</v>
      </c>
      <c r="N824" s="2">
        <v>9243</v>
      </c>
      <c r="O824" s="2" t="s">
        <v>1534</v>
      </c>
    </row>
    <row r="825" spans="1:15" x14ac:dyDescent="0.25">
      <c r="A825" t="str">
        <f>LEFT(Table1[[#This Row],[Make2]],4)</f>
        <v>2008</v>
      </c>
      <c r="B825" t="str">
        <f>LEFT(Table1[[#This Row],[Make and Model]],FIND(" ",Table1[[#This Row],[Make and Model]]))</f>
        <v xml:space="preserve">Kia </v>
      </c>
      <c r="C825" t="s">
        <v>3031</v>
      </c>
      <c r="D825" t="str">
        <f>REPLACE(Table1[[#This Row],[Make and Model]],1,FIND(" ",Table1[[#This Row],[Make and Model]]), "")</f>
        <v>Sportage SUV</v>
      </c>
      <c r="E825" t="str">
        <f>REPLACE(Table1[[#This Row],[Make2]],1,5,"")</f>
        <v>Kia Sportage SUV</v>
      </c>
      <c r="F825" t="s">
        <v>1171</v>
      </c>
      <c r="G825">
        <v>2.33</v>
      </c>
      <c r="H825">
        <f>2014-Table1[[#This Row],[Year]]</f>
        <v>6</v>
      </c>
      <c r="K825" s="1">
        <v>72000</v>
      </c>
      <c r="L825" s="2">
        <v>8059</v>
      </c>
      <c r="M825" s="2">
        <v>7876</v>
      </c>
      <c r="N825" s="2">
        <v>8241</v>
      </c>
      <c r="O825" s="2" t="s">
        <v>1170</v>
      </c>
    </row>
    <row r="826" spans="1:15" x14ac:dyDescent="0.25">
      <c r="A826" t="str">
        <f>LEFT(Table1[[#This Row],[Make2]],4)</f>
        <v>2007</v>
      </c>
      <c r="B826" t="str">
        <f>LEFT(Table1[[#This Row],[Make and Model]],FIND(" ",Table1[[#This Row],[Make and Model]]))</f>
        <v xml:space="preserve">Kia </v>
      </c>
      <c r="C826" t="s">
        <v>3031</v>
      </c>
      <c r="D826" t="str">
        <f>REPLACE(Table1[[#This Row],[Make and Model]],1,FIND(" ",Table1[[#This Row],[Make and Model]]), "")</f>
        <v>Sportage SUV</v>
      </c>
      <c r="E826" t="str">
        <f>REPLACE(Table1[[#This Row],[Make2]],1,5,"")</f>
        <v>Kia Sportage SUV</v>
      </c>
      <c r="F826" t="s">
        <v>825</v>
      </c>
      <c r="G826">
        <v>1.33</v>
      </c>
      <c r="H826">
        <f>2014-Table1[[#This Row],[Year]]</f>
        <v>7</v>
      </c>
      <c r="K826" s="1">
        <v>84000</v>
      </c>
      <c r="L826" s="2">
        <v>5479</v>
      </c>
      <c r="M826" s="2">
        <v>5376</v>
      </c>
      <c r="N826" s="2">
        <v>5581</v>
      </c>
      <c r="O826" s="2" t="s">
        <v>824</v>
      </c>
    </row>
    <row r="827" spans="1:15" x14ac:dyDescent="0.25">
      <c r="A827" t="str">
        <f>LEFT(Table1[[#This Row],[Make2]],4)</f>
        <v>2006</v>
      </c>
      <c r="B827" t="str">
        <f>LEFT(Table1[[#This Row],[Make and Model]],FIND(" ",Table1[[#This Row],[Make and Model]]))</f>
        <v xml:space="preserve">Kia </v>
      </c>
      <c r="C827" t="s">
        <v>3031</v>
      </c>
      <c r="D827" t="str">
        <f>REPLACE(Table1[[#This Row],[Make and Model]],1,FIND(" ",Table1[[#This Row],[Make and Model]]), "")</f>
        <v>Sportage SUV</v>
      </c>
      <c r="E827" t="str">
        <f>REPLACE(Table1[[#This Row],[Make2]],1,5,"")</f>
        <v>Kia Sportage SUV</v>
      </c>
      <c r="F827" t="s">
        <v>479</v>
      </c>
      <c r="G827">
        <v>1.33</v>
      </c>
      <c r="H827">
        <f>2014-Table1[[#This Row],[Year]]</f>
        <v>8</v>
      </c>
      <c r="K827" s="1">
        <v>96000</v>
      </c>
      <c r="L827" s="2">
        <v>5078</v>
      </c>
      <c r="M827" s="2">
        <v>4967</v>
      </c>
      <c r="N827" s="2">
        <v>5188</v>
      </c>
      <c r="O827" s="2" t="s">
        <v>478</v>
      </c>
    </row>
    <row r="828" spans="1:15" x14ac:dyDescent="0.25">
      <c r="A828" t="str">
        <f>LEFT(Table1[[#This Row],[Make2]],4)</f>
        <v>2005</v>
      </c>
      <c r="B828" t="str">
        <f>LEFT(Table1[[#This Row],[Make and Model]],FIND(" ",Table1[[#This Row],[Make and Model]]))</f>
        <v xml:space="preserve">Kia </v>
      </c>
      <c r="C828" t="s">
        <v>3031</v>
      </c>
      <c r="D828" t="str">
        <f>REPLACE(Table1[[#This Row],[Make and Model]],1,FIND(" ",Table1[[#This Row],[Make and Model]]), "")</f>
        <v>Sportage SUV</v>
      </c>
      <c r="E828" t="str">
        <f>REPLACE(Table1[[#This Row],[Make2]],1,5,"")</f>
        <v>Kia Sportage SUV</v>
      </c>
      <c r="F828" t="s">
        <v>193</v>
      </c>
      <c r="G828">
        <v>1.33</v>
      </c>
      <c r="H828">
        <f>2014-Table1[[#This Row],[Year]]</f>
        <v>9</v>
      </c>
      <c r="K828" s="1">
        <v>108000</v>
      </c>
      <c r="L828" s="2">
        <v>3797</v>
      </c>
      <c r="M828" s="2">
        <v>3706</v>
      </c>
      <c r="N828" s="2">
        <v>3888</v>
      </c>
      <c r="O828" s="2" t="s">
        <v>192</v>
      </c>
    </row>
    <row r="829" spans="1:15" x14ac:dyDescent="0.25">
      <c r="A829" t="str">
        <f>LEFT(Table1[[#This Row],[Make2]],4)</f>
        <v>2013</v>
      </c>
      <c r="B829" t="str">
        <f>LEFT(Table1[[#This Row],[Make and Model]],FIND(" ",Table1[[#This Row],[Make and Model]]))</f>
        <v xml:space="preserve">Lexus </v>
      </c>
      <c r="C829" t="s">
        <v>3032</v>
      </c>
      <c r="D829" t="str">
        <f>REPLACE(Table1[[#This Row],[Make and Model]],1,FIND(" ",Table1[[#This Row],[Make and Model]]), "")</f>
        <v>CT 200h Sedan</v>
      </c>
      <c r="E829" t="str">
        <f>REPLACE(Table1[[#This Row],[Make2]],1,5,"")</f>
        <v>Lexus CT 200h Sedan</v>
      </c>
      <c r="F829" t="s">
        <v>3005</v>
      </c>
      <c r="G829">
        <v>4</v>
      </c>
      <c r="H829">
        <f>2014-Table1[[#This Row],[Year]]</f>
        <v>1</v>
      </c>
      <c r="K829" s="1">
        <v>12000</v>
      </c>
      <c r="L829" s="2">
        <v>24841</v>
      </c>
      <c r="M829" s="2">
        <v>24280</v>
      </c>
      <c r="N829" s="2">
        <v>25401</v>
      </c>
      <c r="O829" s="2" t="s">
        <v>3004</v>
      </c>
    </row>
    <row r="830" spans="1:15" x14ac:dyDescent="0.25">
      <c r="A830" t="str">
        <f>LEFT(Table1[[#This Row],[Make2]],4)</f>
        <v>2012</v>
      </c>
      <c r="B830" t="str">
        <f>LEFT(Table1[[#This Row],[Make and Model]],FIND(" ",Table1[[#This Row],[Make and Model]]))</f>
        <v xml:space="preserve">Lexus </v>
      </c>
      <c r="C830" t="s">
        <v>3032</v>
      </c>
      <c r="D830" t="str">
        <f>REPLACE(Table1[[#This Row],[Make and Model]],1,FIND(" ",Table1[[#This Row],[Make and Model]]), "")</f>
        <v>CT 200h Sedan</v>
      </c>
      <c r="E830" t="str">
        <f>REPLACE(Table1[[#This Row],[Make2]],1,5,"")</f>
        <v>Lexus CT 200h Sedan</v>
      </c>
      <c r="F830" t="s">
        <v>2319</v>
      </c>
      <c r="G830">
        <v>4</v>
      </c>
      <c r="H830">
        <f>2014-Table1[[#This Row],[Year]]</f>
        <v>2</v>
      </c>
      <c r="K830" s="1">
        <v>24000</v>
      </c>
      <c r="L830" s="2">
        <v>23181</v>
      </c>
      <c r="M830" s="2">
        <v>22828</v>
      </c>
      <c r="N830" s="2">
        <v>23534</v>
      </c>
      <c r="O830" s="2" t="s">
        <v>2318</v>
      </c>
    </row>
    <row r="831" spans="1:15" x14ac:dyDescent="0.25">
      <c r="A831" t="str">
        <f>LEFT(Table1[[#This Row],[Make2]],4)</f>
        <v>2011</v>
      </c>
      <c r="B831" t="str">
        <f>LEFT(Table1[[#This Row],[Make and Model]],FIND(" ",Table1[[#This Row],[Make and Model]]))</f>
        <v xml:space="preserve">Lexus </v>
      </c>
      <c r="C831" t="s">
        <v>3032</v>
      </c>
      <c r="D831" t="str">
        <f>REPLACE(Table1[[#This Row],[Make and Model]],1,FIND(" ",Table1[[#This Row],[Make and Model]]), "")</f>
        <v>CT 200h Sedan</v>
      </c>
      <c r="E831" t="str">
        <f>REPLACE(Table1[[#This Row],[Make2]],1,5,"")</f>
        <v>Lexus CT 200h Sedan</v>
      </c>
      <c r="F831" t="s">
        <v>1937</v>
      </c>
      <c r="G831">
        <v>4</v>
      </c>
      <c r="H831">
        <f>2014-Table1[[#This Row],[Year]]</f>
        <v>3</v>
      </c>
      <c r="K831" s="1">
        <v>36000</v>
      </c>
      <c r="L831" s="2">
        <v>16956</v>
      </c>
      <c r="M831" s="2">
        <v>16549</v>
      </c>
      <c r="N831" s="2">
        <v>17363</v>
      </c>
      <c r="O831" s="2" t="s">
        <v>1936</v>
      </c>
    </row>
    <row r="832" spans="1:15" x14ac:dyDescent="0.25">
      <c r="A832" t="str">
        <f>LEFT(Table1[[#This Row],[Make2]],4)</f>
        <v>2013</v>
      </c>
      <c r="B832" t="str">
        <f>LEFT(Table1[[#This Row],[Make and Model]],FIND(" ",Table1[[#This Row],[Make and Model]]))</f>
        <v xml:space="preserve">Lexus </v>
      </c>
      <c r="C832" t="s">
        <v>3032</v>
      </c>
      <c r="D832" t="str">
        <f>REPLACE(Table1[[#This Row],[Make and Model]],1,FIND(" ",Table1[[#This Row],[Make and Model]]), "")</f>
        <v>ES 350 Sedan</v>
      </c>
      <c r="E832" t="str">
        <f>REPLACE(Table1[[#This Row],[Make2]],1,5,"")</f>
        <v>Lexus ES 350 Sedan</v>
      </c>
      <c r="F832" t="s">
        <v>3007</v>
      </c>
      <c r="G832">
        <v>4</v>
      </c>
      <c r="H832">
        <f>2014-Table1[[#This Row],[Year]]</f>
        <v>1</v>
      </c>
      <c r="K832" s="1">
        <v>12000</v>
      </c>
      <c r="L832" s="2">
        <v>32606</v>
      </c>
      <c r="M832" s="2">
        <v>32119</v>
      </c>
      <c r="N832" s="2">
        <v>33092</v>
      </c>
      <c r="O832" s="2" t="s">
        <v>3006</v>
      </c>
    </row>
    <row r="833" spans="1:15" x14ac:dyDescent="0.25">
      <c r="A833" t="str">
        <f>LEFT(Table1[[#This Row],[Make2]],4)</f>
        <v>2012</v>
      </c>
      <c r="B833" t="str">
        <f>LEFT(Table1[[#This Row],[Make and Model]],FIND(" ",Table1[[#This Row],[Make and Model]]))</f>
        <v xml:space="preserve">Lexus </v>
      </c>
      <c r="C833" t="s">
        <v>3032</v>
      </c>
      <c r="D833" t="str">
        <f>REPLACE(Table1[[#This Row],[Make and Model]],1,FIND(" ",Table1[[#This Row],[Make and Model]]), "")</f>
        <v>ES 350 Sedan</v>
      </c>
      <c r="E833" t="str">
        <f>REPLACE(Table1[[#This Row],[Make2]],1,5,"")</f>
        <v>Lexus ES 350 Sedan</v>
      </c>
      <c r="F833" t="s">
        <v>2321</v>
      </c>
      <c r="G833">
        <v>3.33</v>
      </c>
      <c r="H833">
        <f>2014-Table1[[#This Row],[Year]]</f>
        <v>2</v>
      </c>
      <c r="K833" s="1">
        <v>24000</v>
      </c>
      <c r="L833" s="2">
        <v>26953</v>
      </c>
      <c r="M833" s="2">
        <v>26609</v>
      </c>
      <c r="N833" s="2">
        <v>27297</v>
      </c>
      <c r="O833" s="2" t="s">
        <v>2320</v>
      </c>
    </row>
    <row r="834" spans="1:15" x14ac:dyDescent="0.25">
      <c r="A834" t="str">
        <f>LEFT(Table1[[#This Row],[Make2]],4)</f>
        <v>2011</v>
      </c>
      <c r="B834" t="str">
        <f>LEFT(Table1[[#This Row],[Make and Model]],FIND(" ",Table1[[#This Row],[Make and Model]]))</f>
        <v xml:space="preserve">Lexus </v>
      </c>
      <c r="C834" t="s">
        <v>3032</v>
      </c>
      <c r="D834" t="str">
        <f>REPLACE(Table1[[#This Row],[Make and Model]],1,FIND(" ",Table1[[#This Row],[Make and Model]]), "")</f>
        <v>ES 350 Sedan</v>
      </c>
      <c r="E834" t="str">
        <f>REPLACE(Table1[[#This Row],[Make2]],1,5,"")</f>
        <v>Lexus ES 350 Sedan</v>
      </c>
      <c r="F834" t="s">
        <v>1939</v>
      </c>
      <c r="G834">
        <v>3.33</v>
      </c>
      <c r="H834">
        <f>2014-Table1[[#This Row],[Year]]</f>
        <v>3</v>
      </c>
      <c r="K834" s="1">
        <v>36000</v>
      </c>
      <c r="L834" s="2">
        <v>23285</v>
      </c>
      <c r="M834" s="2">
        <v>22878</v>
      </c>
      <c r="N834" s="2">
        <v>23693</v>
      </c>
      <c r="O834" s="2" t="s">
        <v>1938</v>
      </c>
    </row>
    <row r="835" spans="1:15" x14ac:dyDescent="0.25">
      <c r="A835" t="str">
        <f>LEFT(Table1[[#This Row],[Make2]],4)</f>
        <v>2010</v>
      </c>
      <c r="B835" t="str">
        <f>LEFT(Table1[[#This Row],[Make and Model]],FIND(" ",Table1[[#This Row],[Make and Model]]))</f>
        <v xml:space="preserve">Lexus </v>
      </c>
      <c r="C835" t="s">
        <v>3032</v>
      </c>
      <c r="D835" t="str">
        <f>REPLACE(Table1[[#This Row],[Make and Model]],1,FIND(" ",Table1[[#This Row],[Make and Model]]), "")</f>
        <v>ES 350 Sedan</v>
      </c>
      <c r="E835" t="str">
        <f>REPLACE(Table1[[#This Row],[Make2]],1,5,"")</f>
        <v>Lexus ES 350 Sedan</v>
      </c>
      <c r="F835" t="s">
        <v>1905</v>
      </c>
      <c r="G835">
        <v>3.33</v>
      </c>
      <c r="H835">
        <f>2014-Table1[[#This Row],[Year]]</f>
        <v>4</v>
      </c>
      <c r="K835" s="1">
        <v>48000</v>
      </c>
      <c r="L835" s="2">
        <v>19968</v>
      </c>
      <c r="M835" s="2">
        <v>19597</v>
      </c>
      <c r="N835" s="2">
        <v>20339</v>
      </c>
      <c r="O835" s="2" t="s">
        <v>1904</v>
      </c>
    </row>
    <row r="836" spans="1:15" x14ac:dyDescent="0.25">
      <c r="A836" t="str">
        <f>LEFT(Table1[[#This Row],[Make2]],4)</f>
        <v>2009</v>
      </c>
      <c r="B836" t="str">
        <f>LEFT(Table1[[#This Row],[Make and Model]],FIND(" ",Table1[[#This Row],[Make and Model]]))</f>
        <v xml:space="preserve">Lexus </v>
      </c>
      <c r="C836" t="s">
        <v>3032</v>
      </c>
      <c r="D836" t="str">
        <f>REPLACE(Table1[[#This Row],[Make and Model]],1,FIND(" ",Table1[[#This Row],[Make and Model]]), "")</f>
        <v>ES 350 Sedan</v>
      </c>
      <c r="E836" t="str">
        <f>REPLACE(Table1[[#This Row],[Make2]],1,5,"")</f>
        <v>Lexus ES 350 Sedan</v>
      </c>
      <c r="F836" t="s">
        <v>1181</v>
      </c>
      <c r="G836">
        <v>3.33</v>
      </c>
      <c r="H836">
        <f>2014-Table1[[#This Row],[Year]]</f>
        <v>5</v>
      </c>
      <c r="K836" s="1">
        <v>60000</v>
      </c>
      <c r="L836" s="2">
        <v>16949</v>
      </c>
      <c r="M836" s="2">
        <v>16472</v>
      </c>
      <c r="N836" s="2">
        <v>17427</v>
      </c>
      <c r="O836" s="2" t="s">
        <v>1180</v>
      </c>
    </row>
    <row r="837" spans="1:15" x14ac:dyDescent="0.25">
      <c r="A837" t="str">
        <f>LEFT(Table1[[#This Row],[Make2]],4)</f>
        <v>2008</v>
      </c>
      <c r="B837" t="str">
        <f>LEFT(Table1[[#This Row],[Make and Model]],FIND(" ",Table1[[#This Row],[Make and Model]]))</f>
        <v xml:space="preserve">Lexus </v>
      </c>
      <c r="C837" t="s">
        <v>3032</v>
      </c>
      <c r="D837" t="str">
        <f>REPLACE(Table1[[#This Row],[Make and Model]],1,FIND(" ",Table1[[#This Row],[Make and Model]]), "")</f>
        <v>ES 350 Sedan</v>
      </c>
      <c r="E837" t="str">
        <f>REPLACE(Table1[[#This Row],[Make2]],1,5,"")</f>
        <v>Lexus ES 350 Sedan</v>
      </c>
      <c r="F837" t="s">
        <v>1173</v>
      </c>
      <c r="G837">
        <v>3.33</v>
      </c>
      <c r="H837">
        <f>2014-Table1[[#This Row],[Year]]</f>
        <v>6</v>
      </c>
      <c r="K837" s="1">
        <v>72000</v>
      </c>
      <c r="L837" s="2">
        <v>14469</v>
      </c>
      <c r="M837" s="2">
        <v>14068</v>
      </c>
      <c r="N837" s="2">
        <v>14869</v>
      </c>
      <c r="O837" s="2" t="s">
        <v>1172</v>
      </c>
    </row>
    <row r="838" spans="1:15" x14ac:dyDescent="0.25">
      <c r="A838" t="str">
        <f>LEFT(Table1[[#This Row],[Make2]],4)</f>
        <v>2007</v>
      </c>
      <c r="B838" t="str">
        <f>LEFT(Table1[[#This Row],[Make and Model]],FIND(" ",Table1[[#This Row],[Make and Model]]))</f>
        <v xml:space="preserve">Lexus </v>
      </c>
      <c r="C838" t="s">
        <v>3032</v>
      </c>
      <c r="D838" t="str">
        <f>REPLACE(Table1[[#This Row],[Make and Model]],1,FIND(" ",Table1[[#This Row],[Make and Model]]), "")</f>
        <v>ES 350 Sedan</v>
      </c>
      <c r="E838" t="str">
        <f>REPLACE(Table1[[#This Row],[Make2]],1,5,"")</f>
        <v>Lexus ES 350 Sedan</v>
      </c>
      <c r="F838" t="s">
        <v>827</v>
      </c>
      <c r="G838">
        <v>3.33</v>
      </c>
      <c r="H838">
        <f>2014-Table1[[#This Row],[Year]]</f>
        <v>7</v>
      </c>
      <c r="K838" s="1">
        <v>84000</v>
      </c>
      <c r="L838" s="2">
        <v>12845</v>
      </c>
      <c r="M838" s="2">
        <v>12530</v>
      </c>
      <c r="N838" s="2">
        <v>13161</v>
      </c>
      <c r="O838" s="2" t="s">
        <v>826</v>
      </c>
    </row>
    <row r="839" spans="1:15" x14ac:dyDescent="0.25">
      <c r="A839" t="str">
        <f>LEFT(Table1[[#This Row],[Make2]],4)</f>
        <v>2013</v>
      </c>
      <c r="B839" t="str">
        <f>LEFT(Table1[[#This Row],[Make and Model]],FIND(" ",Table1[[#This Row],[Make and Model]]))</f>
        <v xml:space="preserve">Lexus </v>
      </c>
      <c r="C839" t="s">
        <v>3032</v>
      </c>
      <c r="D839" t="str">
        <f>REPLACE(Table1[[#This Row],[Make and Model]],1,FIND(" ",Table1[[#This Row],[Make and Model]]), "")</f>
        <v>GS 350 Sedan</v>
      </c>
      <c r="E839" t="str">
        <f>REPLACE(Table1[[#This Row],[Make2]],1,5,"")</f>
        <v>Lexus GS 350 Sedan</v>
      </c>
      <c r="F839" t="s">
        <v>3009</v>
      </c>
      <c r="G839">
        <v>4</v>
      </c>
      <c r="H839">
        <f>2014-Table1[[#This Row],[Year]]</f>
        <v>1</v>
      </c>
      <c r="K839" s="1">
        <v>12000</v>
      </c>
      <c r="L839" s="2">
        <v>39592</v>
      </c>
      <c r="M839" s="2">
        <v>38999</v>
      </c>
      <c r="N839" s="2">
        <v>40186</v>
      </c>
      <c r="O839" s="2" t="s">
        <v>3008</v>
      </c>
    </row>
    <row r="840" spans="1:15" x14ac:dyDescent="0.25">
      <c r="A840" t="str">
        <f>LEFT(Table1[[#This Row],[Make2]],4)</f>
        <v>2011</v>
      </c>
      <c r="B840" t="str">
        <f>LEFT(Table1[[#This Row],[Make and Model]],FIND(" ",Table1[[#This Row],[Make and Model]]))</f>
        <v xml:space="preserve">Lexus </v>
      </c>
      <c r="C840" t="s">
        <v>3032</v>
      </c>
      <c r="D840" t="str">
        <f>REPLACE(Table1[[#This Row],[Make and Model]],1,FIND(" ",Table1[[#This Row],[Make and Model]]), "")</f>
        <v>GS 350 Sedan</v>
      </c>
      <c r="E840" t="str">
        <f>REPLACE(Table1[[#This Row],[Make2]],1,5,"")</f>
        <v>Lexus GS 350 Sedan</v>
      </c>
      <c r="F840" t="s">
        <v>1941</v>
      </c>
      <c r="G840">
        <v>3.33</v>
      </c>
      <c r="H840">
        <f>2014-Table1[[#This Row],[Year]]</f>
        <v>3</v>
      </c>
      <c r="K840" s="1">
        <v>36000</v>
      </c>
      <c r="L840" s="2">
        <v>28102</v>
      </c>
      <c r="M840" s="2">
        <v>27643</v>
      </c>
      <c r="N840" s="2">
        <v>28562</v>
      </c>
      <c r="O840" s="2" t="s">
        <v>1940</v>
      </c>
    </row>
    <row r="841" spans="1:15" x14ac:dyDescent="0.25">
      <c r="A841" t="str">
        <f>LEFT(Table1[[#This Row],[Make2]],4)</f>
        <v>2010</v>
      </c>
      <c r="B841" t="str">
        <f>LEFT(Table1[[#This Row],[Make and Model]],FIND(" ",Table1[[#This Row],[Make and Model]]))</f>
        <v xml:space="preserve">Lexus </v>
      </c>
      <c r="C841" t="s">
        <v>3032</v>
      </c>
      <c r="D841" t="str">
        <f>REPLACE(Table1[[#This Row],[Make and Model]],1,FIND(" ",Table1[[#This Row],[Make and Model]]), "")</f>
        <v>GS 350 Sedan</v>
      </c>
      <c r="E841" t="str">
        <f>REPLACE(Table1[[#This Row],[Make2]],1,5,"")</f>
        <v>Lexus GS 350 Sedan</v>
      </c>
      <c r="F841" t="s">
        <v>1541</v>
      </c>
      <c r="G841">
        <v>3.33</v>
      </c>
      <c r="H841">
        <f>2014-Table1[[#This Row],[Year]]</f>
        <v>4</v>
      </c>
      <c r="K841" s="1">
        <v>48000</v>
      </c>
      <c r="L841" s="2">
        <v>24164</v>
      </c>
      <c r="M841" s="2">
        <v>23552</v>
      </c>
      <c r="N841" s="2">
        <v>24776</v>
      </c>
      <c r="O841" s="2" t="s">
        <v>1540</v>
      </c>
    </row>
    <row r="842" spans="1:15" x14ac:dyDescent="0.25">
      <c r="A842" t="str">
        <f>LEFT(Table1[[#This Row],[Make2]],4)</f>
        <v>2009</v>
      </c>
      <c r="B842" t="str">
        <f>LEFT(Table1[[#This Row],[Make and Model]],FIND(" ",Table1[[#This Row],[Make and Model]]))</f>
        <v xml:space="preserve">Lexus </v>
      </c>
      <c r="C842" t="s">
        <v>3032</v>
      </c>
      <c r="D842" t="str">
        <f>REPLACE(Table1[[#This Row],[Make and Model]],1,FIND(" ",Table1[[#This Row],[Make and Model]]), "")</f>
        <v>GS 350 Sedan</v>
      </c>
      <c r="E842" t="str">
        <f>REPLACE(Table1[[#This Row],[Make2]],1,5,"")</f>
        <v>Lexus GS 350 Sedan</v>
      </c>
      <c r="F842" t="s">
        <v>1183</v>
      </c>
      <c r="G842">
        <v>3</v>
      </c>
      <c r="H842">
        <f>2014-Table1[[#This Row],[Year]]</f>
        <v>5</v>
      </c>
      <c r="K842" s="1">
        <v>60000</v>
      </c>
      <c r="L842" s="2">
        <v>20075</v>
      </c>
      <c r="M842" s="2">
        <v>19727</v>
      </c>
      <c r="N842" s="2">
        <v>20423</v>
      </c>
      <c r="O842" s="2" t="s">
        <v>1182</v>
      </c>
    </row>
    <row r="843" spans="1:15" x14ac:dyDescent="0.25">
      <c r="A843" t="str">
        <f>LEFT(Table1[[#This Row],[Make2]],4)</f>
        <v>2008</v>
      </c>
      <c r="B843" t="str">
        <f>LEFT(Table1[[#This Row],[Make and Model]],FIND(" ",Table1[[#This Row],[Make and Model]]))</f>
        <v xml:space="preserve">Lexus </v>
      </c>
      <c r="C843" t="s">
        <v>3032</v>
      </c>
      <c r="D843" t="str">
        <f>REPLACE(Table1[[#This Row],[Make and Model]],1,FIND(" ",Table1[[#This Row],[Make and Model]]), "")</f>
        <v>GS 350 Sedan</v>
      </c>
      <c r="E843" t="str">
        <f>REPLACE(Table1[[#This Row],[Make2]],1,5,"")</f>
        <v>Lexus GS 350 Sedan</v>
      </c>
      <c r="F843" t="s">
        <v>841</v>
      </c>
      <c r="G843">
        <v>3</v>
      </c>
      <c r="H843">
        <f>2014-Table1[[#This Row],[Year]]</f>
        <v>6</v>
      </c>
      <c r="K843" s="1">
        <v>72000</v>
      </c>
      <c r="L843" s="2">
        <v>18365</v>
      </c>
      <c r="M843" s="2">
        <v>17862</v>
      </c>
      <c r="N843" s="2">
        <v>18869</v>
      </c>
      <c r="O843" s="2" t="s">
        <v>840</v>
      </c>
    </row>
    <row r="844" spans="1:15" x14ac:dyDescent="0.25">
      <c r="A844" t="str">
        <f>LEFT(Table1[[#This Row],[Make2]],4)</f>
        <v>2007</v>
      </c>
      <c r="B844" t="str">
        <f>LEFT(Table1[[#This Row],[Make and Model]],FIND(" ",Table1[[#This Row],[Make and Model]]))</f>
        <v xml:space="preserve">Lexus </v>
      </c>
      <c r="C844" t="s">
        <v>3032</v>
      </c>
      <c r="D844" t="str">
        <f>REPLACE(Table1[[#This Row],[Make and Model]],1,FIND(" ",Table1[[#This Row],[Make and Model]]), "")</f>
        <v>GS 350 Sedan</v>
      </c>
      <c r="E844" t="str">
        <f>REPLACE(Table1[[#This Row],[Make2]],1,5,"")</f>
        <v>Lexus GS 350 Sedan</v>
      </c>
      <c r="F844" t="s">
        <v>829</v>
      </c>
      <c r="G844">
        <v>3</v>
      </c>
      <c r="H844">
        <f>2014-Table1[[#This Row],[Year]]</f>
        <v>7</v>
      </c>
      <c r="K844" s="1">
        <v>84000</v>
      </c>
      <c r="L844" s="2">
        <v>14492</v>
      </c>
      <c r="M844" s="2">
        <v>14185</v>
      </c>
      <c r="N844" s="2">
        <v>14800</v>
      </c>
      <c r="O844" s="2" t="s">
        <v>828</v>
      </c>
    </row>
    <row r="845" spans="1:15" x14ac:dyDescent="0.25">
      <c r="A845" t="str">
        <f>LEFT(Table1[[#This Row],[Make2]],4)</f>
        <v>2013</v>
      </c>
      <c r="B845" t="str">
        <f>LEFT(Table1[[#This Row],[Make and Model]],FIND(" ",Table1[[#This Row],[Make and Model]]))</f>
        <v xml:space="preserve">Lexus </v>
      </c>
      <c r="C845" t="s">
        <v>3032</v>
      </c>
      <c r="D845" t="str">
        <f>REPLACE(Table1[[#This Row],[Make and Model]],1,FIND(" ",Table1[[#This Row],[Make and Model]]), "")</f>
        <v>GS 450h Sedan</v>
      </c>
      <c r="E845" t="str">
        <f>REPLACE(Table1[[#This Row],[Make2]],1,5,"")</f>
        <v>Lexus GS 450h Sedan</v>
      </c>
      <c r="F845" t="s">
        <v>3011</v>
      </c>
      <c r="G845">
        <v>4</v>
      </c>
      <c r="H845">
        <f>2014-Table1[[#This Row],[Year]]</f>
        <v>1</v>
      </c>
      <c r="K845" s="1">
        <v>12000</v>
      </c>
      <c r="L845" s="2">
        <v>47495</v>
      </c>
      <c r="M845" s="2">
        <v>46445</v>
      </c>
      <c r="N845" s="2">
        <v>48546</v>
      </c>
      <c r="O845" s="2" t="s">
        <v>3010</v>
      </c>
    </row>
    <row r="846" spans="1:15" x14ac:dyDescent="0.25">
      <c r="A846" t="str">
        <f>LEFT(Table1[[#This Row],[Make2]],4)</f>
        <v>2011</v>
      </c>
      <c r="B846" t="str">
        <f>LEFT(Table1[[#This Row],[Make and Model]],FIND(" ",Table1[[#This Row],[Make and Model]]))</f>
        <v xml:space="preserve">Lexus </v>
      </c>
      <c r="C846" t="s">
        <v>3032</v>
      </c>
      <c r="D846" t="str">
        <f>REPLACE(Table1[[#This Row],[Make and Model]],1,FIND(" ",Table1[[#This Row],[Make and Model]]), "")</f>
        <v>GS 450h Sedan</v>
      </c>
      <c r="E846" t="str">
        <f>REPLACE(Table1[[#This Row],[Make2]],1,5,"")</f>
        <v>Lexus GS 450h Sedan</v>
      </c>
      <c r="F846" t="s">
        <v>1943</v>
      </c>
      <c r="G846">
        <v>3.33</v>
      </c>
      <c r="H846">
        <f>2014-Table1[[#This Row],[Year]]</f>
        <v>3</v>
      </c>
      <c r="K846" s="1">
        <v>36000</v>
      </c>
      <c r="L846" s="2">
        <v>32412</v>
      </c>
      <c r="M846" s="2">
        <v>31650</v>
      </c>
      <c r="N846" s="2">
        <v>33174</v>
      </c>
      <c r="O846" s="2" t="s">
        <v>1942</v>
      </c>
    </row>
    <row r="847" spans="1:15" x14ac:dyDescent="0.25">
      <c r="A847" t="str">
        <f>LEFT(Table1[[#This Row],[Make2]],4)</f>
        <v>2010</v>
      </c>
      <c r="B847" t="str">
        <f>LEFT(Table1[[#This Row],[Make and Model]],FIND(" ",Table1[[#This Row],[Make and Model]]))</f>
        <v xml:space="preserve">Lexus </v>
      </c>
      <c r="C847" t="s">
        <v>3032</v>
      </c>
      <c r="D847" t="str">
        <f>REPLACE(Table1[[#This Row],[Make and Model]],1,FIND(" ",Table1[[#This Row],[Make and Model]]), "")</f>
        <v>GS 450h Sedan</v>
      </c>
      <c r="E847" t="str">
        <f>REPLACE(Table1[[#This Row],[Make2]],1,5,"")</f>
        <v>Lexus GS 450h Sedan</v>
      </c>
      <c r="F847" t="s">
        <v>1543</v>
      </c>
      <c r="G847">
        <v>3.33</v>
      </c>
      <c r="H847">
        <f>2014-Table1[[#This Row],[Year]]</f>
        <v>4</v>
      </c>
      <c r="K847" s="1">
        <v>48000</v>
      </c>
      <c r="L847" s="2">
        <v>32204</v>
      </c>
      <c r="M847" s="2">
        <v>31389</v>
      </c>
      <c r="N847" s="2">
        <v>33020</v>
      </c>
      <c r="O847" s="2" t="s">
        <v>1542</v>
      </c>
    </row>
    <row r="848" spans="1:15" x14ac:dyDescent="0.25">
      <c r="A848" t="str">
        <f>LEFT(Table1[[#This Row],[Make2]],4)</f>
        <v>2009</v>
      </c>
      <c r="B848" t="str">
        <f>LEFT(Table1[[#This Row],[Make and Model]],FIND(" ",Table1[[#This Row],[Make and Model]]))</f>
        <v xml:space="preserve">Lexus </v>
      </c>
      <c r="C848" t="s">
        <v>3032</v>
      </c>
      <c r="D848" t="str">
        <f>REPLACE(Table1[[#This Row],[Make and Model]],1,FIND(" ",Table1[[#This Row],[Make and Model]]), "")</f>
        <v>GS 450h Sedan</v>
      </c>
      <c r="E848" t="str">
        <f>REPLACE(Table1[[#This Row],[Make2]],1,5,"")</f>
        <v>Lexus GS 450h Sedan</v>
      </c>
      <c r="F848" t="s">
        <v>1185</v>
      </c>
      <c r="G848">
        <v>3</v>
      </c>
      <c r="H848">
        <f>2014-Table1[[#This Row],[Year]]</f>
        <v>5</v>
      </c>
      <c r="K848" s="1">
        <v>60000</v>
      </c>
      <c r="L848" s="2">
        <v>23614</v>
      </c>
      <c r="M848" s="2">
        <v>22955</v>
      </c>
      <c r="N848" s="2">
        <v>24274</v>
      </c>
      <c r="O848" s="2" t="s">
        <v>1184</v>
      </c>
    </row>
    <row r="849" spans="1:15" x14ac:dyDescent="0.25">
      <c r="A849" t="str">
        <f>LEFT(Table1[[#This Row],[Make2]],4)</f>
        <v>2008</v>
      </c>
      <c r="B849" t="str">
        <f>LEFT(Table1[[#This Row],[Make and Model]],FIND(" ",Table1[[#This Row],[Make and Model]]))</f>
        <v xml:space="preserve">Lexus </v>
      </c>
      <c r="C849" t="s">
        <v>3032</v>
      </c>
      <c r="D849" t="str">
        <f>REPLACE(Table1[[#This Row],[Make and Model]],1,FIND(" ",Table1[[#This Row],[Make and Model]]), "")</f>
        <v>GS 450h Sedan</v>
      </c>
      <c r="E849" t="str">
        <f>REPLACE(Table1[[#This Row],[Make2]],1,5,"")</f>
        <v>Lexus GS 450h Sedan</v>
      </c>
      <c r="F849" t="s">
        <v>843</v>
      </c>
      <c r="G849">
        <v>3</v>
      </c>
      <c r="H849">
        <f>2014-Table1[[#This Row],[Year]]</f>
        <v>6</v>
      </c>
      <c r="K849" s="1">
        <v>72000</v>
      </c>
      <c r="L849" s="2">
        <v>24398</v>
      </c>
      <c r="M849" s="2">
        <v>23730</v>
      </c>
      <c r="N849" s="2">
        <v>25067</v>
      </c>
      <c r="O849" s="2" t="s">
        <v>842</v>
      </c>
    </row>
    <row r="850" spans="1:15" x14ac:dyDescent="0.25">
      <c r="A850" t="str">
        <f>LEFT(Table1[[#This Row],[Make2]],4)</f>
        <v>2007</v>
      </c>
      <c r="B850" t="str">
        <f>LEFT(Table1[[#This Row],[Make and Model]],FIND(" ",Table1[[#This Row],[Make and Model]]))</f>
        <v xml:space="preserve">Lexus </v>
      </c>
      <c r="C850" t="s">
        <v>3032</v>
      </c>
      <c r="D850" t="str">
        <f>REPLACE(Table1[[#This Row],[Make and Model]],1,FIND(" ",Table1[[#This Row],[Make and Model]]), "")</f>
        <v>GS 450h Sedan</v>
      </c>
      <c r="E850" t="str">
        <f>REPLACE(Table1[[#This Row],[Make2]],1,5,"")</f>
        <v>Lexus GS 450h Sedan</v>
      </c>
      <c r="F850" t="s">
        <v>831</v>
      </c>
      <c r="G850">
        <v>3</v>
      </c>
      <c r="H850">
        <f>2014-Table1[[#This Row],[Year]]</f>
        <v>7</v>
      </c>
      <c r="K850" s="1">
        <v>84000</v>
      </c>
      <c r="L850" s="2">
        <v>15505</v>
      </c>
      <c r="M850" s="2">
        <v>15204</v>
      </c>
      <c r="N850" s="2">
        <v>15806</v>
      </c>
      <c r="O850" s="2" t="s">
        <v>830</v>
      </c>
    </row>
    <row r="851" spans="1:15" x14ac:dyDescent="0.25">
      <c r="A851" t="str">
        <f>LEFT(Table1[[#This Row],[Make2]],4)</f>
        <v>2011</v>
      </c>
      <c r="B851" t="str">
        <f>LEFT(Table1[[#This Row],[Make and Model]],FIND(" ",Table1[[#This Row],[Make and Model]]))</f>
        <v xml:space="preserve">Lexus </v>
      </c>
      <c r="C851" t="s">
        <v>3032</v>
      </c>
      <c r="D851" t="str">
        <f>REPLACE(Table1[[#This Row],[Make and Model]],1,FIND(" ",Table1[[#This Row],[Make and Model]]), "")</f>
        <v>GS 460 Sedan</v>
      </c>
      <c r="E851" t="str">
        <f>REPLACE(Table1[[#This Row],[Make2]],1,5,"")</f>
        <v>Lexus GS 460 Sedan</v>
      </c>
      <c r="F851" t="s">
        <v>1945</v>
      </c>
      <c r="G851">
        <v>4</v>
      </c>
      <c r="H851">
        <f>2014-Table1[[#This Row],[Year]]</f>
        <v>3</v>
      </c>
      <c r="K851" s="1">
        <v>36000</v>
      </c>
      <c r="L851" s="2">
        <v>31555</v>
      </c>
      <c r="M851" s="2">
        <v>30821</v>
      </c>
      <c r="N851" s="2">
        <v>32289</v>
      </c>
      <c r="O851" s="2" t="s">
        <v>1944</v>
      </c>
    </row>
    <row r="852" spans="1:15" x14ac:dyDescent="0.25">
      <c r="A852" t="str">
        <f>LEFT(Table1[[#This Row],[Make2]],4)</f>
        <v>2010</v>
      </c>
      <c r="B852" t="str">
        <f>LEFT(Table1[[#This Row],[Make and Model]],FIND(" ",Table1[[#This Row],[Make and Model]]))</f>
        <v xml:space="preserve">Lexus </v>
      </c>
      <c r="C852" t="s">
        <v>3032</v>
      </c>
      <c r="D852" t="str">
        <f>REPLACE(Table1[[#This Row],[Make and Model]],1,FIND(" ",Table1[[#This Row],[Make and Model]]), "")</f>
        <v>GS 460 Sedan</v>
      </c>
      <c r="E852" t="str">
        <f>REPLACE(Table1[[#This Row],[Make2]],1,5,"")</f>
        <v>Lexus GS 460 Sedan</v>
      </c>
      <c r="F852" t="s">
        <v>1545</v>
      </c>
      <c r="G852">
        <v>3.33</v>
      </c>
      <c r="H852">
        <f>2014-Table1[[#This Row],[Year]]</f>
        <v>4</v>
      </c>
      <c r="K852" s="1">
        <v>48000</v>
      </c>
      <c r="L852" s="2">
        <v>30236</v>
      </c>
      <c r="M852" s="2">
        <v>29471</v>
      </c>
      <c r="N852" s="2">
        <v>31002</v>
      </c>
      <c r="O852" s="2" t="s">
        <v>1544</v>
      </c>
    </row>
    <row r="853" spans="1:15" x14ac:dyDescent="0.25">
      <c r="A853" t="str">
        <f>LEFT(Table1[[#This Row],[Make2]],4)</f>
        <v>2009</v>
      </c>
      <c r="B853" t="str">
        <f>LEFT(Table1[[#This Row],[Make and Model]],FIND(" ",Table1[[#This Row],[Make and Model]]))</f>
        <v xml:space="preserve">Lexus </v>
      </c>
      <c r="C853" t="s">
        <v>3032</v>
      </c>
      <c r="D853" t="str">
        <f>REPLACE(Table1[[#This Row],[Make and Model]],1,FIND(" ",Table1[[#This Row],[Make and Model]]), "")</f>
        <v>GS 460 Sedan</v>
      </c>
      <c r="E853" t="str">
        <f>REPLACE(Table1[[#This Row],[Make2]],1,5,"")</f>
        <v>Lexus GS 460 Sedan</v>
      </c>
      <c r="F853" t="s">
        <v>1187</v>
      </c>
      <c r="G853">
        <v>3.33</v>
      </c>
      <c r="H853">
        <f>2014-Table1[[#This Row],[Year]]</f>
        <v>5</v>
      </c>
      <c r="K853" s="1">
        <v>60000</v>
      </c>
      <c r="L853" s="2">
        <v>22441</v>
      </c>
      <c r="M853" s="2">
        <v>21815</v>
      </c>
      <c r="N853" s="2">
        <v>23068</v>
      </c>
      <c r="O853" s="2" t="s">
        <v>1186</v>
      </c>
    </row>
    <row r="854" spans="1:15" x14ac:dyDescent="0.25">
      <c r="A854" t="str">
        <f>LEFT(Table1[[#This Row],[Make2]],4)</f>
        <v>2008</v>
      </c>
      <c r="B854" t="str">
        <f>LEFT(Table1[[#This Row],[Make and Model]],FIND(" ",Table1[[#This Row],[Make and Model]]))</f>
        <v xml:space="preserve">Lexus </v>
      </c>
      <c r="C854" t="s">
        <v>3032</v>
      </c>
      <c r="D854" t="str">
        <f>REPLACE(Table1[[#This Row],[Make and Model]],1,FIND(" ",Table1[[#This Row],[Make and Model]]), "")</f>
        <v>GS 460 Sedan</v>
      </c>
      <c r="E854" t="str">
        <f>REPLACE(Table1[[#This Row],[Make2]],1,5,"")</f>
        <v>Lexus GS 460 Sedan</v>
      </c>
      <c r="F854" t="s">
        <v>845</v>
      </c>
      <c r="G854">
        <v>3</v>
      </c>
      <c r="H854">
        <f>2014-Table1[[#This Row],[Year]]</f>
        <v>6</v>
      </c>
      <c r="K854" s="1">
        <v>72000</v>
      </c>
      <c r="L854" s="2">
        <v>25021</v>
      </c>
      <c r="M854" s="2">
        <v>24335</v>
      </c>
      <c r="N854" s="2">
        <v>25706</v>
      </c>
      <c r="O854" s="2" t="s">
        <v>844</v>
      </c>
    </row>
    <row r="855" spans="1:15" x14ac:dyDescent="0.25">
      <c r="A855" t="str">
        <f>LEFT(Table1[[#This Row],[Make2]],4)</f>
        <v>2013</v>
      </c>
      <c r="B855" t="str">
        <f>LEFT(Table1[[#This Row],[Make and Model]],FIND(" ",Table1[[#This Row],[Make and Model]]))</f>
        <v xml:space="preserve">Lexus </v>
      </c>
      <c r="C855" t="s">
        <v>3031</v>
      </c>
      <c r="D855" t="str">
        <f>REPLACE(Table1[[#This Row],[Make and Model]],1,FIND(" ",Table1[[#This Row],[Make and Model]]), "")</f>
        <v>GX 460 SUV</v>
      </c>
      <c r="E855" t="str">
        <f>REPLACE(Table1[[#This Row],[Make2]],1,5,"")</f>
        <v>Lexus GX 460 SUV</v>
      </c>
      <c r="F855" t="s">
        <v>3013</v>
      </c>
      <c r="G855">
        <v>4</v>
      </c>
      <c r="H855">
        <f>2014-Table1[[#This Row],[Year]]</f>
        <v>1</v>
      </c>
      <c r="K855" s="1">
        <v>12000</v>
      </c>
      <c r="L855" s="2">
        <v>43733</v>
      </c>
      <c r="M855" s="2">
        <v>42896</v>
      </c>
      <c r="N855" s="2">
        <v>44570</v>
      </c>
      <c r="O855" s="2" t="s">
        <v>3012</v>
      </c>
    </row>
    <row r="856" spans="1:15" x14ac:dyDescent="0.25">
      <c r="A856" t="str">
        <f>LEFT(Table1[[#This Row],[Make2]],4)</f>
        <v>2012</v>
      </c>
      <c r="B856" t="str">
        <f>LEFT(Table1[[#This Row],[Make and Model]],FIND(" ",Table1[[#This Row],[Make and Model]]))</f>
        <v xml:space="preserve">Lexus </v>
      </c>
      <c r="C856" t="s">
        <v>3031</v>
      </c>
      <c r="D856" t="str">
        <f>REPLACE(Table1[[#This Row],[Make and Model]],1,FIND(" ",Table1[[#This Row],[Make and Model]]), "")</f>
        <v>GX 460 SUV</v>
      </c>
      <c r="E856" t="str">
        <f>REPLACE(Table1[[#This Row],[Make2]],1,5,"")</f>
        <v>Lexus GX 460 SUV</v>
      </c>
      <c r="F856" t="s">
        <v>2323</v>
      </c>
      <c r="G856">
        <v>3.33</v>
      </c>
      <c r="H856">
        <f>2014-Table1[[#This Row],[Year]]</f>
        <v>2</v>
      </c>
      <c r="K856" s="1">
        <v>24000</v>
      </c>
      <c r="L856" s="2">
        <v>39119</v>
      </c>
      <c r="M856" s="2">
        <v>38319</v>
      </c>
      <c r="N856" s="2">
        <v>39920</v>
      </c>
      <c r="O856" s="2" t="s">
        <v>2322</v>
      </c>
    </row>
    <row r="857" spans="1:15" x14ac:dyDescent="0.25">
      <c r="A857" t="str">
        <f>LEFT(Table1[[#This Row],[Make2]],4)</f>
        <v>2011</v>
      </c>
      <c r="B857" t="str">
        <f>LEFT(Table1[[#This Row],[Make and Model]],FIND(" ",Table1[[#This Row],[Make and Model]]))</f>
        <v xml:space="preserve">Lexus </v>
      </c>
      <c r="C857" t="s">
        <v>3031</v>
      </c>
      <c r="D857" t="str">
        <f>REPLACE(Table1[[#This Row],[Make and Model]],1,FIND(" ",Table1[[#This Row],[Make and Model]]), "")</f>
        <v>GX 460 SUV</v>
      </c>
      <c r="E857" t="str">
        <f>REPLACE(Table1[[#This Row],[Make2]],1,5,"")</f>
        <v>Lexus GX 460 SUV</v>
      </c>
      <c r="F857" t="s">
        <v>1947</v>
      </c>
      <c r="G857">
        <v>3.33</v>
      </c>
      <c r="H857">
        <f>2014-Table1[[#This Row],[Year]]</f>
        <v>3</v>
      </c>
      <c r="K857" s="1">
        <v>36000</v>
      </c>
      <c r="L857" s="2">
        <v>36427</v>
      </c>
      <c r="M857" s="2">
        <v>35785</v>
      </c>
      <c r="N857" s="2">
        <v>37069</v>
      </c>
      <c r="O857" s="2" t="s">
        <v>1946</v>
      </c>
    </row>
    <row r="858" spans="1:15" x14ac:dyDescent="0.25">
      <c r="A858" t="str">
        <f>LEFT(Table1[[#This Row],[Make2]],4)</f>
        <v>2010</v>
      </c>
      <c r="B858" t="str">
        <f>LEFT(Table1[[#This Row],[Make and Model]],FIND(" ",Table1[[#This Row],[Make and Model]]))</f>
        <v xml:space="preserve">Lexus </v>
      </c>
      <c r="C858" t="s">
        <v>3031</v>
      </c>
      <c r="D858" t="str">
        <f>REPLACE(Table1[[#This Row],[Make and Model]],1,FIND(" ",Table1[[#This Row],[Make and Model]]), "")</f>
        <v>GX 460 SUV</v>
      </c>
      <c r="E858" t="str">
        <f>REPLACE(Table1[[#This Row],[Make2]],1,5,"")</f>
        <v>Lexus GX 460 SUV</v>
      </c>
      <c r="F858" t="s">
        <v>1547</v>
      </c>
      <c r="G858">
        <v>3</v>
      </c>
      <c r="H858">
        <f>2014-Table1[[#This Row],[Year]]</f>
        <v>4</v>
      </c>
      <c r="K858" s="1">
        <v>48000</v>
      </c>
      <c r="L858" s="2">
        <v>32496</v>
      </c>
      <c r="M858" s="2">
        <v>31759</v>
      </c>
      <c r="N858" s="2">
        <v>33232</v>
      </c>
      <c r="O858" s="2" t="s">
        <v>1546</v>
      </c>
    </row>
    <row r="859" spans="1:15" x14ac:dyDescent="0.25">
      <c r="A859" t="str">
        <f>LEFT(Table1[[#This Row],[Make2]],4)</f>
        <v>2013</v>
      </c>
      <c r="B859" t="str">
        <f>LEFT(Table1[[#This Row],[Make and Model]],FIND(" ",Table1[[#This Row],[Make and Model]]))</f>
        <v xml:space="preserve">Lexus </v>
      </c>
      <c r="C859" t="s">
        <v>3032</v>
      </c>
      <c r="D859" t="str">
        <f>REPLACE(Table1[[#This Row],[Make and Model]],1,FIND(" ",Table1[[#This Row],[Make and Model]]), "")</f>
        <v>IS 250 Sedan</v>
      </c>
      <c r="E859" t="str">
        <f>REPLACE(Table1[[#This Row],[Make2]],1,5,"")</f>
        <v>Lexus IS 250 Sedan</v>
      </c>
      <c r="F859" t="s">
        <v>3015</v>
      </c>
      <c r="G859">
        <v>3.33</v>
      </c>
      <c r="H859">
        <f>2014-Table1[[#This Row],[Year]]</f>
        <v>1</v>
      </c>
      <c r="K859" s="1">
        <v>12000</v>
      </c>
      <c r="L859" s="2">
        <v>27513</v>
      </c>
      <c r="M859" s="2">
        <v>27146</v>
      </c>
      <c r="N859" s="2">
        <v>27880</v>
      </c>
      <c r="O859" s="2" t="s">
        <v>3014</v>
      </c>
    </row>
    <row r="860" spans="1:15" x14ac:dyDescent="0.25">
      <c r="A860" t="str">
        <f>LEFT(Table1[[#This Row],[Make2]],4)</f>
        <v>2012</v>
      </c>
      <c r="B860" t="str">
        <f>LEFT(Table1[[#This Row],[Make and Model]],FIND(" ",Table1[[#This Row],[Make and Model]]))</f>
        <v xml:space="preserve">Lexus </v>
      </c>
      <c r="C860" t="s">
        <v>3032</v>
      </c>
      <c r="D860" t="str">
        <f>REPLACE(Table1[[#This Row],[Make and Model]],1,FIND(" ",Table1[[#This Row],[Make and Model]]), "")</f>
        <v>IS 250 Sedan</v>
      </c>
      <c r="E860" t="str">
        <f>REPLACE(Table1[[#This Row],[Make2]],1,5,"")</f>
        <v>Lexus IS 250 Sedan</v>
      </c>
      <c r="F860" t="s">
        <v>2325</v>
      </c>
      <c r="G860">
        <v>3.33</v>
      </c>
      <c r="H860">
        <f>2014-Table1[[#This Row],[Year]]</f>
        <v>2</v>
      </c>
      <c r="K860" s="1">
        <v>24000</v>
      </c>
      <c r="L860" s="2">
        <v>24276</v>
      </c>
      <c r="M860" s="2">
        <v>23896</v>
      </c>
      <c r="N860" s="2">
        <v>24655</v>
      </c>
      <c r="O860" s="2" t="s">
        <v>2324</v>
      </c>
    </row>
    <row r="861" spans="1:15" x14ac:dyDescent="0.25">
      <c r="A861" t="str">
        <f>LEFT(Table1[[#This Row],[Make2]],4)</f>
        <v>2011</v>
      </c>
      <c r="B861" t="str">
        <f>LEFT(Table1[[#This Row],[Make and Model]],FIND(" ",Table1[[#This Row],[Make and Model]]))</f>
        <v xml:space="preserve">Lexus </v>
      </c>
      <c r="C861" t="s">
        <v>3032</v>
      </c>
      <c r="D861" t="str">
        <f>REPLACE(Table1[[#This Row],[Make and Model]],1,FIND(" ",Table1[[#This Row],[Make and Model]]), "")</f>
        <v>IS 250 Sedan</v>
      </c>
      <c r="E861" t="str">
        <f>REPLACE(Table1[[#This Row],[Make2]],1,5,"")</f>
        <v>Lexus IS 250 Sedan</v>
      </c>
      <c r="F861" t="s">
        <v>1949</v>
      </c>
      <c r="G861">
        <v>3.33</v>
      </c>
      <c r="H861">
        <f>2014-Table1[[#This Row],[Year]]</f>
        <v>3</v>
      </c>
      <c r="K861" s="1">
        <v>36000</v>
      </c>
      <c r="L861" s="2">
        <v>21381</v>
      </c>
      <c r="M861" s="2">
        <v>20986</v>
      </c>
      <c r="N861" s="2">
        <v>21776</v>
      </c>
      <c r="O861" s="2" t="s">
        <v>1948</v>
      </c>
    </row>
    <row r="862" spans="1:15" x14ac:dyDescent="0.25">
      <c r="A862" t="str">
        <f>LEFT(Table1[[#This Row],[Make2]],4)</f>
        <v>2010</v>
      </c>
      <c r="B862" t="str">
        <f>LEFT(Table1[[#This Row],[Make and Model]],FIND(" ",Table1[[#This Row],[Make and Model]]))</f>
        <v xml:space="preserve">Lexus </v>
      </c>
      <c r="C862" t="s">
        <v>3032</v>
      </c>
      <c r="D862" t="str">
        <f>REPLACE(Table1[[#This Row],[Make and Model]],1,FIND(" ",Table1[[#This Row],[Make and Model]]), "")</f>
        <v>IS 250 Sedan</v>
      </c>
      <c r="E862" t="str">
        <f>REPLACE(Table1[[#This Row],[Make2]],1,5,"")</f>
        <v>Lexus IS 250 Sedan</v>
      </c>
      <c r="F862" t="s">
        <v>1549</v>
      </c>
      <c r="G862">
        <v>3.33</v>
      </c>
      <c r="H862">
        <f>2014-Table1[[#This Row],[Year]]</f>
        <v>4</v>
      </c>
      <c r="K862" s="1">
        <v>48000</v>
      </c>
      <c r="L862" s="2">
        <v>19037</v>
      </c>
      <c r="M862" s="2">
        <v>18714</v>
      </c>
      <c r="N862" s="2">
        <v>19360</v>
      </c>
      <c r="O862" s="2" t="s">
        <v>1548</v>
      </c>
    </row>
    <row r="863" spans="1:15" x14ac:dyDescent="0.25">
      <c r="A863" t="str">
        <f>LEFT(Table1[[#This Row],[Make2]],4)</f>
        <v>2009</v>
      </c>
      <c r="B863" t="str">
        <f>LEFT(Table1[[#This Row],[Make and Model]],FIND(" ",Table1[[#This Row],[Make and Model]]))</f>
        <v xml:space="preserve">Lexus </v>
      </c>
      <c r="C863" t="s">
        <v>3032</v>
      </c>
      <c r="D863" t="str">
        <f>REPLACE(Table1[[#This Row],[Make and Model]],1,FIND(" ",Table1[[#This Row],[Make and Model]]), "")</f>
        <v>IS 250 Sedan</v>
      </c>
      <c r="E863" t="str">
        <f>REPLACE(Table1[[#This Row],[Make2]],1,5,"")</f>
        <v>Lexus IS 250 Sedan</v>
      </c>
      <c r="F863" t="s">
        <v>1189</v>
      </c>
      <c r="G863">
        <v>3.33</v>
      </c>
      <c r="H863">
        <f>2014-Table1[[#This Row],[Year]]</f>
        <v>5</v>
      </c>
      <c r="K863" s="1">
        <v>60000</v>
      </c>
      <c r="L863" s="2">
        <v>14086</v>
      </c>
      <c r="M863" s="2">
        <v>13693</v>
      </c>
      <c r="N863" s="2">
        <v>14480</v>
      </c>
      <c r="O863" s="2" t="s">
        <v>1188</v>
      </c>
    </row>
    <row r="864" spans="1:15" x14ac:dyDescent="0.25">
      <c r="A864" t="str">
        <f>LEFT(Table1[[#This Row],[Make2]],4)</f>
        <v>2008</v>
      </c>
      <c r="B864" t="str">
        <f>LEFT(Table1[[#This Row],[Make and Model]],FIND(" ",Table1[[#This Row],[Make and Model]]))</f>
        <v xml:space="preserve">Lexus </v>
      </c>
      <c r="C864" t="s">
        <v>3032</v>
      </c>
      <c r="D864" t="str">
        <f>REPLACE(Table1[[#This Row],[Make and Model]],1,FIND(" ",Table1[[#This Row],[Make and Model]]), "")</f>
        <v>IS 250 Sedan</v>
      </c>
      <c r="E864" t="str">
        <f>REPLACE(Table1[[#This Row],[Make2]],1,5,"")</f>
        <v>Lexus IS 250 Sedan</v>
      </c>
      <c r="F864" t="s">
        <v>847</v>
      </c>
      <c r="G864">
        <v>3.33</v>
      </c>
      <c r="H864">
        <f>2014-Table1[[#This Row],[Year]]</f>
        <v>6</v>
      </c>
      <c r="K864" s="1">
        <v>72000</v>
      </c>
      <c r="L864" s="2">
        <v>11836</v>
      </c>
      <c r="M864" s="2">
        <v>11511</v>
      </c>
      <c r="N864" s="2">
        <v>12161</v>
      </c>
      <c r="O864" s="2" t="s">
        <v>846</v>
      </c>
    </row>
    <row r="865" spans="1:15" x14ac:dyDescent="0.25">
      <c r="A865" t="str">
        <f>LEFT(Table1[[#This Row],[Make2]],4)</f>
        <v>2007</v>
      </c>
      <c r="B865" t="str">
        <f>LEFT(Table1[[#This Row],[Make and Model]],FIND(" ",Table1[[#This Row],[Make and Model]]))</f>
        <v xml:space="preserve">Lexus </v>
      </c>
      <c r="C865" t="s">
        <v>3032</v>
      </c>
      <c r="D865" t="str">
        <f>REPLACE(Table1[[#This Row],[Make and Model]],1,FIND(" ",Table1[[#This Row],[Make and Model]]), "")</f>
        <v>IS 250 Sedan</v>
      </c>
      <c r="E865" t="str">
        <f>REPLACE(Table1[[#This Row],[Make2]],1,5,"")</f>
        <v>Lexus IS 250 Sedan</v>
      </c>
      <c r="F865" t="s">
        <v>833</v>
      </c>
      <c r="G865">
        <v>3.33</v>
      </c>
      <c r="H865">
        <f>2014-Table1[[#This Row],[Year]]</f>
        <v>7</v>
      </c>
      <c r="K865" s="1">
        <v>84000</v>
      </c>
      <c r="L865" s="2">
        <v>11209</v>
      </c>
      <c r="M865" s="2">
        <v>10937</v>
      </c>
      <c r="N865" s="2">
        <v>11481</v>
      </c>
      <c r="O865" s="2" t="s">
        <v>832</v>
      </c>
    </row>
    <row r="866" spans="1:15" x14ac:dyDescent="0.25">
      <c r="A866" t="str">
        <f>LEFT(Table1[[#This Row],[Make2]],4)</f>
        <v>2006</v>
      </c>
      <c r="B866" t="str">
        <f>LEFT(Table1[[#This Row],[Make and Model]],FIND(" ",Table1[[#This Row],[Make and Model]]))</f>
        <v xml:space="preserve">Lexus </v>
      </c>
      <c r="C866" t="s">
        <v>3032</v>
      </c>
      <c r="D866" t="str">
        <f>REPLACE(Table1[[#This Row],[Make and Model]],1,FIND(" ",Table1[[#This Row],[Make and Model]]), "")</f>
        <v>IS 250 Sedan</v>
      </c>
      <c r="E866" t="str">
        <f>REPLACE(Table1[[#This Row],[Make2]],1,5,"")</f>
        <v>Lexus IS 250 Sedan</v>
      </c>
      <c r="F866" t="s">
        <v>481</v>
      </c>
      <c r="G866">
        <v>3.33</v>
      </c>
      <c r="H866">
        <f>2014-Table1[[#This Row],[Year]]</f>
        <v>8</v>
      </c>
      <c r="K866" s="1">
        <v>96000</v>
      </c>
      <c r="L866" s="2">
        <v>10902</v>
      </c>
      <c r="M866" s="2">
        <v>10707</v>
      </c>
      <c r="N866" s="2">
        <v>11097</v>
      </c>
      <c r="O866" s="2" t="s">
        <v>480</v>
      </c>
    </row>
    <row r="867" spans="1:15" x14ac:dyDescent="0.25">
      <c r="A867" t="str">
        <f>LEFT(Table1[[#This Row],[Make2]],4)</f>
        <v>2013</v>
      </c>
      <c r="B867" t="str">
        <f>LEFT(Table1[[#This Row],[Make and Model]],FIND(" ",Table1[[#This Row],[Make and Model]]))</f>
        <v xml:space="preserve">Lexus </v>
      </c>
      <c r="C867" t="s">
        <v>3032</v>
      </c>
      <c r="D867" t="str">
        <f>REPLACE(Table1[[#This Row],[Make and Model]],1,FIND(" ",Table1[[#This Row],[Make and Model]]), "")</f>
        <v>IS 350 Sedan</v>
      </c>
      <c r="E867" t="str">
        <f>REPLACE(Table1[[#This Row],[Make2]],1,5,"")</f>
        <v>Lexus IS 350 Sedan</v>
      </c>
      <c r="F867" t="s">
        <v>3017</v>
      </c>
      <c r="G867">
        <v>3.33</v>
      </c>
      <c r="H867">
        <f>2014-Table1[[#This Row],[Year]]</f>
        <v>1</v>
      </c>
      <c r="K867" s="1">
        <v>12000</v>
      </c>
      <c r="L867" s="2">
        <v>32335</v>
      </c>
      <c r="M867" s="2">
        <v>31614</v>
      </c>
      <c r="N867" s="2">
        <v>33057</v>
      </c>
      <c r="O867" s="2" t="s">
        <v>3016</v>
      </c>
    </row>
    <row r="868" spans="1:15" x14ac:dyDescent="0.25">
      <c r="A868" t="str">
        <f>LEFT(Table1[[#This Row],[Make2]],4)</f>
        <v>2012</v>
      </c>
      <c r="B868" t="str">
        <f>LEFT(Table1[[#This Row],[Make and Model]],FIND(" ",Table1[[#This Row],[Make and Model]]))</f>
        <v xml:space="preserve">Lexus </v>
      </c>
      <c r="C868" t="s">
        <v>3032</v>
      </c>
      <c r="D868" t="str">
        <f>REPLACE(Table1[[#This Row],[Make and Model]],1,FIND(" ",Table1[[#This Row],[Make and Model]]), "")</f>
        <v>IS 350 Sedan</v>
      </c>
      <c r="E868" t="str">
        <f>REPLACE(Table1[[#This Row],[Make2]],1,5,"")</f>
        <v>Lexus IS 350 Sedan</v>
      </c>
      <c r="F868" t="s">
        <v>2327</v>
      </c>
      <c r="G868">
        <v>3.33</v>
      </c>
      <c r="H868">
        <f>2014-Table1[[#This Row],[Year]]</f>
        <v>2</v>
      </c>
      <c r="K868" s="1">
        <v>24000</v>
      </c>
      <c r="L868" s="2">
        <v>27736</v>
      </c>
      <c r="M868" s="2">
        <v>27144</v>
      </c>
      <c r="N868" s="2">
        <v>28328</v>
      </c>
      <c r="O868" s="2" t="s">
        <v>2326</v>
      </c>
    </row>
    <row r="869" spans="1:15" x14ac:dyDescent="0.25">
      <c r="A869" t="str">
        <f>LEFT(Table1[[#This Row],[Make2]],4)</f>
        <v>2011</v>
      </c>
      <c r="B869" t="str">
        <f>LEFT(Table1[[#This Row],[Make and Model]],FIND(" ",Table1[[#This Row],[Make and Model]]))</f>
        <v xml:space="preserve">Lexus </v>
      </c>
      <c r="C869" t="s">
        <v>3032</v>
      </c>
      <c r="D869" t="str">
        <f>REPLACE(Table1[[#This Row],[Make and Model]],1,FIND(" ",Table1[[#This Row],[Make and Model]]), "")</f>
        <v>IS 350 Sedan</v>
      </c>
      <c r="E869" t="str">
        <f>REPLACE(Table1[[#This Row],[Make2]],1,5,"")</f>
        <v>Lexus IS 350 Sedan</v>
      </c>
      <c r="F869" t="s">
        <v>1951</v>
      </c>
      <c r="G869">
        <v>3.33</v>
      </c>
      <c r="H869">
        <f>2014-Table1[[#This Row],[Year]]</f>
        <v>3</v>
      </c>
      <c r="K869" s="1">
        <v>36000</v>
      </c>
      <c r="L869" s="2">
        <v>23134</v>
      </c>
      <c r="M869" s="2">
        <v>22606</v>
      </c>
      <c r="N869" s="2">
        <v>23661</v>
      </c>
      <c r="O869" s="2" t="s">
        <v>1950</v>
      </c>
    </row>
    <row r="870" spans="1:15" x14ac:dyDescent="0.25">
      <c r="A870" t="str">
        <f>LEFT(Table1[[#This Row],[Make2]],4)</f>
        <v>2010</v>
      </c>
      <c r="B870" t="str">
        <f>LEFT(Table1[[#This Row],[Make and Model]],FIND(" ",Table1[[#This Row],[Make and Model]]))</f>
        <v xml:space="preserve">Lexus </v>
      </c>
      <c r="C870" t="s">
        <v>3032</v>
      </c>
      <c r="D870" t="str">
        <f>REPLACE(Table1[[#This Row],[Make and Model]],1,FIND(" ",Table1[[#This Row],[Make and Model]]), "")</f>
        <v>IS 350 Sedan</v>
      </c>
      <c r="E870" t="str">
        <f>REPLACE(Table1[[#This Row],[Make2]],1,5,"")</f>
        <v>Lexus IS 350 Sedan</v>
      </c>
      <c r="F870" t="s">
        <v>1551</v>
      </c>
      <c r="G870">
        <v>3.33</v>
      </c>
      <c r="H870">
        <f>2014-Table1[[#This Row],[Year]]</f>
        <v>4</v>
      </c>
      <c r="K870" s="1">
        <v>48000</v>
      </c>
      <c r="L870" s="2">
        <v>20818</v>
      </c>
      <c r="M870" s="2">
        <v>20440</v>
      </c>
      <c r="N870" s="2">
        <v>21196</v>
      </c>
      <c r="O870" s="2" t="s">
        <v>1550</v>
      </c>
    </row>
    <row r="871" spans="1:15" x14ac:dyDescent="0.25">
      <c r="A871" t="str">
        <f>LEFT(Table1[[#This Row],[Make2]],4)</f>
        <v>2009</v>
      </c>
      <c r="B871" t="str">
        <f>LEFT(Table1[[#This Row],[Make and Model]],FIND(" ",Table1[[#This Row],[Make and Model]]))</f>
        <v xml:space="preserve">Lexus </v>
      </c>
      <c r="C871" t="s">
        <v>3032</v>
      </c>
      <c r="D871" t="str">
        <f>REPLACE(Table1[[#This Row],[Make and Model]],1,FIND(" ",Table1[[#This Row],[Make and Model]]), "")</f>
        <v>IS 350 Sedan</v>
      </c>
      <c r="E871" t="str">
        <f>REPLACE(Table1[[#This Row],[Make2]],1,5,"")</f>
        <v>Lexus IS 350 Sedan</v>
      </c>
      <c r="F871" t="s">
        <v>1191</v>
      </c>
      <c r="G871">
        <v>3.33</v>
      </c>
      <c r="H871">
        <f>2014-Table1[[#This Row],[Year]]</f>
        <v>5</v>
      </c>
      <c r="K871" s="1">
        <v>60000</v>
      </c>
      <c r="L871" s="2">
        <v>18388</v>
      </c>
      <c r="M871" s="2">
        <v>17873</v>
      </c>
      <c r="N871" s="2">
        <v>18904</v>
      </c>
      <c r="O871" s="2" t="s">
        <v>1190</v>
      </c>
    </row>
    <row r="872" spans="1:15" x14ac:dyDescent="0.25">
      <c r="A872" t="str">
        <f>LEFT(Table1[[#This Row],[Make2]],4)</f>
        <v>2008</v>
      </c>
      <c r="B872" t="str">
        <f>LEFT(Table1[[#This Row],[Make and Model]],FIND(" ",Table1[[#This Row],[Make and Model]]))</f>
        <v xml:space="preserve">Lexus </v>
      </c>
      <c r="C872" t="s">
        <v>3032</v>
      </c>
      <c r="D872" t="str">
        <f>REPLACE(Table1[[#This Row],[Make and Model]],1,FIND(" ",Table1[[#This Row],[Make and Model]]), "")</f>
        <v>IS 350 Sedan</v>
      </c>
      <c r="E872" t="str">
        <f>REPLACE(Table1[[#This Row],[Make2]],1,5,"")</f>
        <v>Lexus IS 350 Sedan</v>
      </c>
      <c r="F872" t="s">
        <v>849</v>
      </c>
      <c r="G872">
        <v>3.33</v>
      </c>
      <c r="H872">
        <f>2014-Table1[[#This Row],[Year]]</f>
        <v>6</v>
      </c>
      <c r="K872" s="1">
        <v>72000</v>
      </c>
      <c r="L872" s="2">
        <v>15693</v>
      </c>
      <c r="M872" s="2">
        <v>15261</v>
      </c>
      <c r="N872" s="2">
        <v>16126</v>
      </c>
      <c r="O872" s="2" t="s">
        <v>848</v>
      </c>
    </row>
    <row r="873" spans="1:15" x14ac:dyDescent="0.25">
      <c r="A873" t="str">
        <f>LEFT(Table1[[#This Row],[Make2]],4)</f>
        <v>2007</v>
      </c>
      <c r="B873" t="str">
        <f>LEFT(Table1[[#This Row],[Make and Model]],FIND(" ",Table1[[#This Row],[Make and Model]]))</f>
        <v xml:space="preserve">Lexus </v>
      </c>
      <c r="C873" t="s">
        <v>3032</v>
      </c>
      <c r="D873" t="str">
        <f>REPLACE(Table1[[#This Row],[Make and Model]],1,FIND(" ",Table1[[#This Row],[Make and Model]]), "")</f>
        <v>IS 350 Sedan</v>
      </c>
      <c r="E873" t="str">
        <f>REPLACE(Table1[[#This Row],[Make2]],1,5,"")</f>
        <v>Lexus IS 350 Sedan</v>
      </c>
      <c r="F873" t="s">
        <v>835</v>
      </c>
      <c r="G873">
        <v>3.33</v>
      </c>
      <c r="H873">
        <f>2014-Table1[[#This Row],[Year]]</f>
        <v>7</v>
      </c>
      <c r="K873" s="1">
        <v>84000</v>
      </c>
      <c r="L873" s="2">
        <v>14646</v>
      </c>
      <c r="M873" s="2">
        <v>14289</v>
      </c>
      <c r="N873" s="2">
        <v>15003</v>
      </c>
      <c r="O873" s="2" t="s">
        <v>834</v>
      </c>
    </row>
    <row r="874" spans="1:15" x14ac:dyDescent="0.25">
      <c r="A874" t="str">
        <f>LEFT(Table1[[#This Row],[Make2]],4)</f>
        <v>2006</v>
      </c>
      <c r="B874" t="str">
        <f>LEFT(Table1[[#This Row],[Make and Model]],FIND(" ",Table1[[#This Row],[Make and Model]]))</f>
        <v xml:space="preserve">Lexus </v>
      </c>
      <c r="C874" t="s">
        <v>3032</v>
      </c>
      <c r="D874" t="str">
        <f>REPLACE(Table1[[#This Row],[Make and Model]],1,FIND(" ",Table1[[#This Row],[Make and Model]]), "")</f>
        <v>IS 350 Sedan</v>
      </c>
      <c r="E874" t="str">
        <f>REPLACE(Table1[[#This Row],[Make2]],1,5,"")</f>
        <v>Lexus IS 350 Sedan</v>
      </c>
      <c r="F874" t="s">
        <v>483</v>
      </c>
      <c r="G874">
        <v>3.33</v>
      </c>
      <c r="H874">
        <f>2014-Table1[[#This Row],[Year]]</f>
        <v>8</v>
      </c>
      <c r="K874" s="1">
        <v>96000</v>
      </c>
      <c r="L874" s="2">
        <v>12121</v>
      </c>
      <c r="M874" s="2">
        <v>11894</v>
      </c>
      <c r="N874" s="2">
        <v>12348</v>
      </c>
      <c r="O874" s="2" t="s">
        <v>482</v>
      </c>
    </row>
    <row r="875" spans="1:15" x14ac:dyDescent="0.25">
      <c r="A875" t="str">
        <f>LEFT(Table1[[#This Row],[Make2]],4)</f>
        <v>2013</v>
      </c>
      <c r="B875" t="str">
        <f>LEFT(Table1[[#This Row],[Make and Model]],FIND(" ",Table1[[#This Row],[Make and Model]]))</f>
        <v xml:space="preserve">Lexus </v>
      </c>
      <c r="C875" t="s">
        <v>3032</v>
      </c>
      <c r="D875" t="str">
        <f>REPLACE(Table1[[#This Row],[Make and Model]],1,FIND(" ",Table1[[#This Row],[Make and Model]]), "")</f>
        <v>IS F Sedan</v>
      </c>
      <c r="E875" t="str">
        <f>REPLACE(Table1[[#This Row],[Make2]],1,5,"")</f>
        <v>Lexus IS F Sedan</v>
      </c>
      <c r="F875" t="s">
        <v>3019</v>
      </c>
      <c r="G875">
        <v>3.33</v>
      </c>
      <c r="H875">
        <f>2014-Table1[[#This Row],[Year]]</f>
        <v>1</v>
      </c>
      <c r="K875" s="1">
        <v>12000</v>
      </c>
      <c r="L875" s="2">
        <v>48952</v>
      </c>
      <c r="M875" s="2">
        <v>47869</v>
      </c>
      <c r="N875" s="2">
        <v>50035</v>
      </c>
      <c r="O875" s="2" t="s">
        <v>3018</v>
      </c>
    </row>
    <row r="876" spans="1:15" x14ac:dyDescent="0.25">
      <c r="A876" t="str">
        <f>LEFT(Table1[[#This Row],[Make2]],4)</f>
        <v>2012</v>
      </c>
      <c r="B876" t="str">
        <f>LEFT(Table1[[#This Row],[Make and Model]],FIND(" ",Table1[[#This Row],[Make and Model]]))</f>
        <v xml:space="preserve">Lexus </v>
      </c>
      <c r="C876" t="s">
        <v>3032</v>
      </c>
      <c r="D876" t="str">
        <f>REPLACE(Table1[[#This Row],[Make and Model]],1,FIND(" ",Table1[[#This Row],[Make and Model]]), "")</f>
        <v>IS F Sedan</v>
      </c>
      <c r="E876" t="str">
        <f>REPLACE(Table1[[#This Row],[Make2]],1,5,"")</f>
        <v>Lexus IS F Sedan</v>
      </c>
      <c r="F876" t="s">
        <v>2329</v>
      </c>
      <c r="G876">
        <v>3.33</v>
      </c>
      <c r="H876">
        <f>2014-Table1[[#This Row],[Year]]</f>
        <v>2</v>
      </c>
      <c r="K876" s="1">
        <v>24000</v>
      </c>
      <c r="L876" s="2">
        <v>43513</v>
      </c>
      <c r="M876" s="2">
        <v>42563</v>
      </c>
      <c r="N876" s="2">
        <v>44463</v>
      </c>
      <c r="O876" s="2" t="s">
        <v>2328</v>
      </c>
    </row>
    <row r="877" spans="1:15" x14ac:dyDescent="0.25">
      <c r="A877" t="str">
        <f>LEFT(Table1[[#This Row],[Make2]],4)</f>
        <v>2011</v>
      </c>
      <c r="B877" t="str">
        <f>LEFT(Table1[[#This Row],[Make and Model]],FIND(" ",Table1[[#This Row],[Make and Model]]))</f>
        <v xml:space="preserve">Lexus </v>
      </c>
      <c r="C877" t="s">
        <v>3032</v>
      </c>
      <c r="D877" t="str">
        <f>REPLACE(Table1[[#This Row],[Make and Model]],1,FIND(" ",Table1[[#This Row],[Make and Model]]), "")</f>
        <v>IS F Sedan</v>
      </c>
      <c r="E877" t="str">
        <f>REPLACE(Table1[[#This Row],[Make2]],1,5,"")</f>
        <v>Lexus IS F Sedan</v>
      </c>
      <c r="F877" t="s">
        <v>1955</v>
      </c>
      <c r="G877">
        <v>3.33</v>
      </c>
      <c r="H877">
        <f>2014-Table1[[#This Row],[Year]]</f>
        <v>3</v>
      </c>
      <c r="K877" s="1">
        <v>36000</v>
      </c>
      <c r="L877" s="2">
        <v>39992</v>
      </c>
      <c r="M877" s="2">
        <v>39500</v>
      </c>
      <c r="N877" s="2">
        <v>40483</v>
      </c>
      <c r="O877" s="2" t="s">
        <v>1954</v>
      </c>
    </row>
    <row r="878" spans="1:15" x14ac:dyDescent="0.25">
      <c r="A878" t="str">
        <f>LEFT(Table1[[#This Row],[Make2]],4)</f>
        <v>2010</v>
      </c>
      <c r="B878" t="str">
        <f>LEFT(Table1[[#This Row],[Make and Model]],FIND(" ",Table1[[#This Row],[Make and Model]]))</f>
        <v xml:space="preserve">Lexus </v>
      </c>
      <c r="C878" t="s">
        <v>3032</v>
      </c>
      <c r="D878" t="str">
        <f>REPLACE(Table1[[#This Row],[Make and Model]],1,FIND(" ",Table1[[#This Row],[Make and Model]]), "")</f>
        <v>IS F Sedan</v>
      </c>
      <c r="E878" t="str">
        <f>REPLACE(Table1[[#This Row],[Make2]],1,5,"")</f>
        <v>Lexus IS F Sedan</v>
      </c>
      <c r="F878" t="s">
        <v>1553</v>
      </c>
      <c r="G878">
        <v>3.33</v>
      </c>
      <c r="H878">
        <f>2014-Table1[[#This Row],[Year]]</f>
        <v>4</v>
      </c>
      <c r="K878" s="1">
        <v>48000</v>
      </c>
      <c r="L878" s="2">
        <v>36090</v>
      </c>
      <c r="M878" s="2">
        <v>35195</v>
      </c>
      <c r="N878" s="2">
        <v>36984</v>
      </c>
      <c r="O878" s="2" t="s">
        <v>1552</v>
      </c>
    </row>
    <row r="879" spans="1:15" x14ac:dyDescent="0.25">
      <c r="A879" t="str">
        <f>LEFT(Table1[[#This Row],[Make2]],4)</f>
        <v>2009</v>
      </c>
      <c r="B879" t="str">
        <f>LEFT(Table1[[#This Row],[Make and Model]],FIND(" ",Table1[[#This Row],[Make and Model]]))</f>
        <v xml:space="preserve">Lexus </v>
      </c>
      <c r="C879" t="s">
        <v>3032</v>
      </c>
      <c r="D879" t="str">
        <f>REPLACE(Table1[[#This Row],[Make and Model]],1,FIND(" ",Table1[[#This Row],[Make and Model]]), "")</f>
        <v>IS F Sedan</v>
      </c>
      <c r="E879" t="str">
        <f>REPLACE(Table1[[#This Row],[Make2]],1,5,"")</f>
        <v>Lexus IS F Sedan</v>
      </c>
      <c r="F879" t="s">
        <v>1193</v>
      </c>
      <c r="G879">
        <v>3.33</v>
      </c>
      <c r="H879">
        <f>2014-Table1[[#This Row],[Year]]</f>
        <v>5</v>
      </c>
      <c r="K879" s="1">
        <v>60000</v>
      </c>
      <c r="L879" s="2">
        <v>26514</v>
      </c>
      <c r="M879" s="2">
        <v>25774</v>
      </c>
      <c r="N879" s="2">
        <v>27254</v>
      </c>
      <c r="O879" s="2" t="s">
        <v>1192</v>
      </c>
    </row>
    <row r="880" spans="1:15" x14ac:dyDescent="0.25">
      <c r="A880" t="str">
        <f>LEFT(Table1[[#This Row],[Make2]],4)</f>
        <v>2008</v>
      </c>
      <c r="B880" t="str">
        <f>LEFT(Table1[[#This Row],[Make and Model]],FIND(" ",Table1[[#This Row],[Make and Model]]))</f>
        <v xml:space="preserve">Lexus </v>
      </c>
      <c r="C880" t="s">
        <v>3032</v>
      </c>
      <c r="D880" t="str">
        <f>REPLACE(Table1[[#This Row],[Make and Model]],1,FIND(" ",Table1[[#This Row],[Make and Model]]), "")</f>
        <v>IS F Sedan</v>
      </c>
      <c r="E880" t="str">
        <f>REPLACE(Table1[[#This Row],[Make2]],1,5,"")</f>
        <v>Lexus IS F Sedan</v>
      </c>
      <c r="F880" t="s">
        <v>851</v>
      </c>
      <c r="G880">
        <v>3.33</v>
      </c>
      <c r="H880">
        <f>2014-Table1[[#This Row],[Year]]</f>
        <v>6</v>
      </c>
      <c r="K880" s="1">
        <v>72000</v>
      </c>
      <c r="L880" s="2">
        <v>31801</v>
      </c>
      <c r="M880" s="2">
        <v>31127</v>
      </c>
      <c r="N880" s="2">
        <v>32474</v>
      </c>
      <c r="O880" s="2" t="s">
        <v>850</v>
      </c>
    </row>
    <row r="881" spans="1:15" x14ac:dyDescent="0.25">
      <c r="A881" t="str">
        <f>LEFT(Table1[[#This Row],[Make2]],4)</f>
        <v>2013</v>
      </c>
      <c r="B881" t="str">
        <f>LEFT(Table1[[#This Row],[Make and Model]],FIND(" ",Table1[[#This Row],[Make and Model]]))</f>
        <v xml:space="preserve">Lexus </v>
      </c>
      <c r="C881" t="s">
        <v>3032</v>
      </c>
      <c r="D881" t="str">
        <f>REPLACE(Table1[[#This Row],[Make and Model]],1,FIND(" ",Table1[[#This Row],[Make and Model]]), "")</f>
        <v>LS 460 Sedan</v>
      </c>
      <c r="E881" t="str">
        <f>REPLACE(Table1[[#This Row],[Make2]],1,5,"")</f>
        <v>Lexus LS 460 Sedan</v>
      </c>
      <c r="F881" t="s">
        <v>2683</v>
      </c>
      <c r="G881">
        <v>4</v>
      </c>
      <c r="H881">
        <f>2014-Table1[[#This Row],[Year]]</f>
        <v>1</v>
      </c>
      <c r="K881" s="1">
        <v>12000</v>
      </c>
      <c r="L881" s="2">
        <v>61277</v>
      </c>
      <c r="M881" s="2">
        <v>60045</v>
      </c>
      <c r="N881" s="2">
        <v>62509</v>
      </c>
      <c r="O881" s="2" t="s">
        <v>2682</v>
      </c>
    </row>
    <row r="882" spans="1:15" x14ac:dyDescent="0.25">
      <c r="A882" t="str">
        <f>LEFT(Table1[[#This Row],[Make2]],4)</f>
        <v>2012</v>
      </c>
      <c r="B882" t="str">
        <f>LEFT(Table1[[#This Row],[Make and Model]],FIND(" ",Table1[[#This Row],[Make and Model]]))</f>
        <v xml:space="preserve">Lexus </v>
      </c>
      <c r="C882" t="s">
        <v>3032</v>
      </c>
      <c r="D882" t="str">
        <f>REPLACE(Table1[[#This Row],[Make and Model]],1,FIND(" ",Table1[[#This Row],[Make and Model]]), "")</f>
        <v>LS 460 Sedan</v>
      </c>
      <c r="E882" t="str">
        <f>REPLACE(Table1[[#This Row],[Make2]],1,5,"")</f>
        <v>Lexus LS 460 Sedan</v>
      </c>
      <c r="F882" t="s">
        <v>2331</v>
      </c>
      <c r="G882">
        <v>4</v>
      </c>
      <c r="H882">
        <f>2014-Table1[[#This Row],[Year]]</f>
        <v>2</v>
      </c>
      <c r="K882" s="1">
        <v>24000</v>
      </c>
      <c r="L882" s="2">
        <v>45902</v>
      </c>
      <c r="M882" s="2">
        <v>44981</v>
      </c>
      <c r="N882" s="2">
        <v>46823</v>
      </c>
      <c r="O882" s="2" t="s">
        <v>2330</v>
      </c>
    </row>
    <row r="883" spans="1:15" x14ac:dyDescent="0.25">
      <c r="A883" t="str">
        <f>LEFT(Table1[[#This Row],[Make2]],4)</f>
        <v>2011</v>
      </c>
      <c r="B883" t="str">
        <f>LEFT(Table1[[#This Row],[Make and Model]],FIND(" ",Table1[[#This Row],[Make and Model]]))</f>
        <v xml:space="preserve">Lexus </v>
      </c>
      <c r="C883" t="s">
        <v>3032</v>
      </c>
      <c r="D883" t="str">
        <f>REPLACE(Table1[[#This Row],[Make and Model]],1,FIND(" ",Table1[[#This Row],[Make and Model]]), "")</f>
        <v>LS 460 Sedan</v>
      </c>
      <c r="E883" t="str">
        <f>REPLACE(Table1[[#This Row],[Make2]],1,5,"")</f>
        <v>Lexus LS 460 Sedan</v>
      </c>
      <c r="F883" t="s">
        <v>1957</v>
      </c>
      <c r="G883">
        <v>4</v>
      </c>
      <c r="H883">
        <f>2014-Table1[[#This Row],[Year]]</f>
        <v>3</v>
      </c>
      <c r="K883" s="1">
        <v>36000</v>
      </c>
      <c r="L883" s="2">
        <v>37118</v>
      </c>
      <c r="M883" s="2">
        <v>36655</v>
      </c>
      <c r="N883" s="2">
        <v>37582</v>
      </c>
      <c r="O883" s="2" t="s">
        <v>1956</v>
      </c>
    </row>
    <row r="884" spans="1:15" x14ac:dyDescent="0.25">
      <c r="A884" t="str">
        <f>LEFT(Table1[[#This Row],[Make2]],4)</f>
        <v>2010</v>
      </c>
      <c r="B884" t="str">
        <f>LEFT(Table1[[#This Row],[Make and Model]],FIND(" ",Table1[[#This Row],[Make and Model]]))</f>
        <v xml:space="preserve">Lexus </v>
      </c>
      <c r="C884" t="s">
        <v>3032</v>
      </c>
      <c r="D884" t="str">
        <f>REPLACE(Table1[[#This Row],[Make and Model]],1,FIND(" ",Table1[[#This Row],[Make and Model]]), "")</f>
        <v>LS 460 Sedan</v>
      </c>
      <c r="E884" t="str">
        <f>REPLACE(Table1[[#This Row],[Make2]],1,5,"")</f>
        <v>Lexus LS 460 Sedan</v>
      </c>
      <c r="F884" t="s">
        <v>1555</v>
      </c>
      <c r="G884">
        <v>4</v>
      </c>
      <c r="H884">
        <f>2014-Table1[[#This Row],[Year]]</f>
        <v>4</v>
      </c>
      <c r="K884" s="1">
        <v>48000</v>
      </c>
      <c r="L884" s="2">
        <v>30767</v>
      </c>
      <c r="M884" s="2">
        <v>30245</v>
      </c>
      <c r="N884" s="2">
        <v>31290</v>
      </c>
      <c r="O884" s="2" t="s">
        <v>1554</v>
      </c>
    </row>
    <row r="885" spans="1:15" x14ac:dyDescent="0.25">
      <c r="A885" t="str">
        <f>LEFT(Table1[[#This Row],[Make2]],4)</f>
        <v>2009</v>
      </c>
      <c r="B885" t="str">
        <f>LEFT(Table1[[#This Row],[Make and Model]],FIND(" ",Table1[[#This Row],[Make and Model]]))</f>
        <v xml:space="preserve">Lexus </v>
      </c>
      <c r="C885" t="s">
        <v>3032</v>
      </c>
      <c r="D885" t="str">
        <f>REPLACE(Table1[[#This Row],[Make and Model]],1,FIND(" ",Table1[[#This Row],[Make and Model]]), "")</f>
        <v>LS 460 Sedan</v>
      </c>
      <c r="E885" t="str">
        <f>REPLACE(Table1[[#This Row],[Make2]],1,5,"")</f>
        <v>Lexus LS 460 Sedan</v>
      </c>
      <c r="F885" t="s">
        <v>1195</v>
      </c>
      <c r="G885">
        <v>3.33</v>
      </c>
      <c r="H885">
        <f>2014-Table1[[#This Row],[Year]]</f>
        <v>5</v>
      </c>
      <c r="K885" s="1">
        <v>60000</v>
      </c>
      <c r="L885" s="2">
        <v>30281</v>
      </c>
      <c r="M885" s="2">
        <v>29436</v>
      </c>
      <c r="N885" s="2">
        <v>31126</v>
      </c>
      <c r="O885" s="2" t="s">
        <v>1194</v>
      </c>
    </row>
    <row r="886" spans="1:15" x14ac:dyDescent="0.25">
      <c r="A886" t="str">
        <f>LEFT(Table1[[#This Row],[Make2]],4)</f>
        <v>2008</v>
      </c>
      <c r="B886" t="str">
        <f>LEFT(Table1[[#This Row],[Make and Model]],FIND(" ",Table1[[#This Row],[Make and Model]]))</f>
        <v xml:space="preserve">Lexus </v>
      </c>
      <c r="C886" t="s">
        <v>3032</v>
      </c>
      <c r="D886" t="str">
        <f>REPLACE(Table1[[#This Row],[Make and Model]],1,FIND(" ",Table1[[#This Row],[Make and Model]]), "")</f>
        <v>LS 460 Sedan</v>
      </c>
      <c r="E886" t="str">
        <f>REPLACE(Table1[[#This Row],[Make2]],1,5,"")</f>
        <v>Lexus LS 460 Sedan</v>
      </c>
      <c r="F886" t="s">
        <v>853</v>
      </c>
      <c r="G886">
        <v>3.33</v>
      </c>
      <c r="H886">
        <f>2014-Table1[[#This Row],[Year]]</f>
        <v>6</v>
      </c>
      <c r="K886" s="1">
        <v>72000</v>
      </c>
      <c r="L886" s="2">
        <v>27952</v>
      </c>
      <c r="M886" s="2">
        <v>27187</v>
      </c>
      <c r="N886" s="2">
        <v>28718</v>
      </c>
      <c r="O886" s="2" t="s">
        <v>852</v>
      </c>
    </row>
    <row r="887" spans="1:15" x14ac:dyDescent="0.25">
      <c r="A887" t="str">
        <f>LEFT(Table1[[#This Row],[Make2]],4)</f>
        <v>2007</v>
      </c>
      <c r="B887" t="str">
        <f>LEFT(Table1[[#This Row],[Make and Model]],FIND(" ",Table1[[#This Row],[Make and Model]]))</f>
        <v xml:space="preserve">Lexus </v>
      </c>
      <c r="C887" t="s">
        <v>3032</v>
      </c>
      <c r="D887" t="str">
        <f>REPLACE(Table1[[#This Row],[Make and Model]],1,FIND(" ",Table1[[#This Row],[Make and Model]]), "")</f>
        <v>LS 460 Sedan</v>
      </c>
      <c r="E887" t="str">
        <f>REPLACE(Table1[[#This Row],[Make2]],1,5,"")</f>
        <v>Lexus LS 460 Sedan</v>
      </c>
      <c r="F887" t="s">
        <v>525</v>
      </c>
      <c r="G887">
        <v>3.33</v>
      </c>
      <c r="H887">
        <f>2014-Table1[[#This Row],[Year]]</f>
        <v>7</v>
      </c>
      <c r="K887" s="1">
        <v>84000</v>
      </c>
      <c r="L887" s="2">
        <v>20872</v>
      </c>
      <c r="M887" s="2">
        <v>20564</v>
      </c>
      <c r="N887" s="2">
        <v>21179</v>
      </c>
      <c r="O887" s="2" t="s">
        <v>524</v>
      </c>
    </row>
    <row r="888" spans="1:15" x14ac:dyDescent="0.25">
      <c r="A888" t="str">
        <f>LEFT(Table1[[#This Row],[Make2]],4)</f>
        <v>2013</v>
      </c>
      <c r="B888" t="str">
        <f>LEFT(Table1[[#This Row],[Make and Model]],FIND(" ",Table1[[#This Row],[Make and Model]]))</f>
        <v xml:space="preserve">Lexus </v>
      </c>
      <c r="C888" t="s">
        <v>3032</v>
      </c>
      <c r="D888" t="str">
        <f>REPLACE(Table1[[#This Row],[Make and Model]],1,FIND(" ",Table1[[#This Row],[Make and Model]]), "")</f>
        <v>LS 600h L Sedan</v>
      </c>
      <c r="E888" t="str">
        <f>REPLACE(Table1[[#This Row],[Make2]],1,5,"")</f>
        <v>Lexus LS 600h L Sedan</v>
      </c>
      <c r="F888" t="s">
        <v>2685</v>
      </c>
      <c r="G888">
        <v>4</v>
      </c>
      <c r="H888">
        <f>2014-Table1[[#This Row],[Year]]</f>
        <v>1</v>
      </c>
      <c r="K888" s="1">
        <v>12000</v>
      </c>
      <c r="L888" s="2">
        <v>88516</v>
      </c>
      <c r="M888" s="2">
        <v>86527</v>
      </c>
      <c r="N888" s="2">
        <v>90505</v>
      </c>
      <c r="O888" s="2" t="s">
        <v>2684</v>
      </c>
    </row>
    <row r="889" spans="1:15" x14ac:dyDescent="0.25">
      <c r="A889" t="str">
        <f>LEFT(Table1[[#This Row],[Make2]],4)</f>
        <v>2012</v>
      </c>
      <c r="B889" t="str">
        <f>LEFT(Table1[[#This Row],[Make and Model]],FIND(" ",Table1[[#This Row],[Make and Model]]))</f>
        <v xml:space="preserve">Lexus </v>
      </c>
      <c r="C889" t="s">
        <v>3032</v>
      </c>
      <c r="D889" t="str">
        <f>REPLACE(Table1[[#This Row],[Make and Model]],1,FIND(" ",Table1[[#This Row],[Make and Model]]), "")</f>
        <v>LS 600h L Sedan</v>
      </c>
      <c r="E889" t="str">
        <f>REPLACE(Table1[[#This Row],[Make2]],1,5,"")</f>
        <v>Lexus LS 600h L Sedan</v>
      </c>
      <c r="F889" t="s">
        <v>2333</v>
      </c>
      <c r="G889">
        <v>4</v>
      </c>
      <c r="H889">
        <f>2014-Table1[[#This Row],[Year]]</f>
        <v>2</v>
      </c>
      <c r="K889" s="1">
        <v>24000</v>
      </c>
      <c r="L889" s="2">
        <v>70747</v>
      </c>
      <c r="M889" s="2">
        <v>69187</v>
      </c>
      <c r="N889" s="2">
        <v>72307</v>
      </c>
      <c r="O889" s="2" t="s">
        <v>2332</v>
      </c>
    </row>
    <row r="890" spans="1:15" x14ac:dyDescent="0.25">
      <c r="A890" t="str">
        <f>LEFT(Table1[[#This Row],[Make2]],4)</f>
        <v>2011</v>
      </c>
      <c r="B890" t="str">
        <f>LEFT(Table1[[#This Row],[Make and Model]],FIND(" ",Table1[[#This Row],[Make and Model]]))</f>
        <v xml:space="preserve">Lexus </v>
      </c>
      <c r="C890" t="s">
        <v>3032</v>
      </c>
      <c r="D890" t="str">
        <f>REPLACE(Table1[[#This Row],[Make and Model]],1,FIND(" ",Table1[[#This Row],[Make and Model]]), "")</f>
        <v>LS 600h L Sedan</v>
      </c>
      <c r="E890" t="str">
        <f>REPLACE(Table1[[#This Row],[Make2]],1,5,"")</f>
        <v>Lexus LS 600h L Sedan</v>
      </c>
      <c r="F890" t="s">
        <v>1959</v>
      </c>
      <c r="G890">
        <v>4</v>
      </c>
      <c r="H890">
        <f>2014-Table1[[#This Row],[Year]]</f>
        <v>3</v>
      </c>
      <c r="K890" s="1">
        <v>36000</v>
      </c>
      <c r="L890" s="2">
        <v>59162</v>
      </c>
      <c r="M890" s="2">
        <v>57761</v>
      </c>
      <c r="N890" s="2">
        <v>60562</v>
      </c>
      <c r="O890" s="2" t="s">
        <v>1958</v>
      </c>
    </row>
    <row r="891" spans="1:15" x14ac:dyDescent="0.25">
      <c r="A891" t="str">
        <f>LEFT(Table1[[#This Row],[Make2]],4)</f>
        <v>2010</v>
      </c>
      <c r="B891" t="str">
        <f>LEFT(Table1[[#This Row],[Make and Model]],FIND(" ",Table1[[#This Row],[Make and Model]]))</f>
        <v xml:space="preserve">Lexus </v>
      </c>
      <c r="C891" t="s">
        <v>3032</v>
      </c>
      <c r="D891" t="str">
        <f>REPLACE(Table1[[#This Row],[Make and Model]],1,FIND(" ",Table1[[#This Row],[Make and Model]]), "")</f>
        <v>LS 600h L Sedan</v>
      </c>
      <c r="E891" t="str">
        <f>REPLACE(Table1[[#This Row],[Make2]],1,5,"")</f>
        <v>Lexus LS 600h L Sedan</v>
      </c>
      <c r="F891" t="s">
        <v>1557</v>
      </c>
      <c r="G891">
        <v>4</v>
      </c>
      <c r="H891">
        <f>2014-Table1[[#This Row],[Year]]</f>
        <v>4</v>
      </c>
      <c r="K891" s="1">
        <v>48000</v>
      </c>
      <c r="L891" s="2">
        <v>48299</v>
      </c>
      <c r="M891" s="2">
        <v>47055</v>
      </c>
      <c r="N891" s="2">
        <v>49543</v>
      </c>
      <c r="O891" s="2" t="s">
        <v>1556</v>
      </c>
    </row>
    <row r="892" spans="1:15" x14ac:dyDescent="0.25">
      <c r="A892" t="str">
        <f>LEFT(Table1[[#This Row],[Make2]],4)</f>
        <v>2009</v>
      </c>
      <c r="B892" t="str">
        <f>LEFT(Table1[[#This Row],[Make and Model]],FIND(" ",Table1[[#This Row],[Make and Model]]))</f>
        <v xml:space="preserve">Lexus </v>
      </c>
      <c r="C892" t="s">
        <v>3032</v>
      </c>
      <c r="D892" t="str">
        <f>REPLACE(Table1[[#This Row],[Make and Model]],1,FIND(" ",Table1[[#This Row],[Make and Model]]), "")</f>
        <v>LS 600h L Sedan</v>
      </c>
      <c r="E892" t="str">
        <f>REPLACE(Table1[[#This Row],[Make2]],1,5,"")</f>
        <v>Lexus LS 600h L Sedan</v>
      </c>
      <c r="F892" t="s">
        <v>1197</v>
      </c>
      <c r="G892">
        <v>3.33</v>
      </c>
      <c r="H892">
        <f>2014-Table1[[#This Row],[Year]]</f>
        <v>5</v>
      </c>
      <c r="K892" s="1">
        <v>60000</v>
      </c>
      <c r="L892" s="2">
        <v>45684</v>
      </c>
      <c r="M892" s="2">
        <v>44387</v>
      </c>
      <c r="N892" s="2">
        <v>46981</v>
      </c>
      <c r="O892" s="2" t="s">
        <v>1196</v>
      </c>
    </row>
    <row r="893" spans="1:15" x14ac:dyDescent="0.25">
      <c r="A893" t="str">
        <f>LEFT(Table1[[#This Row],[Make2]],4)</f>
        <v>2008</v>
      </c>
      <c r="B893" t="str">
        <f>LEFT(Table1[[#This Row],[Make and Model]],FIND(" ",Table1[[#This Row],[Make and Model]]))</f>
        <v xml:space="preserve">Lexus </v>
      </c>
      <c r="C893" t="s">
        <v>3032</v>
      </c>
      <c r="D893" t="str">
        <f>REPLACE(Table1[[#This Row],[Make and Model]],1,FIND(" ",Table1[[#This Row],[Make and Model]]), "")</f>
        <v>LS 600h L Sedan</v>
      </c>
      <c r="E893" t="str">
        <f>REPLACE(Table1[[#This Row],[Make2]],1,5,"")</f>
        <v>Lexus LS 600h L Sedan</v>
      </c>
      <c r="F893" t="s">
        <v>855</v>
      </c>
      <c r="G893">
        <v>3.33</v>
      </c>
      <c r="H893">
        <f>2014-Table1[[#This Row],[Year]]</f>
        <v>6</v>
      </c>
      <c r="K893" s="1">
        <v>72000</v>
      </c>
      <c r="L893" s="2">
        <v>39812</v>
      </c>
      <c r="M893" s="2">
        <v>38703</v>
      </c>
      <c r="N893" s="2">
        <v>40922</v>
      </c>
      <c r="O893" s="2" t="s">
        <v>854</v>
      </c>
    </row>
    <row r="894" spans="1:15" x14ac:dyDescent="0.25">
      <c r="A894" t="str">
        <f>LEFT(Table1[[#This Row],[Make2]],4)</f>
        <v>2007</v>
      </c>
      <c r="B894" t="str">
        <f>LEFT(Table1[[#This Row],[Make and Model]],FIND(" ",Table1[[#This Row],[Make and Model]]))</f>
        <v xml:space="preserve">Lexus </v>
      </c>
      <c r="C894" t="s">
        <v>3031</v>
      </c>
      <c r="D894" t="str">
        <f>REPLACE(Table1[[#This Row],[Make and Model]],1,FIND(" ",Table1[[#This Row],[Make and Model]]), "")</f>
        <v>LX 470 SUV</v>
      </c>
      <c r="E894" t="str">
        <f>REPLACE(Table1[[#This Row],[Make2]],1,5,"")</f>
        <v>Lexus LX 470 SUV</v>
      </c>
      <c r="F894" t="s">
        <v>527</v>
      </c>
      <c r="G894">
        <v>3</v>
      </c>
      <c r="H894">
        <f>2014-Table1[[#This Row],[Year]]</f>
        <v>7</v>
      </c>
      <c r="K894" s="1">
        <v>84000</v>
      </c>
      <c r="L894" s="2">
        <v>26422</v>
      </c>
      <c r="M894" s="2">
        <v>25662</v>
      </c>
      <c r="N894" s="2">
        <v>27182</v>
      </c>
      <c r="O894" s="2" t="s">
        <v>526</v>
      </c>
    </row>
    <row r="895" spans="1:15" x14ac:dyDescent="0.25">
      <c r="A895" t="str">
        <f>LEFT(Table1[[#This Row],[Make2]],4)</f>
        <v>2006</v>
      </c>
      <c r="B895" t="str">
        <f>LEFT(Table1[[#This Row],[Make and Model]],FIND(" ",Table1[[#This Row],[Make and Model]]))</f>
        <v xml:space="preserve">Lexus </v>
      </c>
      <c r="C895" t="s">
        <v>3031</v>
      </c>
      <c r="D895" t="str">
        <f>REPLACE(Table1[[#This Row],[Make and Model]],1,FIND(" ",Table1[[#This Row],[Make and Model]]), "")</f>
        <v>LX 470 SUV</v>
      </c>
      <c r="E895" t="str">
        <f>REPLACE(Table1[[#This Row],[Make2]],1,5,"")</f>
        <v>Lexus LX 470 SUV</v>
      </c>
      <c r="F895" t="s">
        <v>485</v>
      </c>
      <c r="G895">
        <v>3</v>
      </c>
      <c r="H895">
        <f>2014-Table1[[#This Row],[Year]]</f>
        <v>8</v>
      </c>
      <c r="K895" s="1">
        <v>96000</v>
      </c>
      <c r="L895" s="2">
        <v>22529</v>
      </c>
      <c r="M895" s="2">
        <v>22025</v>
      </c>
      <c r="N895" s="2">
        <v>23033</v>
      </c>
      <c r="O895" s="2" t="s">
        <v>484</v>
      </c>
    </row>
    <row r="896" spans="1:15" x14ac:dyDescent="0.25">
      <c r="A896" t="str">
        <f>LEFT(Table1[[#This Row],[Make2]],4)</f>
        <v>2005</v>
      </c>
      <c r="B896" t="str">
        <f>LEFT(Table1[[#This Row],[Make and Model]],FIND(" ",Table1[[#This Row],[Make and Model]]))</f>
        <v xml:space="preserve">Lexus </v>
      </c>
      <c r="C896" t="s">
        <v>3031</v>
      </c>
      <c r="D896" t="str">
        <f>REPLACE(Table1[[#This Row],[Make and Model]],1,FIND(" ",Table1[[#This Row],[Make and Model]]), "")</f>
        <v>LX 470 SUV</v>
      </c>
      <c r="E896" t="str">
        <f>REPLACE(Table1[[#This Row],[Make2]],1,5,"")</f>
        <v>Lexus LX 470 SUV</v>
      </c>
      <c r="F896" t="s">
        <v>195</v>
      </c>
      <c r="G896">
        <v>3</v>
      </c>
      <c r="H896">
        <f>2014-Table1[[#This Row],[Year]]</f>
        <v>9</v>
      </c>
      <c r="K896" s="1">
        <v>108000</v>
      </c>
      <c r="L896" s="2">
        <v>19534</v>
      </c>
      <c r="M896" s="2">
        <v>19137</v>
      </c>
      <c r="N896" s="2">
        <v>19931</v>
      </c>
      <c r="O896" s="2" t="s">
        <v>194</v>
      </c>
    </row>
    <row r="897" spans="1:15" x14ac:dyDescent="0.25">
      <c r="A897" t="str">
        <f>LEFT(Table1[[#This Row],[Make2]],4)</f>
        <v>2013</v>
      </c>
      <c r="B897" t="str">
        <f>LEFT(Table1[[#This Row],[Make and Model]],FIND(" ",Table1[[#This Row],[Make and Model]]))</f>
        <v xml:space="preserve">Lexus </v>
      </c>
      <c r="C897" t="s">
        <v>3031</v>
      </c>
      <c r="D897" t="str">
        <f>REPLACE(Table1[[#This Row],[Make and Model]],1,FIND(" ",Table1[[#This Row],[Make and Model]]), "")</f>
        <v>LX 570 SUV</v>
      </c>
      <c r="E897" t="str">
        <f>REPLACE(Table1[[#This Row],[Make2]],1,5,"")</f>
        <v>Lexus LX 570 SUV</v>
      </c>
      <c r="F897" t="s">
        <v>2687</v>
      </c>
      <c r="G897">
        <v>4</v>
      </c>
      <c r="H897">
        <f>2014-Table1[[#This Row],[Year]]</f>
        <v>1</v>
      </c>
      <c r="K897" s="1">
        <v>12000</v>
      </c>
      <c r="L897" s="2">
        <v>70100</v>
      </c>
      <c r="M897" s="2">
        <v>68653</v>
      </c>
      <c r="N897" s="2">
        <v>71546</v>
      </c>
      <c r="O897" s="2" t="s">
        <v>2686</v>
      </c>
    </row>
    <row r="898" spans="1:15" x14ac:dyDescent="0.25">
      <c r="A898" t="str">
        <f>LEFT(Table1[[#This Row],[Make2]],4)</f>
        <v>2011</v>
      </c>
      <c r="B898" t="str">
        <f>LEFT(Table1[[#This Row],[Make and Model]],FIND(" ",Table1[[#This Row],[Make and Model]]))</f>
        <v xml:space="preserve">Lexus </v>
      </c>
      <c r="C898" t="s">
        <v>3031</v>
      </c>
      <c r="D898" t="str">
        <f>REPLACE(Table1[[#This Row],[Make and Model]],1,FIND(" ",Table1[[#This Row],[Make and Model]]), "")</f>
        <v>LX 570 SUV</v>
      </c>
      <c r="E898" t="str">
        <f>REPLACE(Table1[[#This Row],[Make2]],1,5,"")</f>
        <v>Lexus LX 570 SUV</v>
      </c>
      <c r="F898" t="s">
        <v>1961</v>
      </c>
      <c r="G898">
        <v>4</v>
      </c>
      <c r="H898">
        <f>2014-Table1[[#This Row],[Year]]</f>
        <v>3</v>
      </c>
      <c r="K898" s="1">
        <v>36000</v>
      </c>
      <c r="L898" s="2">
        <v>54552</v>
      </c>
      <c r="M898" s="2">
        <v>53136</v>
      </c>
      <c r="N898" s="2">
        <v>55968</v>
      </c>
      <c r="O898" s="2" t="s">
        <v>1960</v>
      </c>
    </row>
    <row r="899" spans="1:15" x14ac:dyDescent="0.25">
      <c r="A899" t="str">
        <f>LEFT(Table1[[#This Row],[Make2]],4)</f>
        <v>2010</v>
      </c>
      <c r="B899" t="str">
        <f>LEFT(Table1[[#This Row],[Make and Model]],FIND(" ",Table1[[#This Row],[Make and Model]]))</f>
        <v xml:space="preserve">Lexus </v>
      </c>
      <c r="C899" t="s">
        <v>3031</v>
      </c>
      <c r="D899" t="str">
        <f>REPLACE(Table1[[#This Row],[Make and Model]],1,FIND(" ",Table1[[#This Row],[Make and Model]]), "")</f>
        <v>LX 570 SUV</v>
      </c>
      <c r="E899" t="str">
        <f>REPLACE(Table1[[#This Row],[Make2]],1,5,"")</f>
        <v>Lexus LX 570 SUV</v>
      </c>
      <c r="F899" t="s">
        <v>1559</v>
      </c>
      <c r="G899">
        <v>4</v>
      </c>
      <c r="H899">
        <f>2014-Table1[[#This Row],[Year]]</f>
        <v>4</v>
      </c>
      <c r="K899" s="1">
        <v>48000</v>
      </c>
      <c r="L899" s="2">
        <v>47634</v>
      </c>
      <c r="M899" s="2">
        <v>46432</v>
      </c>
      <c r="N899" s="2">
        <v>48835</v>
      </c>
      <c r="O899" s="2" t="s">
        <v>1558</v>
      </c>
    </row>
    <row r="900" spans="1:15" x14ac:dyDescent="0.25">
      <c r="A900" t="str">
        <f>LEFT(Table1[[#This Row],[Make2]],4)</f>
        <v>2009</v>
      </c>
      <c r="B900" t="str">
        <f>LEFT(Table1[[#This Row],[Make and Model]],FIND(" ",Table1[[#This Row],[Make and Model]]))</f>
        <v xml:space="preserve">Lexus </v>
      </c>
      <c r="C900" t="s">
        <v>3031</v>
      </c>
      <c r="D900" t="str">
        <f>REPLACE(Table1[[#This Row],[Make and Model]],1,FIND(" ",Table1[[#This Row],[Make and Model]]), "")</f>
        <v>LX 570 SUV</v>
      </c>
      <c r="E900" t="str">
        <f>REPLACE(Table1[[#This Row],[Make2]],1,5,"")</f>
        <v>Lexus LX 570 SUV</v>
      </c>
      <c r="F900" t="s">
        <v>1199</v>
      </c>
      <c r="G900">
        <v>3</v>
      </c>
      <c r="H900">
        <f>2014-Table1[[#This Row],[Year]]</f>
        <v>5</v>
      </c>
      <c r="K900" s="1">
        <v>60000</v>
      </c>
      <c r="L900" s="2">
        <v>34989</v>
      </c>
      <c r="M900" s="2">
        <v>34074</v>
      </c>
      <c r="N900" s="2">
        <v>35904</v>
      </c>
      <c r="O900" s="2" t="s">
        <v>1198</v>
      </c>
    </row>
    <row r="901" spans="1:15" x14ac:dyDescent="0.25">
      <c r="A901" t="str">
        <f>LEFT(Table1[[#This Row],[Make2]],4)</f>
        <v>2008</v>
      </c>
      <c r="B901" t="str">
        <f>LEFT(Table1[[#This Row],[Make and Model]],FIND(" ",Table1[[#This Row],[Make and Model]]))</f>
        <v xml:space="preserve">Lexus </v>
      </c>
      <c r="C901" t="s">
        <v>3031</v>
      </c>
      <c r="D901" t="str">
        <f>REPLACE(Table1[[#This Row],[Make and Model]],1,FIND(" ",Table1[[#This Row],[Make and Model]]), "")</f>
        <v>LX 570 SUV</v>
      </c>
      <c r="E901" t="str">
        <f>REPLACE(Table1[[#This Row],[Make2]],1,5,"")</f>
        <v>Lexus LX 570 SUV</v>
      </c>
      <c r="F901" t="s">
        <v>857</v>
      </c>
      <c r="G901">
        <v>3</v>
      </c>
      <c r="H901">
        <f>2014-Table1[[#This Row],[Year]]</f>
        <v>6</v>
      </c>
      <c r="K901" s="1">
        <v>72000</v>
      </c>
      <c r="L901" s="2">
        <v>33926</v>
      </c>
      <c r="M901" s="2">
        <v>33176</v>
      </c>
      <c r="N901" s="2">
        <v>34676</v>
      </c>
      <c r="O901" s="2" t="s">
        <v>856</v>
      </c>
    </row>
    <row r="902" spans="1:15" x14ac:dyDescent="0.25">
      <c r="A902" t="str">
        <f>LEFT(Table1[[#This Row],[Make2]],4)</f>
        <v>2013</v>
      </c>
      <c r="B902" t="str">
        <f>LEFT(Table1[[#This Row],[Make and Model]],FIND(" ",Table1[[#This Row],[Make and Model]]))</f>
        <v xml:space="preserve">Lexus </v>
      </c>
      <c r="C902" t="s">
        <v>3031</v>
      </c>
      <c r="D902" t="str">
        <f>REPLACE(Table1[[#This Row],[Make and Model]],1,FIND(" ",Table1[[#This Row],[Make and Model]]), "")</f>
        <v>RX 350 SUV</v>
      </c>
      <c r="E902" t="str">
        <f>REPLACE(Table1[[#This Row],[Make2]],1,5,"")</f>
        <v>Lexus RX 350 SUV</v>
      </c>
      <c r="F902" t="s">
        <v>2689</v>
      </c>
      <c r="G902">
        <v>4</v>
      </c>
      <c r="H902">
        <f>2014-Table1[[#This Row],[Year]]</f>
        <v>1</v>
      </c>
      <c r="K902" s="1">
        <v>12000</v>
      </c>
      <c r="L902" s="2">
        <v>36394</v>
      </c>
      <c r="M902" s="2">
        <v>35805</v>
      </c>
      <c r="N902" s="2">
        <v>36984</v>
      </c>
      <c r="O902" s="2" t="s">
        <v>2688</v>
      </c>
    </row>
    <row r="903" spans="1:15" x14ac:dyDescent="0.25">
      <c r="A903" t="str">
        <f>LEFT(Table1[[#This Row],[Make2]],4)</f>
        <v>2012</v>
      </c>
      <c r="B903" t="str">
        <f>LEFT(Table1[[#This Row],[Make and Model]],FIND(" ",Table1[[#This Row],[Make and Model]]))</f>
        <v xml:space="preserve">Lexus </v>
      </c>
      <c r="C903" t="s">
        <v>3031</v>
      </c>
      <c r="D903" t="str">
        <f>REPLACE(Table1[[#This Row],[Make and Model]],1,FIND(" ",Table1[[#This Row],[Make and Model]]), "")</f>
        <v>RX 350 SUV</v>
      </c>
      <c r="E903" t="str">
        <f>REPLACE(Table1[[#This Row],[Make2]],1,5,"")</f>
        <v>Lexus RX 350 SUV</v>
      </c>
      <c r="F903" t="s">
        <v>2335</v>
      </c>
      <c r="G903">
        <v>4</v>
      </c>
      <c r="H903">
        <f>2014-Table1[[#This Row],[Year]]</f>
        <v>2</v>
      </c>
      <c r="K903" s="1">
        <v>24000</v>
      </c>
      <c r="L903" s="2">
        <v>32334</v>
      </c>
      <c r="M903" s="2">
        <v>31681</v>
      </c>
      <c r="N903" s="2">
        <v>32988</v>
      </c>
      <c r="O903" s="2" t="s">
        <v>2334</v>
      </c>
    </row>
    <row r="904" spans="1:15" x14ac:dyDescent="0.25">
      <c r="A904" t="str">
        <f>LEFT(Table1[[#This Row],[Make2]],4)</f>
        <v>2011</v>
      </c>
      <c r="B904" t="str">
        <f>LEFT(Table1[[#This Row],[Make and Model]],FIND(" ",Table1[[#This Row],[Make and Model]]))</f>
        <v xml:space="preserve">Lexus </v>
      </c>
      <c r="C904" t="s">
        <v>3031</v>
      </c>
      <c r="D904" t="str">
        <f>REPLACE(Table1[[#This Row],[Make and Model]],1,FIND(" ",Table1[[#This Row],[Make and Model]]), "")</f>
        <v>RX 350 SUV</v>
      </c>
      <c r="E904" t="str">
        <f>REPLACE(Table1[[#This Row],[Make2]],1,5,"")</f>
        <v>Lexus RX 350 SUV</v>
      </c>
      <c r="F904" t="s">
        <v>1963</v>
      </c>
      <c r="G904">
        <v>4</v>
      </c>
      <c r="H904">
        <f>2014-Table1[[#This Row],[Year]]</f>
        <v>3</v>
      </c>
      <c r="K904" s="1">
        <v>36000</v>
      </c>
      <c r="L904" s="2">
        <v>27577</v>
      </c>
      <c r="M904" s="2">
        <v>27033</v>
      </c>
      <c r="N904" s="2">
        <v>28121</v>
      </c>
      <c r="O904" s="2" t="s">
        <v>1962</v>
      </c>
    </row>
    <row r="905" spans="1:15" x14ac:dyDescent="0.25">
      <c r="A905" t="str">
        <f>LEFT(Table1[[#This Row],[Make2]],4)</f>
        <v>2010</v>
      </c>
      <c r="B905" t="str">
        <f>LEFT(Table1[[#This Row],[Make and Model]],FIND(" ",Table1[[#This Row],[Make and Model]]))</f>
        <v xml:space="preserve">Lexus </v>
      </c>
      <c r="C905" t="s">
        <v>3031</v>
      </c>
      <c r="D905" t="str">
        <f>REPLACE(Table1[[#This Row],[Make and Model]],1,FIND(" ",Table1[[#This Row],[Make and Model]]), "")</f>
        <v>RX 350 SUV</v>
      </c>
      <c r="E905" t="str">
        <f>REPLACE(Table1[[#This Row],[Make2]],1,5,"")</f>
        <v>Lexus RX 350 SUV</v>
      </c>
      <c r="F905" t="s">
        <v>1563</v>
      </c>
      <c r="G905">
        <v>4</v>
      </c>
      <c r="H905">
        <f>2014-Table1[[#This Row],[Year]]</f>
        <v>4</v>
      </c>
      <c r="K905" s="1">
        <v>48000</v>
      </c>
      <c r="L905" s="2">
        <v>26037</v>
      </c>
      <c r="M905" s="2">
        <v>25379</v>
      </c>
      <c r="N905" s="2">
        <v>26695</v>
      </c>
      <c r="O905" s="2" t="s">
        <v>1562</v>
      </c>
    </row>
    <row r="906" spans="1:15" x14ac:dyDescent="0.25">
      <c r="A906" t="str">
        <f>LEFT(Table1[[#This Row],[Make2]],4)</f>
        <v>2009</v>
      </c>
      <c r="B906" t="str">
        <f>LEFT(Table1[[#This Row],[Make and Model]],FIND(" ",Table1[[#This Row],[Make and Model]]))</f>
        <v xml:space="preserve">Lexus </v>
      </c>
      <c r="C906" t="s">
        <v>3031</v>
      </c>
      <c r="D906" t="str">
        <f>REPLACE(Table1[[#This Row],[Make and Model]],1,FIND(" ",Table1[[#This Row],[Make and Model]]), "")</f>
        <v>RX 350 SUV</v>
      </c>
      <c r="E906" t="str">
        <f>REPLACE(Table1[[#This Row],[Make2]],1,5,"")</f>
        <v>Lexus RX 350 SUV</v>
      </c>
      <c r="F906" t="s">
        <v>1203</v>
      </c>
      <c r="G906">
        <v>3</v>
      </c>
      <c r="H906">
        <f>2014-Table1[[#This Row],[Year]]</f>
        <v>5</v>
      </c>
      <c r="K906" s="1">
        <v>60000</v>
      </c>
      <c r="L906" s="2">
        <v>20363</v>
      </c>
      <c r="M906" s="2">
        <v>19926</v>
      </c>
      <c r="N906" s="2">
        <v>20799</v>
      </c>
      <c r="O906" s="2" t="s">
        <v>1202</v>
      </c>
    </row>
    <row r="907" spans="1:15" x14ac:dyDescent="0.25">
      <c r="A907" t="str">
        <f>LEFT(Table1[[#This Row],[Make2]],4)</f>
        <v>2008</v>
      </c>
      <c r="B907" t="str">
        <f>LEFT(Table1[[#This Row],[Make and Model]],FIND(" ",Table1[[#This Row],[Make and Model]]))</f>
        <v xml:space="preserve">Lexus </v>
      </c>
      <c r="C907" t="s">
        <v>3031</v>
      </c>
      <c r="D907" t="str">
        <f>REPLACE(Table1[[#This Row],[Make and Model]],1,FIND(" ",Table1[[#This Row],[Make and Model]]), "")</f>
        <v>RX 350 SUV</v>
      </c>
      <c r="E907" t="str">
        <f>REPLACE(Table1[[#This Row],[Make2]],1,5,"")</f>
        <v>Lexus RX 350 SUV</v>
      </c>
      <c r="F907" t="s">
        <v>859</v>
      </c>
      <c r="G907">
        <v>3</v>
      </c>
      <c r="H907">
        <f>2014-Table1[[#This Row],[Year]]</f>
        <v>6</v>
      </c>
      <c r="K907" s="1">
        <v>72000</v>
      </c>
      <c r="L907" s="2">
        <v>19324</v>
      </c>
      <c r="M907" s="2">
        <v>18860</v>
      </c>
      <c r="N907" s="2">
        <v>19788</v>
      </c>
      <c r="O907" s="2" t="s">
        <v>858</v>
      </c>
    </row>
    <row r="908" spans="1:15" x14ac:dyDescent="0.25">
      <c r="A908" t="str">
        <f>LEFT(Table1[[#This Row],[Make2]],4)</f>
        <v>2007</v>
      </c>
      <c r="B908" t="str">
        <f>LEFT(Table1[[#This Row],[Make and Model]],FIND(" ",Table1[[#This Row],[Make and Model]]))</f>
        <v xml:space="preserve">Lexus </v>
      </c>
      <c r="C908" t="s">
        <v>3031</v>
      </c>
      <c r="D908" t="str">
        <f>REPLACE(Table1[[#This Row],[Make and Model]],1,FIND(" ",Table1[[#This Row],[Make and Model]]), "")</f>
        <v>RX 350 SUV</v>
      </c>
      <c r="E908" t="str">
        <f>REPLACE(Table1[[#This Row],[Make2]],1,5,"")</f>
        <v>Lexus RX 350 SUV</v>
      </c>
      <c r="F908" t="s">
        <v>529</v>
      </c>
      <c r="G908">
        <v>3</v>
      </c>
      <c r="H908">
        <f>2014-Table1[[#This Row],[Year]]</f>
        <v>7</v>
      </c>
      <c r="K908" s="1">
        <v>84000</v>
      </c>
      <c r="L908" s="2">
        <v>15848</v>
      </c>
      <c r="M908" s="2">
        <v>15513</v>
      </c>
      <c r="N908" s="2">
        <v>16182</v>
      </c>
      <c r="O908" s="2" t="s">
        <v>528</v>
      </c>
    </row>
    <row r="909" spans="1:15" x14ac:dyDescent="0.25">
      <c r="A909" t="str">
        <f>LEFT(Table1[[#This Row],[Make2]],4)</f>
        <v>2013</v>
      </c>
      <c r="B909" t="str">
        <f>LEFT(Table1[[#This Row],[Make and Model]],FIND(" ",Table1[[#This Row],[Make and Model]]))</f>
        <v xml:space="preserve">Lexus </v>
      </c>
      <c r="C909" t="s">
        <v>3031</v>
      </c>
      <c r="D909" t="str">
        <f>REPLACE(Table1[[#This Row],[Make and Model]],1,FIND(" ",Table1[[#This Row],[Make and Model]]), "")</f>
        <v>RX 450h SUV</v>
      </c>
      <c r="E909" t="str">
        <f>REPLACE(Table1[[#This Row],[Make2]],1,5,"")</f>
        <v>Lexus RX 450h SUV</v>
      </c>
      <c r="F909" t="s">
        <v>2691</v>
      </c>
      <c r="G909">
        <v>4</v>
      </c>
      <c r="H909">
        <f>2014-Table1[[#This Row],[Year]]</f>
        <v>1</v>
      </c>
      <c r="K909" s="1">
        <v>12000</v>
      </c>
      <c r="L909" s="2">
        <v>40739</v>
      </c>
      <c r="M909" s="2">
        <v>40112</v>
      </c>
      <c r="N909" s="2">
        <v>41366</v>
      </c>
      <c r="O909" s="2" t="s">
        <v>2690</v>
      </c>
    </row>
    <row r="910" spans="1:15" x14ac:dyDescent="0.25">
      <c r="A910" t="str">
        <f>LEFT(Table1[[#This Row],[Make2]],4)</f>
        <v>2012</v>
      </c>
      <c r="B910" t="str">
        <f>LEFT(Table1[[#This Row],[Make and Model]],FIND(" ",Table1[[#This Row],[Make and Model]]))</f>
        <v xml:space="preserve">Lexus </v>
      </c>
      <c r="C910" t="s">
        <v>3031</v>
      </c>
      <c r="D910" t="str">
        <f>REPLACE(Table1[[#This Row],[Make and Model]],1,FIND(" ",Table1[[#This Row],[Make and Model]]), "")</f>
        <v>RX 450h SUV</v>
      </c>
      <c r="E910" t="str">
        <f>REPLACE(Table1[[#This Row],[Make2]],1,5,"")</f>
        <v>Lexus RX 450h SUV</v>
      </c>
      <c r="F910" t="s">
        <v>2337</v>
      </c>
      <c r="G910">
        <v>4</v>
      </c>
      <c r="H910">
        <f>2014-Table1[[#This Row],[Year]]</f>
        <v>2</v>
      </c>
      <c r="K910" s="1">
        <v>24000</v>
      </c>
      <c r="L910" s="2">
        <v>34746</v>
      </c>
      <c r="M910" s="2">
        <v>34099</v>
      </c>
      <c r="N910" s="2">
        <v>35392</v>
      </c>
      <c r="O910" s="2" t="s">
        <v>2336</v>
      </c>
    </row>
    <row r="911" spans="1:15" x14ac:dyDescent="0.25">
      <c r="A911" t="str">
        <f>LEFT(Table1[[#This Row],[Make2]],4)</f>
        <v>2011</v>
      </c>
      <c r="B911" t="str">
        <f>LEFT(Table1[[#This Row],[Make and Model]],FIND(" ",Table1[[#This Row],[Make and Model]]))</f>
        <v xml:space="preserve">Lexus </v>
      </c>
      <c r="C911" t="s">
        <v>3031</v>
      </c>
      <c r="D911" t="str">
        <f>REPLACE(Table1[[#This Row],[Make and Model]],1,FIND(" ",Table1[[#This Row],[Make and Model]]), "")</f>
        <v>RX 450h SUV</v>
      </c>
      <c r="E911" t="str">
        <f>REPLACE(Table1[[#This Row],[Make2]],1,5,"")</f>
        <v>Lexus RX 450h SUV</v>
      </c>
      <c r="F911" t="s">
        <v>1965</v>
      </c>
      <c r="G911">
        <v>4</v>
      </c>
      <c r="H911">
        <f>2014-Table1[[#This Row],[Year]]</f>
        <v>3</v>
      </c>
      <c r="K911" s="1">
        <v>36000</v>
      </c>
      <c r="L911" s="2">
        <v>31368</v>
      </c>
      <c r="M911" s="2">
        <v>30549</v>
      </c>
      <c r="N911" s="2">
        <v>32188</v>
      </c>
      <c r="O911" s="2" t="s">
        <v>1964</v>
      </c>
    </row>
    <row r="912" spans="1:15" x14ac:dyDescent="0.25">
      <c r="A912" t="str">
        <f>LEFT(Table1[[#This Row],[Make2]],4)</f>
        <v>2010</v>
      </c>
      <c r="B912" t="str">
        <f>LEFT(Table1[[#This Row],[Make and Model]],FIND(" ",Table1[[#This Row],[Make and Model]]))</f>
        <v xml:space="preserve">Lexus </v>
      </c>
      <c r="C912" t="s">
        <v>3031</v>
      </c>
      <c r="D912" t="str">
        <f>REPLACE(Table1[[#This Row],[Make and Model]],1,FIND(" ",Table1[[#This Row],[Make and Model]]), "")</f>
        <v>RX 450h SUV</v>
      </c>
      <c r="E912" t="str">
        <f>REPLACE(Table1[[#This Row],[Make2]],1,5,"")</f>
        <v>Lexus RX 450h SUV</v>
      </c>
      <c r="F912" t="s">
        <v>1565</v>
      </c>
      <c r="G912">
        <v>4</v>
      </c>
      <c r="H912">
        <f>2014-Table1[[#This Row],[Year]]</f>
        <v>4</v>
      </c>
      <c r="K912" s="1">
        <v>48000</v>
      </c>
      <c r="L912" s="2">
        <v>25747</v>
      </c>
      <c r="M912" s="2">
        <v>25235</v>
      </c>
      <c r="N912" s="2">
        <v>26260</v>
      </c>
      <c r="O912" s="2" t="s">
        <v>1564</v>
      </c>
    </row>
    <row r="913" spans="1:15" x14ac:dyDescent="0.25">
      <c r="A913" t="str">
        <f>LEFT(Table1[[#This Row],[Make2]],4)</f>
        <v>2005</v>
      </c>
      <c r="B913" t="str">
        <f>LEFT(Table1[[#This Row],[Make and Model]],FIND(" ",Table1[[#This Row],[Make and Model]]))</f>
        <v xml:space="preserve">Lincoln </v>
      </c>
      <c r="C913" t="s">
        <v>3031</v>
      </c>
      <c r="D913" t="str">
        <f>REPLACE(Table1[[#This Row],[Make and Model]],1,FIND(" ",Table1[[#This Row],[Make and Model]]), "")</f>
        <v>Aviator SUV</v>
      </c>
      <c r="E913" t="str">
        <f>REPLACE(Table1[[#This Row],[Make2]],1,5,"")</f>
        <v>Lincoln Aviator SUV</v>
      </c>
      <c r="F913" t="s">
        <v>197</v>
      </c>
      <c r="G913">
        <v>3.33</v>
      </c>
      <c r="H913">
        <f>2014-Table1[[#This Row],[Year]]</f>
        <v>9</v>
      </c>
      <c r="K913" s="1">
        <v>108000</v>
      </c>
      <c r="L913" s="2">
        <v>5587</v>
      </c>
      <c r="M913" s="2">
        <v>5529</v>
      </c>
      <c r="N913" s="2">
        <v>5645</v>
      </c>
      <c r="O913" s="2" t="s">
        <v>196</v>
      </c>
    </row>
    <row r="914" spans="1:15" x14ac:dyDescent="0.25">
      <c r="A914" t="str">
        <f>LEFT(Table1[[#This Row],[Make2]],4)</f>
        <v>2006</v>
      </c>
      <c r="B914" t="str">
        <f>LEFT(Table1[[#This Row],[Make and Model]],FIND(" ",Table1[[#This Row],[Make and Model]]))</f>
        <v xml:space="preserve">Lincoln </v>
      </c>
      <c r="C914" t="s">
        <v>3032</v>
      </c>
      <c r="D914" t="str">
        <f>REPLACE(Table1[[#This Row],[Make and Model]],1,FIND(" ",Table1[[#This Row],[Make and Model]]), "")</f>
        <v>LS Sedan</v>
      </c>
      <c r="E914" t="str">
        <f>REPLACE(Table1[[#This Row],[Make2]],1,5,"")</f>
        <v>Lincoln LS Sedan</v>
      </c>
      <c r="F914" t="s">
        <v>487</v>
      </c>
      <c r="G914">
        <v>2.33</v>
      </c>
      <c r="H914">
        <f>2014-Table1[[#This Row],[Year]]</f>
        <v>8</v>
      </c>
      <c r="K914" s="1">
        <v>96000</v>
      </c>
      <c r="L914" s="2">
        <v>5545</v>
      </c>
      <c r="M914" s="2">
        <v>5487</v>
      </c>
      <c r="N914" s="2">
        <v>5604</v>
      </c>
      <c r="O914" s="2" t="s">
        <v>486</v>
      </c>
    </row>
    <row r="915" spans="1:15" x14ac:dyDescent="0.25">
      <c r="A915" t="str">
        <f>LEFT(Table1[[#This Row],[Make2]],4)</f>
        <v>2005</v>
      </c>
      <c r="B915" t="str">
        <f>LEFT(Table1[[#This Row],[Make and Model]],FIND(" ",Table1[[#This Row],[Make and Model]]))</f>
        <v xml:space="preserve">Lincoln </v>
      </c>
      <c r="C915" t="s">
        <v>3032</v>
      </c>
      <c r="D915" t="str">
        <f>REPLACE(Table1[[#This Row],[Make and Model]],1,FIND(" ",Table1[[#This Row],[Make and Model]]), "")</f>
        <v>LS Sedan</v>
      </c>
      <c r="E915" t="str">
        <f>REPLACE(Table1[[#This Row],[Make2]],1,5,"")</f>
        <v>Lincoln LS Sedan</v>
      </c>
      <c r="F915" t="s">
        <v>199</v>
      </c>
      <c r="G915">
        <v>2.33</v>
      </c>
      <c r="H915">
        <f>2014-Table1[[#This Row],[Year]]</f>
        <v>9</v>
      </c>
      <c r="K915" s="1">
        <v>108000</v>
      </c>
      <c r="L915" s="2">
        <v>4382</v>
      </c>
      <c r="M915" s="2">
        <v>4338</v>
      </c>
      <c r="N915" s="2">
        <v>4425</v>
      </c>
      <c r="O915" s="2" t="s">
        <v>198</v>
      </c>
    </row>
    <row r="916" spans="1:15" x14ac:dyDescent="0.25">
      <c r="A916" t="str">
        <f>LEFT(Table1[[#This Row],[Make2]],4)</f>
        <v>2013</v>
      </c>
      <c r="B916" t="str">
        <f>LEFT(Table1[[#This Row],[Make and Model]],FIND(" ",Table1[[#This Row],[Make and Model]]))</f>
        <v xml:space="preserve">Lincoln </v>
      </c>
      <c r="C916" t="s">
        <v>3032</v>
      </c>
      <c r="D916" t="str">
        <f>REPLACE(Table1[[#This Row],[Make and Model]],1,FIND(" ",Table1[[#This Row],[Make and Model]]), "")</f>
        <v>MKS Sedan</v>
      </c>
      <c r="E916" t="str">
        <f>REPLACE(Table1[[#This Row],[Make2]],1,5,"")</f>
        <v>Lincoln MKS Sedan</v>
      </c>
      <c r="F916" t="s">
        <v>2693</v>
      </c>
      <c r="G916">
        <v>4</v>
      </c>
      <c r="H916">
        <f>2014-Table1[[#This Row],[Year]]</f>
        <v>1</v>
      </c>
      <c r="K916" s="1">
        <v>12000</v>
      </c>
      <c r="L916" s="2">
        <v>27631</v>
      </c>
      <c r="M916" s="2">
        <v>27058</v>
      </c>
      <c r="N916" s="2">
        <v>28204</v>
      </c>
      <c r="O916" s="2" t="s">
        <v>2692</v>
      </c>
    </row>
    <row r="917" spans="1:15" x14ac:dyDescent="0.25">
      <c r="A917" t="str">
        <f>LEFT(Table1[[#This Row],[Make2]],4)</f>
        <v>2012</v>
      </c>
      <c r="B917" t="str">
        <f>LEFT(Table1[[#This Row],[Make and Model]],FIND(" ",Table1[[#This Row],[Make and Model]]))</f>
        <v xml:space="preserve">Lincoln </v>
      </c>
      <c r="C917" t="s">
        <v>3032</v>
      </c>
      <c r="D917" t="str">
        <f>REPLACE(Table1[[#This Row],[Make and Model]],1,FIND(" ",Table1[[#This Row],[Make and Model]]), "")</f>
        <v>MKS Sedan</v>
      </c>
      <c r="E917" t="str">
        <f>REPLACE(Table1[[#This Row],[Make2]],1,5,"")</f>
        <v>Lincoln MKS Sedan</v>
      </c>
      <c r="F917" t="s">
        <v>2339</v>
      </c>
      <c r="G917">
        <v>4</v>
      </c>
      <c r="H917">
        <f>2014-Table1[[#This Row],[Year]]</f>
        <v>2</v>
      </c>
      <c r="K917" s="1">
        <v>24000</v>
      </c>
      <c r="L917" s="2">
        <v>25736</v>
      </c>
      <c r="M917" s="2">
        <v>25021</v>
      </c>
      <c r="N917" s="2">
        <v>26451</v>
      </c>
      <c r="O917" s="2" t="s">
        <v>2338</v>
      </c>
    </row>
    <row r="918" spans="1:15" x14ac:dyDescent="0.25">
      <c r="A918" t="str">
        <f>LEFT(Table1[[#This Row],[Make2]],4)</f>
        <v>2011</v>
      </c>
      <c r="B918" t="str">
        <f>LEFT(Table1[[#This Row],[Make and Model]],FIND(" ",Table1[[#This Row],[Make and Model]]))</f>
        <v xml:space="preserve">Lincoln </v>
      </c>
      <c r="C918" t="s">
        <v>3032</v>
      </c>
      <c r="D918" t="str">
        <f>REPLACE(Table1[[#This Row],[Make and Model]],1,FIND(" ",Table1[[#This Row],[Make and Model]]), "")</f>
        <v>MKS Sedan</v>
      </c>
      <c r="E918" t="str">
        <f>REPLACE(Table1[[#This Row],[Make2]],1,5,"")</f>
        <v>Lincoln MKS Sedan</v>
      </c>
      <c r="F918" t="s">
        <v>1967</v>
      </c>
      <c r="G918">
        <v>4</v>
      </c>
      <c r="H918">
        <f>2014-Table1[[#This Row],[Year]]</f>
        <v>3</v>
      </c>
      <c r="K918" s="1">
        <v>36000</v>
      </c>
      <c r="L918" s="2">
        <v>21131</v>
      </c>
      <c r="M918" s="2">
        <v>20813</v>
      </c>
      <c r="N918" s="2">
        <v>21450</v>
      </c>
      <c r="O918" s="2" t="s">
        <v>1966</v>
      </c>
    </row>
    <row r="919" spans="1:15" x14ac:dyDescent="0.25">
      <c r="A919" t="str">
        <f>LEFT(Table1[[#This Row],[Make2]],4)</f>
        <v>2010</v>
      </c>
      <c r="B919" t="str">
        <f>LEFT(Table1[[#This Row],[Make and Model]],FIND(" ",Table1[[#This Row],[Make and Model]]))</f>
        <v xml:space="preserve">Lincoln </v>
      </c>
      <c r="C919" t="s">
        <v>3032</v>
      </c>
      <c r="D919" t="str">
        <f>REPLACE(Table1[[#This Row],[Make and Model]],1,FIND(" ",Table1[[#This Row],[Make and Model]]), "")</f>
        <v>MKS Sedan</v>
      </c>
      <c r="E919" t="str">
        <f>REPLACE(Table1[[#This Row],[Make2]],1,5,"")</f>
        <v>Lincoln MKS Sedan</v>
      </c>
      <c r="F919" t="s">
        <v>1567</v>
      </c>
      <c r="G919">
        <v>4</v>
      </c>
      <c r="H919">
        <f>2014-Table1[[#This Row],[Year]]</f>
        <v>4</v>
      </c>
      <c r="K919" s="1">
        <v>48000</v>
      </c>
      <c r="L919" s="2">
        <v>17773</v>
      </c>
      <c r="M919" s="2">
        <v>17368</v>
      </c>
      <c r="N919" s="2">
        <v>18179</v>
      </c>
      <c r="O919" s="2" t="s">
        <v>1566</v>
      </c>
    </row>
    <row r="920" spans="1:15" x14ac:dyDescent="0.25">
      <c r="A920" t="str">
        <f>LEFT(Table1[[#This Row],[Make2]],4)</f>
        <v>2009</v>
      </c>
      <c r="B920" t="str">
        <f>LEFT(Table1[[#This Row],[Make and Model]],FIND(" ",Table1[[#This Row],[Make and Model]]))</f>
        <v xml:space="preserve">Lincoln </v>
      </c>
      <c r="C920" t="s">
        <v>3032</v>
      </c>
      <c r="D920" t="str">
        <f>REPLACE(Table1[[#This Row],[Make and Model]],1,FIND(" ",Table1[[#This Row],[Make and Model]]), "")</f>
        <v>MKS Sedan</v>
      </c>
      <c r="E920" t="str">
        <f>REPLACE(Table1[[#This Row],[Make2]],1,5,"")</f>
        <v>Lincoln MKS Sedan</v>
      </c>
      <c r="F920" t="s">
        <v>1205</v>
      </c>
      <c r="G920">
        <v>4</v>
      </c>
      <c r="H920">
        <f>2014-Table1[[#This Row],[Year]]</f>
        <v>5</v>
      </c>
      <c r="K920" s="1">
        <v>60000</v>
      </c>
      <c r="L920" s="2">
        <v>16444</v>
      </c>
      <c r="M920" s="2">
        <v>16189</v>
      </c>
      <c r="N920" s="2">
        <v>16699</v>
      </c>
      <c r="O920" s="2" t="s">
        <v>1204</v>
      </c>
    </row>
    <row r="921" spans="1:15" x14ac:dyDescent="0.25">
      <c r="A921" t="str">
        <f>LEFT(Table1[[#This Row],[Make2]],4)</f>
        <v>2012</v>
      </c>
      <c r="B921" t="str">
        <f>LEFT(Table1[[#This Row],[Make and Model]],FIND(" ",Table1[[#This Row],[Make and Model]]))</f>
        <v xml:space="preserve">Lincoln </v>
      </c>
      <c r="C921" t="s">
        <v>3032</v>
      </c>
      <c r="D921" t="str">
        <f>REPLACE(Table1[[#This Row],[Make and Model]],1,FIND(" ",Table1[[#This Row],[Make and Model]]), "")</f>
        <v>MKT Sedan</v>
      </c>
      <c r="E921" t="str">
        <f>REPLACE(Table1[[#This Row],[Make2]],1,5,"")</f>
        <v>Lincoln MKT Sedan</v>
      </c>
      <c r="F921" t="s">
        <v>2341</v>
      </c>
      <c r="G921">
        <v>4</v>
      </c>
      <c r="H921">
        <f>2014-Table1[[#This Row],[Year]]</f>
        <v>2</v>
      </c>
      <c r="K921" s="1">
        <v>24000</v>
      </c>
      <c r="L921" s="2">
        <v>24946</v>
      </c>
      <c r="M921" s="2">
        <v>24376</v>
      </c>
      <c r="N921" s="2">
        <v>25515</v>
      </c>
      <c r="O921" s="2" t="s">
        <v>2340</v>
      </c>
    </row>
    <row r="922" spans="1:15" x14ac:dyDescent="0.25">
      <c r="A922" t="str">
        <f>LEFT(Table1[[#This Row],[Make2]],4)</f>
        <v>2011</v>
      </c>
      <c r="B922" t="str">
        <f>LEFT(Table1[[#This Row],[Make and Model]],FIND(" ",Table1[[#This Row],[Make and Model]]))</f>
        <v xml:space="preserve">Lincoln </v>
      </c>
      <c r="C922" t="s">
        <v>3032</v>
      </c>
      <c r="D922" t="str">
        <f>REPLACE(Table1[[#This Row],[Make and Model]],1,FIND(" ",Table1[[#This Row],[Make and Model]]), "")</f>
        <v>MKT Sedan</v>
      </c>
      <c r="E922" t="str">
        <f>REPLACE(Table1[[#This Row],[Make2]],1,5,"")</f>
        <v>Lincoln MKT Sedan</v>
      </c>
      <c r="F922" t="s">
        <v>1969</v>
      </c>
      <c r="G922">
        <v>4</v>
      </c>
      <c r="H922">
        <f>2014-Table1[[#This Row],[Year]]</f>
        <v>3</v>
      </c>
      <c r="K922" s="1">
        <v>36000</v>
      </c>
      <c r="L922" s="2">
        <v>21572</v>
      </c>
      <c r="M922" s="2">
        <v>21046</v>
      </c>
      <c r="N922" s="2">
        <v>22097</v>
      </c>
      <c r="O922" s="2" t="s">
        <v>1968</v>
      </c>
    </row>
    <row r="923" spans="1:15" x14ac:dyDescent="0.25">
      <c r="A923" t="str">
        <f>LEFT(Table1[[#This Row],[Make2]],4)</f>
        <v>2010</v>
      </c>
      <c r="B923" t="str">
        <f>LEFT(Table1[[#This Row],[Make and Model]],FIND(" ",Table1[[#This Row],[Make and Model]]))</f>
        <v xml:space="preserve">Lincoln </v>
      </c>
      <c r="C923" t="s">
        <v>3032</v>
      </c>
      <c r="D923" t="str">
        <f>REPLACE(Table1[[#This Row],[Make and Model]],1,FIND(" ",Table1[[#This Row],[Make and Model]]), "")</f>
        <v>MKT Sedan</v>
      </c>
      <c r="E923" t="str">
        <f>REPLACE(Table1[[#This Row],[Make2]],1,5,"")</f>
        <v>Lincoln MKT Sedan</v>
      </c>
      <c r="F923" t="s">
        <v>1569</v>
      </c>
      <c r="G923">
        <v>4</v>
      </c>
      <c r="H923">
        <f>2014-Table1[[#This Row],[Year]]</f>
        <v>4</v>
      </c>
      <c r="K923" s="1">
        <v>48000</v>
      </c>
      <c r="L923" s="2">
        <v>18165</v>
      </c>
      <c r="M923" s="2">
        <v>17745</v>
      </c>
      <c r="N923" s="2">
        <v>18584</v>
      </c>
      <c r="O923" s="2" t="s">
        <v>1568</v>
      </c>
    </row>
    <row r="924" spans="1:15" x14ac:dyDescent="0.25">
      <c r="A924" t="str">
        <f>LEFT(Table1[[#This Row],[Make2]],4)</f>
        <v>2013</v>
      </c>
      <c r="B924" t="str">
        <f>LEFT(Table1[[#This Row],[Make and Model]],FIND(" ",Table1[[#This Row],[Make and Model]]))</f>
        <v xml:space="preserve">Lincoln </v>
      </c>
      <c r="C924" t="s">
        <v>3032</v>
      </c>
      <c r="D924" t="str">
        <f>REPLACE(Table1[[#This Row],[Make and Model]],1,FIND(" ",Table1[[#This Row],[Make and Model]]), "")</f>
        <v>MKX Sedan</v>
      </c>
      <c r="E924" t="str">
        <f>REPLACE(Table1[[#This Row],[Make2]],1,5,"")</f>
        <v>Lincoln MKX Sedan</v>
      </c>
      <c r="F924" t="s">
        <v>2695</v>
      </c>
      <c r="G924">
        <v>4</v>
      </c>
      <c r="H924">
        <f>2014-Table1[[#This Row],[Year]]</f>
        <v>1</v>
      </c>
      <c r="K924" s="1">
        <v>12000</v>
      </c>
      <c r="L924" s="2">
        <v>29998</v>
      </c>
      <c r="M924" s="2">
        <v>29075</v>
      </c>
      <c r="N924" s="2">
        <v>30920</v>
      </c>
      <c r="O924" s="2" t="s">
        <v>2694</v>
      </c>
    </row>
    <row r="925" spans="1:15" x14ac:dyDescent="0.25">
      <c r="A925" t="str">
        <f>LEFT(Table1[[#This Row],[Make2]],4)</f>
        <v>2012</v>
      </c>
      <c r="B925" t="str">
        <f>LEFT(Table1[[#This Row],[Make and Model]],FIND(" ",Table1[[#This Row],[Make and Model]]))</f>
        <v xml:space="preserve">Lincoln </v>
      </c>
      <c r="C925" t="s">
        <v>3032</v>
      </c>
      <c r="D925" t="str">
        <f>REPLACE(Table1[[#This Row],[Make and Model]],1,FIND(" ",Table1[[#This Row],[Make and Model]]), "")</f>
        <v>MKX Sedan</v>
      </c>
      <c r="E925" t="str">
        <f>REPLACE(Table1[[#This Row],[Make2]],1,5,"")</f>
        <v>Lincoln MKX Sedan</v>
      </c>
      <c r="F925" t="s">
        <v>2343</v>
      </c>
      <c r="G925">
        <v>4</v>
      </c>
      <c r="H925">
        <f>2014-Table1[[#This Row],[Year]]</f>
        <v>2</v>
      </c>
      <c r="K925" s="1">
        <v>24000</v>
      </c>
      <c r="L925" s="2">
        <v>26412</v>
      </c>
      <c r="M925" s="2">
        <v>25957</v>
      </c>
      <c r="N925" s="2">
        <v>26867</v>
      </c>
      <c r="O925" s="2" t="s">
        <v>2342</v>
      </c>
    </row>
    <row r="926" spans="1:15" x14ac:dyDescent="0.25">
      <c r="A926" t="str">
        <f>LEFT(Table1[[#This Row],[Make2]],4)</f>
        <v>2011</v>
      </c>
      <c r="B926" t="str">
        <f>LEFT(Table1[[#This Row],[Make and Model]],FIND(" ",Table1[[#This Row],[Make and Model]]))</f>
        <v xml:space="preserve">Lincoln </v>
      </c>
      <c r="C926" t="s">
        <v>3032</v>
      </c>
      <c r="D926" t="str">
        <f>REPLACE(Table1[[#This Row],[Make and Model]],1,FIND(" ",Table1[[#This Row],[Make and Model]]), "")</f>
        <v>MKX Sedan</v>
      </c>
      <c r="E926" t="str">
        <f>REPLACE(Table1[[#This Row],[Make2]],1,5,"")</f>
        <v>Lincoln MKX Sedan</v>
      </c>
      <c r="F926" t="s">
        <v>1971</v>
      </c>
      <c r="G926">
        <v>4</v>
      </c>
      <c r="H926">
        <f>2014-Table1[[#This Row],[Year]]</f>
        <v>3</v>
      </c>
      <c r="K926" s="1">
        <v>36000</v>
      </c>
      <c r="L926" s="2">
        <v>22847</v>
      </c>
      <c r="M926" s="2">
        <v>22464</v>
      </c>
      <c r="N926" s="2">
        <v>23230</v>
      </c>
      <c r="O926" s="2" t="s">
        <v>1970</v>
      </c>
    </row>
    <row r="927" spans="1:15" x14ac:dyDescent="0.25">
      <c r="A927" t="str">
        <f>LEFT(Table1[[#This Row],[Make2]],4)</f>
        <v>2010</v>
      </c>
      <c r="B927" t="str">
        <f>LEFT(Table1[[#This Row],[Make and Model]],FIND(" ",Table1[[#This Row],[Make and Model]]))</f>
        <v xml:space="preserve">Lincoln </v>
      </c>
      <c r="C927" t="s">
        <v>3032</v>
      </c>
      <c r="D927" t="str">
        <f>REPLACE(Table1[[#This Row],[Make and Model]],1,FIND(" ",Table1[[#This Row],[Make and Model]]), "")</f>
        <v>MKX Sedan</v>
      </c>
      <c r="E927" t="str">
        <f>REPLACE(Table1[[#This Row],[Make2]],1,5,"")</f>
        <v>Lincoln MKX Sedan</v>
      </c>
      <c r="F927" t="s">
        <v>1571</v>
      </c>
      <c r="G927">
        <v>3.67</v>
      </c>
      <c r="H927">
        <f>2014-Table1[[#This Row],[Year]]</f>
        <v>4</v>
      </c>
      <c r="K927" s="1">
        <v>48000</v>
      </c>
      <c r="L927" s="2">
        <v>19428</v>
      </c>
      <c r="M927" s="2">
        <v>19016</v>
      </c>
      <c r="N927" s="2">
        <v>19841</v>
      </c>
      <c r="O927" s="2" t="s">
        <v>1570</v>
      </c>
    </row>
    <row r="928" spans="1:15" x14ac:dyDescent="0.25">
      <c r="A928" t="str">
        <f>LEFT(Table1[[#This Row],[Make2]],4)</f>
        <v>2009</v>
      </c>
      <c r="B928" t="str">
        <f>LEFT(Table1[[#This Row],[Make and Model]],FIND(" ",Table1[[#This Row],[Make and Model]]))</f>
        <v xml:space="preserve">Lincoln </v>
      </c>
      <c r="C928" t="s">
        <v>3032</v>
      </c>
      <c r="D928" t="str">
        <f>REPLACE(Table1[[#This Row],[Make and Model]],1,FIND(" ",Table1[[#This Row],[Make and Model]]), "")</f>
        <v>MKX Sedan</v>
      </c>
      <c r="E928" t="str">
        <f>REPLACE(Table1[[#This Row],[Make2]],1,5,"")</f>
        <v>Lincoln MKX Sedan</v>
      </c>
      <c r="F928" t="s">
        <v>1207</v>
      </c>
      <c r="G928">
        <v>3.67</v>
      </c>
      <c r="H928">
        <f>2014-Table1[[#This Row],[Year]]</f>
        <v>5</v>
      </c>
      <c r="K928" s="1">
        <v>60000</v>
      </c>
      <c r="L928" s="2">
        <v>15835</v>
      </c>
      <c r="M928" s="2">
        <v>15508</v>
      </c>
      <c r="N928" s="2">
        <v>16163</v>
      </c>
      <c r="O928" s="2" t="s">
        <v>1206</v>
      </c>
    </row>
    <row r="929" spans="1:15" x14ac:dyDescent="0.25">
      <c r="A929" t="str">
        <f>LEFT(Table1[[#This Row],[Make2]],4)</f>
        <v>2008</v>
      </c>
      <c r="B929" t="str">
        <f>LEFT(Table1[[#This Row],[Make and Model]],FIND(" ",Table1[[#This Row],[Make and Model]]))</f>
        <v xml:space="preserve">Lincoln </v>
      </c>
      <c r="C929" t="s">
        <v>3032</v>
      </c>
      <c r="D929" t="str">
        <f>REPLACE(Table1[[#This Row],[Make and Model]],1,FIND(" ",Table1[[#This Row],[Make and Model]]), "")</f>
        <v>MKX Sedan</v>
      </c>
      <c r="E929" t="str">
        <f>REPLACE(Table1[[#This Row],[Make2]],1,5,"")</f>
        <v>Lincoln MKX Sedan</v>
      </c>
      <c r="F929" t="s">
        <v>863</v>
      </c>
      <c r="G929">
        <v>3.67</v>
      </c>
      <c r="H929">
        <f>2014-Table1[[#This Row],[Year]]</f>
        <v>6</v>
      </c>
      <c r="K929" s="1">
        <v>72000</v>
      </c>
      <c r="L929" s="2">
        <v>12329</v>
      </c>
      <c r="M929" s="2">
        <v>12143</v>
      </c>
      <c r="N929" s="2">
        <v>12514</v>
      </c>
      <c r="O929" s="2" t="s">
        <v>862</v>
      </c>
    </row>
    <row r="930" spans="1:15" x14ac:dyDescent="0.25">
      <c r="A930" t="str">
        <f>LEFT(Table1[[#This Row],[Make2]],4)</f>
        <v>2013</v>
      </c>
      <c r="B930" t="str">
        <f>LEFT(Table1[[#This Row],[Make and Model]],FIND(" ",Table1[[#This Row],[Make and Model]]))</f>
        <v xml:space="preserve">Lincoln </v>
      </c>
      <c r="C930" t="s">
        <v>3032</v>
      </c>
      <c r="D930" t="str">
        <f>REPLACE(Table1[[#This Row],[Make and Model]],1,FIND(" ",Table1[[#This Row],[Make and Model]]), "")</f>
        <v>MKZ Sedan</v>
      </c>
      <c r="E930" t="str">
        <f>REPLACE(Table1[[#This Row],[Make2]],1,5,"")</f>
        <v>Lincoln MKZ Sedan</v>
      </c>
      <c r="F930" t="s">
        <v>2697</v>
      </c>
      <c r="G930">
        <v>4</v>
      </c>
      <c r="H930">
        <f>2014-Table1[[#This Row],[Year]]</f>
        <v>1</v>
      </c>
      <c r="K930" s="1">
        <v>12000</v>
      </c>
      <c r="L930" s="2">
        <v>26579</v>
      </c>
      <c r="M930" s="2">
        <v>25761</v>
      </c>
      <c r="N930" s="2">
        <v>27398</v>
      </c>
      <c r="O930" s="2" t="s">
        <v>2696</v>
      </c>
    </row>
    <row r="931" spans="1:15" x14ac:dyDescent="0.25">
      <c r="A931" t="str">
        <f>LEFT(Table1[[#This Row],[Make2]],4)</f>
        <v>2012</v>
      </c>
      <c r="B931" t="str">
        <f>LEFT(Table1[[#This Row],[Make and Model]],FIND(" ",Table1[[#This Row],[Make and Model]]))</f>
        <v xml:space="preserve">Lincoln </v>
      </c>
      <c r="C931" t="s">
        <v>3032</v>
      </c>
      <c r="D931" t="str">
        <f>REPLACE(Table1[[#This Row],[Make and Model]],1,FIND(" ",Table1[[#This Row],[Make and Model]]), "")</f>
        <v>MKZ Sedan</v>
      </c>
      <c r="E931" t="str">
        <f>REPLACE(Table1[[#This Row],[Make2]],1,5,"")</f>
        <v>Lincoln MKZ Sedan</v>
      </c>
      <c r="F931" t="s">
        <v>2345</v>
      </c>
      <c r="G931">
        <v>4</v>
      </c>
      <c r="H931">
        <f>2014-Table1[[#This Row],[Year]]</f>
        <v>2</v>
      </c>
      <c r="K931" s="1">
        <v>24000</v>
      </c>
      <c r="L931" s="2">
        <v>19125</v>
      </c>
      <c r="M931" s="2">
        <v>18747</v>
      </c>
      <c r="N931" s="2">
        <v>19503</v>
      </c>
      <c r="O931" s="2" t="s">
        <v>2344</v>
      </c>
    </row>
    <row r="932" spans="1:15" x14ac:dyDescent="0.25">
      <c r="A932" t="str">
        <f>LEFT(Table1[[#This Row],[Make2]],4)</f>
        <v>2011</v>
      </c>
      <c r="B932" t="str">
        <f>LEFT(Table1[[#This Row],[Make and Model]],FIND(" ",Table1[[#This Row],[Make and Model]]))</f>
        <v xml:space="preserve">Lincoln </v>
      </c>
      <c r="C932" t="s">
        <v>3032</v>
      </c>
      <c r="D932" t="str">
        <f>REPLACE(Table1[[#This Row],[Make and Model]],1,FIND(" ",Table1[[#This Row],[Make and Model]]), "")</f>
        <v>MKZ Sedan</v>
      </c>
      <c r="E932" t="str">
        <f>REPLACE(Table1[[#This Row],[Make2]],1,5,"")</f>
        <v>Lincoln MKZ Sedan</v>
      </c>
      <c r="F932" t="s">
        <v>1973</v>
      </c>
      <c r="G932">
        <v>4</v>
      </c>
      <c r="H932">
        <f>2014-Table1[[#This Row],[Year]]</f>
        <v>3</v>
      </c>
      <c r="K932" s="1">
        <v>36000</v>
      </c>
      <c r="L932" s="2">
        <v>16685</v>
      </c>
      <c r="M932" s="2">
        <v>16340</v>
      </c>
      <c r="N932" s="2">
        <v>17030</v>
      </c>
      <c r="O932" s="2" t="s">
        <v>1972</v>
      </c>
    </row>
    <row r="933" spans="1:15" x14ac:dyDescent="0.25">
      <c r="A933" t="str">
        <f>LEFT(Table1[[#This Row],[Make2]],4)</f>
        <v>2010</v>
      </c>
      <c r="B933" t="str">
        <f>LEFT(Table1[[#This Row],[Make and Model]],FIND(" ",Table1[[#This Row],[Make and Model]]))</f>
        <v xml:space="preserve">Lincoln </v>
      </c>
      <c r="C933" t="s">
        <v>3032</v>
      </c>
      <c r="D933" t="str">
        <f>REPLACE(Table1[[#This Row],[Make and Model]],1,FIND(" ",Table1[[#This Row],[Make and Model]]), "")</f>
        <v>MKZ Sedan</v>
      </c>
      <c r="E933" t="str">
        <f>REPLACE(Table1[[#This Row],[Make2]],1,5,"")</f>
        <v>Lincoln MKZ Sedan</v>
      </c>
      <c r="F933" t="s">
        <v>1573</v>
      </c>
      <c r="G933">
        <v>3.67</v>
      </c>
      <c r="H933">
        <f>2014-Table1[[#This Row],[Year]]</f>
        <v>4</v>
      </c>
      <c r="K933" s="1">
        <v>48000</v>
      </c>
      <c r="L933" s="2">
        <v>14572</v>
      </c>
      <c r="M933" s="2">
        <v>14237</v>
      </c>
      <c r="N933" s="2">
        <v>14908</v>
      </c>
      <c r="O933" s="2" t="s">
        <v>1572</v>
      </c>
    </row>
    <row r="934" spans="1:15" x14ac:dyDescent="0.25">
      <c r="A934" t="str">
        <f>LEFT(Table1[[#This Row],[Make2]],4)</f>
        <v>2009</v>
      </c>
      <c r="B934" t="str">
        <f>LEFT(Table1[[#This Row],[Make and Model]],FIND(" ",Table1[[#This Row],[Make and Model]]))</f>
        <v xml:space="preserve">Lincoln </v>
      </c>
      <c r="C934" t="s">
        <v>3032</v>
      </c>
      <c r="D934" t="str">
        <f>REPLACE(Table1[[#This Row],[Make and Model]],1,FIND(" ",Table1[[#This Row],[Make and Model]]), "")</f>
        <v>MKZ Sedan</v>
      </c>
      <c r="E934" t="str">
        <f>REPLACE(Table1[[#This Row],[Make2]],1,5,"")</f>
        <v>Lincoln MKZ Sedan</v>
      </c>
      <c r="F934" t="s">
        <v>1209</v>
      </c>
      <c r="G934">
        <v>3.67</v>
      </c>
      <c r="H934">
        <f>2014-Table1[[#This Row],[Year]]</f>
        <v>5</v>
      </c>
      <c r="K934" s="1">
        <v>60000</v>
      </c>
      <c r="L934" s="2">
        <v>11684</v>
      </c>
      <c r="M934" s="2">
        <v>11488</v>
      </c>
      <c r="N934" s="2">
        <v>11879</v>
      </c>
      <c r="O934" s="2" t="s">
        <v>1208</v>
      </c>
    </row>
    <row r="935" spans="1:15" x14ac:dyDescent="0.25">
      <c r="A935" t="str">
        <f>LEFT(Table1[[#This Row],[Make2]],4)</f>
        <v>2008</v>
      </c>
      <c r="B935" t="str">
        <f>LEFT(Table1[[#This Row],[Make and Model]],FIND(" ",Table1[[#This Row],[Make and Model]]))</f>
        <v xml:space="preserve">Lincoln </v>
      </c>
      <c r="C935" t="s">
        <v>3032</v>
      </c>
      <c r="D935" t="str">
        <f>REPLACE(Table1[[#This Row],[Make and Model]],1,FIND(" ",Table1[[#This Row],[Make and Model]]), "")</f>
        <v>MKZ Sedan</v>
      </c>
      <c r="E935" t="str">
        <f>REPLACE(Table1[[#This Row],[Make2]],1,5,"")</f>
        <v>Lincoln MKZ Sedan</v>
      </c>
      <c r="F935" t="s">
        <v>865</v>
      </c>
      <c r="G935">
        <v>3.67</v>
      </c>
      <c r="H935">
        <f>2014-Table1[[#This Row],[Year]]</f>
        <v>6</v>
      </c>
      <c r="K935" s="1">
        <v>72000</v>
      </c>
      <c r="L935" s="2">
        <v>9564</v>
      </c>
      <c r="M935" s="2">
        <v>9387</v>
      </c>
      <c r="N935" s="2">
        <v>9741</v>
      </c>
      <c r="O935" s="2" t="s">
        <v>864</v>
      </c>
    </row>
    <row r="936" spans="1:15" x14ac:dyDescent="0.25">
      <c r="A936" t="str">
        <f>LEFT(Table1[[#This Row],[Make2]],4)</f>
        <v>2007</v>
      </c>
      <c r="B936" t="str">
        <f>LEFT(Table1[[#This Row],[Make and Model]],FIND(" ",Table1[[#This Row],[Make and Model]]))</f>
        <v xml:space="preserve">Lincoln </v>
      </c>
      <c r="C936" t="s">
        <v>3032</v>
      </c>
      <c r="D936" t="str">
        <f>REPLACE(Table1[[#This Row],[Make and Model]],1,FIND(" ",Table1[[#This Row],[Make and Model]]), "")</f>
        <v>MKZ Sedan</v>
      </c>
      <c r="E936" t="str">
        <f>REPLACE(Table1[[#This Row],[Make2]],1,5,"")</f>
        <v>Lincoln MKZ Sedan</v>
      </c>
      <c r="F936" t="s">
        <v>531</v>
      </c>
      <c r="G936">
        <v>3.67</v>
      </c>
      <c r="H936">
        <f>2014-Table1[[#This Row],[Year]]</f>
        <v>7</v>
      </c>
      <c r="K936" s="1">
        <v>84000</v>
      </c>
      <c r="L936" s="2">
        <v>7730</v>
      </c>
      <c r="M936" s="2">
        <v>7582</v>
      </c>
      <c r="N936" s="2">
        <v>7879</v>
      </c>
      <c r="O936" s="2" t="s">
        <v>530</v>
      </c>
    </row>
    <row r="937" spans="1:15" x14ac:dyDescent="0.25">
      <c r="A937" t="str">
        <f>LEFT(Table1[[#This Row],[Make2]],4)</f>
        <v>2013</v>
      </c>
      <c r="B937" t="str">
        <f>LEFT(Table1[[#This Row],[Make and Model]],FIND(" ",Table1[[#This Row],[Make and Model]]))</f>
        <v xml:space="preserve">Lincoln </v>
      </c>
      <c r="C937" t="s">
        <v>3031</v>
      </c>
      <c r="D937" t="str">
        <f>REPLACE(Table1[[#This Row],[Make and Model]],1,FIND(" ",Table1[[#This Row],[Make and Model]]), "")</f>
        <v>Navigator L SUV</v>
      </c>
      <c r="E937" t="str">
        <f>REPLACE(Table1[[#This Row],[Make2]],1,5,"")</f>
        <v>Lincoln Navigator L SUV</v>
      </c>
      <c r="F937" t="s">
        <v>2699</v>
      </c>
      <c r="H937">
        <f>2014-Table1[[#This Row],[Year]]</f>
        <v>1</v>
      </c>
      <c r="K937" s="1">
        <v>12000</v>
      </c>
      <c r="L937" s="2">
        <v>42662</v>
      </c>
      <c r="M937" s="2">
        <v>41969</v>
      </c>
      <c r="N937" s="2">
        <v>43355</v>
      </c>
      <c r="O937" s="2" t="s">
        <v>2698</v>
      </c>
    </row>
    <row r="938" spans="1:15" x14ac:dyDescent="0.25">
      <c r="A938" t="str">
        <f>LEFT(Table1[[#This Row],[Make2]],4)</f>
        <v>2012</v>
      </c>
      <c r="B938" t="str">
        <f>LEFT(Table1[[#This Row],[Make and Model]],FIND(" ",Table1[[#This Row],[Make and Model]]))</f>
        <v xml:space="preserve">Lincoln </v>
      </c>
      <c r="C938" t="s">
        <v>3031</v>
      </c>
      <c r="D938" t="str">
        <f>REPLACE(Table1[[#This Row],[Make and Model]],1,FIND(" ",Table1[[#This Row],[Make and Model]]), "")</f>
        <v>Navigator L SUV</v>
      </c>
      <c r="E938" t="str">
        <f>REPLACE(Table1[[#This Row],[Make2]],1,5,"")</f>
        <v>Lincoln Navigator L SUV</v>
      </c>
      <c r="F938" t="s">
        <v>2347</v>
      </c>
      <c r="H938">
        <f>2014-Table1[[#This Row],[Year]]</f>
        <v>2</v>
      </c>
      <c r="K938" s="1">
        <v>24000</v>
      </c>
      <c r="L938" s="2">
        <v>39278</v>
      </c>
      <c r="M938" s="2">
        <v>38501</v>
      </c>
      <c r="N938" s="2">
        <v>40055</v>
      </c>
      <c r="O938" s="2" t="s">
        <v>2346</v>
      </c>
    </row>
    <row r="939" spans="1:15" x14ac:dyDescent="0.25">
      <c r="A939" t="str">
        <f>LEFT(Table1[[#This Row],[Make2]],4)</f>
        <v>2011</v>
      </c>
      <c r="B939" t="str">
        <f>LEFT(Table1[[#This Row],[Make and Model]],FIND(" ",Table1[[#This Row],[Make and Model]]))</f>
        <v xml:space="preserve">Lincoln </v>
      </c>
      <c r="C939" t="s">
        <v>3031</v>
      </c>
      <c r="D939" t="str">
        <f>REPLACE(Table1[[#This Row],[Make and Model]],1,FIND(" ",Table1[[#This Row],[Make and Model]]), "")</f>
        <v>Navigator L SUV</v>
      </c>
      <c r="E939" t="str">
        <f>REPLACE(Table1[[#This Row],[Make2]],1,5,"")</f>
        <v>Lincoln Navigator L SUV</v>
      </c>
      <c r="F939" t="s">
        <v>1977</v>
      </c>
      <c r="H939">
        <f>2014-Table1[[#This Row],[Year]]</f>
        <v>3</v>
      </c>
      <c r="K939" s="1">
        <v>36000</v>
      </c>
      <c r="L939" s="2">
        <v>35931</v>
      </c>
      <c r="M939" s="2">
        <v>35279</v>
      </c>
      <c r="N939" s="2">
        <v>36582</v>
      </c>
      <c r="O939" s="2" t="s">
        <v>1976</v>
      </c>
    </row>
    <row r="940" spans="1:15" x14ac:dyDescent="0.25">
      <c r="A940" t="str">
        <f>LEFT(Table1[[#This Row],[Make2]],4)</f>
        <v>2010</v>
      </c>
      <c r="B940" t="str">
        <f>LEFT(Table1[[#This Row],[Make and Model]],FIND(" ",Table1[[#This Row],[Make and Model]]))</f>
        <v xml:space="preserve">Lincoln </v>
      </c>
      <c r="C940" t="s">
        <v>3031</v>
      </c>
      <c r="D940" t="str">
        <f>REPLACE(Table1[[#This Row],[Make and Model]],1,FIND(" ",Table1[[#This Row],[Make and Model]]), "")</f>
        <v>Navigator L SUV</v>
      </c>
      <c r="E940" t="str">
        <f>REPLACE(Table1[[#This Row],[Make2]],1,5,"")</f>
        <v>Lincoln Navigator L SUV</v>
      </c>
      <c r="F940" t="s">
        <v>1575</v>
      </c>
      <c r="H940">
        <f>2014-Table1[[#This Row],[Year]]</f>
        <v>4</v>
      </c>
      <c r="K940" s="1">
        <v>48000</v>
      </c>
      <c r="L940" s="2">
        <v>29507</v>
      </c>
      <c r="M940" s="2">
        <v>28777</v>
      </c>
      <c r="N940" s="2">
        <v>30237</v>
      </c>
      <c r="O940" s="2" t="s">
        <v>1574</v>
      </c>
    </row>
    <row r="941" spans="1:15" x14ac:dyDescent="0.25">
      <c r="A941" t="str">
        <f>LEFT(Table1[[#This Row],[Make2]],4)</f>
        <v>2009</v>
      </c>
      <c r="B941" t="str">
        <f>LEFT(Table1[[#This Row],[Make and Model]],FIND(" ",Table1[[#This Row],[Make and Model]]))</f>
        <v xml:space="preserve">Lincoln </v>
      </c>
      <c r="C941" t="s">
        <v>3031</v>
      </c>
      <c r="D941" t="str">
        <f>REPLACE(Table1[[#This Row],[Make and Model]],1,FIND(" ",Table1[[#This Row],[Make and Model]]), "")</f>
        <v>Navigator L SUV</v>
      </c>
      <c r="E941" t="str">
        <f>REPLACE(Table1[[#This Row],[Make2]],1,5,"")</f>
        <v>Lincoln Navigator L SUV</v>
      </c>
      <c r="F941" t="s">
        <v>1211</v>
      </c>
      <c r="H941">
        <f>2014-Table1[[#This Row],[Year]]</f>
        <v>5</v>
      </c>
      <c r="K941" s="1">
        <v>60000</v>
      </c>
      <c r="L941" s="2">
        <v>24812</v>
      </c>
      <c r="M941" s="2">
        <v>24177</v>
      </c>
      <c r="N941" s="2">
        <v>25448</v>
      </c>
      <c r="O941" s="2" t="s">
        <v>1210</v>
      </c>
    </row>
    <row r="942" spans="1:15" x14ac:dyDescent="0.25">
      <c r="A942" t="str">
        <f>LEFT(Table1[[#This Row],[Make2]],4)</f>
        <v>2008</v>
      </c>
      <c r="B942" t="str">
        <f>LEFT(Table1[[#This Row],[Make and Model]],FIND(" ",Table1[[#This Row],[Make and Model]]))</f>
        <v xml:space="preserve">Lincoln </v>
      </c>
      <c r="C942" t="s">
        <v>3031</v>
      </c>
      <c r="D942" t="str">
        <f>REPLACE(Table1[[#This Row],[Make and Model]],1,FIND(" ",Table1[[#This Row],[Make and Model]]), "")</f>
        <v>Navigator L SUV</v>
      </c>
      <c r="E942" t="str">
        <f>REPLACE(Table1[[#This Row],[Make2]],1,5,"")</f>
        <v>Lincoln Navigator L SUV</v>
      </c>
      <c r="F942" t="s">
        <v>867</v>
      </c>
      <c r="H942">
        <f>2014-Table1[[#This Row],[Year]]</f>
        <v>6</v>
      </c>
      <c r="K942" s="1">
        <v>72000</v>
      </c>
      <c r="L942" s="2">
        <v>18962</v>
      </c>
      <c r="M942" s="2">
        <v>18515</v>
      </c>
      <c r="N942" s="2">
        <v>19409</v>
      </c>
      <c r="O942" s="2" t="s">
        <v>866</v>
      </c>
    </row>
    <row r="943" spans="1:15" x14ac:dyDescent="0.25">
      <c r="A943" t="str">
        <f>LEFT(Table1[[#This Row],[Make2]],4)</f>
        <v>2007</v>
      </c>
      <c r="B943" t="str">
        <f>LEFT(Table1[[#This Row],[Make and Model]],FIND(" ",Table1[[#This Row],[Make and Model]]))</f>
        <v xml:space="preserve">Lincoln </v>
      </c>
      <c r="C943" t="s">
        <v>3031</v>
      </c>
      <c r="D943" t="str">
        <f>REPLACE(Table1[[#This Row],[Make and Model]],1,FIND(" ",Table1[[#This Row],[Make and Model]]), "")</f>
        <v>Navigator L SUV</v>
      </c>
      <c r="E943" t="str">
        <f>REPLACE(Table1[[#This Row],[Make2]],1,5,"")</f>
        <v>Lincoln Navigator L SUV</v>
      </c>
      <c r="F943" t="s">
        <v>533</v>
      </c>
      <c r="H943">
        <f>2014-Table1[[#This Row],[Year]]</f>
        <v>7</v>
      </c>
      <c r="K943" s="1">
        <v>84000</v>
      </c>
      <c r="L943" s="2">
        <v>15037</v>
      </c>
      <c r="M943" s="2">
        <v>14770</v>
      </c>
      <c r="N943" s="2">
        <v>15304</v>
      </c>
      <c r="O943" s="2" t="s">
        <v>532</v>
      </c>
    </row>
    <row r="944" spans="1:15" x14ac:dyDescent="0.25">
      <c r="A944" t="str">
        <f>LEFT(Table1[[#This Row],[Make2]],4)</f>
        <v>2013</v>
      </c>
      <c r="B944" t="str">
        <f>LEFT(Table1[[#This Row],[Make and Model]],FIND(" ",Table1[[#This Row],[Make and Model]]))</f>
        <v xml:space="preserve">Lincoln </v>
      </c>
      <c r="C944" t="s">
        <v>3031</v>
      </c>
      <c r="D944" t="str">
        <f>REPLACE(Table1[[#This Row],[Make and Model]],1,FIND(" ",Table1[[#This Row],[Make and Model]]), "")</f>
        <v>Navigator SUV</v>
      </c>
      <c r="E944" t="str">
        <f>REPLACE(Table1[[#This Row],[Make2]],1,5,"")</f>
        <v>Lincoln Navigator SUV</v>
      </c>
      <c r="F944" t="s">
        <v>2701</v>
      </c>
      <c r="H944">
        <f>2014-Table1[[#This Row],[Year]]</f>
        <v>1</v>
      </c>
      <c r="K944" s="1">
        <v>12000</v>
      </c>
      <c r="L944" s="2">
        <v>39874</v>
      </c>
      <c r="M944" s="2">
        <v>39236</v>
      </c>
      <c r="N944" s="2">
        <v>40512</v>
      </c>
      <c r="O944" s="2" t="s">
        <v>2700</v>
      </c>
    </row>
    <row r="945" spans="1:15" x14ac:dyDescent="0.25">
      <c r="A945" t="str">
        <f>LEFT(Table1[[#This Row],[Make2]],4)</f>
        <v>2012</v>
      </c>
      <c r="B945" t="str">
        <f>LEFT(Table1[[#This Row],[Make and Model]],FIND(" ",Table1[[#This Row],[Make and Model]]))</f>
        <v xml:space="preserve">Lincoln </v>
      </c>
      <c r="C945" t="s">
        <v>3031</v>
      </c>
      <c r="D945" t="str">
        <f>REPLACE(Table1[[#This Row],[Make and Model]],1,FIND(" ",Table1[[#This Row],[Make and Model]]), "")</f>
        <v>Navigator SUV</v>
      </c>
      <c r="E945" t="str">
        <f>REPLACE(Table1[[#This Row],[Make2]],1,5,"")</f>
        <v>Lincoln Navigator SUV</v>
      </c>
      <c r="F945" t="s">
        <v>2349</v>
      </c>
      <c r="H945">
        <f>2014-Table1[[#This Row],[Year]]</f>
        <v>2</v>
      </c>
      <c r="K945" s="1">
        <v>24000</v>
      </c>
      <c r="L945" s="2">
        <v>37441</v>
      </c>
      <c r="M945" s="2">
        <v>36468</v>
      </c>
      <c r="N945" s="2">
        <v>38414</v>
      </c>
      <c r="O945" s="2" t="s">
        <v>2348</v>
      </c>
    </row>
    <row r="946" spans="1:15" x14ac:dyDescent="0.25">
      <c r="A946" t="str">
        <f>LEFT(Table1[[#This Row],[Make2]],4)</f>
        <v>2011</v>
      </c>
      <c r="B946" t="str">
        <f>LEFT(Table1[[#This Row],[Make and Model]],FIND(" ",Table1[[#This Row],[Make and Model]]))</f>
        <v xml:space="preserve">Lincoln </v>
      </c>
      <c r="C946" t="s">
        <v>3031</v>
      </c>
      <c r="D946" t="str">
        <f>REPLACE(Table1[[#This Row],[Make and Model]],1,FIND(" ",Table1[[#This Row],[Make and Model]]), "")</f>
        <v>Navigator SUV</v>
      </c>
      <c r="E946" t="str">
        <f>REPLACE(Table1[[#This Row],[Make2]],1,5,"")</f>
        <v>Lincoln Navigator SUV</v>
      </c>
      <c r="F946" t="s">
        <v>1979</v>
      </c>
      <c r="H946">
        <f>2014-Table1[[#This Row],[Year]]</f>
        <v>3</v>
      </c>
      <c r="K946" s="1">
        <v>36000</v>
      </c>
      <c r="L946" s="2">
        <v>33225</v>
      </c>
      <c r="M946" s="2">
        <v>32592</v>
      </c>
      <c r="N946" s="2">
        <v>33859</v>
      </c>
      <c r="O946" s="2" t="s">
        <v>1978</v>
      </c>
    </row>
    <row r="947" spans="1:15" x14ac:dyDescent="0.25">
      <c r="A947" t="str">
        <f>LEFT(Table1[[#This Row],[Make2]],4)</f>
        <v>2010</v>
      </c>
      <c r="B947" t="str">
        <f>LEFT(Table1[[#This Row],[Make and Model]],FIND(" ",Table1[[#This Row],[Make and Model]]))</f>
        <v xml:space="preserve">Lincoln </v>
      </c>
      <c r="C947" t="s">
        <v>3031</v>
      </c>
      <c r="D947" t="str">
        <f>REPLACE(Table1[[#This Row],[Make and Model]],1,FIND(" ",Table1[[#This Row],[Make and Model]]), "")</f>
        <v>Navigator SUV</v>
      </c>
      <c r="E947" t="str">
        <f>REPLACE(Table1[[#This Row],[Make2]],1,5,"")</f>
        <v>Lincoln Navigator SUV</v>
      </c>
      <c r="F947" t="s">
        <v>1577</v>
      </c>
      <c r="H947">
        <f>2014-Table1[[#This Row],[Year]]</f>
        <v>4</v>
      </c>
      <c r="K947" s="1">
        <v>48000</v>
      </c>
      <c r="L947" s="2">
        <v>27741</v>
      </c>
      <c r="M947" s="2">
        <v>27226</v>
      </c>
      <c r="N947" s="2">
        <v>28256</v>
      </c>
      <c r="O947" s="2" t="s">
        <v>1576</v>
      </c>
    </row>
    <row r="948" spans="1:15" x14ac:dyDescent="0.25">
      <c r="A948" t="str">
        <f>LEFT(Table1[[#This Row],[Make2]],4)</f>
        <v>2009</v>
      </c>
      <c r="B948" t="str">
        <f>LEFT(Table1[[#This Row],[Make and Model]],FIND(" ",Table1[[#This Row],[Make and Model]]))</f>
        <v xml:space="preserve">Lincoln </v>
      </c>
      <c r="C948" t="s">
        <v>3031</v>
      </c>
      <c r="D948" t="str">
        <f>REPLACE(Table1[[#This Row],[Make and Model]],1,FIND(" ",Table1[[#This Row],[Make and Model]]), "")</f>
        <v>Navigator SUV</v>
      </c>
      <c r="E948" t="str">
        <f>REPLACE(Table1[[#This Row],[Make2]],1,5,"")</f>
        <v>Lincoln Navigator SUV</v>
      </c>
      <c r="F948" t="s">
        <v>1213</v>
      </c>
      <c r="H948">
        <f>2014-Table1[[#This Row],[Year]]</f>
        <v>5</v>
      </c>
      <c r="K948" s="1">
        <v>60000</v>
      </c>
      <c r="L948" s="2">
        <v>22543</v>
      </c>
      <c r="M948" s="2">
        <v>21973</v>
      </c>
      <c r="N948" s="2">
        <v>23113</v>
      </c>
      <c r="O948" s="2" t="s">
        <v>1212</v>
      </c>
    </row>
    <row r="949" spans="1:15" x14ac:dyDescent="0.25">
      <c r="A949" t="str">
        <f>LEFT(Table1[[#This Row],[Make2]],4)</f>
        <v>2008</v>
      </c>
      <c r="B949" t="str">
        <f>LEFT(Table1[[#This Row],[Make and Model]],FIND(" ",Table1[[#This Row],[Make and Model]]))</f>
        <v xml:space="preserve">Lincoln </v>
      </c>
      <c r="C949" t="s">
        <v>3031</v>
      </c>
      <c r="D949" t="str">
        <f>REPLACE(Table1[[#This Row],[Make and Model]],1,FIND(" ",Table1[[#This Row],[Make and Model]]), "")</f>
        <v>Navigator SUV</v>
      </c>
      <c r="E949" t="str">
        <f>REPLACE(Table1[[#This Row],[Make2]],1,5,"")</f>
        <v>Lincoln Navigator SUV</v>
      </c>
      <c r="F949" t="s">
        <v>869</v>
      </c>
      <c r="H949">
        <f>2014-Table1[[#This Row],[Year]]</f>
        <v>6</v>
      </c>
      <c r="K949" s="1">
        <v>72000</v>
      </c>
      <c r="L949" s="2">
        <v>17334</v>
      </c>
      <c r="M949" s="2">
        <v>17105</v>
      </c>
      <c r="N949" s="2">
        <v>17563</v>
      </c>
      <c r="O949" s="2" t="s">
        <v>868</v>
      </c>
    </row>
    <row r="950" spans="1:15" x14ac:dyDescent="0.25">
      <c r="A950" t="str">
        <f>LEFT(Table1[[#This Row],[Make2]],4)</f>
        <v>2007</v>
      </c>
      <c r="B950" t="str">
        <f>LEFT(Table1[[#This Row],[Make and Model]],FIND(" ",Table1[[#This Row],[Make and Model]]))</f>
        <v xml:space="preserve">Lincoln </v>
      </c>
      <c r="C950" t="s">
        <v>3031</v>
      </c>
      <c r="D950" t="str">
        <f>REPLACE(Table1[[#This Row],[Make and Model]],1,FIND(" ",Table1[[#This Row],[Make and Model]]), "")</f>
        <v>Navigator SUV</v>
      </c>
      <c r="E950" t="str">
        <f>REPLACE(Table1[[#This Row],[Make2]],1,5,"")</f>
        <v>Lincoln Navigator SUV</v>
      </c>
      <c r="F950" t="s">
        <v>535</v>
      </c>
      <c r="H950">
        <f>2014-Table1[[#This Row],[Year]]</f>
        <v>7</v>
      </c>
      <c r="K950" s="1">
        <v>84000</v>
      </c>
      <c r="L950" s="2">
        <v>13210</v>
      </c>
      <c r="M950" s="2">
        <v>13008</v>
      </c>
      <c r="N950" s="2">
        <v>13411</v>
      </c>
      <c r="O950" s="2" t="s">
        <v>534</v>
      </c>
    </row>
    <row r="951" spans="1:15" x14ac:dyDescent="0.25">
      <c r="A951" t="str">
        <f>LEFT(Table1[[#This Row],[Make2]],4)</f>
        <v>2006</v>
      </c>
      <c r="B951" t="str">
        <f>LEFT(Table1[[#This Row],[Make and Model]],FIND(" ",Table1[[#This Row],[Make and Model]]))</f>
        <v xml:space="preserve">Lincoln </v>
      </c>
      <c r="C951" t="s">
        <v>3031</v>
      </c>
      <c r="D951" t="str">
        <f>REPLACE(Table1[[#This Row],[Make and Model]],1,FIND(" ",Table1[[#This Row],[Make and Model]]), "")</f>
        <v>Navigator SUV</v>
      </c>
      <c r="E951" t="str">
        <f>REPLACE(Table1[[#This Row],[Make2]],1,5,"")</f>
        <v>Lincoln Navigator SUV</v>
      </c>
      <c r="F951" t="s">
        <v>489</v>
      </c>
      <c r="H951">
        <f>2014-Table1[[#This Row],[Year]]</f>
        <v>8</v>
      </c>
      <c r="K951" s="1">
        <v>96000</v>
      </c>
      <c r="L951" s="2">
        <v>8837</v>
      </c>
      <c r="M951" s="2">
        <v>8736</v>
      </c>
      <c r="N951" s="2">
        <v>8938</v>
      </c>
      <c r="O951" s="2" t="s">
        <v>488</v>
      </c>
    </row>
    <row r="952" spans="1:15" x14ac:dyDescent="0.25">
      <c r="A952" t="str">
        <f>LEFT(Table1[[#This Row],[Make2]],4)</f>
        <v>2005</v>
      </c>
      <c r="B952" t="str">
        <f>LEFT(Table1[[#This Row],[Make and Model]],FIND(" ",Table1[[#This Row],[Make and Model]]))</f>
        <v xml:space="preserve">Lincoln </v>
      </c>
      <c r="C952" t="s">
        <v>3031</v>
      </c>
      <c r="D952" t="str">
        <f>REPLACE(Table1[[#This Row],[Make and Model]],1,FIND(" ",Table1[[#This Row],[Make and Model]]), "")</f>
        <v>Navigator SUV</v>
      </c>
      <c r="E952" t="str">
        <f>REPLACE(Table1[[#This Row],[Make2]],1,5,"")</f>
        <v>Lincoln Navigator SUV</v>
      </c>
      <c r="F952" t="s">
        <v>201</v>
      </c>
      <c r="H952">
        <f>2014-Table1[[#This Row],[Year]]</f>
        <v>9</v>
      </c>
      <c r="K952" s="1">
        <v>108000</v>
      </c>
      <c r="L952" s="2">
        <v>6515</v>
      </c>
      <c r="M952" s="2">
        <v>6450</v>
      </c>
      <c r="N952" s="2">
        <v>6580</v>
      </c>
      <c r="O952" s="2" t="s">
        <v>200</v>
      </c>
    </row>
    <row r="953" spans="1:15" x14ac:dyDescent="0.25">
      <c r="A953" t="str">
        <f>LEFT(Table1[[#This Row],[Make2]],4)</f>
        <v>2012</v>
      </c>
      <c r="B953" t="str">
        <f>LEFT(Table1[[#This Row],[Make and Model]],FIND(" ",Table1[[#This Row],[Make and Model]]))</f>
        <v xml:space="preserve">Mazda </v>
      </c>
      <c r="C953" t="s">
        <v>3031</v>
      </c>
      <c r="D953" t="str">
        <f>REPLACE(Table1[[#This Row],[Make and Model]],1,FIND(" ",Table1[[#This Row],[Make and Model]]), "")</f>
        <v>CX-7 SUV</v>
      </c>
      <c r="E953" t="str">
        <f>REPLACE(Table1[[#This Row],[Make2]],1,5,"")</f>
        <v>Mazda CX-7 SUV</v>
      </c>
      <c r="F953" t="s">
        <v>2351</v>
      </c>
      <c r="G953">
        <v>2.67</v>
      </c>
      <c r="H953">
        <f>2014-Table1[[#This Row],[Year]]</f>
        <v>2</v>
      </c>
      <c r="K953" s="1">
        <v>24000</v>
      </c>
      <c r="L953" s="2">
        <v>15354</v>
      </c>
      <c r="M953" s="2">
        <v>15077</v>
      </c>
      <c r="N953" s="2">
        <v>15631</v>
      </c>
      <c r="O953" s="2" t="s">
        <v>2350</v>
      </c>
    </row>
    <row r="954" spans="1:15" x14ac:dyDescent="0.25">
      <c r="A954" t="str">
        <f>LEFT(Table1[[#This Row],[Make2]],4)</f>
        <v>2011</v>
      </c>
      <c r="B954" t="str">
        <f>LEFT(Table1[[#This Row],[Make and Model]],FIND(" ",Table1[[#This Row],[Make and Model]]))</f>
        <v xml:space="preserve">Mazda </v>
      </c>
      <c r="C954" t="s">
        <v>3031</v>
      </c>
      <c r="D954" t="str">
        <f>REPLACE(Table1[[#This Row],[Make and Model]],1,FIND(" ",Table1[[#This Row],[Make and Model]]), "")</f>
        <v>CX-7 SUV</v>
      </c>
      <c r="E954" t="str">
        <f>REPLACE(Table1[[#This Row],[Make2]],1,5,"")</f>
        <v>Mazda CX-7 SUV</v>
      </c>
      <c r="F954" t="s">
        <v>1981</v>
      </c>
      <c r="G954">
        <v>2.67</v>
      </c>
      <c r="H954">
        <f>2014-Table1[[#This Row],[Year]]</f>
        <v>3</v>
      </c>
      <c r="K954" s="1">
        <v>36000</v>
      </c>
      <c r="L954" s="2">
        <v>13647</v>
      </c>
      <c r="M954" s="2">
        <v>13395</v>
      </c>
      <c r="N954" s="2">
        <v>13900</v>
      </c>
      <c r="O954" s="2" t="s">
        <v>1980</v>
      </c>
    </row>
    <row r="955" spans="1:15" x14ac:dyDescent="0.25">
      <c r="A955" t="str">
        <f>LEFT(Table1[[#This Row],[Make2]],4)</f>
        <v>2010</v>
      </c>
      <c r="B955" t="str">
        <f>LEFT(Table1[[#This Row],[Make and Model]],FIND(" ",Table1[[#This Row],[Make and Model]]))</f>
        <v xml:space="preserve">Mazda </v>
      </c>
      <c r="C955" t="s">
        <v>3031</v>
      </c>
      <c r="D955" t="str">
        <f>REPLACE(Table1[[#This Row],[Make and Model]],1,FIND(" ",Table1[[#This Row],[Make and Model]]), "")</f>
        <v>CX-7 SUV</v>
      </c>
      <c r="E955" t="str">
        <f>REPLACE(Table1[[#This Row],[Make2]],1,5,"")</f>
        <v>Mazda CX-7 SUV</v>
      </c>
      <c r="F955" t="s">
        <v>1579</v>
      </c>
      <c r="G955">
        <v>2.67</v>
      </c>
      <c r="H955">
        <f>2014-Table1[[#This Row],[Year]]</f>
        <v>4</v>
      </c>
      <c r="K955" s="1">
        <v>48000</v>
      </c>
      <c r="L955" s="2">
        <v>13230</v>
      </c>
      <c r="M955" s="2">
        <v>12881</v>
      </c>
      <c r="N955" s="2">
        <v>13580</v>
      </c>
      <c r="O955" s="2" t="s">
        <v>1578</v>
      </c>
    </row>
    <row r="956" spans="1:15" x14ac:dyDescent="0.25">
      <c r="A956" t="str">
        <f>LEFT(Table1[[#This Row],[Make2]],4)</f>
        <v>2009</v>
      </c>
      <c r="B956" t="str">
        <f>LEFT(Table1[[#This Row],[Make and Model]],FIND(" ",Table1[[#This Row],[Make and Model]]))</f>
        <v xml:space="preserve">Mazda </v>
      </c>
      <c r="C956" t="s">
        <v>3031</v>
      </c>
      <c r="D956" t="str">
        <f>REPLACE(Table1[[#This Row],[Make and Model]],1,FIND(" ",Table1[[#This Row],[Make and Model]]), "")</f>
        <v>CX-7 SUV</v>
      </c>
      <c r="E956" t="str">
        <f>REPLACE(Table1[[#This Row],[Make2]],1,5,"")</f>
        <v>Mazda CX-7 SUV</v>
      </c>
      <c r="F956" t="s">
        <v>1215</v>
      </c>
      <c r="G956">
        <v>2.67</v>
      </c>
      <c r="H956">
        <f>2014-Table1[[#This Row],[Year]]</f>
        <v>5</v>
      </c>
      <c r="K956" s="1">
        <v>60000</v>
      </c>
      <c r="L956" s="2">
        <v>11811</v>
      </c>
      <c r="M956" s="2">
        <v>11560</v>
      </c>
      <c r="N956" s="2">
        <v>12062</v>
      </c>
      <c r="O956" s="2" t="s">
        <v>1214</v>
      </c>
    </row>
    <row r="957" spans="1:15" x14ac:dyDescent="0.25">
      <c r="A957" t="str">
        <f>LEFT(Table1[[#This Row],[Make2]],4)</f>
        <v>2008</v>
      </c>
      <c r="B957" t="str">
        <f>LEFT(Table1[[#This Row],[Make and Model]],FIND(" ",Table1[[#This Row],[Make and Model]]))</f>
        <v xml:space="preserve">Mazda </v>
      </c>
      <c r="C957" t="s">
        <v>3031</v>
      </c>
      <c r="D957" t="str">
        <f>REPLACE(Table1[[#This Row],[Make and Model]],1,FIND(" ",Table1[[#This Row],[Make and Model]]), "")</f>
        <v>CX-7 SUV</v>
      </c>
      <c r="E957" t="str">
        <f>REPLACE(Table1[[#This Row],[Make2]],1,5,"")</f>
        <v>Mazda CX-7 SUV</v>
      </c>
      <c r="F957" t="s">
        <v>871</v>
      </c>
      <c r="G957">
        <v>2.67</v>
      </c>
      <c r="H957">
        <f>2014-Table1[[#This Row],[Year]]</f>
        <v>6</v>
      </c>
      <c r="K957" s="1">
        <v>72000</v>
      </c>
      <c r="L957" s="2">
        <v>11254</v>
      </c>
      <c r="M957" s="2">
        <v>11021</v>
      </c>
      <c r="N957" s="2">
        <v>11487</v>
      </c>
      <c r="O957" s="2" t="s">
        <v>870</v>
      </c>
    </row>
    <row r="958" spans="1:15" x14ac:dyDescent="0.25">
      <c r="A958" t="str">
        <f>LEFT(Table1[[#This Row],[Make2]],4)</f>
        <v>2007</v>
      </c>
      <c r="B958" t="str">
        <f>LEFT(Table1[[#This Row],[Make and Model]],FIND(" ",Table1[[#This Row],[Make and Model]]))</f>
        <v xml:space="preserve">Mazda </v>
      </c>
      <c r="C958" t="s">
        <v>3031</v>
      </c>
      <c r="D958" t="str">
        <f>REPLACE(Table1[[#This Row],[Make and Model]],1,FIND(" ",Table1[[#This Row],[Make and Model]]), "")</f>
        <v>CX-7 SUV</v>
      </c>
      <c r="E958" t="str">
        <f>REPLACE(Table1[[#This Row],[Make2]],1,5,"")</f>
        <v>Mazda CX-7 SUV</v>
      </c>
      <c r="F958" t="s">
        <v>537</v>
      </c>
      <c r="G958">
        <v>2.67</v>
      </c>
      <c r="H958">
        <f>2014-Table1[[#This Row],[Year]]</f>
        <v>7</v>
      </c>
      <c r="K958" s="1">
        <v>84000</v>
      </c>
      <c r="L958" s="2">
        <v>7284</v>
      </c>
      <c r="M958" s="2">
        <v>7136</v>
      </c>
      <c r="N958" s="2">
        <v>7431</v>
      </c>
      <c r="O958" s="2" t="s">
        <v>536</v>
      </c>
    </row>
    <row r="959" spans="1:15" x14ac:dyDescent="0.25">
      <c r="A959" t="str">
        <f>LEFT(Table1[[#This Row],[Make2]],4)</f>
        <v>2013</v>
      </c>
      <c r="B959" t="str">
        <f>LEFT(Table1[[#This Row],[Make and Model]],FIND(" ",Table1[[#This Row],[Make and Model]]))</f>
        <v xml:space="preserve">Mazda </v>
      </c>
      <c r="C959" t="s">
        <v>3031</v>
      </c>
      <c r="D959" t="str">
        <f>REPLACE(Table1[[#This Row],[Make and Model]],1,FIND(" ",Table1[[#This Row],[Make and Model]]), "")</f>
        <v>CX-9 SUV</v>
      </c>
      <c r="E959" t="str">
        <f>REPLACE(Table1[[#This Row],[Make2]],1,5,"")</f>
        <v>Mazda CX-9 SUV</v>
      </c>
      <c r="F959" t="s">
        <v>2705</v>
      </c>
      <c r="G959">
        <v>2.67</v>
      </c>
      <c r="H959">
        <f>2014-Table1[[#This Row],[Year]]</f>
        <v>1</v>
      </c>
      <c r="K959" s="1">
        <v>12000</v>
      </c>
      <c r="L959" s="2">
        <v>30432</v>
      </c>
      <c r="M959" s="2">
        <v>29765</v>
      </c>
      <c r="N959" s="2">
        <v>31099</v>
      </c>
      <c r="O959" s="2" t="s">
        <v>2704</v>
      </c>
    </row>
    <row r="960" spans="1:15" x14ac:dyDescent="0.25">
      <c r="A960" t="str">
        <f>LEFT(Table1[[#This Row],[Make2]],4)</f>
        <v>2012</v>
      </c>
      <c r="B960" t="str">
        <f>LEFT(Table1[[#This Row],[Make and Model]],FIND(" ",Table1[[#This Row],[Make and Model]]))</f>
        <v xml:space="preserve">Mazda </v>
      </c>
      <c r="C960" t="s">
        <v>3031</v>
      </c>
      <c r="D960" t="str">
        <f>REPLACE(Table1[[#This Row],[Make and Model]],1,FIND(" ",Table1[[#This Row],[Make and Model]]), "")</f>
        <v>CX-9 SUV</v>
      </c>
      <c r="E960" t="str">
        <f>REPLACE(Table1[[#This Row],[Make2]],1,5,"")</f>
        <v>Mazda CX-9 SUV</v>
      </c>
      <c r="F960" t="s">
        <v>2353</v>
      </c>
      <c r="G960">
        <v>2.67</v>
      </c>
      <c r="H960">
        <f>2014-Table1[[#This Row],[Year]]</f>
        <v>2</v>
      </c>
      <c r="K960" s="1">
        <v>24000</v>
      </c>
      <c r="L960" s="2">
        <v>23790</v>
      </c>
      <c r="M960" s="2">
        <v>23358</v>
      </c>
      <c r="N960" s="2">
        <v>24221</v>
      </c>
      <c r="O960" s="2" t="s">
        <v>2352</v>
      </c>
    </row>
    <row r="961" spans="1:15" x14ac:dyDescent="0.25">
      <c r="A961" t="str">
        <f>LEFT(Table1[[#This Row],[Make2]],4)</f>
        <v>2011</v>
      </c>
      <c r="B961" t="str">
        <f>LEFT(Table1[[#This Row],[Make and Model]],FIND(" ",Table1[[#This Row],[Make and Model]]))</f>
        <v xml:space="preserve">Mazda </v>
      </c>
      <c r="C961" t="s">
        <v>3031</v>
      </c>
      <c r="D961" t="str">
        <f>REPLACE(Table1[[#This Row],[Make and Model]],1,FIND(" ",Table1[[#This Row],[Make and Model]]), "")</f>
        <v>CX-9 SUV</v>
      </c>
      <c r="E961" t="str">
        <f>REPLACE(Table1[[#This Row],[Make2]],1,5,"")</f>
        <v>Mazda CX-9 SUV</v>
      </c>
      <c r="F961" t="s">
        <v>1983</v>
      </c>
      <c r="G961">
        <v>2.67</v>
      </c>
      <c r="H961">
        <f>2014-Table1[[#This Row],[Year]]</f>
        <v>3</v>
      </c>
      <c r="K961" s="1">
        <v>36000</v>
      </c>
      <c r="L961" s="2">
        <v>17993</v>
      </c>
      <c r="M961" s="2">
        <v>17673</v>
      </c>
      <c r="N961" s="2">
        <v>18313</v>
      </c>
      <c r="O961" s="2" t="s">
        <v>1982</v>
      </c>
    </row>
    <row r="962" spans="1:15" x14ac:dyDescent="0.25">
      <c r="A962" t="str">
        <f>LEFT(Table1[[#This Row],[Make2]],4)</f>
        <v>2010</v>
      </c>
      <c r="B962" t="str">
        <f>LEFT(Table1[[#This Row],[Make and Model]],FIND(" ",Table1[[#This Row],[Make and Model]]))</f>
        <v xml:space="preserve">Mazda </v>
      </c>
      <c r="C962" t="s">
        <v>3031</v>
      </c>
      <c r="D962" t="str">
        <f>REPLACE(Table1[[#This Row],[Make and Model]],1,FIND(" ",Table1[[#This Row],[Make and Model]]), "")</f>
        <v>CX-9 SUV</v>
      </c>
      <c r="E962" t="str">
        <f>REPLACE(Table1[[#This Row],[Make2]],1,5,"")</f>
        <v>Mazda CX-9 SUV</v>
      </c>
      <c r="F962" t="s">
        <v>1581</v>
      </c>
      <c r="G962">
        <v>2.67</v>
      </c>
      <c r="H962">
        <f>2014-Table1[[#This Row],[Year]]</f>
        <v>4</v>
      </c>
      <c r="K962" s="1">
        <v>48000</v>
      </c>
      <c r="L962" s="2">
        <v>17752</v>
      </c>
      <c r="M962" s="2">
        <v>17290</v>
      </c>
      <c r="N962" s="2">
        <v>18215</v>
      </c>
      <c r="O962" s="2" t="s">
        <v>1580</v>
      </c>
    </row>
    <row r="963" spans="1:15" x14ac:dyDescent="0.25">
      <c r="A963" t="str">
        <f>LEFT(Table1[[#This Row],[Make2]],4)</f>
        <v>2009</v>
      </c>
      <c r="B963" t="str">
        <f>LEFT(Table1[[#This Row],[Make and Model]],FIND(" ",Table1[[#This Row],[Make and Model]]))</f>
        <v xml:space="preserve">Mazda </v>
      </c>
      <c r="C963" t="s">
        <v>3031</v>
      </c>
      <c r="D963" t="str">
        <f>REPLACE(Table1[[#This Row],[Make and Model]],1,FIND(" ",Table1[[#This Row],[Make and Model]]), "")</f>
        <v>CX-9 SUV</v>
      </c>
      <c r="E963" t="str">
        <f>REPLACE(Table1[[#This Row],[Make2]],1,5,"")</f>
        <v>Mazda CX-9 SUV</v>
      </c>
      <c r="F963" t="s">
        <v>1217</v>
      </c>
      <c r="G963">
        <v>2.67</v>
      </c>
      <c r="H963">
        <f>2014-Table1[[#This Row],[Year]]</f>
        <v>5</v>
      </c>
      <c r="K963" s="1">
        <v>60000</v>
      </c>
      <c r="L963" s="2">
        <v>14632</v>
      </c>
      <c r="M963" s="2">
        <v>14325</v>
      </c>
      <c r="N963" s="2">
        <v>14940</v>
      </c>
      <c r="O963" s="2" t="s">
        <v>1216</v>
      </c>
    </row>
    <row r="964" spans="1:15" x14ac:dyDescent="0.25">
      <c r="A964" t="str">
        <f>LEFT(Table1[[#This Row],[Make2]],4)</f>
        <v>2008</v>
      </c>
      <c r="B964" t="str">
        <f>LEFT(Table1[[#This Row],[Make and Model]],FIND(" ",Table1[[#This Row],[Make and Model]]))</f>
        <v xml:space="preserve">Mazda </v>
      </c>
      <c r="C964" t="s">
        <v>3031</v>
      </c>
      <c r="D964" t="str">
        <f>REPLACE(Table1[[#This Row],[Make and Model]],1,FIND(" ",Table1[[#This Row],[Make and Model]]), "")</f>
        <v>CX-9 SUV</v>
      </c>
      <c r="E964" t="str">
        <f>REPLACE(Table1[[#This Row],[Make2]],1,5,"")</f>
        <v>Mazda CX-9 SUV</v>
      </c>
      <c r="F964" t="s">
        <v>873</v>
      </c>
      <c r="G964">
        <v>2.67</v>
      </c>
      <c r="H964">
        <f>2014-Table1[[#This Row],[Year]]</f>
        <v>6</v>
      </c>
      <c r="K964" s="1">
        <v>72000</v>
      </c>
      <c r="L964" s="2">
        <v>13950</v>
      </c>
      <c r="M964" s="2">
        <v>13665</v>
      </c>
      <c r="N964" s="2">
        <v>14236</v>
      </c>
      <c r="O964" s="2" t="s">
        <v>872</v>
      </c>
    </row>
    <row r="965" spans="1:15" x14ac:dyDescent="0.25">
      <c r="A965" t="str">
        <f>LEFT(Table1[[#This Row],[Make2]],4)</f>
        <v>2007</v>
      </c>
      <c r="B965" t="str">
        <f>LEFT(Table1[[#This Row],[Make and Model]],FIND(" ",Table1[[#This Row],[Make and Model]]))</f>
        <v xml:space="preserve">Mazda </v>
      </c>
      <c r="C965" t="s">
        <v>3031</v>
      </c>
      <c r="D965" t="str">
        <f>REPLACE(Table1[[#This Row],[Make and Model]],1,FIND(" ",Table1[[#This Row],[Make and Model]]), "")</f>
        <v>CX-9 SUV</v>
      </c>
      <c r="E965" t="str">
        <f>REPLACE(Table1[[#This Row],[Make2]],1,5,"")</f>
        <v>Mazda CX-9 SUV</v>
      </c>
      <c r="F965" t="s">
        <v>539</v>
      </c>
      <c r="G965">
        <v>2.67</v>
      </c>
      <c r="H965">
        <f>2014-Table1[[#This Row],[Year]]</f>
        <v>7</v>
      </c>
      <c r="K965" s="1">
        <v>84000</v>
      </c>
      <c r="L965" s="2">
        <v>11670</v>
      </c>
      <c r="M965" s="2">
        <v>11451</v>
      </c>
      <c r="N965" s="2">
        <v>11888</v>
      </c>
      <c r="O965" s="2" t="s">
        <v>538</v>
      </c>
    </row>
    <row r="966" spans="1:15" x14ac:dyDescent="0.25">
      <c r="A966" t="str">
        <f>LEFT(Table1[[#This Row],[Make2]],4)</f>
        <v>2013</v>
      </c>
      <c r="B966" t="str">
        <f>LEFT(Table1[[#This Row],[Make and Model]],FIND(" ",Table1[[#This Row],[Make and Model]]))</f>
        <v xml:space="preserve">Mazda </v>
      </c>
      <c r="C966" t="s">
        <v>3032</v>
      </c>
      <c r="D966" t="str">
        <f>REPLACE(Table1[[#This Row],[Make and Model]],1,FIND(" ",Table1[[#This Row],[Make and Model]]), "")</f>
        <v>Mazda2 Sedan</v>
      </c>
      <c r="E966" t="str">
        <f>REPLACE(Table1[[#This Row],[Make2]],1,5,"")</f>
        <v>Mazda Mazda2 Sedan</v>
      </c>
      <c r="F966" t="s">
        <v>2707</v>
      </c>
      <c r="G966">
        <v>3.33</v>
      </c>
      <c r="H966">
        <f>2014-Table1[[#This Row],[Year]]</f>
        <v>1</v>
      </c>
      <c r="K966" s="1">
        <v>12000</v>
      </c>
      <c r="L966" s="2">
        <v>12181</v>
      </c>
      <c r="M966" s="2">
        <v>12012</v>
      </c>
      <c r="N966" s="2">
        <v>12349</v>
      </c>
      <c r="O966" s="2" t="s">
        <v>2706</v>
      </c>
    </row>
    <row r="967" spans="1:15" x14ac:dyDescent="0.25">
      <c r="A967" t="str">
        <f>LEFT(Table1[[#This Row],[Make2]],4)</f>
        <v>2012</v>
      </c>
      <c r="B967" t="str">
        <f>LEFT(Table1[[#This Row],[Make and Model]],FIND(" ",Table1[[#This Row],[Make and Model]]))</f>
        <v xml:space="preserve">Mazda </v>
      </c>
      <c r="C967" t="s">
        <v>3032</v>
      </c>
      <c r="D967" t="str">
        <f>REPLACE(Table1[[#This Row],[Make and Model]],1,FIND(" ",Table1[[#This Row],[Make and Model]]), "")</f>
        <v>Mazda2 Sedan</v>
      </c>
      <c r="E967" t="str">
        <f>REPLACE(Table1[[#This Row],[Make2]],1,5,"")</f>
        <v>Mazda Mazda2 Sedan</v>
      </c>
      <c r="F967" t="s">
        <v>2357</v>
      </c>
      <c r="G967">
        <v>3.33</v>
      </c>
      <c r="H967">
        <f>2014-Table1[[#This Row],[Year]]</f>
        <v>2</v>
      </c>
      <c r="K967" s="1">
        <v>24000</v>
      </c>
      <c r="L967" s="2">
        <v>8820</v>
      </c>
      <c r="M967" s="2">
        <v>8582</v>
      </c>
      <c r="N967" s="2">
        <v>9059</v>
      </c>
      <c r="O967" s="2" t="s">
        <v>2356</v>
      </c>
    </row>
    <row r="968" spans="1:15" x14ac:dyDescent="0.25">
      <c r="A968" t="str">
        <f>LEFT(Table1[[#This Row],[Make2]],4)</f>
        <v>2011</v>
      </c>
      <c r="B968" t="str">
        <f>LEFT(Table1[[#This Row],[Make and Model]],FIND(" ",Table1[[#This Row],[Make and Model]]))</f>
        <v xml:space="preserve">Mazda </v>
      </c>
      <c r="C968" t="s">
        <v>3032</v>
      </c>
      <c r="D968" t="str">
        <f>REPLACE(Table1[[#This Row],[Make and Model]],1,FIND(" ",Table1[[#This Row],[Make and Model]]), "")</f>
        <v>Mazda2 Sedan</v>
      </c>
      <c r="E968" t="str">
        <f>REPLACE(Table1[[#This Row],[Make2]],1,5,"")</f>
        <v>Mazda Mazda2 Sedan</v>
      </c>
      <c r="F968" t="s">
        <v>1985</v>
      </c>
      <c r="G968">
        <v>3.33</v>
      </c>
      <c r="H968">
        <f>2014-Table1[[#This Row],[Year]]</f>
        <v>3</v>
      </c>
      <c r="K968" s="1">
        <v>36000</v>
      </c>
      <c r="L968" s="2">
        <v>8222</v>
      </c>
      <c r="M968" s="2">
        <v>8009</v>
      </c>
      <c r="N968" s="2">
        <v>8434</v>
      </c>
      <c r="O968" s="2" t="s">
        <v>1984</v>
      </c>
    </row>
    <row r="969" spans="1:15" x14ac:dyDescent="0.25">
      <c r="A969" t="str">
        <f>LEFT(Table1[[#This Row],[Make2]],4)</f>
        <v>2013</v>
      </c>
      <c r="B969" t="str">
        <f>LEFT(Table1[[#This Row],[Make and Model]],FIND(" ",Table1[[#This Row],[Make and Model]]))</f>
        <v xml:space="preserve">Mazda </v>
      </c>
      <c r="C969" t="s">
        <v>3033</v>
      </c>
      <c r="D969" t="str">
        <f>REPLACE(Table1[[#This Row],[Make and Model]],1,FIND(" ",Table1[[#This Row],[Make and Model]]), "")</f>
        <v>Mazda3 Hatchback</v>
      </c>
      <c r="E969" t="str">
        <f>REPLACE(Table1[[#This Row],[Make2]],1,5,"")</f>
        <v>Mazda Mazda3 Hatchback</v>
      </c>
      <c r="F969" t="s">
        <v>2709</v>
      </c>
      <c r="G969">
        <v>4</v>
      </c>
      <c r="H969">
        <f>2014-Table1[[#This Row],[Year]]</f>
        <v>1</v>
      </c>
      <c r="K969" s="1">
        <v>12000</v>
      </c>
      <c r="L969" s="2">
        <v>20577</v>
      </c>
      <c r="M969" s="2">
        <v>20129</v>
      </c>
      <c r="N969" s="2">
        <v>21026</v>
      </c>
      <c r="O969" s="2" t="s">
        <v>2708</v>
      </c>
    </row>
    <row r="970" spans="1:15" x14ac:dyDescent="0.25">
      <c r="A970" t="str">
        <f>LEFT(Table1[[#This Row],[Make2]],4)</f>
        <v>2012</v>
      </c>
      <c r="B970" t="str">
        <f>LEFT(Table1[[#This Row],[Make and Model]],FIND(" ",Table1[[#This Row],[Make and Model]]))</f>
        <v xml:space="preserve">Mazda </v>
      </c>
      <c r="C970" t="s">
        <v>3033</v>
      </c>
      <c r="D970" t="str">
        <f>REPLACE(Table1[[#This Row],[Make and Model]],1,FIND(" ",Table1[[#This Row],[Make and Model]]), "")</f>
        <v>Mazda3 Hatchback</v>
      </c>
      <c r="E970" t="str">
        <f>REPLACE(Table1[[#This Row],[Make2]],1,5,"")</f>
        <v>Mazda Mazda3 Hatchback</v>
      </c>
      <c r="F970" t="s">
        <v>2359</v>
      </c>
      <c r="G970">
        <v>4</v>
      </c>
      <c r="H970">
        <f>2014-Table1[[#This Row],[Year]]</f>
        <v>2</v>
      </c>
      <c r="K970" s="1">
        <v>24000</v>
      </c>
      <c r="L970" s="2">
        <v>16513</v>
      </c>
      <c r="M970" s="2">
        <v>16242</v>
      </c>
      <c r="N970" s="2">
        <v>16783</v>
      </c>
      <c r="O970" s="2" t="s">
        <v>2358</v>
      </c>
    </row>
    <row r="971" spans="1:15" x14ac:dyDescent="0.25">
      <c r="A971" t="str">
        <f>LEFT(Table1[[#This Row],[Make2]],4)</f>
        <v>2011</v>
      </c>
      <c r="B971" t="str">
        <f>LEFT(Table1[[#This Row],[Make and Model]],FIND(" ",Table1[[#This Row],[Make and Model]]))</f>
        <v xml:space="preserve">Mazda </v>
      </c>
      <c r="C971" t="s">
        <v>3033</v>
      </c>
      <c r="D971" t="str">
        <f>REPLACE(Table1[[#This Row],[Make and Model]],1,FIND(" ",Table1[[#This Row],[Make and Model]]), "")</f>
        <v>Mazda3 Hatchback</v>
      </c>
      <c r="E971" t="str">
        <f>REPLACE(Table1[[#This Row],[Make2]],1,5,"")</f>
        <v>Mazda Mazda3 Hatchback</v>
      </c>
      <c r="F971" t="s">
        <v>1987</v>
      </c>
      <c r="G971">
        <v>4</v>
      </c>
      <c r="H971">
        <f>2014-Table1[[#This Row],[Year]]</f>
        <v>3</v>
      </c>
      <c r="K971" s="1">
        <v>36000</v>
      </c>
      <c r="L971" s="2">
        <v>12635</v>
      </c>
      <c r="M971" s="2">
        <v>12426</v>
      </c>
      <c r="N971" s="2">
        <v>12844</v>
      </c>
      <c r="O971" s="2" t="s">
        <v>1986</v>
      </c>
    </row>
    <row r="972" spans="1:15" x14ac:dyDescent="0.25">
      <c r="A972" t="str">
        <f>LEFT(Table1[[#This Row],[Make2]],4)</f>
        <v>2010</v>
      </c>
      <c r="B972" t="str">
        <f>LEFT(Table1[[#This Row],[Make and Model]],FIND(" ",Table1[[#This Row],[Make and Model]]))</f>
        <v xml:space="preserve">Mazda </v>
      </c>
      <c r="C972" t="s">
        <v>3033</v>
      </c>
      <c r="D972" t="str">
        <f>REPLACE(Table1[[#This Row],[Make and Model]],1,FIND(" ",Table1[[#This Row],[Make and Model]]), "")</f>
        <v>Mazda3 Hatchback</v>
      </c>
      <c r="E972" t="str">
        <f>REPLACE(Table1[[#This Row],[Make2]],1,5,"")</f>
        <v>Mazda Mazda3 Hatchback</v>
      </c>
      <c r="F972" t="s">
        <v>1585</v>
      </c>
      <c r="G972">
        <v>4</v>
      </c>
      <c r="H972">
        <f>2014-Table1[[#This Row],[Year]]</f>
        <v>4</v>
      </c>
      <c r="K972" s="1">
        <v>48000</v>
      </c>
      <c r="L972" s="2">
        <v>11557</v>
      </c>
      <c r="M972" s="2">
        <v>11309</v>
      </c>
      <c r="N972" s="2">
        <v>11805</v>
      </c>
      <c r="O972" s="2" t="s">
        <v>1584</v>
      </c>
    </row>
    <row r="973" spans="1:15" x14ac:dyDescent="0.25">
      <c r="A973" t="str">
        <f>LEFT(Table1[[#This Row],[Make2]],4)</f>
        <v>2009</v>
      </c>
      <c r="B973" t="str">
        <f>LEFT(Table1[[#This Row],[Make and Model]],FIND(" ",Table1[[#This Row],[Make and Model]]))</f>
        <v xml:space="preserve">Mazda </v>
      </c>
      <c r="C973" t="s">
        <v>3033</v>
      </c>
      <c r="D973" t="str">
        <f>REPLACE(Table1[[#This Row],[Make and Model]],1,FIND(" ",Table1[[#This Row],[Make and Model]]), "")</f>
        <v>Mazda3 Hatchback</v>
      </c>
      <c r="E973" t="str">
        <f>REPLACE(Table1[[#This Row],[Make2]],1,5,"")</f>
        <v>Mazda Mazda3 Hatchback</v>
      </c>
      <c r="F973" t="s">
        <v>1219</v>
      </c>
      <c r="G973">
        <v>4</v>
      </c>
      <c r="H973">
        <f>2014-Table1[[#This Row],[Year]]</f>
        <v>5</v>
      </c>
      <c r="K973" s="1">
        <v>60000</v>
      </c>
      <c r="L973" s="2">
        <v>9623</v>
      </c>
      <c r="M973" s="2">
        <v>9386</v>
      </c>
      <c r="N973" s="2">
        <v>9861</v>
      </c>
      <c r="O973" s="2" t="s">
        <v>1218</v>
      </c>
    </row>
    <row r="974" spans="1:15" x14ac:dyDescent="0.25">
      <c r="A974" t="str">
        <f>LEFT(Table1[[#This Row],[Make2]],4)</f>
        <v>2008</v>
      </c>
      <c r="B974" t="str">
        <f>LEFT(Table1[[#This Row],[Make and Model]],FIND(" ",Table1[[#This Row],[Make and Model]]))</f>
        <v xml:space="preserve">Mazda </v>
      </c>
      <c r="C974" t="s">
        <v>3033</v>
      </c>
      <c r="D974" t="str">
        <f>REPLACE(Table1[[#This Row],[Make and Model]],1,FIND(" ",Table1[[#This Row],[Make and Model]]), "")</f>
        <v>Mazda3 Hatchback</v>
      </c>
      <c r="E974" t="str">
        <f>REPLACE(Table1[[#This Row],[Make2]],1,5,"")</f>
        <v>Mazda Mazda3 Hatchback</v>
      </c>
      <c r="F974" t="s">
        <v>875</v>
      </c>
      <c r="G974">
        <v>4</v>
      </c>
      <c r="H974">
        <f>2014-Table1[[#This Row],[Year]]</f>
        <v>6</v>
      </c>
      <c r="K974" s="1">
        <v>72000</v>
      </c>
      <c r="L974" s="2">
        <v>8256</v>
      </c>
      <c r="M974" s="2">
        <v>8074</v>
      </c>
      <c r="N974" s="2">
        <v>8438</v>
      </c>
      <c r="O974" s="2" t="s">
        <v>874</v>
      </c>
    </row>
    <row r="975" spans="1:15" x14ac:dyDescent="0.25">
      <c r="A975" t="str">
        <f>LEFT(Table1[[#This Row],[Make2]],4)</f>
        <v>2007</v>
      </c>
      <c r="B975" t="str">
        <f>LEFT(Table1[[#This Row],[Make and Model]],FIND(" ",Table1[[#This Row],[Make and Model]]))</f>
        <v xml:space="preserve">Mazda </v>
      </c>
      <c r="C975" t="s">
        <v>3033</v>
      </c>
      <c r="D975" t="str">
        <f>REPLACE(Table1[[#This Row],[Make and Model]],1,FIND(" ",Table1[[#This Row],[Make and Model]]), "")</f>
        <v>Mazda3 Hatchback</v>
      </c>
      <c r="E975" t="str">
        <f>REPLACE(Table1[[#This Row],[Make2]],1,5,"")</f>
        <v>Mazda Mazda3 Hatchback</v>
      </c>
      <c r="F975" t="s">
        <v>541</v>
      </c>
      <c r="G975">
        <v>4</v>
      </c>
      <c r="H975">
        <f>2014-Table1[[#This Row],[Year]]</f>
        <v>7</v>
      </c>
      <c r="K975" s="1">
        <v>84000</v>
      </c>
      <c r="L975" s="2">
        <v>7071</v>
      </c>
      <c r="M975" s="2">
        <v>6950</v>
      </c>
      <c r="N975" s="2">
        <v>7191</v>
      </c>
      <c r="O975" s="2" t="s">
        <v>540</v>
      </c>
    </row>
    <row r="976" spans="1:15" x14ac:dyDescent="0.25">
      <c r="A976" t="str">
        <f>LEFT(Table1[[#This Row],[Make2]],4)</f>
        <v>2006</v>
      </c>
      <c r="B976" t="str">
        <f>LEFT(Table1[[#This Row],[Make and Model]],FIND(" ",Table1[[#This Row],[Make and Model]]))</f>
        <v xml:space="preserve">Mazda </v>
      </c>
      <c r="C976" t="s">
        <v>3033</v>
      </c>
      <c r="D976" t="str">
        <f>REPLACE(Table1[[#This Row],[Make and Model]],1,FIND(" ",Table1[[#This Row],[Make and Model]]), "")</f>
        <v>Mazda3 Hatchback</v>
      </c>
      <c r="E976" t="str">
        <f>REPLACE(Table1[[#This Row],[Make2]],1,5,"")</f>
        <v>Mazda Mazda3 Hatchback</v>
      </c>
      <c r="F976" t="s">
        <v>491</v>
      </c>
      <c r="G976">
        <v>4</v>
      </c>
      <c r="H976">
        <f>2014-Table1[[#This Row],[Year]]</f>
        <v>8</v>
      </c>
      <c r="K976" s="1">
        <v>96000</v>
      </c>
      <c r="L976" s="2">
        <v>6097</v>
      </c>
      <c r="M976" s="2">
        <v>5977</v>
      </c>
      <c r="N976" s="2">
        <v>6217</v>
      </c>
      <c r="O976" s="2" t="s">
        <v>490</v>
      </c>
    </row>
    <row r="977" spans="1:15" x14ac:dyDescent="0.25">
      <c r="A977" t="str">
        <f>LEFT(Table1[[#This Row],[Make2]],4)</f>
        <v>2005</v>
      </c>
      <c r="B977" t="str">
        <f>LEFT(Table1[[#This Row],[Make and Model]],FIND(" ",Table1[[#This Row],[Make and Model]]))</f>
        <v xml:space="preserve">Mazda </v>
      </c>
      <c r="C977" t="s">
        <v>3033</v>
      </c>
      <c r="D977" t="str">
        <f>REPLACE(Table1[[#This Row],[Make and Model]],1,FIND(" ",Table1[[#This Row],[Make and Model]]), "")</f>
        <v>Mazda3 Hatchback</v>
      </c>
      <c r="E977" t="str">
        <f>REPLACE(Table1[[#This Row],[Make2]],1,5,"")</f>
        <v>Mazda Mazda3 Hatchback</v>
      </c>
      <c r="F977" t="s">
        <v>203</v>
      </c>
      <c r="G977">
        <v>4</v>
      </c>
      <c r="H977">
        <f>2014-Table1[[#This Row],[Year]]</f>
        <v>9</v>
      </c>
      <c r="K977" s="1">
        <v>108000</v>
      </c>
      <c r="L977" s="2">
        <v>5026</v>
      </c>
      <c r="M977" s="2">
        <v>4895</v>
      </c>
      <c r="N977" s="2">
        <v>5158</v>
      </c>
      <c r="O977" s="2" t="s">
        <v>202</v>
      </c>
    </row>
    <row r="978" spans="1:15" x14ac:dyDescent="0.25">
      <c r="A978" t="str">
        <f>LEFT(Table1[[#This Row],[Make2]],4)</f>
        <v>2013</v>
      </c>
      <c r="B978" t="str">
        <f>LEFT(Table1[[#This Row],[Make and Model]],FIND(" ",Table1[[#This Row],[Make and Model]]))</f>
        <v xml:space="preserve">Mazda </v>
      </c>
      <c r="C978" t="s">
        <v>3032</v>
      </c>
      <c r="D978" t="str">
        <f>REPLACE(Table1[[#This Row],[Make and Model]],1,FIND(" ",Table1[[#This Row],[Make and Model]]), "")</f>
        <v>Mazda3 Sedan</v>
      </c>
      <c r="E978" t="str">
        <f>REPLACE(Table1[[#This Row],[Make2]],1,5,"")</f>
        <v>Mazda Mazda3 Sedan</v>
      </c>
      <c r="F978" t="s">
        <v>2711</v>
      </c>
      <c r="G978">
        <v>4</v>
      </c>
      <c r="H978">
        <f>2014-Table1[[#This Row],[Year]]</f>
        <v>1</v>
      </c>
      <c r="K978" s="1">
        <v>12000</v>
      </c>
      <c r="L978" s="2">
        <v>18602</v>
      </c>
      <c r="M978" s="2">
        <v>18366</v>
      </c>
      <c r="N978" s="2">
        <v>18838</v>
      </c>
      <c r="O978" s="2" t="s">
        <v>2710</v>
      </c>
    </row>
    <row r="979" spans="1:15" x14ac:dyDescent="0.25">
      <c r="A979" t="str">
        <f>LEFT(Table1[[#This Row],[Make2]],4)</f>
        <v>2012</v>
      </c>
      <c r="B979" t="str">
        <f>LEFT(Table1[[#This Row],[Make and Model]],FIND(" ",Table1[[#This Row],[Make and Model]]))</f>
        <v xml:space="preserve">Mazda </v>
      </c>
      <c r="C979" t="s">
        <v>3032</v>
      </c>
      <c r="D979" t="str">
        <f>REPLACE(Table1[[#This Row],[Make and Model]],1,FIND(" ",Table1[[#This Row],[Make and Model]]), "")</f>
        <v>Mazda3 Sedan</v>
      </c>
      <c r="E979" t="str">
        <f>REPLACE(Table1[[#This Row],[Make2]],1,5,"")</f>
        <v>Mazda Mazda3 Sedan</v>
      </c>
      <c r="F979" t="s">
        <v>2361</v>
      </c>
      <c r="G979">
        <v>4</v>
      </c>
      <c r="H979">
        <f>2014-Table1[[#This Row],[Year]]</f>
        <v>2</v>
      </c>
      <c r="K979" s="1">
        <v>24000</v>
      </c>
      <c r="L979" s="2">
        <v>9362</v>
      </c>
      <c r="M979" s="2">
        <v>9111</v>
      </c>
      <c r="N979" s="2">
        <v>9614</v>
      </c>
      <c r="O979" s="2" t="s">
        <v>2360</v>
      </c>
    </row>
    <row r="980" spans="1:15" x14ac:dyDescent="0.25">
      <c r="A980" t="str">
        <f>LEFT(Table1[[#This Row],[Make2]],4)</f>
        <v>2011</v>
      </c>
      <c r="B980" t="str">
        <f>LEFT(Table1[[#This Row],[Make and Model]],FIND(" ",Table1[[#This Row],[Make and Model]]))</f>
        <v xml:space="preserve">Mazda </v>
      </c>
      <c r="C980" t="s">
        <v>3032</v>
      </c>
      <c r="D980" t="str">
        <f>REPLACE(Table1[[#This Row],[Make and Model]],1,FIND(" ",Table1[[#This Row],[Make and Model]]), "")</f>
        <v>Mazda3 Sedan</v>
      </c>
      <c r="E980" t="str">
        <f>REPLACE(Table1[[#This Row],[Make2]],1,5,"")</f>
        <v>Mazda Mazda3 Sedan</v>
      </c>
      <c r="F980" t="s">
        <v>1989</v>
      </c>
      <c r="G980">
        <v>4</v>
      </c>
      <c r="H980">
        <f>2014-Table1[[#This Row],[Year]]</f>
        <v>3</v>
      </c>
      <c r="K980" s="1">
        <v>36000</v>
      </c>
      <c r="L980" s="2">
        <v>9784</v>
      </c>
      <c r="M980" s="2">
        <v>9630</v>
      </c>
      <c r="N980" s="2">
        <v>9937</v>
      </c>
      <c r="O980" s="2" t="s">
        <v>1988</v>
      </c>
    </row>
    <row r="981" spans="1:15" x14ac:dyDescent="0.25">
      <c r="A981" t="str">
        <f>LEFT(Table1[[#This Row],[Make2]],4)</f>
        <v>2010</v>
      </c>
      <c r="B981" t="str">
        <f>LEFT(Table1[[#This Row],[Make and Model]],FIND(" ",Table1[[#This Row],[Make and Model]]))</f>
        <v xml:space="preserve">Mazda </v>
      </c>
      <c r="C981" t="s">
        <v>3032</v>
      </c>
      <c r="D981" t="str">
        <f>REPLACE(Table1[[#This Row],[Make and Model]],1,FIND(" ",Table1[[#This Row],[Make and Model]]), "")</f>
        <v>Mazda3 Sedan</v>
      </c>
      <c r="E981" t="str">
        <f>REPLACE(Table1[[#This Row],[Make2]],1,5,"")</f>
        <v>Mazda Mazda3 Sedan</v>
      </c>
      <c r="F981" t="s">
        <v>1587</v>
      </c>
      <c r="G981">
        <v>4</v>
      </c>
      <c r="H981">
        <f>2014-Table1[[#This Row],[Year]]</f>
        <v>4</v>
      </c>
      <c r="K981" s="1">
        <v>48000</v>
      </c>
      <c r="L981" s="2">
        <v>8005</v>
      </c>
      <c r="M981" s="2">
        <v>7790</v>
      </c>
      <c r="N981" s="2">
        <v>8220</v>
      </c>
      <c r="O981" s="2" t="s">
        <v>1586</v>
      </c>
    </row>
    <row r="982" spans="1:15" x14ac:dyDescent="0.25">
      <c r="A982" t="str">
        <f>LEFT(Table1[[#This Row],[Make2]],4)</f>
        <v>2009</v>
      </c>
      <c r="B982" t="str">
        <f>LEFT(Table1[[#This Row],[Make and Model]],FIND(" ",Table1[[#This Row],[Make and Model]]))</f>
        <v xml:space="preserve">Mazda </v>
      </c>
      <c r="C982" t="s">
        <v>3032</v>
      </c>
      <c r="D982" t="str">
        <f>REPLACE(Table1[[#This Row],[Make and Model]],1,FIND(" ",Table1[[#This Row],[Make and Model]]), "")</f>
        <v>Mazda3 Sedan</v>
      </c>
      <c r="E982" t="str">
        <f>REPLACE(Table1[[#This Row],[Make2]],1,5,"")</f>
        <v>Mazda Mazda3 Sedan</v>
      </c>
      <c r="F982" t="s">
        <v>1221</v>
      </c>
      <c r="G982">
        <v>4</v>
      </c>
      <c r="H982">
        <f>2014-Table1[[#This Row],[Year]]</f>
        <v>5</v>
      </c>
      <c r="K982" s="1">
        <v>60000</v>
      </c>
      <c r="L982" s="2">
        <v>6488</v>
      </c>
      <c r="M982" s="2">
        <v>6302</v>
      </c>
      <c r="N982" s="2">
        <v>6674</v>
      </c>
      <c r="O982" s="2" t="s">
        <v>1220</v>
      </c>
    </row>
    <row r="983" spans="1:15" x14ac:dyDescent="0.25">
      <c r="A983" t="str">
        <f>LEFT(Table1[[#This Row],[Make2]],4)</f>
        <v>2008</v>
      </c>
      <c r="B983" t="str">
        <f>LEFT(Table1[[#This Row],[Make and Model]],FIND(" ",Table1[[#This Row],[Make and Model]]))</f>
        <v xml:space="preserve">Mazda </v>
      </c>
      <c r="C983" t="s">
        <v>3032</v>
      </c>
      <c r="D983" t="str">
        <f>REPLACE(Table1[[#This Row],[Make and Model]],1,FIND(" ",Table1[[#This Row],[Make and Model]]), "")</f>
        <v>Mazda3 Sedan</v>
      </c>
      <c r="E983" t="str">
        <f>REPLACE(Table1[[#This Row],[Make2]],1,5,"")</f>
        <v>Mazda Mazda3 Sedan</v>
      </c>
      <c r="F983" t="s">
        <v>877</v>
      </c>
      <c r="G983">
        <v>4</v>
      </c>
      <c r="H983">
        <f>2014-Table1[[#This Row],[Year]]</f>
        <v>6</v>
      </c>
      <c r="K983" s="1">
        <v>72000</v>
      </c>
      <c r="L983" s="2">
        <v>6467</v>
      </c>
      <c r="M983" s="2">
        <v>6255</v>
      </c>
      <c r="N983" s="2">
        <v>6679</v>
      </c>
      <c r="O983" s="2" t="s">
        <v>876</v>
      </c>
    </row>
    <row r="984" spans="1:15" x14ac:dyDescent="0.25">
      <c r="A984" t="str">
        <f>LEFT(Table1[[#This Row],[Make2]],4)</f>
        <v>2007</v>
      </c>
      <c r="B984" t="str">
        <f>LEFT(Table1[[#This Row],[Make and Model]],FIND(" ",Table1[[#This Row],[Make and Model]]))</f>
        <v xml:space="preserve">Mazda </v>
      </c>
      <c r="C984" t="s">
        <v>3032</v>
      </c>
      <c r="D984" t="str">
        <f>REPLACE(Table1[[#This Row],[Make and Model]],1,FIND(" ",Table1[[#This Row],[Make and Model]]), "")</f>
        <v>Mazda3 Sedan</v>
      </c>
      <c r="E984" t="str">
        <f>REPLACE(Table1[[#This Row],[Make2]],1,5,"")</f>
        <v>Mazda Mazda3 Sedan</v>
      </c>
      <c r="F984" t="s">
        <v>543</v>
      </c>
      <c r="G984">
        <v>4</v>
      </c>
      <c r="H984">
        <f>2014-Table1[[#This Row],[Year]]</f>
        <v>7</v>
      </c>
      <c r="K984" s="1">
        <v>84000</v>
      </c>
      <c r="L984" s="2">
        <v>5524</v>
      </c>
      <c r="M984" s="2">
        <v>5378</v>
      </c>
      <c r="N984" s="2">
        <v>5670</v>
      </c>
      <c r="O984" s="2" t="s">
        <v>542</v>
      </c>
    </row>
    <row r="985" spans="1:15" x14ac:dyDescent="0.25">
      <c r="A985" t="str">
        <f>LEFT(Table1[[#This Row],[Make2]],4)</f>
        <v>2006</v>
      </c>
      <c r="B985" t="str">
        <f>LEFT(Table1[[#This Row],[Make and Model]],FIND(" ",Table1[[#This Row],[Make and Model]]))</f>
        <v xml:space="preserve">Mazda </v>
      </c>
      <c r="C985" t="s">
        <v>3032</v>
      </c>
      <c r="D985" t="str">
        <f>REPLACE(Table1[[#This Row],[Make and Model]],1,FIND(" ",Table1[[#This Row],[Make and Model]]), "")</f>
        <v>Mazda3 Sedan</v>
      </c>
      <c r="E985" t="str">
        <f>REPLACE(Table1[[#This Row],[Make2]],1,5,"")</f>
        <v>Mazda Mazda3 Sedan</v>
      </c>
      <c r="F985" t="s">
        <v>493</v>
      </c>
      <c r="G985">
        <v>4</v>
      </c>
      <c r="H985">
        <f>2014-Table1[[#This Row],[Year]]</f>
        <v>8</v>
      </c>
      <c r="K985" s="1">
        <v>96000</v>
      </c>
      <c r="L985" s="2">
        <v>4887</v>
      </c>
      <c r="M985" s="2">
        <v>4786</v>
      </c>
      <c r="N985" s="2">
        <v>4987</v>
      </c>
      <c r="O985" s="2" t="s">
        <v>492</v>
      </c>
    </row>
    <row r="986" spans="1:15" x14ac:dyDescent="0.25">
      <c r="A986" t="str">
        <f>LEFT(Table1[[#This Row],[Make2]],4)</f>
        <v>2005</v>
      </c>
      <c r="B986" t="str">
        <f>LEFT(Table1[[#This Row],[Make and Model]],FIND(" ",Table1[[#This Row],[Make and Model]]))</f>
        <v xml:space="preserve">Mazda </v>
      </c>
      <c r="C986" t="s">
        <v>3032</v>
      </c>
      <c r="D986" t="str">
        <f>REPLACE(Table1[[#This Row],[Make and Model]],1,FIND(" ",Table1[[#This Row],[Make and Model]]), "")</f>
        <v>Mazda3 Sedan</v>
      </c>
      <c r="E986" t="str">
        <f>REPLACE(Table1[[#This Row],[Make2]],1,5,"")</f>
        <v>Mazda Mazda3 Sedan</v>
      </c>
      <c r="F986" t="s">
        <v>205</v>
      </c>
      <c r="G986">
        <v>4</v>
      </c>
      <c r="H986">
        <f>2014-Table1[[#This Row],[Year]]</f>
        <v>9</v>
      </c>
      <c r="K986" s="1">
        <v>108000</v>
      </c>
      <c r="L986" s="2">
        <v>4065</v>
      </c>
      <c r="M986" s="2">
        <v>3971</v>
      </c>
      <c r="N986" s="2">
        <v>4158</v>
      </c>
      <c r="O986" s="2" t="s">
        <v>204</v>
      </c>
    </row>
    <row r="987" spans="1:15" x14ac:dyDescent="0.25">
      <c r="A987" t="str">
        <f>LEFT(Table1[[#This Row],[Make2]],4)</f>
        <v>2013</v>
      </c>
      <c r="B987" t="str">
        <f>LEFT(Table1[[#This Row],[Make and Model]],FIND(" ",Table1[[#This Row],[Make and Model]]))</f>
        <v xml:space="preserve">Mazda </v>
      </c>
      <c r="C987" t="s">
        <v>3034</v>
      </c>
      <c r="D987" t="str">
        <f>REPLACE(Table1[[#This Row],[Make and Model]],1,FIND(" ",Table1[[#This Row],[Make and Model]]), "")</f>
        <v>Mazda5 Van</v>
      </c>
      <c r="E987" t="str">
        <f>REPLACE(Table1[[#This Row],[Make2]],1,5,"")</f>
        <v>Mazda Mazda5 Van</v>
      </c>
      <c r="F987" t="s">
        <v>2713</v>
      </c>
      <c r="H987">
        <f>2014-Table1[[#This Row],[Year]]</f>
        <v>1</v>
      </c>
      <c r="K987" s="1">
        <v>12000</v>
      </c>
      <c r="L987" s="2">
        <v>15529</v>
      </c>
      <c r="M987" s="2">
        <v>15271</v>
      </c>
      <c r="N987" s="2">
        <v>15788</v>
      </c>
      <c r="O987" s="2" t="s">
        <v>2712</v>
      </c>
    </row>
    <row r="988" spans="1:15" x14ac:dyDescent="0.25">
      <c r="A988" t="str">
        <f>LEFT(Table1[[#This Row],[Make2]],4)</f>
        <v>2012</v>
      </c>
      <c r="B988" t="str">
        <f>LEFT(Table1[[#This Row],[Make and Model]],FIND(" ",Table1[[#This Row],[Make and Model]]))</f>
        <v xml:space="preserve">Mazda </v>
      </c>
      <c r="C988" t="s">
        <v>3034</v>
      </c>
      <c r="D988" t="str">
        <f>REPLACE(Table1[[#This Row],[Make and Model]],1,FIND(" ",Table1[[#This Row],[Make and Model]]), "")</f>
        <v>Mazda5 Van</v>
      </c>
      <c r="E988" t="str">
        <f>REPLACE(Table1[[#This Row],[Make2]],1,5,"")</f>
        <v>Mazda Mazda5 Van</v>
      </c>
      <c r="F988" t="s">
        <v>2363</v>
      </c>
      <c r="H988">
        <f>2014-Table1[[#This Row],[Year]]</f>
        <v>2</v>
      </c>
      <c r="K988" s="1">
        <v>24000</v>
      </c>
      <c r="L988" s="2">
        <v>12973</v>
      </c>
      <c r="M988" s="2">
        <v>12735</v>
      </c>
      <c r="N988" s="2">
        <v>13210</v>
      </c>
      <c r="O988" s="2" t="s">
        <v>2362</v>
      </c>
    </row>
    <row r="989" spans="1:15" x14ac:dyDescent="0.25">
      <c r="A989" t="str">
        <f>LEFT(Table1[[#This Row],[Make2]],4)</f>
        <v>2010</v>
      </c>
      <c r="B989" t="str">
        <f>LEFT(Table1[[#This Row],[Make and Model]],FIND(" ",Table1[[#This Row],[Make and Model]]))</f>
        <v xml:space="preserve">Mazda </v>
      </c>
      <c r="C989" t="s">
        <v>3034</v>
      </c>
      <c r="D989" t="str">
        <f>REPLACE(Table1[[#This Row],[Make and Model]],1,FIND(" ",Table1[[#This Row],[Make and Model]]), "")</f>
        <v>Mazda5 Van</v>
      </c>
      <c r="E989" t="str">
        <f>REPLACE(Table1[[#This Row],[Make2]],1,5,"")</f>
        <v>Mazda Mazda5 Van</v>
      </c>
      <c r="F989" t="s">
        <v>1589</v>
      </c>
      <c r="H989">
        <f>2014-Table1[[#This Row],[Year]]</f>
        <v>4</v>
      </c>
      <c r="K989" s="1">
        <v>48000</v>
      </c>
      <c r="L989" s="2">
        <v>9488</v>
      </c>
      <c r="M989" s="2">
        <v>9248</v>
      </c>
      <c r="N989" s="2">
        <v>9727</v>
      </c>
      <c r="O989" s="2" t="s">
        <v>1588</v>
      </c>
    </row>
    <row r="990" spans="1:15" x14ac:dyDescent="0.25">
      <c r="A990" t="str">
        <f>LEFT(Table1[[#This Row],[Make2]],4)</f>
        <v>2009</v>
      </c>
      <c r="B990" t="str">
        <f>LEFT(Table1[[#This Row],[Make and Model]],FIND(" ",Table1[[#This Row],[Make and Model]]))</f>
        <v xml:space="preserve">Mazda </v>
      </c>
      <c r="C990" t="s">
        <v>3034</v>
      </c>
      <c r="D990" t="str">
        <f>REPLACE(Table1[[#This Row],[Make and Model]],1,FIND(" ",Table1[[#This Row],[Make and Model]]), "")</f>
        <v>Mazda5 Van</v>
      </c>
      <c r="E990" t="str">
        <f>REPLACE(Table1[[#This Row],[Make2]],1,5,"")</f>
        <v>Mazda Mazda5 Van</v>
      </c>
      <c r="F990" t="s">
        <v>1225</v>
      </c>
      <c r="H990">
        <f>2014-Table1[[#This Row],[Year]]</f>
        <v>5</v>
      </c>
      <c r="K990" s="1">
        <v>60000</v>
      </c>
      <c r="L990" s="2">
        <v>8677</v>
      </c>
      <c r="M990" s="2">
        <v>8456</v>
      </c>
      <c r="N990" s="2">
        <v>8899</v>
      </c>
      <c r="O990" s="2" t="s">
        <v>1224</v>
      </c>
    </row>
    <row r="991" spans="1:15" x14ac:dyDescent="0.25">
      <c r="A991" t="str">
        <f>LEFT(Table1[[#This Row],[Make2]],4)</f>
        <v>2008</v>
      </c>
      <c r="B991" t="str">
        <f>LEFT(Table1[[#This Row],[Make and Model]],FIND(" ",Table1[[#This Row],[Make and Model]]))</f>
        <v xml:space="preserve">Mazda </v>
      </c>
      <c r="C991" t="s">
        <v>3034</v>
      </c>
      <c r="D991" t="str">
        <f>REPLACE(Table1[[#This Row],[Make and Model]],1,FIND(" ",Table1[[#This Row],[Make and Model]]), "")</f>
        <v>MAZDA5 Van</v>
      </c>
      <c r="E991" t="str">
        <f>REPLACE(Table1[[#This Row],[Make2]],1,5,"")</f>
        <v>Mazda MAZDA5 Van</v>
      </c>
      <c r="F991" t="s">
        <v>879</v>
      </c>
      <c r="H991">
        <f>2014-Table1[[#This Row],[Year]]</f>
        <v>6</v>
      </c>
      <c r="K991" s="1">
        <v>72000</v>
      </c>
      <c r="L991" s="2">
        <v>7035</v>
      </c>
      <c r="M991" s="2">
        <v>6845</v>
      </c>
      <c r="N991" s="2">
        <v>7224</v>
      </c>
      <c r="O991" s="2" t="s">
        <v>878</v>
      </c>
    </row>
    <row r="992" spans="1:15" x14ac:dyDescent="0.25">
      <c r="A992" t="str">
        <f>LEFT(Table1[[#This Row],[Make2]],4)</f>
        <v>2008</v>
      </c>
      <c r="B992" t="str">
        <f>LEFT(Table1[[#This Row],[Make and Model]],FIND(" ",Table1[[#This Row],[Make and Model]]))</f>
        <v xml:space="preserve">Mazda </v>
      </c>
      <c r="C992" t="s">
        <v>3033</v>
      </c>
      <c r="D992" t="str">
        <f>REPLACE(Table1[[#This Row],[Make and Model]],1,FIND(" ",Table1[[#This Row],[Make and Model]]), "")</f>
        <v>Mazda6 Hatchback</v>
      </c>
      <c r="E992" t="str">
        <f>REPLACE(Table1[[#This Row],[Make2]],1,5,"")</f>
        <v>Mazda Mazda6 Hatchback</v>
      </c>
      <c r="F992" t="s">
        <v>881</v>
      </c>
      <c r="G992">
        <v>1.67</v>
      </c>
      <c r="H992">
        <f>2014-Table1[[#This Row],[Year]]</f>
        <v>6</v>
      </c>
      <c r="K992" s="1">
        <v>72000</v>
      </c>
      <c r="L992" s="2">
        <v>9891</v>
      </c>
      <c r="M992" s="2">
        <v>9617</v>
      </c>
      <c r="N992" s="2">
        <v>10165</v>
      </c>
      <c r="O992" s="2" t="s">
        <v>880</v>
      </c>
    </row>
    <row r="993" spans="1:15" x14ac:dyDescent="0.25">
      <c r="A993" t="str">
        <f>LEFT(Table1[[#This Row],[Make2]],4)</f>
        <v>2007</v>
      </c>
      <c r="B993" t="str">
        <f>LEFT(Table1[[#This Row],[Make and Model]],FIND(" ",Table1[[#This Row],[Make and Model]]))</f>
        <v xml:space="preserve">Mazda </v>
      </c>
      <c r="C993" t="s">
        <v>3033</v>
      </c>
      <c r="D993" t="str">
        <f>REPLACE(Table1[[#This Row],[Make and Model]],1,FIND(" ",Table1[[#This Row],[Make and Model]]), "")</f>
        <v>Mazda6 Hatchback</v>
      </c>
      <c r="E993" t="str">
        <f>REPLACE(Table1[[#This Row],[Make2]],1,5,"")</f>
        <v>Mazda Mazda6 Hatchback</v>
      </c>
      <c r="F993" t="s">
        <v>547</v>
      </c>
      <c r="G993">
        <v>1.67</v>
      </c>
      <c r="H993">
        <f>2014-Table1[[#This Row],[Year]]</f>
        <v>7</v>
      </c>
      <c r="K993" s="1">
        <v>84000</v>
      </c>
      <c r="L993" s="2">
        <v>6479</v>
      </c>
      <c r="M993" s="2">
        <v>6320</v>
      </c>
      <c r="N993" s="2">
        <v>6637</v>
      </c>
      <c r="O993" s="2" t="s">
        <v>546</v>
      </c>
    </row>
    <row r="994" spans="1:15" x14ac:dyDescent="0.25">
      <c r="A994" t="str">
        <f>LEFT(Table1[[#This Row],[Make2]],4)</f>
        <v>2006</v>
      </c>
      <c r="B994" t="str">
        <f>LEFT(Table1[[#This Row],[Make and Model]],FIND(" ",Table1[[#This Row],[Make and Model]]))</f>
        <v xml:space="preserve">Mazda </v>
      </c>
      <c r="C994" t="s">
        <v>3033</v>
      </c>
      <c r="D994" t="str">
        <f>REPLACE(Table1[[#This Row],[Make and Model]],1,FIND(" ",Table1[[#This Row],[Make and Model]]), "")</f>
        <v>Mazda6 Hatchback</v>
      </c>
      <c r="E994" t="str">
        <f>REPLACE(Table1[[#This Row],[Make2]],1,5,"")</f>
        <v>Mazda Mazda6 Hatchback</v>
      </c>
      <c r="F994" t="s">
        <v>495</v>
      </c>
      <c r="G994">
        <v>1.67</v>
      </c>
      <c r="H994">
        <f>2014-Table1[[#This Row],[Year]]</f>
        <v>8</v>
      </c>
      <c r="K994" s="1">
        <v>96000</v>
      </c>
      <c r="L994" s="2">
        <v>5736</v>
      </c>
      <c r="M994" s="2">
        <v>5635</v>
      </c>
      <c r="N994" s="2">
        <v>5837</v>
      </c>
      <c r="O994" s="2" t="s">
        <v>494</v>
      </c>
    </row>
    <row r="995" spans="1:15" x14ac:dyDescent="0.25">
      <c r="A995" t="str">
        <f>LEFT(Table1[[#This Row],[Make2]],4)</f>
        <v>2005</v>
      </c>
      <c r="B995" t="str">
        <f>LEFT(Table1[[#This Row],[Make and Model]],FIND(" ",Table1[[#This Row],[Make and Model]]))</f>
        <v xml:space="preserve">Mazda </v>
      </c>
      <c r="C995" t="s">
        <v>3033</v>
      </c>
      <c r="D995" t="str">
        <f>REPLACE(Table1[[#This Row],[Make and Model]],1,FIND(" ",Table1[[#This Row],[Make and Model]]), "")</f>
        <v>Mazda6 Hatchback</v>
      </c>
      <c r="E995" t="str">
        <f>REPLACE(Table1[[#This Row],[Make2]],1,5,"")</f>
        <v>Mazda Mazda6 Hatchback</v>
      </c>
      <c r="F995" t="s">
        <v>207</v>
      </c>
      <c r="G995">
        <v>1.67</v>
      </c>
      <c r="H995">
        <f>2014-Table1[[#This Row],[Year]]</f>
        <v>9</v>
      </c>
      <c r="K995" s="1">
        <v>108000</v>
      </c>
      <c r="L995" s="2">
        <v>4673</v>
      </c>
      <c r="M995" s="2">
        <v>4573</v>
      </c>
      <c r="N995" s="2">
        <v>4774</v>
      </c>
      <c r="O995" s="2" t="s">
        <v>206</v>
      </c>
    </row>
    <row r="996" spans="1:15" x14ac:dyDescent="0.25">
      <c r="A996" t="str">
        <f>LEFT(Table1[[#This Row],[Make2]],4)</f>
        <v>2013</v>
      </c>
      <c r="B996" t="str">
        <f>LEFT(Table1[[#This Row],[Make and Model]],FIND(" ",Table1[[#This Row],[Make and Model]]))</f>
        <v xml:space="preserve">Mazda </v>
      </c>
      <c r="C996" t="s">
        <v>3032</v>
      </c>
      <c r="D996" t="str">
        <f>REPLACE(Table1[[#This Row],[Make and Model]],1,FIND(" ",Table1[[#This Row],[Make and Model]]), "")</f>
        <v>Mazda6 Sedan</v>
      </c>
      <c r="E996" t="str">
        <f>REPLACE(Table1[[#This Row],[Make2]],1,5,"")</f>
        <v>Mazda Mazda6 Sedan</v>
      </c>
      <c r="F996" t="s">
        <v>2715</v>
      </c>
      <c r="G996">
        <v>3</v>
      </c>
      <c r="H996">
        <f>2014-Table1[[#This Row],[Year]]</f>
        <v>1</v>
      </c>
      <c r="K996" s="1">
        <v>12000</v>
      </c>
      <c r="L996" s="2">
        <v>15148</v>
      </c>
      <c r="M996" s="2">
        <v>14978</v>
      </c>
      <c r="N996" s="2">
        <v>15318</v>
      </c>
      <c r="O996" s="2" t="s">
        <v>2714</v>
      </c>
    </row>
    <row r="997" spans="1:15" x14ac:dyDescent="0.25">
      <c r="A997" t="str">
        <f>LEFT(Table1[[#This Row],[Make2]],4)</f>
        <v>2012</v>
      </c>
      <c r="B997" t="str">
        <f>LEFT(Table1[[#This Row],[Make and Model]],FIND(" ",Table1[[#This Row],[Make and Model]]))</f>
        <v xml:space="preserve">Mazda </v>
      </c>
      <c r="C997" t="s">
        <v>3032</v>
      </c>
      <c r="D997" t="str">
        <f>REPLACE(Table1[[#This Row],[Make and Model]],1,FIND(" ",Table1[[#This Row],[Make and Model]]), "")</f>
        <v>Mazda6 Sedan</v>
      </c>
      <c r="E997" t="str">
        <f>REPLACE(Table1[[#This Row],[Make2]],1,5,"")</f>
        <v>Mazda Mazda6 Sedan</v>
      </c>
      <c r="F997" t="s">
        <v>2365</v>
      </c>
      <c r="G997">
        <v>3</v>
      </c>
      <c r="H997">
        <f>2014-Table1[[#This Row],[Year]]</f>
        <v>2</v>
      </c>
      <c r="K997" s="1">
        <v>24000</v>
      </c>
      <c r="L997" s="2">
        <v>12477</v>
      </c>
      <c r="M997" s="2">
        <v>12355</v>
      </c>
      <c r="N997" s="2">
        <v>12599</v>
      </c>
      <c r="O997" s="2" t="s">
        <v>2364</v>
      </c>
    </row>
    <row r="998" spans="1:15" x14ac:dyDescent="0.25">
      <c r="A998" t="str">
        <f>LEFT(Table1[[#This Row],[Make2]],4)</f>
        <v>2011</v>
      </c>
      <c r="B998" t="str">
        <f>LEFT(Table1[[#This Row],[Make and Model]],FIND(" ",Table1[[#This Row],[Make and Model]]))</f>
        <v xml:space="preserve">Mazda </v>
      </c>
      <c r="C998" t="s">
        <v>3032</v>
      </c>
      <c r="D998" t="str">
        <f>REPLACE(Table1[[#This Row],[Make and Model]],1,FIND(" ",Table1[[#This Row],[Make and Model]]), "")</f>
        <v>Mazda6 Sedan</v>
      </c>
      <c r="E998" t="str">
        <f>REPLACE(Table1[[#This Row],[Make2]],1,5,"")</f>
        <v>Mazda Mazda6 Sedan</v>
      </c>
      <c r="F998" t="s">
        <v>1991</v>
      </c>
      <c r="G998">
        <v>3</v>
      </c>
      <c r="H998">
        <f>2014-Table1[[#This Row],[Year]]</f>
        <v>3</v>
      </c>
      <c r="K998" s="1">
        <v>36000</v>
      </c>
      <c r="L998" s="2">
        <v>11193</v>
      </c>
      <c r="M998" s="2">
        <v>10969</v>
      </c>
      <c r="N998" s="2">
        <v>11416</v>
      </c>
      <c r="O998" s="2" t="s">
        <v>1990</v>
      </c>
    </row>
    <row r="999" spans="1:15" x14ac:dyDescent="0.25">
      <c r="A999" t="str">
        <f>LEFT(Table1[[#This Row],[Make2]],4)</f>
        <v>2010</v>
      </c>
      <c r="B999" t="str">
        <f>LEFT(Table1[[#This Row],[Make and Model]],FIND(" ",Table1[[#This Row],[Make and Model]]))</f>
        <v xml:space="preserve">Mazda </v>
      </c>
      <c r="C999" t="s">
        <v>3032</v>
      </c>
      <c r="D999" t="str">
        <f>REPLACE(Table1[[#This Row],[Make and Model]],1,FIND(" ",Table1[[#This Row],[Make and Model]]), "")</f>
        <v>Mazda6 Sedan</v>
      </c>
      <c r="E999" t="str">
        <f>REPLACE(Table1[[#This Row],[Make2]],1,5,"")</f>
        <v>Mazda Mazda6 Sedan</v>
      </c>
      <c r="F999" t="s">
        <v>1591</v>
      </c>
      <c r="G999">
        <v>3</v>
      </c>
      <c r="H999">
        <f>2014-Table1[[#This Row],[Year]]</f>
        <v>4</v>
      </c>
      <c r="K999" s="1">
        <v>48000</v>
      </c>
      <c r="L999" s="2">
        <v>11481</v>
      </c>
      <c r="M999" s="2">
        <v>11178</v>
      </c>
      <c r="N999" s="2">
        <v>11785</v>
      </c>
      <c r="O999" s="2" t="s">
        <v>1590</v>
      </c>
    </row>
    <row r="1000" spans="1:15" x14ac:dyDescent="0.25">
      <c r="A1000" t="str">
        <f>LEFT(Table1[[#This Row],[Make2]],4)</f>
        <v>2009</v>
      </c>
      <c r="B1000" t="str">
        <f>LEFT(Table1[[#This Row],[Make and Model]],FIND(" ",Table1[[#This Row],[Make and Model]]))</f>
        <v xml:space="preserve">Mazda </v>
      </c>
      <c r="C1000" t="s">
        <v>3032</v>
      </c>
      <c r="D1000" t="str">
        <f>REPLACE(Table1[[#This Row],[Make and Model]],1,FIND(" ",Table1[[#This Row],[Make and Model]]), "")</f>
        <v>Mazda6 Sedan</v>
      </c>
      <c r="E1000" t="str">
        <f>REPLACE(Table1[[#This Row],[Make2]],1,5,"")</f>
        <v>Mazda Mazda6 Sedan</v>
      </c>
      <c r="F1000" t="s">
        <v>1227</v>
      </c>
      <c r="G1000">
        <v>3</v>
      </c>
      <c r="H1000">
        <f>2014-Table1[[#This Row],[Year]]</f>
        <v>5</v>
      </c>
      <c r="K1000" s="1">
        <v>60000</v>
      </c>
      <c r="L1000" s="2">
        <v>9844</v>
      </c>
      <c r="M1000" s="2">
        <v>9568</v>
      </c>
      <c r="N1000" s="2">
        <v>10120</v>
      </c>
      <c r="O1000" s="2" t="s">
        <v>1226</v>
      </c>
    </row>
    <row r="1001" spans="1:15" x14ac:dyDescent="0.25">
      <c r="A1001" t="str">
        <f>LEFT(Table1[[#This Row],[Make2]],4)</f>
        <v>2008</v>
      </c>
      <c r="B1001" t="str">
        <f>LEFT(Table1[[#This Row],[Make and Model]],FIND(" ",Table1[[#This Row],[Make and Model]]))</f>
        <v xml:space="preserve">Mazda </v>
      </c>
      <c r="C1001" t="s">
        <v>3032</v>
      </c>
      <c r="D1001" t="str">
        <f>REPLACE(Table1[[#This Row],[Make and Model]],1,FIND(" ",Table1[[#This Row],[Make and Model]]), "")</f>
        <v>Mazda6 Sedan</v>
      </c>
      <c r="E1001" t="str">
        <f>REPLACE(Table1[[#This Row],[Make2]],1,5,"")</f>
        <v>Mazda Mazda6 Sedan</v>
      </c>
      <c r="F1001" t="s">
        <v>885</v>
      </c>
      <c r="G1001">
        <v>1.67</v>
      </c>
      <c r="H1001">
        <f>2014-Table1[[#This Row],[Year]]</f>
        <v>6</v>
      </c>
      <c r="K1001" s="1">
        <v>72000</v>
      </c>
      <c r="L1001" s="2">
        <v>9323</v>
      </c>
      <c r="M1001" s="2">
        <v>9023</v>
      </c>
      <c r="N1001" s="2">
        <v>9624</v>
      </c>
      <c r="O1001" s="2" t="s">
        <v>884</v>
      </c>
    </row>
    <row r="1002" spans="1:15" x14ac:dyDescent="0.25">
      <c r="A1002" t="str">
        <f>LEFT(Table1[[#This Row],[Make2]],4)</f>
        <v>2007</v>
      </c>
      <c r="B1002" t="str">
        <f>LEFT(Table1[[#This Row],[Make and Model]],FIND(" ",Table1[[#This Row],[Make and Model]]))</f>
        <v xml:space="preserve">Mazda </v>
      </c>
      <c r="C1002" t="s">
        <v>3032</v>
      </c>
      <c r="D1002" t="str">
        <f>REPLACE(Table1[[#This Row],[Make and Model]],1,FIND(" ",Table1[[#This Row],[Make and Model]]), "")</f>
        <v>Mazda6 Sedan</v>
      </c>
      <c r="E1002" t="str">
        <f>REPLACE(Table1[[#This Row],[Make2]],1,5,"")</f>
        <v>Mazda Mazda6 Sedan</v>
      </c>
      <c r="F1002" t="s">
        <v>549</v>
      </c>
      <c r="G1002">
        <v>1.67</v>
      </c>
      <c r="H1002">
        <f>2014-Table1[[#This Row],[Year]]</f>
        <v>7</v>
      </c>
      <c r="K1002" s="1">
        <v>84000</v>
      </c>
      <c r="L1002" s="2">
        <v>5775</v>
      </c>
      <c r="M1002" s="2">
        <v>5666</v>
      </c>
      <c r="N1002" s="2">
        <v>5883</v>
      </c>
      <c r="O1002" s="2" t="s">
        <v>548</v>
      </c>
    </row>
    <row r="1003" spans="1:15" x14ac:dyDescent="0.25">
      <c r="A1003" t="str">
        <f>LEFT(Table1[[#This Row],[Make2]],4)</f>
        <v>2006</v>
      </c>
      <c r="B1003" t="str">
        <f>LEFT(Table1[[#This Row],[Make and Model]],FIND(" ",Table1[[#This Row],[Make and Model]]))</f>
        <v xml:space="preserve">Mazda </v>
      </c>
      <c r="C1003" t="s">
        <v>3032</v>
      </c>
      <c r="D1003" t="str">
        <f>REPLACE(Table1[[#This Row],[Make and Model]],1,FIND(" ",Table1[[#This Row],[Make and Model]]), "")</f>
        <v>Mazda6 Sedan</v>
      </c>
      <c r="E1003" t="str">
        <f>REPLACE(Table1[[#This Row],[Make2]],1,5,"")</f>
        <v>Mazda Mazda6 Sedan</v>
      </c>
      <c r="F1003" t="s">
        <v>499</v>
      </c>
      <c r="G1003">
        <v>1.67</v>
      </c>
      <c r="H1003">
        <f>2014-Table1[[#This Row],[Year]]</f>
        <v>8</v>
      </c>
      <c r="K1003" s="1">
        <v>96000</v>
      </c>
      <c r="L1003" s="2">
        <v>5924</v>
      </c>
      <c r="M1003" s="2">
        <v>5793</v>
      </c>
      <c r="N1003" s="2">
        <v>6054</v>
      </c>
      <c r="O1003" s="2" t="s">
        <v>498</v>
      </c>
    </row>
    <row r="1004" spans="1:15" x14ac:dyDescent="0.25">
      <c r="A1004" t="str">
        <f>LEFT(Table1[[#This Row],[Make2]],4)</f>
        <v>2005</v>
      </c>
      <c r="B1004" t="str">
        <f>LEFT(Table1[[#This Row],[Make and Model]],FIND(" ",Table1[[#This Row],[Make and Model]]))</f>
        <v xml:space="preserve">Mazda </v>
      </c>
      <c r="C1004" t="s">
        <v>3032</v>
      </c>
      <c r="D1004" t="str">
        <f>REPLACE(Table1[[#This Row],[Make and Model]],1,FIND(" ",Table1[[#This Row],[Make and Model]]), "")</f>
        <v>Mazda6 Sedan</v>
      </c>
      <c r="E1004" t="str">
        <f>REPLACE(Table1[[#This Row],[Make2]],1,5,"")</f>
        <v>Mazda Mazda6 Sedan</v>
      </c>
      <c r="F1004" t="s">
        <v>209</v>
      </c>
      <c r="G1004">
        <v>1.67</v>
      </c>
      <c r="H1004">
        <f>2014-Table1[[#This Row],[Year]]</f>
        <v>9</v>
      </c>
      <c r="K1004" s="1">
        <v>108000</v>
      </c>
      <c r="L1004" s="2">
        <v>4061</v>
      </c>
      <c r="M1004" s="2">
        <v>3983</v>
      </c>
      <c r="N1004" s="2">
        <v>4139</v>
      </c>
      <c r="O1004" s="2" t="s">
        <v>208</v>
      </c>
    </row>
    <row r="1005" spans="1:15" x14ac:dyDescent="0.25">
      <c r="A1005" t="str">
        <f>LEFT(Table1[[#This Row],[Make2]],4)</f>
        <v>2006</v>
      </c>
      <c r="B1005" t="str">
        <f>LEFT(Table1[[#This Row],[Make and Model]],FIND(" ",Table1[[#This Row],[Make and Model]]))</f>
        <v xml:space="preserve">Mazda </v>
      </c>
      <c r="C1005" t="s">
        <v>3034</v>
      </c>
      <c r="D1005" t="str">
        <f>REPLACE(Table1[[#This Row],[Make and Model]],1,FIND(" ",Table1[[#This Row],[Make and Model]]), "")</f>
        <v>MPV Van</v>
      </c>
      <c r="E1005" t="str">
        <f>REPLACE(Table1[[#This Row],[Make2]],1,5,"")</f>
        <v>Mazda MPV Van</v>
      </c>
      <c r="F1005" t="s">
        <v>501</v>
      </c>
      <c r="G1005">
        <v>0.67</v>
      </c>
      <c r="H1005">
        <f>2014-Table1[[#This Row],[Year]]</f>
        <v>8</v>
      </c>
      <c r="K1005" s="1">
        <v>96000</v>
      </c>
      <c r="L1005" s="2">
        <v>4643</v>
      </c>
      <c r="M1005" s="2">
        <v>4553</v>
      </c>
      <c r="N1005" s="2">
        <v>4733</v>
      </c>
      <c r="O1005" s="2" t="s">
        <v>500</v>
      </c>
    </row>
    <row r="1006" spans="1:15" x14ac:dyDescent="0.25">
      <c r="A1006" t="str">
        <f>LEFT(Table1[[#This Row],[Make2]],4)</f>
        <v>2005</v>
      </c>
      <c r="B1006" t="str">
        <f>LEFT(Table1[[#This Row],[Make and Model]],FIND(" ",Table1[[#This Row],[Make and Model]]))</f>
        <v xml:space="preserve">Mazda </v>
      </c>
      <c r="C1006" t="s">
        <v>3034</v>
      </c>
      <c r="D1006" t="str">
        <f>REPLACE(Table1[[#This Row],[Make and Model]],1,FIND(" ",Table1[[#This Row],[Make and Model]]), "")</f>
        <v>MPV Van</v>
      </c>
      <c r="E1006" t="str">
        <f>REPLACE(Table1[[#This Row],[Make2]],1,5,"")</f>
        <v>Mazda MPV Van</v>
      </c>
      <c r="F1006" t="s">
        <v>211</v>
      </c>
      <c r="G1006">
        <v>0.67</v>
      </c>
      <c r="H1006">
        <f>2014-Table1[[#This Row],[Year]]</f>
        <v>9</v>
      </c>
      <c r="K1006" s="1">
        <v>108000</v>
      </c>
      <c r="L1006" s="2">
        <v>3511</v>
      </c>
      <c r="M1006" s="2">
        <v>3444</v>
      </c>
      <c r="N1006" s="2">
        <v>3578</v>
      </c>
      <c r="O1006" s="2" t="s">
        <v>210</v>
      </c>
    </row>
    <row r="1007" spans="1:15" x14ac:dyDescent="0.25">
      <c r="A1007" t="str">
        <f>LEFT(Table1[[#This Row],[Make2]],4)</f>
        <v>2011</v>
      </c>
      <c r="B1007" t="str">
        <f>LEFT(Table1[[#This Row],[Make and Model]],FIND(" ",Table1[[#This Row],[Make and Model]]))</f>
        <v xml:space="preserve">Mazda </v>
      </c>
      <c r="C1007" t="s">
        <v>3031</v>
      </c>
      <c r="D1007" t="str">
        <f>REPLACE(Table1[[#This Row],[Make and Model]],1,FIND(" ",Table1[[#This Row],[Make and Model]]), "")</f>
        <v>Tribute SUV</v>
      </c>
      <c r="E1007" t="str">
        <f>REPLACE(Table1[[#This Row],[Make2]],1,5,"")</f>
        <v>Mazda Tribute SUV</v>
      </c>
      <c r="F1007" t="s">
        <v>1993</v>
      </c>
      <c r="G1007">
        <v>3.33</v>
      </c>
      <c r="H1007">
        <f>2014-Table1[[#This Row],[Year]]</f>
        <v>3</v>
      </c>
      <c r="K1007" s="1">
        <v>36000</v>
      </c>
      <c r="L1007" s="2">
        <v>13987</v>
      </c>
      <c r="M1007" s="2">
        <v>13698</v>
      </c>
      <c r="N1007" s="2">
        <v>14276</v>
      </c>
      <c r="O1007" s="2" t="s">
        <v>1992</v>
      </c>
    </row>
    <row r="1008" spans="1:15" x14ac:dyDescent="0.25">
      <c r="A1008" t="str">
        <f>LEFT(Table1[[#This Row],[Make2]],4)</f>
        <v>2010</v>
      </c>
      <c r="B1008" t="str">
        <f>LEFT(Table1[[#This Row],[Make and Model]],FIND(" ",Table1[[#This Row],[Make and Model]]))</f>
        <v xml:space="preserve">Mazda </v>
      </c>
      <c r="C1008" t="s">
        <v>3031</v>
      </c>
      <c r="D1008" t="str">
        <f>REPLACE(Table1[[#This Row],[Make and Model]],1,FIND(" ",Table1[[#This Row],[Make and Model]]), "")</f>
        <v>Tribute SUV</v>
      </c>
      <c r="E1008" t="str">
        <f>REPLACE(Table1[[#This Row],[Make2]],1,5,"")</f>
        <v>Mazda Tribute SUV</v>
      </c>
      <c r="F1008" t="s">
        <v>1593</v>
      </c>
      <c r="G1008">
        <v>3.33</v>
      </c>
      <c r="H1008">
        <f>2014-Table1[[#This Row],[Year]]</f>
        <v>4</v>
      </c>
      <c r="K1008" s="1">
        <v>48000</v>
      </c>
      <c r="L1008" s="2">
        <v>11357</v>
      </c>
      <c r="M1008" s="2">
        <v>11060</v>
      </c>
      <c r="N1008" s="2">
        <v>11654</v>
      </c>
      <c r="O1008" s="2" t="s">
        <v>1592</v>
      </c>
    </row>
    <row r="1009" spans="1:15" x14ac:dyDescent="0.25">
      <c r="A1009" t="str">
        <f>LEFT(Table1[[#This Row],[Make2]],4)</f>
        <v>2009</v>
      </c>
      <c r="B1009" t="str">
        <f>LEFT(Table1[[#This Row],[Make and Model]],FIND(" ",Table1[[#This Row],[Make and Model]]))</f>
        <v xml:space="preserve">Mazda </v>
      </c>
      <c r="C1009" t="s">
        <v>3031</v>
      </c>
      <c r="D1009" t="str">
        <f>REPLACE(Table1[[#This Row],[Make and Model]],1,FIND(" ",Table1[[#This Row],[Make and Model]]), "")</f>
        <v>Tribute SUV</v>
      </c>
      <c r="E1009" t="str">
        <f>REPLACE(Table1[[#This Row],[Make2]],1,5,"")</f>
        <v>Mazda Tribute SUV</v>
      </c>
      <c r="F1009" t="s">
        <v>1229</v>
      </c>
      <c r="G1009">
        <v>2.67</v>
      </c>
      <c r="H1009">
        <f>2014-Table1[[#This Row],[Year]]</f>
        <v>5</v>
      </c>
      <c r="K1009" s="1">
        <v>60000</v>
      </c>
      <c r="L1009" s="2">
        <v>9376</v>
      </c>
      <c r="M1009" s="2">
        <v>9178</v>
      </c>
      <c r="N1009" s="2">
        <v>9574</v>
      </c>
      <c r="O1009" s="2" t="s">
        <v>1228</v>
      </c>
    </row>
    <row r="1010" spans="1:15" x14ac:dyDescent="0.25">
      <c r="A1010" t="str">
        <f>LEFT(Table1[[#This Row],[Make2]],4)</f>
        <v>2008</v>
      </c>
      <c r="B1010" t="str">
        <f>LEFT(Table1[[#This Row],[Make and Model]],FIND(" ",Table1[[#This Row],[Make and Model]]))</f>
        <v xml:space="preserve">Mazda </v>
      </c>
      <c r="C1010" t="s">
        <v>3031</v>
      </c>
      <c r="D1010" t="str">
        <f>REPLACE(Table1[[#This Row],[Make and Model]],1,FIND(" ",Table1[[#This Row],[Make and Model]]), "")</f>
        <v>Tribute SUV</v>
      </c>
      <c r="E1010" t="str">
        <f>REPLACE(Table1[[#This Row],[Make2]],1,5,"")</f>
        <v>Mazda Tribute SUV</v>
      </c>
      <c r="F1010" t="s">
        <v>887</v>
      </c>
      <c r="G1010">
        <v>2.67</v>
      </c>
      <c r="H1010">
        <f>2014-Table1[[#This Row],[Year]]</f>
        <v>6</v>
      </c>
      <c r="K1010" s="1">
        <v>72000</v>
      </c>
      <c r="L1010" s="2">
        <v>8435</v>
      </c>
      <c r="M1010" s="2">
        <v>8261</v>
      </c>
      <c r="N1010" s="2">
        <v>8609</v>
      </c>
      <c r="O1010" s="2" t="s">
        <v>886</v>
      </c>
    </row>
    <row r="1011" spans="1:15" x14ac:dyDescent="0.25">
      <c r="A1011" t="str">
        <f>LEFT(Table1[[#This Row],[Make2]],4)</f>
        <v>2006</v>
      </c>
      <c r="B1011" t="str">
        <f>LEFT(Table1[[#This Row],[Make and Model]],FIND(" ",Table1[[#This Row],[Make and Model]]))</f>
        <v xml:space="preserve">Mazda </v>
      </c>
      <c r="C1011" t="s">
        <v>3031</v>
      </c>
      <c r="D1011" t="str">
        <f>REPLACE(Table1[[#This Row],[Make and Model]],1,FIND(" ",Table1[[#This Row],[Make and Model]]), "")</f>
        <v>Tribute SUV</v>
      </c>
      <c r="E1011" t="str">
        <f>REPLACE(Table1[[#This Row],[Make2]],1,5,"")</f>
        <v>Mazda Tribute SUV</v>
      </c>
      <c r="F1011" t="s">
        <v>503</v>
      </c>
      <c r="G1011">
        <v>2.33</v>
      </c>
      <c r="H1011">
        <f>2014-Table1[[#This Row],[Year]]</f>
        <v>8</v>
      </c>
      <c r="K1011" s="1">
        <v>96000</v>
      </c>
      <c r="L1011" s="2">
        <v>5279</v>
      </c>
      <c r="M1011" s="2">
        <v>5170</v>
      </c>
      <c r="N1011" s="2">
        <v>5387</v>
      </c>
      <c r="O1011" s="2" t="s">
        <v>502</v>
      </c>
    </row>
    <row r="1012" spans="1:15" x14ac:dyDescent="0.25">
      <c r="A1012" t="str">
        <f>LEFT(Table1[[#This Row],[Make2]],4)</f>
        <v>2005</v>
      </c>
      <c r="B1012" t="str">
        <f>LEFT(Table1[[#This Row],[Make and Model]],FIND(" ",Table1[[#This Row],[Make and Model]]))</f>
        <v xml:space="preserve">Mazda </v>
      </c>
      <c r="C1012" t="s">
        <v>3031</v>
      </c>
      <c r="D1012" t="str">
        <f>REPLACE(Table1[[#This Row],[Make and Model]],1,FIND(" ",Table1[[#This Row],[Make and Model]]), "")</f>
        <v>Tribute SUV</v>
      </c>
      <c r="E1012" t="str">
        <f>REPLACE(Table1[[#This Row],[Make2]],1,5,"")</f>
        <v>Mazda Tribute SUV</v>
      </c>
      <c r="F1012" t="s">
        <v>213</v>
      </c>
      <c r="G1012">
        <v>2.33</v>
      </c>
      <c r="H1012">
        <f>2014-Table1[[#This Row],[Year]]</f>
        <v>9</v>
      </c>
      <c r="K1012" s="1">
        <v>108000</v>
      </c>
      <c r="L1012" s="2">
        <v>4052</v>
      </c>
      <c r="M1012" s="2">
        <v>3968</v>
      </c>
      <c r="N1012" s="2">
        <v>4136</v>
      </c>
      <c r="O1012" s="2" t="s">
        <v>212</v>
      </c>
    </row>
    <row r="1013" spans="1:15" x14ac:dyDescent="0.25">
      <c r="A1013" t="str">
        <f>LEFT(Table1[[#This Row],[Make2]],4)</f>
        <v>2012</v>
      </c>
      <c r="B1013" t="str">
        <f>LEFT(Table1[[#This Row],[Make and Model]],FIND(" ",Table1[[#This Row],[Make and Model]]))</f>
        <v xml:space="preserve">Mitsubishi </v>
      </c>
      <c r="C1013" t="s">
        <v>3036</v>
      </c>
      <c r="D1013" t="str">
        <f>REPLACE(Table1[[#This Row],[Make and Model]],1,FIND(" ",Table1[[#This Row],[Make and Model]]), "")</f>
        <v>Eclipse Coupe</v>
      </c>
      <c r="E1013" t="str">
        <f>REPLACE(Table1[[#This Row],[Make2]],1,5,"")</f>
        <v>Mitsubishi Eclipse Coupe</v>
      </c>
      <c r="F1013" t="s">
        <v>2367</v>
      </c>
      <c r="G1013">
        <v>2.33</v>
      </c>
      <c r="H1013">
        <f>2014-Table1[[#This Row],[Year]]</f>
        <v>2</v>
      </c>
      <c r="K1013" s="1">
        <v>24000</v>
      </c>
      <c r="L1013" s="2">
        <v>15320</v>
      </c>
      <c r="M1013" s="2">
        <v>15002</v>
      </c>
      <c r="N1013" s="2">
        <v>15638</v>
      </c>
      <c r="O1013" s="2" t="s">
        <v>2366</v>
      </c>
    </row>
    <row r="1014" spans="1:15" x14ac:dyDescent="0.25">
      <c r="A1014" t="str">
        <f>LEFT(Table1[[#This Row],[Make2]],4)</f>
        <v>2011</v>
      </c>
      <c r="B1014" t="str">
        <f>LEFT(Table1[[#This Row],[Make and Model]],FIND(" ",Table1[[#This Row],[Make and Model]]))</f>
        <v xml:space="preserve">Mitsubishi </v>
      </c>
      <c r="C1014" t="s">
        <v>3036</v>
      </c>
      <c r="D1014" t="str">
        <f>REPLACE(Table1[[#This Row],[Make and Model]],1,FIND(" ",Table1[[#This Row],[Make and Model]]), "")</f>
        <v>Eclipse Coupe</v>
      </c>
      <c r="E1014" t="str">
        <f>REPLACE(Table1[[#This Row],[Make2]],1,5,"")</f>
        <v>Mitsubishi Eclipse Coupe</v>
      </c>
      <c r="F1014" t="s">
        <v>1995</v>
      </c>
      <c r="G1014">
        <v>2.33</v>
      </c>
      <c r="H1014">
        <f>2014-Table1[[#This Row],[Year]]</f>
        <v>3</v>
      </c>
      <c r="K1014" s="1">
        <v>36000</v>
      </c>
      <c r="L1014" s="2">
        <v>11233</v>
      </c>
      <c r="M1014" s="2">
        <v>10945</v>
      </c>
      <c r="N1014" s="2">
        <v>11520</v>
      </c>
      <c r="O1014" s="2" t="s">
        <v>1994</v>
      </c>
    </row>
    <row r="1015" spans="1:15" x14ac:dyDescent="0.25">
      <c r="A1015" t="str">
        <f>LEFT(Table1[[#This Row],[Make2]],4)</f>
        <v>2010</v>
      </c>
      <c r="B1015" t="str">
        <f>LEFT(Table1[[#This Row],[Make and Model]],FIND(" ",Table1[[#This Row],[Make and Model]]))</f>
        <v xml:space="preserve">Mitsubishi </v>
      </c>
      <c r="C1015" t="s">
        <v>3036</v>
      </c>
      <c r="D1015" t="str">
        <f>REPLACE(Table1[[#This Row],[Make and Model]],1,FIND(" ",Table1[[#This Row],[Make and Model]]), "")</f>
        <v>Eclipse Coupe</v>
      </c>
      <c r="E1015" t="str">
        <f>REPLACE(Table1[[#This Row],[Make2]],1,5,"")</f>
        <v>Mitsubishi Eclipse Coupe</v>
      </c>
      <c r="F1015" t="s">
        <v>1595</v>
      </c>
      <c r="G1015">
        <v>2.33</v>
      </c>
      <c r="H1015">
        <f>2014-Table1[[#This Row],[Year]]</f>
        <v>4</v>
      </c>
      <c r="K1015" s="1">
        <v>48000</v>
      </c>
      <c r="L1015" s="2">
        <v>10244</v>
      </c>
      <c r="M1015" s="2">
        <v>9929</v>
      </c>
      <c r="N1015" s="2">
        <v>10559</v>
      </c>
      <c r="O1015" s="2" t="s">
        <v>1594</v>
      </c>
    </row>
    <row r="1016" spans="1:15" x14ac:dyDescent="0.25">
      <c r="A1016" t="str">
        <f>LEFT(Table1[[#This Row],[Make2]],4)</f>
        <v>2009</v>
      </c>
      <c r="B1016" t="str">
        <f>LEFT(Table1[[#This Row],[Make and Model]],FIND(" ",Table1[[#This Row],[Make and Model]]))</f>
        <v xml:space="preserve">Mitsubishi </v>
      </c>
      <c r="C1016" t="s">
        <v>3036</v>
      </c>
      <c r="D1016" t="str">
        <f>REPLACE(Table1[[#This Row],[Make and Model]],1,FIND(" ",Table1[[#This Row],[Make and Model]]), "")</f>
        <v>Eclipse Coupe</v>
      </c>
      <c r="E1016" t="str">
        <f>REPLACE(Table1[[#This Row],[Make2]],1,5,"")</f>
        <v>Mitsubishi Eclipse Coupe</v>
      </c>
      <c r="F1016" t="s">
        <v>1231</v>
      </c>
      <c r="G1016">
        <v>2.33</v>
      </c>
      <c r="H1016">
        <f>2014-Table1[[#This Row],[Year]]</f>
        <v>5</v>
      </c>
      <c r="K1016" s="1">
        <v>60000</v>
      </c>
      <c r="L1016" s="2">
        <v>8660</v>
      </c>
      <c r="M1016" s="2">
        <v>8449</v>
      </c>
      <c r="N1016" s="2">
        <v>8871</v>
      </c>
      <c r="O1016" s="2" t="s">
        <v>1230</v>
      </c>
    </row>
    <row r="1017" spans="1:15" x14ac:dyDescent="0.25">
      <c r="A1017" t="str">
        <f>LEFT(Table1[[#This Row],[Make2]],4)</f>
        <v>2008</v>
      </c>
      <c r="B1017" t="str">
        <f>LEFT(Table1[[#This Row],[Make and Model]],FIND(" ",Table1[[#This Row],[Make and Model]]))</f>
        <v xml:space="preserve">Mitsubishi </v>
      </c>
      <c r="C1017" t="s">
        <v>3036</v>
      </c>
      <c r="D1017" t="str">
        <f>REPLACE(Table1[[#This Row],[Make and Model]],1,FIND(" ",Table1[[#This Row],[Make and Model]]), "")</f>
        <v>Eclipse Coupe</v>
      </c>
      <c r="E1017" t="str">
        <f>REPLACE(Table1[[#This Row],[Make2]],1,5,"")</f>
        <v>Mitsubishi Eclipse Coupe</v>
      </c>
      <c r="F1017" t="s">
        <v>889</v>
      </c>
      <c r="G1017">
        <v>2.33</v>
      </c>
      <c r="H1017">
        <f>2014-Table1[[#This Row],[Year]]</f>
        <v>6</v>
      </c>
      <c r="K1017" s="1">
        <v>72000</v>
      </c>
      <c r="L1017" s="2">
        <v>7379</v>
      </c>
      <c r="M1017" s="2">
        <v>7258</v>
      </c>
      <c r="N1017" s="2">
        <v>7500</v>
      </c>
      <c r="O1017" s="2" t="s">
        <v>888</v>
      </c>
    </row>
    <row r="1018" spans="1:15" x14ac:dyDescent="0.25">
      <c r="A1018" t="str">
        <f>LEFT(Table1[[#This Row],[Make2]],4)</f>
        <v>2007</v>
      </c>
      <c r="B1018" t="str">
        <f>LEFT(Table1[[#This Row],[Make and Model]],FIND(" ",Table1[[#This Row],[Make and Model]]))</f>
        <v xml:space="preserve">Mitsubishi </v>
      </c>
      <c r="C1018" t="s">
        <v>3036</v>
      </c>
      <c r="D1018" t="str">
        <f>REPLACE(Table1[[#This Row],[Make and Model]],1,FIND(" ",Table1[[#This Row],[Make and Model]]), "")</f>
        <v>Eclipse Coupe</v>
      </c>
      <c r="E1018" t="str">
        <f>REPLACE(Table1[[#This Row],[Make2]],1,5,"")</f>
        <v>Mitsubishi Eclipse Coupe</v>
      </c>
      <c r="F1018" t="s">
        <v>551</v>
      </c>
      <c r="G1018">
        <v>2.33</v>
      </c>
      <c r="H1018">
        <f>2014-Table1[[#This Row],[Year]]</f>
        <v>7</v>
      </c>
      <c r="K1018" s="1">
        <v>84000</v>
      </c>
      <c r="L1018" s="2">
        <v>7660</v>
      </c>
      <c r="M1018" s="2">
        <v>7512</v>
      </c>
      <c r="N1018" s="2">
        <v>7808</v>
      </c>
      <c r="O1018" s="2" t="s">
        <v>550</v>
      </c>
    </row>
    <row r="1019" spans="1:15" x14ac:dyDescent="0.25">
      <c r="A1019" t="str">
        <f>LEFT(Table1[[#This Row],[Make2]],4)</f>
        <v>2006</v>
      </c>
      <c r="B1019" t="str">
        <f>LEFT(Table1[[#This Row],[Make and Model]],FIND(" ",Table1[[#This Row],[Make and Model]]))</f>
        <v xml:space="preserve">Mitsubishi </v>
      </c>
      <c r="C1019" t="s">
        <v>3036</v>
      </c>
      <c r="D1019" t="str">
        <f>REPLACE(Table1[[#This Row],[Make and Model]],1,FIND(" ",Table1[[#This Row],[Make and Model]]), "")</f>
        <v>Eclipse Coupe</v>
      </c>
      <c r="E1019" t="str">
        <f>REPLACE(Table1[[#This Row],[Make2]],1,5,"")</f>
        <v>Mitsubishi Eclipse Coupe</v>
      </c>
      <c r="F1019" t="s">
        <v>505</v>
      </c>
      <c r="G1019">
        <v>2.33</v>
      </c>
      <c r="H1019">
        <f>2014-Table1[[#This Row],[Year]]</f>
        <v>8</v>
      </c>
      <c r="K1019" s="1">
        <v>96000</v>
      </c>
      <c r="L1019" s="2">
        <v>5196</v>
      </c>
      <c r="M1019" s="2">
        <v>5082</v>
      </c>
      <c r="N1019" s="2">
        <v>5310</v>
      </c>
      <c r="O1019" s="2" t="s">
        <v>504</v>
      </c>
    </row>
    <row r="1020" spans="1:15" x14ac:dyDescent="0.25">
      <c r="A1020" t="str">
        <f>LEFT(Table1[[#This Row],[Make2]],4)</f>
        <v>2005</v>
      </c>
      <c r="B1020" t="str">
        <f>LEFT(Table1[[#This Row],[Make and Model]],FIND(" ",Table1[[#This Row],[Make and Model]]))</f>
        <v xml:space="preserve">Mitsubishi </v>
      </c>
      <c r="C1020" t="s">
        <v>3036</v>
      </c>
      <c r="D1020" t="str">
        <f>REPLACE(Table1[[#This Row],[Make and Model]],1,FIND(" ",Table1[[#This Row],[Make and Model]]), "")</f>
        <v>Eclipse Coupe</v>
      </c>
      <c r="E1020" t="str">
        <f>REPLACE(Table1[[#This Row],[Make2]],1,5,"")</f>
        <v>Mitsubishi Eclipse Coupe</v>
      </c>
      <c r="F1020" t="s">
        <v>215</v>
      </c>
      <c r="G1020">
        <v>2.33</v>
      </c>
      <c r="H1020">
        <f>2014-Table1[[#This Row],[Year]]</f>
        <v>9</v>
      </c>
      <c r="K1020" s="1">
        <v>108000</v>
      </c>
      <c r="L1020" s="2">
        <v>4437</v>
      </c>
      <c r="M1020" s="2">
        <v>4375</v>
      </c>
      <c r="N1020" s="2">
        <v>4498</v>
      </c>
      <c r="O1020" s="2" t="s">
        <v>214</v>
      </c>
    </row>
    <row r="1021" spans="1:15" x14ac:dyDescent="0.25">
      <c r="A1021" t="str">
        <f>LEFT(Table1[[#This Row],[Make2]],4)</f>
        <v>2011</v>
      </c>
      <c r="B1021" t="str">
        <f>LEFT(Table1[[#This Row],[Make and Model]],FIND(" ",Table1[[#This Row],[Make and Model]]))</f>
        <v xml:space="preserve">Mitsubishi </v>
      </c>
      <c r="C1021" t="s">
        <v>3031</v>
      </c>
      <c r="D1021" t="str">
        <f>REPLACE(Table1[[#This Row],[Make and Model]],1,FIND(" ",Table1[[#This Row],[Make and Model]]), "")</f>
        <v>Endeavor SUV</v>
      </c>
      <c r="E1021" t="str">
        <f>REPLACE(Table1[[#This Row],[Make2]],1,5,"")</f>
        <v>Mitsubishi Endeavor SUV</v>
      </c>
      <c r="F1021" t="s">
        <v>1999</v>
      </c>
      <c r="G1021">
        <v>2.67</v>
      </c>
      <c r="H1021">
        <f>2014-Table1[[#This Row],[Year]]</f>
        <v>3</v>
      </c>
      <c r="K1021" s="1">
        <v>36000</v>
      </c>
      <c r="L1021" s="2">
        <v>12105</v>
      </c>
      <c r="M1021" s="2">
        <v>11903</v>
      </c>
      <c r="N1021" s="2">
        <v>12308</v>
      </c>
      <c r="O1021" s="2" t="s">
        <v>1998</v>
      </c>
    </row>
    <row r="1022" spans="1:15" x14ac:dyDescent="0.25">
      <c r="A1022" t="str">
        <f>LEFT(Table1[[#This Row],[Make2]],4)</f>
        <v>2010</v>
      </c>
      <c r="B1022" t="str">
        <f>LEFT(Table1[[#This Row],[Make and Model]],FIND(" ",Table1[[#This Row],[Make and Model]]))</f>
        <v xml:space="preserve">Mitsubishi </v>
      </c>
      <c r="C1022" t="s">
        <v>3031</v>
      </c>
      <c r="D1022" t="str">
        <f>REPLACE(Table1[[#This Row],[Make and Model]],1,FIND(" ",Table1[[#This Row],[Make and Model]]), "")</f>
        <v>Endeavor SUV</v>
      </c>
      <c r="E1022" t="str">
        <f>REPLACE(Table1[[#This Row],[Make2]],1,5,"")</f>
        <v>Mitsubishi Endeavor SUV</v>
      </c>
      <c r="F1022" t="s">
        <v>1597</v>
      </c>
      <c r="G1022">
        <v>2.67</v>
      </c>
      <c r="H1022">
        <f>2014-Table1[[#This Row],[Year]]</f>
        <v>4</v>
      </c>
      <c r="K1022" s="1">
        <v>48000</v>
      </c>
      <c r="L1022" s="2">
        <v>10793</v>
      </c>
      <c r="M1022" s="2">
        <v>10644</v>
      </c>
      <c r="N1022" s="2">
        <v>10941</v>
      </c>
      <c r="O1022" s="2" t="s">
        <v>1596</v>
      </c>
    </row>
    <row r="1023" spans="1:15" x14ac:dyDescent="0.25">
      <c r="A1023" t="str">
        <f>LEFT(Table1[[#This Row],[Make2]],4)</f>
        <v>2008</v>
      </c>
      <c r="B1023" t="str">
        <f>LEFT(Table1[[#This Row],[Make and Model]],FIND(" ",Table1[[#This Row],[Make and Model]]))</f>
        <v xml:space="preserve">Mitsubishi </v>
      </c>
      <c r="C1023" t="s">
        <v>3031</v>
      </c>
      <c r="D1023" t="str">
        <f>REPLACE(Table1[[#This Row],[Make and Model]],1,FIND(" ",Table1[[#This Row],[Make and Model]]), "")</f>
        <v>Endeavor SUV</v>
      </c>
      <c r="E1023" t="str">
        <f>REPLACE(Table1[[#This Row],[Make2]],1,5,"")</f>
        <v>Mitsubishi Endeavor SUV</v>
      </c>
      <c r="F1023" t="s">
        <v>891</v>
      </c>
      <c r="G1023">
        <v>2.33</v>
      </c>
      <c r="H1023">
        <f>2014-Table1[[#This Row],[Year]]</f>
        <v>6</v>
      </c>
      <c r="K1023" s="1">
        <v>72000</v>
      </c>
      <c r="L1023" s="2">
        <v>8028</v>
      </c>
      <c r="M1023" s="2">
        <v>7869</v>
      </c>
      <c r="N1023" s="2">
        <v>8187</v>
      </c>
      <c r="O1023" s="2" t="s">
        <v>890</v>
      </c>
    </row>
    <row r="1024" spans="1:15" x14ac:dyDescent="0.25">
      <c r="A1024" t="str">
        <f>LEFT(Table1[[#This Row],[Make2]],4)</f>
        <v>2007</v>
      </c>
      <c r="B1024" t="str">
        <f>LEFT(Table1[[#This Row],[Make and Model]],FIND(" ",Table1[[#This Row],[Make and Model]]))</f>
        <v xml:space="preserve">Mitsubishi </v>
      </c>
      <c r="C1024" t="s">
        <v>3031</v>
      </c>
      <c r="D1024" t="str">
        <f>REPLACE(Table1[[#This Row],[Make and Model]],1,FIND(" ",Table1[[#This Row],[Make and Model]]), "")</f>
        <v>Endeavor SUV</v>
      </c>
      <c r="E1024" t="str">
        <f>REPLACE(Table1[[#This Row],[Make2]],1,5,"")</f>
        <v>Mitsubishi Endeavor SUV</v>
      </c>
      <c r="F1024" t="s">
        <v>553</v>
      </c>
      <c r="G1024">
        <v>2.33</v>
      </c>
      <c r="H1024">
        <f>2014-Table1[[#This Row],[Year]]</f>
        <v>7</v>
      </c>
      <c r="K1024" s="1">
        <v>84000</v>
      </c>
      <c r="L1024" s="2">
        <v>7474</v>
      </c>
      <c r="M1024" s="2">
        <v>7315</v>
      </c>
      <c r="N1024" s="2">
        <v>7633</v>
      </c>
      <c r="O1024" s="2" t="s">
        <v>552</v>
      </c>
    </row>
    <row r="1025" spans="1:15" x14ac:dyDescent="0.25">
      <c r="A1025" t="str">
        <f>LEFT(Table1[[#This Row],[Make2]],4)</f>
        <v>2006</v>
      </c>
      <c r="B1025" t="str">
        <f>LEFT(Table1[[#This Row],[Make and Model]],FIND(" ",Table1[[#This Row],[Make and Model]]))</f>
        <v xml:space="preserve">Mitsubishi </v>
      </c>
      <c r="C1025" t="s">
        <v>3031</v>
      </c>
      <c r="D1025" t="str">
        <f>REPLACE(Table1[[#This Row],[Make and Model]],1,FIND(" ",Table1[[#This Row],[Make and Model]]), "")</f>
        <v>Endeavor SUV</v>
      </c>
      <c r="E1025" t="str">
        <f>REPLACE(Table1[[#This Row],[Make2]],1,5,"")</f>
        <v>Mitsubishi Endeavor SUV</v>
      </c>
      <c r="F1025" t="s">
        <v>507</v>
      </c>
      <c r="G1025">
        <v>2.33</v>
      </c>
      <c r="H1025">
        <f>2014-Table1[[#This Row],[Year]]</f>
        <v>8</v>
      </c>
      <c r="K1025" s="1">
        <v>96000</v>
      </c>
      <c r="L1025" s="2">
        <v>5752</v>
      </c>
      <c r="M1025" s="2">
        <v>5640</v>
      </c>
      <c r="N1025" s="2">
        <v>5865</v>
      </c>
      <c r="O1025" s="2" t="s">
        <v>506</v>
      </c>
    </row>
    <row r="1026" spans="1:15" x14ac:dyDescent="0.25">
      <c r="A1026" t="str">
        <f>LEFT(Table1[[#This Row],[Make2]],4)</f>
        <v>2005</v>
      </c>
      <c r="B1026" t="str">
        <f>LEFT(Table1[[#This Row],[Make and Model]],FIND(" ",Table1[[#This Row],[Make and Model]]))</f>
        <v xml:space="preserve">Mitsubishi </v>
      </c>
      <c r="C1026" t="s">
        <v>3031</v>
      </c>
      <c r="D1026" t="str">
        <f>REPLACE(Table1[[#This Row],[Make and Model]],1,FIND(" ",Table1[[#This Row],[Make and Model]]), "")</f>
        <v>Endeavor SUV</v>
      </c>
      <c r="E1026" t="str">
        <f>REPLACE(Table1[[#This Row],[Make2]],1,5,"")</f>
        <v>Mitsubishi Endeavor SUV</v>
      </c>
      <c r="F1026" t="s">
        <v>217</v>
      </c>
      <c r="G1026">
        <v>2.33</v>
      </c>
      <c r="H1026">
        <f>2014-Table1[[#This Row],[Year]]</f>
        <v>9</v>
      </c>
      <c r="K1026" s="1">
        <v>108000</v>
      </c>
      <c r="L1026" s="2">
        <v>4097</v>
      </c>
      <c r="M1026" s="2">
        <v>4041</v>
      </c>
      <c r="N1026" s="2">
        <v>4153</v>
      </c>
      <c r="O1026" s="2" t="s">
        <v>216</v>
      </c>
    </row>
    <row r="1027" spans="1:15" x14ac:dyDescent="0.25">
      <c r="A1027" t="str">
        <f>LEFT(Table1[[#This Row],[Make2]],4)</f>
        <v>2012</v>
      </c>
      <c r="B1027" t="str">
        <f>LEFT(Table1[[#This Row],[Make and Model]],FIND(" ",Table1[[#This Row],[Make and Model]]))</f>
        <v xml:space="preserve">Mitsubishi </v>
      </c>
      <c r="C1027" t="s">
        <v>3032</v>
      </c>
      <c r="D1027" t="str">
        <f>REPLACE(Table1[[#This Row],[Make and Model]],1,FIND(" ",Table1[[#This Row],[Make and Model]]), "")</f>
        <v>Galant Sedan</v>
      </c>
      <c r="E1027" t="str">
        <f>REPLACE(Table1[[#This Row],[Make2]],1,5,"")</f>
        <v>Mitsubishi Galant Sedan</v>
      </c>
      <c r="F1027" t="s">
        <v>2369</v>
      </c>
      <c r="G1027">
        <v>3</v>
      </c>
      <c r="H1027">
        <f>2014-Table1[[#This Row],[Year]]</f>
        <v>2</v>
      </c>
      <c r="K1027" s="1">
        <v>24000</v>
      </c>
      <c r="L1027" s="2">
        <v>12308</v>
      </c>
      <c r="M1027" s="2">
        <v>12004</v>
      </c>
      <c r="N1027" s="2">
        <v>12613</v>
      </c>
      <c r="O1027" s="2" t="s">
        <v>2368</v>
      </c>
    </row>
    <row r="1028" spans="1:15" x14ac:dyDescent="0.25">
      <c r="A1028" t="str">
        <f>LEFT(Table1[[#This Row],[Make2]],4)</f>
        <v>2011</v>
      </c>
      <c r="B1028" t="str">
        <f>LEFT(Table1[[#This Row],[Make and Model]],FIND(" ",Table1[[#This Row],[Make and Model]]))</f>
        <v xml:space="preserve">Mitsubishi </v>
      </c>
      <c r="C1028" t="s">
        <v>3032</v>
      </c>
      <c r="D1028" t="str">
        <f>REPLACE(Table1[[#This Row],[Make and Model]],1,FIND(" ",Table1[[#This Row],[Make and Model]]), "")</f>
        <v>Galant Sedan</v>
      </c>
      <c r="E1028" t="str">
        <f>REPLACE(Table1[[#This Row],[Make2]],1,5,"")</f>
        <v>Mitsubishi Galant Sedan</v>
      </c>
      <c r="F1028" t="s">
        <v>2001</v>
      </c>
      <c r="G1028">
        <v>3</v>
      </c>
      <c r="H1028">
        <f>2014-Table1[[#This Row],[Year]]</f>
        <v>3</v>
      </c>
      <c r="K1028" s="1">
        <v>36000</v>
      </c>
      <c r="L1028" s="2">
        <v>10562</v>
      </c>
      <c r="M1028" s="2">
        <v>10328</v>
      </c>
      <c r="N1028" s="2">
        <v>10796</v>
      </c>
      <c r="O1028" s="2" t="s">
        <v>2000</v>
      </c>
    </row>
    <row r="1029" spans="1:15" x14ac:dyDescent="0.25">
      <c r="A1029" t="str">
        <f>LEFT(Table1[[#This Row],[Make2]],4)</f>
        <v>2010</v>
      </c>
      <c r="B1029" t="str">
        <f>LEFT(Table1[[#This Row],[Make and Model]],FIND(" ",Table1[[#This Row],[Make and Model]]))</f>
        <v xml:space="preserve">Mitsubishi </v>
      </c>
      <c r="C1029" t="s">
        <v>3032</v>
      </c>
      <c r="D1029" t="str">
        <f>REPLACE(Table1[[#This Row],[Make and Model]],1,FIND(" ",Table1[[#This Row],[Make and Model]]), "")</f>
        <v>Galant Sedan</v>
      </c>
      <c r="E1029" t="str">
        <f>REPLACE(Table1[[#This Row],[Make2]],1,5,"")</f>
        <v>Mitsubishi Galant Sedan</v>
      </c>
      <c r="F1029" t="s">
        <v>1599</v>
      </c>
      <c r="G1029">
        <v>2.67</v>
      </c>
      <c r="H1029">
        <f>2014-Table1[[#This Row],[Year]]</f>
        <v>4</v>
      </c>
      <c r="K1029" s="1">
        <v>48000</v>
      </c>
      <c r="L1029" s="2">
        <v>8872</v>
      </c>
      <c r="M1029" s="2">
        <v>8635</v>
      </c>
      <c r="N1029" s="2">
        <v>9109</v>
      </c>
      <c r="O1029" s="2" t="s">
        <v>1598</v>
      </c>
    </row>
    <row r="1030" spans="1:15" x14ac:dyDescent="0.25">
      <c r="A1030" t="str">
        <f>LEFT(Table1[[#This Row],[Make2]],4)</f>
        <v>2009</v>
      </c>
      <c r="B1030" t="str">
        <f>LEFT(Table1[[#This Row],[Make and Model]],FIND(" ",Table1[[#This Row],[Make and Model]]))</f>
        <v xml:space="preserve">Mitsubishi </v>
      </c>
      <c r="C1030" t="s">
        <v>3032</v>
      </c>
      <c r="D1030" t="str">
        <f>REPLACE(Table1[[#This Row],[Make and Model]],1,FIND(" ",Table1[[#This Row],[Make and Model]]), "")</f>
        <v>Galant Sedan</v>
      </c>
      <c r="E1030" t="str">
        <f>REPLACE(Table1[[#This Row],[Make2]],1,5,"")</f>
        <v>Mitsubishi Galant Sedan</v>
      </c>
      <c r="F1030" t="s">
        <v>1233</v>
      </c>
      <c r="G1030">
        <v>2.67</v>
      </c>
      <c r="H1030">
        <f>2014-Table1[[#This Row],[Year]]</f>
        <v>5</v>
      </c>
      <c r="K1030" s="1">
        <v>60000</v>
      </c>
      <c r="L1030" s="2">
        <v>7644</v>
      </c>
      <c r="M1030" s="2">
        <v>7479</v>
      </c>
      <c r="N1030" s="2">
        <v>7809</v>
      </c>
      <c r="O1030" s="2" t="s">
        <v>1232</v>
      </c>
    </row>
    <row r="1031" spans="1:15" x14ac:dyDescent="0.25">
      <c r="A1031" t="str">
        <f>LEFT(Table1[[#This Row],[Make2]],4)</f>
        <v>2008</v>
      </c>
      <c r="B1031" t="str">
        <f>LEFT(Table1[[#This Row],[Make and Model]],FIND(" ",Table1[[#This Row],[Make and Model]]))</f>
        <v xml:space="preserve">Mitsubishi </v>
      </c>
      <c r="C1031" t="s">
        <v>3032</v>
      </c>
      <c r="D1031" t="str">
        <f>REPLACE(Table1[[#This Row],[Make and Model]],1,FIND(" ",Table1[[#This Row],[Make and Model]]), "")</f>
        <v>Galant Sedan</v>
      </c>
      <c r="E1031" t="str">
        <f>REPLACE(Table1[[#This Row],[Make2]],1,5,"")</f>
        <v>Mitsubishi Galant Sedan</v>
      </c>
      <c r="F1031" t="s">
        <v>893</v>
      </c>
      <c r="G1031">
        <v>2.67</v>
      </c>
      <c r="H1031">
        <f>2014-Table1[[#This Row],[Year]]</f>
        <v>6</v>
      </c>
      <c r="K1031" s="1">
        <v>72000</v>
      </c>
      <c r="L1031" s="2">
        <v>6055</v>
      </c>
      <c r="M1031" s="2">
        <v>5930</v>
      </c>
      <c r="N1031" s="2">
        <v>6181</v>
      </c>
      <c r="O1031" s="2" t="s">
        <v>892</v>
      </c>
    </row>
    <row r="1032" spans="1:15" x14ac:dyDescent="0.25">
      <c r="A1032" t="str">
        <f>LEFT(Table1[[#This Row],[Make2]],4)</f>
        <v>2007</v>
      </c>
      <c r="B1032" t="str">
        <f>LEFT(Table1[[#This Row],[Make and Model]],FIND(" ",Table1[[#This Row],[Make and Model]]))</f>
        <v xml:space="preserve">Mitsubishi </v>
      </c>
      <c r="C1032" t="s">
        <v>3032</v>
      </c>
      <c r="D1032" t="str">
        <f>REPLACE(Table1[[#This Row],[Make and Model]],1,FIND(" ",Table1[[#This Row],[Make and Model]]), "")</f>
        <v>Galant Sedan</v>
      </c>
      <c r="E1032" t="str">
        <f>REPLACE(Table1[[#This Row],[Make2]],1,5,"")</f>
        <v>Mitsubishi Galant Sedan</v>
      </c>
      <c r="F1032" t="s">
        <v>555</v>
      </c>
      <c r="G1032">
        <v>2.67</v>
      </c>
      <c r="H1032">
        <f>2014-Table1[[#This Row],[Year]]</f>
        <v>7</v>
      </c>
      <c r="K1032" s="1">
        <v>84000</v>
      </c>
      <c r="L1032" s="2">
        <v>5355</v>
      </c>
      <c r="M1032" s="2">
        <v>5230</v>
      </c>
      <c r="N1032" s="2">
        <v>5480</v>
      </c>
      <c r="O1032" s="2" t="s">
        <v>554</v>
      </c>
    </row>
    <row r="1033" spans="1:15" x14ac:dyDescent="0.25">
      <c r="A1033" t="str">
        <f>LEFT(Table1[[#This Row],[Make2]],4)</f>
        <v>2006</v>
      </c>
      <c r="B1033" t="str">
        <f>LEFT(Table1[[#This Row],[Make and Model]],FIND(" ",Table1[[#This Row],[Make and Model]]))</f>
        <v xml:space="preserve">Mitsubishi </v>
      </c>
      <c r="C1033" t="s">
        <v>3032</v>
      </c>
      <c r="D1033" t="str">
        <f>REPLACE(Table1[[#This Row],[Make and Model]],1,FIND(" ",Table1[[#This Row],[Make and Model]]), "")</f>
        <v>Galant Sedan</v>
      </c>
      <c r="E1033" t="str">
        <f>REPLACE(Table1[[#This Row],[Make2]],1,5,"")</f>
        <v>Mitsubishi Galant Sedan</v>
      </c>
      <c r="F1033" t="s">
        <v>509</v>
      </c>
      <c r="G1033">
        <v>2.67</v>
      </c>
      <c r="H1033">
        <f>2014-Table1[[#This Row],[Year]]</f>
        <v>8</v>
      </c>
      <c r="K1033" s="1">
        <v>96000</v>
      </c>
      <c r="L1033" s="2">
        <v>4169</v>
      </c>
      <c r="M1033" s="2">
        <v>4079</v>
      </c>
      <c r="N1033" s="2">
        <v>4260</v>
      </c>
      <c r="O1033" s="2" t="s">
        <v>508</v>
      </c>
    </row>
    <row r="1034" spans="1:15" x14ac:dyDescent="0.25">
      <c r="A1034" t="str">
        <f>LEFT(Table1[[#This Row],[Make2]],4)</f>
        <v>2005</v>
      </c>
      <c r="B1034" t="str">
        <f>LEFT(Table1[[#This Row],[Make and Model]],FIND(" ",Table1[[#This Row],[Make and Model]]))</f>
        <v xml:space="preserve">Mitsubishi </v>
      </c>
      <c r="C1034" t="s">
        <v>3032</v>
      </c>
      <c r="D1034" t="str">
        <f>REPLACE(Table1[[#This Row],[Make and Model]],1,FIND(" ",Table1[[#This Row],[Make and Model]]), "")</f>
        <v>Galant Sedan</v>
      </c>
      <c r="E1034" t="str">
        <f>REPLACE(Table1[[#This Row],[Make2]],1,5,"")</f>
        <v>Mitsubishi Galant Sedan</v>
      </c>
      <c r="F1034" t="s">
        <v>219</v>
      </c>
      <c r="G1034">
        <v>2.67</v>
      </c>
      <c r="H1034">
        <f>2014-Table1[[#This Row],[Year]]</f>
        <v>9</v>
      </c>
      <c r="K1034" s="1">
        <v>108000</v>
      </c>
      <c r="L1034" s="2">
        <v>3746</v>
      </c>
      <c r="M1034" s="2">
        <v>3666</v>
      </c>
      <c r="N1034" s="2">
        <v>3826</v>
      </c>
      <c r="O1034" s="2" t="s">
        <v>218</v>
      </c>
    </row>
    <row r="1035" spans="1:15" x14ac:dyDescent="0.25">
      <c r="A1035" t="str">
        <f>LEFT(Table1[[#This Row],[Make2]],4)</f>
        <v>2011</v>
      </c>
      <c r="B1035" t="str">
        <f>LEFT(Table1[[#This Row],[Make and Model]],FIND(" ",Table1[[#This Row],[Make and Model]]))</f>
        <v xml:space="preserve">Mitsubishi </v>
      </c>
      <c r="C1035" t="s">
        <v>3033</v>
      </c>
      <c r="D1035" t="str">
        <f>REPLACE(Table1[[#This Row],[Make and Model]],1,FIND(" ",Table1[[#This Row],[Make and Model]]), "")</f>
        <v>Lancer Hatchback</v>
      </c>
      <c r="E1035" t="str">
        <f>REPLACE(Table1[[#This Row],[Make2]],1,5,"")</f>
        <v>Mitsubishi Lancer Hatchback</v>
      </c>
      <c r="F1035" t="s">
        <v>2003</v>
      </c>
      <c r="G1035">
        <v>4</v>
      </c>
      <c r="H1035">
        <f>2014-Table1[[#This Row],[Year]]</f>
        <v>3</v>
      </c>
      <c r="K1035" s="1">
        <v>36000</v>
      </c>
      <c r="L1035" s="2">
        <v>10702</v>
      </c>
      <c r="M1035" s="2">
        <v>10393</v>
      </c>
      <c r="N1035" s="2">
        <v>11010</v>
      </c>
      <c r="O1035" s="2" t="s">
        <v>2002</v>
      </c>
    </row>
    <row r="1036" spans="1:15" x14ac:dyDescent="0.25">
      <c r="A1036" t="str">
        <f>LEFT(Table1[[#This Row],[Make2]],4)</f>
        <v>2010</v>
      </c>
      <c r="B1036" t="str">
        <f>LEFT(Table1[[#This Row],[Make and Model]],FIND(" ",Table1[[#This Row],[Make and Model]]))</f>
        <v xml:space="preserve">Mitsubishi </v>
      </c>
      <c r="C1036" t="s">
        <v>3033</v>
      </c>
      <c r="D1036" t="str">
        <f>REPLACE(Table1[[#This Row],[Make and Model]],1,FIND(" ",Table1[[#This Row],[Make and Model]]), "")</f>
        <v>Lancer Hatchback</v>
      </c>
      <c r="E1036" t="str">
        <f>REPLACE(Table1[[#This Row],[Make2]],1,5,"")</f>
        <v>Mitsubishi Lancer Hatchback</v>
      </c>
      <c r="F1036" t="s">
        <v>1601</v>
      </c>
      <c r="G1036">
        <v>4</v>
      </c>
      <c r="H1036">
        <f>2014-Table1[[#This Row],[Year]]</f>
        <v>4</v>
      </c>
      <c r="K1036" s="1">
        <v>48000</v>
      </c>
      <c r="L1036" s="2">
        <v>11632</v>
      </c>
      <c r="M1036" s="2">
        <v>11343</v>
      </c>
      <c r="N1036" s="2">
        <v>11921</v>
      </c>
      <c r="O1036" s="2" t="s">
        <v>1600</v>
      </c>
    </row>
    <row r="1037" spans="1:15" x14ac:dyDescent="0.25">
      <c r="A1037" t="str">
        <f>LEFT(Table1[[#This Row],[Make2]],4)</f>
        <v>2009</v>
      </c>
      <c r="B1037" t="str">
        <f>LEFT(Table1[[#This Row],[Make and Model]],FIND(" ",Table1[[#This Row],[Make and Model]]))</f>
        <v xml:space="preserve">Mitsubishi </v>
      </c>
      <c r="C1037" t="s">
        <v>3033</v>
      </c>
      <c r="D1037" t="str">
        <f>REPLACE(Table1[[#This Row],[Make and Model]],1,FIND(" ",Table1[[#This Row],[Make and Model]]), "")</f>
        <v>Lancer Hatchback</v>
      </c>
      <c r="E1037" t="str">
        <f>REPLACE(Table1[[#This Row],[Make2]],1,5,"")</f>
        <v>Mitsubishi Lancer Hatchback</v>
      </c>
      <c r="F1037" t="s">
        <v>1235</v>
      </c>
      <c r="G1037">
        <v>4</v>
      </c>
      <c r="H1037">
        <f>2014-Table1[[#This Row],[Year]]</f>
        <v>5</v>
      </c>
      <c r="K1037" s="1">
        <v>60000</v>
      </c>
      <c r="L1037" s="2">
        <v>9744</v>
      </c>
      <c r="M1037" s="2">
        <v>9442</v>
      </c>
      <c r="N1037" s="2">
        <v>10045</v>
      </c>
      <c r="O1037" s="2" t="s">
        <v>1234</v>
      </c>
    </row>
    <row r="1038" spans="1:15" x14ac:dyDescent="0.25">
      <c r="A1038" t="str">
        <f>LEFT(Table1[[#This Row],[Make2]],4)</f>
        <v>2013</v>
      </c>
      <c r="B1038" t="str">
        <f>LEFT(Table1[[#This Row],[Make and Model]],FIND(" ",Table1[[#This Row],[Make and Model]]))</f>
        <v xml:space="preserve">Mitsubishi </v>
      </c>
      <c r="C1038" t="s">
        <v>3032</v>
      </c>
      <c r="D1038" t="str">
        <f>REPLACE(Table1[[#This Row],[Make and Model]],1,FIND(" ",Table1[[#This Row],[Make and Model]]), "")</f>
        <v>Lancer Sedan</v>
      </c>
      <c r="E1038" t="str">
        <f>REPLACE(Table1[[#This Row],[Make2]],1,5,"")</f>
        <v>Mitsubishi Lancer Sedan</v>
      </c>
      <c r="F1038" t="s">
        <v>2717</v>
      </c>
      <c r="G1038">
        <v>4</v>
      </c>
      <c r="H1038">
        <f>2014-Table1[[#This Row],[Year]]</f>
        <v>1</v>
      </c>
      <c r="K1038" s="1">
        <v>12000</v>
      </c>
      <c r="L1038" s="2">
        <v>12717</v>
      </c>
      <c r="M1038" s="2">
        <v>12475</v>
      </c>
      <c r="N1038" s="2">
        <v>12959</v>
      </c>
      <c r="O1038" s="2" t="s">
        <v>2716</v>
      </c>
    </row>
    <row r="1039" spans="1:15" x14ac:dyDescent="0.25">
      <c r="A1039" t="str">
        <f>LEFT(Table1[[#This Row],[Make2]],4)</f>
        <v>2012</v>
      </c>
      <c r="B1039" t="str">
        <f>LEFT(Table1[[#This Row],[Make and Model]],FIND(" ",Table1[[#This Row],[Make and Model]]))</f>
        <v xml:space="preserve">Mitsubishi </v>
      </c>
      <c r="C1039" t="s">
        <v>3032</v>
      </c>
      <c r="D1039" t="str">
        <f>REPLACE(Table1[[#This Row],[Make and Model]],1,FIND(" ",Table1[[#This Row],[Make and Model]]), "")</f>
        <v>Lancer Sedan</v>
      </c>
      <c r="E1039" t="str">
        <f>REPLACE(Table1[[#This Row],[Make2]],1,5,"")</f>
        <v>Mitsubishi Lancer Sedan</v>
      </c>
      <c r="F1039" t="s">
        <v>2371</v>
      </c>
      <c r="G1039">
        <v>4</v>
      </c>
      <c r="H1039">
        <f>2014-Table1[[#This Row],[Year]]</f>
        <v>2</v>
      </c>
      <c r="K1039" s="1">
        <v>24000</v>
      </c>
      <c r="L1039" s="2">
        <v>11342</v>
      </c>
      <c r="M1039" s="2">
        <v>11112</v>
      </c>
      <c r="N1039" s="2">
        <v>11572</v>
      </c>
      <c r="O1039" s="2" t="s">
        <v>2370</v>
      </c>
    </row>
    <row r="1040" spans="1:15" x14ac:dyDescent="0.25">
      <c r="A1040" t="str">
        <f>LEFT(Table1[[#This Row],[Make2]],4)</f>
        <v>2011</v>
      </c>
      <c r="B1040" t="str">
        <f>LEFT(Table1[[#This Row],[Make and Model]],FIND(" ",Table1[[#This Row],[Make and Model]]))</f>
        <v xml:space="preserve">Mitsubishi </v>
      </c>
      <c r="C1040" t="s">
        <v>3032</v>
      </c>
      <c r="D1040" t="str">
        <f>REPLACE(Table1[[#This Row],[Make and Model]],1,FIND(" ",Table1[[#This Row],[Make and Model]]), "")</f>
        <v>Lancer Sedan</v>
      </c>
      <c r="E1040" t="str">
        <f>REPLACE(Table1[[#This Row],[Make2]],1,5,"")</f>
        <v>Mitsubishi Lancer Sedan</v>
      </c>
      <c r="F1040" t="s">
        <v>2005</v>
      </c>
      <c r="G1040">
        <v>4</v>
      </c>
      <c r="H1040">
        <f>2014-Table1[[#This Row],[Year]]</f>
        <v>3</v>
      </c>
      <c r="K1040" s="1">
        <v>36000</v>
      </c>
      <c r="L1040" s="2">
        <v>9361</v>
      </c>
      <c r="M1040" s="2">
        <v>9192</v>
      </c>
      <c r="N1040" s="2">
        <v>9529</v>
      </c>
      <c r="O1040" s="2" t="s">
        <v>2004</v>
      </c>
    </row>
    <row r="1041" spans="1:15" x14ac:dyDescent="0.25">
      <c r="A1041" t="str">
        <f>LEFT(Table1[[#This Row],[Make2]],4)</f>
        <v>2010</v>
      </c>
      <c r="B1041" t="str">
        <f>LEFT(Table1[[#This Row],[Make and Model]],FIND(" ",Table1[[#This Row],[Make and Model]]))</f>
        <v xml:space="preserve">Mitsubishi </v>
      </c>
      <c r="C1041" t="s">
        <v>3032</v>
      </c>
      <c r="D1041" t="str">
        <f>REPLACE(Table1[[#This Row],[Make and Model]],1,FIND(" ",Table1[[#This Row],[Make and Model]]), "")</f>
        <v>Lancer Sedan</v>
      </c>
      <c r="E1041" t="str">
        <f>REPLACE(Table1[[#This Row],[Make2]],1,5,"")</f>
        <v>Mitsubishi Lancer Sedan</v>
      </c>
      <c r="F1041" t="s">
        <v>1603</v>
      </c>
      <c r="G1041">
        <v>4</v>
      </c>
      <c r="H1041">
        <f>2014-Table1[[#This Row],[Year]]</f>
        <v>4</v>
      </c>
      <c r="K1041" s="1">
        <v>48000</v>
      </c>
      <c r="L1041" s="2">
        <v>20398</v>
      </c>
      <c r="M1041" s="2">
        <v>20069</v>
      </c>
      <c r="N1041" s="2">
        <v>20726</v>
      </c>
      <c r="O1041" s="2" t="s">
        <v>1602</v>
      </c>
    </row>
    <row r="1042" spans="1:15" x14ac:dyDescent="0.25">
      <c r="A1042" t="str">
        <f>LEFT(Table1[[#This Row],[Make2]],4)</f>
        <v>2009</v>
      </c>
      <c r="B1042" t="str">
        <f>LEFT(Table1[[#This Row],[Make and Model]],FIND(" ",Table1[[#This Row],[Make and Model]]))</f>
        <v xml:space="preserve">Mitsubishi </v>
      </c>
      <c r="C1042" t="s">
        <v>3032</v>
      </c>
      <c r="D1042" t="str">
        <f>REPLACE(Table1[[#This Row],[Make and Model]],1,FIND(" ",Table1[[#This Row],[Make and Model]]), "")</f>
        <v>Lancer Sedan</v>
      </c>
      <c r="E1042" t="str">
        <f>REPLACE(Table1[[#This Row],[Make2]],1,5,"")</f>
        <v>Mitsubishi Lancer Sedan</v>
      </c>
      <c r="F1042" t="s">
        <v>1237</v>
      </c>
      <c r="G1042">
        <v>4</v>
      </c>
      <c r="H1042">
        <f>2014-Table1[[#This Row],[Year]]</f>
        <v>5</v>
      </c>
      <c r="K1042" s="1">
        <v>60000</v>
      </c>
      <c r="L1042" s="2">
        <v>6796</v>
      </c>
      <c r="M1042" s="2">
        <v>6619</v>
      </c>
      <c r="N1042" s="2">
        <v>6973</v>
      </c>
      <c r="O1042" s="2" t="s">
        <v>1236</v>
      </c>
    </row>
    <row r="1043" spans="1:15" x14ac:dyDescent="0.25">
      <c r="A1043" t="str">
        <f>LEFT(Table1[[#This Row],[Make2]],4)</f>
        <v>2008</v>
      </c>
      <c r="B1043" t="str">
        <f>LEFT(Table1[[#This Row],[Make and Model]],FIND(" ",Table1[[#This Row],[Make and Model]]))</f>
        <v xml:space="preserve">Mitsubishi </v>
      </c>
      <c r="C1043" t="s">
        <v>3032</v>
      </c>
      <c r="D1043" t="str">
        <f>REPLACE(Table1[[#This Row],[Make and Model]],1,FIND(" ",Table1[[#This Row],[Make and Model]]), "")</f>
        <v>Lancer Sedan</v>
      </c>
      <c r="E1043" t="str">
        <f>REPLACE(Table1[[#This Row],[Make2]],1,5,"")</f>
        <v>Mitsubishi Lancer Sedan</v>
      </c>
      <c r="F1043" t="s">
        <v>895</v>
      </c>
      <c r="G1043">
        <v>4</v>
      </c>
      <c r="H1043">
        <f>2014-Table1[[#This Row],[Year]]</f>
        <v>6</v>
      </c>
      <c r="K1043" s="1">
        <v>72000</v>
      </c>
      <c r="L1043" s="2">
        <v>5649</v>
      </c>
      <c r="M1043" s="2">
        <v>5505</v>
      </c>
      <c r="N1043" s="2">
        <v>5794</v>
      </c>
      <c r="O1043" s="2" t="s">
        <v>894</v>
      </c>
    </row>
    <row r="1044" spans="1:15" x14ac:dyDescent="0.25">
      <c r="A1044" t="str">
        <f>LEFT(Table1[[#This Row],[Make2]],4)</f>
        <v>2006</v>
      </c>
      <c r="B1044" t="str">
        <f>LEFT(Table1[[#This Row],[Make and Model]],FIND(" ",Table1[[#This Row],[Make and Model]]))</f>
        <v xml:space="preserve">Mitsubishi </v>
      </c>
      <c r="C1044" t="s">
        <v>3032</v>
      </c>
      <c r="D1044" t="str">
        <f>REPLACE(Table1[[#This Row],[Make and Model]],1,FIND(" ",Table1[[#This Row],[Make and Model]]), "")</f>
        <v>Lancer Sedan</v>
      </c>
      <c r="E1044" t="str">
        <f>REPLACE(Table1[[#This Row],[Make2]],1,5,"")</f>
        <v>Mitsubishi Lancer Sedan</v>
      </c>
      <c r="F1044" t="s">
        <v>511</v>
      </c>
      <c r="G1044">
        <v>1.67</v>
      </c>
      <c r="H1044">
        <f>2014-Table1[[#This Row],[Year]]</f>
        <v>8</v>
      </c>
      <c r="K1044" s="1">
        <v>96000</v>
      </c>
      <c r="L1044" s="2">
        <v>4190</v>
      </c>
      <c r="M1044" s="2">
        <v>4085</v>
      </c>
      <c r="N1044" s="2">
        <v>4295</v>
      </c>
      <c r="O1044" s="2" t="s">
        <v>510</v>
      </c>
    </row>
    <row r="1045" spans="1:15" x14ac:dyDescent="0.25">
      <c r="A1045" t="str">
        <f>LEFT(Table1[[#This Row],[Make2]],4)</f>
        <v>2005</v>
      </c>
      <c r="B1045" t="str">
        <f>LEFT(Table1[[#This Row],[Make and Model]],FIND(" ",Table1[[#This Row],[Make and Model]]))</f>
        <v xml:space="preserve">Mitsubishi </v>
      </c>
      <c r="C1045" t="s">
        <v>3032</v>
      </c>
      <c r="D1045" t="str">
        <f>REPLACE(Table1[[#This Row],[Make and Model]],1,FIND(" ",Table1[[#This Row],[Make and Model]]), "")</f>
        <v>Lancer Sedan</v>
      </c>
      <c r="E1045" t="str">
        <f>REPLACE(Table1[[#This Row],[Make2]],1,5,"")</f>
        <v>Mitsubishi Lancer Sedan</v>
      </c>
      <c r="F1045" t="s">
        <v>221</v>
      </c>
      <c r="G1045">
        <v>1.67</v>
      </c>
      <c r="H1045">
        <f>2014-Table1[[#This Row],[Year]]</f>
        <v>9</v>
      </c>
      <c r="K1045" s="1">
        <v>108000</v>
      </c>
      <c r="L1045" s="2">
        <v>3181</v>
      </c>
      <c r="M1045" s="2">
        <v>3093</v>
      </c>
      <c r="N1045" s="2">
        <v>3269</v>
      </c>
      <c r="O1045" s="2" t="s">
        <v>220</v>
      </c>
    </row>
    <row r="1046" spans="1:15" x14ac:dyDescent="0.25">
      <c r="A1046" t="str">
        <f>LEFT(Table1[[#This Row],[Make2]],4)</f>
        <v>2013</v>
      </c>
      <c r="B1046" t="str">
        <f>LEFT(Table1[[#This Row],[Make and Model]],FIND(" ",Table1[[#This Row],[Make and Model]]))</f>
        <v xml:space="preserve">Mitsubishi </v>
      </c>
      <c r="C1046" t="s">
        <v>3031</v>
      </c>
      <c r="D1046" t="str">
        <f>REPLACE(Table1[[#This Row],[Make and Model]],1,FIND(" ",Table1[[#This Row],[Make and Model]]), "")</f>
        <v>Outlander Sport SUV</v>
      </c>
      <c r="E1046" t="str">
        <f>REPLACE(Table1[[#This Row],[Make2]],1,5,"")</f>
        <v>Mitsubishi Outlander Sport SUV</v>
      </c>
      <c r="F1046" t="s">
        <v>2719</v>
      </c>
      <c r="G1046">
        <v>3.33</v>
      </c>
      <c r="H1046">
        <f>2014-Table1[[#This Row],[Year]]</f>
        <v>1</v>
      </c>
      <c r="K1046" s="1">
        <v>12000</v>
      </c>
      <c r="L1046" s="2">
        <v>14846</v>
      </c>
      <c r="M1046" s="2">
        <v>14482</v>
      </c>
      <c r="N1046" s="2">
        <v>15211</v>
      </c>
      <c r="O1046" s="2" t="s">
        <v>2718</v>
      </c>
    </row>
    <row r="1047" spans="1:15" x14ac:dyDescent="0.25">
      <c r="A1047" t="str">
        <f>LEFT(Table1[[#This Row],[Make2]],4)</f>
        <v>2012</v>
      </c>
      <c r="B1047" t="str">
        <f>LEFT(Table1[[#This Row],[Make and Model]],FIND(" ",Table1[[#This Row],[Make and Model]]))</f>
        <v xml:space="preserve">Mitsubishi </v>
      </c>
      <c r="C1047" t="s">
        <v>3031</v>
      </c>
      <c r="D1047" t="str">
        <f>REPLACE(Table1[[#This Row],[Make and Model]],1,FIND(" ",Table1[[#This Row],[Make and Model]]), "")</f>
        <v>Outlander Sport SUV</v>
      </c>
      <c r="E1047" t="str">
        <f>REPLACE(Table1[[#This Row],[Make2]],1,5,"")</f>
        <v>Mitsubishi Outlander Sport SUV</v>
      </c>
      <c r="F1047" t="s">
        <v>2373</v>
      </c>
      <c r="G1047">
        <v>3.33</v>
      </c>
      <c r="H1047">
        <f>2014-Table1[[#This Row],[Year]]</f>
        <v>2</v>
      </c>
      <c r="K1047" s="1">
        <v>24000</v>
      </c>
      <c r="L1047" s="2">
        <v>12729</v>
      </c>
      <c r="M1047" s="2">
        <v>12467</v>
      </c>
      <c r="N1047" s="2">
        <v>12992</v>
      </c>
      <c r="O1047" s="2" t="s">
        <v>2372</v>
      </c>
    </row>
    <row r="1048" spans="1:15" x14ac:dyDescent="0.25">
      <c r="A1048" t="str">
        <f>LEFT(Table1[[#This Row],[Make2]],4)</f>
        <v>2011</v>
      </c>
      <c r="B1048" t="str">
        <f>LEFT(Table1[[#This Row],[Make and Model]],FIND(" ",Table1[[#This Row],[Make and Model]]))</f>
        <v xml:space="preserve">Mitsubishi </v>
      </c>
      <c r="C1048" t="s">
        <v>3031</v>
      </c>
      <c r="D1048" t="str">
        <f>REPLACE(Table1[[#This Row],[Make and Model]],1,FIND(" ",Table1[[#This Row],[Make and Model]]), "")</f>
        <v>Outlander Sport SUV</v>
      </c>
      <c r="E1048" t="str">
        <f>REPLACE(Table1[[#This Row],[Make2]],1,5,"")</f>
        <v>Mitsubishi Outlander Sport SUV</v>
      </c>
      <c r="F1048" t="s">
        <v>2007</v>
      </c>
      <c r="G1048">
        <v>3.33</v>
      </c>
      <c r="H1048">
        <f>2014-Table1[[#This Row],[Year]]</f>
        <v>3</v>
      </c>
      <c r="K1048" s="1">
        <v>36000</v>
      </c>
      <c r="L1048" s="2">
        <v>11278</v>
      </c>
      <c r="M1048" s="2">
        <v>11072</v>
      </c>
      <c r="N1048" s="2">
        <v>11485</v>
      </c>
      <c r="O1048" s="2" t="s">
        <v>2006</v>
      </c>
    </row>
    <row r="1049" spans="1:15" x14ac:dyDescent="0.25">
      <c r="A1049" t="str">
        <f>LEFT(Table1[[#This Row],[Make2]],4)</f>
        <v>2013</v>
      </c>
      <c r="B1049" t="str">
        <f>LEFT(Table1[[#This Row],[Make and Model]],FIND(" ",Table1[[#This Row],[Make and Model]]))</f>
        <v xml:space="preserve">Mitsubishi </v>
      </c>
      <c r="C1049" t="s">
        <v>3031</v>
      </c>
      <c r="D1049" t="str">
        <f>REPLACE(Table1[[#This Row],[Make and Model]],1,FIND(" ",Table1[[#This Row],[Make and Model]]), "")</f>
        <v>Outlander SUV</v>
      </c>
      <c r="E1049" t="str">
        <f>REPLACE(Table1[[#This Row],[Make2]],1,5,"")</f>
        <v>Mitsubishi Outlander SUV</v>
      </c>
      <c r="F1049" t="s">
        <v>2721</v>
      </c>
      <c r="G1049">
        <v>3.33</v>
      </c>
      <c r="H1049">
        <f>2014-Table1[[#This Row],[Year]]</f>
        <v>1</v>
      </c>
      <c r="K1049" s="1">
        <v>12000</v>
      </c>
      <c r="L1049" s="2">
        <v>16480</v>
      </c>
      <c r="M1049" s="2">
        <v>16082</v>
      </c>
      <c r="N1049" s="2">
        <v>16878</v>
      </c>
      <c r="O1049" s="2" t="s">
        <v>2720</v>
      </c>
    </row>
    <row r="1050" spans="1:15" x14ac:dyDescent="0.25">
      <c r="A1050" t="str">
        <f>LEFT(Table1[[#This Row],[Make2]],4)</f>
        <v>2012</v>
      </c>
      <c r="B1050" t="str">
        <f>LEFT(Table1[[#This Row],[Make and Model]],FIND(" ",Table1[[#This Row],[Make and Model]]))</f>
        <v xml:space="preserve">Mitsubishi </v>
      </c>
      <c r="C1050" t="s">
        <v>3031</v>
      </c>
      <c r="D1050" t="str">
        <f>REPLACE(Table1[[#This Row],[Make and Model]],1,FIND(" ",Table1[[#This Row],[Make and Model]]), "")</f>
        <v>Outlander SUV</v>
      </c>
      <c r="E1050" t="str">
        <f>REPLACE(Table1[[#This Row],[Make2]],1,5,"")</f>
        <v>Mitsubishi Outlander SUV</v>
      </c>
      <c r="F1050" t="s">
        <v>2375</v>
      </c>
      <c r="G1050">
        <v>3.33</v>
      </c>
      <c r="H1050">
        <f>2014-Table1[[#This Row],[Year]]</f>
        <v>2</v>
      </c>
      <c r="K1050" s="1">
        <v>24000</v>
      </c>
      <c r="L1050" s="2">
        <v>14376</v>
      </c>
      <c r="M1050" s="2">
        <v>14063</v>
      </c>
      <c r="N1050" s="2">
        <v>14689</v>
      </c>
      <c r="O1050" s="2" t="s">
        <v>2374</v>
      </c>
    </row>
    <row r="1051" spans="1:15" x14ac:dyDescent="0.25">
      <c r="A1051" t="str">
        <f>LEFT(Table1[[#This Row],[Make2]],4)</f>
        <v>2011</v>
      </c>
      <c r="B1051" t="str">
        <f>LEFT(Table1[[#This Row],[Make and Model]],FIND(" ",Table1[[#This Row],[Make and Model]]))</f>
        <v xml:space="preserve">Mitsubishi </v>
      </c>
      <c r="C1051" t="s">
        <v>3031</v>
      </c>
      <c r="D1051" t="str">
        <f>REPLACE(Table1[[#This Row],[Make and Model]],1,FIND(" ",Table1[[#This Row],[Make and Model]]), "")</f>
        <v>Outlander SUV</v>
      </c>
      <c r="E1051" t="str">
        <f>REPLACE(Table1[[#This Row],[Make2]],1,5,"")</f>
        <v>Mitsubishi Outlander SUV</v>
      </c>
      <c r="F1051" t="s">
        <v>2009</v>
      </c>
      <c r="G1051">
        <v>3.33</v>
      </c>
      <c r="H1051">
        <f>2014-Table1[[#This Row],[Year]]</f>
        <v>3</v>
      </c>
      <c r="K1051" s="1">
        <v>36000</v>
      </c>
      <c r="L1051" s="2">
        <v>12603</v>
      </c>
      <c r="M1051" s="2">
        <v>12332</v>
      </c>
      <c r="N1051" s="2">
        <v>12873</v>
      </c>
      <c r="O1051" s="2" t="s">
        <v>2008</v>
      </c>
    </row>
    <row r="1052" spans="1:15" x14ac:dyDescent="0.25">
      <c r="A1052" t="str">
        <f>LEFT(Table1[[#This Row],[Make2]],4)</f>
        <v>2010</v>
      </c>
      <c r="B1052" t="str">
        <f>LEFT(Table1[[#This Row],[Make and Model]],FIND(" ",Table1[[#This Row],[Make and Model]]))</f>
        <v xml:space="preserve">Mitsubishi </v>
      </c>
      <c r="C1052" t="s">
        <v>3031</v>
      </c>
      <c r="D1052" t="str">
        <f>REPLACE(Table1[[#This Row],[Make and Model]],1,FIND(" ",Table1[[#This Row],[Make and Model]]), "")</f>
        <v>Outlander SUV</v>
      </c>
      <c r="E1052" t="str">
        <f>REPLACE(Table1[[#This Row],[Make2]],1,5,"")</f>
        <v>Mitsubishi Outlander SUV</v>
      </c>
      <c r="F1052" t="s">
        <v>1607</v>
      </c>
      <c r="G1052">
        <v>3.33</v>
      </c>
      <c r="H1052">
        <f>2014-Table1[[#This Row],[Year]]</f>
        <v>4</v>
      </c>
      <c r="K1052" s="1">
        <v>48000</v>
      </c>
      <c r="L1052" s="2">
        <v>9814</v>
      </c>
      <c r="M1052" s="2">
        <v>9658</v>
      </c>
      <c r="N1052" s="2">
        <v>9970</v>
      </c>
      <c r="O1052" s="2" t="s">
        <v>1606</v>
      </c>
    </row>
    <row r="1053" spans="1:15" x14ac:dyDescent="0.25">
      <c r="A1053" t="str">
        <f>LEFT(Table1[[#This Row],[Make2]],4)</f>
        <v>2009</v>
      </c>
      <c r="B1053" t="str">
        <f>LEFT(Table1[[#This Row],[Make and Model]],FIND(" ",Table1[[#This Row],[Make and Model]]))</f>
        <v xml:space="preserve">Mitsubishi </v>
      </c>
      <c r="C1053" t="s">
        <v>3031</v>
      </c>
      <c r="D1053" t="str">
        <f>REPLACE(Table1[[#This Row],[Make and Model]],1,FIND(" ",Table1[[#This Row],[Make and Model]]), "")</f>
        <v>Outlander SUV</v>
      </c>
      <c r="E1053" t="str">
        <f>REPLACE(Table1[[#This Row],[Make2]],1,5,"")</f>
        <v>Mitsubishi Outlander SUV</v>
      </c>
      <c r="F1053" t="s">
        <v>1239</v>
      </c>
      <c r="G1053">
        <v>3.67</v>
      </c>
      <c r="H1053">
        <f>2014-Table1[[#This Row],[Year]]</f>
        <v>5</v>
      </c>
      <c r="K1053" s="1">
        <v>60000</v>
      </c>
      <c r="L1053" s="2">
        <v>8878</v>
      </c>
      <c r="M1053" s="2">
        <v>8655</v>
      </c>
      <c r="N1053" s="2">
        <v>9101</v>
      </c>
      <c r="O1053" s="2" t="s">
        <v>1238</v>
      </c>
    </row>
    <row r="1054" spans="1:15" x14ac:dyDescent="0.25">
      <c r="A1054" t="str">
        <f>LEFT(Table1[[#This Row],[Make2]],4)</f>
        <v>2008</v>
      </c>
      <c r="B1054" t="str">
        <f>LEFT(Table1[[#This Row],[Make and Model]],FIND(" ",Table1[[#This Row],[Make and Model]]))</f>
        <v xml:space="preserve">Mitsubishi </v>
      </c>
      <c r="C1054" t="s">
        <v>3031</v>
      </c>
      <c r="D1054" t="str">
        <f>REPLACE(Table1[[#This Row],[Make and Model]],1,FIND(" ",Table1[[#This Row],[Make and Model]]), "")</f>
        <v>Outlander SUV</v>
      </c>
      <c r="E1054" t="str">
        <f>REPLACE(Table1[[#This Row],[Make2]],1,5,"")</f>
        <v>Mitsubishi Outlander SUV</v>
      </c>
      <c r="F1054" t="s">
        <v>897</v>
      </c>
      <c r="G1054">
        <v>3.67</v>
      </c>
      <c r="H1054">
        <f>2014-Table1[[#This Row],[Year]]</f>
        <v>6</v>
      </c>
      <c r="K1054" s="1">
        <v>72000</v>
      </c>
      <c r="L1054" s="2">
        <v>8706</v>
      </c>
      <c r="M1054" s="2">
        <v>8453</v>
      </c>
      <c r="N1054" s="2">
        <v>8960</v>
      </c>
      <c r="O1054" s="2" t="s">
        <v>896</v>
      </c>
    </row>
    <row r="1055" spans="1:15" x14ac:dyDescent="0.25">
      <c r="A1055" t="str">
        <f>LEFT(Table1[[#This Row],[Make2]],4)</f>
        <v>2007</v>
      </c>
      <c r="B1055" t="str">
        <f>LEFT(Table1[[#This Row],[Make and Model]],FIND(" ",Table1[[#This Row],[Make and Model]]))</f>
        <v xml:space="preserve">Mitsubishi </v>
      </c>
      <c r="C1055" t="s">
        <v>3031</v>
      </c>
      <c r="D1055" t="str">
        <f>REPLACE(Table1[[#This Row],[Make and Model]],1,FIND(" ",Table1[[#This Row],[Make and Model]]), "")</f>
        <v>Outlander SUV</v>
      </c>
      <c r="E1055" t="str">
        <f>REPLACE(Table1[[#This Row],[Make2]],1,5,"")</f>
        <v>Mitsubishi Outlander SUV</v>
      </c>
      <c r="F1055" t="s">
        <v>557</v>
      </c>
      <c r="G1055">
        <v>3.67</v>
      </c>
      <c r="H1055">
        <f>2014-Table1[[#This Row],[Year]]</f>
        <v>7</v>
      </c>
      <c r="K1055" s="1">
        <v>84000</v>
      </c>
      <c r="L1055" s="2">
        <v>7008</v>
      </c>
      <c r="M1055" s="2">
        <v>6868</v>
      </c>
      <c r="N1055" s="2">
        <v>7148</v>
      </c>
      <c r="O1055" s="2" t="s">
        <v>556</v>
      </c>
    </row>
    <row r="1056" spans="1:15" x14ac:dyDescent="0.25">
      <c r="A1056" t="str">
        <f>LEFT(Table1[[#This Row],[Make2]],4)</f>
        <v>2006</v>
      </c>
      <c r="B1056" t="str">
        <f>LEFT(Table1[[#This Row],[Make and Model]],FIND(" ",Table1[[#This Row],[Make and Model]]))</f>
        <v xml:space="preserve">Mitsubishi </v>
      </c>
      <c r="C1056" t="s">
        <v>3031</v>
      </c>
      <c r="D1056" t="str">
        <f>REPLACE(Table1[[#This Row],[Make and Model]],1,FIND(" ",Table1[[#This Row],[Make and Model]]), "")</f>
        <v>Outlander SUV</v>
      </c>
      <c r="E1056" t="str">
        <f>REPLACE(Table1[[#This Row],[Make2]],1,5,"")</f>
        <v>Mitsubishi Outlander SUV</v>
      </c>
      <c r="F1056" t="s">
        <v>513</v>
      </c>
      <c r="G1056">
        <v>2.33</v>
      </c>
      <c r="H1056">
        <f>2014-Table1[[#This Row],[Year]]</f>
        <v>8</v>
      </c>
      <c r="K1056" s="1">
        <v>96000</v>
      </c>
      <c r="L1056" s="2">
        <v>5867</v>
      </c>
      <c r="M1056" s="2">
        <v>5739</v>
      </c>
      <c r="N1056" s="2">
        <v>5996</v>
      </c>
      <c r="O1056" s="2" t="s">
        <v>512</v>
      </c>
    </row>
    <row r="1057" spans="1:15" x14ac:dyDescent="0.25">
      <c r="A1057" t="str">
        <f>LEFT(Table1[[#This Row],[Make2]],4)</f>
        <v>2005</v>
      </c>
      <c r="B1057" t="str">
        <f>LEFT(Table1[[#This Row],[Make and Model]],FIND(" ",Table1[[#This Row],[Make and Model]]))</f>
        <v xml:space="preserve">Mitsubishi </v>
      </c>
      <c r="C1057" t="s">
        <v>3031</v>
      </c>
      <c r="D1057" t="str">
        <f>REPLACE(Table1[[#This Row],[Make and Model]],1,FIND(" ",Table1[[#This Row],[Make and Model]]), "")</f>
        <v>Outlander SUV</v>
      </c>
      <c r="E1057" t="str">
        <f>REPLACE(Table1[[#This Row],[Make2]],1,5,"")</f>
        <v>Mitsubishi Outlander SUV</v>
      </c>
      <c r="F1057" t="s">
        <v>223</v>
      </c>
      <c r="G1057">
        <v>2.33</v>
      </c>
      <c r="H1057">
        <f>2014-Table1[[#This Row],[Year]]</f>
        <v>9</v>
      </c>
      <c r="K1057" s="1">
        <v>108000</v>
      </c>
      <c r="L1057" s="2">
        <v>4518</v>
      </c>
      <c r="M1057" s="2">
        <v>4428</v>
      </c>
      <c r="N1057" s="2">
        <v>4608</v>
      </c>
      <c r="O1057" s="2" t="s">
        <v>222</v>
      </c>
    </row>
    <row r="1058" spans="1:15" x14ac:dyDescent="0.25">
      <c r="A1058" t="str">
        <f>LEFT(Table1[[#This Row],[Make2]],4)</f>
        <v>2013</v>
      </c>
      <c r="B1058" t="str">
        <f>LEFT(Table1[[#This Row],[Make and Model]],FIND(" ",Table1[[#This Row],[Make and Model]]))</f>
        <v xml:space="preserve">Nissan </v>
      </c>
      <c r="C1058" t="s">
        <v>3032</v>
      </c>
      <c r="D1058" t="str">
        <f>REPLACE(Table1[[#This Row],[Make and Model]],1,FIND(" ",Table1[[#This Row],[Make and Model]]), "")</f>
        <v>Altima Sedan</v>
      </c>
      <c r="E1058" t="str">
        <f>REPLACE(Table1[[#This Row],[Make2]],1,5,"")</f>
        <v>Nissan Altima Sedan</v>
      </c>
      <c r="F1058" t="s">
        <v>2723</v>
      </c>
      <c r="G1058">
        <v>4</v>
      </c>
      <c r="H1058">
        <f>2014-Table1[[#This Row],[Year]]</f>
        <v>1</v>
      </c>
      <c r="K1058" s="1">
        <v>12000</v>
      </c>
      <c r="L1058" s="2">
        <v>15612</v>
      </c>
      <c r="M1058" s="2">
        <v>15306</v>
      </c>
      <c r="N1058" s="2">
        <v>15918</v>
      </c>
      <c r="O1058" s="2" t="s">
        <v>2722</v>
      </c>
    </row>
    <row r="1059" spans="1:15" x14ac:dyDescent="0.25">
      <c r="A1059" t="str">
        <f>LEFT(Table1[[#This Row],[Make2]],4)</f>
        <v>2012</v>
      </c>
      <c r="B1059" t="str">
        <f>LEFT(Table1[[#This Row],[Make and Model]],FIND(" ",Table1[[#This Row],[Make and Model]]))</f>
        <v xml:space="preserve">Nissan </v>
      </c>
      <c r="C1059" t="s">
        <v>3032</v>
      </c>
      <c r="D1059" t="str">
        <f>REPLACE(Table1[[#This Row],[Make and Model]],1,FIND(" ",Table1[[#This Row],[Make and Model]]), "")</f>
        <v>Altima Sedan</v>
      </c>
      <c r="E1059" t="str">
        <f>REPLACE(Table1[[#This Row],[Make2]],1,5,"")</f>
        <v>Nissan Altima Sedan</v>
      </c>
      <c r="F1059" t="s">
        <v>2379</v>
      </c>
      <c r="G1059">
        <v>3.33</v>
      </c>
      <c r="H1059">
        <f>2014-Table1[[#This Row],[Year]]</f>
        <v>2</v>
      </c>
      <c r="K1059" s="1">
        <v>24000</v>
      </c>
      <c r="L1059" s="2">
        <v>17644</v>
      </c>
      <c r="M1059" s="2">
        <v>17274</v>
      </c>
      <c r="N1059" s="2">
        <v>18014</v>
      </c>
      <c r="O1059" s="2" t="s">
        <v>2378</v>
      </c>
    </row>
    <row r="1060" spans="1:15" x14ac:dyDescent="0.25">
      <c r="A1060" t="str">
        <f>LEFT(Table1[[#This Row],[Make2]],4)</f>
        <v>2011</v>
      </c>
      <c r="B1060" t="str">
        <f>LEFT(Table1[[#This Row],[Make and Model]],FIND(" ",Table1[[#This Row],[Make and Model]]))</f>
        <v xml:space="preserve">Nissan </v>
      </c>
      <c r="C1060" t="s">
        <v>3032</v>
      </c>
      <c r="D1060" t="str">
        <f>REPLACE(Table1[[#This Row],[Make and Model]],1,FIND(" ",Table1[[#This Row],[Make and Model]]), "")</f>
        <v>Altima Sedan</v>
      </c>
      <c r="E1060" t="str">
        <f>REPLACE(Table1[[#This Row],[Make2]],1,5,"")</f>
        <v>Nissan Altima Sedan</v>
      </c>
      <c r="F1060" t="s">
        <v>2011</v>
      </c>
      <c r="G1060">
        <v>3.33</v>
      </c>
      <c r="H1060">
        <f>2014-Table1[[#This Row],[Year]]</f>
        <v>3</v>
      </c>
      <c r="K1060" s="1">
        <v>36000</v>
      </c>
      <c r="L1060" s="2">
        <v>11457</v>
      </c>
      <c r="M1060" s="2">
        <v>11220</v>
      </c>
      <c r="N1060" s="2">
        <v>11693</v>
      </c>
      <c r="O1060" s="2" t="s">
        <v>2010</v>
      </c>
    </row>
    <row r="1061" spans="1:15" x14ac:dyDescent="0.25">
      <c r="A1061" t="str">
        <f>LEFT(Table1[[#This Row],[Make2]],4)</f>
        <v>2010</v>
      </c>
      <c r="B1061" t="str">
        <f>LEFT(Table1[[#This Row],[Make and Model]],FIND(" ",Table1[[#This Row],[Make and Model]]))</f>
        <v xml:space="preserve">Nissan </v>
      </c>
      <c r="C1061" t="s">
        <v>3032</v>
      </c>
      <c r="D1061" t="str">
        <f>REPLACE(Table1[[#This Row],[Make and Model]],1,FIND(" ",Table1[[#This Row],[Make and Model]]), "")</f>
        <v>Altima Sedan</v>
      </c>
      <c r="E1061" t="str">
        <f>REPLACE(Table1[[#This Row],[Make2]],1,5,"")</f>
        <v>Nissan Altima Sedan</v>
      </c>
      <c r="F1061" t="s">
        <v>1609</v>
      </c>
      <c r="G1061">
        <v>3.33</v>
      </c>
      <c r="H1061">
        <f>2014-Table1[[#This Row],[Year]]</f>
        <v>4</v>
      </c>
      <c r="K1061" s="1">
        <v>48000</v>
      </c>
      <c r="L1061" s="2">
        <v>12385</v>
      </c>
      <c r="M1061" s="2">
        <v>12057</v>
      </c>
      <c r="N1061" s="2">
        <v>12714</v>
      </c>
      <c r="O1061" s="2" t="s">
        <v>1608</v>
      </c>
    </row>
    <row r="1062" spans="1:15" x14ac:dyDescent="0.25">
      <c r="A1062" t="str">
        <f>LEFT(Table1[[#This Row],[Make2]],4)</f>
        <v>2009</v>
      </c>
      <c r="B1062" t="str">
        <f>LEFT(Table1[[#This Row],[Make and Model]],FIND(" ",Table1[[#This Row],[Make and Model]]))</f>
        <v xml:space="preserve">Nissan </v>
      </c>
      <c r="C1062" t="s">
        <v>3032</v>
      </c>
      <c r="D1062" t="str">
        <f>REPLACE(Table1[[#This Row],[Make and Model]],1,FIND(" ",Table1[[#This Row],[Make and Model]]), "")</f>
        <v>Altima Sedan</v>
      </c>
      <c r="E1062" t="str">
        <f>REPLACE(Table1[[#This Row],[Make2]],1,5,"")</f>
        <v>Nissan Altima Sedan</v>
      </c>
      <c r="F1062" t="s">
        <v>1241</v>
      </c>
      <c r="G1062">
        <v>3.33</v>
      </c>
      <c r="H1062">
        <f>2014-Table1[[#This Row],[Year]]</f>
        <v>5</v>
      </c>
      <c r="K1062" s="1">
        <v>60000</v>
      </c>
      <c r="L1062" s="2">
        <v>10189</v>
      </c>
      <c r="M1062" s="2">
        <v>9955</v>
      </c>
      <c r="N1062" s="2">
        <v>10423</v>
      </c>
      <c r="O1062" s="2" t="s">
        <v>1240</v>
      </c>
    </row>
    <row r="1063" spans="1:15" x14ac:dyDescent="0.25">
      <c r="A1063" t="str">
        <f>LEFT(Table1[[#This Row],[Make2]],4)</f>
        <v>2008</v>
      </c>
      <c r="B1063" t="str">
        <f>LEFT(Table1[[#This Row],[Make and Model]],FIND(" ",Table1[[#This Row],[Make and Model]]))</f>
        <v xml:space="preserve">Nissan </v>
      </c>
      <c r="C1063" t="s">
        <v>3032</v>
      </c>
      <c r="D1063" t="str">
        <f>REPLACE(Table1[[#This Row],[Make and Model]],1,FIND(" ",Table1[[#This Row],[Make and Model]]), "")</f>
        <v>Altima Sedan</v>
      </c>
      <c r="E1063" t="str">
        <f>REPLACE(Table1[[#This Row],[Make2]],1,5,"")</f>
        <v>Nissan Altima Sedan</v>
      </c>
      <c r="F1063" t="s">
        <v>899</v>
      </c>
      <c r="G1063">
        <v>3</v>
      </c>
      <c r="H1063">
        <f>2014-Table1[[#This Row],[Year]]</f>
        <v>6</v>
      </c>
      <c r="K1063" s="1">
        <v>72000</v>
      </c>
      <c r="L1063" s="2">
        <v>9565</v>
      </c>
      <c r="M1063" s="2">
        <v>9305</v>
      </c>
      <c r="N1063" s="2">
        <v>9826</v>
      </c>
      <c r="O1063" s="2" t="s">
        <v>898</v>
      </c>
    </row>
    <row r="1064" spans="1:15" x14ac:dyDescent="0.25">
      <c r="A1064" t="str">
        <f>LEFT(Table1[[#This Row],[Make2]],4)</f>
        <v>2007</v>
      </c>
      <c r="B1064" t="str">
        <f>LEFT(Table1[[#This Row],[Make and Model]],FIND(" ",Table1[[#This Row],[Make and Model]]))</f>
        <v xml:space="preserve">Nissan </v>
      </c>
      <c r="C1064" t="s">
        <v>3032</v>
      </c>
      <c r="D1064" t="str">
        <f>REPLACE(Table1[[#This Row],[Make and Model]],1,FIND(" ",Table1[[#This Row],[Make and Model]]), "")</f>
        <v>Altima Sedan</v>
      </c>
      <c r="E1064" t="str">
        <f>REPLACE(Table1[[#This Row],[Make2]],1,5,"")</f>
        <v>Nissan Altima Sedan</v>
      </c>
      <c r="F1064" t="s">
        <v>559</v>
      </c>
      <c r="G1064">
        <v>3</v>
      </c>
      <c r="H1064">
        <f>2014-Table1[[#This Row],[Year]]</f>
        <v>7</v>
      </c>
      <c r="K1064" s="1">
        <v>84000</v>
      </c>
      <c r="L1064" s="2">
        <v>8727</v>
      </c>
      <c r="M1064" s="2">
        <v>8485</v>
      </c>
      <c r="N1064" s="2">
        <v>8969</v>
      </c>
      <c r="O1064" s="2" t="s">
        <v>558</v>
      </c>
    </row>
    <row r="1065" spans="1:15" x14ac:dyDescent="0.25">
      <c r="A1065" t="str">
        <f>LEFT(Table1[[#This Row],[Make2]],4)</f>
        <v>2006</v>
      </c>
      <c r="B1065" t="str">
        <f>LEFT(Table1[[#This Row],[Make and Model]],FIND(" ",Table1[[#This Row],[Make and Model]]))</f>
        <v xml:space="preserve">Nissan </v>
      </c>
      <c r="C1065" t="s">
        <v>3032</v>
      </c>
      <c r="D1065" t="str">
        <f>REPLACE(Table1[[#This Row],[Make and Model]],1,FIND(" ",Table1[[#This Row],[Make and Model]]), "")</f>
        <v>Altima Sedan</v>
      </c>
      <c r="E1065" t="str">
        <f>REPLACE(Table1[[#This Row],[Make2]],1,5,"")</f>
        <v>Nissan Altima Sedan</v>
      </c>
      <c r="F1065" t="s">
        <v>515</v>
      </c>
      <c r="G1065">
        <v>2</v>
      </c>
      <c r="H1065">
        <f>2014-Table1[[#This Row],[Year]]</f>
        <v>8</v>
      </c>
      <c r="K1065" s="1">
        <v>96000</v>
      </c>
      <c r="L1065" s="2">
        <v>4958</v>
      </c>
      <c r="M1065" s="2">
        <v>4854</v>
      </c>
      <c r="N1065" s="2">
        <v>5062</v>
      </c>
      <c r="O1065" s="2" t="s">
        <v>514</v>
      </c>
    </row>
    <row r="1066" spans="1:15" x14ac:dyDescent="0.25">
      <c r="A1066" t="str">
        <f>LEFT(Table1[[#This Row],[Make2]],4)</f>
        <v>2005</v>
      </c>
      <c r="B1066" t="str">
        <f>LEFT(Table1[[#This Row],[Make and Model]],FIND(" ",Table1[[#This Row],[Make and Model]]))</f>
        <v xml:space="preserve">Nissan </v>
      </c>
      <c r="C1066" t="s">
        <v>3032</v>
      </c>
      <c r="D1066" t="str">
        <f>REPLACE(Table1[[#This Row],[Make and Model]],1,FIND(" ",Table1[[#This Row],[Make and Model]]), "")</f>
        <v>Altima Sedan</v>
      </c>
      <c r="E1066" t="str">
        <f>REPLACE(Table1[[#This Row],[Make2]],1,5,"")</f>
        <v>Nissan Altima Sedan</v>
      </c>
      <c r="F1066" t="s">
        <v>227</v>
      </c>
      <c r="G1066">
        <v>2</v>
      </c>
      <c r="H1066">
        <f>2014-Table1[[#This Row],[Year]]</f>
        <v>9</v>
      </c>
      <c r="K1066" s="1">
        <v>108000</v>
      </c>
      <c r="L1066" s="2">
        <v>4296</v>
      </c>
      <c r="M1066" s="2">
        <v>4202</v>
      </c>
      <c r="N1066" s="2">
        <v>4390</v>
      </c>
      <c r="O1066" s="2" t="s">
        <v>226</v>
      </c>
    </row>
    <row r="1067" spans="1:15" x14ac:dyDescent="0.25">
      <c r="A1067" t="str">
        <f>LEFT(Table1[[#This Row],[Make2]],4)</f>
        <v>2013</v>
      </c>
      <c r="B1067" t="str">
        <f>LEFT(Table1[[#This Row],[Make and Model]],FIND(" ",Table1[[#This Row],[Make and Model]]))</f>
        <v xml:space="preserve">Nissan </v>
      </c>
      <c r="C1067" t="s">
        <v>3031</v>
      </c>
      <c r="D1067" t="str">
        <f>REPLACE(Table1[[#This Row],[Make and Model]],1,FIND(" ",Table1[[#This Row],[Make and Model]]), "")</f>
        <v>Armada SUV</v>
      </c>
      <c r="E1067" t="str">
        <f>REPLACE(Table1[[#This Row],[Make2]],1,5,"")</f>
        <v>Nissan Armada SUV</v>
      </c>
      <c r="F1067" t="s">
        <v>2727</v>
      </c>
      <c r="H1067">
        <f>2014-Table1[[#This Row],[Year]]</f>
        <v>1</v>
      </c>
      <c r="K1067" s="1">
        <v>12000</v>
      </c>
      <c r="L1067" s="2">
        <v>27710</v>
      </c>
      <c r="M1067" s="2">
        <v>26912</v>
      </c>
      <c r="N1067" s="2">
        <v>28507</v>
      </c>
      <c r="O1067" s="2" t="s">
        <v>2726</v>
      </c>
    </row>
    <row r="1068" spans="1:15" x14ac:dyDescent="0.25">
      <c r="A1068" t="str">
        <f>LEFT(Table1[[#This Row],[Make2]],4)</f>
        <v>2012</v>
      </c>
      <c r="B1068" t="str">
        <f>LEFT(Table1[[#This Row],[Make and Model]],FIND(" ",Table1[[#This Row],[Make and Model]]))</f>
        <v xml:space="preserve">Nissan </v>
      </c>
      <c r="C1068" t="s">
        <v>3031</v>
      </c>
      <c r="D1068" t="str">
        <f>REPLACE(Table1[[#This Row],[Make and Model]],1,FIND(" ",Table1[[#This Row],[Make and Model]]), "")</f>
        <v>Armada SUV</v>
      </c>
      <c r="E1068" t="str">
        <f>REPLACE(Table1[[#This Row],[Make2]],1,5,"")</f>
        <v>Nissan Armada SUV</v>
      </c>
      <c r="F1068" t="s">
        <v>2381</v>
      </c>
      <c r="H1068">
        <f>2014-Table1[[#This Row],[Year]]</f>
        <v>2</v>
      </c>
      <c r="K1068" s="1">
        <v>24000</v>
      </c>
      <c r="L1068" s="2">
        <v>27010</v>
      </c>
      <c r="M1068" s="2">
        <v>26595</v>
      </c>
      <c r="N1068" s="2">
        <v>27424</v>
      </c>
      <c r="O1068" s="2" t="s">
        <v>2380</v>
      </c>
    </row>
    <row r="1069" spans="1:15" x14ac:dyDescent="0.25">
      <c r="A1069" t="str">
        <f>LEFT(Table1[[#This Row],[Make2]],4)</f>
        <v>2011</v>
      </c>
      <c r="B1069" t="str">
        <f>LEFT(Table1[[#This Row],[Make and Model]],FIND(" ",Table1[[#This Row],[Make and Model]]))</f>
        <v xml:space="preserve">Nissan </v>
      </c>
      <c r="C1069" t="s">
        <v>3031</v>
      </c>
      <c r="D1069" t="str">
        <f>REPLACE(Table1[[#This Row],[Make and Model]],1,FIND(" ",Table1[[#This Row],[Make and Model]]), "")</f>
        <v>Armada SUV</v>
      </c>
      <c r="E1069" t="str">
        <f>REPLACE(Table1[[#This Row],[Make2]],1,5,"")</f>
        <v>Nissan Armada SUV</v>
      </c>
      <c r="F1069" t="s">
        <v>2013</v>
      </c>
      <c r="H1069">
        <f>2014-Table1[[#This Row],[Year]]</f>
        <v>3</v>
      </c>
      <c r="K1069" s="1">
        <v>36000</v>
      </c>
      <c r="L1069" s="2">
        <v>23138</v>
      </c>
      <c r="M1069" s="2">
        <v>22733</v>
      </c>
      <c r="N1069" s="2">
        <v>23543</v>
      </c>
      <c r="O1069" s="2" t="s">
        <v>2012</v>
      </c>
    </row>
    <row r="1070" spans="1:15" x14ac:dyDescent="0.25">
      <c r="A1070" t="str">
        <f>LEFT(Table1[[#This Row],[Make2]],4)</f>
        <v>2010</v>
      </c>
      <c r="B1070" t="str">
        <f>LEFT(Table1[[#This Row],[Make and Model]],FIND(" ",Table1[[#This Row],[Make and Model]]))</f>
        <v xml:space="preserve">Nissan </v>
      </c>
      <c r="C1070" t="s">
        <v>3031</v>
      </c>
      <c r="D1070" t="str">
        <f>REPLACE(Table1[[#This Row],[Make and Model]],1,FIND(" ",Table1[[#This Row],[Make and Model]]), "")</f>
        <v>Armada SUV</v>
      </c>
      <c r="E1070" t="str">
        <f>REPLACE(Table1[[#This Row],[Make2]],1,5,"")</f>
        <v>Nissan Armada SUV</v>
      </c>
      <c r="F1070" t="s">
        <v>1611</v>
      </c>
      <c r="H1070">
        <f>2014-Table1[[#This Row],[Year]]</f>
        <v>4</v>
      </c>
      <c r="K1070" s="1">
        <v>48000</v>
      </c>
      <c r="L1070" s="2">
        <v>27188</v>
      </c>
      <c r="M1070" s="2">
        <v>26343</v>
      </c>
      <c r="N1070" s="2">
        <v>28032</v>
      </c>
      <c r="O1070" s="2" t="s">
        <v>1610</v>
      </c>
    </row>
    <row r="1071" spans="1:15" x14ac:dyDescent="0.25">
      <c r="A1071" t="str">
        <f>LEFT(Table1[[#This Row],[Make2]],4)</f>
        <v>2009</v>
      </c>
      <c r="B1071" t="str">
        <f>LEFT(Table1[[#This Row],[Make and Model]],FIND(" ",Table1[[#This Row],[Make and Model]]))</f>
        <v xml:space="preserve">Nissan </v>
      </c>
      <c r="C1071" t="s">
        <v>3031</v>
      </c>
      <c r="D1071" t="str">
        <f>REPLACE(Table1[[#This Row],[Make and Model]],1,FIND(" ",Table1[[#This Row],[Make and Model]]), "")</f>
        <v>Armada SUV</v>
      </c>
      <c r="E1071" t="str">
        <f>REPLACE(Table1[[#This Row],[Make2]],1,5,"")</f>
        <v>Nissan Armada SUV</v>
      </c>
      <c r="F1071" t="s">
        <v>1243</v>
      </c>
      <c r="H1071">
        <f>2014-Table1[[#This Row],[Year]]</f>
        <v>5</v>
      </c>
      <c r="K1071" s="1">
        <v>60000</v>
      </c>
      <c r="L1071" s="2">
        <v>24012</v>
      </c>
      <c r="M1071" s="2">
        <v>23298</v>
      </c>
      <c r="N1071" s="2">
        <v>24725</v>
      </c>
      <c r="O1071" s="2" t="s">
        <v>1242</v>
      </c>
    </row>
    <row r="1072" spans="1:15" x14ac:dyDescent="0.25">
      <c r="A1072" t="str">
        <f>LEFT(Table1[[#This Row],[Make2]],4)</f>
        <v>2008</v>
      </c>
      <c r="B1072" t="str">
        <f>LEFT(Table1[[#This Row],[Make and Model]],FIND(" ",Table1[[#This Row],[Make and Model]]))</f>
        <v xml:space="preserve">Nissan </v>
      </c>
      <c r="C1072" t="s">
        <v>3031</v>
      </c>
      <c r="D1072" t="str">
        <f>REPLACE(Table1[[#This Row],[Make and Model]],1,FIND(" ",Table1[[#This Row],[Make and Model]]), "")</f>
        <v>Armada SUV</v>
      </c>
      <c r="E1072" t="str">
        <f>REPLACE(Table1[[#This Row],[Make2]],1,5,"")</f>
        <v>Nissan Armada SUV</v>
      </c>
      <c r="F1072" t="s">
        <v>901</v>
      </c>
      <c r="H1072">
        <f>2014-Table1[[#This Row],[Year]]</f>
        <v>6</v>
      </c>
      <c r="K1072" s="1">
        <v>72000</v>
      </c>
      <c r="L1072" s="2">
        <v>23813</v>
      </c>
      <c r="M1072" s="2">
        <v>23098</v>
      </c>
      <c r="N1072" s="2">
        <v>24528</v>
      </c>
      <c r="O1072" s="2" t="s">
        <v>900</v>
      </c>
    </row>
    <row r="1073" spans="1:15" x14ac:dyDescent="0.25">
      <c r="A1073" t="str">
        <f>LEFT(Table1[[#This Row],[Make2]],4)</f>
        <v>2007</v>
      </c>
      <c r="B1073" t="str">
        <f>LEFT(Table1[[#This Row],[Make and Model]],FIND(" ",Table1[[#This Row],[Make and Model]]))</f>
        <v xml:space="preserve">Nissan </v>
      </c>
      <c r="C1073" t="s">
        <v>3031</v>
      </c>
      <c r="D1073" t="str">
        <f>REPLACE(Table1[[#This Row],[Make and Model]],1,FIND(" ",Table1[[#This Row],[Make and Model]]), "")</f>
        <v>Armada SUV</v>
      </c>
      <c r="E1073" t="str">
        <f>REPLACE(Table1[[#This Row],[Make2]],1,5,"")</f>
        <v>Nissan Armada SUV</v>
      </c>
      <c r="F1073" t="s">
        <v>561</v>
      </c>
      <c r="H1073">
        <f>2014-Table1[[#This Row],[Year]]</f>
        <v>7</v>
      </c>
      <c r="K1073" s="1">
        <v>84000</v>
      </c>
      <c r="L1073" s="2">
        <v>19480</v>
      </c>
      <c r="M1073" s="2">
        <v>19040</v>
      </c>
      <c r="N1073" s="2">
        <v>19921</v>
      </c>
      <c r="O1073" s="2" t="s">
        <v>560</v>
      </c>
    </row>
    <row r="1074" spans="1:15" x14ac:dyDescent="0.25">
      <c r="A1074" t="str">
        <f>LEFT(Table1[[#This Row],[Make2]],4)</f>
        <v>2006</v>
      </c>
      <c r="B1074" t="str">
        <f>LEFT(Table1[[#This Row],[Make and Model]],FIND(" ",Table1[[#This Row],[Make and Model]]))</f>
        <v xml:space="preserve">Nissan </v>
      </c>
      <c r="C1074" t="s">
        <v>3031</v>
      </c>
      <c r="D1074" t="str">
        <f>REPLACE(Table1[[#This Row],[Make and Model]],1,FIND(" ",Table1[[#This Row],[Make and Model]]), "")</f>
        <v>Armada SUV</v>
      </c>
      <c r="E1074" t="str">
        <f>REPLACE(Table1[[#This Row],[Make2]],1,5,"")</f>
        <v>Nissan Armada SUV</v>
      </c>
      <c r="F1074" t="s">
        <v>517</v>
      </c>
      <c r="H1074">
        <f>2014-Table1[[#This Row],[Year]]</f>
        <v>8</v>
      </c>
      <c r="K1074" s="1">
        <v>96000</v>
      </c>
      <c r="L1074" s="2">
        <v>14677</v>
      </c>
      <c r="M1074" s="2">
        <v>14375</v>
      </c>
      <c r="N1074" s="2">
        <v>14978</v>
      </c>
      <c r="O1074" s="2" t="s">
        <v>516</v>
      </c>
    </row>
    <row r="1075" spans="1:15" x14ac:dyDescent="0.25">
      <c r="A1075" t="str">
        <f>LEFT(Table1[[#This Row],[Make2]],4)</f>
        <v>2005</v>
      </c>
      <c r="B1075" t="str">
        <f>LEFT(Table1[[#This Row],[Make and Model]],FIND(" ",Table1[[#This Row],[Make and Model]]))</f>
        <v xml:space="preserve">Nissan </v>
      </c>
      <c r="C1075" t="s">
        <v>3031</v>
      </c>
      <c r="D1075" t="str">
        <f>REPLACE(Table1[[#This Row],[Make and Model]],1,FIND(" ",Table1[[#This Row],[Make and Model]]), "")</f>
        <v>Armada SUV</v>
      </c>
      <c r="E1075" t="str">
        <f>REPLACE(Table1[[#This Row],[Make2]],1,5,"")</f>
        <v>Nissan Armada SUV</v>
      </c>
      <c r="F1075" t="s">
        <v>229</v>
      </c>
      <c r="H1075">
        <f>2014-Table1[[#This Row],[Year]]</f>
        <v>9</v>
      </c>
      <c r="K1075" s="1">
        <v>108000</v>
      </c>
      <c r="L1075" s="2">
        <v>8558</v>
      </c>
      <c r="M1075" s="2">
        <v>8383</v>
      </c>
      <c r="N1075" s="2">
        <v>8734</v>
      </c>
      <c r="O1075" s="2" t="s">
        <v>228</v>
      </c>
    </row>
    <row r="1076" spans="1:15" x14ac:dyDescent="0.25">
      <c r="A1076" t="str">
        <f>LEFT(Table1[[#This Row],[Make2]],4)</f>
        <v>2013</v>
      </c>
      <c r="B1076" t="str">
        <f>LEFT(Table1[[#This Row],[Make and Model]],FIND(" ",Table1[[#This Row],[Make and Model]]))</f>
        <v xml:space="preserve">Nissan </v>
      </c>
      <c r="C1076" t="s">
        <v>3033</v>
      </c>
      <c r="D1076" t="str">
        <f>REPLACE(Table1[[#This Row],[Make and Model]],1,FIND(" ",Table1[[#This Row],[Make and Model]]), "")</f>
        <v>cube Hatchback</v>
      </c>
      <c r="E1076" t="str">
        <f>REPLACE(Table1[[#This Row],[Make2]],1,5,"")</f>
        <v>Nissan cube Hatchback</v>
      </c>
      <c r="F1076" t="s">
        <v>2729</v>
      </c>
      <c r="G1076">
        <v>4</v>
      </c>
      <c r="H1076">
        <f>2014-Table1[[#This Row],[Year]]</f>
        <v>1</v>
      </c>
      <c r="K1076" s="1">
        <v>12000</v>
      </c>
      <c r="L1076" s="2">
        <v>13367</v>
      </c>
      <c r="M1076" s="2">
        <v>13129</v>
      </c>
      <c r="N1076" s="2">
        <v>13606</v>
      </c>
      <c r="O1076" s="2" t="s">
        <v>2728</v>
      </c>
    </row>
    <row r="1077" spans="1:15" x14ac:dyDescent="0.25">
      <c r="A1077" t="str">
        <f>LEFT(Table1[[#This Row],[Make2]],4)</f>
        <v>2012</v>
      </c>
      <c r="B1077" t="str">
        <f>LEFT(Table1[[#This Row],[Make and Model]],FIND(" ",Table1[[#This Row],[Make and Model]]))</f>
        <v xml:space="preserve">Nissan </v>
      </c>
      <c r="C1077" t="s">
        <v>3033</v>
      </c>
      <c r="D1077" t="str">
        <f>REPLACE(Table1[[#This Row],[Make and Model]],1,FIND(" ",Table1[[#This Row],[Make and Model]]), "")</f>
        <v>cube Hatchback</v>
      </c>
      <c r="E1077" t="str">
        <f>REPLACE(Table1[[#This Row],[Make2]],1,5,"")</f>
        <v>Nissan cube Hatchback</v>
      </c>
      <c r="F1077" t="s">
        <v>2383</v>
      </c>
      <c r="G1077">
        <v>4</v>
      </c>
      <c r="H1077">
        <f>2014-Table1[[#This Row],[Year]]</f>
        <v>2</v>
      </c>
      <c r="K1077" s="1">
        <v>24000</v>
      </c>
      <c r="L1077" s="2">
        <v>11056</v>
      </c>
      <c r="M1077" s="2">
        <v>10709</v>
      </c>
      <c r="N1077" s="2">
        <v>11403</v>
      </c>
      <c r="O1077" s="2" t="s">
        <v>2382</v>
      </c>
    </row>
    <row r="1078" spans="1:15" x14ac:dyDescent="0.25">
      <c r="A1078" t="str">
        <f>LEFT(Table1[[#This Row],[Make2]],4)</f>
        <v>2011</v>
      </c>
      <c r="B1078" t="str">
        <f>LEFT(Table1[[#This Row],[Make and Model]],FIND(" ",Table1[[#This Row],[Make and Model]]))</f>
        <v xml:space="preserve">Nissan </v>
      </c>
      <c r="C1078" t="s">
        <v>3033</v>
      </c>
      <c r="D1078" t="str">
        <f>REPLACE(Table1[[#This Row],[Make and Model]],1,FIND(" ",Table1[[#This Row],[Make and Model]]), "")</f>
        <v>cube Hatchback</v>
      </c>
      <c r="E1078" t="str">
        <f>REPLACE(Table1[[#This Row],[Make2]],1,5,"")</f>
        <v>Nissan cube Hatchback</v>
      </c>
      <c r="F1078" t="s">
        <v>2015</v>
      </c>
      <c r="G1078">
        <v>4</v>
      </c>
      <c r="H1078">
        <f>2014-Table1[[#This Row],[Year]]</f>
        <v>3</v>
      </c>
      <c r="K1078" s="1">
        <v>36000</v>
      </c>
      <c r="L1078" s="2">
        <v>9621</v>
      </c>
      <c r="M1078" s="2">
        <v>9370</v>
      </c>
      <c r="N1078" s="2">
        <v>9873</v>
      </c>
      <c r="O1078" s="2" t="s">
        <v>2014</v>
      </c>
    </row>
    <row r="1079" spans="1:15" x14ac:dyDescent="0.25">
      <c r="A1079" t="str">
        <f>LEFT(Table1[[#This Row],[Make2]],4)</f>
        <v>2010</v>
      </c>
      <c r="B1079" t="str">
        <f>LEFT(Table1[[#This Row],[Make and Model]],FIND(" ",Table1[[#This Row],[Make and Model]]))</f>
        <v xml:space="preserve">Nissan </v>
      </c>
      <c r="C1079" t="s">
        <v>3033</v>
      </c>
      <c r="D1079" t="str">
        <f>REPLACE(Table1[[#This Row],[Make and Model]],1,FIND(" ",Table1[[#This Row],[Make and Model]]), "")</f>
        <v>cube Hatchback</v>
      </c>
      <c r="E1079" t="str">
        <f>REPLACE(Table1[[#This Row],[Make2]],1,5,"")</f>
        <v>Nissan cube Hatchback</v>
      </c>
      <c r="F1079" t="s">
        <v>1613</v>
      </c>
      <c r="G1079">
        <v>4</v>
      </c>
      <c r="H1079">
        <f>2014-Table1[[#This Row],[Year]]</f>
        <v>4</v>
      </c>
      <c r="K1079" s="1">
        <v>48000</v>
      </c>
      <c r="L1079" s="2">
        <v>9399</v>
      </c>
      <c r="M1079" s="2">
        <v>9113</v>
      </c>
      <c r="N1079" s="2">
        <v>9685</v>
      </c>
      <c r="O1079" s="2" t="s">
        <v>1612</v>
      </c>
    </row>
    <row r="1080" spans="1:15" x14ac:dyDescent="0.25">
      <c r="A1080" t="str">
        <f>LEFT(Table1[[#This Row],[Make2]],4)</f>
        <v>2009</v>
      </c>
      <c r="B1080" t="str">
        <f>LEFT(Table1[[#This Row],[Make and Model]],FIND(" ",Table1[[#This Row],[Make and Model]]))</f>
        <v xml:space="preserve">Nissan </v>
      </c>
      <c r="C1080" t="s">
        <v>3033</v>
      </c>
      <c r="D1080" t="str">
        <f>REPLACE(Table1[[#This Row],[Make and Model]],1,FIND(" ",Table1[[#This Row],[Make and Model]]), "")</f>
        <v>cube Hatchback</v>
      </c>
      <c r="E1080" t="str">
        <f>REPLACE(Table1[[#This Row],[Make2]],1,5,"")</f>
        <v>Nissan cube Hatchback</v>
      </c>
      <c r="F1080" t="s">
        <v>1247</v>
      </c>
      <c r="G1080">
        <v>4</v>
      </c>
      <c r="H1080">
        <f>2014-Table1[[#This Row],[Year]]</f>
        <v>5</v>
      </c>
      <c r="K1080" s="1">
        <v>60000</v>
      </c>
      <c r="L1080" s="2">
        <v>8768</v>
      </c>
      <c r="M1080" s="2">
        <v>8518</v>
      </c>
      <c r="N1080" s="2">
        <v>9018</v>
      </c>
      <c r="O1080" s="2" t="s">
        <v>1246</v>
      </c>
    </row>
    <row r="1081" spans="1:15" x14ac:dyDescent="0.25">
      <c r="A1081" t="str">
        <f>LEFT(Table1[[#This Row],[Make2]],4)</f>
        <v>2013</v>
      </c>
      <c r="B1081" t="str">
        <f>LEFT(Table1[[#This Row],[Make and Model]],FIND(" ",Table1[[#This Row],[Make and Model]]))</f>
        <v xml:space="preserve">Nissan </v>
      </c>
      <c r="C1081" t="s">
        <v>3035</v>
      </c>
      <c r="D1081" t="str">
        <f>REPLACE(Table1[[#This Row],[Make and Model]],1,FIND(" ",Table1[[#This Row],[Make and Model]]), "")</f>
        <v>Frontier Truck</v>
      </c>
      <c r="E1081" t="str">
        <f>REPLACE(Table1[[#This Row],[Make2]],1,5,"")</f>
        <v>Nissan Frontier Truck</v>
      </c>
      <c r="F1081" t="s">
        <v>2731</v>
      </c>
      <c r="H1081">
        <f>2014-Table1[[#This Row],[Year]]</f>
        <v>1</v>
      </c>
      <c r="K1081" s="1">
        <v>12000</v>
      </c>
      <c r="L1081" s="2">
        <v>14694</v>
      </c>
      <c r="M1081" s="2">
        <v>14405</v>
      </c>
      <c r="N1081" s="2">
        <v>14982</v>
      </c>
      <c r="O1081" s="2" t="s">
        <v>2730</v>
      </c>
    </row>
    <row r="1082" spans="1:15" x14ac:dyDescent="0.25">
      <c r="A1082" t="str">
        <f>LEFT(Table1[[#This Row],[Make2]],4)</f>
        <v>2012</v>
      </c>
      <c r="B1082" t="str">
        <f>LEFT(Table1[[#This Row],[Make and Model]],FIND(" ",Table1[[#This Row],[Make and Model]]))</f>
        <v xml:space="preserve">Nissan </v>
      </c>
      <c r="C1082" t="s">
        <v>3035</v>
      </c>
      <c r="D1082" t="str">
        <f>REPLACE(Table1[[#This Row],[Make and Model]],1,FIND(" ",Table1[[#This Row],[Make and Model]]), "")</f>
        <v>Frontier Truck</v>
      </c>
      <c r="E1082" t="str">
        <f>REPLACE(Table1[[#This Row],[Make2]],1,5,"")</f>
        <v>Nissan Frontier Truck</v>
      </c>
      <c r="F1082" t="s">
        <v>2385</v>
      </c>
      <c r="H1082">
        <f>2014-Table1[[#This Row],[Year]]</f>
        <v>2</v>
      </c>
      <c r="K1082" s="1">
        <v>24000</v>
      </c>
      <c r="L1082" s="2">
        <v>23567</v>
      </c>
      <c r="M1082" s="2">
        <v>23088</v>
      </c>
      <c r="N1082" s="2">
        <v>24047</v>
      </c>
      <c r="O1082" s="2" t="s">
        <v>2384</v>
      </c>
    </row>
    <row r="1083" spans="1:15" x14ac:dyDescent="0.25">
      <c r="A1083" t="str">
        <f>LEFT(Table1[[#This Row],[Make2]],4)</f>
        <v>2011</v>
      </c>
      <c r="B1083" t="str">
        <f>LEFT(Table1[[#This Row],[Make and Model]],FIND(" ",Table1[[#This Row],[Make and Model]]))</f>
        <v xml:space="preserve">Nissan </v>
      </c>
      <c r="C1083" t="s">
        <v>3035</v>
      </c>
      <c r="D1083" t="str">
        <f>REPLACE(Table1[[#This Row],[Make and Model]],1,FIND(" ",Table1[[#This Row],[Make and Model]]), "")</f>
        <v>Frontier Truck</v>
      </c>
      <c r="E1083" t="str">
        <f>REPLACE(Table1[[#This Row],[Make2]],1,5,"")</f>
        <v>Nissan Frontier Truck</v>
      </c>
      <c r="F1083" t="s">
        <v>2017</v>
      </c>
      <c r="H1083">
        <f>2014-Table1[[#This Row],[Year]]</f>
        <v>3</v>
      </c>
      <c r="K1083" s="1">
        <v>36000</v>
      </c>
      <c r="L1083" s="2">
        <v>12963</v>
      </c>
      <c r="M1083" s="2">
        <v>12667</v>
      </c>
      <c r="N1083" s="2">
        <v>13259</v>
      </c>
      <c r="O1083" s="2" t="s">
        <v>2016</v>
      </c>
    </row>
    <row r="1084" spans="1:15" x14ac:dyDescent="0.25">
      <c r="A1084" t="str">
        <f>LEFT(Table1[[#This Row],[Make2]],4)</f>
        <v>2010</v>
      </c>
      <c r="B1084" t="str">
        <f>LEFT(Table1[[#This Row],[Make and Model]],FIND(" ",Table1[[#This Row],[Make and Model]]))</f>
        <v xml:space="preserve">Nissan </v>
      </c>
      <c r="C1084" t="s">
        <v>3035</v>
      </c>
      <c r="D1084" t="str">
        <f>REPLACE(Table1[[#This Row],[Make and Model]],1,FIND(" ",Table1[[#This Row],[Make and Model]]), "")</f>
        <v>Frontier Truck</v>
      </c>
      <c r="E1084" t="str">
        <f>REPLACE(Table1[[#This Row],[Make2]],1,5,"")</f>
        <v>Nissan Frontier Truck</v>
      </c>
      <c r="F1084" t="s">
        <v>1615</v>
      </c>
      <c r="H1084">
        <f>2014-Table1[[#This Row],[Year]]</f>
        <v>4</v>
      </c>
      <c r="K1084" s="1">
        <v>48000</v>
      </c>
      <c r="L1084" s="2">
        <v>14371</v>
      </c>
      <c r="M1084" s="2">
        <v>13923</v>
      </c>
      <c r="N1084" s="2">
        <v>14818</v>
      </c>
      <c r="O1084" s="2" t="s">
        <v>1614</v>
      </c>
    </row>
    <row r="1085" spans="1:15" x14ac:dyDescent="0.25">
      <c r="A1085" t="str">
        <f>LEFT(Table1[[#This Row],[Make2]],4)</f>
        <v>2009</v>
      </c>
      <c r="B1085" t="str">
        <f>LEFT(Table1[[#This Row],[Make and Model]],FIND(" ",Table1[[#This Row],[Make and Model]]))</f>
        <v xml:space="preserve">Nissan </v>
      </c>
      <c r="C1085" t="s">
        <v>3035</v>
      </c>
      <c r="D1085" t="str">
        <f>REPLACE(Table1[[#This Row],[Make and Model]],1,FIND(" ",Table1[[#This Row],[Make and Model]]), "")</f>
        <v>Frontier Truck</v>
      </c>
      <c r="E1085" t="str">
        <f>REPLACE(Table1[[#This Row],[Make2]],1,5,"")</f>
        <v>Nissan Frontier Truck</v>
      </c>
      <c r="F1085" t="s">
        <v>1249</v>
      </c>
      <c r="H1085">
        <f>2014-Table1[[#This Row],[Year]]</f>
        <v>5</v>
      </c>
      <c r="K1085" s="1">
        <v>60000</v>
      </c>
      <c r="L1085" s="2">
        <v>12248</v>
      </c>
      <c r="M1085" s="2">
        <v>11863</v>
      </c>
      <c r="N1085" s="2">
        <v>12633</v>
      </c>
      <c r="O1085" s="2" t="s">
        <v>1248</v>
      </c>
    </row>
    <row r="1086" spans="1:15" x14ac:dyDescent="0.25">
      <c r="A1086" t="str">
        <f>LEFT(Table1[[#This Row],[Make2]],4)</f>
        <v>2008</v>
      </c>
      <c r="B1086" t="str">
        <f>LEFT(Table1[[#This Row],[Make and Model]],FIND(" ",Table1[[#This Row],[Make and Model]]))</f>
        <v xml:space="preserve">Nissan </v>
      </c>
      <c r="C1086" t="s">
        <v>3035</v>
      </c>
      <c r="D1086" t="str">
        <f>REPLACE(Table1[[#This Row],[Make and Model]],1,FIND(" ",Table1[[#This Row],[Make and Model]]), "")</f>
        <v>Frontier Truck</v>
      </c>
      <c r="E1086" t="str">
        <f>REPLACE(Table1[[#This Row],[Make2]],1,5,"")</f>
        <v>Nissan Frontier Truck</v>
      </c>
      <c r="F1086" t="s">
        <v>903</v>
      </c>
      <c r="H1086">
        <f>2014-Table1[[#This Row],[Year]]</f>
        <v>6</v>
      </c>
      <c r="K1086" s="1">
        <v>72000</v>
      </c>
      <c r="L1086" s="2">
        <v>10718</v>
      </c>
      <c r="M1086" s="2">
        <v>10379</v>
      </c>
      <c r="N1086" s="2">
        <v>11056</v>
      </c>
      <c r="O1086" s="2" t="s">
        <v>902</v>
      </c>
    </row>
    <row r="1087" spans="1:15" x14ac:dyDescent="0.25">
      <c r="A1087" t="str">
        <f>LEFT(Table1[[#This Row],[Make2]],4)</f>
        <v>2007</v>
      </c>
      <c r="B1087" t="str">
        <f>LEFT(Table1[[#This Row],[Make and Model]],FIND(" ",Table1[[#This Row],[Make and Model]]))</f>
        <v xml:space="preserve">Nissan </v>
      </c>
      <c r="C1087" t="s">
        <v>3035</v>
      </c>
      <c r="D1087" t="str">
        <f>REPLACE(Table1[[#This Row],[Make and Model]],1,FIND(" ",Table1[[#This Row],[Make and Model]]), "")</f>
        <v>Frontier Truck</v>
      </c>
      <c r="E1087" t="str">
        <f>REPLACE(Table1[[#This Row],[Make2]],1,5,"")</f>
        <v>Nissan Frontier Truck</v>
      </c>
      <c r="F1087" t="s">
        <v>563</v>
      </c>
      <c r="H1087">
        <f>2014-Table1[[#This Row],[Year]]</f>
        <v>7</v>
      </c>
      <c r="K1087" s="1">
        <v>84000</v>
      </c>
      <c r="L1087" s="2">
        <v>10211</v>
      </c>
      <c r="M1087" s="2">
        <v>9927</v>
      </c>
      <c r="N1087" s="2">
        <v>10495</v>
      </c>
      <c r="O1087" s="2" t="s">
        <v>562</v>
      </c>
    </row>
    <row r="1088" spans="1:15" x14ac:dyDescent="0.25">
      <c r="A1088" t="str">
        <f>LEFT(Table1[[#This Row],[Make2]],4)</f>
        <v>2006</v>
      </c>
      <c r="B1088" t="str">
        <f>LEFT(Table1[[#This Row],[Make and Model]],FIND(" ",Table1[[#This Row],[Make and Model]]))</f>
        <v xml:space="preserve">Nissan </v>
      </c>
      <c r="C1088" t="s">
        <v>3035</v>
      </c>
      <c r="D1088" t="str">
        <f>REPLACE(Table1[[#This Row],[Make and Model]],1,FIND(" ",Table1[[#This Row],[Make and Model]]), "")</f>
        <v>Frontier Truck</v>
      </c>
      <c r="E1088" t="str">
        <f>REPLACE(Table1[[#This Row],[Make2]],1,5,"")</f>
        <v>Nissan Frontier Truck</v>
      </c>
      <c r="F1088" t="s">
        <v>253</v>
      </c>
      <c r="H1088">
        <f>2014-Table1[[#This Row],[Year]]</f>
        <v>8</v>
      </c>
      <c r="K1088" s="1">
        <v>96000</v>
      </c>
      <c r="L1088" s="2">
        <v>8650</v>
      </c>
      <c r="M1088" s="2">
        <v>8442</v>
      </c>
      <c r="N1088" s="2">
        <v>8858</v>
      </c>
      <c r="O1088" s="2" t="s">
        <v>252</v>
      </c>
    </row>
    <row r="1089" spans="1:15" x14ac:dyDescent="0.25">
      <c r="A1089" t="str">
        <f>LEFT(Table1[[#This Row],[Make2]],4)</f>
        <v>2013</v>
      </c>
      <c r="B1089" t="str">
        <f>LEFT(Table1[[#This Row],[Make and Model]],FIND(" ",Table1[[#This Row],[Make and Model]]))</f>
        <v xml:space="preserve">Nissan </v>
      </c>
      <c r="C1089" t="s">
        <v>3033</v>
      </c>
      <c r="D1089" t="str">
        <f>REPLACE(Table1[[#This Row],[Make and Model]],1,FIND(" ",Table1[[#This Row],[Make and Model]]), "")</f>
        <v>JUKE Hatchback</v>
      </c>
      <c r="E1089" t="str">
        <f>REPLACE(Table1[[#This Row],[Make2]],1,5,"")</f>
        <v>Nissan JUKE Hatchback</v>
      </c>
      <c r="F1089" t="s">
        <v>2733</v>
      </c>
      <c r="G1089">
        <v>4</v>
      </c>
      <c r="H1089">
        <f>2014-Table1[[#This Row],[Year]]</f>
        <v>1</v>
      </c>
      <c r="K1089" s="1">
        <v>12000</v>
      </c>
      <c r="L1089" s="2">
        <v>15860</v>
      </c>
      <c r="M1089" s="2">
        <v>15431</v>
      </c>
      <c r="N1089" s="2">
        <v>16290</v>
      </c>
      <c r="O1089" s="2" t="s">
        <v>2732</v>
      </c>
    </row>
    <row r="1090" spans="1:15" x14ac:dyDescent="0.25">
      <c r="A1090" t="str">
        <f>LEFT(Table1[[#This Row],[Make2]],4)</f>
        <v>2012</v>
      </c>
      <c r="B1090" t="str">
        <f>LEFT(Table1[[#This Row],[Make and Model]],FIND(" ",Table1[[#This Row],[Make and Model]]))</f>
        <v xml:space="preserve">Nissan </v>
      </c>
      <c r="C1090" t="s">
        <v>3033</v>
      </c>
      <c r="D1090" t="str">
        <f>REPLACE(Table1[[#This Row],[Make and Model]],1,FIND(" ",Table1[[#This Row],[Make and Model]]), "")</f>
        <v>JUKE Hatchback</v>
      </c>
      <c r="E1090" t="str">
        <f>REPLACE(Table1[[#This Row],[Make2]],1,5,"")</f>
        <v>Nissan JUKE Hatchback</v>
      </c>
      <c r="F1090" t="s">
        <v>2387</v>
      </c>
      <c r="G1090">
        <v>4</v>
      </c>
      <c r="H1090">
        <f>2014-Table1[[#This Row],[Year]]</f>
        <v>2</v>
      </c>
      <c r="K1090" s="1">
        <v>24000</v>
      </c>
      <c r="L1090" s="2">
        <v>15075</v>
      </c>
      <c r="M1090" s="2">
        <v>14761</v>
      </c>
      <c r="N1090" s="2">
        <v>15390</v>
      </c>
      <c r="O1090" s="2" t="s">
        <v>2386</v>
      </c>
    </row>
    <row r="1091" spans="1:15" x14ac:dyDescent="0.25">
      <c r="A1091" t="str">
        <f>LEFT(Table1[[#This Row],[Make2]],4)</f>
        <v>2011</v>
      </c>
      <c r="B1091" t="str">
        <f>LEFT(Table1[[#This Row],[Make and Model]],FIND(" ",Table1[[#This Row],[Make and Model]]))</f>
        <v xml:space="preserve">Nissan </v>
      </c>
      <c r="C1091" t="s">
        <v>3033</v>
      </c>
      <c r="D1091" t="str">
        <f>REPLACE(Table1[[#This Row],[Make and Model]],1,FIND(" ",Table1[[#This Row],[Make and Model]]), "")</f>
        <v>JUKE Hatchback</v>
      </c>
      <c r="E1091" t="str">
        <f>REPLACE(Table1[[#This Row],[Make2]],1,5,"")</f>
        <v>Nissan JUKE Hatchback</v>
      </c>
      <c r="F1091" t="s">
        <v>2021</v>
      </c>
      <c r="G1091">
        <v>4</v>
      </c>
      <c r="H1091">
        <f>2014-Table1[[#This Row],[Year]]</f>
        <v>3</v>
      </c>
      <c r="K1091" s="1">
        <v>36000</v>
      </c>
      <c r="L1091" s="2">
        <v>14276</v>
      </c>
      <c r="M1091" s="2">
        <v>13999</v>
      </c>
      <c r="N1091" s="2">
        <v>14553</v>
      </c>
      <c r="O1091" s="2" t="s">
        <v>2020</v>
      </c>
    </row>
    <row r="1092" spans="1:15" x14ac:dyDescent="0.25">
      <c r="A1092" t="str">
        <f>LEFT(Table1[[#This Row],[Make2]],4)</f>
        <v>2013</v>
      </c>
      <c r="B1092" t="str">
        <f>LEFT(Table1[[#This Row],[Make and Model]],FIND(" ",Table1[[#This Row],[Make and Model]]))</f>
        <v xml:space="preserve">Nissan </v>
      </c>
      <c r="C1092" t="s">
        <v>3032</v>
      </c>
      <c r="D1092" t="str">
        <f>REPLACE(Table1[[#This Row],[Make and Model]],1,FIND(" ",Table1[[#This Row],[Make and Model]]), "")</f>
        <v>LEAF Sedan</v>
      </c>
      <c r="E1092" t="str">
        <f>REPLACE(Table1[[#This Row],[Make2]],1,5,"")</f>
        <v>Nissan LEAF Sedan</v>
      </c>
      <c r="F1092" t="s">
        <v>2735</v>
      </c>
      <c r="G1092">
        <v>4</v>
      </c>
      <c r="H1092">
        <f>2014-Table1[[#This Row],[Year]]</f>
        <v>1</v>
      </c>
      <c r="K1092" s="1">
        <v>12000</v>
      </c>
      <c r="L1092" s="2">
        <v>19015</v>
      </c>
      <c r="M1092" s="2">
        <v>18725</v>
      </c>
      <c r="N1092" s="2">
        <v>19305</v>
      </c>
      <c r="O1092" s="2" t="s">
        <v>2734</v>
      </c>
    </row>
    <row r="1093" spans="1:15" x14ac:dyDescent="0.25">
      <c r="A1093" t="str">
        <f>LEFT(Table1[[#This Row],[Make2]],4)</f>
        <v>2012</v>
      </c>
      <c r="B1093" t="str">
        <f>LEFT(Table1[[#This Row],[Make and Model]],FIND(" ",Table1[[#This Row],[Make and Model]]))</f>
        <v xml:space="preserve">Nissan </v>
      </c>
      <c r="C1093" t="s">
        <v>3032</v>
      </c>
      <c r="D1093" t="str">
        <f>REPLACE(Table1[[#This Row],[Make and Model]],1,FIND(" ",Table1[[#This Row],[Make and Model]]), "")</f>
        <v>LEAF Sedan</v>
      </c>
      <c r="E1093" t="str">
        <f>REPLACE(Table1[[#This Row],[Make2]],1,5,"")</f>
        <v>Nissan LEAF Sedan</v>
      </c>
      <c r="F1093" t="s">
        <v>2389</v>
      </c>
      <c r="G1093">
        <v>4</v>
      </c>
      <c r="H1093">
        <f>2014-Table1[[#This Row],[Year]]</f>
        <v>2</v>
      </c>
      <c r="K1093" s="1">
        <v>24000</v>
      </c>
      <c r="L1093" s="2">
        <v>16437</v>
      </c>
      <c r="M1093" s="2">
        <v>16286</v>
      </c>
      <c r="N1093" s="2">
        <v>16587</v>
      </c>
      <c r="O1093" s="2" t="s">
        <v>2388</v>
      </c>
    </row>
    <row r="1094" spans="1:15" x14ac:dyDescent="0.25">
      <c r="A1094" t="str">
        <f>LEFT(Table1[[#This Row],[Make2]],4)</f>
        <v>2011</v>
      </c>
      <c r="B1094" t="str">
        <f>LEFT(Table1[[#This Row],[Make and Model]],FIND(" ",Table1[[#This Row],[Make and Model]]))</f>
        <v xml:space="preserve">Nissan </v>
      </c>
      <c r="C1094" t="s">
        <v>3032</v>
      </c>
      <c r="D1094" t="str">
        <f>REPLACE(Table1[[#This Row],[Make and Model]],1,FIND(" ",Table1[[#This Row],[Make and Model]]), "")</f>
        <v>LEAF Sedan</v>
      </c>
      <c r="E1094" t="str">
        <f>REPLACE(Table1[[#This Row],[Make2]],1,5,"")</f>
        <v>Nissan LEAF Sedan</v>
      </c>
      <c r="F1094" t="s">
        <v>2023</v>
      </c>
      <c r="G1094">
        <v>4</v>
      </c>
      <c r="H1094">
        <f>2014-Table1[[#This Row],[Year]]</f>
        <v>3</v>
      </c>
      <c r="K1094" s="1">
        <v>36000</v>
      </c>
      <c r="L1094" s="2">
        <v>12057</v>
      </c>
      <c r="M1094" s="2">
        <v>11826</v>
      </c>
      <c r="N1094" s="2">
        <v>12287</v>
      </c>
      <c r="O1094" s="2" t="s">
        <v>2022</v>
      </c>
    </row>
    <row r="1095" spans="1:15" x14ac:dyDescent="0.25">
      <c r="A1095" t="str">
        <f>LEFT(Table1[[#This Row],[Make2]],4)</f>
        <v>2013</v>
      </c>
      <c r="B1095" t="str">
        <f>LEFT(Table1[[#This Row],[Make and Model]],FIND(" ",Table1[[#This Row],[Make and Model]]))</f>
        <v xml:space="preserve">Nissan </v>
      </c>
      <c r="C1095" t="s">
        <v>3032</v>
      </c>
      <c r="D1095" t="str">
        <f>REPLACE(Table1[[#This Row],[Make and Model]],1,FIND(" ",Table1[[#This Row],[Make and Model]]), "")</f>
        <v>Maxima Sedan</v>
      </c>
      <c r="E1095" t="str">
        <f>REPLACE(Table1[[#This Row],[Make2]],1,5,"")</f>
        <v>Nissan Maxima Sedan</v>
      </c>
      <c r="F1095" t="s">
        <v>2737</v>
      </c>
      <c r="G1095">
        <v>3</v>
      </c>
      <c r="H1095">
        <f>2014-Table1[[#This Row],[Year]]</f>
        <v>1</v>
      </c>
      <c r="K1095" s="1">
        <v>12000</v>
      </c>
      <c r="L1095" s="2">
        <v>21535</v>
      </c>
      <c r="M1095" s="2">
        <v>21112</v>
      </c>
      <c r="N1095" s="2">
        <v>21959</v>
      </c>
      <c r="O1095" s="2" t="s">
        <v>2736</v>
      </c>
    </row>
    <row r="1096" spans="1:15" x14ac:dyDescent="0.25">
      <c r="A1096" t="str">
        <f>LEFT(Table1[[#This Row],[Make2]],4)</f>
        <v>2012</v>
      </c>
      <c r="B1096" t="str">
        <f>LEFT(Table1[[#This Row],[Make and Model]],FIND(" ",Table1[[#This Row],[Make and Model]]))</f>
        <v xml:space="preserve">Nissan </v>
      </c>
      <c r="C1096" t="s">
        <v>3032</v>
      </c>
      <c r="D1096" t="str">
        <f>REPLACE(Table1[[#This Row],[Make and Model]],1,FIND(" ",Table1[[#This Row],[Make and Model]]), "")</f>
        <v>Maxima Sedan</v>
      </c>
      <c r="E1096" t="str">
        <f>REPLACE(Table1[[#This Row],[Make2]],1,5,"")</f>
        <v>Nissan Maxima Sedan</v>
      </c>
      <c r="F1096" t="s">
        <v>2391</v>
      </c>
      <c r="G1096">
        <v>3</v>
      </c>
      <c r="H1096">
        <f>2014-Table1[[#This Row],[Year]]</f>
        <v>2</v>
      </c>
      <c r="K1096" s="1">
        <v>24000</v>
      </c>
      <c r="L1096" s="2">
        <v>20837</v>
      </c>
      <c r="M1096" s="2">
        <v>20432</v>
      </c>
      <c r="N1096" s="2">
        <v>21241</v>
      </c>
      <c r="O1096" s="2" t="s">
        <v>2390</v>
      </c>
    </row>
    <row r="1097" spans="1:15" x14ac:dyDescent="0.25">
      <c r="A1097" t="str">
        <f>LEFT(Table1[[#This Row],[Make2]],4)</f>
        <v>2011</v>
      </c>
      <c r="B1097" t="str">
        <f>LEFT(Table1[[#This Row],[Make and Model]],FIND(" ",Table1[[#This Row],[Make and Model]]))</f>
        <v xml:space="preserve">Nissan </v>
      </c>
      <c r="C1097" t="s">
        <v>3032</v>
      </c>
      <c r="D1097" t="str">
        <f>REPLACE(Table1[[#This Row],[Make and Model]],1,FIND(" ",Table1[[#This Row],[Make and Model]]), "")</f>
        <v>Maxima Sedan</v>
      </c>
      <c r="E1097" t="str">
        <f>REPLACE(Table1[[#This Row],[Make2]],1,5,"")</f>
        <v>Nissan Maxima Sedan</v>
      </c>
      <c r="F1097" t="s">
        <v>2025</v>
      </c>
      <c r="G1097">
        <v>3</v>
      </c>
      <c r="H1097">
        <f>2014-Table1[[#This Row],[Year]]</f>
        <v>3</v>
      </c>
      <c r="K1097" s="1">
        <v>36000</v>
      </c>
      <c r="L1097" s="2">
        <v>17755</v>
      </c>
      <c r="M1097" s="2">
        <v>17392</v>
      </c>
      <c r="N1097" s="2">
        <v>18118</v>
      </c>
      <c r="O1097" s="2" t="s">
        <v>2024</v>
      </c>
    </row>
    <row r="1098" spans="1:15" x14ac:dyDescent="0.25">
      <c r="A1098" t="str">
        <f>LEFT(Table1[[#This Row],[Make2]],4)</f>
        <v>2010</v>
      </c>
      <c r="B1098" t="str">
        <f>LEFT(Table1[[#This Row],[Make and Model]],FIND(" ",Table1[[#This Row],[Make and Model]]))</f>
        <v xml:space="preserve">Nissan </v>
      </c>
      <c r="C1098" t="s">
        <v>3032</v>
      </c>
      <c r="D1098" t="str">
        <f>REPLACE(Table1[[#This Row],[Make and Model]],1,FIND(" ",Table1[[#This Row],[Make and Model]]), "")</f>
        <v>Maxima Sedan</v>
      </c>
      <c r="E1098" t="str">
        <f>REPLACE(Table1[[#This Row],[Make2]],1,5,"")</f>
        <v>Nissan Maxima Sedan</v>
      </c>
      <c r="F1098" t="s">
        <v>1617</v>
      </c>
      <c r="G1098">
        <v>3</v>
      </c>
      <c r="H1098">
        <f>2014-Table1[[#This Row],[Year]]</f>
        <v>4</v>
      </c>
      <c r="K1098" s="1">
        <v>48000</v>
      </c>
      <c r="L1098" s="2">
        <v>16444</v>
      </c>
      <c r="M1098" s="2">
        <v>16121</v>
      </c>
      <c r="N1098" s="2">
        <v>16767</v>
      </c>
      <c r="O1098" s="2" t="s">
        <v>1616</v>
      </c>
    </row>
    <row r="1099" spans="1:15" x14ac:dyDescent="0.25">
      <c r="A1099" t="str">
        <f>LEFT(Table1[[#This Row],[Make2]],4)</f>
        <v>2009</v>
      </c>
      <c r="B1099" t="str">
        <f>LEFT(Table1[[#This Row],[Make and Model]],FIND(" ",Table1[[#This Row],[Make and Model]]))</f>
        <v xml:space="preserve">Nissan </v>
      </c>
      <c r="C1099" t="s">
        <v>3032</v>
      </c>
      <c r="D1099" t="str">
        <f>REPLACE(Table1[[#This Row],[Make and Model]],1,FIND(" ",Table1[[#This Row],[Make and Model]]), "")</f>
        <v>Maxima Sedan</v>
      </c>
      <c r="E1099" t="str">
        <f>REPLACE(Table1[[#This Row],[Make2]],1,5,"")</f>
        <v>Nissan Maxima Sedan</v>
      </c>
      <c r="F1099" t="s">
        <v>1251</v>
      </c>
      <c r="G1099">
        <v>3</v>
      </c>
      <c r="H1099">
        <f>2014-Table1[[#This Row],[Year]]</f>
        <v>5</v>
      </c>
      <c r="K1099" s="1">
        <v>60000</v>
      </c>
      <c r="L1099" s="2">
        <v>17047</v>
      </c>
      <c r="M1099" s="2">
        <v>16590</v>
      </c>
      <c r="N1099" s="2">
        <v>17504</v>
      </c>
      <c r="O1099" s="2" t="s">
        <v>1250</v>
      </c>
    </row>
    <row r="1100" spans="1:15" x14ac:dyDescent="0.25">
      <c r="A1100" t="str">
        <f>LEFT(Table1[[#This Row],[Make2]],4)</f>
        <v>2008</v>
      </c>
      <c r="B1100" t="str">
        <f>LEFT(Table1[[#This Row],[Make and Model]],FIND(" ",Table1[[#This Row],[Make and Model]]))</f>
        <v xml:space="preserve">Nissan </v>
      </c>
      <c r="C1100" t="s">
        <v>3032</v>
      </c>
      <c r="D1100" t="str">
        <f>REPLACE(Table1[[#This Row],[Make and Model]],1,FIND(" ",Table1[[#This Row],[Make and Model]]), "")</f>
        <v>Maxima Sedan</v>
      </c>
      <c r="E1100" t="str">
        <f>REPLACE(Table1[[#This Row],[Make2]],1,5,"")</f>
        <v>Nissan Maxima Sedan</v>
      </c>
      <c r="F1100" t="s">
        <v>907</v>
      </c>
      <c r="G1100">
        <v>2</v>
      </c>
      <c r="H1100">
        <f>2014-Table1[[#This Row],[Year]]</f>
        <v>6</v>
      </c>
      <c r="K1100" s="1">
        <v>72000</v>
      </c>
      <c r="L1100" s="2">
        <v>14088</v>
      </c>
      <c r="M1100" s="2">
        <v>13706</v>
      </c>
      <c r="N1100" s="2">
        <v>14471</v>
      </c>
      <c r="O1100" s="2" t="s">
        <v>906</v>
      </c>
    </row>
    <row r="1101" spans="1:15" x14ac:dyDescent="0.25">
      <c r="A1101" t="str">
        <f>LEFT(Table1[[#This Row],[Make2]],4)</f>
        <v>2007</v>
      </c>
      <c r="B1101" t="str">
        <f>LEFT(Table1[[#This Row],[Make and Model]],FIND(" ",Table1[[#This Row],[Make and Model]]))</f>
        <v xml:space="preserve">Nissan </v>
      </c>
      <c r="C1101" t="s">
        <v>3032</v>
      </c>
      <c r="D1101" t="str">
        <f>REPLACE(Table1[[#This Row],[Make and Model]],1,FIND(" ",Table1[[#This Row],[Make and Model]]), "")</f>
        <v>Maxima Sedan</v>
      </c>
      <c r="E1101" t="str">
        <f>REPLACE(Table1[[#This Row],[Make2]],1,5,"")</f>
        <v>Nissan Maxima Sedan</v>
      </c>
      <c r="F1101" t="s">
        <v>565</v>
      </c>
      <c r="G1101">
        <v>2</v>
      </c>
      <c r="H1101">
        <f>2014-Table1[[#This Row],[Year]]</f>
        <v>7</v>
      </c>
      <c r="K1101" s="1">
        <v>84000</v>
      </c>
      <c r="L1101" s="2">
        <v>12876</v>
      </c>
      <c r="M1101" s="2">
        <v>12520</v>
      </c>
      <c r="N1101" s="2">
        <v>13233</v>
      </c>
      <c r="O1101" s="2" t="s">
        <v>564</v>
      </c>
    </row>
    <row r="1102" spans="1:15" x14ac:dyDescent="0.25">
      <c r="A1102" t="str">
        <f>LEFT(Table1[[#This Row],[Make2]],4)</f>
        <v>2006</v>
      </c>
      <c r="B1102" t="str">
        <f>LEFT(Table1[[#This Row],[Make and Model]],FIND(" ",Table1[[#This Row],[Make and Model]]))</f>
        <v xml:space="preserve">Nissan </v>
      </c>
      <c r="C1102" t="s">
        <v>3032</v>
      </c>
      <c r="D1102" t="str">
        <f>REPLACE(Table1[[#This Row],[Make and Model]],1,FIND(" ",Table1[[#This Row],[Make and Model]]), "")</f>
        <v>Maxima Sedan</v>
      </c>
      <c r="E1102" t="str">
        <f>REPLACE(Table1[[#This Row],[Make2]],1,5,"")</f>
        <v>Nissan Maxima Sedan</v>
      </c>
      <c r="F1102" t="s">
        <v>255</v>
      </c>
      <c r="G1102">
        <v>1.33</v>
      </c>
      <c r="H1102">
        <f>2014-Table1[[#This Row],[Year]]</f>
        <v>8</v>
      </c>
      <c r="K1102" s="1">
        <v>96000</v>
      </c>
      <c r="L1102" s="2">
        <v>6583</v>
      </c>
      <c r="M1102" s="2">
        <v>6487</v>
      </c>
      <c r="N1102" s="2">
        <v>6679</v>
      </c>
      <c r="O1102" s="2" t="s">
        <v>254</v>
      </c>
    </row>
    <row r="1103" spans="1:15" x14ac:dyDescent="0.25">
      <c r="A1103" t="str">
        <f>LEFT(Table1[[#This Row],[Make2]],4)</f>
        <v>2005</v>
      </c>
      <c r="B1103" t="str">
        <f>LEFT(Table1[[#This Row],[Make and Model]],FIND(" ",Table1[[#This Row],[Make and Model]]))</f>
        <v xml:space="preserve">Nissan </v>
      </c>
      <c r="C1103" t="s">
        <v>3032</v>
      </c>
      <c r="D1103" t="str">
        <f>REPLACE(Table1[[#This Row],[Make and Model]],1,FIND(" ",Table1[[#This Row],[Make and Model]]), "")</f>
        <v>Maxima Sedan</v>
      </c>
      <c r="E1103" t="str">
        <f>REPLACE(Table1[[#This Row],[Make2]],1,5,"")</f>
        <v>Nissan Maxima Sedan</v>
      </c>
      <c r="F1103" t="s">
        <v>231</v>
      </c>
      <c r="G1103">
        <v>1.33</v>
      </c>
      <c r="H1103">
        <f>2014-Table1[[#This Row],[Year]]</f>
        <v>9</v>
      </c>
      <c r="K1103" s="1">
        <v>108000</v>
      </c>
      <c r="L1103" s="2">
        <v>5211</v>
      </c>
      <c r="M1103" s="2">
        <v>5127</v>
      </c>
      <c r="N1103" s="2">
        <v>5296</v>
      </c>
      <c r="O1103" s="2" t="s">
        <v>230</v>
      </c>
    </row>
    <row r="1104" spans="1:15" x14ac:dyDescent="0.25">
      <c r="A1104" t="str">
        <f>LEFT(Table1[[#This Row],[Make2]],4)</f>
        <v>2013</v>
      </c>
      <c r="B1104" t="str">
        <f>LEFT(Table1[[#This Row],[Make and Model]],FIND(" ",Table1[[#This Row],[Make and Model]]))</f>
        <v xml:space="preserve">Nissan </v>
      </c>
      <c r="C1104" t="s">
        <v>3031</v>
      </c>
      <c r="D1104" t="str">
        <f>REPLACE(Table1[[#This Row],[Make and Model]],1,FIND(" ",Table1[[#This Row],[Make and Model]]), "")</f>
        <v>Murano SUV</v>
      </c>
      <c r="E1104" t="str">
        <f>REPLACE(Table1[[#This Row],[Make2]],1,5,"")</f>
        <v>Nissan Murano SUV</v>
      </c>
      <c r="F1104" t="s">
        <v>2739</v>
      </c>
      <c r="G1104">
        <v>3.33</v>
      </c>
      <c r="H1104">
        <f>2014-Table1[[#This Row],[Year]]</f>
        <v>1</v>
      </c>
      <c r="K1104" s="1">
        <v>12000</v>
      </c>
      <c r="L1104" s="2">
        <v>19991</v>
      </c>
      <c r="M1104" s="2">
        <v>19584</v>
      </c>
      <c r="N1104" s="2">
        <v>20399</v>
      </c>
      <c r="O1104" s="2" t="s">
        <v>2738</v>
      </c>
    </row>
    <row r="1105" spans="1:15" x14ac:dyDescent="0.25">
      <c r="A1105" t="str">
        <f>LEFT(Table1[[#This Row],[Make2]],4)</f>
        <v>2012</v>
      </c>
      <c r="B1105" t="str">
        <f>LEFT(Table1[[#This Row],[Make and Model]],FIND(" ",Table1[[#This Row],[Make and Model]]))</f>
        <v xml:space="preserve">Nissan </v>
      </c>
      <c r="C1105" t="s">
        <v>3031</v>
      </c>
      <c r="D1105" t="str">
        <f>REPLACE(Table1[[#This Row],[Make and Model]],1,FIND(" ",Table1[[#This Row],[Make and Model]]), "")</f>
        <v>Murano SUV</v>
      </c>
      <c r="E1105" t="str">
        <f>REPLACE(Table1[[#This Row],[Make2]],1,5,"")</f>
        <v>Nissan Murano SUV</v>
      </c>
      <c r="F1105" t="s">
        <v>2393</v>
      </c>
      <c r="G1105">
        <v>3.33</v>
      </c>
      <c r="H1105">
        <f>2014-Table1[[#This Row],[Year]]</f>
        <v>2</v>
      </c>
      <c r="K1105" s="1">
        <v>24000</v>
      </c>
      <c r="L1105" s="2">
        <v>26815</v>
      </c>
      <c r="M1105" s="2">
        <v>26382</v>
      </c>
      <c r="N1105" s="2">
        <v>27249</v>
      </c>
      <c r="O1105" s="2" t="s">
        <v>2392</v>
      </c>
    </row>
    <row r="1106" spans="1:15" x14ac:dyDescent="0.25">
      <c r="A1106" t="str">
        <f>LEFT(Table1[[#This Row],[Make2]],4)</f>
        <v>2011</v>
      </c>
      <c r="B1106" t="str">
        <f>LEFT(Table1[[#This Row],[Make and Model]],FIND(" ",Table1[[#This Row],[Make and Model]]))</f>
        <v xml:space="preserve">Nissan </v>
      </c>
      <c r="C1106" t="s">
        <v>3031</v>
      </c>
      <c r="D1106" t="str">
        <f>REPLACE(Table1[[#This Row],[Make and Model]],1,FIND(" ",Table1[[#This Row],[Make and Model]]), "")</f>
        <v>Murano SUV</v>
      </c>
      <c r="E1106" t="str">
        <f>REPLACE(Table1[[#This Row],[Make2]],1,5,"")</f>
        <v>Nissan Murano SUV</v>
      </c>
      <c r="F1106" t="s">
        <v>2027</v>
      </c>
      <c r="G1106">
        <v>3.33</v>
      </c>
      <c r="H1106">
        <f>2014-Table1[[#This Row],[Year]]</f>
        <v>3</v>
      </c>
      <c r="K1106" s="1">
        <v>36000</v>
      </c>
      <c r="L1106" s="2">
        <v>15875</v>
      </c>
      <c r="M1106" s="2">
        <v>15541</v>
      </c>
      <c r="N1106" s="2">
        <v>16209</v>
      </c>
      <c r="O1106" s="2" t="s">
        <v>2026</v>
      </c>
    </row>
    <row r="1107" spans="1:15" x14ac:dyDescent="0.25">
      <c r="A1107" t="str">
        <f>LEFT(Table1[[#This Row],[Make2]],4)</f>
        <v>2010</v>
      </c>
      <c r="B1107" t="str">
        <f>LEFT(Table1[[#This Row],[Make and Model]],FIND(" ",Table1[[#This Row],[Make and Model]]))</f>
        <v xml:space="preserve">Nissan </v>
      </c>
      <c r="C1107" t="s">
        <v>3031</v>
      </c>
      <c r="D1107" t="str">
        <f>REPLACE(Table1[[#This Row],[Make and Model]],1,FIND(" ",Table1[[#This Row],[Make and Model]]), "")</f>
        <v>Murano SUV</v>
      </c>
      <c r="E1107" t="str">
        <f>REPLACE(Table1[[#This Row],[Make2]],1,5,"")</f>
        <v>Nissan Murano SUV</v>
      </c>
      <c r="F1107" t="s">
        <v>1619</v>
      </c>
      <c r="G1107">
        <v>3.33</v>
      </c>
      <c r="H1107">
        <f>2014-Table1[[#This Row],[Year]]</f>
        <v>4</v>
      </c>
      <c r="K1107" s="1">
        <v>48000</v>
      </c>
      <c r="L1107" s="2">
        <v>13573</v>
      </c>
      <c r="M1107" s="2">
        <v>13258</v>
      </c>
      <c r="N1107" s="2">
        <v>13887</v>
      </c>
      <c r="O1107" s="2" t="s">
        <v>1618</v>
      </c>
    </row>
    <row r="1108" spans="1:15" x14ac:dyDescent="0.25">
      <c r="A1108" t="str">
        <f>LEFT(Table1[[#This Row],[Make2]],4)</f>
        <v>2009</v>
      </c>
      <c r="B1108" t="str">
        <f>LEFT(Table1[[#This Row],[Make and Model]],FIND(" ",Table1[[#This Row],[Make and Model]]))</f>
        <v xml:space="preserve">Nissan </v>
      </c>
      <c r="C1108" t="s">
        <v>3031</v>
      </c>
      <c r="D1108" t="str">
        <f>REPLACE(Table1[[#This Row],[Make and Model]],1,FIND(" ",Table1[[#This Row],[Make and Model]]), "")</f>
        <v>Murano SUV</v>
      </c>
      <c r="E1108" t="str">
        <f>REPLACE(Table1[[#This Row],[Make2]],1,5,"")</f>
        <v>Nissan Murano SUV</v>
      </c>
      <c r="F1108" t="s">
        <v>1253</v>
      </c>
      <c r="G1108">
        <v>3.33</v>
      </c>
      <c r="H1108">
        <f>2014-Table1[[#This Row],[Year]]</f>
        <v>5</v>
      </c>
      <c r="K1108" s="1">
        <v>60000</v>
      </c>
      <c r="L1108" s="2">
        <v>16921</v>
      </c>
      <c r="M1108" s="2">
        <v>16412</v>
      </c>
      <c r="N1108" s="2">
        <v>17430</v>
      </c>
      <c r="O1108" s="2" t="s">
        <v>1252</v>
      </c>
    </row>
    <row r="1109" spans="1:15" x14ac:dyDescent="0.25">
      <c r="A1109" t="str">
        <f>LEFT(Table1[[#This Row],[Make2]],4)</f>
        <v>2007</v>
      </c>
      <c r="B1109" t="str">
        <f>LEFT(Table1[[#This Row],[Make and Model]],FIND(" ",Table1[[#This Row],[Make and Model]]))</f>
        <v xml:space="preserve">Nissan </v>
      </c>
      <c r="C1109" t="s">
        <v>3031</v>
      </c>
      <c r="D1109" t="str">
        <f>REPLACE(Table1[[#This Row],[Make and Model]],1,FIND(" ",Table1[[#This Row],[Make and Model]]), "")</f>
        <v>Murano SUV</v>
      </c>
      <c r="E1109" t="str">
        <f>REPLACE(Table1[[#This Row],[Make2]],1,5,"")</f>
        <v>Nissan Murano SUV</v>
      </c>
      <c r="F1109" t="s">
        <v>569</v>
      </c>
      <c r="G1109">
        <v>2.67</v>
      </c>
      <c r="H1109">
        <f>2014-Table1[[#This Row],[Year]]</f>
        <v>7</v>
      </c>
      <c r="K1109" s="1">
        <v>84000</v>
      </c>
      <c r="L1109" s="2">
        <v>8416</v>
      </c>
      <c r="M1109" s="2">
        <v>8274</v>
      </c>
      <c r="N1109" s="2">
        <v>8559</v>
      </c>
      <c r="O1109" s="2" t="s">
        <v>568</v>
      </c>
    </row>
    <row r="1110" spans="1:15" x14ac:dyDescent="0.25">
      <c r="A1110" t="str">
        <f>LEFT(Table1[[#This Row],[Make2]],4)</f>
        <v>2006</v>
      </c>
      <c r="B1110" t="str">
        <f>LEFT(Table1[[#This Row],[Make and Model]],FIND(" ",Table1[[#This Row],[Make and Model]]))</f>
        <v xml:space="preserve">Nissan </v>
      </c>
      <c r="C1110" t="s">
        <v>3031</v>
      </c>
      <c r="D1110" t="str">
        <f>REPLACE(Table1[[#This Row],[Make and Model]],1,FIND(" ",Table1[[#This Row],[Make and Model]]), "")</f>
        <v>Murano SUV</v>
      </c>
      <c r="E1110" t="str">
        <f>REPLACE(Table1[[#This Row],[Make2]],1,5,"")</f>
        <v>Nissan Murano SUV</v>
      </c>
      <c r="F1110" t="s">
        <v>257</v>
      </c>
      <c r="G1110">
        <v>2.67</v>
      </c>
      <c r="H1110">
        <f>2014-Table1[[#This Row],[Year]]</f>
        <v>8</v>
      </c>
      <c r="K1110" s="1">
        <v>96000</v>
      </c>
      <c r="L1110" s="2">
        <v>7220</v>
      </c>
      <c r="M1110" s="2">
        <v>7114</v>
      </c>
      <c r="N1110" s="2">
        <v>7325</v>
      </c>
      <c r="O1110" s="2" t="s">
        <v>256</v>
      </c>
    </row>
    <row r="1111" spans="1:15" x14ac:dyDescent="0.25">
      <c r="A1111" t="str">
        <f>LEFT(Table1[[#This Row],[Make2]],4)</f>
        <v>2005</v>
      </c>
      <c r="B1111" t="str">
        <f>LEFT(Table1[[#This Row],[Make and Model]],FIND(" ",Table1[[#This Row],[Make and Model]]))</f>
        <v xml:space="preserve">Nissan </v>
      </c>
      <c r="C1111" t="s">
        <v>3031</v>
      </c>
      <c r="D1111" t="str">
        <f>REPLACE(Table1[[#This Row],[Make and Model]],1,FIND(" ",Table1[[#This Row],[Make and Model]]), "")</f>
        <v>Murano SUV</v>
      </c>
      <c r="E1111" t="str">
        <f>REPLACE(Table1[[#This Row],[Make2]],1,5,"")</f>
        <v>Nissan Murano SUV</v>
      </c>
      <c r="F1111" t="s">
        <v>233</v>
      </c>
      <c r="G1111">
        <v>2.67</v>
      </c>
      <c r="H1111">
        <f>2014-Table1[[#This Row],[Year]]</f>
        <v>9</v>
      </c>
      <c r="K1111" s="1">
        <v>108000</v>
      </c>
      <c r="L1111" s="2">
        <v>6066</v>
      </c>
      <c r="M1111" s="2">
        <v>5975</v>
      </c>
      <c r="N1111" s="2">
        <v>6156</v>
      </c>
      <c r="O1111" s="2" t="s">
        <v>232</v>
      </c>
    </row>
    <row r="1112" spans="1:15" x14ac:dyDescent="0.25">
      <c r="A1112" t="str">
        <f>LEFT(Table1[[#This Row],[Make2]],4)</f>
        <v>2013</v>
      </c>
      <c r="B1112" t="str">
        <f>LEFT(Table1[[#This Row],[Make and Model]],FIND(" ",Table1[[#This Row],[Make and Model]]))</f>
        <v xml:space="preserve">Nissan </v>
      </c>
      <c r="C1112" t="s">
        <v>3031</v>
      </c>
      <c r="D1112" t="str">
        <f>REPLACE(Table1[[#This Row],[Make and Model]],1,FIND(" ",Table1[[#This Row],[Make and Model]]), "")</f>
        <v>Pathfinder SUV</v>
      </c>
      <c r="E1112" t="str">
        <f>REPLACE(Table1[[#This Row],[Make2]],1,5,"")</f>
        <v>Nissan Pathfinder SUV</v>
      </c>
      <c r="F1112" t="s">
        <v>2741</v>
      </c>
      <c r="G1112">
        <v>2.67</v>
      </c>
      <c r="H1112">
        <f>2014-Table1[[#This Row],[Year]]</f>
        <v>1</v>
      </c>
      <c r="K1112" s="1">
        <v>12000</v>
      </c>
      <c r="L1112" s="2">
        <v>22795</v>
      </c>
      <c r="M1112" s="2">
        <v>22181</v>
      </c>
      <c r="N1112" s="2">
        <v>23410</v>
      </c>
      <c r="O1112" s="2" t="s">
        <v>2740</v>
      </c>
    </row>
    <row r="1113" spans="1:15" x14ac:dyDescent="0.25">
      <c r="A1113" t="str">
        <f>LEFT(Table1[[#This Row],[Make2]],4)</f>
        <v>2012</v>
      </c>
      <c r="B1113" t="str">
        <f>LEFT(Table1[[#This Row],[Make and Model]],FIND(" ",Table1[[#This Row],[Make and Model]]))</f>
        <v xml:space="preserve">Nissan </v>
      </c>
      <c r="C1113" t="s">
        <v>3031</v>
      </c>
      <c r="D1113" t="str">
        <f>REPLACE(Table1[[#This Row],[Make and Model]],1,FIND(" ",Table1[[#This Row],[Make and Model]]), "")</f>
        <v>Pathfinder SUV</v>
      </c>
      <c r="E1113" t="str">
        <f>REPLACE(Table1[[#This Row],[Make2]],1,5,"")</f>
        <v>Nissan Pathfinder SUV</v>
      </c>
      <c r="F1113" t="s">
        <v>2395</v>
      </c>
      <c r="G1113">
        <v>2.67</v>
      </c>
      <c r="H1113">
        <f>2014-Table1[[#This Row],[Year]]</f>
        <v>2</v>
      </c>
      <c r="K1113" s="1">
        <v>24000</v>
      </c>
      <c r="L1113" s="2">
        <v>28665</v>
      </c>
      <c r="M1113" s="2">
        <v>28115</v>
      </c>
      <c r="N1113" s="2">
        <v>29215</v>
      </c>
      <c r="O1113" s="2" t="s">
        <v>2394</v>
      </c>
    </row>
    <row r="1114" spans="1:15" x14ac:dyDescent="0.25">
      <c r="A1114" t="str">
        <f>LEFT(Table1[[#This Row],[Make2]],4)</f>
        <v>2011</v>
      </c>
      <c r="B1114" t="str">
        <f>LEFT(Table1[[#This Row],[Make and Model]],FIND(" ",Table1[[#This Row],[Make and Model]]))</f>
        <v xml:space="preserve">Nissan </v>
      </c>
      <c r="C1114" t="s">
        <v>3031</v>
      </c>
      <c r="D1114" t="str">
        <f>REPLACE(Table1[[#This Row],[Make and Model]],1,FIND(" ",Table1[[#This Row],[Make and Model]]), "")</f>
        <v>Pathfinder SUV</v>
      </c>
      <c r="E1114" t="str">
        <f>REPLACE(Table1[[#This Row],[Make2]],1,5,"")</f>
        <v>Nissan Pathfinder SUV</v>
      </c>
      <c r="F1114" t="s">
        <v>2029</v>
      </c>
      <c r="G1114">
        <v>2.67</v>
      </c>
      <c r="H1114">
        <f>2014-Table1[[#This Row],[Year]]</f>
        <v>3</v>
      </c>
      <c r="K1114" s="1">
        <v>36000</v>
      </c>
      <c r="L1114" s="2">
        <v>16717</v>
      </c>
      <c r="M1114" s="2">
        <v>16410</v>
      </c>
      <c r="N1114" s="2">
        <v>17025</v>
      </c>
      <c r="O1114" s="2" t="s">
        <v>2028</v>
      </c>
    </row>
    <row r="1115" spans="1:15" x14ac:dyDescent="0.25">
      <c r="A1115" t="str">
        <f>LEFT(Table1[[#This Row],[Make2]],4)</f>
        <v>2010</v>
      </c>
      <c r="B1115" t="str">
        <f>LEFT(Table1[[#This Row],[Make and Model]],FIND(" ",Table1[[#This Row],[Make and Model]]))</f>
        <v xml:space="preserve">Nissan </v>
      </c>
      <c r="C1115" t="s">
        <v>3031</v>
      </c>
      <c r="D1115" t="str">
        <f>REPLACE(Table1[[#This Row],[Make and Model]],1,FIND(" ",Table1[[#This Row],[Make and Model]]), "")</f>
        <v>Pathfinder SUV</v>
      </c>
      <c r="E1115" t="str">
        <f>REPLACE(Table1[[#This Row],[Make2]],1,5,"")</f>
        <v>Nissan Pathfinder SUV</v>
      </c>
      <c r="F1115" t="s">
        <v>1621</v>
      </c>
      <c r="G1115">
        <v>2.67</v>
      </c>
      <c r="H1115">
        <f>2014-Table1[[#This Row],[Year]]</f>
        <v>4</v>
      </c>
      <c r="K1115" s="1">
        <v>48000</v>
      </c>
      <c r="L1115" s="2">
        <v>13740</v>
      </c>
      <c r="M1115" s="2">
        <v>13446</v>
      </c>
      <c r="N1115" s="2">
        <v>14034</v>
      </c>
      <c r="O1115" s="2" t="s">
        <v>1620</v>
      </c>
    </row>
    <row r="1116" spans="1:15" x14ac:dyDescent="0.25">
      <c r="A1116" t="str">
        <f>LEFT(Table1[[#This Row],[Make2]],4)</f>
        <v>2009</v>
      </c>
      <c r="B1116" t="str">
        <f>LEFT(Table1[[#This Row],[Make and Model]],FIND(" ",Table1[[#This Row],[Make and Model]]))</f>
        <v xml:space="preserve">Nissan </v>
      </c>
      <c r="C1116" t="s">
        <v>3031</v>
      </c>
      <c r="D1116" t="str">
        <f>REPLACE(Table1[[#This Row],[Make and Model]],1,FIND(" ",Table1[[#This Row],[Make and Model]]), "")</f>
        <v>Pathfinder SUV</v>
      </c>
      <c r="E1116" t="str">
        <f>REPLACE(Table1[[#This Row],[Make2]],1,5,"")</f>
        <v>Nissan Pathfinder SUV</v>
      </c>
      <c r="F1116" t="s">
        <v>1255</v>
      </c>
      <c r="G1116">
        <v>2.67</v>
      </c>
      <c r="H1116">
        <f>2014-Table1[[#This Row],[Year]]</f>
        <v>5</v>
      </c>
      <c r="K1116" s="1">
        <v>60000</v>
      </c>
      <c r="L1116" s="2">
        <v>16683</v>
      </c>
      <c r="M1116" s="2">
        <v>16181</v>
      </c>
      <c r="N1116" s="2">
        <v>17186</v>
      </c>
      <c r="O1116" s="2" t="s">
        <v>1254</v>
      </c>
    </row>
    <row r="1117" spans="1:15" x14ac:dyDescent="0.25">
      <c r="A1117" t="str">
        <f>LEFT(Table1[[#This Row],[Make2]],4)</f>
        <v>2008</v>
      </c>
      <c r="B1117" t="str">
        <f>LEFT(Table1[[#This Row],[Make and Model]],FIND(" ",Table1[[#This Row],[Make and Model]]))</f>
        <v xml:space="preserve">Nissan </v>
      </c>
      <c r="C1117" t="s">
        <v>3031</v>
      </c>
      <c r="D1117" t="str">
        <f>REPLACE(Table1[[#This Row],[Make and Model]],1,FIND(" ",Table1[[#This Row],[Make and Model]]), "")</f>
        <v>Pathfinder SUV</v>
      </c>
      <c r="E1117" t="str">
        <f>REPLACE(Table1[[#This Row],[Make2]],1,5,"")</f>
        <v>Nissan Pathfinder SUV</v>
      </c>
      <c r="F1117" t="s">
        <v>909</v>
      </c>
      <c r="G1117">
        <v>2.67</v>
      </c>
      <c r="H1117">
        <f>2014-Table1[[#This Row],[Year]]</f>
        <v>6</v>
      </c>
      <c r="K1117" s="1">
        <v>72000</v>
      </c>
      <c r="L1117" s="2">
        <v>14711</v>
      </c>
      <c r="M1117" s="2">
        <v>14264</v>
      </c>
      <c r="N1117" s="2">
        <v>15158</v>
      </c>
      <c r="O1117" s="2" t="s">
        <v>908</v>
      </c>
    </row>
    <row r="1118" spans="1:15" x14ac:dyDescent="0.25">
      <c r="A1118" t="str">
        <f>LEFT(Table1[[#This Row],[Make2]],4)</f>
        <v>2007</v>
      </c>
      <c r="B1118" t="str">
        <f>LEFT(Table1[[#This Row],[Make and Model]],FIND(" ",Table1[[#This Row],[Make and Model]]))</f>
        <v xml:space="preserve">Nissan </v>
      </c>
      <c r="C1118" t="s">
        <v>3031</v>
      </c>
      <c r="D1118" t="str">
        <f>REPLACE(Table1[[#This Row],[Make and Model]],1,FIND(" ",Table1[[#This Row],[Make and Model]]), "")</f>
        <v>Pathfinder SUV</v>
      </c>
      <c r="E1118" t="str">
        <f>REPLACE(Table1[[#This Row],[Make2]],1,5,"")</f>
        <v>Nissan Pathfinder SUV</v>
      </c>
      <c r="F1118" t="s">
        <v>571</v>
      </c>
      <c r="G1118">
        <v>2.67</v>
      </c>
      <c r="H1118">
        <f>2014-Table1[[#This Row],[Year]]</f>
        <v>7</v>
      </c>
      <c r="K1118" s="1">
        <v>84000</v>
      </c>
      <c r="L1118" s="2">
        <v>12220</v>
      </c>
      <c r="M1118" s="2">
        <v>11940</v>
      </c>
      <c r="N1118" s="2">
        <v>12500</v>
      </c>
      <c r="O1118" s="2" t="s">
        <v>570</v>
      </c>
    </row>
    <row r="1119" spans="1:15" x14ac:dyDescent="0.25">
      <c r="A1119" t="str">
        <f>LEFT(Table1[[#This Row],[Make2]],4)</f>
        <v>2006</v>
      </c>
      <c r="B1119" t="str">
        <f>LEFT(Table1[[#This Row],[Make and Model]],FIND(" ",Table1[[#This Row],[Make and Model]]))</f>
        <v xml:space="preserve">Nissan </v>
      </c>
      <c r="C1119" t="s">
        <v>3031</v>
      </c>
      <c r="D1119" t="str">
        <f>REPLACE(Table1[[#This Row],[Make and Model]],1,FIND(" ",Table1[[#This Row],[Make and Model]]), "")</f>
        <v>Pathfinder SUV</v>
      </c>
      <c r="E1119" t="str">
        <f>REPLACE(Table1[[#This Row],[Make2]],1,5,"")</f>
        <v>Nissan Pathfinder SUV</v>
      </c>
      <c r="F1119" t="s">
        <v>259</v>
      </c>
      <c r="G1119">
        <v>2.67</v>
      </c>
      <c r="H1119">
        <f>2014-Table1[[#This Row],[Year]]</f>
        <v>8</v>
      </c>
      <c r="K1119" s="1">
        <v>96000</v>
      </c>
      <c r="L1119" s="2">
        <v>10361</v>
      </c>
      <c r="M1119" s="2">
        <v>10146</v>
      </c>
      <c r="N1119" s="2">
        <v>10577</v>
      </c>
      <c r="O1119" s="2" t="s">
        <v>258</v>
      </c>
    </row>
    <row r="1120" spans="1:15" x14ac:dyDescent="0.25">
      <c r="A1120" t="str">
        <f>LEFT(Table1[[#This Row],[Make2]],4)</f>
        <v>2005</v>
      </c>
      <c r="B1120" t="str">
        <f>LEFT(Table1[[#This Row],[Make and Model]],FIND(" ",Table1[[#This Row],[Make and Model]]))</f>
        <v xml:space="preserve">Nissan </v>
      </c>
      <c r="C1120" t="s">
        <v>3031</v>
      </c>
      <c r="D1120" t="str">
        <f>REPLACE(Table1[[#This Row],[Make and Model]],1,FIND(" ",Table1[[#This Row],[Make and Model]]), "")</f>
        <v>Pathfinder SUV</v>
      </c>
      <c r="E1120" t="str">
        <f>REPLACE(Table1[[#This Row],[Make2]],1,5,"")</f>
        <v>Nissan Pathfinder SUV</v>
      </c>
      <c r="F1120" t="s">
        <v>235</v>
      </c>
      <c r="G1120">
        <v>2.67</v>
      </c>
      <c r="H1120">
        <f>2014-Table1[[#This Row],[Year]]</f>
        <v>9</v>
      </c>
      <c r="K1120" s="1">
        <v>108000</v>
      </c>
      <c r="L1120" s="2">
        <v>5986</v>
      </c>
      <c r="M1120" s="2">
        <v>5875</v>
      </c>
      <c r="N1120" s="2">
        <v>6096</v>
      </c>
      <c r="O1120" s="2" t="s">
        <v>234</v>
      </c>
    </row>
    <row r="1121" spans="1:15" x14ac:dyDescent="0.25">
      <c r="A1121" t="str">
        <f>LEFT(Table1[[#This Row],[Make2]],4)</f>
        <v>2013</v>
      </c>
      <c r="B1121" t="str">
        <f>LEFT(Table1[[#This Row],[Make and Model]],FIND(" ",Table1[[#This Row],[Make and Model]]))</f>
        <v xml:space="preserve">Nissan </v>
      </c>
      <c r="C1121" t="s">
        <v>3034</v>
      </c>
      <c r="D1121" t="str">
        <f>REPLACE(Table1[[#This Row],[Make and Model]],1,FIND(" ",Table1[[#This Row],[Make and Model]]), "")</f>
        <v>Quest Van</v>
      </c>
      <c r="E1121" t="str">
        <f>REPLACE(Table1[[#This Row],[Make2]],1,5,"")</f>
        <v>Nissan Quest Van</v>
      </c>
      <c r="F1121" t="s">
        <v>2743</v>
      </c>
      <c r="G1121">
        <v>3.67</v>
      </c>
      <c r="H1121">
        <f>2014-Table1[[#This Row],[Year]]</f>
        <v>1</v>
      </c>
      <c r="K1121" s="1">
        <v>12000</v>
      </c>
      <c r="L1121" s="2">
        <v>28700</v>
      </c>
      <c r="M1121" s="2">
        <v>27823</v>
      </c>
      <c r="N1121" s="2">
        <v>29577</v>
      </c>
      <c r="O1121" s="2" t="s">
        <v>2742</v>
      </c>
    </row>
    <row r="1122" spans="1:15" x14ac:dyDescent="0.25">
      <c r="A1122" t="str">
        <f>LEFT(Table1[[#This Row],[Make2]],4)</f>
        <v>2012</v>
      </c>
      <c r="B1122" t="str">
        <f>LEFT(Table1[[#This Row],[Make and Model]],FIND(" ",Table1[[#This Row],[Make and Model]]))</f>
        <v xml:space="preserve">Nissan </v>
      </c>
      <c r="C1122" t="s">
        <v>3034</v>
      </c>
      <c r="D1122" t="str">
        <f>REPLACE(Table1[[#This Row],[Make and Model]],1,FIND(" ",Table1[[#This Row],[Make and Model]]), "")</f>
        <v>Quest Van</v>
      </c>
      <c r="E1122" t="str">
        <f>REPLACE(Table1[[#This Row],[Make2]],1,5,"")</f>
        <v>Nissan Quest Van</v>
      </c>
      <c r="F1122" t="s">
        <v>2397</v>
      </c>
      <c r="G1122">
        <v>3.67</v>
      </c>
      <c r="H1122">
        <f>2014-Table1[[#This Row],[Year]]</f>
        <v>2</v>
      </c>
      <c r="K1122" s="1">
        <v>24000</v>
      </c>
      <c r="L1122" s="2">
        <v>16893</v>
      </c>
      <c r="M1122" s="2">
        <v>16455</v>
      </c>
      <c r="N1122" s="2">
        <v>17331</v>
      </c>
      <c r="O1122" s="2" t="s">
        <v>2396</v>
      </c>
    </row>
    <row r="1123" spans="1:15" x14ac:dyDescent="0.25">
      <c r="A1123" t="str">
        <f>LEFT(Table1[[#This Row],[Make2]],4)</f>
        <v>2011</v>
      </c>
      <c r="B1123" t="str">
        <f>LEFT(Table1[[#This Row],[Make and Model]],FIND(" ",Table1[[#This Row],[Make and Model]]))</f>
        <v xml:space="preserve">Nissan </v>
      </c>
      <c r="C1123" t="s">
        <v>3034</v>
      </c>
      <c r="D1123" t="str">
        <f>REPLACE(Table1[[#This Row],[Make and Model]],1,FIND(" ",Table1[[#This Row],[Make and Model]]), "")</f>
        <v>Quest Van</v>
      </c>
      <c r="E1123" t="str">
        <f>REPLACE(Table1[[#This Row],[Make2]],1,5,"")</f>
        <v>Nissan Quest Van</v>
      </c>
      <c r="F1123" t="s">
        <v>2031</v>
      </c>
      <c r="G1123">
        <v>3.67</v>
      </c>
      <c r="H1123">
        <f>2014-Table1[[#This Row],[Year]]</f>
        <v>3</v>
      </c>
      <c r="K1123" s="1">
        <v>36000</v>
      </c>
      <c r="L1123" s="2">
        <v>14399</v>
      </c>
      <c r="M1123" s="2">
        <v>14075</v>
      </c>
      <c r="N1123" s="2">
        <v>14722</v>
      </c>
      <c r="O1123" s="2" t="s">
        <v>2030</v>
      </c>
    </row>
    <row r="1124" spans="1:15" x14ac:dyDescent="0.25">
      <c r="A1124" t="str">
        <f>LEFT(Table1[[#This Row],[Make2]],4)</f>
        <v>2009</v>
      </c>
      <c r="B1124" t="str">
        <f>LEFT(Table1[[#This Row],[Make and Model]],FIND(" ",Table1[[#This Row],[Make and Model]]))</f>
        <v xml:space="preserve">Nissan </v>
      </c>
      <c r="C1124" t="s">
        <v>3034</v>
      </c>
      <c r="D1124" t="str">
        <f>REPLACE(Table1[[#This Row],[Make and Model]],1,FIND(" ",Table1[[#This Row],[Make and Model]]), "")</f>
        <v>Quest Van</v>
      </c>
      <c r="E1124" t="str">
        <f>REPLACE(Table1[[#This Row],[Make2]],1,5,"")</f>
        <v>Nissan Quest Van</v>
      </c>
      <c r="F1124" t="s">
        <v>1257</v>
      </c>
      <c r="G1124">
        <v>2.33</v>
      </c>
      <c r="H1124">
        <f>2014-Table1[[#This Row],[Year]]</f>
        <v>5</v>
      </c>
      <c r="K1124" s="1">
        <v>60000</v>
      </c>
      <c r="L1124" s="2">
        <v>10446</v>
      </c>
      <c r="M1124" s="2">
        <v>10165</v>
      </c>
      <c r="N1124" s="2">
        <v>10726</v>
      </c>
      <c r="O1124" s="2" t="s">
        <v>1256</v>
      </c>
    </row>
    <row r="1125" spans="1:15" x14ac:dyDescent="0.25">
      <c r="A1125" t="str">
        <f>LEFT(Table1[[#This Row],[Make2]],4)</f>
        <v>2008</v>
      </c>
      <c r="B1125" t="str">
        <f>LEFT(Table1[[#This Row],[Make and Model]],FIND(" ",Table1[[#This Row],[Make and Model]]))</f>
        <v xml:space="preserve">Nissan </v>
      </c>
      <c r="C1125" t="s">
        <v>3034</v>
      </c>
      <c r="D1125" t="str">
        <f>REPLACE(Table1[[#This Row],[Make and Model]],1,FIND(" ",Table1[[#This Row],[Make and Model]]), "")</f>
        <v>Quest Van</v>
      </c>
      <c r="E1125" t="str">
        <f>REPLACE(Table1[[#This Row],[Make2]],1,5,"")</f>
        <v>Nissan Quest Van</v>
      </c>
      <c r="F1125" t="s">
        <v>911</v>
      </c>
      <c r="G1125">
        <v>2.33</v>
      </c>
      <c r="H1125">
        <f>2014-Table1[[#This Row],[Year]]</f>
        <v>6</v>
      </c>
      <c r="K1125" s="1">
        <v>72000</v>
      </c>
      <c r="L1125" s="2">
        <v>8130</v>
      </c>
      <c r="M1125" s="2">
        <v>7928</v>
      </c>
      <c r="N1125" s="2">
        <v>8331</v>
      </c>
      <c r="O1125" s="2" t="s">
        <v>910</v>
      </c>
    </row>
    <row r="1126" spans="1:15" x14ac:dyDescent="0.25">
      <c r="A1126" t="str">
        <f>LEFT(Table1[[#This Row],[Make2]],4)</f>
        <v>2007</v>
      </c>
      <c r="B1126" t="str">
        <f>LEFT(Table1[[#This Row],[Make and Model]],FIND(" ",Table1[[#This Row],[Make and Model]]))</f>
        <v xml:space="preserve">Nissan </v>
      </c>
      <c r="C1126" t="s">
        <v>3034</v>
      </c>
      <c r="D1126" t="str">
        <f>REPLACE(Table1[[#This Row],[Make and Model]],1,FIND(" ",Table1[[#This Row],[Make and Model]]), "")</f>
        <v>Quest Van</v>
      </c>
      <c r="E1126" t="str">
        <f>REPLACE(Table1[[#This Row],[Make2]],1,5,"")</f>
        <v>Nissan Quest Van</v>
      </c>
      <c r="F1126" t="s">
        <v>573</v>
      </c>
      <c r="G1126">
        <v>2.33</v>
      </c>
      <c r="H1126">
        <f>2014-Table1[[#This Row],[Year]]</f>
        <v>7</v>
      </c>
      <c r="K1126" s="1">
        <v>84000</v>
      </c>
      <c r="L1126" s="2">
        <v>8718</v>
      </c>
      <c r="M1126" s="2">
        <v>8526</v>
      </c>
      <c r="N1126" s="2">
        <v>8910</v>
      </c>
      <c r="O1126" s="2" t="s">
        <v>572</v>
      </c>
    </row>
    <row r="1127" spans="1:15" x14ac:dyDescent="0.25">
      <c r="A1127" t="str">
        <f>LEFT(Table1[[#This Row],[Make2]],4)</f>
        <v>2006</v>
      </c>
      <c r="B1127" t="str">
        <f>LEFT(Table1[[#This Row],[Make and Model]],FIND(" ",Table1[[#This Row],[Make and Model]]))</f>
        <v xml:space="preserve">Nissan </v>
      </c>
      <c r="C1127" t="s">
        <v>3034</v>
      </c>
      <c r="D1127" t="str">
        <f>REPLACE(Table1[[#This Row],[Make and Model]],1,FIND(" ",Table1[[#This Row],[Make and Model]]), "")</f>
        <v>Quest Van</v>
      </c>
      <c r="E1127" t="str">
        <f>REPLACE(Table1[[#This Row],[Make2]],1,5,"")</f>
        <v>Nissan Quest Van</v>
      </c>
      <c r="F1127" t="s">
        <v>261</v>
      </c>
      <c r="G1127">
        <v>2.33</v>
      </c>
      <c r="H1127">
        <f>2014-Table1[[#This Row],[Year]]</f>
        <v>8</v>
      </c>
      <c r="K1127" s="1">
        <v>96000</v>
      </c>
      <c r="L1127" s="2">
        <v>7309</v>
      </c>
      <c r="M1127" s="2">
        <v>7158</v>
      </c>
      <c r="N1127" s="2">
        <v>7461</v>
      </c>
      <c r="O1127" s="2" t="s">
        <v>260</v>
      </c>
    </row>
    <row r="1128" spans="1:15" x14ac:dyDescent="0.25">
      <c r="A1128" t="str">
        <f>LEFT(Table1[[#This Row],[Make2]],4)</f>
        <v>2005</v>
      </c>
      <c r="B1128" t="str">
        <f>LEFT(Table1[[#This Row],[Make and Model]],FIND(" ",Table1[[#This Row],[Make and Model]]))</f>
        <v xml:space="preserve">Nissan </v>
      </c>
      <c r="C1128" t="s">
        <v>3034</v>
      </c>
      <c r="D1128" t="str">
        <f>REPLACE(Table1[[#This Row],[Make and Model]],1,FIND(" ",Table1[[#This Row],[Make and Model]]), "")</f>
        <v>Quest Van</v>
      </c>
      <c r="E1128" t="str">
        <f>REPLACE(Table1[[#This Row],[Make2]],1,5,"")</f>
        <v>Nissan Quest Van</v>
      </c>
      <c r="F1128" t="s">
        <v>237</v>
      </c>
      <c r="G1128">
        <v>2.33</v>
      </c>
      <c r="H1128">
        <f>2014-Table1[[#This Row],[Year]]</f>
        <v>9</v>
      </c>
      <c r="K1128" s="1">
        <v>108000</v>
      </c>
      <c r="L1128" s="2">
        <v>4717</v>
      </c>
      <c r="M1128" s="2">
        <v>4609</v>
      </c>
      <c r="N1128" s="2">
        <v>4824</v>
      </c>
      <c r="O1128" s="2" t="s">
        <v>236</v>
      </c>
    </row>
    <row r="1129" spans="1:15" x14ac:dyDescent="0.25">
      <c r="A1129" t="str">
        <f>LEFT(Table1[[#This Row],[Make2]],4)</f>
        <v>2013</v>
      </c>
      <c r="B1129" t="str">
        <f>LEFT(Table1[[#This Row],[Make and Model]],FIND(" ",Table1[[#This Row],[Make and Model]]))</f>
        <v xml:space="preserve">Nissan </v>
      </c>
      <c r="C1129" t="s">
        <v>3031</v>
      </c>
      <c r="D1129" t="str">
        <f>REPLACE(Table1[[#This Row],[Make and Model]],1,FIND(" ",Table1[[#This Row],[Make and Model]]), "")</f>
        <v>Rogue SUV</v>
      </c>
      <c r="E1129" t="str">
        <f>REPLACE(Table1[[#This Row],[Make2]],1,5,"")</f>
        <v>Nissan Rogue SUV</v>
      </c>
      <c r="F1129" t="s">
        <v>2745</v>
      </c>
      <c r="G1129">
        <v>3.67</v>
      </c>
      <c r="H1129">
        <f>2014-Table1[[#This Row],[Year]]</f>
        <v>1</v>
      </c>
      <c r="K1129" s="1">
        <v>12000</v>
      </c>
      <c r="L1129" s="2">
        <v>15986</v>
      </c>
      <c r="M1129" s="2">
        <v>15519</v>
      </c>
      <c r="N1129" s="2">
        <v>16452</v>
      </c>
      <c r="O1129" s="2" t="s">
        <v>2744</v>
      </c>
    </row>
    <row r="1130" spans="1:15" x14ac:dyDescent="0.25">
      <c r="A1130" t="str">
        <f>LEFT(Table1[[#This Row],[Make2]],4)</f>
        <v>2012</v>
      </c>
      <c r="B1130" t="str">
        <f>LEFT(Table1[[#This Row],[Make and Model]],FIND(" ",Table1[[#This Row],[Make and Model]]))</f>
        <v xml:space="preserve">Nissan </v>
      </c>
      <c r="C1130" t="s">
        <v>3031</v>
      </c>
      <c r="D1130" t="str">
        <f>REPLACE(Table1[[#This Row],[Make and Model]],1,FIND(" ",Table1[[#This Row],[Make and Model]]), "")</f>
        <v>Rogue SUV</v>
      </c>
      <c r="E1130" t="str">
        <f>REPLACE(Table1[[#This Row],[Make2]],1,5,"")</f>
        <v>Nissan Rogue SUV</v>
      </c>
      <c r="F1130" t="s">
        <v>2401</v>
      </c>
      <c r="G1130">
        <v>3.67</v>
      </c>
      <c r="H1130">
        <f>2014-Table1[[#This Row],[Year]]</f>
        <v>2</v>
      </c>
      <c r="K1130" s="1">
        <v>24000</v>
      </c>
      <c r="L1130" s="2">
        <v>17727</v>
      </c>
      <c r="M1130" s="2">
        <v>17261</v>
      </c>
      <c r="N1130" s="2">
        <v>18192</v>
      </c>
      <c r="O1130" s="2" t="s">
        <v>2400</v>
      </c>
    </row>
    <row r="1131" spans="1:15" x14ac:dyDescent="0.25">
      <c r="A1131" t="str">
        <f>LEFT(Table1[[#This Row],[Make2]],4)</f>
        <v>2011</v>
      </c>
      <c r="B1131" t="str">
        <f>LEFT(Table1[[#This Row],[Make and Model]],FIND(" ",Table1[[#This Row],[Make and Model]]))</f>
        <v xml:space="preserve">Nissan </v>
      </c>
      <c r="C1131" t="s">
        <v>3031</v>
      </c>
      <c r="D1131" t="str">
        <f>REPLACE(Table1[[#This Row],[Make and Model]],1,FIND(" ",Table1[[#This Row],[Make and Model]]), "")</f>
        <v>Rogue SUV</v>
      </c>
      <c r="E1131" t="str">
        <f>REPLACE(Table1[[#This Row],[Make2]],1,5,"")</f>
        <v>Nissan Rogue SUV</v>
      </c>
      <c r="F1131" t="s">
        <v>2033</v>
      </c>
      <c r="G1131">
        <v>3.67</v>
      </c>
      <c r="H1131">
        <f>2014-Table1[[#This Row],[Year]]</f>
        <v>3</v>
      </c>
      <c r="K1131" s="1">
        <v>36000</v>
      </c>
      <c r="L1131" s="2">
        <v>13169</v>
      </c>
      <c r="M1131" s="2">
        <v>12871</v>
      </c>
      <c r="N1131" s="2">
        <v>13467</v>
      </c>
      <c r="O1131" s="2" t="s">
        <v>2032</v>
      </c>
    </row>
    <row r="1132" spans="1:15" x14ac:dyDescent="0.25">
      <c r="A1132" t="str">
        <f>LEFT(Table1[[#This Row],[Make2]],4)</f>
        <v>2010</v>
      </c>
      <c r="B1132" t="str">
        <f>LEFT(Table1[[#This Row],[Make and Model]],FIND(" ",Table1[[#This Row],[Make and Model]]))</f>
        <v xml:space="preserve">Nissan </v>
      </c>
      <c r="C1132" t="s">
        <v>3031</v>
      </c>
      <c r="D1132" t="str">
        <f>REPLACE(Table1[[#This Row],[Make and Model]],1,FIND(" ",Table1[[#This Row],[Make and Model]]), "")</f>
        <v>Rogue SUV</v>
      </c>
      <c r="E1132" t="str">
        <f>REPLACE(Table1[[#This Row],[Make2]],1,5,"")</f>
        <v>Nissan Rogue SUV</v>
      </c>
      <c r="F1132" t="s">
        <v>1623</v>
      </c>
      <c r="G1132">
        <v>3.67</v>
      </c>
      <c r="H1132">
        <f>2014-Table1[[#This Row],[Year]]</f>
        <v>4</v>
      </c>
      <c r="K1132" s="1">
        <v>48000</v>
      </c>
      <c r="L1132" s="2">
        <v>11684</v>
      </c>
      <c r="M1132" s="2">
        <v>11399</v>
      </c>
      <c r="N1132" s="2">
        <v>11969</v>
      </c>
      <c r="O1132" s="2" t="s">
        <v>1622</v>
      </c>
    </row>
    <row r="1133" spans="1:15" x14ac:dyDescent="0.25">
      <c r="A1133" t="str">
        <f>LEFT(Table1[[#This Row],[Make2]],4)</f>
        <v>2009</v>
      </c>
      <c r="B1133" t="str">
        <f>LEFT(Table1[[#This Row],[Make and Model]],FIND(" ",Table1[[#This Row],[Make and Model]]))</f>
        <v xml:space="preserve">Nissan </v>
      </c>
      <c r="C1133" t="s">
        <v>3031</v>
      </c>
      <c r="D1133" t="str">
        <f>REPLACE(Table1[[#This Row],[Make and Model]],1,FIND(" ",Table1[[#This Row],[Make and Model]]), "")</f>
        <v>Rogue SUV</v>
      </c>
      <c r="E1133" t="str">
        <f>REPLACE(Table1[[#This Row],[Make2]],1,5,"")</f>
        <v>Nissan Rogue SUV</v>
      </c>
      <c r="F1133" t="s">
        <v>1259</v>
      </c>
      <c r="G1133">
        <v>3.67</v>
      </c>
      <c r="H1133">
        <f>2014-Table1[[#This Row],[Year]]</f>
        <v>5</v>
      </c>
      <c r="K1133" s="1">
        <v>60000</v>
      </c>
      <c r="L1133" s="2">
        <v>11060</v>
      </c>
      <c r="M1133" s="2">
        <v>10726</v>
      </c>
      <c r="N1133" s="2">
        <v>11394</v>
      </c>
      <c r="O1133" s="2" t="s">
        <v>1258</v>
      </c>
    </row>
    <row r="1134" spans="1:15" x14ac:dyDescent="0.25">
      <c r="A1134" t="str">
        <f>LEFT(Table1[[#This Row],[Make2]],4)</f>
        <v>2008</v>
      </c>
      <c r="B1134" t="str">
        <f>LEFT(Table1[[#This Row],[Make and Model]],FIND(" ",Table1[[#This Row],[Make and Model]]))</f>
        <v xml:space="preserve">Nissan </v>
      </c>
      <c r="C1134" t="s">
        <v>3031</v>
      </c>
      <c r="D1134" t="str">
        <f>REPLACE(Table1[[#This Row],[Make and Model]],1,FIND(" ",Table1[[#This Row],[Make and Model]]), "")</f>
        <v>Rogue SUV</v>
      </c>
      <c r="E1134" t="str">
        <f>REPLACE(Table1[[#This Row],[Make2]],1,5,"")</f>
        <v>Nissan Rogue SUV</v>
      </c>
      <c r="F1134" t="s">
        <v>913</v>
      </c>
      <c r="G1134">
        <v>3.67</v>
      </c>
      <c r="H1134">
        <f>2014-Table1[[#This Row],[Year]]</f>
        <v>6</v>
      </c>
      <c r="K1134" s="1">
        <v>72000</v>
      </c>
      <c r="L1134" s="2">
        <v>8486</v>
      </c>
      <c r="M1134" s="2">
        <v>8285</v>
      </c>
      <c r="N1134" s="2">
        <v>8686</v>
      </c>
      <c r="O1134" s="2" t="s">
        <v>912</v>
      </c>
    </row>
    <row r="1135" spans="1:15" x14ac:dyDescent="0.25">
      <c r="A1135" t="str">
        <f>LEFT(Table1[[#This Row],[Make2]],4)</f>
        <v>2013</v>
      </c>
      <c r="B1135" t="str">
        <f>LEFT(Table1[[#This Row],[Make and Model]],FIND(" ",Table1[[#This Row],[Make and Model]]))</f>
        <v xml:space="preserve">Nissan </v>
      </c>
      <c r="C1135" t="s">
        <v>3032</v>
      </c>
      <c r="D1135" t="str">
        <f>REPLACE(Table1[[#This Row],[Make and Model]],1,FIND(" ",Table1[[#This Row],[Make and Model]]), "")</f>
        <v>Sentra Sedan</v>
      </c>
      <c r="E1135" t="str">
        <f>REPLACE(Table1[[#This Row],[Make2]],1,5,"")</f>
        <v>Nissan Sentra Sedan</v>
      </c>
      <c r="F1135" t="s">
        <v>2749</v>
      </c>
      <c r="G1135">
        <v>4</v>
      </c>
      <c r="H1135">
        <f>2014-Table1[[#This Row],[Year]]</f>
        <v>1</v>
      </c>
      <c r="K1135" s="1">
        <v>12000</v>
      </c>
      <c r="L1135" s="2">
        <v>11153</v>
      </c>
      <c r="M1135" s="2">
        <v>10818</v>
      </c>
      <c r="N1135" s="2">
        <v>11488</v>
      </c>
      <c r="O1135" s="2" t="s">
        <v>2748</v>
      </c>
    </row>
    <row r="1136" spans="1:15" x14ac:dyDescent="0.25">
      <c r="A1136" t="str">
        <f>LEFT(Table1[[#This Row],[Make2]],4)</f>
        <v>2012</v>
      </c>
      <c r="B1136" t="str">
        <f>LEFT(Table1[[#This Row],[Make and Model]],FIND(" ",Table1[[#This Row],[Make and Model]]))</f>
        <v xml:space="preserve">Nissan </v>
      </c>
      <c r="C1136" t="s">
        <v>3032</v>
      </c>
      <c r="D1136" t="str">
        <f>REPLACE(Table1[[#This Row],[Make and Model]],1,FIND(" ",Table1[[#This Row],[Make and Model]]), "")</f>
        <v>Sentra Sedan</v>
      </c>
      <c r="E1136" t="str">
        <f>REPLACE(Table1[[#This Row],[Make2]],1,5,"")</f>
        <v>Nissan Sentra Sedan</v>
      </c>
      <c r="F1136" t="s">
        <v>2403</v>
      </c>
      <c r="G1136">
        <v>3</v>
      </c>
      <c r="H1136">
        <f>2014-Table1[[#This Row],[Year]]</f>
        <v>2</v>
      </c>
      <c r="K1136" s="1">
        <v>24000</v>
      </c>
      <c r="L1136" s="2">
        <v>9580</v>
      </c>
      <c r="M1136" s="2">
        <v>9287</v>
      </c>
      <c r="N1136" s="2">
        <v>9873</v>
      </c>
      <c r="O1136" s="2" t="s">
        <v>2402</v>
      </c>
    </row>
    <row r="1137" spans="1:15" x14ac:dyDescent="0.25">
      <c r="A1137" t="str">
        <f>LEFT(Table1[[#This Row],[Make2]],4)</f>
        <v>2011</v>
      </c>
      <c r="B1137" t="str">
        <f>LEFT(Table1[[#This Row],[Make and Model]],FIND(" ",Table1[[#This Row],[Make and Model]]))</f>
        <v xml:space="preserve">Nissan </v>
      </c>
      <c r="C1137" t="s">
        <v>3032</v>
      </c>
      <c r="D1137" t="str">
        <f>REPLACE(Table1[[#This Row],[Make and Model]],1,FIND(" ",Table1[[#This Row],[Make and Model]]), "")</f>
        <v>Sentra Sedan</v>
      </c>
      <c r="E1137" t="str">
        <f>REPLACE(Table1[[#This Row],[Make2]],1,5,"")</f>
        <v>Nissan Sentra Sedan</v>
      </c>
      <c r="F1137" t="s">
        <v>2035</v>
      </c>
      <c r="G1137">
        <v>3</v>
      </c>
      <c r="H1137">
        <f>2014-Table1[[#This Row],[Year]]</f>
        <v>3</v>
      </c>
      <c r="K1137" s="1">
        <v>36000</v>
      </c>
      <c r="L1137" s="2">
        <v>10166</v>
      </c>
      <c r="M1137" s="2">
        <v>9958</v>
      </c>
      <c r="N1137" s="2">
        <v>10374</v>
      </c>
      <c r="O1137" s="2" t="s">
        <v>2034</v>
      </c>
    </row>
    <row r="1138" spans="1:15" x14ac:dyDescent="0.25">
      <c r="A1138" t="str">
        <f>LEFT(Table1[[#This Row],[Make2]],4)</f>
        <v>2010</v>
      </c>
      <c r="B1138" t="str">
        <f>LEFT(Table1[[#This Row],[Make and Model]],FIND(" ",Table1[[#This Row],[Make and Model]]))</f>
        <v xml:space="preserve">Nissan </v>
      </c>
      <c r="C1138" t="s">
        <v>3032</v>
      </c>
      <c r="D1138" t="str">
        <f>REPLACE(Table1[[#This Row],[Make and Model]],1,FIND(" ",Table1[[#This Row],[Make and Model]]), "")</f>
        <v>Sentra Sedan</v>
      </c>
      <c r="E1138" t="str">
        <f>REPLACE(Table1[[#This Row],[Make2]],1,5,"")</f>
        <v>Nissan Sentra Sedan</v>
      </c>
      <c r="F1138" t="s">
        <v>1625</v>
      </c>
      <c r="G1138" s="3">
        <v>12114</v>
      </c>
      <c r="H1138">
        <f>2014-Table1[[#This Row],[Year]]</f>
        <v>4</v>
      </c>
      <c r="K1138" s="1">
        <v>48000</v>
      </c>
      <c r="L1138" s="2">
        <v>8001</v>
      </c>
      <c r="M1138" s="2">
        <v>7785</v>
      </c>
      <c r="N1138" s="2">
        <v>8218</v>
      </c>
      <c r="O1138" s="2" t="s">
        <v>1624</v>
      </c>
    </row>
    <row r="1139" spans="1:15" x14ac:dyDescent="0.25">
      <c r="A1139" t="str">
        <f>LEFT(Table1[[#This Row],[Make2]],4)</f>
        <v>2009</v>
      </c>
      <c r="B1139" t="str">
        <f>LEFT(Table1[[#This Row],[Make and Model]],FIND(" ",Table1[[#This Row],[Make and Model]]))</f>
        <v xml:space="preserve">Nissan </v>
      </c>
      <c r="C1139" t="s">
        <v>3032</v>
      </c>
      <c r="D1139" t="str">
        <f>REPLACE(Table1[[#This Row],[Make and Model]],1,FIND(" ",Table1[[#This Row],[Make and Model]]), "")</f>
        <v>Sentra Sedan</v>
      </c>
      <c r="E1139" t="str">
        <f>REPLACE(Table1[[#This Row],[Make2]],1,5,"")</f>
        <v>Nissan Sentra Sedan</v>
      </c>
      <c r="F1139" t="s">
        <v>1261</v>
      </c>
      <c r="G1139">
        <v>3.67</v>
      </c>
      <c r="H1139">
        <f>2014-Table1[[#This Row],[Year]]</f>
        <v>5</v>
      </c>
      <c r="K1139" s="1">
        <v>60000</v>
      </c>
      <c r="L1139" s="2">
        <v>8098</v>
      </c>
      <c r="M1139" s="2">
        <v>7894</v>
      </c>
      <c r="N1139" s="2">
        <v>8303</v>
      </c>
      <c r="O1139" s="2" t="s">
        <v>1260</v>
      </c>
    </row>
    <row r="1140" spans="1:15" x14ac:dyDescent="0.25">
      <c r="A1140" t="str">
        <f>LEFT(Table1[[#This Row],[Make2]],4)</f>
        <v>2008</v>
      </c>
      <c r="B1140" t="str">
        <f>LEFT(Table1[[#This Row],[Make and Model]],FIND(" ",Table1[[#This Row],[Make and Model]]))</f>
        <v xml:space="preserve">Nissan </v>
      </c>
      <c r="C1140" t="s">
        <v>3032</v>
      </c>
      <c r="D1140" t="str">
        <f>REPLACE(Table1[[#This Row],[Make and Model]],1,FIND(" ",Table1[[#This Row],[Make and Model]]), "")</f>
        <v>Sentra Sedan</v>
      </c>
      <c r="E1140" t="str">
        <f>REPLACE(Table1[[#This Row],[Make2]],1,5,"")</f>
        <v>Nissan Sentra Sedan</v>
      </c>
      <c r="F1140" t="s">
        <v>915</v>
      </c>
      <c r="G1140">
        <v>3.67</v>
      </c>
      <c r="H1140">
        <f>2014-Table1[[#This Row],[Year]]</f>
        <v>6</v>
      </c>
      <c r="K1140" s="1">
        <v>72000</v>
      </c>
      <c r="L1140" s="2">
        <v>6592</v>
      </c>
      <c r="M1140" s="2">
        <v>6410</v>
      </c>
      <c r="N1140" s="2">
        <v>6775</v>
      </c>
      <c r="O1140" s="2" t="s">
        <v>914</v>
      </c>
    </row>
    <row r="1141" spans="1:15" x14ac:dyDescent="0.25">
      <c r="A1141" t="str">
        <f>LEFT(Table1[[#This Row],[Make2]],4)</f>
        <v>2007</v>
      </c>
      <c r="B1141" t="str">
        <f>LEFT(Table1[[#This Row],[Make and Model]],FIND(" ",Table1[[#This Row],[Make and Model]]))</f>
        <v xml:space="preserve">Nissan </v>
      </c>
      <c r="C1141" t="s">
        <v>3032</v>
      </c>
      <c r="D1141" t="str">
        <f>REPLACE(Table1[[#This Row],[Make and Model]],1,FIND(" ",Table1[[#This Row],[Make and Model]]), "")</f>
        <v>Sentra Sedan</v>
      </c>
      <c r="E1141" t="str">
        <f>REPLACE(Table1[[#This Row],[Make2]],1,5,"")</f>
        <v>Nissan Sentra Sedan</v>
      </c>
      <c r="F1141" t="s">
        <v>575</v>
      </c>
      <c r="G1141">
        <v>3.67</v>
      </c>
      <c r="H1141">
        <f>2014-Table1[[#This Row],[Year]]</f>
        <v>7</v>
      </c>
      <c r="K1141" s="1">
        <v>84000</v>
      </c>
      <c r="L1141" s="2">
        <v>6050</v>
      </c>
      <c r="M1141" s="2">
        <v>5879</v>
      </c>
      <c r="N1141" s="2">
        <v>6221</v>
      </c>
      <c r="O1141" s="2" t="s">
        <v>574</v>
      </c>
    </row>
    <row r="1142" spans="1:15" x14ac:dyDescent="0.25">
      <c r="A1142" t="str">
        <f>LEFT(Table1[[#This Row],[Make2]],4)</f>
        <v>2006</v>
      </c>
      <c r="B1142" t="str">
        <f>LEFT(Table1[[#This Row],[Make and Model]],FIND(" ",Table1[[#This Row],[Make and Model]]))</f>
        <v xml:space="preserve">Nissan </v>
      </c>
      <c r="C1142" t="s">
        <v>3032</v>
      </c>
      <c r="D1142" t="str">
        <f>REPLACE(Table1[[#This Row],[Make and Model]],1,FIND(" ",Table1[[#This Row],[Make and Model]]), "")</f>
        <v>Sentra Sedan</v>
      </c>
      <c r="E1142" t="str">
        <f>REPLACE(Table1[[#This Row],[Make2]],1,5,"")</f>
        <v>Nissan Sentra Sedan</v>
      </c>
      <c r="F1142" t="s">
        <v>263</v>
      </c>
      <c r="G1142">
        <v>1</v>
      </c>
      <c r="H1142">
        <f>2014-Table1[[#This Row],[Year]]</f>
        <v>8</v>
      </c>
      <c r="K1142" s="1">
        <v>96000</v>
      </c>
      <c r="L1142" s="2">
        <v>4637</v>
      </c>
      <c r="M1142" s="2">
        <v>4521</v>
      </c>
      <c r="N1142" s="2">
        <v>4753</v>
      </c>
      <c r="O1142" s="2" t="s">
        <v>262</v>
      </c>
    </row>
    <row r="1143" spans="1:15" x14ac:dyDescent="0.25">
      <c r="A1143" t="str">
        <f>LEFT(Table1[[#This Row],[Make2]],4)</f>
        <v>2005</v>
      </c>
      <c r="B1143" t="str">
        <f>LEFT(Table1[[#This Row],[Make and Model]],FIND(" ",Table1[[#This Row],[Make and Model]]))</f>
        <v xml:space="preserve">Nissan </v>
      </c>
      <c r="C1143" t="s">
        <v>3032</v>
      </c>
      <c r="D1143" t="str">
        <f>REPLACE(Table1[[#This Row],[Make and Model]],1,FIND(" ",Table1[[#This Row],[Make and Model]]), "")</f>
        <v>Sentra Sedan</v>
      </c>
      <c r="E1143" t="str">
        <f>REPLACE(Table1[[#This Row],[Make2]],1,5,"")</f>
        <v>Nissan Sentra Sedan</v>
      </c>
      <c r="F1143" t="s">
        <v>239</v>
      </c>
      <c r="G1143">
        <v>1</v>
      </c>
      <c r="H1143">
        <f>2014-Table1[[#This Row],[Year]]</f>
        <v>9</v>
      </c>
      <c r="K1143" s="1">
        <v>108000</v>
      </c>
      <c r="L1143" s="2">
        <v>3205</v>
      </c>
      <c r="M1143" s="2">
        <v>3129</v>
      </c>
      <c r="N1143" s="2">
        <v>3280</v>
      </c>
      <c r="O1143" s="2" t="s">
        <v>238</v>
      </c>
    </row>
    <row r="1144" spans="1:15" x14ac:dyDescent="0.25">
      <c r="A1144" t="str">
        <f>LEFT(Table1[[#This Row],[Make2]],4)</f>
        <v>2013</v>
      </c>
      <c r="B1144" t="str">
        <f>LEFT(Table1[[#This Row],[Make and Model]],FIND(" ",Table1[[#This Row],[Make and Model]]))</f>
        <v xml:space="preserve">Nissan </v>
      </c>
      <c r="C1144" t="s">
        <v>3035</v>
      </c>
      <c r="D1144" t="str">
        <f>REPLACE(Table1[[#This Row],[Make and Model]],1,FIND(" ",Table1[[#This Row],[Make and Model]]), "")</f>
        <v>Titan Truck</v>
      </c>
      <c r="E1144" t="str">
        <f>REPLACE(Table1[[#This Row],[Make2]],1,5,"")</f>
        <v>Nissan Titan Truck</v>
      </c>
      <c r="F1144" t="s">
        <v>2751</v>
      </c>
      <c r="G1144">
        <v>3</v>
      </c>
      <c r="H1144">
        <f>2014-Table1[[#This Row],[Year]]</f>
        <v>1</v>
      </c>
      <c r="K1144" s="1">
        <v>12000</v>
      </c>
      <c r="L1144" s="2">
        <v>20410</v>
      </c>
      <c r="M1144" s="2">
        <v>19872</v>
      </c>
      <c r="N1144" s="2">
        <v>20949</v>
      </c>
      <c r="O1144" s="2" t="s">
        <v>2750</v>
      </c>
    </row>
    <row r="1145" spans="1:15" x14ac:dyDescent="0.25">
      <c r="A1145" t="str">
        <f>LEFT(Table1[[#This Row],[Make2]],4)</f>
        <v>2012</v>
      </c>
      <c r="B1145" t="str">
        <f>LEFT(Table1[[#This Row],[Make and Model]],FIND(" ",Table1[[#This Row],[Make and Model]]))</f>
        <v xml:space="preserve">Nissan </v>
      </c>
      <c r="C1145" t="s">
        <v>3035</v>
      </c>
      <c r="D1145" t="str">
        <f>REPLACE(Table1[[#This Row],[Make and Model]],1,FIND(" ",Table1[[#This Row],[Make and Model]]), "")</f>
        <v>Titan Truck</v>
      </c>
      <c r="E1145" t="str">
        <f>REPLACE(Table1[[#This Row],[Make2]],1,5,"")</f>
        <v>Nissan Titan Truck</v>
      </c>
      <c r="F1145" t="s">
        <v>2405</v>
      </c>
      <c r="G1145">
        <v>3</v>
      </c>
      <c r="H1145">
        <f>2014-Table1[[#This Row],[Year]]</f>
        <v>2</v>
      </c>
      <c r="K1145" s="1">
        <v>24000</v>
      </c>
      <c r="L1145" s="2">
        <v>17341</v>
      </c>
      <c r="M1145" s="2">
        <v>17051</v>
      </c>
      <c r="N1145" s="2">
        <v>17631</v>
      </c>
      <c r="O1145" s="2" t="s">
        <v>2404</v>
      </c>
    </row>
    <row r="1146" spans="1:15" x14ac:dyDescent="0.25">
      <c r="A1146" t="str">
        <f>LEFT(Table1[[#This Row],[Make2]],4)</f>
        <v>2011</v>
      </c>
      <c r="B1146" t="str">
        <f>LEFT(Table1[[#This Row],[Make and Model]],FIND(" ",Table1[[#This Row],[Make and Model]]))</f>
        <v xml:space="preserve">Nissan </v>
      </c>
      <c r="C1146" t="s">
        <v>3035</v>
      </c>
      <c r="D1146" t="str">
        <f>REPLACE(Table1[[#This Row],[Make and Model]],1,FIND(" ",Table1[[#This Row],[Make and Model]]), "")</f>
        <v>Titan Truck</v>
      </c>
      <c r="E1146" t="str">
        <f>REPLACE(Table1[[#This Row],[Make2]],1,5,"")</f>
        <v>Nissan Titan Truck</v>
      </c>
      <c r="F1146" t="s">
        <v>2037</v>
      </c>
      <c r="G1146">
        <v>3</v>
      </c>
      <c r="H1146">
        <f>2014-Table1[[#This Row],[Year]]</f>
        <v>3</v>
      </c>
      <c r="K1146" s="1">
        <v>36000</v>
      </c>
      <c r="L1146" s="2">
        <v>15856</v>
      </c>
      <c r="M1146" s="2">
        <v>15609</v>
      </c>
      <c r="N1146" s="2">
        <v>16102</v>
      </c>
      <c r="O1146" s="2" t="s">
        <v>2036</v>
      </c>
    </row>
    <row r="1147" spans="1:15" x14ac:dyDescent="0.25">
      <c r="A1147" t="str">
        <f>LEFT(Table1[[#This Row],[Make2]],4)</f>
        <v>2010</v>
      </c>
      <c r="B1147" t="str">
        <f>LEFT(Table1[[#This Row],[Make and Model]],FIND(" ",Table1[[#This Row],[Make and Model]]))</f>
        <v xml:space="preserve">Nissan </v>
      </c>
      <c r="C1147" t="s">
        <v>3035</v>
      </c>
      <c r="D1147" t="str">
        <f>REPLACE(Table1[[#This Row],[Make and Model]],1,FIND(" ",Table1[[#This Row],[Make and Model]]), "")</f>
        <v>Titan Truck</v>
      </c>
      <c r="E1147" t="str">
        <f>REPLACE(Table1[[#This Row],[Make2]],1,5,"")</f>
        <v>Nissan Titan Truck</v>
      </c>
      <c r="F1147" t="s">
        <v>1629</v>
      </c>
      <c r="G1147">
        <v>3</v>
      </c>
      <c r="H1147">
        <f>2014-Table1[[#This Row],[Year]]</f>
        <v>4</v>
      </c>
      <c r="K1147" s="1">
        <v>48000</v>
      </c>
      <c r="L1147" s="2">
        <v>14295</v>
      </c>
      <c r="M1147" s="2">
        <v>13961</v>
      </c>
      <c r="N1147" s="2">
        <v>14629</v>
      </c>
      <c r="O1147" s="2" t="s">
        <v>1628</v>
      </c>
    </row>
    <row r="1148" spans="1:15" x14ac:dyDescent="0.25">
      <c r="A1148" t="str">
        <f>LEFT(Table1[[#This Row],[Make2]],4)</f>
        <v>2009</v>
      </c>
      <c r="B1148" t="str">
        <f>LEFT(Table1[[#This Row],[Make and Model]],FIND(" ",Table1[[#This Row],[Make and Model]]))</f>
        <v xml:space="preserve">Nissan </v>
      </c>
      <c r="C1148" t="s">
        <v>3035</v>
      </c>
      <c r="D1148" t="str">
        <f>REPLACE(Table1[[#This Row],[Make and Model]],1,FIND(" ",Table1[[#This Row],[Make and Model]]), "")</f>
        <v>Titan Truck</v>
      </c>
      <c r="E1148" t="str">
        <f>REPLACE(Table1[[#This Row],[Make2]],1,5,"")</f>
        <v>Nissan Titan Truck</v>
      </c>
      <c r="F1148" t="s">
        <v>1263</v>
      </c>
      <c r="G1148">
        <v>2.67</v>
      </c>
      <c r="H1148">
        <f>2014-Table1[[#This Row],[Year]]</f>
        <v>5</v>
      </c>
      <c r="K1148" s="1">
        <v>60000</v>
      </c>
      <c r="L1148" s="2">
        <v>16669</v>
      </c>
      <c r="M1148" s="2">
        <v>16144</v>
      </c>
      <c r="N1148" s="2">
        <v>17195</v>
      </c>
      <c r="O1148" s="2" t="s">
        <v>1262</v>
      </c>
    </row>
    <row r="1149" spans="1:15" x14ac:dyDescent="0.25">
      <c r="A1149" t="str">
        <f>LEFT(Table1[[#This Row],[Make2]],4)</f>
        <v>2008</v>
      </c>
      <c r="B1149" t="str">
        <f>LEFT(Table1[[#This Row],[Make and Model]],FIND(" ",Table1[[#This Row],[Make and Model]]))</f>
        <v xml:space="preserve">Nissan </v>
      </c>
      <c r="C1149" t="s">
        <v>3035</v>
      </c>
      <c r="D1149" t="str">
        <f>REPLACE(Table1[[#This Row],[Make and Model]],1,FIND(" ",Table1[[#This Row],[Make and Model]]), "")</f>
        <v>Titan Truck</v>
      </c>
      <c r="E1149" t="str">
        <f>REPLACE(Table1[[#This Row],[Make2]],1,5,"")</f>
        <v>Nissan Titan Truck</v>
      </c>
      <c r="F1149" t="s">
        <v>917</v>
      </c>
      <c r="G1149">
        <v>2.67</v>
      </c>
      <c r="H1149">
        <f>2014-Table1[[#This Row],[Year]]</f>
        <v>6</v>
      </c>
      <c r="K1149" s="1">
        <v>72000</v>
      </c>
      <c r="L1149" s="2">
        <v>14970</v>
      </c>
      <c r="M1149" s="2">
        <v>14495</v>
      </c>
      <c r="N1149" s="2">
        <v>15444</v>
      </c>
      <c r="O1149" s="2" t="s">
        <v>916</v>
      </c>
    </row>
    <row r="1150" spans="1:15" x14ac:dyDescent="0.25">
      <c r="A1150" t="str">
        <f>LEFT(Table1[[#This Row],[Make2]],4)</f>
        <v>2007</v>
      </c>
      <c r="B1150" t="str">
        <f>LEFT(Table1[[#This Row],[Make and Model]],FIND(" ",Table1[[#This Row],[Make and Model]]))</f>
        <v xml:space="preserve">Nissan </v>
      </c>
      <c r="C1150" t="s">
        <v>3035</v>
      </c>
      <c r="D1150" t="str">
        <f>REPLACE(Table1[[#This Row],[Make and Model]],1,FIND(" ",Table1[[#This Row],[Make and Model]]), "")</f>
        <v>Titan Truck</v>
      </c>
      <c r="E1150" t="str">
        <f>REPLACE(Table1[[#This Row],[Make2]],1,5,"")</f>
        <v>Nissan Titan Truck</v>
      </c>
      <c r="F1150" t="s">
        <v>577</v>
      </c>
      <c r="G1150">
        <v>2.67</v>
      </c>
      <c r="H1150">
        <f>2014-Table1[[#This Row],[Year]]</f>
        <v>7</v>
      </c>
      <c r="K1150" s="1">
        <v>84000</v>
      </c>
      <c r="L1150" s="2">
        <v>13955</v>
      </c>
      <c r="M1150" s="2">
        <v>13565</v>
      </c>
      <c r="N1150" s="2">
        <v>14345</v>
      </c>
      <c r="O1150" s="2" t="s">
        <v>576</v>
      </c>
    </row>
    <row r="1151" spans="1:15" x14ac:dyDescent="0.25">
      <c r="A1151" t="str">
        <f>LEFT(Table1[[#This Row],[Make2]],4)</f>
        <v>2006</v>
      </c>
      <c r="B1151" t="str">
        <f>LEFT(Table1[[#This Row],[Make and Model]],FIND(" ",Table1[[#This Row],[Make and Model]]))</f>
        <v xml:space="preserve">Nissan </v>
      </c>
      <c r="C1151" t="s">
        <v>3035</v>
      </c>
      <c r="D1151" t="str">
        <f>REPLACE(Table1[[#This Row],[Make and Model]],1,FIND(" ",Table1[[#This Row],[Make and Model]]), "")</f>
        <v>Titan Truck</v>
      </c>
      <c r="E1151" t="str">
        <f>REPLACE(Table1[[#This Row],[Make2]],1,5,"")</f>
        <v>Nissan Titan Truck</v>
      </c>
      <c r="F1151" t="s">
        <v>265</v>
      </c>
      <c r="G1151">
        <v>2.67</v>
      </c>
      <c r="H1151">
        <f>2014-Table1[[#This Row],[Year]]</f>
        <v>8</v>
      </c>
      <c r="K1151" s="1">
        <v>96000</v>
      </c>
      <c r="L1151" s="2">
        <v>11790</v>
      </c>
      <c r="M1151" s="2">
        <v>11506</v>
      </c>
      <c r="N1151" s="2">
        <v>12075</v>
      </c>
      <c r="O1151" s="2" t="s">
        <v>264</v>
      </c>
    </row>
    <row r="1152" spans="1:15" x14ac:dyDescent="0.25">
      <c r="A1152" t="str">
        <f>LEFT(Table1[[#This Row],[Make2]],4)</f>
        <v>2005</v>
      </c>
      <c r="B1152" t="str">
        <f>LEFT(Table1[[#This Row],[Make and Model]],FIND(" ",Table1[[#This Row],[Make and Model]]))</f>
        <v xml:space="preserve">Nissan </v>
      </c>
      <c r="C1152" t="s">
        <v>3035</v>
      </c>
      <c r="D1152" t="str">
        <f>REPLACE(Table1[[#This Row],[Make and Model]],1,FIND(" ",Table1[[#This Row],[Make and Model]]), "")</f>
        <v>Titan Truck</v>
      </c>
      <c r="E1152" t="str">
        <f>REPLACE(Table1[[#This Row],[Make2]],1,5,"")</f>
        <v>Nissan Titan Truck</v>
      </c>
      <c r="F1152" t="s">
        <v>241</v>
      </c>
      <c r="G1152">
        <v>2.67</v>
      </c>
      <c r="H1152">
        <f>2014-Table1[[#This Row],[Year]]</f>
        <v>9</v>
      </c>
      <c r="K1152" s="1">
        <v>108000</v>
      </c>
      <c r="L1152" s="2">
        <v>6911</v>
      </c>
      <c r="M1152" s="2">
        <v>6791</v>
      </c>
      <c r="N1152" s="2">
        <v>7032</v>
      </c>
      <c r="O1152" s="2" t="s">
        <v>240</v>
      </c>
    </row>
    <row r="1153" spans="1:15" x14ac:dyDescent="0.25">
      <c r="A1153" t="str">
        <f>LEFT(Table1[[#This Row],[Make2]],4)</f>
        <v>2012</v>
      </c>
      <c r="B1153" t="str">
        <f>LEFT(Table1[[#This Row],[Make and Model]],FIND(" ",Table1[[#This Row],[Make and Model]]))</f>
        <v xml:space="preserve">Nissan </v>
      </c>
      <c r="C1153" t="s">
        <v>3033</v>
      </c>
      <c r="D1153" t="str">
        <f>REPLACE(Table1[[#This Row],[Make and Model]],1,FIND(" ",Table1[[#This Row],[Make and Model]]), "")</f>
        <v>Versa Hatchback</v>
      </c>
      <c r="E1153" t="str">
        <f>REPLACE(Table1[[#This Row],[Make2]],1,5,"")</f>
        <v>Nissan Versa Hatchback</v>
      </c>
      <c r="F1153" t="s">
        <v>2407</v>
      </c>
      <c r="G1153">
        <v>3.33</v>
      </c>
      <c r="H1153">
        <f>2014-Table1[[#This Row],[Year]]</f>
        <v>2</v>
      </c>
      <c r="K1153" s="1">
        <v>24000</v>
      </c>
      <c r="L1153" s="2">
        <v>9686</v>
      </c>
      <c r="M1153" s="2">
        <v>9434</v>
      </c>
      <c r="N1153" s="2">
        <v>9938</v>
      </c>
      <c r="O1153" s="2" t="s">
        <v>2406</v>
      </c>
    </row>
    <row r="1154" spans="1:15" x14ac:dyDescent="0.25">
      <c r="A1154" t="str">
        <f>LEFT(Table1[[#This Row],[Make2]],4)</f>
        <v>2011</v>
      </c>
      <c r="B1154" t="str">
        <f>LEFT(Table1[[#This Row],[Make and Model]],FIND(" ",Table1[[#This Row],[Make and Model]]))</f>
        <v xml:space="preserve">Nissan </v>
      </c>
      <c r="C1154" t="s">
        <v>3033</v>
      </c>
      <c r="D1154" t="str">
        <f>REPLACE(Table1[[#This Row],[Make and Model]],1,FIND(" ",Table1[[#This Row],[Make and Model]]), "")</f>
        <v>Versa Hatchback</v>
      </c>
      <c r="E1154" t="str">
        <f>REPLACE(Table1[[#This Row],[Make2]],1,5,"")</f>
        <v>Nissan Versa Hatchback</v>
      </c>
      <c r="F1154" t="s">
        <v>2039</v>
      </c>
      <c r="G1154">
        <v>3.67</v>
      </c>
      <c r="H1154">
        <f>2014-Table1[[#This Row],[Year]]</f>
        <v>3</v>
      </c>
      <c r="K1154" s="1">
        <v>36000</v>
      </c>
      <c r="L1154" s="2">
        <v>8679</v>
      </c>
      <c r="M1154" s="2">
        <v>8431</v>
      </c>
      <c r="N1154" s="2">
        <v>8927</v>
      </c>
      <c r="O1154" s="2" t="s">
        <v>2038</v>
      </c>
    </row>
    <row r="1155" spans="1:15" x14ac:dyDescent="0.25">
      <c r="A1155" t="str">
        <f>LEFT(Table1[[#This Row],[Make2]],4)</f>
        <v>2010</v>
      </c>
      <c r="B1155" t="str">
        <f>LEFT(Table1[[#This Row],[Make and Model]],FIND(" ",Table1[[#This Row],[Make and Model]]))</f>
        <v xml:space="preserve">Nissan </v>
      </c>
      <c r="C1155" t="s">
        <v>3033</v>
      </c>
      <c r="D1155" t="str">
        <f>REPLACE(Table1[[#This Row],[Make and Model]],1,FIND(" ",Table1[[#This Row],[Make and Model]]), "")</f>
        <v>Versa Hatchback</v>
      </c>
      <c r="E1155" t="str">
        <f>REPLACE(Table1[[#This Row],[Make2]],1,5,"")</f>
        <v>Nissan Versa Hatchback</v>
      </c>
      <c r="F1155" t="s">
        <v>1631</v>
      </c>
      <c r="G1155">
        <v>3.67</v>
      </c>
      <c r="H1155">
        <f>2014-Table1[[#This Row],[Year]]</f>
        <v>4</v>
      </c>
      <c r="K1155" s="1">
        <v>48000</v>
      </c>
      <c r="L1155" s="2">
        <v>7705</v>
      </c>
      <c r="M1155" s="2">
        <v>7469</v>
      </c>
      <c r="N1155" s="2">
        <v>7941</v>
      </c>
      <c r="O1155" s="2" t="s">
        <v>1630</v>
      </c>
    </row>
    <row r="1156" spans="1:15" x14ac:dyDescent="0.25">
      <c r="A1156" t="str">
        <f>LEFT(Table1[[#This Row],[Make2]],4)</f>
        <v>2009</v>
      </c>
      <c r="B1156" t="str">
        <f>LEFT(Table1[[#This Row],[Make and Model]],FIND(" ",Table1[[#This Row],[Make and Model]]))</f>
        <v xml:space="preserve">Nissan </v>
      </c>
      <c r="C1156" t="s">
        <v>3033</v>
      </c>
      <c r="D1156" t="str">
        <f>REPLACE(Table1[[#This Row],[Make and Model]],1,FIND(" ",Table1[[#This Row],[Make and Model]]), "")</f>
        <v>Versa Hatchback</v>
      </c>
      <c r="E1156" t="str">
        <f>REPLACE(Table1[[#This Row],[Make2]],1,5,"")</f>
        <v>Nissan Versa Hatchback</v>
      </c>
      <c r="F1156" t="s">
        <v>1265</v>
      </c>
      <c r="G1156">
        <v>3.67</v>
      </c>
      <c r="H1156">
        <f>2014-Table1[[#This Row],[Year]]</f>
        <v>5</v>
      </c>
      <c r="K1156" s="1">
        <v>60000</v>
      </c>
      <c r="L1156" s="2">
        <v>6876</v>
      </c>
      <c r="M1156" s="2">
        <v>6712</v>
      </c>
      <c r="N1156" s="2">
        <v>7040</v>
      </c>
      <c r="O1156" s="2" t="s">
        <v>1264</v>
      </c>
    </row>
    <row r="1157" spans="1:15" x14ac:dyDescent="0.25">
      <c r="A1157" t="str">
        <f>LEFT(Table1[[#This Row],[Make2]],4)</f>
        <v>2008</v>
      </c>
      <c r="B1157" t="str">
        <f>LEFT(Table1[[#This Row],[Make and Model]],FIND(" ",Table1[[#This Row],[Make and Model]]))</f>
        <v xml:space="preserve">Nissan </v>
      </c>
      <c r="C1157" t="s">
        <v>3033</v>
      </c>
      <c r="D1157" t="str">
        <f>REPLACE(Table1[[#This Row],[Make and Model]],1,FIND(" ",Table1[[#This Row],[Make and Model]]), "")</f>
        <v>Versa Hatchback</v>
      </c>
      <c r="E1157" t="str">
        <f>REPLACE(Table1[[#This Row],[Make2]],1,5,"")</f>
        <v>Nissan Versa Hatchback</v>
      </c>
      <c r="F1157" t="s">
        <v>919</v>
      </c>
      <c r="G1157">
        <v>3.67</v>
      </c>
      <c r="H1157">
        <f>2014-Table1[[#This Row],[Year]]</f>
        <v>6</v>
      </c>
      <c r="K1157" s="1">
        <v>72000</v>
      </c>
      <c r="L1157" s="2">
        <v>6328</v>
      </c>
      <c r="M1157" s="2">
        <v>6137</v>
      </c>
      <c r="N1157" s="2">
        <v>6520</v>
      </c>
      <c r="O1157" s="2" t="s">
        <v>918</v>
      </c>
    </row>
    <row r="1158" spans="1:15" x14ac:dyDescent="0.25">
      <c r="A1158" t="str">
        <f>LEFT(Table1[[#This Row],[Make2]],4)</f>
        <v>2007</v>
      </c>
      <c r="B1158" t="str">
        <f>LEFT(Table1[[#This Row],[Make and Model]],FIND(" ",Table1[[#This Row],[Make and Model]]))</f>
        <v xml:space="preserve">Nissan </v>
      </c>
      <c r="C1158" t="s">
        <v>3033</v>
      </c>
      <c r="D1158" t="str">
        <f>REPLACE(Table1[[#This Row],[Make and Model]],1,FIND(" ",Table1[[#This Row],[Make and Model]]), "")</f>
        <v>Versa Hatchback</v>
      </c>
      <c r="E1158" t="str">
        <f>REPLACE(Table1[[#This Row],[Make2]],1,5,"")</f>
        <v>Nissan Versa Hatchback</v>
      </c>
      <c r="F1158" t="s">
        <v>579</v>
      </c>
      <c r="G1158">
        <v>3.67</v>
      </c>
      <c r="H1158">
        <f>2014-Table1[[#This Row],[Year]]</f>
        <v>7</v>
      </c>
      <c r="K1158" s="1">
        <v>84000</v>
      </c>
      <c r="L1158" s="2">
        <v>5914</v>
      </c>
      <c r="M1158" s="2">
        <v>5753</v>
      </c>
      <c r="N1158" s="2">
        <v>6076</v>
      </c>
      <c r="O1158" s="2" t="s">
        <v>578</v>
      </c>
    </row>
    <row r="1159" spans="1:15" x14ac:dyDescent="0.25">
      <c r="A1159" t="str">
        <f>LEFT(Table1[[#This Row],[Make2]],4)</f>
        <v>2013</v>
      </c>
      <c r="B1159" t="str">
        <f>LEFT(Table1[[#This Row],[Make and Model]],FIND(" ",Table1[[#This Row],[Make and Model]]))</f>
        <v xml:space="preserve">Nissan </v>
      </c>
      <c r="C1159" t="s">
        <v>3032</v>
      </c>
      <c r="D1159" t="str">
        <f>REPLACE(Table1[[#This Row],[Make and Model]],1,FIND(" ",Table1[[#This Row],[Make and Model]]), "")</f>
        <v>Versa Sedan</v>
      </c>
      <c r="E1159" t="str">
        <f>REPLACE(Table1[[#This Row],[Make2]],1,5,"")</f>
        <v>Nissan Versa Sedan</v>
      </c>
      <c r="F1159" t="s">
        <v>2753</v>
      </c>
      <c r="G1159">
        <v>4</v>
      </c>
      <c r="H1159">
        <f>2014-Table1[[#This Row],[Year]]</f>
        <v>1</v>
      </c>
      <c r="K1159" s="1">
        <v>12000</v>
      </c>
      <c r="L1159" s="2">
        <v>11171</v>
      </c>
      <c r="M1159" s="2">
        <v>10932</v>
      </c>
      <c r="N1159" s="2">
        <v>11410</v>
      </c>
      <c r="O1159" s="2" t="s">
        <v>2752</v>
      </c>
    </row>
    <row r="1160" spans="1:15" x14ac:dyDescent="0.25">
      <c r="A1160" t="str">
        <f>LEFT(Table1[[#This Row],[Make2]],4)</f>
        <v>2012</v>
      </c>
      <c r="B1160" t="str">
        <f>LEFT(Table1[[#This Row],[Make and Model]],FIND(" ",Table1[[#This Row],[Make and Model]]))</f>
        <v xml:space="preserve">Nissan </v>
      </c>
      <c r="C1160" t="s">
        <v>3032</v>
      </c>
      <c r="D1160" t="str">
        <f>REPLACE(Table1[[#This Row],[Make and Model]],1,FIND(" ",Table1[[#This Row],[Make and Model]]), "")</f>
        <v>Versa Sedan</v>
      </c>
      <c r="E1160" t="str">
        <f>REPLACE(Table1[[#This Row],[Make2]],1,5,"")</f>
        <v>Nissan Versa Sedan</v>
      </c>
      <c r="F1160" t="s">
        <v>2409</v>
      </c>
      <c r="G1160">
        <v>4</v>
      </c>
      <c r="H1160">
        <f>2014-Table1[[#This Row],[Year]]</f>
        <v>2</v>
      </c>
      <c r="K1160" s="1">
        <v>24000</v>
      </c>
      <c r="L1160" s="2">
        <v>7382</v>
      </c>
      <c r="M1160" s="2">
        <v>7153</v>
      </c>
      <c r="N1160" s="2">
        <v>7610</v>
      </c>
      <c r="O1160" s="2" t="s">
        <v>2408</v>
      </c>
    </row>
    <row r="1161" spans="1:15" x14ac:dyDescent="0.25">
      <c r="A1161" t="str">
        <f>LEFT(Table1[[#This Row],[Make2]],4)</f>
        <v>2011</v>
      </c>
      <c r="B1161" t="str">
        <f>LEFT(Table1[[#This Row],[Make and Model]],FIND(" ",Table1[[#This Row],[Make and Model]]))</f>
        <v xml:space="preserve">Nissan </v>
      </c>
      <c r="C1161" t="s">
        <v>3032</v>
      </c>
      <c r="D1161" t="str">
        <f>REPLACE(Table1[[#This Row],[Make and Model]],1,FIND(" ",Table1[[#This Row],[Make and Model]]), "")</f>
        <v>Versa Sedan</v>
      </c>
      <c r="E1161" t="str">
        <f>REPLACE(Table1[[#This Row],[Make2]],1,5,"")</f>
        <v>Nissan Versa Sedan</v>
      </c>
      <c r="F1161" t="s">
        <v>2043</v>
      </c>
      <c r="G1161">
        <v>3.33</v>
      </c>
      <c r="H1161">
        <f>2014-Table1[[#This Row],[Year]]</f>
        <v>3</v>
      </c>
      <c r="K1161" s="1">
        <v>36000</v>
      </c>
      <c r="L1161" s="2">
        <v>7386</v>
      </c>
      <c r="M1161" s="2">
        <v>7194</v>
      </c>
      <c r="N1161" s="2">
        <v>7579</v>
      </c>
      <c r="O1161" s="2" t="s">
        <v>2042</v>
      </c>
    </row>
    <row r="1162" spans="1:15" x14ac:dyDescent="0.25">
      <c r="A1162" t="str">
        <f>LEFT(Table1[[#This Row],[Make2]],4)</f>
        <v>2010</v>
      </c>
      <c r="B1162" t="str">
        <f>LEFT(Table1[[#This Row],[Make and Model]],FIND(" ",Table1[[#This Row],[Make and Model]]))</f>
        <v xml:space="preserve">Nissan </v>
      </c>
      <c r="C1162" t="s">
        <v>3032</v>
      </c>
      <c r="D1162" t="str">
        <f>REPLACE(Table1[[#This Row],[Make and Model]],1,FIND(" ",Table1[[#This Row],[Make and Model]]), "")</f>
        <v>Versa Sedan</v>
      </c>
      <c r="E1162" t="str">
        <f>REPLACE(Table1[[#This Row],[Make2]],1,5,"")</f>
        <v>Nissan Versa Sedan</v>
      </c>
      <c r="F1162" t="s">
        <v>1633</v>
      </c>
      <c r="G1162">
        <v>3.67</v>
      </c>
      <c r="H1162">
        <f>2014-Table1[[#This Row],[Year]]</f>
        <v>4</v>
      </c>
      <c r="K1162" s="1">
        <v>48000</v>
      </c>
      <c r="L1162" s="2">
        <v>6713</v>
      </c>
      <c r="M1162" s="2">
        <v>6530</v>
      </c>
      <c r="N1162" s="2">
        <v>6897</v>
      </c>
      <c r="O1162" s="2" t="s">
        <v>1632</v>
      </c>
    </row>
    <row r="1163" spans="1:15" x14ac:dyDescent="0.25">
      <c r="A1163" t="str">
        <f>LEFT(Table1[[#This Row],[Make2]],4)</f>
        <v>2009</v>
      </c>
      <c r="B1163" t="str">
        <f>LEFT(Table1[[#This Row],[Make and Model]],FIND(" ",Table1[[#This Row],[Make and Model]]))</f>
        <v xml:space="preserve">Nissan </v>
      </c>
      <c r="C1163" t="s">
        <v>3032</v>
      </c>
      <c r="D1163" t="str">
        <f>REPLACE(Table1[[#This Row],[Make and Model]],1,FIND(" ",Table1[[#This Row],[Make and Model]]), "")</f>
        <v>Versa Sedan</v>
      </c>
      <c r="E1163" t="str">
        <f>REPLACE(Table1[[#This Row],[Make2]],1,5,"")</f>
        <v>Nissan Versa Sedan</v>
      </c>
      <c r="F1163" t="s">
        <v>1269</v>
      </c>
      <c r="G1163">
        <v>3.67</v>
      </c>
      <c r="H1163">
        <f>2014-Table1[[#This Row],[Year]]</f>
        <v>5</v>
      </c>
      <c r="K1163" s="1">
        <v>60000</v>
      </c>
      <c r="L1163" s="2">
        <v>7037</v>
      </c>
      <c r="M1163" s="2">
        <v>6830</v>
      </c>
      <c r="N1163" s="2">
        <v>7243</v>
      </c>
      <c r="O1163" s="2" t="s">
        <v>1268</v>
      </c>
    </row>
    <row r="1164" spans="1:15" x14ac:dyDescent="0.25">
      <c r="A1164" t="str">
        <f>LEFT(Table1[[#This Row],[Make2]],4)</f>
        <v>2008</v>
      </c>
      <c r="B1164" t="str">
        <f>LEFT(Table1[[#This Row],[Make and Model]],FIND(" ",Table1[[#This Row],[Make and Model]]))</f>
        <v xml:space="preserve">Nissan </v>
      </c>
      <c r="C1164" t="s">
        <v>3032</v>
      </c>
      <c r="D1164" t="str">
        <f>REPLACE(Table1[[#This Row],[Make and Model]],1,FIND(" ",Table1[[#This Row],[Make and Model]]), "")</f>
        <v>Versa Sedan</v>
      </c>
      <c r="E1164" t="str">
        <f>REPLACE(Table1[[#This Row],[Make2]],1,5,"")</f>
        <v>Nissan Versa Sedan</v>
      </c>
      <c r="F1164" t="s">
        <v>921</v>
      </c>
      <c r="G1164">
        <v>3.67</v>
      </c>
      <c r="H1164">
        <f>2014-Table1[[#This Row],[Year]]</f>
        <v>6</v>
      </c>
      <c r="K1164" s="1">
        <v>72000</v>
      </c>
      <c r="L1164" s="2">
        <v>5894</v>
      </c>
      <c r="M1164" s="2">
        <v>5730</v>
      </c>
      <c r="N1164" s="2">
        <v>6058</v>
      </c>
      <c r="O1164" s="2" t="s">
        <v>920</v>
      </c>
    </row>
    <row r="1165" spans="1:15" x14ac:dyDescent="0.25">
      <c r="A1165" t="str">
        <f>LEFT(Table1[[#This Row],[Make2]],4)</f>
        <v>2007</v>
      </c>
      <c r="B1165" t="str">
        <f>LEFT(Table1[[#This Row],[Make and Model]],FIND(" ",Table1[[#This Row],[Make and Model]]))</f>
        <v xml:space="preserve">Nissan </v>
      </c>
      <c r="C1165" t="s">
        <v>3032</v>
      </c>
      <c r="D1165" t="str">
        <f>REPLACE(Table1[[#This Row],[Make and Model]],1,FIND(" ",Table1[[#This Row],[Make and Model]]), "")</f>
        <v>Versa Sedan</v>
      </c>
      <c r="E1165" t="str">
        <f>REPLACE(Table1[[#This Row],[Make2]],1,5,"")</f>
        <v>Nissan Versa Sedan</v>
      </c>
      <c r="F1165" t="s">
        <v>581</v>
      </c>
      <c r="G1165">
        <v>3.67</v>
      </c>
      <c r="H1165">
        <f>2014-Table1[[#This Row],[Year]]</f>
        <v>7</v>
      </c>
      <c r="K1165" s="1">
        <v>84000</v>
      </c>
      <c r="L1165" s="2">
        <v>5412</v>
      </c>
      <c r="M1165" s="2">
        <v>5258</v>
      </c>
      <c r="N1165" s="2">
        <v>5566</v>
      </c>
      <c r="O1165" s="2" t="s">
        <v>580</v>
      </c>
    </row>
    <row r="1166" spans="1:15" x14ac:dyDescent="0.25">
      <c r="A1166" t="str">
        <f>LEFT(Table1[[#This Row],[Make2]],4)</f>
        <v>2013</v>
      </c>
      <c r="B1166" t="str">
        <f>LEFT(Table1[[#This Row],[Make and Model]],FIND(" ",Table1[[#This Row],[Make and Model]]))</f>
        <v xml:space="preserve">Nissan </v>
      </c>
      <c r="C1166" t="s">
        <v>3031</v>
      </c>
      <c r="D1166" t="str">
        <f>REPLACE(Table1[[#This Row],[Make and Model]],1,FIND(" ",Table1[[#This Row],[Make and Model]]), "")</f>
        <v>Xterra SUV</v>
      </c>
      <c r="E1166" t="str">
        <f>REPLACE(Table1[[#This Row],[Make2]],1,5,"")</f>
        <v>Nissan Xterra SUV</v>
      </c>
      <c r="F1166" t="s">
        <v>2755</v>
      </c>
      <c r="G1166">
        <v>3</v>
      </c>
      <c r="H1166">
        <f>2014-Table1[[#This Row],[Year]]</f>
        <v>1</v>
      </c>
      <c r="K1166" s="1">
        <v>12000</v>
      </c>
      <c r="L1166" s="2">
        <v>23134</v>
      </c>
      <c r="M1166" s="2">
        <v>22581</v>
      </c>
      <c r="N1166" s="2">
        <v>23687</v>
      </c>
      <c r="O1166" s="2" t="s">
        <v>2754</v>
      </c>
    </row>
    <row r="1167" spans="1:15" x14ac:dyDescent="0.25">
      <c r="A1167" t="str">
        <f>LEFT(Table1[[#This Row],[Make2]],4)</f>
        <v>2012</v>
      </c>
      <c r="B1167" t="str">
        <f>LEFT(Table1[[#This Row],[Make and Model]],FIND(" ",Table1[[#This Row],[Make and Model]]))</f>
        <v xml:space="preserve">Nissan </v>
      </c>
      <c r="C1167" t="s">
        <v>3031</v>
      </c>
      <c r="D1167" t="str">
        <f>REPLACE(Table1[[#This Row],[Make and Model]],1,FIND(" ",Table1[[#This Row],[Make and Model]]), "")</f>
        <v>Xterra SUV</v>
      </c>
      <c r="E1167" t="str">
        <f>REPLACE(Table1[[#This Row],[Make2]],1,5,"")</f>
        <v>Nissan Xterra SUV</v>
      </c>
      <c r="F1167" t="s">
        <v>2411</v>
      </c>
      <c r="G1167">
        <v>3</v>
      </c>
      <c r="H1167">
        <f>2014-Table1[[#This Row],[Year]]</f>
        <v>2</v>
      </c>
      <c r="K1167" s="1">
        <v>24000</v>
      </c>
      <c r="L1167" s="2">
        <v>20579</v>
      </c>
      <c r="M1167" s="2">
        <v>20311</v>
      </c>
      <c r="N1167" s="2">
        <v>20847</v>
      </c>
      <c r="O1167" s="2" t="s">
        <v>2410</v>
      </c>
    </row>
    <row r="1168" spans="1:15" x14ac:dyDescent="0.25">
      <c r="A1168" t="str">
        <f>LEFT(Table1[[#This Row],[Make2]],4)</f>
        <v>2011</v>
      </c>
      <c r="B1168" t="str">
        <f>LEFT(Table1[[#This Row],[Make and Model]],FIND(" ",Table1[[#This Row],[Make and Model]]))</f>
        <v xml:space="preserve">Nissan </v>
      </c>
      <c r="C1168" t="s">
        <v>3031</v>
      </c>
      <c r="D1168" t="str">
        <f>REPLACE(Table1[[#This Row],[Make and Model]],1,FIND(" ",Table1[[#This Row],[Make and Model]]), "")</f>
        <v>Xterra SUV</v>
      </c>
      <c r="E1168" t="str">
        <f>REPLACE(Table1[[#This Row],[Make2]],1,5,"")</f>
        <v>Nissan Xterra SUV</v>
      </c>
      <c r="F1168" t="s">
        <v>2045</v>
      </c>
      <c r="G1168">
        <v>3</v>
      </c>
      <c r="H1168">
        <f>2014-Table1[[#This Row],[Year]]</f>
        <v>3</v>
      </c>
      <c r="K1168" s="1">
        <v>36000</v>
      </c>
      <c r="L1168" s="2">
        <v>17596</v>
      </c>
      <c r="M1168" s="2">
        <v>17308</v>
      </c>
      <c r="N1168" s="2">
        <v>17884</v>
      </c>
      <c r="O1168" s="2" t="s">
        <v>2044</v>
      </c>
    </row>
    <row r="1169" spans="1:15" x14ac:dyDescent="0.25">
      <c r="A1169" t="str">
        <f>LEFT(Table1[[#This Row],[Make2]],4)</f>
        <v>2010</v>
      </c>
      <c r="B1169" t="str">
        <f>LEFT(Table1[[#This Row],[Make and Model]],FIND(" ",Table1[[#This Row],[Make and Model]]))</f>
        <v xml:space="preserve">Nissan </v>
      </c>
      <c r="C1169" t="s">
        <v>3031</v>
      </c>
      <c r="D1169" t="str">
        <f>REPLACE(Table1[[#This Row],[Make and Model]],1,FIND(" ",Table1[[#This Row],[Make and Model]]), "")</f>
        <v>Xterra SUV</v>
      </c>
      <c r="E1169" t="str">
        <f>REPLACE(Table1[[#This Row],[Make2]],1,5,"")</f>
        <v>Nissan Xterra SUV</v>
      </c>
      <c r="F1169" t="s">
        <v>1635</v>
      </c>
      <c r="G1169">
        <v>3</v>
      </c>
      <c r="H1169">
        <f>2014-Table1[[#This Row],[Year]]</f>
        <v>4</v>
      </c>
      <c r="K1169" s="1">
        <v>48000</v>
      </c>
      <c r="L1169" s="2">
        <v>12288</v>
      </c>
      <c r="M1169" s="2">
        <v>12029</v>
      </c>
      <c r="N1169" s="2">
        <v>12548</v>
      </c>
      <c r="O1169" s="2" t="s">
        <v>1634</v>
      </c>
    </row>
    <row r="1170" spans="1:15" x14ac:dyDescent="0.25">
      <c r="A1170" t="str">
        <f>LEFT(Table1[[#This Row],[Make2]],4)</f>
        <v>2009</v>
      </c>
      <c r="B1170" t="str">
        <f>LEFT(Table1[[#This Row],[Make and Model]],FIND(" ",Table1[[#This Row],[Make and Model]]))</f>
        <v xml:space="preserve">Nissan </v>
      </c>
      <c r="C1170" t="s">
        <v>3031</v>
      </c>
      <c r="D1170" t="str">
        <f>REPLACE(Table1[[#This Row],[Make and Model]],1,FIND(" ",Table1[[#This Row],[Make and Model]]), "")</f>
        <v>Xterra SUV</v>
      </c>
      <c r="E1170" t="str">
        <f>REPLACE(Table1[[#This Row],[Make2]],1,5,"")</f>
        <v>Nissan Xterra SUV</v>
      </c>
      <c r="F1170" t="s">
        <v>1271</v>
      </c>
      <c r="G1170">
        <v>2.67</v>
      </c>
      <c r="H1170">
        <f>2014-Table1[[#This Row],[Year]]</f>
        <v>5</v>
      </c>
      <c r="K1170" s="1">
        <v>60000</v>
      </c>
      <c r="L1170" s="2">
        <v>15316</v>
      </c>
      <c r="M1170" s="2">
        <v>14861</v>
      </c>
      <c r="N1170" s="2">
        <v>15771</v>
      </c>
      <c r="O1170" s="2" t="s">
        <v>1270</v>
      </c>
    </row>
    <row r="1171" spans="1:15" x14ac:dyDescent="0.25">
      <c r="A1171" t="str">
        <f>LEFT(Table1[[#This Row],[Make2]],4)</f>
        <v>2008</v>
      </c>
      <c r="B1171" t="str">
        <f>LEFT(Table1[[#This Row],[Make and Model]],FIND(" ",Table1[[#This Row],[Make and Model]]))</f>
        <v xml:space="preserve">Nissan </v>
      </c>
      <c r="C1171" t="s">
        <v>3031</v>
      </c>
      <c r="D1171" t="str">
        <f>REPLACE(Table1[[#This Row],[Make and Model]],1,FIND(" ",Table1[[#This Row],[Make and Model]]), "")</f>
        <v>Xterra SUV</v>
      </c>
      <c r="E1171" t="str">
        <f>REPLACE(Table1[[#This Row],[Make2]],1,5,"")</f>
        <v>Nissan Xterra SUV</v>
      </c>
      <c r="F1171" t="s">
        <v>923</v>
      </c>
      <c r="G1171">
        <v>2.33</v>
      </c>
      <c r="H1171">
        <f>2014-Table1[[#This Row],[Year]]</f>
        <v>6</v>
      </c>
      <c r="K1171" s="1">
        <v>72000</v>
      </c>
      <c r="L1171" s="2">
        <v>13560</v>
      </c>
      <c r="M1171" s="2">
        <v>13154</v>
      </c>
      <c r="N1171" s="2">
        <v>13966</v>
      </c>
      <c r="O1171" s="2" t="s">
        <v>922</v>
      </c>
    </row>
    <row r="1172" spans="1:15" x14ac:dyDescent="0.25">
      <c r="A1172" t="str">
        <f>LEFT(Table1[[#This Row],[Make2]],4)</f>
        <v>2007</v>
      </c>
      <c r="B1172" t="str">
        <f>LEFT(Table1[[#This Row],[Make and Model]],FIND(" ",Table1[[#This Row],[Make and Model]]))</f>
        <v xml:space="preserve">Nissan </v>
      </c>
      <c r="C1172" t="s">
        <v>3031</v>
      </c>
      <c r="D1172" t="str">
        <f>REPLACE(Table1[[#This Row],[Make and Model]],1,FIND(" ",Table1[[#This Row],[Make and Model]]), "")</f>
        <v>Xterra SUV</v>
      </c>
      <c r="E1172" t="str">
        <f>REPLACE(Table1[[#This Row],[Make2]],1,5,"")</f>
        <v>Nissan Xterra SUV</v>
      </c>
      <c r="F1172" t="s">
        <v>583</v>
      </c>
      <c r="G1172">
        <v>2.33</v>
      </c>
      <c r="H1172">
        <f>2014-Table1[[#This Row],[Year]]</f>
        <v>7</v>
      </c>
      <c r="K1172" s="1">
        <v>84000</v>
      </c>
      <c r="L1172" s="2">
        <v>11182</v>
      </c>
      <c r="M1172" s="2">
        <v>10929</v>
      </c>
      <c r="N1172" s="2">
        <v>11435</v>
      </c>
      <c r="O1172" s="2" t="s">
        <v>582</v>
      </c>
    </row>
    <row r="1173" spans="1:15" x14ac:dyDescent="0.25">
      <c r="A1173" t="str">
        <f>LEFT(Table1[[#This Row],[Make2]],4)</f>
        <v>2006</v>
      </c>
      <c r="B1173" t="str">
        <f>LEFT(Table1[[#This Row],[Make and Model]],FIND(" ",Table1[[#This Row],[Make and Model]]))</f>
        <v xml:space="preserve">Nissan </v>
      </c>
      <c r="C1173" t="s">
        <v>3031</v>
      </c>
      <c r="D1173" t="str">
        <f>REPLACE(Table1[[#This Row],[Make and Model]],1,FIND(" ",Table1[[#This Row],[Make and Model]]), "")</f>
        <v>Xterra SUV</v>
      </c>
      <c r="E1173" t="str">
        <f>REPLACE(Table1[[#This Row],[Make2]],1,5,"")</f>
        <v>Nissan Xterra SUV</v>
      </c>
      <c r="F1173" t="s">
        <v>267</v>
      </c>
      <c r="G1173">
        <v>2.33</v>
      </c>
      <c r="H1173">
        <f>2014-Table1[[#This Row],[Year]]</f>
        <v>8</v>
      </c>
      <c r="K1173" s="1">
        <v>96000</v>
      </c>
      <c r="L1173" s="2">
        <v>9492</v>
      </c>
      <c r="M1173" s="2">
        <v>9298</v>
      </c>
      <c r="N1173" s="2">
        <v>9687</v>
      </c>
      <c r="O1173" s="2" t="s">
        <v>266</v>
      </c>
    </row>
    <row r="1174" spans="1:15" x14ac:dyDescent="0.25">
      <c r="A1174" t="str">
        <f>LEFT(Table1[[#This Row],[Make2]],4)</f>
        <v>2005</v>
      </c>
      <c r="B1174" t="str">
        <f>LEFT(Table1[[#This Row],[Make and Model]],FIND(" ",Table1[[#This Row],[Make and Model]]))</f>
        <v xml:space="preserve">Nissan </v>
      </c>
      <c r="C1174" t="s">
        <v>3031</v>
      </c>
      <c r="D1174" t="str">
        <f>REPLACE(Table1[[#This Row],[Make and Model]],1,FIND(" ",Table1[[#This Row],[Make and Model]]), "")</f>
        <v>Xterra SUV</v>
      </c>
      <c r="E1174" t="str">
        <f>REPLACE(Table1[[#This Row],[Make2]],1,5,"")</f>
        <v>Nissan Xterra SUV</v>
      </c>
      <c r="F1174" t="s">
        <v>243</v>
      </c>
      <c r="G1174">
        <v>2.33</v>
      </c>
      <c r="H1174">
        <f>2014-Table1[[#This Row],[Year]]</f>
        <v>9</v>
      </c>
      <c r="K1174" s="1">
        <v>108000</v>
      </c>
      <c r="L1174" s="2">
        <v>8007</v>
      </c>
      <c r="M1174" s="2">
        <v>7843</v>
      </c>
      <c r="N1174" s="2">
        <v>8171</v>
      </c>
      <c r="O1174" s="2" t="s">
        <v>242</v>
      </c>
    </row>
    <row r="1175" spans="1:15" x14ac:dyDescent="0.25">
      <c r="A1175" t="str">
        <f>LEFT(Table1[[#This Row],[Make2]],4)</f>
        <v>2013</v>
      </c>
      <c r="B1175" t="str">
        <f>LEFT(Table1[[#This Row],[Make and Model]],FIND(" ",Table1[[#This Row],[Make and Model]]))</f>
        <v xml:space="preserve">Scion </v>
      </c>
      <c r="C1175" t="s">
        <v>3036</v>
      </c>
      <c r="D1175" t="str">
        <f>REPLACE(Table1[[#This Row],[Make and Model]],1,FIND(" ",Table1[[#This Row],[Make and Model]]), "")</f>
        <v>tC Coupe</v>
      </c>
      <c r="E1175" t="str">
        <f>REPLACE(Table1[[#This Row],[Make2]],1,5,"")</f>
        <v>Scion tC Coupe</v>
      </c>
      <c r="F1175" t="s">
        <v>2757</v>
      </c>
      <c r="G1175">
        <v>4</v>
      </c>
      <c r="H1175">
        <f>2014-Table1[[#This Row],[Year]]</f>
        <v>1</v>
      </c>
      <c r="K1175" s="1">
        <v>12000</v>
      </c>
      <c r="L1175" s="2">
        <v>15893</v>
      </c>
      <c r="M1175" s="2">
        <v>15524</v>
      </c>
      <c r="N1175" s="2">
        <v>16262</v>
      </c>
      <c r="O1175" s="2" t="s">
        <v>2756</v>
      </c>
    </row>
    <row r="1176" spans="1:15" x14ac:dyDescent="0.25">
      <c r="A1176" t="str">
        <f>LEFT(Table1[[#This Row],[Make2]],4)</f>
        <v>2012</v>
      </c>
      <c r="B1176" t="str">
        <f>LEFT(Table1[[#This Row],[Make and Model]],FIND(" ",Table1[[#This Row],[Make and Model]]))</f>
        <v xml:space="preserve">Scion </v>
      </c>
      <c r="C1176" t="s">
        <v>3036</v>
      </c>
      <c r="D1176" t="str">
        <f>REPLACE(Table1[[#This Row],[Make and Model]],1,FIND(" ",Table1[[#This Row],[Make and Model]]), "")</f>
        <v>tC Coupe</v>
      </c>
      <c r="E1176" t="str">
        <f>REPLACE(Table1[[#This Row],[Make2]],1,5,"")</f>
        <v>Scion tC Coupe</v>
      </c>
      <c r="F1176" t="s">
        <v>2413</v>
      </c>
      <c r="G1176">
        <v>4</v>
      </c>
      <c r="H1176">
        <f>2014-Table1[[#This Row],[Year]]</f>
        <v>2</v>
      </c>
      <c r="K1176" s="1">
        <v>24000</v>
      </c>
      <c r="L1176" s="2">
        <v>14066</v>
      </c>
      <c r="M1176" s="2">
        <v>13778</v>
      </c>
      <c r="N1176" s="2">
        <v>14353</v>
      </c>
      <c r="O1176" s="2" t="s">
        <v>2412</v>
      </c>
    </row>
    <row r="1177" spans="1:15" x14ac:dyDescent="0.25">
      <c r="A1177" t="str">
        <f>LEFT(Table1[[#This Row],[Make2]],4)</f>
        <v>2011</v>
      </c>
      <c r="B1177" t="str">
        <f>LEFT(Table1[[#This Row],[Make and Model]],FIND(" ",Table1[[#This Row],[Make and Model]]))</f>
        <v xml:space="preserve">Scion </v>
      </c>
      <c r="C1177" t="s">
        <v>3036</v>
      </c>
      <c r="D1177" t="str">
        <f>REPLACE(Table1[[#This Row],[Make and Model]],1,FIND(" ",Table1[[#This Row],[Make and Model]]), "")</f>
        <v>tC Coupe</v>
      </c>
      <c r="E1177" t="str">
        <f>REPLACE(Table1[[#This Row],[Make2]],1,5,"")</f>
        <v>Scion tC Coupe</v>
      </c>
      <c r="F1177" t="s">
        <v>2047</v>
      </c>
      <c r="G1177">
        <v>4</v>
      </c>
      <c r="H1177">
        <f>2014-Table1[[#This Row],[Year]]</f>
        <v>3</v>
      </c>
      <c r="K1177" s="1">
        <v>36000</v>
      </c>
      <c r="L1177" s="2">
        <v>12557</v>
      </c>
      <c r="M1177" s="2">
        <v>12314</v>
      </c>
      <c r="N1177" s="2">
        <v>12799</v>
      </c>
      <c r="O1177" s="2" t="s">
        <v>2046</v>
      </c>
    </row>
    <row r="1178" spans="1:15" x14ac:dyDescent="0.25">
      <c r="A1178" t="str">
        <f>LEFT(Table1[[#This Row],[Make2]],4)</f>
        <v>2010</v>
      </c>
      <c r="B1178" t="str">
        <f>LEFT(Table1[[#This Row],[Make and Model]],FIND(" ",Table1[[#This Row],[Make and Model]]))</f>
        <v xml:space="preserve">Scion </v>
      </c>
      <c r="C1178" t="s">
        <v>3036</v>
      </c>
      <c r="D1178" t="str">
        <f>REPLACE(Table1[[#This Row],[Make and Model]],1,FIND(" ",Table1[[#This Row],[Make and Model]]), "")</f>
        <v>tC Coupe</v>
      </c>
      <c r="E1178" t="str">
        <f>REPLACE(Table1[[#This Row],[Make2]],1,5,"")</f>
        <v>Scion tC Coupe</v>
      </c>
      <c r="F1178" t="s">
        <v>1637</v>
      </c>
      <c r="G1178">
        <v>2.33</v>
      </c>
      <c r="H1178">
        <f>2014-Table1[[#This Row],[Year]]</f>
        <v>4</v>
      </c>
      <c r="K1178" s="1">
        <v>48000</v>
      </c>
      <c r="L1178" s="2">
        <v>11037</v>
      </c>
      <c r="M1178" s="2">
        <v>10793</v>
      </c>
      <c r="N1178" s="2">
        <v>11282</v>
      </c>
      <c r="O1178" s="2" t="s">
        <v>1636</v>
      </c>
    </row>
    <row r="1179" spans="1:15" x14ac:dyDescent="0.25">
      <c r="A1179" t="str">
        <f>LEFT(Table1[[#This Row],[Make2]],4)</f>
        <v>2009</v>
      </c>
      <c r="B1179" t="str">
        <f>LEFT(Table1[[#This Row],[Make and Model]],FIND(" ",Table1[[#This Row],[Make and Model]]))</f>
        <v xml:space="preserve">Scion </v>
      </c>
      <c r="C1179" t="s">
        <v>3036</v>
      </c>
      <c r="D1179" t="str">
        <f>REPLACE(Table1[[#This Row],[Make and Model]],1,FIND(" ",Table1[[#This Row],[Make and Model]]), "")</f>
        <v>tC Coupe</v>
      </c>
      <c r="E1179" t="str">
        <f>REPLACE(Table1[[#This Row],[Make2]],1,5,"")</f>
        <v>Scion tC Coupe</v>
      </c>
      <c r="F1179" t="s">
        <v>1273</v>
      </c>
      <c r="G1179">
        <v>2.33</v>
      </c>
      <c r="H1179">
        <f>2014-Table1[[#This Row],[Year]]</f>
        <v>5</v>
      </c>
      <c r="K1179" s="1">
        <v>60000</v>
      </c>
      <c r="L1179" s="2">
        <v>9665</v>
      </c>
      <c r="M1179" s="2">
        <v>9427</v>
      </c>
      <c r="N1179" s="2">
        <v>9903</v>
      </c>
      <c r="O1179" s="2" t="s">
        <v>1272</v>
      </c>
    </row>
    <row r="1180" spans="1:15" x14ac:dyDescent="0.25">
      <c r="A1180" t="str">
        <f>LEFT(Table1[[#This Row],[Make2]],4)</f>
        <v>2008</v>
      </c>
      <c r="B1180" t="str">
        <f>LEFT(Table1[[#This Row],[Make and Model]],FIND(" ",Table1[[#This Row],[Make and Model]]))</f>
        <v xml:space="preserve">Scion </v>
      </c>
      <c r="C1180" t="s">
        <v>3036</v>
      </c>
      <c r="D1180" t="str">
        <f>REPLACE(Table1[[#This Row],[Make and Model]],1,FIND(" ",Table1[[#This Row],[Make and Model]]), "")</f>
        <v>tC Coupe</v>
      </c>
      <c r="E1180" t="str">
        <f>REPLACE(Table1[[#This Row],[Make2]],1,5,"")</f>
        <v>Scion tC Coupe</v>
      </c>
      <c r="F1180" t="s">
        <v>925</v>
      </c>
      <c r="G1180">
        <v>2.33</v>
      </c>
      <c r="H1180">
        <f>2014-Table1[[#This Row],[Year]]</f>
        <v>6</v>
      </c>
      <c r="K1180" s="1">
        <v>72000</v>
      </c>
      <c r="L1180" s="2">
        <v>8057</v>
      </c>
      <c r="M1180" s="2">
        <v>7897</v>
      </c>
      <c r="N1180" s="2">
        <v>8218</v>
      </c>
      <c r="O1180" s="2" t="s">
        <v>924</v>
      </c>
    </row>
    <row r="1181" spans="1:15" x14ac:dyDescent="0.25">
      <c r="A1181" t="str">
        <f>LEFT(Table1[[#This Row],[Make2]],4)</f>
        <v>2007</v>
      </c>
      <c r="B1181" t="str">
        <f>LEFT(Table1[[#This Row],[Make and Model]],FIND(" ",Table1[[#This Row],[Make and Model]]))</f>
        <v xml:space="preserve">Scion </v>
      </c>
      <c r="C1181" t="s">
        <v>3036</v>
      </c>
      <c r="D1181" t="str">
        <f>REPLACE(Table1[[#This Row],[Make and Model]],1,FIND(" ",Table1[[#This Row],[Make and Model]]), "")</f>
        <v>tC Coupe</v>
      </c>
      <c r="E1181" t="str">
        <f>REPLACE(Table1[[#This Row],[Make2]],1,5,"")</f>
        <v>Scion tC Coupe</v>
      </c>
      <c r="F1181" t="s">
        <v>585</v>
      </c>
      <c r="G1181">
        <v>2.33</v>
      </c>
      <c r="H1181">
        <f>2014-Table1[[#This Row],[Year]]</f>
        <v>7</v>
      </c>
      <c r="K1181" s="1">
        <v>84000</v>
      </c>
      <c r="L1181" s="2">
        <v>6780</v>
      </c>
      <c r="M1181" s="2">
        <v>6646</v>
      </c>
      <c r="N1181" s="2">
        <v>6914</v>
      </c>
      <c r="O1181" s="2" t="s">
        <v>584</v>
      </c>
    </row>
    <row r="1182" spans="1:15" x14ac:dyDescent="0.25">
      <c r="A1182" t="str">
        <f>LEFT(Table1[[#This Row],[Make2]],4)</f>
        <v>2006</v>
      </c>
      <c r="B1182" t="str">
        <f>LEFT(Table1[[#This Row],[Make and Model]],FIND(" ",Table1[[#This Row],[Make and Model]]))</f>
        <v xml:space="preserve">Scion </v>
      </c>
      <c r="C1182" t="s">
        <v>3036</v>
      </c>
      <c r="D1182" t="str">
        <f>REPLACE(Table1[[#This Row],[Make and Model]],1,FIND(" ",Table1[[#This Row],[Make and Model]]), "")</f>
        <v>tC Coupe</v>
      </c>
      <c r="E1182" t="str">
        <f>REPLACE(Table1[[#This Row],[Make2]],1,5,"")</f>
        <v>Scion tC Coupe</v>
      </c>
      <c r="F1182" t="s">
        <v>269</v>
      </c>
      <c r="G1182">
        <v>2.33</v>
      </c>
      <c r="H1182">
        <f>2014-Table1[[#This Row],[Year]]</f>
        <v>8</v>
      </c>
      <c r="K1182" s="1">
        <v>96000</v>
      </c>
      <c r="L1182" s="2">
        <v>5616</v>
      </c>
      <c r="M1182" s="2">
        <v>5499</v>
      </c>
      <c r="N1182" s="2">
        <v>5732</v>
      </c>
      <c r="O1182" s="2" t="s">
        <v>268</v>
      </c>
    </row>
    <row r="1183" spans="1:15" x14ac:dyDescent="0.25">
      <c r="A1183" t="str">
        <f>LEFT(Table1[[#This Row],[Make2]],4)</f>
        <v>2005</v>
      </c>
      <c r="B1183" t="str">
        <f>LEFT(Table1[[#This Row],[Make and Model]],FIND(" ",Table1[[#This Row],[Make and Model]]))</f>
        <v xml:space="preserve">Scion </v>
      </c>
      <c r="C1183" t="s">
        <v>3036</v>
      </c>
      <c r="D1183" t="str">
        <f>REPLACE(Table1[[#This Row],[Make and Model]],1,FIND(" ",Table1[[#This Row],[Make and Model]]), "")</f>
        <v>tC Coupe</v>
      </c>
      <c r="E1183" t="str">
        <f>REPLACE(Table1[[#This Row],[Make2]],1,5,"")</f>
        <v>Scion tC Coupe</v>
      </c>
      <c r="F1183" t="s">
        <v>245</v>
      </c>
      <c r="G1183">
        <v>2.33</v>
      </c>
      <c r="H1183">
        <f>2014-Table1[[#This Row],[Year]]</f>
        <v>9</v>
      </c>
      <c r="K1183" s="1">
        <v>108000</v>
      </c>
      <c r="L1183" s="2">
        <v>4440</v>
      </c>
      <c r="M1183" s="2">
        <v>4349</v>
      </c>
      <c r="N1183" s="2">
        <v>4530</v>
      </c>
      <c r="O1183" s="2" t="s">
        <v>244</v>
      </c>
    </row>
    <row r="1184" spans="1:15" x14ac:dyDescent="0.25">
      <c r="A1184" t="str">
        <f>LEFT(Table1[[#This Row],[Make2]],4)</f>
        <v>2013</v>
      </c>
      <c r="B1184" t="str">
        <f>LEFT(Table1[[#This Row],[Make and Model]],FIND(" ",Table1[[#This Row],[Make and Model]]))</f>
        <v xml:space="preserve">Scion </v>
      </c>
      <c r="C1184" t="s">
        <v>3033</v>
      </c>
      <c r="D1184" t="str">
        <f>REPLACE(Table1[[#This Row],[Make and Model]],1,FIND(" ",Table1[[#This Row],[Make and Model]]), "")</f>
        <v>xB Hatchback</v>
      </c>
      <c r="E1184" t="str">
        <f>REPLACE(Table1[[#This Row],[Make2]],1,5,"")</f>
        <v>Scion xB Hatchback</v>
      </c>
      <c r="F1184" t="s">
        <v>2759</v>
      </c>
      <c r="G1184">
        <v>4</v>
      </c>
      <c r="H1184">
        <f>2014-Table1[[#This Row],[Year]]</f>
        <v>1</v>
      </c>
      <c r="K1184" s="1">
        <v>12000</v>
      </c>
      <c r="L1184" s="2">
        <v>14425</v>
      </c>
      <c r="M1184" s="2">
        <v>13991</v>
      </c>
      <c r="N1184" s="2">
        <v>14858</v>
      </c>
      <c r="O1184" s="2" t="s">
        <v>2758</v>
      </c>
    </row>
    <row r="1185" spans="1:15" x14ac:dyDescent="0.25">
      <c r="A1185" t="str">
        <f>LEFT(Table1[[#This Row],[Make2]],4)</f>
        <v>2012</v>
      </c>
      <c r="B1185" t="str">
        <f>LEFT(Table1[[#This Row],[Make and Model]],FIND(" ",Table1[[#This Row],[Make and Model]]))</f>
        <v xml:space="preserve">Scion </v>
      </c>
      <c r="C1185" t="s">
        <v>3033</v>
      </c>
      <c r="D1185" t="str">
        <f>REPLACE(Table1[[#This Row],[Make and Model]],1,FIND(" ",Table1[[#This Row],[Make and Model]]), "")</f>
        <v>xB Hatchback</v>
      </c>
      <c r="E1185" t="str">
        <f>REPLACE(Table1[[#This Row],[Make2]],1,5,"")</f>
        <v>Scion xB Hatchback</v>
      </c>
      <c r="F1185" t="s">
        <v>2415</v>
      </c>
      <c r="G1185">
        <v>4</v>
      </c>
      <c r="H1185">
        <f>2014-Table1[[#This Row],[Year]]</f>
        <v>2</v>
      </c>
      <c r="K1185" s="1">
        <v>24000</v>
      </c>
      <c r="L1185" s="2">
        <v>13621</v>
      </c>
      <c r="M1185" s="2">
        <v>13384</v>
      </c>
      <c r="N1185" s="2">
        <v>13858</v>
      </c>
      <c r="O1185" s="2" t="s">
        <v>2414</v>
      </c>
    </row>
    <row r="1186" spans="1:15" x14ac:dyDescent="0.25">
      <c r="A1186" t="str">
        <f>LEFT(Table1[[#This Row],[Make2]],4)</f>
        <v>2011</v>
      </c>
      <c r="B1186" t="str">
        <f>LEFT(Table1[[#This Row],[Make and Model]],FIND(" ",Table1[[#This Row],[Make and Model]]))</f>
        <v xml:space="preserve">Scion </v>
      </c>
      <c r="C1186" t="s">
        <v>3033</v>
      </c>
      <c r="D1186" t="str">
        <f>REPLACE(Table1[[#This Row],[Make and Model]],1,FIND(" ",Table1[[#This Row],[Make and Model]]), "")</f>
        <v>xB Hatchback</v>
      </c>
      <c r="E1186" t="str">
        <f>REPLACE(Table1[[#This Row],[Make2]],1,5,"")</f>
        <v>Scion xB Hatchback</v>
      </c>
      <c r="F1186" t="s">
        <v>2049</v>
      </c>
      <c r="G1186">
        <v>4</v>
      </c>
      <c r="H1186">
        <f>2014-Table1[[#This Row],[Year]]</f>
        <v>3</v>
      </c>
      <c r="K1186" s="1">
        <v>36000</v>
      </c>
      <c r="L1186" s="2">
        <v>12232</v>
      </c>
      <c r="M1186" s="2">
        <v>11953</v>
      </c>
      <c r="N1186" s="2">
        <v>12512</v>
      </c>
      <c r="O1186" s="2" t="s">
        <v>2048</v>
      </c>
    </row>
    <row r="1187" spans="1:15" x14ac:dyDescent="0.25">
      <c r="A1187" t="str">
        <f>LEFT(Table1[[#This Row],[Make2]],4)</f>
        <v>2010</v>
      </c>
      <c r="B1187" t="str">
        <f>LEFT(Table1[[#This Row],[Make and Model]],FIND(" ",Table1[[#This Row],[Make and Model]]))</f>
        <v xml:space="preserve">Scion </v>
      </c>
      <c r="C1187" t="s">
        <v>3033</v>
      </c>
      <c r="D1187" t="str">
        <f>REPLACE(Table1[[#This Row],[Make and Model]],1,FIND(" ",Table1[[#This Row],[Make and Model]]), "")</f>
        <v>xB Hatchback</v>
      </c>
      <c r="E1187" t="str">
        <f>REPLACE(Table1[[#This Row],[Make2]],1,5,"")</f>
        <v>Scion xB Hatchback</v>
      </c>
      <c r="F1187" t="s">
        <v>1639</v>
      </c>
      <c r="G1187">
        <v>4</v>
      </c>
      <c r="H1187">
        <f>2014-Table1[[#This Row],[Year]]</f>
        <v>4</v>
      </c>
      <c r="K1187" s="1">
        <v>48000</v>
      </c>
      <c r="L1187" s="2">
        <v>10946</v>
      </c>
      <c r="M1187" s="2">
        <v>10656</v>
      </c>
      <c r="N1187" s="2">
        <v>11236</v>
      </c>
      <c r="O1187" s="2" t="s">
        <v>1638</v>
      </c>
    </row>
    <row r="1188" spans="1:15" x14ac:dyDescent="0.25">
      <c r="A1188" t="str">
        <f>LEFT(Table1[[#This Row],[Make2]],4)</f>
        <v>2009</v>
      </c>
      <c r="B1188" t="str">
        <f>LEFT(Table1[[#This Row],[Make and Model]],FIND(" ",Table1[[#This Row],[Make and Model]]))</f>
        <v xml:space="preserve">Scion </v>
      </c>
      <c r="C1188" t="s">
        <v>3033</v>
      </c>
      <c r="D1188" t="str">
        <f>REPLACE(Table1[[#This Row],[Make and Model]],1,FIND(" ",Table1[[#This Row],[Make and Model]]), "")</f>
        <v>xB Hatchback</v>
      </c>
      <c r="E1188" t="str">
        <f>REPLACE(Table1[[#This Row],[Make2]],1,5,"")</f>
        <v>Scion xB Hatchback</v>
      </c>
      <c r="F1188" t="s">
        <v>1275</v>
      </c>
      <c r="G1188">
        <v>4</v>
      </c>
      <c r="H1188">
        <f>2014-Table1[[#This Row],[Year]]</f>
        <v>5</v>
      </c>
      <c r="K1188" s="1">
        <v>60000</v>
      </c>
      <c r="L1188" s="2">
        <v>9773</v>
      </c>
      <c r="M1188" s="2">
        <v>9527</v>
      </c>
      <c r="N1188" s="2">
        <v>10019</v>
      </c>
      <c r="O1188" s="2" t="s">
        <v>1274</v>
      </c>
    </row>
    <row r="1189" spans="1:15" x14ac:dyDescent="0.25">
      <c r="A1189" t="str">
        <f>LEFT(Table1[[#This Row],[Make2]],4)</f>
        <v>2008</v>
      </c>
      <c r="B1189" t="str">
        <f>LEFT(Table1[[#This Row],[Make and Model]],FIND(" ",Table1[[#This Row],[Make and Model]]))</f>
        <v xml:space="preserve">Scion </v>
      </c>
      <c r="C1189" t="s">
        <v>3033</v>
      </c>
      <c r="D1189" t="str">
        <f>REPLACE(Table1[[#This Row],[Make and Model]],1,FIND(" ",Table1[[#This Row],[Make and Model]]), "")</f>
        <v>xB Hatchback</v>
      </c>
      <c r="E1189" t="str">
        <f>REPLACE(Table1[[#This Row],[Make2]],1,5,"")</f>
        <v>Scion xB Hatchback</v>
      </c>
      <c r="F1189" t="s">
        <v>929</v>
      </c>
      <c r="G1189">
        <v>4</v>
      </c>
      <c r="H1189">
        <f>2014-Table1[[#This Row],[Year]]</f>
        <v>6</v>
      </c>
      <c r="K1189" s="1">
        <v>72000</v>
      </c>
      <c r="L1189" s="2">
        <v>8508</v>
      </c>
      <c r="M1189" s="2">
        <v>8314</v>
      </c>
      <c r="N1189" s="2">
        <v>8701</v>
      </c>
      <c r="O1189" s="2" t="s">
        <v>928</v>
      </c>
    </row>
    <row r="1190" spans="1:15" x14ac:dyDescent="0.25">
      <c r="A1190" t="str">
        <f>LEFT(Table1[[#This Row],[Make2]],4)</f>
        <v>2006</v>
      </c>
      <c r="B1190" t="str">
        <f>LEFT(Table1[[#This Row],[Make and Model]],FIND(" ",Table1[[#This Row],[Make and Model]]))</f>
        <v xml:space="preserve">Scion </v>
      </c>
      <c r="C1190" t="s">
        <v>3033</v>
      </c>
      <c r="D1190" t="str">
        <f>REPLACE(Table1[[#This Row],[Make and Model]],1,FIND(" ",Table1[[#This Row],[Make and Model]]), "")</f>
        <v>xB Hatchback</v>
      </c>
      <c r="E1190" t="str">
        <f>REPLACE(Table1[[#This Row],[Make2]],1,5,"")</f>
        <v>Scion xB Hatchback</v>
      </c>
      <c r="F1190" t="s">
        <v>271</v>
      </c>
      <c r="G1190">
        <v>1.33</v>
      </c>
      <c r="H1190">
        <f>2014-Table1[[#This Row],[Year]]</f>
        <v>8</v>
      </c>
      <c r="K1190" s="1">
        <v>96000</v>
      </c>
      <c r="L1190" s="2">
        <v>5924</v>
      </c>
      <c r="M1190" s="2">
        <v>5821</v>
      </c>
      <c r="N1190" s="2">
        <v>6028</v>
      </c>
      <c r="O1190" s="2" t="s">
        <v>270</v>
      </c>
    </row>
    <row r="1191" spans="1:15" x14ac:dyDescent="0.25">
      <c r="A1191" t="str">
        <f>LEFT(Table1[[#This Row],[Make2]],4)</f>
        <v>2005</v>
      </c>
      <c r="B1191" t="str">
        <f>LEFT(Table1[[#This Row],[Make and Model]],FIND(" ",Table1[[#This Row],[Make and Model]]))</f>
        <v xml:space="preserve">Scion </v>
      </c>
      <c r="C1191" t="s">
        <v>3033</v>
      </c>
      <c r="D1191" t="str">
        <f>REPLACE(Table1[[#This Row],[Make and Model]],1,FIND(" ",Table1[[#This Row],[Make and Model]]), "")</f>
        <v>xB Hatchback</v>
      </c>
      <c r="E1191" t="str">
        <f>REPLACE(Table1[[#This Row],[Make2]],1,5,"")</f>
        <v>Scion xB Hatchback</v>
      </c>
      <c r="F1191" t="s">
        <v>9</v>
      </c>
      <c r="G1191">
        <v>1.33</v>
      </c>
      <c r="H1191">
        <f>2014-Table1[[#This Row],[Year]]</f>
        <v>9</v>
      </c>
      <c r="K1191" s="1">
        <v>108000</v>
      </c>
      <c r="L1191" s="2">
        <v>4410</v>
      </c>
      <c r="M1191" s="2">
        <v>4286</v>
      </c>
      <c r="N1191" s="2">
        <v>4534</v>
      </c>
      <c r="O1191" s="2" t="s">
        <v>8</v>
      </c>
    </row>
    <row r="1192" spans="1:15" x14ac:dyDescent="0.25">
      <c r="A1192" t="str">
        <f>LEFT(Table1[[#This Row],[Make2]],4)</f>
        <v>2013</v>
      </c>
      <c r="B1192" t="str">
        <f>LEFT(Table1[[#This Row],[Make and Model]],FIND(" ",Table1[[#This Row],[Make and Model]]))</f>
        <v xml:space="preserve">Scion </v>
      </c>
      <c r="C1192" t="s">
        <v>3033</v>
      </c>
      <c r="D1192" t="str">
        <f>REPLACE(Table1[[#This Row],[Make and Model]],1,FIND(" ",Table1[[#This Row],[Make and Model]]), "")</f>
        <v>xD Hatchback</v>
      </c>
      <c r="E1192" t="str">
        <f>REPLACE(Table1[[#This Row],[Make2]],1,5,"")</f>
        <v>Scion xD Hatchback</v>
      </c>
      <c r="F1192" t="s">
        <v>2761</v>
      </c>
      <c r="G1192">
        <v>4</v>
      </c>
      <c r="H1192">
        <f>2014-Table1[[#This Row],[Year]]</f>
        <v>1</v>
      </c>
      <c r="K1192" s="1">
        <v>12000</v>
      </c>
      <c r="L1192" s="2">
        <v>13238</v>
      </c>
      <c r="M1192" s="2">
        <v>12824</v>
      </c>
      <c r="N1192" s="2">
        <v>13652</v>
      </c>
      <c r="O1192" s="2" t="s">
        <v>2760</v>
      </c>
    </row>
    <row r="1193" spans="1:15" x14ac:dyDescent="0.25">
      <c r="A1193" t="str">
        <f>LEFT(Table1[[#This Row],[Make2]],4)</f>
        <v>2012</v>
      </c>
      <c r="B1193" t="str">
        <f>LEFT(Table1[[#This Row],[Make and Model]],FIND(" ",Table1[[#This Row],[Make and Model]]))</f>
        <v xml:space="preserve">Scion </v>
      </c>
      <c r="C1193" t="s">
        <v>3033</v>
      </c>
      <c r="D1193" t="str">
        <f>REPLACE(Table1[[#This Row],[Make and Model]],1,FIND(" ",Table1[[#This Row],[Make and Model]]), "")</f>
        <v>xD Hatchback</v>
      </c>
      <c r="E1193" t="str">
        <f>REPLACE(Table1[[#This Row],[Make2]],1,5,"")</f>
        <v>Scion xD Hatchback</v>
      </c>
      <c r="F1193" t="s">
        <v>2417</v>
      </c>
      <c r="G1193">
        <v>4</v>
      </c>
      <c r="H1193">
        <f>2014-Table1[[#This Row],[Year]]</f>
        <v>2</v>
      </c>
      <c r="K1193" s="1">
        <v>24000</v>
      </c>
      <c r="L1193" s="2">
        <v>11909</v>
      </c>
      <c r="M1193" s="2">
        <v>11649</v>
      </c>
      <c r="N1193" s="2">
        <v>12170</v>
      </c>
      <c r="O1193" s="2" t="s">
        <v>2416</v>
      </c>
    </row>
    <row r="1194" spans="1:15" x14ac:dyDescent="0.25">
      <c r="A1194" t="str">
        <f>LEFT(Table1[[#This Row],[Make2]],4)</f>
        <v>2011</v>
      </c>
      <c r="B1194" t="str">
        <f>LEFT(Table1[[#This Row],[Make and Model]],FIND(" ",Table1[[#This Row],[Make and Model]]))</f>
        <v xml:space="preserve">Scion </v>
      </c>
      <c r="C1194" t="s">
        <v>3033</v>
      </c>
      <c r="D1194" t="str">
        <f>REPLACE(Table1[[#This Row],[Make and Model]],1,FIND(" ",Table1[[#This Row],[Make and Model]]), "")</f>
        <v>xD Hatchback</v>
      </c>
      <c r="E1194" t="str">
        <f>REPLACE(Table1[[#This Row],[Make2]],1,5,"")</f>
        <v>Scion xD Hatchback</v>
      </c>
      <c r="F1194" t="s">
        <v>2051</v>
      </c>
      <c r="G1194">
        <v>3.67</v>
      </c>
      <c r="H1194">
        <f>2014-Table1[[#This Row],[Year]]</f>
        <v>3</v>
      </c>
      <c r="K1194" s="1">
        <v>36000</v>
      </c>
      <c r="L1194" s="2">
        <v>10776</v>
      </c>
      <c r="M1194" s="2">
        <v>10478</v>
      </c>
      <c r="N1194" s="2">
        <v>11074</v>
      </c>
      <c r="O1194" s="2" t="s">
        <v>2050</v>
      </c>
    </row>
    <row r="1195" spans="1:15" x14ac:dyDescent="0.25">
      <c r="A1195" t="str">
        <f>LEFT(Table1[[#This Row],[Make2]],4)</f>
        <v>2010</v>
      </c>
      <c r="B1195" t="str">
        <f>LEFT(Table1[[#This Row],[Make and Model]],FIND(" ",Table1[[#This Row],[Make and Model]]))</f>
        <v xml:space="preserve">Scion </v>
      </c>
      <c r="C1195" t="s">
        <v>3033</v>
      </c>
      <c r="D1195" t="str">
        <f>REPLACE(Table1[[#This Row],[Make and Model]],1,FIND(" ",Table1[[#This Row],[Make and Model]]), "")</f>
        <v>xD Hatchback</v>
      </c>
      <c r="E1195" t="str">
        <f>REPLACE(Table1[[#This Row],[Make2]],1,5,"")</f>
        <v>Scion xD Hatchback</v>
      </c>
      <c r="F1195" t="s">
        <v>1641</v>
      </c>
      <c r="G1195">
        <v>3.67</v>
      </c>
      <c r="H1195">
        <f>2014-Table1[[#This Row],[Year]]</f>
        <v>4</v>
      </c>
      <c r="K1195" s="1">
        <v>48000</v>
      </c>
      <c r="L1195" s="2">
        <v>9729</v>
      </c>
      <c r="M1195" s="2">
        <v>9498</v>
      </c>
      <c r="N1195" s="2">
        <v>9959</v>
      </c>
      <c r="O1195" s="2" t="s">
        <v>1640</v>
      </c>
    </row>
    <row r="1196" spans="1:15" x14ac:dyDescent="0.25">
      <c r="A1196" t="str">
        <f>LEFT(Table1[[#This Row],[Make2]],4)</f>
        <v>2009</v>
      </c>
      <c r="B1196" t="str">
        <f>LEFT(Table1[[#This Row],[Make and Model]],FIND(" ",Table1[[#This Row],[Make and Model]]))</f>
        <v xml:space="preserve">Scion </v>
      </c>
      <c r="C1196" t="s">
        <v>3033</v>
      </c>
      <c r="D1196" t="str">
        <f>REPLACE(Table1[[#This Row],[Make and Model]],1,FIND(" ",Table1[[#This Row],[Make and Model]]), "")</f>
        <v>xD Hatchback</v>
      </c>
      <c r="E1196" t="str">
        <f>REPLACE(Table1[[#This Row],[Make2]],1,5,"")</f>
        <v>Scion xD Hatchback</v>
      </c>
      <c r="F1196" t="s">
        <v>1277</v>
      </c>
      <c r="G1196">
        <v>3.67</v>
      </c>
      <c r="H1196">
        <f>2014-Table1[[#This Row],[Year]]</f>
        <v>5</v>
      </c>
      <c r="K1196" s="1">
        <v>60000</v>
      </c>
      <c r="L1196" s="2">
        <v>8824</v>
      </c>
      <c r="M1196" s="2">
        <v>8569</v>
      </c>
      <c r="N1196" s="2">
        <v>9080</v>
      </c>
      <c r="O1196" s="2" t="s">
        <v>1276</v>
      </c>
    </row>
    <row r="1197" spans="1:15" x14ac:dyDescent="0.25">
      <c r="A1197" t="str">
        <f>LEFT(Table1[[#This Row],[Make2]],4)</f>
        <v>2008</v>
      </c>
      <c r="B1197" t="str">
        <f>LEFT(Table1[[#This Row],[Make and Model]],FIND(" ",Table1[[#This Row],[Make and Model]]))</f>
        <v xml:space="preserve">Scion </v>
      </c>
      <c r="C1197" t="s">
        <v>3033</v>
      </c>
      <c r="D1197" t="str">
        <f>REPLACE(Table1[[#This Row],[Make and Model]],1,FIND(" ",Table1[[#This Row],[Make and Model]]), "")</f>
        <v>xD Hatchback</v>
      </c>
      <c r="E1197" t="str">
        <f>REPLACE(Table1[[#This Row],[Make2]],1,5,"")</f>
        <v>Scion xD Hatchback</v>
      </c>
      <c r="F1197" t="s">
        <v>931</v>
      </c>
      <c r="G1197">
        <v>3.67</v>
      </c>
      <c r="H1197">
        <f>2014-Table1[[#This Row],[Year]]</f>
        <v>6</v>
      </c>
      <c r="K1197" s="1">
        <v>72000</v>
      </c>
      <c r="L1197" s="2">
        <v>7852</v>
      </c>
      <c r="M1197" s="2">
        <v>7686</v>
      </c>
      <c r="N1197" s="2">
        <v>8019</v>
      </c>
      <c r="O1197" s="2" t="s">
        <v>930</v>
      </c>
    </row>
    <row r="1198" spans="1:15" x14ac:dyDescent="0.25">
      <c r="A1198" t="str">
        <f>LEFT(Table1[[#This Row],[Make2]],4)</f>
        <v>2013</v>
      </c>
      <c r="B1198" t="str">
        <f>LEFT(Table1[[#This Row],[Make and Model]],FIND(" ",Table1[[#This Row],[Make and Model]]))</f>
        <v xml:space="preserve">Subaru </v>
      </c>
      <c r="C1198" t="s">
        <v>3031</v>
      </c>
      <c r="D1198" t="str">
        <f>REPLACE(Table1[[#This Row],[Make and Model]],1,FIND(" ",Table1[[#This Row],[Make and Model]]), "")</f>
        <v>Forester SUV</v>
      </c>
      <c r="E1198" t="str">
        <f>REPLACE(Table1[[#This Row],[Make2]],1,5,"")</f>
        <v>Subaru Forester SUV</v>
      </c>
      <c r="F1198" t="s">
        <v>2763</v>
      </c>
      <c r="G1198">
        <v>4</v>
      </c>
      <c r="H1198">
        <f>2014-Table1[[#This Row],[Year]]</f>
        <v>1</v>
      </c>
      <c r="K1198" s="1">
        <v>12000</v>
      </c>
      <c r="L1198" s="2">
        <v>19614</v>
      </c>
      <c r="M1198" s="2">
        <v>19334</v>
      </c>
      <c r="N1198" s="2">
        <v>19895</v>
      </c>
      <c r="O1198" s="2" t="s">
        <v>2762</v>
      </c>
    </row>
    <row r="1199" spans="1:15" x14ac:dyDescent="0.25">
      <c r="A1199" t="str">
        <f>LEFT(Table1[[#This Row],[Make2]],4)</f>
        <v>2012</v>
      </c>
      <c r="B1199" t="str">
        <f>LEFT(Table1[[#This Row],[Make and Model]],FIND(" ",Table1[[#This Row],[Make and Model]]))</f>
        <v xml:space="preserve">Subaru </v>
      </c>
      <c r="C1199" t="s">
        <v>3031</v>
      </c>
      <c r="D1199" t="str">
        <f>REPLACE(Table1[[#This Row],[Make and Model]],1,FIND(" ",Table1[[#This Row],[Make and Model]]), "")</f>
        <v>Forester SUV</v>
      </c>
      <c r="E1199" t="str">
        <f>REPLACE(Table1[[#This Row],[Make2]],1,5,"")</f>
        <v>Subaru Forester SUV</v>
      </c>
      <c r="F1199" t="s">
        <v>2419</v>
      </c>
      <c r="G1199">
        <v>4</v>
      </c>
      <c r="H1199">
        <f>2014-Table1[[#This Row],[Year]]</f>
        <v>2</v>
      </c>
      <c r="K1199" s="1">
        <v>24000</v>
      </c>
      <c r="L1199" s="2">
        <v>18169</v>
      </c>
      <c r="M1199" s="2">
        <v>17843</v>
      </c>
      <c r="N1199" s="2">
        <v>18495</v>
      </c>
      <c r="O1199" s="2" t="s">
        <v>2418</v>
      </c>
    </row>
    <row r="1200" spans="1:15" x14ac:dyDescent="0.25">
      <c r="A1200" t="str">
        <f>LEFT(Table1[[#This Row],[Make2]],4)</f>
        <v>2011</v>
      </c>
      <c r="B1200" t="str">
        <f>LEFT(Table1[[#This Row],[Make and Model]],FIND(" ",Table1[[#This Row],[Make and Model]]))</f>
        <v xml:space="preserve">Subaru </v>
      </c>
      <c r="C1200" t="s">
        <v>3031</v>
      </c>
      <c r="D1200" t="str">
        <f>REPLACE(Table1[[#This Row],[Make and Model]],1,FIND(" ",Table1[[#This Row],[Make and Model]]), "")</f>
        <v>Forester SUV</v>
      </c>
      <c r="E1200" t="str">
        <f>REPLACE(Table1[[#This Row],[Make2]],1,5,"")</f>
        <v>Subaru Forester SUV</v>
      </c>
      <c r="F1200" t="s">
        <v>2053</v>
      </c>
      <c r="G1200">
        <v>4</v>
      </c>
      <c r="H1200">
        <f>2014-Table1[[#This Row],[Year]]</f>
        <v>3</v>
      </c>
      <c r="K1200" s="1">
        <v>36000</v>
      </c>
      <c r="L1200" s="2">
        <v>16905</v>
      </c>
      <c r="M1200" s="2">
        <v>16579</v>
      </c>
      <c r="N1200" s="2">
        <v>17232</v>
      </c>
      <c r="O1200" s="2" t="s">
        <v>2052</v>
      </c>
    </row>
    <row r="1201" spans="1:15" x14ac:dyDescent="0.25">
      <c r="A1201" t="str">
        <f>LEFT(Table1[[#This Row],[Make2]],4)</f>
        <v>2010</v>
      </c>
      <c r="B1201" t="str">
        <f>LEFT(Table1[[#This Row],[Make and Model]],FIND(" ",Table1[[#This Row],[Make and Model]]))</f>
        <v xml:space="preserve">Subaru </v>
      </c>
      <c r="C1201" t="s">
        <v>3031</v>
      </c>
      <c r="D1201" t="str">
        <f>REPLACE(Table1[[#This Row],[Make and Model]],1,FIND(" ",Table1[[#This Row],[Make and Model]]), "")</f>
        <v>Forester SUV</v>
      </c>
      <c r="E1201" t="str">
        <f>REPLACE(Table1[[#This Row],[Make2]],1,5,"")</f>
        <v>Subaru Forester SUV</v>
      </c>
      <c r="F1201" t="s">
        <v>1643</v>
      </c>
      <c r="G1201">
        <v>4</v>
      </c>
      <c r="H1201">
        <f>2014-Table1[[#This Row],[Year]]</f>
        <v>4</v>
      </c>
      <c r="K1201" s="1">
        <v>48000</v>
      </c>
      <c r="L1201" s="2">
        <v>15173</v>
      </c>
      <c r="M1201" s="2">
        <v>14800</v>
      </c>
      <c r="N1201" s="2">
        <v>15547</v>
      </c>
      <c r="O1201" s="2" t="s">
        <v>1642</v>
      </c>
    </row>
    <row r="1202" spans="1:15" x14ac:dyDescent="0.25">
      <c r="A1202" t="str">
        <f>LEFT(Table1[[#This Row],[Make2]],4)</f>
        <v>2007</v>
      </c>
      <c r="B1202" t="str">
        <f>LEFT(Table1[[#This Row],[Make and Model]],FIND(" ",Table1[[#This Row],[Make and Model]]))</f>
        <v xml:space="preserve">Subaru </v>
      </c>
      <c r="C1202" t="s">
        <v>3031</v>
      </c>
      <c r="D1202" t="str">
        <f>REPLACE(Table1[[#This Row],[Make and Model]],1,FIND(" ",Table1[[#This Row],[Make and Model]]), "")</f>
        <v>Forester SUV</v>
      </c>
      <c r="E1202" t="str">
        <f>REPLACE(Table1[[#This Row],[Make2]],1,5,"")</f>
        <v>Subaru Forester SUV</v>
      </c>
      <c r="F1202" t="s">
        <v>587</v>
      </c>
      <c r="G1202">
        <v>4</v>
      </c>
      <c r="H1202">
        <f>2014-Table1[[#This Row],[Year]]</f>
        <v>7</v>
      </c>
      <c r="K1202" s="1">
        <v>84000</v>
      </c>
      <c r="L1202" s="2">
        <v>8347</v>
      </c>
      <c r="M1202" s="2">
        <v>8143</v>
      </c>
      <c r="N1202" s="2">
        <v>8551</v>
      </c>
      <c r="O1202" s="2" t="s">
        <v>586</v>
      </c>
    </row>
    <row r="1203" spans="1:15" x14ac:dyDescent="0.25">
      <c r="A1203" t="str">
        <f>LEFT(Table1[[#This Row],[Make2]],4)</f>
        <v>2006</v>
      </c>
      <c r="B1203" t="str">
        <f>LEFT(Table1[[#This Row],[Make and Model]],FIND(" ",Table1[[#This Row],[Make and Model]]))</f>
        <v xml:space="preserve">Subaru </v>
      </c>
      <c r="C1203" t="s">
        <v>3031</v>
      </c>
      <c r="D1203" t="str">
        <f>REPLACE(Table1[[#This Row],[Make and Model]],1,FIND(" ",Table1[[#This Row],[Make and Model]]), "")</f>
        <v>Forester SUV</v>
      </c>
      <c r="E1203" t="str">
        <f>REPLACE(Table1[[#This Row],[Make2]],1,5,"")</f>
        <v>Subaru Forester SUV</v>
      </c>
      <c r="F1203" t="s">
        <v>275</v>
      </c>
      <c r="G1203">
        <v>4</v>
      </c>
      <c r="H1203">
        <f>2014-Table1[[#This Row],[Year]]</f>
        <v>8</v>
      </c>
      <c r="K1203" s="1">
        <v>96000</v>
      </c>
      <c r="L1203" s="2">
        <v>6723</v>
      </c>
      <c r="M1203" s="2">
        <v>6588</v>
      </c>
      <c r="N1203" s="2">
        <v>6858</v>
      </c>
      <c r="O1203" s="2" t="s">
        <v>274</v>
      </c>
    </row>
    <row r="1204" spans="1:15" x14ac:dyDescent="0.25">
      <c r="A1204" t="str">
        <f>LEFT(Table1[[#This Row],[Make2]],4)</f>
        <v>2013</v>
      </c>
      <c r="B1204" t="str">
        <f>LEFT(Table1[[#This Row],[Make and Model]],FIND(" ",Table1[[#This Row],[Make and Model]]))</f>
        <v xml:space="preserve">Subaru </v>
      </c>
      <c r="C1204" t="s">
        <v>3032</v>
      </c>
      <c r="D1204" t="str">
        <f>REPLACE(Table1[[#This Row],[Make and Model]],1,FIND(" ",Table1[[#This Row],[Make and Model]]), "")</f>
        <v>Impreza Sedan</v>
      </c>
      <c r="E1204" t="str">
        <f>REPLACE(Table1[[#This Row],[Make2]],1,5,"")</f>
        <v>Subaru Impreza Sedan</v>
      </c>
      <c r="F1204" t="s">
        <v>2765</v>
      </c>
      <c r="G1204">
        <v>4</v>
      </c>
      <c r="H1204">
        <f>2014-Table1[[#This Row],[Year]]</f>
        <v>1</v>
      </c>
      <c r="K1204" s="1">
        <v>12000</v>
      </c>
      <c r="L1204" s="2">
        <v>17223</v>
      </c>
      <c r="M1204" s="2">
        <v>16917</v>
      </c>
      <c r="N1204" s="2">
        <v>17529</v>
      </c>
      <c r="O1204" s="2" t="s">
        <v>2764</v>
      </c>
    </row>
    <row r="1205" spans="1:15" x14ac:dyDescent="0.25">
      <c r="A1205" t="str">
        <f>LEFT(Table1[[#This Row],[Make2]],4)</f>
        <v>2012</v>
      </c>
      <c r="B1205" t="str">
        <f>LEFT(Table1[[#This Row],[Make and Model]],FIND(" ",Table1[[#This Row],[Make and Model]]))</f>
        <v xml:space="preserve">Subaru </v>
      </c>
      <c r="C1205" t="s">
        <v>3032</v>
      </c>
      <c r="D1205" t="str">
        <f>REPLACE(Table1[[#This Row],[Make and Model]],1,FIND(" ",Table1[[#This Row],[Make and Model]]), "")</f>
        <v>Impreza Sedan</v>
      </c>
      <c r="E1205" t="str">
        <f>REPLACE(Table1[[#This Row],[Make2]],1,5,"")</f>
        <v>Subaru Impreza Sedan</v>
      </c>
      <c r="F1205" t="s">
        <v>2423</v>
      </c>
      <c r="G1205">
        <v>4</v>
      </c>
      <c r="H1205">
        <f>2014-Table1[[#This Row],[Year]]</f>
        <v>2</v>
      </c>
      <c r="K1205" s="1">
        <v>24000</v>
      </c>
      <c r="L1205" s="2">
        <v>15233</v>
      </c>
      <c r="M1205" s="2">
        <v>14849</v>
      </c>
      <c r="N1205" s="2">
        <v>15616</v>
      </c>
      <c r="O1205" s="2" t="s">
        <v>2422</v>
      </c>
    </row>
    <row r="1206" spans="1:15" x14ac:dyDescent="0.25">
      <c r="A1206" t="str">
        <f>LEFT(Table1[[#This Row],[Make2]],4)</f>
        <v>2011</v>
      </c>
      <c r="B1206" t="str">
        <f>LEFT(Table1[[#This Row],[Make and Model]],FIND(" ",Table1[[#This Row],[Make and Model]]))</f>
        <v xml:space="preserve">Subaru </v>
      </c>
      <c r="C1206" t="s">
        <v>3032</v>
      </c>
      <c r="D1206" t="str">
        <f>REPLACE(Table1[[#This Row],[Make and Model]],1,FIND(" ",Table1[[#This Row],[Make and Model]]), "")</f>
        <v>Impreza Sedan</v>
      </c>
      <c r="E1206" t="str">
        <f>REPLACE(Table1[[#This Row],[Make2]],1,5,"")</f>
        <v>Subaru Impreza Sedan</v>
      </c>
      <c r="F1206" t="s">
        <v>2055</v>
      </c>
      <c r="G1206">
        <v>4</v>
      </c>
      <c r="H1206">
        <f>2014-Table1[[#This Row],[Year]]</f>
        <v>3</v>
      </c>
      <c r="K1206" s="1">
        <v>36000</v>
      </c>
      <c r="L1206" s="2">
        <v>13296</v>
      </c>
      <c r="M1206" s="2">
        <v>13041</v>
      </c>
      <c r="N1206" s="2">
        <v>13550</v>
      </c>
      <c r="O1206" s="2" t="s">
        <v>2054</v>
      </c>
    </row>
    <row r="1207" spans="1:15" x14ac:dyDescent="0.25">
      <c r="A1207" t="str">
        <f>LEFT(Table1[[#This Row],[Make2]],4)</f>
        <v>2010</v>
      </c>
      <c r="B1207" t="str">
        <f>LEFT(Table1[[#This Row],[Make and Model]],FIND(" ",Table1[[#This Row],[Make and Model]]))</f>
        <v xml:space="preserve">Subaru </v>
      </c>
      <c r="C1207" t="s">
        <v>3032</v>
      </c>
      <c r="D1207" t="str">
        <f>REPLACE(Table1[[#This Row],[Make and Model]],1,FIND(" ",Table1[[#This Row],[Make and Model]]), "")</f>
        <v>Impreza Sedan</v>
      </c>
      <c r="E1207" t="str">
        <f>REPLACE(Table1[[#This Row],[Make2]],1,5,"")</f>
        <v>Subaru Impreza Sedan</v>
      </c>
      <c r="F1207" t="s">
        <v>1645</v>
      </c>
      <c r="G1207">
        <v>4</v>
      </c>
      <c r="H1207">
        <f>2014-Table1[[#This Row],[Year]]</f>
        <v>4</v>
      </c>
      <c r="K1207" s="1">
        <v>48000</v>
      </c>
      <c r="L1207" s="2">
        <v>11493</v>
      </c>
      <c r="M1207" s="2">
        <v>11211</v>
      </c>
      <c r="N1207" s="2">
        <v>11775</v>
      </c>
      <c r="O1207" s="2" t="s">
        <v>1644</v>
      </c>
    </row>
    <row r="1208" spans="1:15" x14ac:dyDescent="0.25">
      <c r="A1208" t="str">
        <f>LEFT(Table1[[#This Row],[Make2]],4)</f>
        <v>2009</v>
      </c>
      <c r="B1208" t="str">
        <f>LEFT(Table1[[#This Row],[Make and Model]],FIND(" ",Table1[[#This Row],[Make and Model]]))</f>
        <v xml:space="preserve">Subaru </v>
      </c>
      <c r="C1208" t="s">
        <v>3032</v>
      </c>
      <c r="D1208" t="str">
        <f>REPLACE(Table1[[#This Row],[Make and Model]],1,FIND(" ",Table1[[#This Row],[Make and Model]]), "")</f>
        <v>Impreza Sedan</v>
      </c>
      <c r="E1208" t="str">
        <f>REPLACE(Table1[[#This Row],[Make2]],1,5,"")</f>
        <v>Subaru Impreza Sedan</v>
      </c>
      <c r="F1208" t="s">
        <v>1279</v>
      </c>
      <c r="G1208">
        <v>4</v>
      </c>
      <c r="H1208">
        <f>2014-Table1[[#This Row],[Year]]</f>
        <v>5</v>
      </c>
      <c r="K1208" s="1">
        <v>60000</v>
      </c>
      <c r="L1208" s="2">
        <v>9597</v>
      </c>
      <c r="M1208" s="2">
        <v>9336</v>
      </c>
      <c r="N1208" s="2">
        <v>9858</v>
      </c>
      <c r="O1208" s="2" t="s">
        <v>1278</v>
      </c>
    </row>
    <row r="1209" spans="1:15" x14ac:dyDescent="0.25">
      <c r="A1209" t="str">
        <f>LEFT(Table1[[#This Row],[Make2]],4)</f>
        <v>2008</v>
      </c>
      <c r="B1209" t="str">
        <f>LEFT(Table1[[#This Row],[Make and Model]],FIND(" ",Table1[[#This Row],[Make and Model]]))</f>
        <v xml:space="preserve">Subaru </v>
      </c>
      <c r="C1209" t="s">
        <v>3032</v>
      </c>
      <c r="D1209" t="str">
        <f>REPLACE(Table1[[#This Row],[Make and Model]],1,FIND(" ",Table1[[#This Row],[Make and Model]]), "")</f>
        <v>Impreza Sedan</v>
      </c>
      <c r="E1209" t="str">
        <f>REPLACE(Table1[[#This Row],[Make2]],1,5,"")</f>
        <v>Subaru Impreza Sedan</v>
      </c>
      <c r="F1209" t="s">
        <v>933</v>
      </c>
      <c r="G1209">
        <v>4</v>
      </c>
      <c r="H1209">
        <f>2014-Table1[[#This Row],[Year]]</f>
        <v>6</v>
      </c>
      <c r="K1209" s="1">
        <v>72000</v>
      </c>
      <c r="L1209" s="2">
        <v>8319</v>
      </c>
      <c r="M1209" s="2">
        <v>8077</v>
      </c>
      <c r="N1209" s="2">
        <v>8561</v>
      </c>
      <c r="O1209" s="2" t="s">
        <v>932</v>
      </c>
    </row>
    <row r="1210" spans="1:15" x14ac:dyDescent="0.25">
      <c r="A1210" t="str">
        <f>LEFT(Table1[[#This Row],[Make2]],4)</f>
        <v>2007</v>
      </c>
      <c r="B1210" t="str">
        <f>LEFT(Table1[[#This Row],[Make and Model]],FIND(" ",Table1[[#This Row],[Make and Model]]))</f>
        <v xml:space="preserve">Subaru </v>
      </c>
      <c r="C1210" t="s">
        <v>3032</v>
      </c>
      <c r="D1210" t="str">
        <f>REPLACE(Table1[[#This Row],[Make and Model]],1,FIND(" ",Table1[[#This Row],[Make and Model]]), "")</f>
        <v>Impreza Sedan</v>
      </c>
      <c r="E1210" t="str">
        <f>REPLACE(Table1[[#This Row],[Make2]],1,5,"")</f>
        <v>Subaru Impreza Sedan</v>
      </c>
      <c r="F1210" t="s">
        <v>591</v>
      </c>
      <c r="G1210">
        <v>4</v>
      </c>
      <c r="H1210">
        <f>2014-Table1[[#This Row],[Year]]</f>
        <v>7</v>
      </c>
      <c r="K1210" s="1">
        <v>84000</v>
      </c>
      <c r="L1210" s="2">
        <v>6842</v>
      </c>
      <c r="M1210" s="2">
        <v>6647</v>
      </c>
      <c r="N1210" s="2">
        <v>7037</v>
      </c>
      <c r="O1210" s="2" t="s">
        <v>590</v>
      </c>
    </row>
    <row r="1211" spans="1:15" x14ac:dyDescent="0.25">
      <c r="A1211" t="str">
        <f>LEFT(Table1[[#This Row],[Make2]],4)</f>
        <v>2006</v>
      </c>
      <c r="B1211" t="str">
        <f>LEFT(Table1[[#This Row],[Make and Model]],FIND(" ",Table1[[#This Row],[Make and Model]]))</f>
        <v xml:space="preserve">Subaru </v>
      </c>
      <c r="C1211" t="s">
        <v>3032</v>
      </c>
      <c r="D1211" t="str">
        <f>REPLACE(Table1[[#This Row],[Make and Model]],1,FIND(" ",Table1[[#This Row],[Make and Model]]), "")</f>
        <v>Impreza Sedan</v>
      </c>
      <c r="E1211" t="str">
        <f>REPLACE(Table1[[#This Row],[Make2]],1,5,"")</f>
        <v>Subaru Impreza Sedan</v>
      </c>
      <c r="F1211" t="s">
        <v>277</v>
      </c>
      <c r="G1211">
        <v>4</v>
      </c>
      <c r="H1211">
        <f>2014-Table1[[#This Row],[Year]]</f>
        <v>8</v>
      </c>
      <c r="K1211" s="1">
        <v>96000</v>
      </c>
      <c r="L1211" s="2">
        <v>6145</v>
      </c>
      <c r="M1211" s="2">
        <v>5965</v>
      </c>
      <c r="N1211" s="2">
        <v>6325</v>
      </c>
      <c r="O1211" s="2" t="s">
        <v>276</v>
      </c>
    </row>
    <row r="1212" spans="1:15" x14ac:dyDescent="0.25">
      <c r="A1212" t="str">
        <f>LEFT(Table1[[#This Row],[Make2]],4)</f>
        <v>2005</v>
      </c>
      <c r="B1212" t="str">
        <f>LEFT(Table1[[#This Row],[Make and Model]],FIND(" ",Table1[[#This Row],[Make and Model]]))</f>
        <v xml:space="preserve">Subaru </v>
      </c>
      <c r="C1212" t="s">
        <v>3032</v>
      </c>
      <c r="D1212" t="str">
        <f>REPLACE(Table1[[#This Row],[Make and Model]],1,FIND(" ",Table1[[#This Row],[Make and Model]]), "")</f>
        <v>Impreza Sedan</v>
      </c>
      <c r="E1212" t="str">
        <f>REPLACE(Table1[[#This Row],[Make2]],1,5,"")</f>
        <v>Subaru Impreza Sedan</v>
      </c>
      <c r="F1212" t="s">
        <v>11</v>
      </c>
      <c r="G1212">
        <v>4</v>
      </c>
      <c r="H1212">
        <f>2014-Table1[[#This Row],[Year]]</f>
        <v>9</v>
      </c>
      <c r="K1212" s="1">
        <v>108000</v>
      </c>
      <c r="L1212" s="2">
        <v>5464</v>
      </c>
      <c r="M1212" s="2">
        <v>5323</v>
      </c>
      <c r="N1212" s="2">
        <v>5604</v>
      </c>
      <c r="O1212" s="2" t="s">
        <v>10</v>
      </c>
    </row>
    <row r="1213" spans="1:15" x14ac:dyDescent="0.25">
      <c r="A1213" t="str">
        <f>LEFT(Table1[[#This Row],[Make2]],4)</f>
        <v>2013</v>
      </c>
      <c r="B1213" t="str">
        <f>LEFT(Table1[[#This Row],[Make and Model]],FIND(" ",Table1[[#This Row],[Make and Model]]))</f>
        <v xml:space="preserve">Subaru </v>
      </c>
      <c r="C1213" t="s">
        <v>3033</v>
      </c>
      <c r="D1213" t="str">
        <f>REPLACE(Table1[[#This Row],[Make and Model]],1,FIND(" ",Table1[[#This Row],[Make and Model]]), "")</f>
        <v>Impreza Wagon</v>
      </c>
      <c r="E1213" t="str">
        <f>REPLACE(Table1[[#This Row],[Make2]],1,5,"")</f>
        <v>Subaru Impreza Wagon</v>
      </c>
      <c r="F1213" t="s">
        <v>2767</v>
      </c>
      <c r="G1213">
        <v>4</v>
      </c>
      <c r="H1213">
        <f>2014-Table1[[#This Row],[Year]]</f>
        <v>1</v>
      </c>
      <c r="K1213" s="1">
        <v>12000</v>
      </c>
      <c r="L1213" s="2">
        <v>17623</v>
      </c>
      <c r="M1213" s="2">
        <v>17325</v>
      </c>
      <c r="N1213" s="2">
        <v>17921</v>
      </c>
      <c r="O1213" s="2" t="s">
        <v>2766</v>
      </c>
    </row>
    <row r="1214" spans="1:15" x14ac:dyDescent="0.25">
      <c r="A1214" t="str">
        <f>LEFT(Table1[[#This Row],[Make2]],4)</f>
        <v>2012</v>
      </c>
      <c r="B1214" t="str">
        <f>LEFT(Table1[[#This Row],[Make and Model]],FIND(" ",Table1[[#This Row],[Make and Model]]))</f>
        <v xml:space="preserve">Subaru </v>
      </c>
      <c r="C1214" t="s">
        <v>3033</v>
      </c>
      <c r="D1214" t="str">
        <f>REPLACE(Table1[[#This Row],[Make and Model]],1,FIND(" ",Table1[[#This Row],[Make and Model]]), "")</f>
        <v>Impreza Wagon</v>
      </c>
      <c r="E1214" t="str">
        <f>REPLACE(Table1[[#This Row],[Make2]],1,5,"")</f>
        <v>Subaru Impreza Wagon</v>
      </c>
      <c r="F1214" t="s">
        <v>2425</v>
      </c>
      <c r="G1214">
        <v>4</v>
      </c>
      <c r="H1214">
        <f>2014-Table1[[#This Row],[Year]]</f>
        <v>2</v>
      </c>
      <c r="K1214" s="1">
        <v>24000</v>
      </c>
      <c r="L1214" s="2">
        <v>15616</v>
      </c>
      <c r="M1214" s="2">
        <v>15396</v>
      </c>
      <c r="N1214" s="2">
        <v>15835</v>
      </c>
      <c r="O1214" s="2" t="s">
        <v>2424</v>
      </c>
    </row>
    <row r="1215" spans="1:15" x14ac:dyDescent="0.25">
      <c r="A1215" t="str">
        <f>LEFT(Table1[[#This Row],[Make2]],4)</f>
        <v>2011</v>
      </c>
      <c r="B1215" t="str">
        <f>LEFT(Table1[[#This Row],[Make and Model]],FIND(" ",Table1[[#This Row],[Make and Model]]))</f>
        <v xml:space="preserve">Subaru </v>
      </c>
      <c r="C1215" t="s">
        <v>3033</v>
      </c>
      <c r="D1215" t="str">
        <f>REPLACE(Table1[[#This Row],[Make and Model]],1,FIND(" ",Table1[[#This Row],[Make and Model]]), "")</f>
        <v>Impreza Wagon</v>
      </c>
      <c r="E1215" t="str">
        <f>REPLACE(Table1[[#This Row],[Make2]],1,5,"")</f>
        <v>Subaru Impreza Wagon</v>
      </c>
      <c r="F1215" t="s">
        <v>2057</v>
      </c>
      <c r="G1215">
        <v>4</v>
      </c>
      <c r="H1215">
        <f>2014-Table1[[#This Row],[Year]]</f>
        <v>3</v>
      </c>
      <c r="K1215" s="1">
        <v>36000</v>
      </c>
      <c r="L1215" s="2">
        <v>13797</v>
      </c>
      <c r="M1215" s="2">
        <v>13535</v>
      </c>
      <c r="N1215" s="2">
        <v>14059</v>
      </c>
      <c r="O1215" s="2" t="s">
        <v>2056</v>
      </c>
    </row>
    <row r="1216" spans="1:15" x14ac:dyDescent="0.25">
      <c r="A1216" t="str">
        <f>LEFT(Table1[[#This Row],[Make2]],4)</f>
        <v>2010</v>
      </c>
      <c r="B1216" t="str">
        <f>LEFT(Table1[[#This Row],[Make and Model]],FIND(" ",Table1[[#This Row],[Make and Model]]))</f>
        <v xml:space="preserve">Subaru </v>
      </c>
      <c r="C1216" t="s">
        <v>3033</v>
      </c>
      <c r="D1216" t="str">
        <f>REPLACE(Table1[[#This Row],[Make and Model]],1,FIND(" ",Table1[[#This Row],[Make and Model]]), "")</f>
        <v>Impreza Wagon</v>
      </c>
      <c r="E1216" t="str">
        <f>REPLACE(Table1[[#This Row],[Make2]],1,5,"")</f>
        <v>Subaru Impreza Wagon</v>
      </c>
      <c r="F1216" t="s">
        <v>1647</v>
      </c>
      <c r="G1216">
        <v>4</v>
      </c>
      <c r="H1216">
        <f>2014-Table1[[#This Row],[Year]]</f>
        <v>4</v>
      </c>
      <c r="K1216" s="1">
        <v>48000</v>
      </c>
      <c r="L1216" s="2">
        <v>12039</v>
      </c>
      <c r="M1216" s="2">
        <v>11779</v>
      </c>
      <c r="N1216" s="2">
        <v>12300</v>
      </c>
      <c r="O1216" s="2" t="s">
        <v>1646</v>
      </c>
    </row>
    <row r="1217" spans="1:15" x14ac:dyDescent="0.25">
      <c r="A1217" t="str">
        <f>LEFT(Table1[[#This Row],[Make2]],4)</f>
        <v>2009</v>
      </c>
      <c r="B1217" t="str">
        <f>LEFT(Table1[[#This Row],[Make and Model]],FIND(" ",Table1[[#This Row],[Make and Model]]))</f>
        <v xml:space="preserve">Subaru </v>
      </c>
      <c r="C1217" t="s">
        <v>3033</v>
      </c>
      <c r="D1217" t="str">
        <f>REPLACE(Table1[[#This Row],[Make and Model]],1,FIND(" ",Table1[[#This Row],[Make and Model]]), "")</f>
        <v>Impreza Wagon</v>
      </c>
      <c r="E1217" t="str">
        <f>REPLACE(Table1[[#This Row],[Make2]],1,5,"")</f>
        <v>Subaru Impreza Wagon</v>
      </c>
      <c r="F1217" t="s">
        <v>1281</v>
      </c>
      <c r="G1217">
        <v>4</v>
      </c>
      <c r="H1217">
        <f>2014-Table1[[#This Row],[Year]]</f>
        <v>5</v>
      </c>
      <c r="K1217" s="1">
        <v>60000</v>
      </c>
      <c r="L1217" s="2">
        <v>9461</v>
      </c>
      <c r="M1217" s="2">
        <v>9171</v>
      </c>
      <c r="N1217" s="2">
        <v>9751</v>
      </c>
      <c r="O1217" s="2" t="s">
        <v>1280</v>
      </c>
    </row>
    <row r="1218" spans="1:15" x14ac:dyDescent="0.25">
      <c r="A1218" t="str">
        <f>LEFT(Table1[[#This Row],[Make2]],4)</f>
        <v>2007</v>
      </c>
      <c r="B1218" t="str">
        <f>LEFT(Table1[[#This Row],[Make and Model]],FIND(" ",Table1[[#This Row],[Make and Model]]))</f>
        <v xml:space="preserve">Subaru </v>
      </c>
      <c r="C1218" t="s">
        <v>3033</v>
      </c>
      <c r="D1218" t="str">
        <f>REPLACE(Table1[[#This Row],[Make and Model]],1,FIND(" ",Table1[[#This Row],[Make and Model]]), "")</f>
        <v>Impreza Wagon</v>
      </c>
      <c r="E1218" t="str">
        <f>REPLACE(Table1[[#This Row],[Make2]],1,5,"")</f>
        <v>Subaru Impreza Wagon</v>
      </c>
      <c r="F1218" t="s">
        <v>593</v>
      </c>
      <c r="G1218">
        <v>4</v>
      </c>
      <c r="H1218">
        <f>2014-Table1[[#This Row],[Year]]</f>
        <v>7</v>
      </c>
      <c r="K1218" s="1">
        <v>84000</v>
      </c>
      <c r="L1218" s="2">
        <v>6706</v>
      </c>
      <c r="M1218" s="2">
        <v>6554</v>
      </c>
      <c r="N1218" s="2">
        <v>6859</v>
      </c>
      <c r="O1218" s="2" t="s">
        <v>592</v>
      </c>
    </row>
    <row r="1219" spans="1:15" x14ac:dyDescent="0.25">
      <c r="A1219" t="str">
        <f>LEFT(Table1[[#This Row],[Make2]],4)</f>
        <v>2006</v>
      </c>
      <c r="B1219" t="str">
        <f>LEFT(Table1[[#This Row],[Make and Model]],FIND(" ",Table1[[#This Row],[Make and Model]]))</f>
        <v xml:space="preserve">Subaru </v>
      </c>
      <c r="C1219" t="s">
        <v>3033</v>
      </c>
      <c r="D1219" t="str">
        <f>REPLACE(Table1[[#This Row],[Make and Model]],1,FIND(" ",Table1[[#This Row],[Make and Model]]), "")</f>
        <v>Impreza Wagon</v>
      </c>
      <c r="E1219" t="str">
        <f>REPLACE(Table1[[#This Row],[Make2]],1,5,"")</f>
        <v>Subaru Impreza Wagon</v>
      </c>
      <c r="F1219" t="s">
        <v>279</v>
      </c>
      <c r="G1219">
        <v>4</v>
      </c>
      <c r="H1219">
        <f>2014-Table1[[#This Row],[Year]]</f>
        <v>8</v>
      </c>
      <c r="K1219" s="1">
        <v>96000</v>
      </c>
      <c r="L1219" s="2">
        <v>6230</v>
      </c>
      <c r="M1219" s="2">
        <v>6087</v>
      </c>
      <c r="N1219" s="2">
        <v>6372</v>
      </c>
      <c r="O1219" s="2" t="s">
        <v>278</v>
      </c>
    </row>
    <row r="1220" spans="1:15" x14ac:dyDescent="0.25">
      <c r="A1220" t="str">
        <f>LEFT(Table1[[#This Row],[Make2]],4)</f>
        <v>2013</v>
      </c>
      <c r="B1220" t="str">
        <f>LEFT(Table1[[#This Row],[Make and Model]],FIND(" ",Table1[[#This Row],[Make and Model]]))</f>
        <v xml:space="preserve">Subaru </v>
      </c>
      <c r="C1220" t="s">
        <v>3032</v>
      </c>
      <c r="D1220" t="str">
        <f>REPLACE(Table1[[#This Row],[Make and Model]],1,FIND(" ",Table1[[#This Row],[Make and Model]]), "")</f>
        <v>Legacy Sedan</v>
      </c>
      <c r="E1220" t="str">
        <f>REPLACE(Table1[[#This Row],[Make2]],1,5,"")</f>
        <v>Subaru Legacy Sedan</v>
      </c>
      <c r="F1220" t="s">
        <v>2771</v>
      </c>
      <c r="G1220">
        <v>4</v>
      </c>
      <c r="H1220">
        <f>2014-Table1[[#This Row],[Year]]</f>
        <v>1</v>
      </c>
      <c r="K1220" s="1">
        <v>12000</v>
      </c>
      <c r="L1220" s="2">
        <v>17379</v>
      </c>
      <c r="M1220" s="2">
        <v>17144</v>
      </c>
      <c r="N1220" s="2">
        <v>17614</v>
      </c>
      <c r="O1220" s="2" t="s">
        <v>2770</v>
      </c>
    </row>
    <row r="1221" spans="1:15" x14ac:dyDescent="0.25">
      <c r="A1221" t="str">
        <f>LEFT(Table1[[#This Row],[Make2]],4)</f>
        <v>2012</v>
      </c>
      <c r="B1221" t="str">
        <f>LEFT(Table1[[#This Row],[Make and Model]],FIND(" ",Table1[[#This Row],[Make and Model]]))</f>
        <v xml:space="preserve">Subaru </v>
      </c>
      <c r="C1221" t="s">
        <v>3032</v>
      </c>
      <c r="D1221" t="str">
        <f>REPLACE(Table1[[#This Row],[Make and Model]],1,FIND(" ",Table1[[#This Row],[Make and Model]]), "")</f>
        <v>Legacy Sedan</v>
      </c>
      <c r="E1221" t="str">
        <f>REPLACE(Table1[[#This Row],[Make2]],1,5,"")</f>
        <v>Subaru Legacy Sedan</v>
      </c>
      <c r="F1221" t="s">
        <v>2427</v>
      </c>
      <c r="G1221">
        <v>4</v>
      </c>
      <c r="H1221">
        <f>2014-Table1[[#This Row],[Year]]</f>
        <v>2</v>
      </c>
      <c r="K1221" s="1">
        <v>24000</v>
      </c>
      <c r="L1221" s="2">
        <v>15433</v>
      </c>
      <c r="M1221" s="2">
        <v>15171</v>
      </c>
      <c r="N1221" s="2">
        <v>15695</v>
      </c>
      <c r="O1221" s="2" t="s">
        <v>2426</v>
      </c>
    </row>
    <row r="1222" spans="1:15" x14ac:dyDescent="0.25">
      <c r="A1222" t="str">
        <f>LEFT(Table1[[#This Row],[Make2]],4)</f>
        <v>2011</v>
      </c>
      <c r="B1222" t="str">
        <f>LEFT(Table1[[#This Row],[Make and Model]],FIND(" ",Table1[[#This Row],[Make and Model]]))</f>
        <v xml:space="preserve">Subaru </v>
      </c>
      <c r="C1222" t="s">
        <v>3032</v>
      </c>
      <c r="D1222" t="str">
        <f>REPLACE(Table1[[#This Row],[Make and Model]],1,FIND(" ",Table1[[#This Row],[Make and Model]]), "")</f>
        <v>Legacy Sedan</v>
      </c>
      <c r="E1222" t="str">
        <f>REPLACE(Table1[[#This Row],[Make2]],1,5,"")</f>
        <v>Subaru Legacy Sedan</v>
      </c>
      <c r="F1222" t="s">
        <v>2059</v>
      </c>
      <c r="G1222">
        <v>4</v>
      </c>
      <c r="H1222">
        <f>2014-Table1[[#This Row],[Year]]</f>
        <v>3</v>
      </c>
      <c r="K1222" s="1">
        <v>36000</v>
      </c>
      <c r="L1222" s="2">
        <v>13637</v>
      </c>
      <c r="M1222" s="2">
        <v>13474</v>
      </c>
      <c r="N1222" s="2">
        <v>13800</v>
      </c>
      <c r="O1222" s="2" t="s">
        <v>2058</v>
      </c>
    </row>
    <row r="1223" spans="1:15" x14ac:dyDescent="0.25">
      <c r="A1223" t="str">
        <f>LEFT(Table1[[#This Row],[Make2]],4)</f>
        <v>2010</v>
      </c>
      <c r="B1223" t="str">
        <f>LEFT(Table1[[#This Row],[Make and Model]],FIND(" ",Table1[[#This Row],[Make and Model]]))</f>
        <v xml:space="preserve">Subaru </v>
      </c>
      <c r="C1223" t="s">
        <v>3032</v>
      </c>
      <c r="D1223" t="str">
        <f>REPLACE(Table1[[#This Row],[Make and Model]],1,FIND(" ",Table1[[#This Row],[Make and Model]]), "")</f>
        <v>Legacy Sedan</v>
      </c>
      <c r="E1223" t="str">
        <f>REPLACE(Table1[[#This Row],[Make2]],1,5,"")</f>
        <v>Subaru Legacy Sedan</v>
      </c>
      <c r="F1223" t="s">
        <v>1651</v>
      </c>
      <c r="G1223">
        <v>4</v>
      </c>
      <c r="H1223">
        <f>2014-Table1[[#This Row],[Year]]</f>
        <v>4</v>
      </c>
      <c r="K1223" s="1">
        <v>48000</v>
      </c>
      <c r="L1223" s="2">
        <v>11969</v>
      </c>
      <c r="M1223" s="2">
        <v>11672</v>
      </c>
      <c r="N1223" s="2">
        <v>12266</v>
      </c>
      <c r="O1223" s="2" t="s">
        <v>1650</v>
      </c>
    </row>
    <row r="1224" spans="1:15" x14ac:dyDescent="0.25">
      <c r="A1224" t="str">
        <f>LEFT(Table1[[#This Row],[Make2]],4)</f>
        <v>2009</v>
      </c>
      <c r="B1224" t="str">
        <f>LEFT(Table1[[#This Row],[Make and Model]],FIND(" ",Table1[[#This Row],[Make and Model]]))</f>
        <v xml:space="preserve">Subaru </v>
      </c>
      <c r="C1224" t="s">
        <v>3032</v>
      </c>
      <c r="D1224" t="str">
        <f>REPLACE(Table1[[#This Row],[Make and Model]],1,FIND(" ",Table1[[#This Row],[Make and Model]]), "")</f>
        <v>Legacy Sedan</v>
      </c>
      <c r="E1224" t="str">
        <f>REPLACE(Table1[[#This Row],[Make2]],1,5,"")</f>
        <v>Subaru Legacy Sedan</v>
      </c>
      <c r="F1224" t="s">
        <v>1283</v>
      </c>
      <c r="G1224">
        <v>4</v>
      </c>
      <c r="H1224">
        <f>2014-Table1[[#This Row],[Year]]</f>
        <v>5</v>
      </c>
      <c r="K1224" s="1">
        <v>60000</v>
      </c>
      <c r="L1224" s="2">
        <v>12517</v>
      </c>
      <c r="M1224" s="2">
        <v>12175</v>
      </c>
      <c r="N1224" s="2">
        <v>12859</v>
      </c>
      <c r="O1224" s="2" t="s">
        <v>1282</v>
      </c>
    </row>
    <row r="1225" spans="1:15" x14ac:dyDescent="0.25">
      <c r="A1225" t="str">
        <f>LEFT(Table1[[#This Row],[Make2]],4)</f>
        <v>2008</v>
      </c>
      <c r="B1225" t="str">
        <f>LEFT(Table1[[#This Row],[Make and Model]],FIND(" ",Table1[[#This Row],[Make and Model]]))</f>
        <v xml:space="preserve">Subaru </v>
      </c>
      <c r="C1225" t="s">
        <v>3032</v>
      </c>
      <c r="D1225" t="str">
        <f>REPLACE(Table1[[#This Row],[Make and Model]],1,FIND(" ",Table1[[#This Row],[Make and Model]]), "")</f>
        <v>Legacy Sedan</v>
      </c>
      <c r="E1225" t="str">
        <f>REPLACE(Table1[[#This Row],[Make2]],1,5,"")</f>
        <v>Subaru Legacy Sedan</v>
      </c>
      <c r="F1225" t="s">
        <v>935</v>
      </c>
      <c r="G1225">
        <v>4</v>
      </c>
      <c r="H1225">
        <f>2014-Table1[[#This Row],[Year]]</f>
        <v>6</v>
      </c>
      <c r="K1225" s="1">
        <v>72000</v>
      </c>
      <c r="L1225" s="2">
        <v>10820</v>
      </c>
      <c r="M1225" s="2">
        <v>10510</v>
      </c>
      <c r="N1225" s="2">
        <v>11130</v>
      </c>
      <c r="O1225" s="2" t="s">
        <v>934</v>
      </c>
    </row>
    <row r="1226" spans="1:15" x14ac:dyDescent="0.25">
      <c r="A1226" t="str">
        <f>LEFT(Table1[[#This Row],[Make2]],4)</f>
        <v>2007</v>
      </c>
      <c r="B1226" t="str">
        <f>LEFT(Table1[[#This Row],[Make and Model]],FIND(" ",Table1[[#This Row],[Make and Model]]))</f>
        <v xml:space="preserve">Subaru </v>
      </c>
      <c r="C1226" t="s">
        <v>3032</v>
      </c>
      <c r="D1226" t="str">
        <f>REPLACE(Table1[[#This Row],[Make and Model]],1,FIND(" ",Table1[[#This Row],[Make and Model]]), "")</f>
        <v>Legacy Sedan</v>
      </c>
      <c r="E1226" t="str">
        <f>REPLACE(Table1[[#This Row],[Make2]],1,5,"")</f>
        <v>Subaru Legacy Sedan</v>
      </c>
      <c r="F1226" t="s">
        <v>595</v>
      </c>
      <c r="G1226">
        <v>4</v>
      </c>
      <c r="H1226">
        <f>2014-Table1[[#This Row],[Year]]</f>
        <v>7</v>
      </c>
      <c r="K1226" s="1">
        <v>84000</v>
      </c>
      <c r="L1226" s="2">
        <v>6876</v>
      </c>
      <c r="M1226" s="2">
        <v>6693</v>
      </c>
      <c r="N1226" s="2">
        <v>7059</v>
      </c>
      <c r="O1226" s="2" t="s">
        <v>594</v>
      </c>
    </row>
    <row r="1227" spans="1:15" x14ac:dyDescent="0.25">
      <c r="A1227" t="str">
        <f>LEFT(Table1[[#This Row],[Make2]],4)</f>
        <v>2006</v>
      </c>
      <c r="B1227" t="str">
        <f>LEFT(Table1[[#This Row],[Make and Model]],FIND(" ",Table1[[#This Row],[Make and Model]]))</f>
        <v xml:space="preserve">Subaru </v>
      </c>
      <c r="C1227" t="s">
        <v>3032</v>
      </c>
      <c r="D1227" t="str">
        <f>REPLACE(Table1[[#This Row],[Make and Model]],1,FIND(" ",Table1[[#This Row],[Make and Model]]), "")</f>
        <v>Legacy Sedan</v>
      </c>
      <c r="E1227" t="str">
        <f>REPLACE(Table1[[#This Row],[Make2]],1,5,"")</f>
        <v>Subaru Legacy Sedan</v>
      </c>
      <c r="F1227" t="s">
        <v>281</v>
      </c>
      <c r="G1227">
        <v>4</v>
      </c>
      <c r="H1227">
        <f>2014-Table1[[#This Row],[Year]]</f>
        <v>8</v>
      </c>
      <c r="K1227" s="1">
        <v>96000</v>
      </c>
      <c r="L1227" s="2">
        <v>5744</v>
      </c>
      <c r="M1227" s="2">
        <v>5605</v>
      </c>
      <c r="N1227" s="2">
        <v>5883</v>
      </c>
      <c r="O1227" s="2" t="s">
        <v>280</v>
      </c>
    </row>
    <row r="1228" spans="1:15" x14ac:dyDescent="0.25">
      <c r="A1228" t="str">
        <f>LEFT(Table1[[#This Row],[Make2]],4)</f>
        <v>2005</v>
      </c>
      <c r="B1228" t="str">
        <f>LEFT(Table1[[#This Row],[Make and Model]],FIND(" ",Table1[[#This Row],[Make and Model]]))</f>
        <v xml:space="preserve">Subaru </v>
      </c>
      <c r="C1228" t="s">
        <v>3032</v>
      </c>
      <c r="D1228" t="str">
        <f>REPLACE(Table1[[#This Row],[Make and Model]],1,FIND(" ",Table1[[#This Row],[Make and Model]]), "")</f>
        <v>Legacy Sedan</v>
      </c>
      <c r="E1228" t="str">
        <f>REPLACE(Table1[[#This Row],[Make2]],1,5,"")</f>
        <v>Subaru Legacy Sedan</v>
      </c>
      <c r="F1228" t="s">
        <v>13</v>
      </c>
      <c r="G1228">
        <v>3</v>
      </c>
      <c r="H1228">
        <f>2014-Table1[[#This Row],[Year]]</f>
        <v>9</v>
      </c>
      <c r="K1228" s="1">
        <v>108000</v>
      </c>
      <c r="L1228" s="2">
        <v>6586</v>
      </c>
      <c r="M1228" s="2">
        <v>6417</v>
      </c>
      <c r="N1228" s="2">
        <v>6754</v>
      </c>
      <c r="O1228" s="2" t="s">
        <v>12</v>
      </c>
    </row>
    <row r="1229" spans="1:15" x14ac:dyDescent="0.25">
      <c r="A1229" t="str">
        <f>LEFT(Table1[[#This Row],[Make2]],4)</f>
        <v>2013</v>
      </c>
      <c r="B1229" t="str">
        <f>LEFT(Table1[[#This Row],[Make and Model]],FIND(" ",Table1[[#This Row],[Make and Model]]))</f>
        <v xml:space="preserve">Subaru </v>
      </c>
      <c r="C1229" t="s">
        <v>3033</v>
      </c>
      <c r="D1229" t="str">
        <f>REPLACE(Table1[[#This Row],[Make and Model]],1,FIND(" ",Table1[[#This Row],[Make and Model]]), "")</f>
        <v>Outback Wagon</v>
      </c>
      <c r="E1229" t="str">
        <f>REPLACE(Table1[[#This Row],[Make2]],1,5,"")</f>
        <v>Subaru Outback Wagon</v>
      </c>
      <c r="F1229" t="s">
        <v>2773</v>
      </c>
      <c r="G1229">
        <v>4</v>
      </c>
      <c r="H1229">
        <f>2014-Table1[[#This Row],[Year]]</f>
        <v>1</v>
      </c>
      <c r="K1229" s="1">
        <v>12000</v>
      </c>
      <c r="L1229" s="2">
        <v>22090</v>
      </c>
      <c r="M1229" s="2">
        <v>21771</v>
      </c>
      <c r="N1229" s="2">
        <v>22409</v>
      </c>
      <c r="O1229" s="2" t="s">
        <v>2772</v>
      </c>
    </row>
    <row r="1230" spans="1:15" x14ac:dyDescent="0.25">
      <c r="A1230" t="str">
        <f>LEFT(Table1[[#This Row],[Make2]],4)</f>
        <v>2012</v>
      </c>
      <c r="B1230" t="str">
        <f>LEFT(Table1[[#This Row],[Make and Model]],FIND(" ",Table1[[#This Row],[Make and Model]]))</f>
        <v xml:space="preserve">Subaru </v>
      </c>
      <c r="C1230" t="s">
        <v>3033</v>
      </c>
      <c r="D1230" t="str">
        <f>REPLACE(Table1[[#This Row],[Make and Model]],1,FIND(" ",Table1[[#This Row],[Make and Model]]), "")</f>
        <v>Outback Wagon</v>
      </c>
      <c r="E1230" t="str">
        <f>REPLACE(Table1[[#This Row],[Make2]],1,5,"")</f>
        <v>Subaru Outback Wagon</v>
      </c>
      <c r="F1230" t="s">
        <v>2429</v>
      </c>
      <c r="G1230">
        <v>4</v>
      </c>
      <c r="H1230">
        <f>2014-Table1[[#This Row],[Year]]</f>
        <v>2</v>
      </c>
      <c r="K1230" s="1">
        <v>24000</v>
      </c>
      <c r="L1230" s="2">
        <v>19091</v>
      </c>
      <c r="M1230" s="2">
        <v>18782</v>
      </c>
      <c r="N1230" s="2">
        <v>19400</v>
      </c>
      <c r="O1230" s="2" t="s">
        <v>2428</v>
      </c>
    </row>
    <row r="1231" spans="1:15" x14ac:dyDescent="0.25">
      <c r="A1231" t="str">
        <f>LEFT(Table1[[#This Row],[Make2]],4)</f>
        <v>2011</v>
      </c>
      <c r="B1231" t="str">
        <f>LEFT(Table1[[#This Row],[Make and Model]],FIND(" ",Table1[[#This Row],[Make and Model]]))</f>
        <v xml:space="preserve">Subaru </v>
      </c>
      <c r="C1231" t="s">
        <v>3033</v>
      </c>
      <c r="D1231" t="str">
        <f>REPLACE(Table1[[#This Row],[Make and Model]],1,FIND(" ",Table1[[#This Row],[Make and Model]]), "")</f>
        <v>Outback Wagon</v>
      </c>
      <c r="E1231" t="str">
        <f>REPLACE(Table1[[#This Row],[Make2]],1,5,"")</f>
        <v>Subaru Outback Wagon</v>
      </c>
      <c r="F1231" t="s">
        <v>2061</v>
      </c>
      <c r="G1231">
        <v>4</v>
      </c>
      <c r="H1231">
        <f>2014-Table1[[#This Row],[Year]]</f>
        <v>3</v>
      </c>
      <c r="K1231" s="1">
        <v>36000</v>
      </c>
      <c r="L1231" s="2">
        <v>16355</v>
      </c>
      <c r="M1231" s="2">
        <v>16074</v>
      </c>
      <c r="N1231" s="2">
        <v>16637</v>
      </c>
      <c r="O1231" s="2" t="s">
        <v>2060</v>
      </c>
    </row>
    <row r="1232" spans="1:15" x14ac:dyDescent="0.25">
      <c r="A1232" t="str">
        <f>LEFT(Table1[[#This Row],[Make2]],4)</f>
        <v>2010</v>
      </c>
      <c r="B1232" t="str">
        <f>LEFT(Table1[[#This Row],[Make and Model]],FIND(" ",Table1[[#This Row],[Make and Model]]))</f>
        <v xml:space="preserve">Subaru </v>
      </c>
      <c r="C1232" t="s">
        <v>3033</v>
      </c>
      <c r="D1232" t="str">
        <f>REPLACE(Table1[[#This Row],[Make and Model]],1,FIND(" ",Table1[[#This Row],[Make and Model]]), "")</f>
        <v>Outback Wagon</v>
      </c>
      <c r="E1232" t="str">
        <f>REPLACE(Table1[[#This Row],[Make2]],1,5,"")</f>
        <v>Subaru Outback Wagon</v>
      </c>
      <c r="F1232" t="s">
        <v>1653</v>
      </c>
      <c r="G1232">
        <v>4</v>
      </c>
      <c r="H1232">
        <f>2014-Table1[[#This Row],[Year]]</f>
        <v>4</v>
      </c>
      <c r="K1232" s="1">
        <v>48000</v>
      </c>
      <c r="L1232" s="2">
        <v>14026</v>
      </c>
      <c r="M1232" s="2">
        <v>13695</v>
      </c>
      <c r="N1232" s="2">
        <v>14357</v>
      </c>
      <c r="O1232" s="2" t="s">
        <v>1652</v>
      </c>
    </row>
    <row r="1233" spans="1:15" x14ac:dyDescent="0.25">
      <c r="A1233" t="str">
        <f>LEFT(Table1[[#This Row],[Make2]],4)</f>
        <v>2009</v>
      </c>
      <c r="B1233" t="str">
        <f>LEFT(Table1[[#This Row],[Make and Model]],FIND(" ",Table1[[#This Row],[Make and Model]]))</f>
        <v xml:space="preserve">Subaru </v>
      </c>
      <c r="C1233" t="s">
        <v>3033</v>
      </c>
      <c r="D1233" t="str">
        <f>REPLACE(Table1[[#This Row],[Make and Model]],1,FIND(" ",Table1[[#This Row],[Make and Model]]), "")</f>
        <v>Outback Wagon</v>
      </c>
      <c r="E1233" t="str">
        <f>REPLACE(Table1[[#This Row],[Make2]],1,5,"")</f>
        <v>Subaru Outback Wagon</v>
      </c>
      <c r="F1233" t="s">
        <v>1285</v>
      </c>
      <c r="G1233">
        <v>4</v>
      </c>
      <c r="H1233">
        <f>2014-Table1[[#This Row],[Year]]</f>
        <v>5</v>
      </c>
      <c r="K1233" s="1">
        <v>60000</v>
      </c>
      <c r="L1233" s="2">
        <v>11750</v>
      </c>
      <c r="M1233" s="2">
        <v>11455</v>
      </c>
      <c r="N1233" s="2">
        <v>12045</v>
      </c>
      <c r="O1233" s="2" t="s">
        <v>1284</v>
      </c>
    </row>
    <row r="1234" spans="1:15" x14ac:dyDescent="0.25">
      <c r="A1234" t="str">
        <f>LEFT(Table1[[#This Row],[Make2]],4)</f>
        <v>2013</v>
      </c>
      <c r="B1234" t="str">
        <f>LEFT(Table1[[#This Row],[Make and Model]],FIND(" ",Table1[[#This Row],[Make and Model]]))</f>
        <v xml:space="preserve">Subaru </v>
      </c>
      <c r="C1234" t="s">
        <v>3031</v>
      </c>
      <c r="D1234" t="str">
        <f>REPLACE(Table1[[#This Row],[Make and Model]],1,FIND(" ",Table1[[#This Row],[Make and Model]]), "")</f>
        <v>Tribeca SUV</v>
      </c>
      <c r="E1234" t="str">
        <f>REPLACE(Table1[[#This Row],[Make2]],1,5,"")</f>
        <v>Subaru Tribeca SUV</v>
      </c>
      <c r="F1234" t="s">
        <v>2775</v>
      </c>
      <c r="G1234">
        <v>4</v>
      </c>
      <c r="H1234">
        <f>2014-Table1[[#This Row],[Year]]</f>
        <v>1</v>
      </c>
      <c r="K1234" s="1">
        <v>12000</v>
      </c>
      <c r="L1234" s="2">
        <v>26491</v>
      </c>
      <c r="M1234" s="2">
        <v>26087</v>
      </c>
      <c r="N1234" s="2">
        <v>26895</v>
      </c>
      <c r="O1234" s="2" t="s">
        <v>2774</v>
      </c>
    </row>
    <row r="1235" spans="1:15" x14ac:dyDescent="0.25">
      <c r="A1235" t="str">
        <f>LEFT(Table1[[#This Row],[Make2]],4)</f>
        <v>2012</v>
      </c>
      <c r="B1235" t="str">
        <f>LEFT(Table1[[#This Row],[Make and Model]],FIND(" ",Table1[[#This Row],[Make and Model]]))</f>
        <v xml:space="preserve">Subaru </v>
      </c>
      <c r="C1235" t="s">
        <v>3031</v>
      </c>
      <c r="D1235" t="str">
        <f>REPLACE(Table1[[#This Row],[Make and Model]],1,FIND(" ",Table1[[#This Row],[Make and Model]]), "")</f>
        <v>Tribeca SUV</v>
      </c>
      <c r="E1235" t="str">
        <f>REPLACE(Table1[[#This Row],[Make2]],1,5,"")</f>
        <v>Subaru Tribeca SUV</v>
      </c>
      <c r="F1235" t="s">
        <v>2431</v>
      </c>
      <c r="G1235">
        <v>4</v>
      </c>
      <c r="H1235">
        <f>2014-Table1[[#This Row],[Year]]</f>
        <v>2</v>
      </c>
      <c r="K1235" s="1">
        <v>24000</v>
      </c>
      <c r="L1235" s="2">
        <v>21452</v>
      </c>
      <c r="M1235" s="2">
        <v>20973</v>
      </c>
      <c r="N1235" s="2">
        <v>21932</v>
      </c>
      <c r="O1235" s="2" t="s">
        <v>2430</v>
      </c>
    </row>
    <row r="1236" spans="1:15" x14ac:dyDescent="0.25">
      <c r="A1236" t="str">
        <f>LEFT(Table1[[#This Row],[Make2]],4)</f>
        <v>2011</v>
      </c>
      <c r="B1236" t="str">
        <f>LEFT(Table1[[#This Row],[Make and Model]],FIND(" ",Table1[[#This Row],[Make and Model]]))</f>
        <v xml:space="preserve">Subaru </v>
      </c>
      <c r="C1236" t="s">
        <v>3031</v>
      </c>
      <c r="D1236" t="str">
        <f>REPLACE(Table1[[#This Row],[Make and Model]],1,FIND(" ",Table1[[#This Row],[Make and Model]]), "")</f>
        <v>Tribeca SUV</v>
      </c>
      <c r="E1236" t="str">
        <f>REPLACE(Table1[[#This Row],[Make2]],1,5,"")</f>
        <v>Subaru Tribeca SUV</v>
      </c>
      <c r="F1236" t="s">
        <v>2065</v>
      </c>
      <c r="G1236">
        <v>4</v>
      </c>
      <c r="H1236">
        <f>2014-Table1[[#This Row],[Year]]</f>
        <v>3</v>
      </c>
      <c r="K1236" s="1">
        <v>36000</v>
      </c>
      <c r="L1236" s="2">
        <v>19294</v>
      </c>
      <c r="M1236" s="2">
        <v>18799</v>
      </c>
      <c r="N1236" s="2">
        <v>19789</v>
      </c>
      <c r="O1236" s="2" t="s">
        <v>2064</v>
      </c>
    </row>
    <row r="1237" spans="1:15" x14ac:dyDescent="0.25">
      <c r="A1237" t="str">
        <f>LEFT(Table1[[#This Row],[Make2]],4)</f>
        <v>2010</v>
      </c>
      <c r="B1237" t="str">
        <f>LEFT(Table1[[#This Row],[Make and Model]],FIND(" ",Table1[[#This Row],[Make and Model]]))</f>
        <v xml:space="preserve">Subaru </v>
      </c>
      <c r="C1237" t="s">
        <v>3031</v>
      </c>
      <c r="D1237" t="str">
        <f>REPLACE(Table1[[#This Row],[Make and Model]],1,FIND(" ",Table1[[#This Row],[Make and Model]]), "")</f>
        <v>Tribeca SUV</v>
      </c>
      <c r="E1237" t="str">
        <f>REPLACE(Table1[[#This Row],[Make2]],1,5,"")</f>
        <v>Subaru Tribeca SUV</v>
      </c>
      <c r="F1237" t="s">
        <v>1655</v>
      </c>
      <c r="G1237">
        <v>4</v>
      </c>
      <c r="H1237">
        <f>2014-Table1[[#This Row],[Year]]</f>
        <v>4</v>
      </c>
      <c r="K1237" s="1">
        <v>48000</v>
      </c>
      <c r="L1237" s="2">
        <v>16304</v>
      </c>
      <c r="M1237" s="2">
        <v>15865</v>
      </c>
      <c r="N1237" s="2">
        <v>16744</v>
      </c>
      <c r="O1237" s="2" t="s">
        <v>1654</v>
      </c>
    </row>
    <row r="1238" spans="1:15" x14ac:dyDescent="0.25">
      <c r="A1238" t="str">
        <f>LEFT(Table1[[#This Row],[Make2]],4)</f>
        <v>2009</v>
      </c>
      <c r="B1238" t="str">
        <f>LEFT(Table1[[#This Row],[Make and Model]],FIND(" ",Table1[[#This Row],[Make and Model]]))</f>
        <v xml:space="preserve">Subaru </v>
      </c>
      <c r="C1238" t="s">
        <v>3031</v>
      </c>
      <c r="D1238" t="str">
        <f>REPLACE(Table1[[#This Row],[Make and Model]],1,FIND(" ",Table1[[#This Row],[Make and Model]]), "")</f>
        <v>Tribeca SUV</v>
      </c>
      <c r="E1238" t="str">
        <f>REPLACE(Table1[[#This Row],[Make2]],1,5,"")</f>
        <v>Subaru Tribeca SUV</v>
      </c>
      <c r="F1238" t="s">
        <v>1287</v>
      </c>
      <c r="G1238">
        <v>4</v>
      </c>
      <c r="H1238">
        <f>2014-Table1[[#This Row],[Year]]</f>
        <v>5</v>
      </c>
      <c r="K1238" s="1">
        <v>60000</v>
      </c>
      <c r="L1238" s="2">
        <v>14043</v>
      </c>
      <c r="M1238" s="2">
        <v>13753</v>
      </c>
      <c r="N1238" s="2">
        <v>14333</v>
      </c>
      <c r="O1238" s="2" t="s">
        <v>1286</v>
      </c>
    </row>
    <row r="1239" spans="1:15" x14ac:dyDescent="0.25">
      <c r="A1239" t="str">
        <f>LEFT(Table1[[#This Row],[Make2]],4)</f>
        <v>2013</v>
      </c>
      <c r="B1239" t="str">
        <f>LEFT(Table1[[#This Row],[Make and Model]],FIND(" ",Table1[[#This Row],[Make and Model]]))</f>
        <v xml:space="preserve">Toyota </v>
      </c>
      <c r="C1239" t="s">
        <v>3031</v>
      </c>
      <c r="D1239" t="str">
        <f>REPLACE(Table1[[#This Row],[Make and Model]],1,FIND(" ",Table1[[#This Row],[Make and Model]]), "")</f>
        <v>4Runner SUV</v>
      </c>
      <c r="E1239" t="str">
        <f>REPLACE(Table1[[#This Row],[Make2]],1,5,"")</f>
        <v>Toyota 4Runner SUV</v>
      </c>
      <c r="F1239" t="s">
        <v>2777</v>
      </c>
      <c r="G1239">
        <v>4</v>
      </c>
      <c r="H1239">
        <f>2014-Table1[[#This Row],[Year]]</f>
        <v>1</v>
      </c>
      <c r="K1239" s="1">
        <v>12000</v>
      </c>
      <c r="L1239" s="2">
        <v>29625</v>
      </c>
      <c r="M1239" s="2">
        <v>28949</v>
      </c>
      <c r="N1239" s="2">
        <v>30301</v>
      </c>
      <c r="O1239" s="2" t="s">
        <v>2776</v>
      </c>
    </row>
    <row r="1240" spans="1:15" x14ac:dyDescent="0.25">
      <c r="A1240" t="str">
        <f>LEFT(Table1[[#This Row],[Make2]],4)</f>
        <v>2012</v>
      </c>
      <c r="B1240" t="str">
        <f>LEFT(Table1[[#This Row],[Make and Model]],FIND(" ",Table1[[#This Row],[Make and Model]]))</f>
        <v xml:space="preserve">Toyota </v>
      </c>
      <c r="C1240" t="s">
        <v>3031</v>
      </c>
      <c r="D1240" t="str">
        <f>REPLACE(Table1[[#This Row],[Make and Model]],1,FIND(" ",Table1[[#This Row],[Make and Model]]), "")</f>
        <v>4Runner SUV</v>
      </c>
      <c r="E1240" t="str">
        <f>REPLACE(Table1[[#This Row],[Make2]],1,5,"")</f>
        <v>Toyota 4Runner SUV</v>
      </c>
      <c r="F1240" t="s">
        <v>2433</v>
      </c>
      <c r="G1240">
        <v>3.67</v>
      </c>
      <c r="H1240">
        <f>2014-Table1[[#This Row],[Year]]</f>
        <v>2</v>
      </c>
      <c r="K1240" s="1">
        <v>24000</v>
      </c>
      <c r="L1240" s="2">
        <v>27789</v>
      </c>
      <c r="M1240" s="2">
        <v>27271</v>
      </c>
      <c r="N1240" s="2">
        <v>28307</v>
      </c>
      <c r="O1240" s="2" t="s">
        <v>2432</v>
      </c>
    </row>
    <row r="1241" spans="1:15" x14ac:dyDescent="0.25">
      <c r="A1241" t="str">
        <f>LEFT(Table1[[#This Row],[Make2]],4)</f>
        <v>2011</v>
      </c>
      <c r="B1241" t="str">
        <f>LEFT(Table1[[#This Row],[Make and Model]],FIND(" ",Table1[[#This Row],[Make and Model]]))</f>
        <v xml:space="preserve">Toyota </v>
      </c>
      <c r="C1241" t="s">
        <v>3031</v>
      </c>
      <c r="D1241" t="str">
        <f>REPLACE(Table1[[#This Row],[Make and Model]],1,FIND(" ",Table1[[#This Row],[Make and Model]]), "")</f>
        <v>4Runner SUV</v>
      </c>
      <c r="E1241" t="str">
        <f>REPLACE(Table1[[#This Row],[Make2]],1,5,"")</f>
        <v>Toyota 4Runner SUV</v>
      </c>
      <c r="F1241" t="s">
        <v>2067</v>
      </c>
      <c r="G1241">
        <v>3.67</v>
      </c>
      <c r="H1241">
        <f>2014-Table1[[#This Row],[Year]]</f>
        <v>3</v>
      </c>
      <c r="K1241" s="1">
        <v>36000</v>
      </c>
      <c r="L1241" s="2">
        <v>25617</v>
      </c>
      <c r="M1241" s="2">
        <v>24904</v>
      </c>
      <c r="N1241" s="2">
        <v>26330</v>
      </c>
      <c r="O1241" s="2" t="s">
        <v>2066</v>
      </c>
    </row>
    <row r="1242" spans="1:15" x14ac:dyDescent="0.25">
      <c r="A1242" t="str">
        <f>LEFT(Table1[[#This Row],[Make2]],4)</f>
        <v>2010</v>
      </c>
      <c r="B1242" t="str">
        <f>LEFT(Table1[[#This Row],[Make and Model]],FIND(" ",Table1[[#This Row],[Make and Model]]))</f>
        <v xml:space="preserve">Toyota </v>
      </c>
      <c r="C1242" t="s">
        <v>3031</v>
      </c>
      <c r="D1242" t="str">
        <f>REPLACE(Table1[[#This Row],[Make and Model]],1,FIND(" ",Table1[[#This Row],[Make and Model]]), "")</f>
        <v>4Runner SUV</v>
      </c>
      <c r="E1242" t="str">
        <f>REPLACE(Table1[[#This Row],[Make2]],1,5,"")</f>
        <v>Toyota 4Runner SUV</v>
      </c>
      <c r="F1242" t="s">
        <v>1657</v>
      </c>
      <c r="G1242">
        <v>3.67</v>
      </c>
      <c r="H1242">
        <f>2014-Table1[[#This Row],[Year]]</f>
        <v>4</v>
      </c>
      <c r="K1242" s="1">
        <v>48000</v>
      </c>
      <c r="L1242" s="2">
        <v>23014</v>
      </c>
      <c r="M1242" s="2">
        <v>22346</v>
      </c>
      <c r="N1242" s="2">
        <v>23683</v>
      </c>
      <c r="O1242" s="2" t="s">
        <v>1656</v>
      </c>
    </row>
    <row r="1243" spans="1:15" x14ac:dyDescent="0.25">
      <c r="A1243" t="str">
        <f>LEFT(Table1[[#This Row],[Make2]],4)</f>
        <v>2009</v>
      </c>
      <c r="B1243" t="str">
        <f>LEFT(Table1[[#This Row],[Make and Model]],FIND(" ",Table1[[#This Row],[Make and Model]]))</f>
        <v xml:space="preserve">Toyota </v>
      </c>
      <c r="C1243" t="s">
        <v>3031</v>
      </c>
      <c r="D1243" t="str">
        <f>REPLACE(Table1[[#This Row],[Make and Model]],1,FIND(" ",Table1[[#This Row],[Make and Model]]), "")</f>
        <v>4Runner SUV</v>
      </c>
      <c r="E1243" t="str">
        <f>REPLACE(Table1[[#This Row],[Make2]],1,5,"")</f>
        <v>Toyota 4Runner SUV</v>
      </c>
      <c r="F1243" t="s">
        <v>1291</v>
      </c>
      <c r="G1243">
        <v>2.33</v>
      </c>
      <c r="H1243">
        <f>2014-Table1[[#This Row],[Year]]</f>
        <v>5</v>
      </c>
      <c r="K1243" s="1">
        <v>60000</v>
      </c>
      <c r="L1243" s="2">
        <v>18908</v>
      </c>
      <c r="M1243" s="2">
        <v>18447</v>
      </c>
      <c r="N1243" s="2">
        <v>19369</v>
      </c>
      <c r="O1243" s="2" t="s">
        <v>1290</v>
      </c>
    </row>
    <row r="1244" spans="1:15" x14ac:dyDescent="0.25">
      <c r="A1244" t="str">
        <f>LEFT(Table1[[#This Row],[Make2]],4)</f>
        <v>2008</v>
      </c>
      <c r="B1244" t="str">
        <f>LEFT(Table1[[#This Row],[Make and Model]],FIND(" ",Table1[[#This Row],[Make and Model]]))</f>
        <v xml:space="preserve">Toyota </v>
      </c>
      <c r="C1244" t="s">
        <v>3031</v>
      </c>
      <c r="D1244" t="str">
        <f>REPLACE(Table1[[#This Row],[Make and Model]],1,FIND(" ",Table1[[#This Row],[Make and Model]]), "")</f>
        <v>4Runner SUV</v>
      </c>
      <c r="E1244" t="str">
        <f>REPLACE(Table1[[#This Row],[Make2]],1,5,"")</f>
        <v>Toyota 4Runner SUV</v>
      </c>
      <c r="F1244" t="s">
        <v>937</v>
      </c>
      <c r="G1244">
        <v>2.33</v>
      </c>
      <c r="H1244">
        <f>2014-Table1[[#This Row],[Year]]</f>
        <v>6</v>
      </c>
      <c r="K1244" s="1">
        <v>72000</v>
      </c>
      <c r="L1244" s="2">
        <v>14273</v>
      </c>
      <c r="M1244" s="2">
        <v>13938</v>
      </c>
      <c r="N1244" s="2">
        <v>14608</v>
      </c>
      <c r="O1244" s="2" t="s">
        <v>936</v>
      </c>
    </row>
    <row r="1245" spans="1:15" x14ac:dyDescent="0.25">
      <c r="A1245" t="str">
        <f>LEFT(Table1[[#This Row],[Make2]],4)</f>
        <v>2007</v>
      </c>
      <c r="B1245" t="str">
        <f>LEFT(Table1[[#This Row],[Make and Model]],FIND(" ",Table1[[#This Row],[Make and Model]]))</f>
        <v xml:space="preserve">Toyota </v>
      </c>
      <c r="C1245" t="s">
        <v>3031</v>
      </c>
      <c r="D1245" t="str">
        <f>REPLACE(Table1[[#This Row],[Make and Model]],1,FIND(" ",Table1[[#This Row],[Make and Model]]), "")</f>
        <v>4Runner SUV</v>
      </c>
      <c r="E1245" t="str">
        <f>REPLACE(Table1[[#This Row],[Make2]],1,5,"")</f>
        <v>Toyota 4Runner SUV</v>
      </c>
      <c r="F1245" t="s">
        <v>597</v>
      </c>
      <c r="G1245">
        <v>2.33</v>
      </c>
      <c r="H1245">
        <f>2014-Table1[[#This Row],[Year]]</f>
        <v>7</v>
      </c>
      <c r="K1245" s="1">
        <v>84000</v>
      </c>
      <c r="L1245" s="2">
        <v>11726</v>
      </c>
      <c r="M1245" s="2">
        <v>11530</v>
      </c>
      <c r="N1245" s="2">
        <v>11922</v>
      </c>
      <c r="O1245" s="2" t="s">
        <v>596</v>
      </c>
    </row>
    <row r="1246" spans="1:15" x14ac:dyDescent="0.25">
      <c r="A1246" t="str">
        <f>LEFT(Table1[[#This Row],[Make2]],4)</f>
        <v>2006</v>
      </c>
      <c r="B1246" t="str">
        <f>LEFT(Table1[[#This Row],[Make and Model]],FIND(" ",Table1[[#This Row],[Make and Model]]))</f>
        <v xml:space="preserve">Toyota </v>
      </c>
      <c r="C1246" t="s">
        <v>3031</v>
      </c>
      <c r="D1246" t="str">
        <f>REPLACE(Table1[[#This Row],[Make and Model]],1,FIND(" ",Table1[[#This Row],[Make and Model]]), "")</f>
        <v>4Runner SUV</v>
      </c>
      <c r="E1246" t="str">
        <f>REPLACE(Table1[[#This Row],[Make2]],1,5,"")</f>
        <v>Toyota 4Runner SUV</v>
      </c>
      <c r="F1246" t="s">
        <v>283</v>
      </c>
      <c r="G1246">
        <v>2.33</v>
      </c>
      <c r="H1246">
        <f>2014-Table1[[#This Row],[Year]]</f>
        <v>8</v>
      </c>
      <c r="K1246" s="1">
        <v>96000</v>
      </c>
      <c r="L1246" s="2">
        <v>9931</v>
      </c>
      <c r="M1246" s="2">
        <v>9756</v>
      </c>
      <c r="N1246" s="2">
        <v>10106</v>
      </c>
      <c r="O1246" s="2" t="s">
        <v>282</v>
      </c>
    </row>
    <row r="1247" spans="1:15" x14ac:dyDescent="0.25">
      <c r="A1247" t="str">
        <f>LEFT(Table1[[#This Row],[Make2]],4)</f>
        <v>2005</v>
      </c>
      <c r="B1247" t="str">
        <f>LEFT(Table1[[#This Row],[Make and Model]],FIND(" ",Table1[[#This Row],[Make and Model]]))</f>
        <v xml:space="preserve">Toyota </v>
      </c>
      <c r="C1247" t="s">
        <v>3031</v>
      </c>
      <c r="D1247" t="str">
        <f>REPLACE(Table1[[#This Row],[Make and Model]],1,FIND(" ",Table1[[#This Row],[Make and Model]]), "")</f>
        <v>4Runner SUV</v>
      </c>
      <c r="E1247" t="str">
        <f>REPLACE(Table1[[#This Row],[Make2]],1,5,"")</f>
        <v>Toyota 4Runner SUV</v>
      </c>
      <c r="F1247" t="s">
        <v>15</v>
      </c>
      <c r="G1247">
        <v>2.33</v>
      </c>
      <c r="H1247">
        <f>2014-Table1[[#This Row],[Year]]</f>
        <v>9</v>
      </c>
      <c r="K1247" s="1">
        <v>108000</v>
      </c>
      <c r="L1247" s="2">
        <v>7694</v>
      </c>
      <c r="M1247" s="2">
        <v>7588</v>
      </c>
      <c r="N1247" s="2">
        <v>7801</v>
      </c>
      <c r="O1247" s="2" t="s">
        <v>14</v>
      </c>
    </row>
    <row r="1248" spans="1:15" x14ac:dyDescent="0.25">
      <c r="A1248" t="str">
        <f>LEFT(Table1[[#This Row],[Make2]],4)</f>
        <v>2013</v>
      </c>
      <c r="B1248" t="str">
        <f>LEFT(Table1[[#This Row],[Make and Model]],FIND(" ",Table1[[#This Row],[Make and Model]]))</f>
        <v xml:space="preserve">Toyota </v>
      </c>
      <c r="C1248" t="s">
        <v>3032</v>
      </c>
      <c r="D1248" t="str">
        <f>REPLACE(Table1[[#This Row],[Make and Model]],1,FIND(" ",Table1[[#This Row],[Make and Model]]), "")</f>
        <v>Avalon Sedan</v>
      </c>
      <c r="E1248" t="str">
        <f>REPLACE(Table1[[#This Row],[Make2]],1,5,"")</f>
        <v>Toyota Avalon Sedan</v>
      </c>
      <c r="F1248" t="s">
        <v>2779</v>
      </c>
      <c r="G1248">
        <v>4</v>
      </c>
      <c r="H1248">
        <f>2014-Table1[[#This Row],[Year]]</f>
        <v>1</v>
      </c>
      <c r="K1248" s="1">
        <v>12000</v>
      </c>
      <c r="L1248" s="2">
        <v>24995</v>
      </c>
      <c r="M1248" s="2">
        <v>24452</v>
      </c>
      <c r="N1248" s="2">
        <v>25538</v>
      </c>
      <c r="O1248" s="2" t="s">
        <v>2778</v>
      </c>
    </row>
    <row r="1249" spans="1:15" x14ac:dyDescent="0.25">
      <c r="A1249" t="str">
        <f>LEFT(Table1[[#This Row],[Make2]],4)</f>
        <v>2012</v>
      </c>
      <c r="B1249" t="str">
        <f>LEFT(Table1[[#This Row],[Make and Model]],FIND(" ",Table1[[#This Row],[Make and Model]]))</f>
        <v xml:space="preserve">Toyota </v>
      </c>
      <c r="C1249" t="s">
        <v>3032</v>
      </c>
      <c r="D1249" t="str">
        <f>REPLACE(Table1[[#This Row],[Make and Model]],1,FIND(" ",Table1[[#This Row],[Make and Model]]), "")</f>
        <v>Avalon Sedan</v>
      </c>
      <c r="E1249" t="str">
        <f>REPLACE(Table1[[#This Row],[Make2]],1,5,"")</f>
        <v>Toyota Avalon Sedan</v>
      </c>
      <c r="F1249" t="s">
        <v>2435</v>
      </c>
      <c r="G1249">
        <v>4</v>
      </c>
      <c r="H1249">
        <f>2014-Table1[[#This Row],[Year]]</f>
        <v>2</v>
      </c>
      <c r="K1249" s="1">
        <v>24000</v>
      </c>
      <c r="L1249" s="2">
        <v>22485</v>
      </c>
      <c r="M1249" s="2">
        <v>22084</v>
      </c>
      <c r="N1249" s="2">
        <v>22886</v>
      </c>
      <c r="O1249" s="2" t="s">
        <v>2434</v>
      </c>
    </row>
    <row r="1250" spans="1:15" x14ac:dyDescent="0.25">
      <c r="A1250" t="str">
        <f>LEFT(Table1[[#This Row],[Make2]],4)</f>
        <v>2011</v>
      </c>
      <c r="B1250" t="str">
        <f>LEFT(Table1[[#This Row],[Make and Model]],FIND(" ",Table1[[#This Row],[Make and Model]]))</f>
        <v xml:space="preserve">Toyota </v>
      </c>
      <c r="C1250" t="s">
        <v>3032</v>
      </c>
      <c r="D1250" t="str">
        <f>REPLACE(Table1[[#This Row],[Make and Model]],1,FIND(" ",Table1[[#This Row],[Make and Model]]), "")</f>
        <v>Avalon Sedan</v>
      </c>
      <c r="E1250" t="str">
        <f>REPLACE(Table1[[#This Row],[Make2]],1,5,"")</f>
        <v>Toyota Avalon Sedan</v>
      </c>
      <c r="F1250" t="s">
        <v>2069</v>
      </c>
      <c r="G1250">
        <v>4</v>
      </c>
      <c r="H1250">
        <f>2014-Table1[[#This Row],[Year]]</f>
        <v>3</v>
      </c>
      <c r="K1250" s="1">
        <v>36000</v>
      </c>
      <c r="L1250" s="2">
        <v>20677</v>
      </c>
      <c r="M1250" s="2">
        <v>20315</v>
      </c>
      <c r="N1250" s="2">
        <v>21038</v>
      </c>
      <c r="O1250" s="2" t="s">
        <v>2068</v>
      </c>
    </row>
    <row r="1251" spans="1:15" x14ac:dyDescent="0.25">
      <c r="A1251" t="str">
        <f>LEFT(Table1[[#This Row],[Make2]],4)</f>
        <v>2010</v>
      </c>
      <c r="B1251" t="str">
        <f>LEFT(Table1[[#This Row],[Make and Model]],FIND(" ",Table1[[#This Row],[Make and Model]]))</f>
        <v xml:space="preserve">Toyota </v>
      </c>
      <c r="C1251" t="s">
        <v>3032</v>
      </c>
      <c r="D1251" t="str">
        <f>REPLACE(Table1[[#This Row],[Make and Model]],1,FIND(" ",Table1[[#This Row],[Make and Model]]), "")</f>
        <v>Avalon Sedan</v>
      </c>
      <c r="E1251" t="str">
        <f>REPLACE(Table1[[#This Row],[Make2]],1,5,"")</f>
        <v>Toyota Avalon Sedan</v>
      </c>
      <c r="F1251" t="s">
        <v>1659</v>
      </c>
      <c r="G1251">
        <v>4</v>
      </c>
      <c r="H1251">
        <f>2014-Table1[[#This Row],[Year]]</f>
        <v>4</v>
      </c>
      <c r="K1251" s="1">
        <v>48000</v>
      </c>
      <c r="L1251" s="2">
        <v>13492</v>
      </c>
      <c r="M1251" s="2">
        <v>13198</v>
      </c>
      <c r="N1251" s="2">
        <v>13785</v>
      </c>
      <c r="O1251" s="2" t="s">
        <v>1658</v>
      </c>
    </row>
    <row r="1252" spans="1:15" x14ac:dyDescent="0.25">
      <c r="A1252" t="str">
        <f>LEFT(Table1[[#This Row],[Make2]],4)</f>
        <v>2009</v>
      </c>
      <c r="B1252" t="str">
        <f>LEFT(Table1[[#This Row],[Make and Model]],FIND(" ",Table1[[#This Row],[Make and Model]]))</f>
        <v xml:space="preserve">Toyota </v>
      </c>
      <c r="C1252" t="s">
        <v>3032</v>
      </c>
      <c r="D1252" t="str">
        <f>REPLACE(Table1[[#This Row],[Make and Model]],1,FIND(" ",Table1[[#This Row],[Make and Model]]), "")</f>
        <v>Avalon Sedan</v>
      </c>
      <c r="E1252" t="str">
        <f>REPLACE(Table1[[#This Row],[Make2]],1,5,"")</f>
        <v>Toyota Avalon Sedan</v>
      </c>
      <c r="F1252" t="s">
        <v>1293</v>
      </c>
      <c r="G1252">
        <v>4</v>
      </c>
      <c r="H1252">
        <f>2014-Table1[[#This Row],[Year]]</f>
        <v>5</v>
      </c>
      <c r="K1252" s="1">
        <v>60000</v>
      </c>
      <c r="L1252" s="2">
        <v>11508</v>
      </c>
      <c r="M1252" s="2">
        <v>11285</v>
      </c>
      <c r="N1252" s="2">
        <v>11731</v>
      </c>
      <c r="O1252" s="2" t="s">
        <v>1292</v>
      </c>
    </row>
    <row r="1253" spans="1:15" x14ac:dyDescent="0.25">
      <c r="A1253" t="str">
        <f>LEFT(Table1[[#This Row],[Make2]],4)</f>
        <v>2008</v>
      </c>
      <c r="B1253" t="str">
        <f>LEFT(Table1[[#This Row],[Make and Model]],FIND(" ",Table1[[#This Row],[Make and Model]]))</f>
        <v xml:space="preserve">Toyota </v>
      </c>
      <c r="C1253" t="s">
        <v>3032</v>
      </c>
      <c r="D1253" t="str">
        <f>REPLACE(Table1[[#This Row],[Make and Model]],1,FIND(" ",Table1[[#This Row],[Make and Model]]), "")</f>
        <v>Avalon Sedan</v>
      </c>
      <c r="E1253" t="str">
        <f>REPLACE(Table1[[#This Row],[Make2]],1,5,"")</f>
        <v>Toyota Avalon Sedan</v>
      </c>
      <c r="F1253" t="s">
        <v>939</v>
      </c>
      <c r="G1253">
        <v>2.33</v>
      </c>
      <c r="H1253">
        <f>2014-Table1[[#This Row],[Year]]</f>
        <v>6</v>
      </c>
      <c r="K1253" s="1">
        <v>72000</v>
      </c>
      <c r="L1253" s="2">
        <v>9770</v>
      </c>
      <c r="M1253" s="2">
        <v>9541</v>
      </c>
      <c r="N1253" s="2">
        <v>9999</v>
      </c>
      <c r="O1253" s="2" t="s">
        <v>938</v>
      </c>
    </row>
    <row r="1254" spans="1:15" x14ac:dyDescent="0.25">
      <c r="A1254" t="str">
        <f>LEFT(Table1[[#This Row],[Make2]],4)</f>
        <v>2007</v>
      </c>
      <c r="B1254" t="str">
        <f>LEFT(Table1[[#This Row],[Make and Model]],FIND(" ",Table1[[#This Row],[Make and Model]]))</f>
        <v xml:space="preserve">Toyota </v>
      </c>
      <c r="C1254" t="s">
        <v>3032</v>
      </c>
      <c r="D1254" t="str">
        <f>REPLACE(Table1[[#This Row],[Make and Model]],1,FIND(" ",Table1[[#This Row],[Make and Model]]), "")</f>
        <v>Avalon Sedan</v>
      </c>
      <c r="E1254" t="str">
        <f>REPLACE(Table1[[#This Row],[Make2]],1,5,"")</f>
        <v>Toyota Avalon Sedan</v>
      </c>
      <c r="F1254" t="s">
        <v>599</v>
      </c>
      <c r="G1254">
        <v>2.33</v>
      </c>
      <c r="H1254">
        <f>2014-Table1[[#This Row],[Year]]</f>
        <v>7</v>
      </c>
      <c r="K1254" s="1">
        <v>84000</v>
      </c>
      <c r="L1254" s="2">
        <v>8730</v>
      </c>
      <c r="M1254" s="2">
        <v>8552</v>
      </c>
      <c r="N1254" s="2">
        <v>8909</v>
      </c>
      <c r="O1254" s="2" t="s">
        <v>598</v>
      </c>
    </row>
    <row r="1255" spans="1:15" x14ac:dyDescent="0.25">
      <c r="A1255" t="str">
        <f>LEFT(Table1[[#This Row],[Make2]],4)</f>
        <v>2006</v>
      </c>
      <c r="B1255" t="str">
        <f>LEFT(Table1[[#This Row],[Make and Model]],FIND(" ",Table1[[#This Row],[Make and Model]]))</f>
        <v xml:space="preserve">Toyota </v>
      </c>
      <c r="C1255" t="s">
        <v>3032</v>
      </c>
      <c r="D1255" t="str">
        <f>REPLACE(Table1[[#This Row],[Make and Model]],1,FIND(" ",Table1[[#This Row],[Make and Model]]), "")</f>
        <v>Avalon Sedan</v>
      </c>
      <c r="E1255" t="str">
        <f>REPLACE(Table1[[#This Row],[Make2]],1,5,"")</f>
        <v>Toyota Avalon Sedan</v>
      </c>
      <c r="F1255" t="s">
        <v>285</v>
      </c>
      <c r="G1255">
        <v>2.33</v>
      </c>
      <c r="H1255">
        <f>2014-Table1[[#This Row],[Year]]</f>
        <v>8</v>
      </c>
      <c r="K1255" s="1">
        <v>96000</v>
      </c>
      <c r="L1255" s="2">
        <v>7738</v>
      </c>
      <c r="M1255" s="2">
        <v>7599</v>
      </c>
      <c r="N1255" s="2">
        <v>7876</v>
      </c>
      <c r="O1255" s="2" t="s">
        <v>284</v>
      </c>
    </row>
    <row r="1256" spans="1:15" x14ac:dyDescent="0.25">
      <c r="A1256" t="str">
        <f>LEFT(Table1[[#This Row],[Make2]],4)</f>
        <v>2005</v>
      </c>
      <c r="B1256" t="str">
        <f>LEFT(Table1[[#This Row],[Make and Model]],FIND(" ",Table1[[#This Row],[Make and Model]]))</f>
        <v xml:space="preserve">Toyota </v>
      </c>
      <c r="C1256" t="s">
        <v>3032</v>
      </c>
      <c r="D1256" t="str">
        <f>REPLACE(Table1[[#This Row],[Make and Model]],1,FIND(" ",Table1[[#This Row],[Make and Model]]), "")</f>
        <v>Avalon Sedan</v>
      </c>
      <c r="E1256" t="str">
        <f>REPLACE(Table1[[#This Row],[Make2]],1,5,"")</f>
        <v>Toyota Avalon Sedan</v>
      </c>
      <c r="F1256" t="s">
        <v>17</v>
      </c>
      <c r="G1256">
        <v>2.33</v>
      </c>
      <c r="H1256">
        <f>2014-Table1[[#This Row],[Year]]</f>
        <v>9</v>
      </c>
      <c r="K1256" s="1">
        <v>108000</v>
      </c>
      <c r="L1256" s="2">
        <v>6239</v>
      </c>
      <c r="M1256" s="2">
        <v>6133</v>
      </c>
      <c r="N1256" s="2">
        <v>6344</v>
      </c>
      <c r="O1256" s="2" t="s">
        <v>16</v>
      </c>
    </row>
    <row r="1257" spans="1:15" x14ac:dyDescent="0.25">
      <c r="A1257" t="str">
        <f>LEFT(Table1[[#This Row],[Make2]],4)</f>
        <v>2013</v>
      </c>
      <c r="B1257" t="str">
        <f>LEFT(Table1[[#This Row],[Make and Model]],FIND(" ",Table1[[#This Row],[Make and Model]]))</f>
        <v xml:space="preserve">Toyota </v>
      </c>
      <c r="C1257" t="s">
        <v>3032</v>
      </c>
      <c r="D1257" t="str">
        <f>REPLACE(Table1[[#This Row],[Make and Model]],1,FIND(" ",Table1[[#This Row],[Make and Model]]), "")</f>
        <v>Camry Hybrid Sedan</v>
      </c>
      <c r="E1257" t="str">
        <f>REPLACE(Table1[[#This Row],[Make2]],1,5,"")</f>
        <v>Toyota Camry Hybrid Sedan</v>
      </c>
      <c r="F1257" t="s">
        <v>2781</v>
      </c>
      <c r="G1257">
        <v>4</v>
      </c>
      <c r="H1257">
        <f>2014-Table1[[#This Row],[Year]]</f>
        <v>1</v>
      </c>
      <c r="K1257" s="1">
        <v>12000</v>
      </c>
      <c r="L1257" s="2">
        <v>21386</v>
      </c>
      <c r="M1257" s="2">
        <v>20783</v>
      </c>
      <c r="N1257" s="2">
        <v>21988</v>
      </c>
      <c r="O1257" s="2" t="s">
        <v>2780</v>
      </c>
    </row>
    <row r="1258" spans="1:15" x14ac:dyDescent="0.25">
      <c r="A1258" t="str">
        <f>LEFT(Table1[[#This Row],[Make2]],4)</f>
        <v>2012</v>
      </c>
      <c r="B1258" t="str">
        <f>LEFT(Table1[[#This Row],[Make and Model]],FIND(" ",Table1[[#This Row],[Make and Model]]))</f>
        <v xml:space="preserve">Toyota </v>
      </c>
      <c r="C1258" t="s">
        <v>3032</v>
      </c>
      <c r="D1258" t="str">
        <f>REPLACE(Table1[[#This Row],[Make and Model]],1,FIND(" ",Table1[[#This Row],[Make and Model]]), "")</f>
        <v>Camry Hybrid Sedan</v>
      </c>
      <c r="E1258" t="str">
        <f>REPLACE(Table1[[#This Row],[Make2]],1,5,"")</f>
        <v>Toyota Camry Hybrid Sedan</v>
      </c>
      <c r="F1258" t="s">
        <v>2437</v>
      </c>
      <c r="G1258">
        <v>4</v>
      </c>
      <c r="H1258">
        <f>2014-Table1[[#This Row],[Year]]</f>
        <v>2</v>
      </c>
      <c r="K1258" s="1">
        <v>24000</v>
      </c>
      <c r="L1258" s="2">
        <v>21968</v>
      </c>
      <c r="M1258" s="2">
        <v>21503</v>
      </c>
      <c r="N1258" s="2">
        <v>22433</v>
      </c>
      <c r="O1258" s="2" t="s">
        <v>2436</v>
      </c>
    </row>
    <row r="1259" spans="1:15" x14ac:dyDescent="0.25">
      <c r="A1259" t="str">
        <f>LEFT(Table1[[#This Row],[Make2]],4)</f>
        <v>2011</v>
      </c>
      <c r="B1259" t="str">
        <f>LEFT(Table1[[#This Row],[Make and Model]],FIND(" ",Table1[[#This Row],[Make and Model]]))</f>
        <v xml:space="preserve">Toyota </v>
      </c>
      <c r="C1259" t="s">
        <v>3032</v>
      </c>
      <c r="D1259" t="str">
        <f>REPLACE(Table1[[#This Row],[Make and Model]],1,FIND(" ",Table1[[#This Row],[Make and Model]]), "")</f>
        <v>Camry Hybrid Sedan</v>
      </c>
      <c r="E1259" t="str">
        <f>REPLACE(Table1[[#This Row],[Make2]],1,5,"")</f>
        <v>Toyota Camry Hybrid Sedan</v>
      </c>
      <c r="F1259" t="s">
        <v>2071</v>
      </c>
      <c r="G1259">
        <v>3.33</v>
      </c>
      <c r="H1259">
        <f>2014-Table1[[#This Row],[Year]]</f>
        <v>3</v>
      </c>
      <c r="K1259" s="1">
        <v>36000</v>
      </c>
      <c r="L1259" s="2">
        <v>16063</v>
      </c>
      <c r="M1259" s="2">
        <v>15677</v>
      </c>
      <c r="N1259" s="2">
        <v>16450</v>
      </c>
      <c r="O1259" s="2" t="s">
        <v>2070</v>
      </c>
    </row>
    <row r="1260" spans="1:15" x14ac:dyDescent="0.25">
      <c r="A1260" t="str">
        <f>LEFT(Table1[[#This Row],[Make2]],4)</f>
        <v>2010</v>
      </c>
      <c r="B1260" t="str">
        <f>LEFT(Table1[[#This Row],[Make and Model]],FIND(" ",Table1[[#This Row],[Make and Model]]))</f>
        <v xml:space="preserve">Toyota </v>
      </c>
      <c r="C1260" t="s">
        <v>3032</v>
      </c>
      <c r="D1260" t="str">
        <f>REPLACE(Table1[[#This Row],[Make and Model]],1,FIND(" ",Table1[[#This Row],[Make and Model]]), "")</f>
        <v>Camry Hybrid Sedan</v>
      </c>
      <c r="E1260" t="str">
        <f>REPLACE(Table1[[#This Row],[Make2]],1,5,"")</f>
        <v>Toyota Camry Hybrid Sedan</v>
      </c>
      <c r="F1260" t="s">
        <v>1661</v>
      </c>
      <c r="G1260">
        <v>3.33</v>
      </c>
      <c r="H1260">
        <f>2014-Table1[[#This Row],[Year]]</f>
        <v>4</v>
      </c>
      <c r="K1260" s="1">
        <v>48000</v>
      </c>
      <c r="L1260" s="2">
        <v>13831</v>
      </c>
      <c r="M1260" s="2">
        <v>13487</v>
      </c>
      <c r="N1260" s="2">
        <v>14175</v>
      </c>
      <c r="O1260" s="2" t="s">
        <v>1660</v>
      </c>
    </row>
    <row r="1261" spans="1:15" x14ac:dyDescent="0.25">
      <c r="A1261" t="str">
        <f>LEFT(Table1[[#This Row],[Make2]],4)</f>
        <v>2009</v>
      </c>
      <c r="B1261" t="str">
        <f>LEFT(Table1[[#This Row],[Make and Model]],FIND(" ",Table1[[#This Row],[Make and Model]]))</f>
        <v xml:space="preserve">Toyota </v>
      </c>
      <c r="C1261" t="s">
        <v>3032</v>
      </c>
      <c r="D1261" t="str">
        <f>REPLACE(Table1[[#This Row],[Make and Model]],1,FIND(" ",Table1[[#This Row],[Make and Model]]), "")</f>
        <v>Camry Hybrid Sedan</v>
      </c>
      <c r="E1261" t="str">
        <f>REPLACE(Table1[[#This Row],[Make2]],1,5,"")</f>
        <v>Toyota Camry Hybrid Sedan</v>
      </c>
      <c r="F1261" t="s">
        <v>1295</v>
      </c>
      <c r="G1261">
        <v>3.33</v>
      </c>
      <c r="H1261">
        <f>2014-Table1[[#This Row],[Year]]</f>
        <v>5</v>
      </c>
      <c r="K1261" s="1">
        <v>60000</v>
      </c>
      <c r="L1261" s="2">
        <v>12403</v>
      </c>
      <c r="M1261" s="2">
        <v>12167</v>
      </c>
      <c r="N1261" s="2">
        <v>12640</v>
      </c>
      <c r="O1261" s="2" t="s">
        <v>1294</v>
      </c>
    </row>
    <row r="1262" spans="1:15" x14ac:dyDescent="0.25">
      <c r="A1262" t="str">
        <f>LEFT(Table1[[#This Row],[Make2]],4)</f>
        <v>2008</v>
      </c>
      <c r="B1262" t="str">
        <f>LEFT(Table1[[#This Row],[Make and Model]],FIND(" ",Table1[[#This Row],[Make and Model]]))</f>
        <v xml:space="preserve">Toyota </v>
      </c>
      <c r="C1262" t="s">
        <v>3032</v>
      </c>
      <c r="D1262" t="str">
        <f>REPLACE(Table1[[#This Row],[Make and Model]],1,FIND(" ",Table1[[#This Row],[Make and Model]]), "")</f>
        <v>Camry Hybrid Sedan</v>
      </c>
      <c r="E1262" t="str">
        <f>REPLACE(Table1[[#This Row],[Make2]],1,5,"")</f>
        <v>Toyota Camry Hybrid Sedan</v>
      </c>
      <c r="F1262" t="s">
        <v>941</v>
      </c>
      <c r="G1262">
        <v>3.33</v>
      </c>
      <c r="H1262">
        <f>2014-Table1[[#This Row],[Year]]</f>
        <v>6</v>
      </c>
      <c r="K1262" s="1">
        <v>72000</v>
      </c>
      <c r="L1262" s="2">
        <v>10962</v>
      </c>
      <c r="M1262" s="2">
        <v>10679</v>
      </c>
      <c r="N1262" s="2">
        <v>11246</v>
      </c>
      <c r="O1262" s="2" t="s">
        <v>940</v>
      </c>
    </row>
    <row r="1263" spans="1:15" x14ac:dyDescent="0.25">
      <c r="A1263" t="str">
        <f>LEFT(Table1[[#This Row],[Make2]],4)</f>
        <v>2007</v>
      </c>
      <c r="B1263" t="str">
        <f>LEFT(Table1[[#This Row],[Make and Model]],FIND(" ",Table1[[#This Row],[Make and Model]]))</f>
        <v xml:space="preserve">Toyota </v>
      </c>
      <c r="C1263" t="s">
        <v>3032</v>
      </c>
      <c r="D1263" t="str">
        <f>REPLACE(Table1[[#This Row],[Make and Model]],1,FIND(" ",Table1[[#This Row],[Make and Model]]), "")</f>
        <v>Camry Hybrid Sedan</v>
      </c>
      <c r="E1263" t="str">
        <f>REPLACE(Table1[[#This Row],[Make2]],1,5,"")</f>
        <v>Toyota Camry Hybrid Sedan</v>
      </c>
      <c r="F1263" t="s">
        <v>601</v>
      </c>
      <c r="G1263">
        <v>3.33</v>
      </c>
      <c r="H1263">
        <f>2014-Table1[[#This Row],[Year]]</f>
        <v>7</v>
      </c>
      <c r="K1263" s="1">
        <v>84000</v>
      </c>
      <c r="L1263" s="2">
        <v>11346</v>
      </c>
      <c r="M1263" s="2">
        <v>11041</v>
      </c>
      <c r="N1263" s="2">
        <v>11651</v>
      </c>
      <c r="O1263" s="2" t="s">
        <v>600</v>
      </c>
    </row>
    <row r="1264" spans="1:15" x14ac:dyDescent="0.25">
      <c r="A1264" t="str">
        <f>LEFT(Table1[[#This Row],[Make2]],4)</f>
        <v>2013</v>
      </c>
      <c r="B1264" t="str">
        <f>LEFT(Table1[[#This Row],[Make and Model]],FIND(" ",Table1[[#This Row],[Make and Model]]))</f>
        <v xml:space="preserve">Toyota </v>
      </c>
      <c r="C1264" t="s">
        <v>3032</v>
      </c>
      <c r="D1264" t="str">
        <f>REPLACE(Table1[[#This Row],[Make and Model]],1,FIND(" ",Table1[[#This Row],[Make and Model]]), "")</f>
        <v>Camry Sedan</v>
      </c>
      <c r="E1264" t="str">
        <f>REPLACE(Table1[[#This Row],[Make2]],1,5,"")</f>
        <v>Toyota Camry Sedan</v>
      </c>
      <c r="F1264" t="s">
        <v>2783</v>
      </c>
      <c r="G1264">
        <v>4</v>
      </c>
      <c r="H1264">
        <f>2014-Table1[[#This Row],[Year]]</f>
        <v>1</v>
      </c>
      <c r="K1264" s="1">
        <v>12000</v>
      </c>
      <c r="L1264" s="2">
        <v>16879</v>
      </c>
      <c r="M1264" s="2">
        <v>16587</v>
      </c>
      <c r="N1264" s="2">
        <v>17171</v>
      </c>
      <c r="O1264" s="2" t="s">
        <v>2782</v>
      </c>
    </row>
    <row r="1265" spans="1:15" x14ac:dyDescent="0.25">
      <c r="A1265" t="str">
        <f>LEFT(Table1[[#This Row],[Make2]],4)</f>
        <v>2012</v>
      </c>
      <c r="B1265" t="str">
        <f>LEFT(Table1[[#This Row],[Make and Model]],FIND(" ",Table1[[#This Row],[Make and Model]]))</f>
        <v xml:space="preserve">Toyota </v>
      </c>
      <c r="C1265" t="s">
        <v>3032</v>
      </c>
      <c r="D1265" t="str">
        <f>REPLACE(Table1[[#This Row],[Make and Model]],1,FIND(" ",Table1[[#This Row],[Make and Model]]), "")</f>
        <v>Camry Sedan</v>
      </c>
      <c r="E1265" t="str">
        <f>REPLACE(Table1[[#This Row],[Make2]],1,5,"")</f>
        <v>Toyota Camry Sedan</v>
      </c>
      <c r="F1265" t="s">
        <v>2439</v>
      </c>
      <c r="G1265">
        <v>4</v>
      </c>
      <c r="H1265">
        <f>2014-Table1[[#This Row],[Year]]</f>
        <v>2</v>
      </c>
      <c r="K1265" s="1">
        <v>24000</v>
      </c>
      <c r="L1265" s="2">
        <v>14902</v>
      </c>
      <c r="M1265" s="2">
        <v>14614</v>
      </c>
      <c r="N1265" s="2">
        <v>15191</v>
      </c>
      <c r="O1265" s="2" t="s">
        <v>2438</v>
      </c>
    </row>
    <row r="1266" spans="1:15" x14ac:dyDescent="0.25">
      <c r="A1266" t="str">
        <f>LEFT(Table1[[#This Row],[Make2]],4)</f>
        <v>2011</v>
      </c>
      <c r="B1266" t="str">
        <f>LEFT(Table1[[#This Row],[Make and Model]],FIND(" ",Table1[[#This Row],[Make and Model]]))</f>
        <v xml:space="preserve">Toyota </v>
      </c>
      <c r="C1266" t="s">
        <v>3032</v>
      </c>
      <c r="D1266" t="str">
        <f>REPLACE(Table1[[#This Row],[Make and Model]],1,FIND(" ",Table1[[#This Row],[Make and Model]]), "")</f>
        <v>Camry Sedan</v>
      </c>
      <c r="E1266" t="str">
        <f>REPLACE(Table1[[#This Row],[Make2]],1,5,"")</f>
        <v>Toyota Camry Sedan</v>
      </c>
      <c r="F1266" t="s">
        <v>2073</v>
      </c>
      <c r="G1266">
        <v>3.33</v>
      </c>
      <c r="H1266">
        <f>2014-Table1[[#This Row],[Year]]</f>
        <v>3</v>
      </c>
      <c r="K1266" s="1">
        <v>36000</v>
      </c>
      <c r="L1266" s="2">
        <v>13293</v>
      </c>
      <c r="M1266" s="2">
        <v>13010</v>
      </c>
      <c r="N1266" s="2">
        <v>13575</v>
      </c>
      <c r="O1266" s="2" t="s">
        <v>2072</v>
      </c>
    </row>
    <row r="1267" spans="1:15" x14ac:dyDescent="0.25">
      <c r="A1267" t="str">
        <f>LEFT(Table1[[#This Row],[Make2]],4)</f>
        <v>2010</v>
      </c>
      <c r="B1267" t="str">
        <f>LEFT(Table1[[#This Row],[Make and Model]],FIND(" ",Table1[[#This Row],[Make and Model]]))</f>
        <v xml:space="preserve">Toyota </v>
      </c>
      <c r="C1267" t="s">
        <v>3032</v>
      </c>
      <c r="D1267" t="str">
        <f>REPLACE(Table1[[#This Row],[Make and Model]],1,FIND(" ",Table1[[#This Row],[Make and Model]]), "")</f>
        <v>Camry Sedan</v>
      </c>
      <c r="E1267" t="str">
        <f>REPLACE(Table1[[#This Row],[Make2]],1,5,"")</f>
        <v>Toyota Camry Sedan</v>
      </c>
      <c r="F1267" t="s">
        <v>1663</v>
      </c>
      <c r="G1267">
        <v>3.33</v>
      </c>
      <c r="H1267">
        <f>2014-Table1[[#This Row],[Year]]</f>
        <v>4</v>
      </c>
      <c r="K1267" s="1">
        <v>48000</v>
      </c>
      <c r="L1267" s="2">
        <v>11003</v>
      </c>
      <c r="M1267" s="2">
        <v>10752</v>
      </c>
      <c r="N1267" s="2">
        <v>11255</v>
      </c>
      <c r="O1267" s="2" t="s">
        <v>1662</v>
      </c>
    </row>
    <row r="1268" spans="1:15" x14ac:dyDescent="0.25">
      <c r="A1268" t="str">
        <f>LEFT(Table1[[#This Row],[Make2]],4)</f>
        <v>2009</v>
      </c>
      <c r="B1268" t="str">
        <f>LEFT(Table1[[#This Row],[Make and Model]],FIND(" ",Table1[[#This Row],[Make and Model]]))</f>
        <v xml:space="preserve">Toyota </v>
      </c>
      <c r="C1268" t="s">
        <v>3032</v>
      </c>
      <c r="D1268" t="str">
        <f>REPLACE(Table1[[#This Row],[Make and Model]],1,FIND(" ",Table1[[#This Row],[Make and Model]]), "")</f>
        <v>Camry Sedan</v>
      </c>
      <c r="E1268" t="str">
        <f>REPLACE(Table1[[#This Row],[Make2]],1,5,"")</f>
        <v>Toyota Camry Sedan</v>
      </c>
      <c r="F1268" t="s">
        <v>1297</v>
      </c>
      <c r="G1268">
        <v>3.33</v>
      </c>
      <c r="H1268">
        <f>2014-Table1[[#This Row],[Year]]</f>
        <v>5</v>
      </c>
      <c r="K1268" s="1">
        <v>60000</v>
      </c>
      <c r="L1268" s="2">
        <v>9648</v>
      </c>
      <c r="M1268" s="2">
        <v>9471</v>
      </c>
      <c r="N1268" s="2">
        <v>9825</v>
      </c>
      <c r="O1268" s="2" t="s">
        <v>1296</v>
      </c>
    </row>
    <row r="1269" spans="1:15" x14ac:dyDescent="0.25">
      <c r="A1269" t="str">
        <f>LEFT(Table1[[#This Row],[Make2]],4)</f>
        <v>2008</v>
      </c>
      <c r="B1269" t="str">
        <f>LEFT(Table1[[#This Row],[Make and Model]],FIND(" ",Table1[[#This Row],[Make and Model]]))</f>
        <v xml:space="preserve">Toyota </v>
      </c>
      <c r="C1269" t="s">
        <v>3032</v>
      </c>
      <c r="D1269" t="str">
        <f>REPLACE(Table1[[#This Row],[Make and Model]],1,FIND(" ",Table1[[#This Row],[Make and Model]]), "")</f>
        <v>Camry Sedan</v>
      </c>
      <c r="E1269" t="str">
        <f>REPLACE(Table1[[#This Row],[Make2]],1,5,"")</f>
        <v>Toyota Camry Sedan</v>
      </c>
      <c r="F1269" t="s">
        <v>943</v>
      </c>
      <c r="G1269">
        <v>3.33</v>
      </c>
      <c r="H1269">
        <f>2014-Table1[[#This Row],[Year]]</f>
        <v>6</v>
      </c>
      <c r="K1269" s="1">
        <v>72000</v>
      </c>
      <c r="L1269" s="2">
        <v>8868</v>
      </c>
      <c r="M1269" s="2">
        <v>8663</v>
      </c>
      <c r="N1269" s="2">
        <v>9073</v>
      </c>
      <c r="O1269" s="2" t="s">
        <v>942</v>
      </c>
    </row>
    <row r="1270" spans="1:15" x14ac:dyDescent="0.25">
      <c r="A1270" t="str">
        <f>LEFT(Table1[[#This Row],[Make2]],4)</f>
        <v>2007</v>
      </c>
      <c r="B1270" t="str">
        <f>LEFT(Table1[[#This Row],[Make and Model]],FIND(" ",Table1[[#This Row],[Make and Model]]))</f>
        <v xml:space="preserve">Toyota </v>
      </c>
      <c r="C1270" t="s">
        <v>3032</v>
      </c>
      <c r="D1270" t="str">
        <f>REPLACE(Table1[[#This Row],[Make and Model]],1,FIND(" ",Table1[[#This Row],[Make and Model]]), "")</f>
        <v>Camry Sedan</v>
      </c>
      <c r="E1270" t="str">
        <f>REPLACE(Table1[[#This Row],[Make2]],1,5,"")</f>
        <v>Toyota Camry Sedan</v>
      </c>
      <c r="F1270" t="s">
        <v>603</v>
      </c>
      <c r="G1270">
        <v>3.33</v>
      </c>
      <c r="H1270">
        <f>2014-Table1[[#This Row],[Year]]</f>
        <v>7</v>
      </c>
      <c r="K1270" s="1">
        <v>84000</v>
      </c>
      <c r="L1270" s="2">
        <v>9220</v>
      </c>
      <c r="M1270" s="2">
        <v>8969</v>
      </c>
      <c r="N1270" s="2">
        <v>9470</v>
      </c>
      <c r="O1270" s="2" t="s">
        <v>602</v>
      </c>
    </row>
    <row r="1271" spans="1:15" x14ac:dyDescent="0.25">
      <c r="A1271" t="str">
        <f>LEFT(Table1[[#This Row],[Make2]],4)</f>
        <v>2006</v>
      </c>
      <c r="B1271" t="str">
        <f>LEFT(Table1[[#This Row],[Make and Model]],FIND(" ",Table1[[#This Row],[Make and Model]]))</f>
        <v xml:space="preserve">Toyota </v>
      </c>
      <c r="C1271" t="s">
        <v>3032</v>
      </c>
      <c r="D1271" t="str">
        <f>REPLACE(Table1[[#This Row],[Make and Model]],1,FIND(" ",Table1[[#This Row],[Make and Model]]), "")</f>
        <v>Camry Sedan</v>
      </c>
      <c r="E1271" t="str">
        <f>REPLACE(Table1[[#This Row],[Make2]],1,5,"")</f>
        <v>Toyota Camry Sedan</v>
      </c>
      <c r="F1271" t="s">
        <v>287</v>
      </c>
      <c r="G1271">
        <v>3.33</v>
      </c>
      <c r="H1271">
        <f>2014-Table1[[#This Row],[Year]]</f>
        <v>8</v>
      </c>
      <c r="K1271" s="1">
        <v>96000</v>
      </c>
      <c r="L1271" s="2">
        <v>5877</v>
      </c>
      <c r="M1271" s="2">
        <v>5740</v>
      </c>
      <c r="N1271" s="2">
        <v>6013</v>
      </c>
      <c r="O1271" s="2" t="s">
        <v>286</v>
      </c>
    </row>
    <row r="1272" spans="1:15" x14ac:dyDescent="0.25">
      <c r="A1272" t="str">
        <f>LEFT(Table1[[#This Row],[Make2]],4)</f>
        <v>2005</v>
      </c>
      <c r="B1272" t="str">
        <f>LEFT(Table1[[#This Row],[Make and Model]],FIND(" ",Table1[[#This Row],[Make and Model]]))</f>
        <v xml:space="preserve">Toyota </v>
      </c>
      <c r="C1272" t="s">
        <v>3032</v>
      </c>
      <c r="D1272" t="str">
        <f>REPLACE(Table1[[#This Row],[Make and Model]],1,FIND(" ",Table1[[#This Row],[Make and Model]]), "")</f>
        <v>Camry Sedan</v>
      </c>
      <c r="E1272" t="str">
        <f>REPLACE(Table1[[#This Row],[Make2]],1,5,"")</f>
        <v>Toyota Camry Sedan</v>
      </c>
      <c r="F1272" t="s">
        <v>19</v>
      </c>
      <c r="G1272">
        <v>3.33</v>
      </c>
      <c r="H1272">
        <f>2014-Table1[[#This Row],[Year]]</f>
        <v>9</v>
      </c>
      <c r="K1272" s="1">
        <v>108000</v>
      </c>
      <c r="L1272" s="2">
        <v>5034</v>
      </c>
      <c r="M1272" s="2">
        <v>4928</v>
      </c>
      <c r="N1272" s="2">
        <v>5139</v>
      </c>
      <c r="O1272" s="2" t="s">
        <v>18</v>
      </c>
    </row>
    <row r="1273" spans="1:15" x14ac:dyDescent="0.25">
      <c r="A1273" t="str">
        <f>LEFT(Table1[[#This Row],[Make2]],4)</f>
        <v>2013</v>
      </c>
      <c r="B1273" t="str">
        <f>LEFT(Table1[[#This Row],[Make and Model]],FIND(" ",Table1[[#This Row],[Make and Model]]))</f>
        <v xml:space="preserve">Toyota </v>
      </c>
      <c r="C1273" t="s">
        <v>3032</v>
      </c>
      <c r="D1273" t="str">
        <f>REPLACE(Table1[[#This Row],[Make and Model]],1,FIND(" ",Table1[[#This Row],[Make and Model]]), "")</f>
        <v>Corolla Sedan</v>
      </c>
      <c r="E1273" t="str">
        <f>REPLACE(Table1[[#This Row],[Make2]],1,5,"")</f>
        <v>Toyota Corolla Sedan</v>
      </c>
      <c r="F1273" t="s">
        <v>2785</v>
      </c>
      <c r="G1273">
        <v>4</v>
      </c>
      <c r="H1273">
        <f>2014-Table1[[#This Row],[Year]]</f>
        <v>1</v>
      </c>
      <c r="K1273" s="1">
        <v>12000</v>
      </c>
      <c r="L1273" s="2">
        <v>13708</v>
      </c>
      <c r="M1273" s="2">
        <v>13412</v>
      </c>
      <c r="N1273" s="2">
        <v>14003</v>
      </c>
      <c r="O1273" s="2" t="s">
        <v>2784</v>
      </c>
    </row>
    <row r="1274" spans="1:15" x14ac:dyDescent="0.25">
      <c r="A1274" t="str">
        <f>LEFT(Table1[[#This Row],[Make2]],4)</f>
        <v>2012</v>
      </c>
      <c r="B1274" t="str">
        <f>LEFT(Table1[[#This Row],[Make and Model]],FIND(" ",Table1[[#This Row],[Make and Model]]))</f>
        <v xml:space="preserve">Toyota </v>
      </c>
      <c r="C1274" t="s">
        <v>3032</v>
      </c>
      <c r="D1274" t="str">
        <f>REPLACE(Table1[[#This Row],[Make and Model]],1,FIND(" ",Table1[[#This Row],[Make and Model]]), "")</f>
        <v>Corolla Sedan</v>
      </c>
      <c r="E1274" t="str">
        <f>REPLACE(Table1[[#This Row],[Make2]],1,5,"")</f>
        <v>Toyota Corolla Sedan</v>
      </c>
      <c r="F1274" t="s">
        <v>2441</v>
      </c>
      <c r="G1274">
        <v>4</v>
      </c>
      <c r="H1274">
        <f>2014-Table1[[#This Row],[Year]]</f>
        <v>2</v>
      </c>
      <c r="K1274" s="1">
        <v>24000</v>
      </c>
      <c r="L1274" s="2">
        <v>12653</v>
      </c>
      <c r="M1274" s="2">
        <v>12406</v>
      </c>
      <c r="N1274" s="2">
        <v>12901</v>
      </c>
      <c r="O1274" s="2" t="s">
        <v>2440</v>
      </c>
    </row>
    <row r="1275" spans="1:15" x14ac:dyDescent="0.25">
      <c r="A1275" t="str">
        <f>LEFT(Table1[[#This Row],[Make2]],4)</f>
        <v>2011</v>
      </c>
      <c r="B1275" t="str">
        <f>LEFT(Table1[[#This Row],[Make and Model]],FIND(" ",Table1[[#This Row],[Make and Model]]))</f>
        <v xml:space="preserve">Toyota </v>
      </c>
      <c r="C1275" t="s">
        <v>3032</v>
      </c>
      <c r="D1275" t="str">
        <f>REPLACE(Table1[[#This Row],[Make and Model]],1,FIND(" ",Table1[[#This Row],[Make and Model]]), "")</f>
        <v>Corolla Sedan</v>
      </c>
      <c r="E1275" t="str">
        <f>REPLACE(Table1[[#This Row],[Make2]],1,5,"")</f>
        <v>Toyota Corolla Sedan</v>
      </c>
      <c r="F1275" t="s">
        <v>2075</v>
      </c>
      <c r="G1275">
        <v>4</v>
      </c>
      <c r="H1275">
        <f>2014-Table1[[#This Row],[Year]]</f>
        <v>3</v>
      </c>
      <c r="K1275" s="1">
        <v>36000</v>
      </c>
      <c r="L1275" s="2">
        <v>11023</v>
      </c>
      <c r="M1275" s="2">
        <v>10755</v>
      </c>
      <c r="N1275" s="2">
        <v>11291</v>
      </c>
      <c r="O1275" s="2" t="s">
        <v>2074</v>
      </c>
    </row>
    <row r="1276" spans="1:15" x14ac:dyDescent="0.25">
      <c r="A1276" t="str">
        <f>LEFT(Table1[[#This Row],[Make2]],4)</f>
        <v>2010</v>
      </c>
      <c r="B1276" t="str">
        <f>LEFT(Table1[[#This Row],[Make and Model]],FIND(" ",Table1[[#This Row],[Make and Model]]))</f>
        <v xml:space="preserve">Toyota </v>
      </c>
      <c r="C1276" t="s">
        <v>3032</v>
      </c>
      <c r="D1276" t="str">
        <f>REPLACE(Table1[[#This Row],[Make and Model]],1,FIND(" ",Table1[[#This Row],[Make and Model]]), "")</f>
        <v>Corolla Sedan</v>
      </c>
      <c r="E1276" t="str">
        <f>REPLACE(Table1[[#This Row],[Make2]],1,5,"")</f>
        <v>Toyota Corolla Sedan</v>
      </c>
      <c r="F1276" t="s">
        <v>1665</v>
      </c>
      <c r="G1276">
        <v>4</v>
      </c>
      <c r="H1276">
        <f>2014-Table1[[#This Row],[Year]]</f>
        <v>4</v>
      </c>
      <c r="K1276" s="1">
        <v>48000</v>
      </c>
      <c r="L1276" s="2">
        <v>9542</v>
      </c>
      <c r="M1276" s="2">
        <v>9340</v>
      </c>
      <c r="N1276" s="2">
        <v>9743</v>
      </c>
      <c r="O1276" s="2" t="s">
        <v>1664</v>
      </c>
    </row>
    <row r="1277" spans="1:15" x14ac:dyDescent="0.25">
      <c r="A1277" t="str">
        <f>LEFT(Table1[[#This Row],[Make2]],4)</f>
        <v>2009</v>
      </c>
      <c r="B1277" t="str">
        <f>LEFT(Table1[[#This Row],[Make and Model]],FIND(" ",Table1[[#This Row],[Make and Model]]))</f>
        <v xml:space="preserve">Toyota </v>
      </c>
      <c r="C1277" t="s">
        <v>3032</v>
      </c>
      <c r="D1277" t="str">
        <f>REPLACE(Table1[[#This Row],[Make and Model]],1,FIND(" ",Table1[[#This Row],[Make and Model]]), "")</f>
        <v>Corolla Sedan</v>
      </c>
      <c r="E1277" t="str">
        <f>REPLACE(Table1[[#This Row],[Make2]],1,5,"")</f>
        <v>Toyota Corolla Sedan</v>
      </c>
      <c r="F1277" t="s">
        <v>1299</v>
      </c>
      <c r="G1277">
        <v>4</v>
      </c>
      <c r="H1277">
        <f>2014-Table1[[#This Row],[Year]]</f>
        <v>5</v>
      </c>
      <c r="K1277" s="1">
        <v>60000</v>
      </c>
      <c r="L1277" s="2">
        <v>8634</v>
      </c>
      <c r="M1277" s="2">
        <v>8470</v>
      </c>
      <c r="N1277" s="2">
        <v>8799</v>
      </c>
      <c r="O1277" s="2" t="s">
        <v>1298</v>
      </c>
    </row>
    <row r="1278" spans="1:15" x14ac:dyDescent="0.25">
      <c r="A1278" t="str">
        <f>LEFT(Table1[[#This Row],[Make2]],4)</f>
        <v>2008</v>
      </c>
      <c r="B1278" t="str">
        <f>LEFT(Table1[[#This Row],[Make and Model]],FIND(" ",Table1[[#This Row],[Make and Model]]))</f>
        <v xml:space="preserve">Toyota </v>
      </c>
      <c r="C1278" t="s">
        <v>3032</v>
      </c>
      <c r="D1278" t="str">
        <f>REPLACE(Table1[[#This Row],[Make and Model]],1,FIND(" ",Table1[[#This Row],[Make and Model]]), "")</f>
        <v>Corolla Sedan</v>
      </c>
      <c r="E1278" t="str">
        <f>REPLACE(Table1[[#This Row],[Make2]],1,5,"")</f>
        <v>Toyota Corolla Sedan</v>
      </c>
      <c r="F1278" t="s">
        <v>945</v>
      </c>
      <c r="G1278">
        <v>1.33</v>
      </c>
      <c r="H1278">
        <f>2014-Table1[[#This Row],[Year]]</f>
        <v>6</v>
      </c>
      <c r="K1278" s="1">
        <v>72000</v>
      </c>
      <c r="L1278" s="2">
        <v>6845</v>
      </c>
      <c r="M1278" s="2">
        <v>6678</v>
      </c>
      <c r="N1278" s="2">
        <v>7012</v>
      </c>
      <c r="O1278" s="2" t="s">
        <v>944</v>
      </c>
    </row>
    <row r="1279" spans="1:15" x14ac:dyDescent="0.25">
      <c r="A1279" t="str">
        <f>LEFT(Table1[[#This Row],[Make2]],4)</f>
        <v>2007</v>
      </c>
      <c r="B1279" t="str">
        <f>LEFT(Table1[[#This Row],[Make and Model]],FIND(" ",Table1[[#This Row],[Make and Model]]))</f>
        <v xml:space="preserve">Toyota </v>
      </c>
      <c r="C1279" t="s">
        <v>3032</v>
      </c>
      <c r="D1279" t="str">
        <f>REPLACE(Table1[[#This Row],[Make and Model]],1,FIND(" ",Table1[[#This Row],[Make and Model]]), "")</f>
        <v>Corolla Sedan</v>
      </c>
      <c r="E1279" t="str">
        <f>REPLACE(Table1[[#This Row],[Make2]],1,5,"")</f>
        <v>Toyota Corolla Sedan</v>
      </c>
      <c r="F1279" t="s">
        <v>605</v>
      </c>
      <c r="G1279">
        <v>1.33</v>
      </c>
      <c r="H1279">
        <f>2014-Table1[[#This Row],[Year]]</f>
        <v>7</v>
      </c>
      <c r="K1279" s="1">
        <v>84000</v>
      </c>
      <c r="L1279" s="2">
        <v>6277</v>
      </c>
      <c r="M1279" s="2">
        <v>6134</v>
      </c>
      <c r="N1279" s="2">
        <v>6420</v>
      </c>
      <c r="O1279" s="2" t="s">
        <v>604</v>
      </c>
    </row>
    <row r="1280" spans="1:15" x14ac:dyDescent="0.25">
      <c r="A1280" t="str">
        <f>LEFT(Table1[[#This Row],[Make2]],4)</f>
        <v>2006</v>
      </c>
      <c r="B1280" t="str">
        <f>LEFT(Table1[[#This Row],[Make and Model]],FIND(" ",Table1[[#This Row],[Make and Model]]))</f>
        <v xml:space="preserve">Toyota </v>
      </c>
      <c r="C1280" t="s">
        <v>3032</v>
      </c>
      <c r="D1280" t="str">
        <f>REPLACE(Table1[[#This Row],[Make and Model]],1,FIND(" ",Table1[[#This Row],[Make and Model]]), "")</f>
        <v>Corolla Sedan</v>
      </c>
      <c r="E1280" t="str">
        <f>REPLACE(Table1[[#This Row],[Make2]],1,5,"")</f>
        <v>Toyota Corolla Sedan</v>
      </c>
      <c r="F1280" t="s">
        <v>289</v>
      </c>
      <c r="G1280">
        <v>1.33</v>
      </c>
      <c r="H1280">
        <f>2014-Table1[[#This Row],[Year]]</f>
        <v>8</v>
      </c>
      <c r="K1280" s="1">
        <v>96000</v>
      </c>
      <c r="L1280" s="2">
        <v>5488</v>
      </c>
      <c r="M1280" s="2">
        <v>5375</v>
      </c>
      <c r="N1280" s="2">
        <v>5602</v>
      </c>
      <c r="O1280" s="2" t="s">
        <v>288</v>
      </c>
    </row>
    <row r="1281" spans="1:15" x14ac:dyDescent="0.25">
      <c r="A1281" t="str">
        <f>LEFT(Table1[[#This Row],[Make2]],4)</f>
        <v>2005</v>
      </c>
      <c r="B1281" t="str">
        <f>LEFT(Table1[[#This Row],[Make and Model]],FIND(" ",Table1[[#This Row],[Make and Model]]))</f>
        <v xml:space="preserve">Toyota </v>
      </c>
      <c r="C1281" t="s">
        <v>3032</v>
      </c>
      <c r="D1281" t="str">
        <f>REPLACE(Table1[[#This Row],[Make and Model]],1,FIND(" ",Table1[[#This Row],[Make and Model]]), "")</f>
        <v>Corolla Sedan</v>
      </c>
      <c r="E1281" t="str">
        <f>REPLACE(Table1[[#This Row],[Make2]],1,5,"")</f>
        <v>Toyota Corolla Sedan</v>
      </c>
      <c r="F1281" t="s">
        <v>21</v>
      </c>
      <c r="G1281">
        <v>1.33</v>
      </c>
      <c r="H1281">
        <f>2014-Table1[[#This Row],[Year]]</f>
        <v>9</v>
      </c>
      <c r="K1281" s="1">
        <v>108000</v>
      </c>
      <c r="L1281" s="2">
        <v>4524</v>
      </c>
      <c r="M1281" s="2">
        <v>4401</v>
      </c>
      <c r="N1281" s="2">
        <v>4647</v>
      </c>
      <c r="O1281" s="2" t="s">
        <v>20</v>
      </c>
    </row>
    <row r="1282" spans="1:15" x14ac:dyDescent="0.25">
      <c r="A1282" t="str">
        <f>LEFT(Table1[[#This Row],[Make2]],4)</f>
        <v>2013</v>
      </c>
      <c r="B1282" t="str">
        <f>LEFT(Table1[[#This Row],[Make and Model]],FIND(" ",Table1[[#This Row],[Make and Model]]))</f>
        <v xml:space="preserve">Toyota </v>
      </c>
      <c r="C1282" t="s">
        <v>3031</v>
      </c>
      <c r="D1282" t="str">
        <f>REPLACE(Table1[[#This Row],[Make and Model]],1,FIND(" ",Table1[[#This Row],[Make and Model]]), "")</f>
        <v>FJ Cruiser SUV</v>
      </c>
      <c r="E1282" t="str">
        <f>REPLACE(Table1[[#This Row],[Make2]],1,5,"")</f>
        <v>Toyota FJ Cruiser SUV</v>
      </c>
      <c r="F1282" t="s">
        <v>2787</v>
      </c>
      <c r="G1282">
        <v>3.67</v>
      </c>
      <c r="H1282">
        <f>2014-Table1[[#This Row],[Year]]</f>
        <v>1</v>
      </c>
      <c r="K1282" s="1">
        <v>12000</v>
      </c>
      <c r="L1282" s="2">
        <v>25965</v>
      </c>
      <c r="M1282" s="2">
        <v>25167</v>
      </c>
      <c r="N1282" s="2">
        <v>26763</v>
      </c>
      <c r="O1282" s="2" t="s">
        <v>2786</v>
      </c>
    </row>
    <row r="1283" spans="1:15" x14ac:dyDescent="0.25">
      <c r="A1283" t="str">
        <f>LEFT(Table1[[#This Row],[Make2]],4)</f>
        <v>2012</v>
      </c>
      <c r="B1283" t="str">
        <f>LEFT(Table1[[#This Row],[Make and Model]],FIND(" ",Table1[[#This Row],[Make and Model]]))</f>
        <v xml:space="preserve">Toyota </v>
      </c>
      <c r="C1283" t="s">
        <v>3031</v>
      </c>
      <c r="D1283" t="str">
        <f>REPLACE(Table1[[#This Row],[Make and Model]],1,FIND(" ",Table1[[#This Row],[Make and Model]]), "")</f>
        <v>FJ Cruiser SUV</v>
      </c>
      <c r="E1283" t="str">
        <f>REPLACE(Table1[[#This Row],[Make2]],1,5,"")</f>
        <v>Toyota FJ Cruiser SUV</v>
      </c>
      <c r="F1283" t="s">
        <v>2445</v>
      </c>
      <c r="G1283">
        <v>3.67</v>
      </c>
      <c r="H1283">
        <f>2014-Table1[[#This Row],[Year]]</f>
        <v>2</v>
      </c>
      <c r="K1283" s="1">
        <v>24000</v>
      </c>
      <c r="L1283" s="2">
        <v>24458</v>
      </c>
      <c r="M1283" s="2">
        <v>24041</v>
      </c>
      <c r="N1283" s="2">
        <v>24875</v>
      </c>
      <c r="O1283" s="2" t="s">
        <v>2444</v>
      </c>
    </row>
    <row r="1284" spans="1:15" x14ac:dyDescent="0.25">
      <c r="A1284" t="str">
        <f>LEFT(Table1[[#This Row],[Make2]],4)</f>
        <v>2011</v>
      </c>
      <c r="B1284" t="str">
        <f>LEFT(Table1[[#This Row],[Make and Model]],FIND(" ",Table1[[#This Row],[Make and Model]]))</f>
        <v xml:space="preserve">Toyota </v>
      </c>
      <c r="C1284" t="s">
        <v>3031</v>
      </c>
      <c r="D1284" t="str">
        <f>REPLACE(Table1[[#This Row],[Make and Model]],1,FIND(" ",Table1[[#This Row],[Make and Model]]), "")</f>
        <v>FJ Cruiser SUV</v>
      </c>
      <c r="E1284" t="str">
        <f>REPLACE(Table1[[#This Row],[Make2]],1,5,"")</f>
        <v>Toyota FJ Cruiser SUV</v>
      </c>
      <c r="F1284" t="s">
        <v>2077</v>
      </c>
      <c r="G1284">
        <v>3.67</v>
      </c>
      <c r="H1284">
        <f>2014-Table1[[#This Row],[Year]]</f>
        <v>3</v>
      </c>
      <c r="K1284" s="1">
        <v>36000</v>
      </c>
      <c r="L1284" s="2">
        <v>22774</v>
      </c>
      <c r="M1284" s="2">
        <v>22308</v>
      </c>
      <c r="N1284" s="2">
        <v>23240</v>
      </c>
      <c r="O1284" s="2" t="s">
        <v>2076</v>
      </c>
    </row>
    <row r="1285" spans="1:15" x14ac:dyDescent="0.25">
      <c r="A1285" t="str">
        <f>LEFT(Table1[[#This Row],[Make2]],4)</f>
        <v>2010</v>
      </c>
      <c r="B1285" t="str">
        <f>LEFT(Table1[[#This Row],[Make and Model]],FIND(" ",Table1[[#This Row],[Make and Model]]))</f>
        <v xml:space="preserve">Toyota </v>
      </c>
      <c r="C1285" t="s">
        <v>3031</v>
      </c>
      <c r="D1285" t="str">
        <f>REPLACE(Table1[[#This Row],[Make and Model]],1,FIND(" ",Table1[[#This Row],[Make and Model]]), "")</f>
        <v>FJ Cruiser SUV</v>
      </c>
      <c r="E1285" t="str">
        <f>REPLACE(Table1[[#This Row],[Make2]],1,5,"")</f>
        <v>Toyota FJ Cruiser SUV</v>
      </c>
      <c r="F1285" t="s">
        <v>1667</v>
      </c>
      <c r="G1285">
        <v>3.67</v>
      </c>
      <c r="H1285">
        <f>2014-Table1[[#This Row],[Year]]</f>
        <v>4</v>
      </c>
      <c r="K1285" s="1">
        <v>48000</v>
      </c>
      <c r="L1285" s="2">
        <v>19902</v>
      </c>
      <c r="M1285" s="2">
        <v>19280</v>
      </c>
      <c r="N1285" s="2">
        <v>20524</v>
      </c>
      <c r="O1285" s="2" t="s">
        <v>1666</v>
      </c>
    </row>
    <row r="1286" spans="1:15" x14ac:dyDescent="0.25">
      <c r="A1286" t="str">
        <f>LEFT(Table1[[#This Row],[Make2]],4)</f>
        <v>2009</v>
      </c>
      <c r="B1286" t="str">
        <f>LEFT(Table1[[#This Row],[Make and Model]],FIND(" ",Table1[[#This Row],[Make and Model]]))</f>
        <v xml:space="preserve">Toyota </v>
      </c>
      <c r="C1286" t="s">
        <v>3031</v>
      </c>
      <c r="D1286" t="str">
        <f>REPLACE(Table1[[#This Row],[Make and Model]],1,FIND(" ",Table1[[#This Row],[Make and Model]]), "")</f>
        <v>FJ Cruiser SUV</v>
      </c>
      <c r="E1286" t="str">
        <f>REPLACE(Table1[[#This Row],[Make2]],1,5,"")</f>
        <v>Toyota FJ Cruiser SUV</v>
      </c>
      <c r="F1286" t="s">
        <v>1301</v>
      </c>
      <c r="G1286">
        <v>3.67</v>
      </c>
      <c r="H1286">
        <f>2014-Table1[[#This Row],[Year]]</f>
        <v>5</v>
      </c>
      <c r="K1286" s="1">
        <v>60000</v>
      </c>
      <c r="L1286" s="2">
        <v>16352</v>
      </c>
      <c r="M1286" s="2">
        <v>15958</v>
      </c>
      <c r="N1286" s="2">
        <v>16746</v>
      </c>
      <c r="O1286" s="2" t="s">
        <v>1300</v>
      </c>
    </row>
    <row r="1287" spans="1:15" x14ac:dyDescent="0.25">
      <c r="A1287" t="str">
        <f>LEFT(Table1[[#This Row],[Make2]],4)</f>
        <v>2008</v>
      </c>
      <c r="B1287" t="str">
        <f>LEFT(Table1[[#This Row],[Make and Model]],FIND(" ",Table1[[#This Row],[Make and Model]]))</f>
        <v xml:space="preserve">Toyota </v>
      </c>
      <c r="C1287" t="s">
        <v>3031</v>
      </c>
      <c r="D1287" t="str">
        <f>REPLACE(Table1[[#This Row],[Make and Model]],1,FIND(" ",Table1[[#This Row],[Make and Model]]), "")</f>
        <v>FJ Cruiser SUV</v>
      </c>
      <c r="E1287" t="str">
        <f>REPLACE(Table1[[#This Row],[Make2]],1,5,"")</f>
        <v>Toyota FJ Cruiser SUV</v>
      </c>
      <c r="F1287" t="s">
        <v>947</v>
      </c>
      <c r="G1287">
        <v>3</v>
      </c>
      <c r="H1287">
        <f>2014-Table1[[#This Row],[Year]]</f>
        <v>6</v>
      </c>
      <c r="K1287" s="1">
        <v>72000</v>
      </c>
      <c r="L1287" s="2">
        <v>16005</v>
      </c>
      <c r="M1287" s="2">
        <v>15649</v>
      </c>
      <c r="N1287" s="2">
        <v>16362</v>
      </c>
      <c r="O1287" s="2" t="s">
        <v>946</v>
      </c>
    </row>
    <row r="1288" spans="1:15" x14ac:dyDescent="0.25">
      <c r="A1288" t="str">
        <f>LEFT(Table1[[#This Row],[Make2]],4)</f>
        <v>2007</v>
      </c>
      <c r="B1288" t="str">
        <f>LEFT(Table1[[#This Row],[Make and Model]],FIND(" ",Table1[[#This Row],[Make and Model]]))</f>
        <v xml:space="preserve">Toyota </v>
      </c>
      <c r="C1288" t="s">
        <v>3031</v>
      </c>
      <c r="D1288" t="str">
        <f>REPLACE(Table1[[#This Row],[Make and Model]],1,FIND(" ",Table1[[#This Row],[Make and Model]]), "")</f>
        <v>FJ Cruiser SUV</v>
      </c>
      <c r="E1288" t="str">
        <f>REPLACE(Table1[[#This Row],[Make2]],1,5,"")</f>
        <v>Toyota FJ Cruiser SUV</v>
      </c>
      <c r="F1288" t="s">
        <v>607</v>
      </c>
      <c r="G1288">
        <v>3</v>
      </c>
      <c r="H1288">
        <f>2014-Table1[[#This Row],[Year]]</f>
        <v>7</v>
      </c>
      <c r="K1288" s="1">
        <v>84000</v>
      </c>
      <c r="L1288" s="2">
        <v>14328</v>
      </c>
      <c r="M1288" s="2">
        <v>14101</v>
      </c>
      <c r="N1288" s="2">
        <v>14556</v>
      </c>
      <c r="O1288" s="2" t="s">
        <v>606</v>
      </c>
    </row>
    <row r="1289" spans="1:15" x14ac:dyDescent="0.25">
      <c r="A1289" t="str">
        <f>LEFT(Table1[[#This Row],[Make2]],4)</f>
        <v>2013</v>
      </c>
      <c r="B1289" t="str">
        <f>LEFT(Table1[[#This Row],[Make and Model]],FIND(" ",Table1[[#This Row],[Make and Model]]))</f>
        <v xml:space="preserve">Toyota </v>
      </c>
      <c r="C1289" t="s">
        <v>3031</v>
      </c>
      <c r="D1289" t="str">
        <f>REPLACE(Table1[[#This Row],[Make and Model]],1,FIND(" ",Table1[[#This Row],[Make and Model]]), "")</f>
        <v>Highlander Hybrid SUV</v>
      </c>
      <c r="E1289" t="str">
        <f>REPLACE(Table1[[#This Row],[Make2]],1,5,"")</f>
        <v>Toyota Highlander Hybrid SUV</v>
      </c>
      <c r="F1289" t="s">
        <v>2789</v>
      </c>
      <c r="G1289">
        <v>4</v>
      </c>
      <c r="H1289">
        <f>2014-Table1[[#This Row],[Year]]</f>
        <v>1</v>
      </c>
      <c r="K1289" s="1">
        <v>12000</v>
      </c>
      <c r="L1289" s="2">
        <v>29926</v>
      </c>
      <c r="M1289" s="2">
        <v>29542</v>
      </c>
      <c r="N1289" s="2">
        <v>30311</v>
      </c>
      <c r="O1289" s="2" t="s">
        <v>2788</v>
      </c>
    </row>
    <row r="1290" spans="1:15" x14ac:dyDescent="0.25">
      <c r="A1290" t="str">
        <f>LEFT(Table1[[#This Row],[Make2]],4)</f>
        <v>2012</v>
      </c>
      <c r="B1290" t="str">
        <f>LEFT(Table1[[#This Row],[Make and Model]],FIND(" ",Table1[[#This Row],[Make and Model]]))</f>
        <v xml:space="preserve">Toyota </v>
      </c>
      <c r="C1290" t="s">
        <v>3031</v>
      </c>
      <c r="D1290" t="str">
        <f>REPLACE(Table1[[#This Row],[Make and Model]],1,FIND(" ",Table1[[#This Row],[Make and Model]]), "")</f>
        <v>Highlander Hybrid SUV</v>
      </c>
      <c r="E1290" t="str">
        <f>REPLACE(Table1[[#This Row],[Make2]],1,5,"")</f>
        <v>Toyota Highlander Hybrid SUV</v>
      </c>
      <c r="F1290" t="s">
        <v>2447</v>
      </c>
      <c r="G1290">
        <v>4</v>
      </c>
      <c r="H1290">
        <f>2014-Table1[[#This Row],[Year]]</f>
        <v>2</v>
      </c>
      <c r="K1290" s="1">
        <v>24000</v>
      </c>
      <c r="L1290" s="2">
        <v>28006</v>
      </c>
      <c r="M1290" s="2">
        <v>27455</v>
      </c>
      <c r="N1290" s="2">
        <v>28557</v>
      </c>
      <c r="O1290" s="2" t="s">
        <v>2446</v>
      </c>
    </row>
    <row r="1291" spans="1:15" x14ac:dyDescent="0.25">
      <c r="A1291" t="str">
        <f>LEFT(Table1[[#This Row],[Make2]],4)</f>
        <v>2011</v>
      </c>
      <c r="B1291" t="str">
        <f>LEFT(Table1[[#This Row],[Make and Model]],FIND(" ",Table1[[#This Row],[Make and Model]]))</f>
        <v xml:space="preserve">Toyota </v>
      </c>
      <c r="C1291" t="s">
        <v>3031</v>
      </c>
      <c r="D1291" t="str">
        <f>REPLACE(Table1[[#This Row],[Make and Model]],1,FIND(" ",Table1[[#This Row],[Make and Model]]), "")</f>
        <v>Highlander Hybrid SUV</v>
      </c>
      <c r="E1291" t="str">
        <f>REPLACE(Table1[[#This Row],[Make2]],1,5,"")</f>
        <v>Toyota Highlander Hybrid SUV</v>
      </c>
      <c r="F1291" t="s">
        <v>2079</v>
      </c>
      <c r="G1291">
        <v>4</v>
      </c>
      <c r="H1291">
        <f>2014-Table1[[#This Row],[Year]]</f>
        <v>3</v>
      </c>
      <c r="K1291" s="1">
        <v>36000</v>
      </c>
      <c r="L1291" s="2">
        <v>25105</v>
      </c>
      <c r="M1291" s="2">
        <v>24486</v>
      </c>
      <c r="N1291" s="2">
        <v>25725</v>
      </c>
      <c r="O1291" s="2" t="s">
        <v>2078</v>
      </c>
    </row>
    <row r="1292" spans="1:15" x14ac:dyDescent="0.25">
      <c r="A1292" t="str">
        <f>LEFT(Table1[[#This Row],[Make2]],4)</f>
        <v>2010</v>
      </c>
      <c r="B1292" t="str">
        <f>LEFT(Table1[[#This Row],[Make and Model]],FIND(" ",Table1[[#This Row],[Make and Model]]))</f>
        <v xml:space="preserve">Toyota </v>
      </c>
      <c r="C1292" t="s">
        <v>3031</v>
      </c>
      <c r="D1292" t="str">
        <f>REPLACE(Table1[[#This Row],[Make and Model]],1,FIND(" ",Table1[[#This Row],[Make and Model]]), "")</f>
        <v>Highlander Hybrid SUV</v>
      </c>
      <c r="E1292" t="str">
        <f>REPLACE(Table1[[#This Row],[Make2]],1,5,"")</f>
        <v>Toyota Highlander Hybrid SUV</v>
      </c>
      <c r="F1292" t="s">
        <v>1669</v>
      </c>
      <c r="G1292">
        <v>4</v>
      </c>
      <c r="H1292">
        <f>2014-Table1[[#This Row],[Year]]</f>
        <v>4</v>
      </c>
      <c r="K1292" s="1">
        <v>48000</v>
      </c>
      <c r="L1292" s="2">
        <v>21514</v>
      </c>
      <c r="M1292" s="2">
        <v>21014</v>
      </c>
      <c r="N1292" s="2">
        <v>22015</v>
      </c>
      <c r="O1292" s="2" t="s">
        <v>1668</v>
      </c>
    </row>
    <row r="1293" spans="1:15" x14ac:dyDescent="0.25">
      <c r="A1293" t="str">
        <f>LEFT(Table1[[#This Row],[Make2]],4)</f>
        <v>2009</v>
      </c>
      <c r="B1293" t="str">
        <f>LEFT(Table1[[#This Row],[Make and Model]],FIND(" ",Table1[[#This Row],[Make and Model]]))</f>
        <v xml:space="preserve">Toyota </v>
      </c>
      <c r="C1293" t="s">
        <v>3031</v>
      </c>
      <c r="D1293" t="str">
        <f>REPLACE(Table1[[#This Row],[Make and Model]],1,FIND(" ",Table1[[#This Row],[Make and Model]]), "")</f>
        <v>Highlander Hybrid SUV</v>
      </c>
      <c r="E1293" t="str">
        <f>REPLACE(Table1[[#This Row],[Make2]],1,5,"")</f>
        <v>Toyota Highlander Hybrid SUV</v>
      </c>
      <c r="F1293" t="s">
        <v>1303</v>
      </c>
      <c r="G1293">
        <v>4</v>
      </c>
      <c r="H1293">
        <f>2014-Table1[[#This Row],[Year]]</f>
        <v>5</v>
      </c>
      <c r="K1293" s="1">
        <v>60000</v>
      </c>
      <c r="L1293" s="2">
        <v>21864</v>
      </c>
      <c r="M1293" s="2">
        <v>21335</v>
      </c>
      <c r="N1293" s="2">
        <v>22393</v>
      </c>
      <c r="O1293" s="2" t="s">
        <v>1302</v>
      </c>
    </row>
    <row r="1294" spans="1:15" x14ac:dyDescent="0.25">
      <c r="A1294" t="str">
        <f>LEFT(Table1[[#This Row],[Make2]],4)</f>
        <v>2008</v>
      </c>
      <c r="B1294" t="str">
        <f>LEFT(Table1[[#This Row],[Make and Model]],FIND(" ",Table1[[#This Row],[Make and Model]]))</f>
        <v xml:space="preserve">Toyota </v>
      </c>
      <c r="C1294" t="s">
        <v>3031</v>
      </c>
      <c r="D1294" t="str">
        <f>REPLACE(Table1[[#This Row],[Make and Model]],1,FIND(" ",Table1[[#This Row],[Make and Model]]), "")</f>
        <v>Highlander Hybrid SUV</v>
      </c>
      <c r="E1294" t="str">
        <f>REPLACE(Table1[[#This Row],[Make2]],1,5,"")</f>
        <v>Toyota Highlander Hybrid SUV</v>
      </c>
      <c r="F1294" t="s">
        <v>951</v>
      </c>
      <c r="G1294">
        <v>4</v>
      </c>
      <c r="H1294">
        <f>2014-Table1[[#This Row],[Year]]</f>
        <v>6</v>
      </c>
      <c r="K1294" s="1">
        <v>72000</v>
      </c>
      <c r="L1294" s="2">
        <v>15525</v>
      </c>
      <c r="M1294" s="2">
        <v>15195</v>
      </c>
      <c r="N1294" s="2">
        <v>15854</v>
      </c>
      <c r="O1294" s="2" t="s">
        <v>950</v>
      </c>
    </row>
    <row r="1295" spans="1:15" x14ac:dyDescent="0.25">
      <c r="A1295" t="str">
        <f>LEFT(Table1[[#This Row],[Make2]],4)</f>
        <v>2007</v>
      </c>
      <c r="B1295" t="str">
        <f>LEFT(Table1[[#This Row],[Make and Model]],FIND(" ",Table1[[#This Row],[Make and Model]]))</f>
        <v xml:space="preserve">Toyota </v>
      </c>
      <c r="C1295" t="s">
        <v>3031</v>
      </c>
      <c r="D1295" t="str">
        <f>REPLACE(Table1[[#This Row],[Make and Model]],1,FIND(" ",Table1[[#This Row],[Make and Model]]), "")</f>
        <v>Highlander Hybrid SUV</v>
      </c>
      <c r="E1295" t="str">
        <f>REPLACE(Table1[[#This Row],[Make2]],1,5,"")</f>
        <v>Toyota Highlander Hybrid SUV</v>
      </c>
      <c r="F1295" t="s">
        <v>609</v>
      </c>
      <c r="G1295">
        <v>3.33</v>
      </c>
      <c r="H1295">
        <f>2014-Table1[[#This Row],[Year]]</f>
        <v>7</v>
      </c>
      <c r="K1295" s="1">
        <v>84000</v>
      </c>
      <c r="L1295" s="2">
        <v>11243</v>
      </c>
      <c r="M1295" s="2">
        <v>10958</v>
      </c>
      <c r="N1295" s="2">
        <v>11529</v>
      </c>
      <c r="O1295" s="2" t="s">
        <v>608</v>
      </c>
    </row>
    <row r="1296" spans="1:15" x14ac:dyDescent="0.25">
      <c r="A1296" t="str">
        <f>LEFT(Table1[[#This Row],[Make2]],4)</f>
        <v>2006</v>
      </c>
      <c r="B1296" t="str">
        <f>LEFT(Table1[[#This Row],[Make and Model]],FIND(" ",Table1[[#This Row],[Make and Model]]))</f>
        <v xml:space="preserve">Toyota </v>
      </c>
      <c r="C1296" t="s">
        <v>3031</v>
      </c>
      <c r="D1296" t="str">
        <f>REPLACE(Table1[[#This Row],[Make and Model]],1,FIND(" ",Table1[[#This Row],[Make and Model]]), "")</f>
        <v>Highlander Hybrid SUV</v>
      </c>
      <c r="E1296" t="str">
        <f>REPLACE(Table1[[#This Row],[Make2]],1,5,"")</f>
        <v>Toyota Highlander Hybrid SUV</v>
      </c>
      <c r="F1296" t="s">
        <v>291</v>
      </c>
      <c r="G1296">
        <v>3.33</v>
      </c>
      <c r="H1296">
        <f>2014-Table1[[#This Row],[Year]]</f>
        <v>8</v>
      </c>
      <c r="K1296" s="1">
        <v>96000</v>
      </c>
      <c r="L1296" s="2">
        <v>8820</v>
      </c>
      <c r="M1296" s="2">
        <v>8645</v>
      </c>
      <c r="N1296" s="2">
        <v>8996</v>
      </c>
      <c r="O1296" s="2" t="s">
        <v>290</v>
      </c>
    </row>
    <row r="1297" spans="1:15" x14ac:dyDescent="0.25">
      <c r="A1297" t="str">
        <f>LEFT(Table1[[#This Row],[Make2]],4)</f>
        <v>2013</v>
      </c>
      <c r="B1297" t="str">
        <f>LEFT(Table1[[#This Row],[Make and Model]],FIND(" ",Table1[[#This Row],[Make and Model]]))</f>
        <v xml:space="preserve">Toyota </v>
      </c>
      <c r="C1297" t="s">
        <v>3031</v>
      </c>
      <c r="D1297" t="str">
        <f>REPLACE(Table1[[#This Row],[Make and Model]],1,FIND(" ",Table1[[#This Row],[Make and Model]]), "")</f>
        <v>Highlander SUV</v>
      </c>
      <c r="E1297" t="str">
        <f>REPLACE(Table1[[#This Row],[Make2]],1,5,"")</f>
        <v>Toyota Highlander SUV</v>
      </c>
      <c r="F1297" t="s">
        <v>2793</v>
      </c>
      <c r="G1297">
        <v>4</v>
      </c>
      <c r="H1297">
        <f>2014-Table1[[#This Row],[Year]]</f>
        <v>1</v>
      </c>
      <c r="K1297" s="1">
        <v>12000</v>
      </c>
      <c r="L1297" s="2">
        <v>23911</v>
      </c>
      <c r="M1297" s="2">
        <v>23509</v>
      </c>
      <c r="N1297" s="2">
        <v>24313</v>
      </c>
      <c r="O1297" s="2" t="s">
        <v>2792</v>
      </c>
    </row>
    <row r="1298" spans="1:15" x14ac:dyDescent="0.25">
      <c r="A1298" t="str">
        <f>LEFT(Table1[[#This Row],[Make2]],4)</f>
        <v>2012</v>
      </c>
      <c r="B1298" t="str">
        <f>LEFT(Table1[[#This Row],[Make and Model]],FIND(" ",Table1[[#This Row],[Make and Model]]))</f>
        <v xml:space="preserve">Toyota </v>
      </c>
      <c r="C1298" t="s">
        <v>3031</v>
      </c>
      <c r="D1298" t="str">
        <f>REPLACE(Table1[[#This Row],[Make and Model]],1,FIND(" ",Table1[[#This Row],[Make and Model]]), "")</f>
        <v>Highlander SUV</v>
      </c>
      <c r="E1298" t="str">
        <f>REPLACE(Table1[[#This Row],[Make2]],1,5,"")</f>
        <v>Toyota Highlander SUV</v>
      </c>
      <c r="F1298" t="s">
        <v>2449</v>
      </c>
      <c r="G1298">
        <v>4</v>
      </c>
      <c r="H1298">
        <f>2014-Table1[[#This Row],[Year]]</f>
        <v>2</v>
      </c>
      <c r="K1298" s="1">
        <v>24000</v>
      </c>
      <c r="L1298" s="2">
        <v>22303</v>
      </c>
      <c r="M1298" s="2">
        <v>21933</v>
      </c>
      <c r="N1298" s="2">
        <v>22673</v>
      </c>
      <c r="O1298" s="2" t="s">
        <v>2448</v>
      </c>
    </row>
    <row r="1299" spans="1:15" x14ac:dyDescent="0.25">
      <c r="A1299" t="str">
        <f>LEFT(Table1[[#This Row],[Make2]],4)</f>
        <v>2011</v>
      </c>
      <c r="B1299" t="str">
        <f>LEFT(Table1[[#This Row],[Make and Model]],FIND(" ",Table1[[#This Row],[Make and Model]]))</f>
        <v xml:space="preserve">Toyota </v>
      </c>
      <c r="C1299" t="s">
        <v>3031</v>
      </c>
      <c r="D1299" t="str">
        <f>REPLACE(Table1[[#This Row],[Make and Model]],1,FIND(" ",Table1[[#This Row],[Make and Model]]), "")</f>
        <v>Highlander SUV</v>
      </c>
      <c r="E1299" t="str">
        <f>REPLACE(Table1[[#This Row],[Make2]],1,5,"")</f>
        <v>Toyota Highlander SUV</v>
      </c>
      <c r="F1299" t="s">
        <v>2081</v>
      </c>
      <c r="G1299">
        <v>4</v>
      </c>
      <c r="H1299">
        <f>2014-Table1[[#This Row],[Year]]</f>
        <v>3</v>
      </c>
      <c r="K1299" s="1">
        <v>36000</v>
      </c>
      <c r="L1299" s="2">
        <v>20514</v>
      </c>
      <c r="M1299" s="2">
        <v>20073</v>
      </c>
      <c r="N1299" s="2">
        <v>20955</v>
      </c>
      <c r="O1299" s="2" t="s">
        <v>2080</v>
      </c>
    </row>
    <row r="1300" spans="1:15" x14ac:dyDescent="0.25">
      <c r="A1300" t="str">
        <f>LEFT(Table1[[#This Row],[Make2]],4)</f>
        <v>2010</v>
      </c>
      <c r="B1300" t="str">
        <f>LEFT(Table1[[#This Row],[Make and Model]],FIND(" ",Table1[[#This Row],[Make and Model]]))</f>
        <v xml:space="preserve">Toyota </v>
      </c>
      <c r="C1300" t="s">
        <v>3031</v>
      </c>
      <c r="D1300" t="str">
        <f>REPLACE(Table1[[#This Row],[Make and Model]],1,FIND(" ",Table1[[#This Row],[Make and Model]]), "")</f>
        <v>Highlander SUV</v>
      </c>
      <c r="E1300" t="str">
        <f>REPLACE(Table1[[#This Row],[Make2]],1,5,"")</f>
        <v>Toyota Highlander SUV</v>
      </c>
      <c r="F1300" t="s">
        <v>1673</v>
      </c>
      <c r="G1300">
        <v>4</v>
      </c>
      <c r="H1300">
        <f>2014-Table1[[#This Row],[Year]]</f>
        <v>4</v>
      </c>
      <c r="K1300" s="1">
        <v>48000</v>
      </c>
      <c r="L1300" s="2">
        <v>16461</v>
      </c>
      <c r="M1300" s="2">
        <v>16100</v>
      </c>
      <c r="N1300" s="2">
        <v>16821</v>
      </c>
      <c r="O1300" s="2" t="s">
        <v>1672</v>
      </c>
    </row>
    <row r="1301" spans="1:15" x14ac:dyDescent="0.25">
      <c r="A1301" t="str">
        <f>LEFT(Table1[[#This Row],[Make2]],4)</f>
        <v>2009</v>
      </c>
      <c r="B1301" t="str">
        <f>LEFT(Table1[[#This Row],[Make and Model]],FIND(" ",Table1[[#This Row],[Make and Model]]))</f>
        <v xml:space="preserve">Toyota </v>
      </c>
      <c r="C1301" t="s">
        <v>3031</v>
      </c>
      <c r="D1301" t="str">
        <f>REPLACE(Table1[[#This Row],[Make and Model]],1,FIND(" ",Table1[[#This Row],[Make and Model]]), "")</f>
        <v>Highlander SUV</v>
      </c>
      <c r="E1301" t="str">
        <f>REPLACE(Table1[[#This Row],[Make2]],1,5,"")</f>
        <v>Toyota Highlander SUV</v>
      </c>
      <c r="F1301" t="s">
        <v>1305</v>
      </c>
      <c r="G1301">
        <v>4</v>
      </c>
      <c r="H1301">
        <f>2014-Table1[[#This Row],[Year]]</f>
        <v>5</v>
      </c>
      <c r="K1301" s="1">
        <v>60000</v>
      </c>
      <c r="L1301" s="2">
        <v>16721</v>
      </c>
      <c r="M1301" s="2">
        <v>16318</v>
      </c>
      <c r="N1301" s="2">
        <v>17124</v>
      </c>
      <c r="O1301" s="2" t="s">
        <v>1304</v>
      </c>
    </row>
    <row r="1302" spans="1:15" x14ac:dyDescent="0.25">
      <c r="A1302" t="str">
        <f>LEFT(Table1[[#This Row],[Make2]],4)</f>
        <v>2008</v>
      </c>
      <c r="B1302" t="str">
        <f>LEFT(Table1[[#This Row],[Make and Model]],FIND(" ",Table1[[#This Row],[Make and Model]]))</f>
        <v xml:space="preserve">Toyota </v>
      </c>
      <c r="C1302" t="s">
        <v>3031</v>
      </c>
      <c r="D1302" t="str">
        <f>REPLACE(Table1[[#This Row],[Make and Model]],1,FIND(" ",Table1[[#This Row],[Make and Model]]), "")</f>
        <v>Highlander SUV</v>
      </c>
      <c r="E1302" t="str">
        <f>REPLACE(Table1[[#This Row],[Make2]],1,5,"")</f>
        <v>Toyota Highlander SUV</v>
      </c>
      <c r="F1302" t="s">
        <v>953</v>
      </c>
      <c r="G1302">
        <v>4</v>
      </c>
      <c r="H1302">
        <f>2014-Table1[[#This Row],[Year]]</f>
        <v>6</v>
      </c>
      <c r="K1302" s="1">
        <v>72000</v>
      </c>
      <c r="L1302" s="2">
        <v>12312</v>
      </c>
      <c r="M1302" s="2">
        <v>12074</v>
      </c>
      <c r="N1302" s="2">
        <v>12549</v>
      </c>
      <c r="O1302" s="2" t="s">
        <v>952</v>
      </c>
    </row>
    <row r="1303" spans="1:15" x14ac:dyDescent="0.25">
      <c r="A1303" t="str">
        <f>LEFT(Table1[[#This Row],[Make2]],4)</f>
        <v>2007</v>
      </c>
      <c r="B1303" t="str">
        <f>LEFT(Table1[[#This Row],[Make and Model]],FIND(" ",Table1[[#This Row],[Make and Model]]))</f>
        <v xml:space="preserve">Toyota </v>
      </c>
      <c r="C1303" t="s">
        <v>3031</v>
      </c>
      <c r="D1303" t="str">
        <f>REPLACE(Table1[[#This Row],[Make and Model]],1,FIND(" ",Table1[[#This Row],[Make and Model]]), "")</f>
        <v>Highlander SUV</v>
      </c>
      <c r="E1303" t="str">
        <f>REPLACE(Table1[[#This Row],[Make2]],1,5,"")</f>
        <v>Toyota Highlander SUV</v>
      </c>
      <c r="F1303" t="s">
        <v>613</v>
      </c>
      <c r="G1303">
        <v>3.33</v>
      </c>
      <c r="H1303">
        <f>2014-Table1[[#This Row],[Year]]</f>
        <v>7</v>
      </c>
      <c r="K1303" s="1">
        <v>84000</v>
      </c>
      <c r="L1303" s="2">
        <v>9095</v>
      </c>
      <c r="M1303" s="2">
        <v>8891</v>
      </c>
      <c r="N1303" s="2">
        <v>9300</v>
      </c>
      <c r="O1303" s="2" t="s">
        <v>612</v>
      </c>
    </row>
    <row r="1304" spans="1:15" x14ac:dyDescent="0.25">
      <c r="A1304" t="str">
        <f>LEFT(Table1[[#This Row],[Make2]],4)</f>
        <v>2006</v>
      </c>
      <c r="B1304" t="str">
        <f>LEFT(Table1[[#This Row],[Make and Model]],FIND(" ",Table1[[#This Row],[Make and Model]]))</f>
        <v xml:space="preserve">Toyota </v>
      </c>
      <c r="C1304" t="s">
        <v>3031</v>
      </c>
      <c r="D1304" t="str">
        <f>REPLACE(Table1[[#This Row],[Make and Model]],1,FIND(" ",Table1[[#This Row],[Make and Model]]), "")</f>
        <v>Highlander SUV</v>
      </c>
      <c r="E1304" t="str">
        <f>REPLACE(Table1[[#This Row],[Make2]],1,5,"")</f>
        <v>Toyota Highlander SUV</v>
      </c>
      <c r="F1304" t="s">
        <v>293</v>
      </c>
      <c r="G1304">
        <v>3.33</v>
      </c>
      <c r="H1304">
        <f>2014-Table1[[#This Row],[Year]]</f>
        <v>8</v>
      </c>
      <c r="K1304" s="1">
        <v>96000</v>
      </c>
      <c r="L1304" s="2">
        <v>13541</v>
      </c>
      <c r="M1304" s="2">
        <v>13184</v>
      </c>
      <c r="N1304" s="2">
        <v>13897</v>
      </c>
      <c r="O1304" s="2" t="s">
        <v>292</v>
      </c>
    </row>
    <row r="1305" spans="1:15" x14ac:dyDescent="0.25">
      <c r="A1305" t="str">
        <f>LEFT(Table1[[#This Row],[Make2]],4)</f>
        <v>2005</v>
      </c>
      <c r="B1305" t="str">
        <f>LEFT(Table1[[#This Row],[Make and Model]],FIND(" ",Table1[[#This Row],[Make and Model]]))</f>
        <v xml:space="preserve">Toyota </v>
      </c>
      <c r="C1305" t="s">
        <v>3031</v>
      </c>
      <c r="D1305" t="str">
        <f>REPLACE(Table1[[#This Row],[Make and Model]],1,FIND(" ",Table1[[#This Row],[Make and Model]]), "")</f>
        <v>Highlander SUV</v>
      </c>
      <c r="E1305" t="str">
        <f>REPLACE(Table1[[#This Row],[Make2]],1,5,"")</f>
        <v>Toyota Highlander SUV</v>
      </c>
      <c r="F1305" t="s">
        <v>23</v>
      </c>
      <c r="G1305">
        <v>3.33</v>
      </c>
      <c r="H1305">
        <f>2014-Table1[[#This Row],[Year]]</f>
        <v>9</v>
      </c>
      <c r="K1305" s="1">
        <v>108000</v>
      </c>
      <c r="L1305" s="2">
        <v>6434</v>
      </c>
      <c r="M1305" s="2">
        <v>6298</v>
      </c>
      <c r="N1305" s="2">
        <v>6570</v>
      </c>
      <c r="O1305" s="2" t="s">
        <v>22</v>
      </c>
    </row>
    <row r="1306" spans="1:15" x14ac:dyDescent="0.25">
      <c r="A1306" t="str">
        <f>LEFT(Table1[[#This Row],[Make2]],4)</f>
        <v>2013</v>
      </c>
      <c r="B1306" t="str">
        <f>LEFT(Table1[[#This Row],[Make and Model]],FIND(" ",Table1[[#This Row],[Make and Model]]))</f>
        <v xml:space="preserve">Toyota </v>
      </c>
      <c r="C1306" t="s">
        <v>3031</v>
      </c>
      <c r="D1306" t="str">
        <f>REPLACE(Table1[[#This Row],[Make and Model]],1,FIND(" ",Table1[[#This Row],[Make and Model]]), "")</f>
        <v>Land Cruiser SUV</v>
      </c>
      <c r="E1306" t="str">
        <f>REPLACE(Table1[[#This Row],[Make2]],1,5,"")</f>
        <v>Toyota Land Cruiser SUV</v>
      </c>
      <c r="F1306" t="s">
        <v>2795</v>
      </c>
      <c r="H1306">
        <f>2014-Table1[[#This Row],[Year]]</f>
        <v>1</v>
      </c>
      <c r="K1306" s="1">
        <v>12000</v>
      </c>
      <c r="L1306" s="2">
        <v>60815</v>
      </c>
      <c r="M1306" s="2">
        <v>59916</v>
      </c>
      <c r="N1306" s="2">
        <v>61715</v>
      </c>
      <c r="O1306" s="2" t="s">
        <v>2794</v>
      </c>
    </row>
    <row r="1307" spans="1:15" x14ac:dyDescent="0.25">
      <c r="A1307" t="str">
        <f>LEFT(Table1[[#This Row],[Make2]],4)</f>
        <v>2011</v>
      </c>
      <c r="B1307" t="str">
        <f>LEFT(Table1[[#This Row],[Make and Model]],FIND(" ",Table1[[#This Row],[Make and Model]]))</f>
        <v xml:space="preserve">Toyota </v>
      </c>
      <c r="C1307" t="s">
        <v>3031</v>
      </c>
      <c r="D1307" t="str">
        <f>REPLACE(Table1[[#This Row],[Make and Model]],1,FIND(" ",Table1[[#This Row],[Make and Model]]), "")</f>
        <v>Land Cruiser SUV</v>
      </c>
      <c r="E1307" t="str">
        <f>REPLACE(Table1[[#This Row],[Make2]],1,5,"")</f>
        <v>Toyota Land Cruiser SUV</v>
      </c>
      <c r="F1307" t="s">
        <v>2083</v>
      </c>
      <c r="H1307">
        <f>2014-Table1[[#This Row],[Year]]</f>
        <v>3</v>
      </c>
      <c r="K1307" s="1">
        <v>36000</v>
      </c>
      <c r="L1307" s="2">
        <v>49588</v>
      </c>
      <c r="M1307" s="2">
        <v>48179</v>
      </c>
      <c r="N1307" s="2">
        <v>50996</v>
      </c>
      <c r="O1307" s="2" t="s">
        <v>2082</v>
      </c>
    </row>
    <row r="1308" spans="1:15" x14ac:dyDescent="0.25">
      <c r="A1308" t="str">
        <f>LEFT(Table1[[#This Row],[Make2]],4)</f>
        <v>2010</v>
      </c>
      <c r="B1308" t="str">
        <f>LEFT(Table1[[#This Row],[Make and Model]],FIND(" ",Table1[[#This Row],[Make and Model]]))</f>
        <v xml:space="preserve">Toyota </v>
      </c>
      <c r="C1308" t="s">
        <v>3031</v>
      </c>
      <c r="D1308" t="str">
        <f>REPLACE(Table1[[#This Row],[Make and Model]],1,FIND(" ",Table1[[#This Row],[Make and Model]]), "")</f>
        <v>Land Cruiser SUV</v>
      </c>
      <c r="E1308" t="str">
        <f>REPLACE(Table1[[#This Row],[Make2]],1,5,"")</f>
        <v>Toyota Land Cruiser SUV</v>
      </c>
      <c r="F1308" t="s">
        <v>1675</v>
      </c>
      <c r="H1308">
        <f>2014-Table1[[#This Row],[Year]]</f>
        <v>4</v>
      </c>
      <c r="K1308" s="1">
        <v>48000</v>
      </c>
      <c r="L1308" s="2">
        <v>43680</v>
      </c>
      <c r="M1308" s="2">
        <v>42599</v>
      </c>
      <c r="N1308" s="2">
        <v>44762</v>
      </c>
      <c r="O1308" s="2" t="s">
        <v>1674</v>
      </c>
    </row>
    <row r="1309" spans="1:15" x14ac:dyDescent="0.25">
      <c r="A1309" t="str">
        <f>LEFT(Table1[[#This Row],[Make2]],4)</f>
        <v>2009</v>
      </c>
      <c r="B1309" t="str">
        <f>LEFT(Table1[[#This Row],[Make and Model]],FIND(" ",Table1[[#This Row],[Make and Model]]))</f>
        <v xml:space="preserve">Toyota </v>
      </c>
      <c r="C1309" t="s">
        <v>3031</v>
      </c>
      <c r="D1309" t="str">
        <f>REPLACE(Table1[[#This Row],[Make and Model]],1,FIND(" ",Table1[[#This Row],[Make and Model]]), "")</f>
        <v>Land Cruiser SUV</v>
      </c>
      <c r="E1309" t="str">
        <f>REPLACE(Table1[[#This Row],[Make2]],1,5,"")</f>
        <v>Toyota Land Cruiser SUV</v>
      </c>
      <c r="F1309" t="s">
        <v>1307</v>
      </c>
      <c r="H1309">
        <f>2014-Table1[[#This Row],[Year]]</f>
        <v>5</v>
      </c>
      <c r="K1309" s="1">
        <v>60000</v>
      </c>
      <c r="L1309" s="2">
        <v>40257</v>
      </c>
      <c r="M1309" s="2">
        <v>39237</v>
      </c>
      <c r="N1309" s="2">
        <v>41277</v>
      </c>
      <c r="O1309" s="2" t="s">
        <v>1306</v>
      </c>
    </row>
    <row r="1310" spans="1:15" x14ac:dyDescent="0.25">
      <c r="A1310" t="str">
        <f>LEFT(Table1[[#This Row],[Make2]],4)</f>
        <v>2008</v>
      </c>
      <c r="B1310" t="str">
        <f>LEFT(Table1[[#This Row],[Make and Model]],FIND(" ",Table1[[#This Row],[Make and Model]]))</f>
        <v xml:space="preserve">Toyota </v>
      </c>
      <c r="C1310" t="s">
        <v>3031</v>
      </c>
      <c r="D1310" t="str">
        <f>REPLACE(Table1[[#This Row],[Make and Model]],1,FIND(" ",Table1[[#This Row],[Make and Model]]), "")</f>
        <v>Land Cruiser SUV</v>
      </c>
      <c r="E1310" t="str">
        <f>REPLACE(Table1[[#This Row],[Make2]],1,5,"")</f>
        <v>Toyota Land Cruiser SUV</v>
      </c>
      <c r="F1310" t="s">
        <v>955</v>
      </c>
      <c r="H1310">
        <f>2014-Table1[[#This Row],[Year]]</f>
        <v>6</v>
      </c>
      <c r="K1310" s="1">
        <v>72000</v>
      </c>
      <c r="L1310" s="2">
        <v>33365</v>
      </c>
      <c r="M1310" s="2">
        <v>32564</v>
      </c>
      <c r="N1310" s="2">
        <v>34165</v>
      </c>
      <c r="O1310" s="2" t="s">
        <v>954</v>
      </c>
    </row>
    <row r="1311" spans="1:15" x14ac:dyDescent="0.25">
      <c r="A1311" t="str">
        <f>LEFT(Table1[[#This Row],[Make2]],4)</f>
        <v>2007</v>
      </c>
      <c r="B1311" t="str">
        <f>LEFT(Table1[[#This Row],[Make and Model]],FIND(" ",Table1[[#This Row],[Make and Model]]))</f>
        <v xml:space="preserve">Toyota </v>
      </c>
      <c r="C1311" t="s">
        <v>3031</v>
      </c>
      <c r="D1311" t="str">
        <f>REPLACE(Table1[[#This Row],[Make and Model]],1,FIND(" ",Table1[[#This Row],[Make and Model]]), "")</f>
        <v>Land Cruiser SUV</v>
      </c>
      <c r="E1311" t="str">
        <f>REPLACE(Table1[[#This Row],[Make2]],1,5,"")</f>
        <v>Toyota Land Cruiser SUV</v>
      </c>
      <c r="F1311" t="s">
        <v>615</v>
      </c>
      <c r="H1311">
        <f>2014-Table1[[#This Row],[Year]]</f>
        <v>7</v>
      </c>
      <c r="K1311" s="1">
        <v>84000</v>
      </c>
      <c r="L1311" s="2">
        <v>25732</v>
      </c>
      <c r="M1311" s="2">
        <v>25046</v>
      </c>
      <c r="N1311" s="2">
        <v>26418</v>
      </c>
      <c r="O1311" s="2" t="s">
        <v>614</v>
      </c>
    </row>
    <row r="1312" spans="1:15" x14ac:dyDescent="0.25">
      <c r="A1312" t="str">
        <f>LEFT(Table1[[#This Row],[Make2]],4)</f>
        <v>2006</v>
      </c>
      <c r="B1312" t="str">
        <f>LEFT(Table1[[#This Row],[Make and Model]],FIND(" ",Table1[[#This Row],[Make and Model]]))</f>
        <v xml:space="preserve">Toyota </v>
      </c>
      <c r="C1312" t="s">
        <v>3031</v>
      </c>
      <c r="D1312" t="str">
        <f>REPLACE(Table1[[#This Row],[Make and Model]],1,FIND(" ",Table1[[#This Row],[Make and Model]]), "")</f>
        <v>Land Cruiser SUV</v>
      </c>
      <c r="E1312" t="str">
        <f>REPLACE(Table1[[#This Row],[Make2]],1,5,"")</f>
        <v>Toyota Land Cruiser SUV</v>
      </c>
      <c r="F1312" t="s">
        <v>297</v>
      </c>
      <c r="H1312">
        <f>2014-Table1[[#This Row],[Year]]</f>
        <v>8</v>
      </c>
      <c r="K1312" s="1">
        <v>96000</v>
      </c>
      <c r="L1312" s="2">
        <v>21171</v>
      </c>
      <c r="M1312" s="2">
        <v>20629</v>
      </c>
      <c r="N1312" s="2">
        <v>21712</v>
      </c>
      <c r="O1312" s="2" t="s">
        <v>296</v>
      </c>
    </row>
    <row r="1313" spans="1:15" x14ac:dyDescent="0.25">
      <c r="A1313" t="str">
        <f>LEFT(Table1[[#This Row],[Make2]],4)</f>
        <v>2005</v>
      </c>
      <c r="B1313" t="str">
        <f>LEFT(Table1[[#This Row],[Make and Model]],FIND(" ",Table1[[#This Row],[Make and Model]]))</f>
        <v xml:space="preserve">Toyota </v>
      </c>
      <c r="C1313" t="s">
        <v>3031</v>
      </c>
      <c r="D1313" t="str">
        <f>REPLACE(Table1[[#This Row],[Make and Model]],1,FIND(" ",Table1[[#This Row],[Make and Model]]), "")</f>
        <v>Land Cruiser SUV</v>
      </c>
      <c r="E1313" t="str">
        <f>REPLACE(Table1[[#This Row],[Make2]],1,5,"")</f>
        <v>Toyota Land Cruiser SUV</v>
      </c>
      <c r="F1313" t="s">
        <v>27</v>
      </c>
      <c r="H1313">
        <f>2014-Table1[[#This Row],[Year]]</f>
        <v>9</v>
      </c>
      <c r="K1313" s="1">
        <v>108000</v>
      </c>
      <c r="L1313" s="2">
        <v>18232</v>
      </c>
      <c r="M1313" s="2">
        <v>17795</v>
      </c>
      <c r="N1313" s="2">
        <v>18669</v>
      </c>
      <c r="O1313" s="2" t="s">
        <v>26</v>
      </c>
    </row>
    <row r="1314" spans="1:15" x14ac:dyDescent="0.25">
      <c r="A1314" t="str">
        <f>LEFT(Table1[[#This Row],[Make2]],4)</f>
        <v>2013</v>
      </c>
      <c r="B1314" t="str">
        <f>LEFT(Table1[[#This Row],[Make and Model]],FIND(" ",Table1[[#This Row],[Make and Model]]))</f>
        <v xml:space="preserve">Toyota </v>
      </c>
      <c r="C1314" t="s">
        <v>3033</v>
      </c>
      <c r="D1314" t="str">
        <f>REPLACE(Table1[[#This Row],[Make and Model]],1,FIND(" ",Table1[[#This Row],[Make and Model]]), "")</f>
        <v>Matrix Hatchback</v>
      </c>
      <c r="E1314" t="str">
        <f>REPLACE(Table1[[#This Row],[Make2]],1,5,"")</f>
        <v>Toyota Matrix Hatchback</v>
      </c>
      <c r="F1314" t="s">
        <v>2797</v>
      </c>
      <c r="G1314">
        <v>3.33</v>
      </c>
      <c r="H1314">
        <f>2014-Table1[[#This Row],[Year]]</f>
        <v>1</v>
      </c>
      <c r="K1314" s="1">
        <v>12000</v>
      </c>
      <c r="L1314" s="2">
        <v>14011</v>
      </c>
      <c r="M1314" s="2">
        <v>13687</v>
      </c>
      <c r="N1314" s="2">
        <v>14336</v>
      </c>
      <c r="O1314" s="2" t="s">
        <v>2796</v>
      </c>
    </row>
    <row r="1315" spans="1:15" x14ac:dyDescent="0.25">
      <c r="A1315" t="str">
        <f>LEFT(Table1[[#This Row],[Make2]],4)</f>
        <v>2012</v>
      </c>
      <c r="B1315" t="str">
        <f>LEFT(Table1[[#This Row],[Make and Model]],FIND(" ",Table1[[#This Row],[Make and Model]]))</f>
        <v xml:space="preserve">Toyota </v>
      </c>
      <c r="C1315" t="s">
        <v>3033</v>
      </c>
      <c r="D1315" t="str">
        <f>REPLACE(Table1[[#This Row],[Make and Model]],1,FIND(" ",Table1[[#This Row],[Make and Model]]), "")</f>
        <v>Matrix Hatchback</v>
      </c>
      <c r="E1315" t="str">
        <f>REPLACE(Table1[[#This Row],[Make2]],1,5,"")</f>
        <v>Toyota Matrix Hatchback</v>
      </c>
      <c r="F1315" t="s">
        <v>2451</v>
      </c>
      <c r="G1315">
        <v>3.33</v>
      </c>
      <c r="H1315">
        <f>2014-Table1[[#This Row],[Year]]</f>
        <v>2</v>
      </c>
      <c r="K1315" s="1">
        <v>24000</v>
      </c>
      <c r="L1315" s="2">
        <v>12525</v>
      </c>
      <c r="M1315" s="2">
        <v>12231</v>
      </c>
      <c r="N1315" s="2">
        <v>12819</v>
      </c>
      <c r="O1315" s="2" t="s">
        <v>2450</v>
      </c>
    </row>
    <row r="1316" spans="1:15" x14ac:dyDescent="0.25">
      <c r="A1316" t="str">
        <f>LEFT(Table1[[#This Row],[Make2]],4)</f>
        <v>2011</v>
      </c>
      <c r="B1316" t="str">
        <f>LEFT(Table1[[#This Row],[Make and Model]],FIND(" ",Table1[[#This Row],[Make and Model]]))</f>
        <v xml:space="preserve">Toyota </v>
      </c>
      <c r="C1316" t="s">
        <v>3033</v>
      </c>
      <c r="D1316" t="str">
        <f>REPLACE(Table1[[#This Row],[Make and Model]],1,FIND(" ",Table1[[#This Row],[Make and Model]]), "")</f>
        <v>Matrix Hatchback</v>
      </c>
      <c r="E1316" t="str">
        <f>REPLACE(Table1[[#This Row],[Make2]],1,5,"")</f>
        <v>Toyota Matrix Hatchback</v>
      </c>
      <c r="F1316" t="s">
        <v>2087</v>
      </c>
      <c r="G1316">
        <v>3.33</v>
      </c>
      <c r="H1316">
        <f>2014-Table1[[#This Row],[Year]]</f>
        <v>3</v>
      </c>
      <c r="K1316" s="1">
        <v>36000</v>
      </c>
      <c r="L1316" s="2">
        <v>11144</v>
      </c>
      <c r="M1316" s="2">
        <v>10805</v>
      </c>
      <c r="N1316" s="2">
        <v>11484</v>
      </c>
      <c r="O1316" s="2" t="s">
        <v>2086</v>
      </c>
    </row>
    <row r="1317" spans="1:15" x14ac:dyDescent="0.25">
      <c r="A1317" t="str">
        <f>LEFT(Table1[[#This Row],[Make2]],4)</f>
        <v>2010</v>
      </c>
      <c r="B1317" t="str">
        <f>LEFT(Table1[[#This Row],[Make and Model]],FIND(" ",Table1[[#This Row],[Make and Model]]))</f>
        <v xml:space="preserve">Toyota </v>
      </c>
      <c r="C1317" t="s">
        <v>3033</v>
      </c>
      <c r="D1317" t="str">
        <f>REPLACE(Table1[[#This Row],[Make and Model]],1,FIND(" ",Table1[[#This Row],[Make and Model]]), "")</f>
        <v>Matrix Hatchback</v>
      </c>
      <c r="E1317" t="str">
        <f>REPLACE(Table1[[#This Row],[Make2]],1,5,"")</f>
        <v>Toyota Matrix Hatchback</v>
      </c>
      <c r="F1317" t="s">
        <v>1677</v>
      </c>
      <c r="G1317">
        <v>3.33</v>
      </c>
      <c r="H1317">
        <f>2014-Table1[[#This Row],[Year]]</f>
        <v>4</v>
      </c>
      <c r="K1317" s="1">
        <v>48000</v>
      </c>
      <c r="L1317" s="2">
        <v>9967</v>
      </c>
      <c r="M1317" s="2">
        <v>9721</v>
      </c>
      <c r="N1317" s="2">
        <v>10213</v>
      </c>
      <c r="O1317" s="2" t="s">
        <v>1676</v>
      </c>
    </row>
    <row r="1318" spans="1:15" x14ac:dyDescent="0.25">
      <c r="A1318" t="str">
        <f>LEFT(Table1[[#This Row],[Make2]],4)</f>
        <v>2009</v>
      </c>
      <c r="B1318" t="str">
        <f>LEFT(Table1[[#This Row],[Make and Model]],FIND(" ",Table1[[#This Row],[Make and Model]]))</f>
        <v xml:space="preserve">Toyota </v>
      </c>
      <c r="C1318" t="s">
        <v>3033</v>
      </c>
      <c r="D1318" t="str">
        <f>REPLACE(Table1[[#This Row],[Make and Model]],1,FIND(" ",Table1[[#This Row],[Make and Model]]), "")</f>
        <v>Matrix Hatchback</v>
      </c>
      <c r="E1318" t="str">
        <f>REPLACE(Table1[[#This Row],[Make2]],1,5,"")</f>
        <v>Toyota Matrix Hatchback</v>
      </c>
      <c r="F1318" t="s">
        <v>1309</v>
      </c>
      <c r="G1318">
        <v>3.33</v>
      </c>
      <c r="H1318">
        <f>2014-Table1[[#This Row],[Year]]</f>
        <v>5</v>
      </c>
      <c r="K1318" s="1">
        <v>60000</v>
      </c>
      <c r="L1318" s="2">
        <v>8827</v>
      </c>
      <c r="M1318" s="2">
        <v>8552</v>
      </c>
      <c r="N1318" s="2">
        <v>9102</v>
      </c>
      <c r="O1318" s="2" t="s">
        <v>1308</v>
      </c>
    </row>
    <row r="1319" spans="1:15" x14ac:dyDescent="0.25">
      <c r="A1319" t="str">
        <f>LEFT(Table1[[#This Row],[Make2]],4)</f>
        <v>2008</v>
      </c>
      <c r="B1319" t="str">
        <f>LEFT(Table1[[#This Row],[Make and Model]],FIND(" ",Table1[[#This Row],[Make and Model]]))</f>
        <v xml:space="preserve">Toyota </v>
      </c>
      <c r="C1319" t="s">
        <v>3033</v>
      </c>
      <c r="D1319" t="str">
        <f>REPLACE(Table1[[#This Row],[Make and Model]],1,FIND(" ",Table1[[#This Row],[Make and Model]]), "")</f>
        <v>Matrix Hatchback</v>
      </c>
      <c r="E1319" t="str">
        <f>REPLACE(Table1[[#This Row],[Make2]],1,5,"")</f>
        <v>Toyota Matrix Hatchback</v>
      </c>
      <c r="F1319" t="s">
        <v>957</v>
      </c>
      <c r="G1319">
        <v>3.33</v>
      </c>
      <c r="H1319">
        <f>2014-Table1[[#This Row],[Year]]</f>
        <v>6</v>
      </c>
      <c r="K1319" s="1">
        <v>72000</v>
      </c>
      <c r="L1319" s="2">
        <v>7476</v>
      </c>
      <c r="M1319" s="2">
        <v>7274</v>
      </c>
      <c r="N1319" s="2">
        <v>7678</v>
      </c>
      <c r="O1319" s="2" t="s">
        <v>956</v>
      </c>
    </row>
    <row r="1320" spans="1:15" x14ac:dyDescent="0.25">
      <c r="A1320" t="str">
        <f>LEFT(Table1[[#This Row],[Make2]],4)</f>
        <v>2007</v>
      </c>
      <c r="B1320" t="str">
        <f>LEFT(Table1[[#This Row],[Make and Model]],FIND(" ",Table1[[#This Row],[Make and Model]]))</f>
        <v xml:space="preserve">Toyota </v>
      </c>
      <c r="C1320" t="s">
        <v>3033</v>
      </c>
      <c r="D1320" t="str">
        <f>REPLACE(Table1[[#This Row],[Make and Model]],1,FIND(" ",Table1[[#This Row],[Make and Model]]), "")</f>
        <v>Matrix Hatchback</v>
      </c>
      <c r="E1320" t="str">
        <f>REPLACE(Table1[[#This Row],[Make2]],1,5,"")</f>
        <v>Toyota Matrix Hatchback</v>
      </c>
      <c r="F1320" t="s">
        <v>617</v>
      </c>
      <c r="G1320">
        <v>3.33</v>
      </c>
      <c r="H1320">
        <f>2014-Table1[[#This Row],[Year]]</f>
        <v>7</v>
      </c>
      <c r="K1320" s="1">
        <v>84000</v>
      </c>
      <c r="L1320" s="2">
        <v>6602</v>
      </c>
      <c r="M1320" s="2">
        <v>6419</v>
      </c>
      <c r="N1320" s="2">
        <v>6785</v>
      </c>
      <c r="O1320" s="2" t="s">
        <v>616</v>
      </c>
    </row>
    <row r="1321" spans="1:15" x14ac:dyDescent="0.25">
      <c r="A1321" t="str">
        <f>LEFT(Table1[[#This Row],[Make2]],4)</f>
        <v>2006</v>
      </c>
      <c r="B1321" t="str">
        <f>LEFT(Table1[[#This Row],[Make and Model]],FIND(" ",Table1[[#This Row],[Make and Model]]))</f>
        <v xml:space="preserve">Toyota </v>
      </c>
      <c r="C1321" t="s">
        <v>3033</v>
      </c>
      <c r="D1321" t="str">
        <f>REPLACE(Table1[[#This Row],[Make and Model]],1,FIND(" ",Table1[[#This Row],[Make and Model]]), "")</f>
        <v>Matrix Hatchback</v>
      </c>
      <c r="E1321" t="str">
        <f>REPLACE(Table1[[#This Row],[Make2]],1,5,"")</f>
        <v>Toyota Matrix Hatchback</v>
      </c>
      <c r="F1321" t="s">
        <v>299</v>
      </c>
      <c r="G1321">
        <v>3.33</v>
      </c>
      <c r="H1321">
        <f>2014-Table1[[#This Row],[Year]]</f>
        <v>8</v>
      </c>
      <c r="K1321" s="1">
        <v>96000</v>
      </c>
      <c r="L1321" s="2">
        <v>5553</v>
      </c>
      <c r="M1321" s="2">
        <v>5440</v>
      </c>
      <c r="N1321" s="2">
        <v>5667</v>
      </c>
      <c r="O1321" s="2" t="s">
        <v>298</v>
      </c>
    </row>
    <row r="1322" spans="1:15" x14ac:dyDescent="0.25">
      <c r="A1322" t="str">
        <f>LEFT(Table1[[#This Row],[Make2]],4)</f>
        <v>2005</v>
      </c>
      <c r="B1322" t="str">
        <f>LEFT(Table1[[#This Row],[Make and Model]],FIND(" ",Table1[[#This Row],[Make and Model]]))</f>
        <v xml:space="preserve">Toyota </v>
      </c>
      <c r="C1322" t="s">
        <v>3033</v>
      </c>
      <c r="D1322" t="str">
        <f>REPLACE(Table1[[#This Row],[Make and Model]],1,FIND(" ",Table1[[#This Row],[Make and Model]]), "")</f>
        <v>Matrix Hatchback</v>
      </c>
      <c r="E1322" t="str">
        <f>REPLACE(Table1[[#This Row],[Make2]],1,5,"")</f>
        <v>Toyota Matrix Hatchback</v>
      </c>
      <c r="F1322" t="s">
        <v>29</v>
      </c>
      <c r="G1322">
        <v>3.33</v>
      </c>
      <c r="H1322">
        <f>2014-Table1[[#This Row],[Year]]</f>
        <v>9</v>
      </c>
      <c r="K1322" s="1">
        <v>108000</v>
      </c>
      <c r="L1322" s="2">
        <v>4646</v>
      </c>
      <c r="M1322" s="2">
        <v>4544</v>
      </c>
      <c r="N1322" s="2">
        <v>4747</v>
      </c>
      <c r="O1322" s="2" t="s">
        <v>28</v>
      </c>
    </row>
    <row r="1323" spans="1:15" x14ac:dyDescent="0.25">
      <c r="A1323" t="str">
        <f>LEFT(Table1[[#This Row],[Make2]],4)</f>
        <v>2013</v>
      </c>
      <c r="B1323" t="str">
        <f>LEFT(Table1[[#This Row],[Make and Model]],FIND(" ",Table1[[#This Row],[Make and Model]]))</f>
        <v xml:space="preserve">Toyota </v>
      </c>
      <c r="C1323" t="s">
        <v>3033</v>
      </c>
      <c r="D1323" t="str">
        <f>REPLACE(Table1[[#This Row],[Make and Model]],1,FIND(" ",Table1[[#This Row],[Make and Model]]), "")</f>
        <v>Prius Hatchback</v>
      </c>
      <c r="E1323" t="str">
        <f>REPLACE(Table1[[#This Row],[Make2]],1,5,"")</f>
        <v>Toyota Prius Hatchback</v>
      </c>
      <c r="F1323" t="s">
        <v>2799</v>
      </c>
      <c r="G1323">
        <v>4</v>
      </c>
      <c r="H1323">
        <f>2014-Table1[[#This Row],[Year]]</f>
        <v>1</v>
      </c>
      <c r="K1323" s="1">
        <v>12000</v>
      </c>
      <c r="L1323" s="2">
        <v>18031</v>
      </c>
      <c r="M1323" s="2">
        <v>17643</v>
      </c>
      <c r="N1323" s="2">
        <v>18419</v>
      </c>
      <c r="O1323" s="2" t="s">
        <v>2798</v>
      </c>
    </row>
    <row r="1324" spans="1:15" x14ac:dyDescent="0.25">
      <c r="A1324" t="str">
        <f>LEFT(Table1[[#This Row],[Make2]],4)</f>
        <v>2012</v>
      </c>
      <c r="B1324" t="str">
        <f>LEFT(Table1[[#This Row],[Make and Model]],FIND(" ",Table1[[#This Row],[Make and Model]]))</f>
        <v xml:space="preserve">Toyota </v>
      </c>
      <c r="C1324" t="s">
        <v>3033</v>
      </c>
      <c r="D1324" t="str">
        <f>REPLACE(Table1[[#This Row],[Make and Model]],1,FIND(" ",Table1[[#This Row],[Make and Model]]), "")</f>
        <v>Prius Hatchback</v>
      </c>
      <c r="E1324" t="str">
        <f>REPLACE(Table1[[#This Row],[Make2]],1,5,"")</f>
        <v>Toyota Prius Hatchback</v>
      </c>
      <c r="F1324" t="s">
        <v>2453</v>
      </c>
      <c r="G1324">
        <v>4</v>
      </c>
      <c r="H1324">
        <f>2014-Table1[[#This Row],[Year]]</f>
        <v>2</v>
      </c>
      <c r="K1324" s="1">
        <v>24000</v>
      </c>
      <c r="L1324" s="2">
        <v>16805</v>
      </c>
      <c r="M1324" s="2">
        <v>16477</v>
      </c>
      <c r="N1324" s="2">
        <v>17134</v>
      </c>
      <c r="O1324" s="2" t="s">
        <v>2452</v>
      </c>
    </row>
    <row r="1325" spans="1:15" x14ac:dyDescent="0.25">
      <c r="A1325" t="str">
        <f>LEFT(Table1[[#This Row],[Make2]],4)</f>
        <v>2011</v>
      </c>
      <c r="B1325" t="str">
        <f>LEFT(Table1[[#This Row],[Make and Model]],FIND(" ",Table1[[#This Row],[Make and Model]]))</f>
        <v xml:space="preserve">Toyota </v>
      </c>
      <c r="C1325" t="s">
        <v>3033</v>
      </c>
      <c r="D1325" t="str">
        <f>REPLACE(Table1[[#This Row],[Make and Model]],1,FIND(" ",Table1[[#This Row],[Make and Model]]), "")</f>
        <v>Prius Hatchback</v>
      </c>
      <c r="E1325" t="str">
        <f>REPLACE(Table1[[#This Row],[Make2]],1,5,"")</f>
        <v>Toyota Prius Hatchback</v>
      </c>
      <c r="F1325" t="s">
        <v>2089</v>
      </c>
      <c r="G1325">
        <v>4</v>
      </c>
      <c r="H1325">
        <f>2014-Table1[[#This Row],[Year]]</f>
        <v>3</v>
      </c>
      <c r="K1325" s="1">
        <v>36000</v>
      </c>
      <c r="L1325" s="2">
        <v>15171</v>
      </c>
      <c r="M1325" s="2">
        <v>14771</v>
      </c>
      <c r="N1325" s="2">
        <v>15571</v>
      </c>
      <c r="O1325" s="2" t="s">
        <v>2088</v>
      </c>
    </row>
    <row r="1326" spans="1:15" x14ac:dyDescent="0.25">
      <c r="A1326" t="str">
        <f>LEFT(Table1[[#This Row],[Make2]],4)</f>
        <v>2010</v>
      </c>
      <c r="B1326" t="str">
        <f>LEFT(Table1[[#This Row],[Make and Model]],FIND(" ",Table1[[#This Row],[Make and Model]]))</f>
        <v xml:space="preserve">Toyota </v>
      </c>
      <c r="C1326" t="s">
        <v>3033</v>
      </c>
      <c r="D1326" t="str">
        <f>REPLACE(Table1[[#This Row],[Make and Model]],1,FIND(" ",Table1[[#This Row],[Make and Model]]), "")</f>
        <v>Prius Hatchback</v>
      </c>
      <c r="E1326" t="str">
        <f>REPLACE(Table1[[#This Row],[Make2]],1,5,"")</f>
        <v>Toyota Prius Hatchback</v>
      </c>
      <c r="F1326" t="s">
        <v>1679</v>
      </c>
      <c r="G1326">
        <v>4</v>
      </c>
      <c r="H1326">
        <f>2014-Table1[[#This Row],[Year]]</f>
        <v>4</v>
      </c>
      <c r="K1326" s="1">
        <v>48000</v>
      </c>
      <c r="L1326" s="2">
        <v>13618</v>
      </c>
      <c r="M1326" s="2">
        <v>13276</v>
      </c>
      <c r="N1326" s="2">
        <v>13961</v>
      </c>
      <c r="O1326" s="2" t="s">
        <v>1678</v>
      </c>
    </row>
    <row r="1327" spans="1:15" x14ac:dyDescent="0.25">
      <c r="A1327" t="str">
        <f>LEFT(Table1[[#This Row],[Make2]],4)</f>
        <v>2009</v>
      </c>
      <c r="B1327" t="str">
        <f>LEFT(Table1[[#This Row],[Make and Model]],FIND(" ",Table1[[#This Row],[Make and Model]]))</f>
        <v xml:space="preserve">Toyota </v>
      </c>
      <c r="C1327" t="s">
        <v>3033</v>
      </c>
      <c r="D1327" t="str">
        <f>REPLACE(Table1[[#This Row],[Make and Model]],1,FIND(" ",Table1[[#This Row],[Make and Model]]), "")</f>
        <v>Prius Hatchback</v>
      </c>
      <c r="E1327" t="str">
        <f>REPLACE(Table1[[#This Row],[Make2]],1,5,"")</f>
        <v>Toyota Prius Hatchback</v>
      </c>
      <c r="F1327" t="s">
        <v>1313</v>
      </c>
      <c r="G1327">
        <v>3.33</v>
      </c>
      <c r="H1327">
        <f>2014-Table1[[#This Row],[Year]]</f>
        <v>5</v>
      </c>
      <c r="K1327" s="1">
        <v>60000</v>
      </c>
      <c r="L1327" s="2">
        <v>10528</v>
      </c>
      <c r="M1327" s="2">
        <v>10276</v>
      </c>
      <c r="N1327" s="2">
        <v>10780</v>
      </c>
      <c r="O1327" s="2" t="s">
        <v>1312</v>
      </c>
    </row>
    <row r="1328" spans="1:15" x14ac:dyDescent="0.25">
      <c r="A1328" t="str">
        <f>LEFT(Table1[[#This Row],[Make2]],4)</f>
        <v>2008</v>
      </c>
      <c r="B1328" t="str">
        <f>LEFT(Table1[[#This Row],[Make and Model]],FIND(" ",Table1[[#This Row],[Make and Model]]))</f>
        <v xml:space="preserve">Toyota </v>
      </c>
      <c r="C1328" t="s">
        <v>3033</v>
      </c>
      <c r="D1328" t="str">
        <f>REPLACE(Table1[[#This Row],[Make and Model]],1,FIND(" ",Table1[[#This Row],[Make and Model]]), "")</f>
        <v>Prius Hatchback</v>
      </c>
      <c r="E1328" t="str">
        <f>REPLACE(Table1[[#This Row],[Make2]],1,5,"")</f>
        <v>Toyota Prius Hatchback</v>
      </c>
      <c r="F1328" t="s">
        <v>959</v>
      </c>
      <c r="G1328">
        <v>3.33</v>
      </c>
      <c r="H1328">
        <f>2014-Table1[[#This Row],[Year]]</f>
        <v>6</v>
      </c>
      <c r="K1328" s="1">
        <v>72000</v>
      </c>
      <c r="L1328" s="2">
        <v>9026</v>
      </c>
      <c r="M1328" s="2">
        <v>8819</v>
      </c>
      <c r="N1328" s="2">
        <v>9234</v>
      </c>
      <c r="O1328" s="2" t="s">
        <v>958</v>
      </c>
    </row>
    <row r="1329" spans="1:15" x14ac:dyDescent="0.25">
      <c r="A1329" t="str">
        <f>LEFT(Table1[[#This Row],[Make2]],4)</f>
        <v>2007</v>
      </c>
      <c r="B1329" t="str">
        <f>LEFT(Table1[[#This Row],[Make and Model]],FIND(" ",Table1[[#This Row],[Make and Model]]))</f>
        <v xml:space="preserve">Toyota </v>
      </c>
      <c r="C1329" t="s">
        <v>3033</v>
      </c>
      <c r="D1329" t="str">
        <f>REPLACE(Table1[[#This Row],[Make and Model]],1,FIND(" ",Table1[[#This Row],[Make and Model]]), "")</f>
        <v>Prius Hatchback</v>
      </c>
      <c r="E1329" t="str">
        <f>REPLACE(Table1[[#This Row],[Make2]],1,5,"")</f>
        <v>Toyota Prius Hatchback</v>
      </c>
      <c r="F1329" t="s">
        <v>619</v>
      </c>
      <c r="G1329">
        <v>3.33</v>
      </c>
      <c r="H1329">
        <f>2014-Table1[[#This Row],[Year]]</f>
        <v>7</v>
      </c>
      <c r="K1329" s="1">
        <v>84000</v>
      </c>
      <c r="L1329" s="2">
        <v>7722</v>
      </c>
      <c r="M1329" s="2">
        <v>7562</v>
      </c>
      <c r="N1329" s="2">
        <v>7882</v>
      </c>
      <c r="O1329" s="2" t="s">
        <v>618</v>
      </c>
    </row>
    <row r="1330" spans="1:15" x14ac:dyDescent="0.25">
      <c r="A1330" t="str">
        <f>LEFT(Table1[[#This Row],[Make2]],4)</f>
        <v>2006</v>
      </c>
      <c r="B1330" t="str">
        <f>LEFT(Table1[[#This Row],[Make and Model]],FIND(" ",Table1[[#This Row],[Make and Model]]))</f>
        <v xml:space="preserve">Toyota </v>
      </c>
      <c r="C1330" t="s">
        <v>3033</v>
      </c>
      <c r="D1330" t="str">
        <f>REPLACE(Table1[[#This Row],[Make and Model]],1,FIND(" ",Table1[[#This Row],[Make and Model]]), "")</f>
        <v>Prius Hatchback</v>
      </c>
      <c r="E1330" t="str">
        <f>REPLACE(Table1[[#This Row],[Make2]],1,5,"")</f>
        <v>Toyota Prius Hatchback</v>
      </c>
      <c r="F1330" t="s">
        <v>301</v>
      </c>
      <c r="G1330">
        <v>2.33</v>
      </c>
      <c r="H1330">
        <f>2014-Table1[[#This Row],[Year]]</f>
        <v>8</v>
      </c>
      <c r="K1330" s="1">
        <v>96000</v>
      </c>
      <c r="L1330" s="2">
        <v>6812</v>
      </c>
      <c r="M1330" s="2">
        <v>6671</v>
      </c>
      <c r="N1330" s="2">
        <v>6953</v>
      </c>
      <c r="O1330" s="2" t="s">
        <v>300</v>
      </c>
    </row>
    <row r="1331" spans="1:15" x14ac:dyDescent="0.25">
      <c r="A1331" t="str">
        <f>LEFT(Table1[[#This Row],[Make2]],4)</f>
        <v>2005</v>
      </c>
      <c r="B1331" t="str">
        <f>LEFT(Table1[[#This Row],[Make and Model]],FIND(" ",Table1[[#This Row],[Make and Model]]))</f>
        <v xml:space="preserve">Toyota </v>
      </c>
      <c r="C1331" t="s">
        <v>3033</v>
      </c>
      <c r="D1331" t="str">
        <f>REPLACE(Table1[[#This Row],[Make and Model]],1,FIND(" ",Table1[[#This Row],[Make and Model]]), "")</f>
        <v>Prius Hatchback</v>
      </c>
      <c r="E1331" t="str">
        <f>REPLACE(Table1[[#This Row],[Make2]],1,5,"")</f>
        <v>Toyota Prius Hatchback</v>
      </c>
      <c r="F1331" t="s">
        <v>31</v>
      </c>
      <c r="G1331">
        <v>2.33</v>
      </c>
      <c r="H1331">
        <f>2014-Table1[[#This Row],[Year]]</f>
        <v>9</v>
      </c>
      <c r="K1331" s="1">
        <v>108000</v>
      </c>
      <c r="L1331" s="2">
        <v>5305</v>
      </c>
      <c r="M1331" s="2">
        <v>5182</v>
      </c>
      <c r="N1331" s="2">
        <v>5429</v>
      </c>
      <c r="O1331" s="2" t="s">
        <v>30</v>
      </c>
    </row>
    <row r="1332" spans="1:15" x14ac:dyDescent="0.25">
      <c r="A1332" t="str">
        <f>LEFT(Table1[[#This Row],[Make2]],4)</f>
        <v>2013</v>
      </c>
      <c r="B1332" t="str">
        <f>LEFT(Table1[[#This Row],[Make and Model]],FIND(" ",Table1[[#This Row],[Make and Model]]))</f>
        <v xml:space="preserve">Toyota </v>
      </c>
      <c r="C1332" t="s">
        <v>3031</v>
      </c>
      <c r="D1332" t="str">
        <f>REPLACE(Table1[[#This Row],[Make and Model]],1,FIND(" ",Table1[[#This Row],[Make and Model]]), "")</f>
        <v>RAV4 SUV</v>
      </c>
      <c r="E1332" t="str">
        <f>REPLACE(Table1[[#This Row],[Make2]],1,5,"")</f>
        <v>Toyota RAV4 SUV</v>
      </c>
      <c r="F1332" t="s">
        <v>2801</v>
      </c>
      <c r="G1332">
        <v>4</v>
      </c>
      <c r="H1332">
        <f>2014-Table1[[#This Row],[Year]]</f>
        <v>1</v>
      </c>
      <c r="K1332" s="1">
        <v>12000</v>
      </c>
      <c r="L1332" s="2">
        <v>19417</v>
      </c>
      <c r="M1332" s="2">
        <v>19093</v>
      </c>
      <c r="N1332" s="2">
        <v>19741</v>
      </c>
      <c r="O1332" s="2" t="s">
        <v>2800</v>
      </c>
    </row>
    <row r="1333" spans="1:15" x14ac:dyDescent="0.25">
      <c r="A1333" t="str">
        <f>LEFT(Table1[[#This Row],[Make2]],4)</f>
        <v>2012</v>
      </c>
      <c r="B1333" t="str">
        <f>LEFT(Table1[[#This Row],[Make and Model]],FIND(" ",Table1[[#This Row],[Make and Model]]))</f>
        <v xml:space="preserve">Toyota </v>
      </c>
      <c r="C1333" t="s">
        <v>3031</v>
      </c>
      <c r="D1333" t="str">
        <f>REPLACE(Table1[[#This Row],[Make and Model]],1,FIND(" ",Table1[[#This Row],[Make and Model]]), "")</f>
        <v>RAV4 SUV</v>
      </c>
      <c r="E1333" t="str">
        <f>REPLACE(Table1[[#This Row],[Make2]],1,5,"")</f>
        <v>Toyota RAV4 SUV</v>
      </c>
      <c r="F1333" t="s">
        <v>2455</v>
      </c>
      <c r="G1333">
        <v>3.67</v>
      </c>
      <c r="H1333">
        <f>2014-Table1[[#This Row],[Year]]</f>
        <v>2</v>
      </c>
      <c r="K1333" s="1">
        <v>24000</v>
      </c>
      <c r="L1333" s="2">
        <v>18510</v>
      </c>
      <c r="M1333" s="2">
        <v>18200</v>
      </c>
      <c r="N1333" s="2">
        <v>18821</v>
      </c>
      <c r="O1333" s="2" t="s">
        <v>2454</v>
      </c>
    </row>
    <row r="1334" spans="1:15" x14ac:dyDescent="0.25">
      <c r="A1334" t="str">
        <f>LEFT(Table1[[#This Row],[Make2]],4)</f>
        <v>2011</v>
      </c>
      <c r="B1334" t="str">
        <f>LEFT(Table1[[#This Row],[Make and Model]],FIND(" ",Table1[[#This Row],[Make and Model]]))</f>
        <v xml:space="preserve">Toyota </v>
      </c>
      <c r="C1334" t="s">
        <v>3031</v>
      </c>
      <c r="D1334" t="str">
        <f>REPLACE(Table1[[#This Row],[Make and Model]],1,FIND(" ",Table1[[#This Row],[Make and Model]]), "")</f>
        <v>RAV4 SUV</v>
      </c>
      <c r="E1334" t="str">
        <f>REPLACE(Table1[[#This Row],[Make2]],1,5,"")</f>
        <v>Toyota RAV4 SUV</v>
      </c>
      <c r="F1334" t="s">
        <v>2091</v>
      </c>
      <c r="G1334">
        <v>3.67</v>
      </c>
      <c r="H1334">
        <f>2014-Table1[[#This Row],[Year]]</f>
        <v>3</v>
      </c>
      <c r="K1334" s="1">
        <v>36000</v>
      </c>
      <c r="L1334" s="2">
        <v>16077</v>
      </c>
      <c r="M1334" s="2">
        <v>15812</v>
      </c>
      <c r="N1334" s="2">
        <v>16342</v>
      </c>
      <c r="O1334" s="2" t="s">
        <v>2090</v>
      </c>
    </row>
    <row r="1335" spans="1:15" x14ac:dyDescent="0.25">
      <c r="A1335" t="str">
        <f>LEFT(Table1[[#This Row],[Make2]],4)</f>
        <v>2010</v>
      </c>
      <c r="B1335" t="str">
        <f>LEFT(Table1[[#This Row],[Make and Model]],FIND(" ",Table1[[#This Row],[Make and Model]]))</f>
        <v xml:space="preserve">Toyota </v>
      </c>
      <c r="C1335" t="s">
        <v>3031</v>
      </c>
      <c r="D1335" t="str">
        <f>REPLACE(Table1[[#This Row],[Make and Model]],1,FIND(" ",Table1[[#This Row],[Make and Model]]), "")</f>
        <v>RAV4 SUV</v>
      </c>
      <c r="E1335" t="str">
        <f>REPLACE(Table1[[#This Row],[Make2]],1,5,"")</f>
        <v>Toyota RAV4 SUV</v>
      </c>
      <c r="F1335" t="s">
        <v>1681</v>
      </c>
      <c r="G1335">
        <v>3.67</v>
      </c>
      <c r="H1335">
        <f>2014-Table1[[#This Row],[Year]]</f>
        <v>4</v>
      </c>
      <c r="K1335" s="1">
        <v>48000</v>
      </c>
      <c r="L1335" s="2">
        <v>13137</v>
      </c>
      <c r="M1335" s="2">
        <v>12863</v>
      </c>
      <c r="N1335" s="2">
        <v>13410</v>
      </c>
      <c r="O1335" s="2" t="s">
        <v>1680</v>
      </c>
    </row>
    <row r="1336" spans="1:15" x14ac:dyDescent="0.25">
      <c r="A1336" t="str">
        <f>LEFT(Table1[[#This Row],[Make2]],4)</f>
        <v>2009</v>
      </c>
      <c r="B1336" t="str">
        <f>LEFT(Table1[[#This Row],[Make and Model]],FIND(" ",Table1[[#This Row],[Make and Model]]))</f>
        <v xml:space="preserve">Toyota </v>
      </c>
      <c r="C1336" t="s">
        <v>3031</v>
      </c>
      <c r="D1336" t="str">
        <f>REPLACE(Table1[[#This Row],[Make and Model]],1,FIND(" ",Table1[[#This Row],[Make and Model]]), "")</f>
        <v>RAV4 SUV</v>
      </c>
      <c r="E1336" t="str">
        <f>REPLACE(Table1[[#This Row],[Make2]],1,5,"")</f>
        <v>Toyota RAV4 SUV</v>
      </c>
      <c r="F1336" t="s">
        <v>1315</v>
      </c>
      <c r="G1336">
        <v>3.67</v>
      </c>
      <c r="H1336">
        <f>2014-Table1[[#This Row],[Year]]</f>
        <v>5</v>
      </c>
      <c r="K1336" s="1">
        <v>60000</v>
      </c>
      <c r="L1336" s="2">
        <v>13977</v>
      </c>
      <c r="M1336" s="2">
        <v>13632</v>
      </c>
      <c r="N1336" s="2">
        <v>14323</v>
      </c>
      <c r="O1336" s="2" t="s">
        <v>1314</v>
      </c>
    </row>
    <row r="1337" spans="1:15" x14ac:dyDescent="0.25">
      <c r="A1337" t="str">
        <f>LEFT(Table1[[#This Row],[Make2]],4)</f>
        <v>2008</v>
      </c>
      <c r="B1337" t="str">
        <f>LEFT(Table1[[#This Row],[Make and Model]],FIND(" ",Table1[[#This Row],[Make and Model]]))</f>
        <v xml:space="preserve">Toyota </v>
      </c>
      <c r="C1337" t="s">
        <v>3031</v>
      </c>
      <c r="D1337" t="str">
        <f>REPLACE(Table1[[#This Row],[Make and Model]],1,FIND(" ",Table1[[#This Row],[Make and Model]]), "")</f>
        <v>RAV4 SUV</v>
      </c>
      <c r="E1337" t="str">
        <f>REPLACE(Table1[[#This Row],[Make2]],1,5,"")</f>
        <v>Toyota RAV4 SUV</v>
      </c>
      <c r="F1337" t="s">
        <v>961</v>
      </c>
      <c r="G1337">
        <v>3</v>
      </c>
      <c r="H1337">
        <f>2014-Table1[[#This Row],[Year]]</f>
        <v>6</v>
      </c>
      <c r="K1337" s="1">
        <v>72000</v>
      </c>
      <c r="L1337" s="2">
        <v>10015</v>
      </c>
      <c r="M1337" s="2">
        <v>9846</v>
      </c>
      <c r="N1337" s="2">
        <v>10183</v>
      </c>
      <c r="O1337" s="2" t="s">
        <v>960</v>
      </c>
    </row>
    <row r="1338" spans="1:15" x14ac:dyDescent="0.25">
      <c r="A1338" t="str">
        <f>LEFT(Table1[[#This Row],[Make2]],4)</f>
        <v>2007</v>
      </c>
      <c r="B1338" t="str">
        <f>LEFT(Table1[[#This Row],[Make and Model]],FIND(" ",Table1[[#This Row],[Make and Model]]))</f>
        <v xml:space="preserve">Toyota </v>
      </c>
      <c r="C1338" t="s">
        <v>3031</v>
      </c>
      <c r="D1338" t="str">
        <f>REPLACE(Table1[[#This Row],[Make and Model]],1,FIND(" ",Table1[[#This Row],[Make and Model]]), "")</f>
        <v>RAV4 SUV</v>
      </c>
      <c r="E1338" t="str">
        <f>REPLACE(Table1[[#This Row],[Make2]],1,5,"")</f>
        <v>Toyota RAV4 SUV</v>
      </c>
      <c r="F1338" t="s">
        <v>621</v>
      </c>
      <c r="G1338">
        <v>3</v>
      </c>
      <c r="H1338">
        <f>2014-Table1[[#This Row],[Year]]</f>
        <v>7</v>
      </c>
      <c r="K1338" s="1">
        <v>84000</v>
      </c>
      <c r="L1338" s="2">
        <v>8980</v>
      </c>
      <c r="M1338" s="2">
        <v>8842</v>
      </c>
      <c r="N1338" s="2">
        <v>9118</v>
      </c>
      <c r="O1338" s="2" t="s">
        <v>620</v>
      </c>
    </row>
    <row r="1339" spans="1:15" x14ac:dyDescent="0.25">
      <c r="A1339" t="str">
        <f>LEFT(Table1[[#This Row],[Make2]],4)</f>
        <v>2006</v>
      </c>
      <c r="B1339" t="str">
        <f>LEFT(Table1[[#This Row],[Make and Model]],FIND(" ",Table1[[#This Row],[Make and Model]]))</f>
        <v xml:space="preserve">Toyota </v>
      </c>
      <c r="C1339" t="s">
        <v>3031</v>
      </c>
      <c r="D1339" t="str">
        <f>REPLACE(Table1[[#This Row],[Make and Model]],1,FIND(" ",Table1[[#This Row],[Make and Model]]), "")</f>
        <v>RAV4 SUV</v>
      </c>
      <c r="E1339" t="str">
        <f>REPLACE(Table1[[#This Row],[Make2]],1,5,"")</f>
        <v>Toyota RAV4 SUV</v>
      </c>
      <c r="F1339" t="s">
        <v>303</v>
      </c>
      <c r="G1339">
        <v>3</v>
      </c>
      <c r="H1339">
        <f>2014-Table1[[#This Row],[Year]]</f>
        <v>8</v>
      </c>
      <c r="K1339" s="1">
        <v>96000</v>
      </c>
      <c r="L1339" s="2">
        <v>8906</v>
      </c>
      <c r="M1339" s="2">
        <v>8666</v>
      </c>
      <c r="N1339" s="2">
        <v>9145</v>
      </c>
      <c r="O1339" s="2" t="s">
        <v>302</v>
      </c>
    </row>
    <row r="1340" spans="1:15" x14ac:dyDescent="0.25">
      <c r="A1340" t="str">
        <f>LEFT(Table1[[#This Row],[Make2]],4)</f>
        <v>2005</v>
      </c>
      <c r="B1340" t="str">
        <f>LEFT(Table1[[#This Row],[Make and Model]],FIND(" ",Table1[[#This Row],[Make and Model]]))</f>
        <v xml:space="preserve">Toyota </v>
      </c>
      <c r="C1340" t="s">
        <v>3031</v>
      </c>
      <c r="D1340" t="str">
        <f>REPLACE(Table1[[#This Row],[Make and Model]],1,FIND(" ",Table1[[#This Row],[Make and Model]]), "")</f>
        <v>RAV4 SUV</v>
      </c>
      <c r="E1340" t="str">
        <f>REPLACE(Table1[[#This Row],[Make2]],1,5,"")</f>
        <v>Toyota RAV4 SUV</v>
      </c>
      <c r="F1340" t="s">
        <v>33</v>
      </c>
      <c r="G1340">
        <v>2</v>
      </c>
      <c r="H1340">
        <f>2014-Table1[[#This Row],[Year]]</f>
        <v>9</v>
      </c>
      <c r="K1340" s="1">
        <v>108000</v>
      </c>
      <c r="L1340" s="2">
        <v>6170</v>
      </c>
      <c r="M1340" s="2">
        <v>6055</v>
      </c>
      <c r="N1340" s="2">
        <v>6284</v>
      </c>
      <c r="O1340" s="2" t="s">
        <v>32</v>
      </c>
    </row>
    <row r="1341" spans="1:15" x14ac:dyDescent="0.25">
      <c r="A1341" t="str">
        <f>LEFT(Table1[[#This Row],[Make2]],4)</f>
        <v>2013</v>
      </c>
      <c r="B1341" t="str">
        <f>LEFT(Table1[[#This Row],[Make and Model]],FIND(" ",Table1[[#This Row],[Make and Model]]))</f>
        <v xml:space="preserve">Toyota </v>
      </c>
      <c r="C1341" t="s">
        <v>3034</v>
      </c>
      <c r="D1341" t="str">
        <f>REPLACE(Table1[[#This Row],[Make and Model]],1,FIND(" ",Table1[[#This Row],[Make and Model]]), "")</f>
        <v>Sienna Hatchback</v>
      </c>
      <c r="E1341" t="str">
        <f>REPLACE(Table1[[#This Row],[Make2]],1,5,"")</f>
        <v>Toyota Sienna Hatchback</v>
      </c>
      <c r="F1341" t="s">
        <v>2803</v>
      </c>
      <c r="G1341">
        <v>4</v>
      </c>
      <c r="H1341">
        <f>2014-Table1[[#This Row],[Year]]</f>
        <v>1</v>
      </c>
      <c r="K1341" s="1">
        <v>12000</v>
      </c>
      <c r="L1341" s="2">
        <v>27181</v>
      </c>
      <c r="M1341" s="2">
        <v>26808</v>
      </c>
      <c r="N1341" s="2">
        <v>27555</v>
      </c>
      <c r="O1341" s="2" t="s">
        <v>2802</v>
      </c>
    </row>
    <row r="1342" spans="1:15" x14ac:dyDescent="0.25">
      <c r="A1342" t="str">
        <f>LEFT(Table1[[#This Row],[Make2]],4)</f>
        <v>2012</v>
      </c>
      <c r="B1342" t="str">
        <f>LEFT(Table1[[#This Row],[Make and Model]],FIND(" ",Table1[[#This Row],[Make and Model]]))</f>
        <v xml:space="preserve">Toyota </v>
      </c>
      <c r="C1342" t="s">
        <v>3034</v>
      </c>
      <c r="D1342" t="str">
        <f>REPLACE(Table1[[#This Row],[Make and Model]],1,FIND(" ",Table1[[#This Row],[Make and Model]]), "")</f>
        <v>Sienna Hatchback</v>
      </c>
      <c r="E1342" t="str">
        <f>REPLACE(Table1[[#This Row],[Make2]],1,5,"")</f>
        <v>Toyota Sienna Hatchback</v>
      </c>
      <c r="F1342" t="s">
        <v>2457</v>
      </c>
      <c r="G1342">
        <v>4</v>
      </c>
      <c r="H1342">
        <f>2014-Table1[[#This Row],[Year]]</f>
        <v>2</v>
      </c>
      <c r="K1342" s="1">
        <v>24000</v>
      </c>
      <c r="L1342" s="2">
        <v>18124</v>
      </c>
      <c r="M1342" s="2">
        <v>17667</v>
      </c>
      <c r="N1342" s="2">
        <v>18581</v>
      </c>
      <c r="O1342" s="2" t="s">
        <v>2456</v>
      </c>
    </row>
    <row r="1343" spans="1:15" x14ac:dyDescent="0.25">
      <c r="A1343" t="str">
        <f>LEFT(Table1[[#This Row],[Make2]],4)</f>
        <v>2011</v>
      </c>
      <c r="B1343" t="str">
        <f>LEFT(Table1[[#This Row],[Make and Model]],FIND(" ",Table1[[#This Row],[Make and Model]]))</f>
        <v xml:space="preserve">Toyota </v>
      </c>
      <c r="C1343" t="s">
        <v>3034</v>
      </c>
      <c r="D1343" t="str">
        <f>REPLACE(Table1[[#This Row],[Make and Model]],1,FIND(" ",Table1[[#This Row],[Make and Model]]), "")</f>
        <v>Sienna Hatchback</v>
      </c>
      <c r="E1343" t="str">
        <f>REPLACE(Table1[[#This Row],[Make2]],1,5,"")</f>
        <v>Toyota Sienna Hatchback</v>
      </c>
      <c r="F1343" t="s">
        <v>2093</v>
      </c>
      <c r="G1343">
        <v>4</v>
      </c>
      <c r="H1343">
        <f>2014-Table1[[#This Row],[Year]]</f>
        <v>3</v>
      </c>
      <c r="K1343" s="1">
        <v>36000</v>
      </c>
      <c r="L1343" s="2">
        <v>16127</v>
      </c>
      <c r="M1343" s="2">
        <v>15719</v>
      </c>
      <c r="N1343" s="2">
        <v>16534</v>
      </c>
      <c r="O1343" s="2" t="s">
        <v>2092</v>
      </c>
    </row>
    <row r="1344" spans="1:15" x14ac:dyDescent="0.25">
      <c r="A1344" t="str">
        <f>LEFT(Table1[[#This Row],[Make2]],4)</f>
        <v>2010</v>
      </c>
      <c r="B1344" t="str">
        <f>LEFT(Table1[[#This Row],[Make and Model]],FIND(" ",Table1[[#This Row],[Make and Model]]))</f>
        <v xml:space="preserve">Toyota </v>
      </c>
      <c r="C1344" t="s">
        <v>3034</v>
      </c>
      <c r="D1344" t="str">
        <f>REPLACE(Table1[[#This Row],[Make and Model]],1,FIND(" ",Table1[[#This Row],[Make and Model]]), "")</f>
        <v>Sienna Hatchback</v>
      </c>
      <c r="E1344" t="str">
        <f>REPLACE(Table1[[#This Row],[Make2]],1,5,"")</f>
        <v>Toyota Sienna Hatchback</v>
      </c>
      <c r="F1344" t="s">
        <v>1683</v>
      </c>
      <c r="G1344">
        <v>3</v>
      </c>
      <c r="H1344">
        <f>2014-Table1[[#This Row],[Year]]</f>
        <v>4</v>
      </c>
      <c r="K1344" s="1">
        <v>48000</v>
      </c>
      <c r="L1344" s="2">
        <v>13125</v>
      </c>
      <c r="M1344" s="2">
        <v>12824</v>
      </c>
      <c r="N1344" s="2">
        <v>13425</v>
      </c>
      <c r="O1344" s="2" t="s">
        <v>1682</v>
      </c>
    </row>
    <row r="1345" spans="1:15" x14ac:dyDescent="0.25">
      <c r="A1345" t="str">
        <f>LEFT(Table1[[#This Row],[Make2]],4)</f>
        <v>2009</v>
      </c>
      <c r="B1345" t="str">
        <f>LEFT(Table1[[#This Row],[Make and Model]],FIND(" ",Table1[[#This Row],[Make and Model]]))</f>
        <v xml:space="preserve">Toyota </v>
      </c>
      <c r="C1345" t="s">
        <v>3034</v>
      </c>
      <c r="D1345" t="str">
        <f>REPLACE(Table1[[#This Row],[Make and Model]],1,FIND(" ",Table1[[#This Row],[Make and Model]]), "")</f>
        <v>Sienna Hatchback</v>
      </c>
      <c r="E1345" t="str">
        <f>REPLACE(Table1[[#This Row],[Make2]],1,5,"")</f>
        <v>Toyota Sienna Hatchback</v>
      </c>
      <c r="F1345" t="s">
        <v>1317</v>
      </c>
      <c r="G1345">
        <v>3</v>
      </c>
      <c r="H1345">
        <f>2014-Table1[[#This Row],[Year]]</f>
        <v>5</v>
      </c>
      <c r="K1345" s="1">
        <v>60000</v>
      </c>
      <c r="L1345" s="2">
        <v>11082</v>
      </c>
      <c r="M1345" s="2">
        <v>10832</v>
      </c>
      <c r="N1345" s="2">
        <v>11332</v>
      </c>
      <c r="O1345" s="2" t="s">
        <v>1316</v>
      </c>
    </row>
    <row r="1346" spans="1:15" x14ac:dyDescent="0.25">
      <c r="A1346" t="str">
        <f>LEFT(Table1[[#This Row],[Make2]],4)</f>
        <v>2008</v>
      </c>
      <c r="B1346" t="str">
        <f>LEFT(Table1[[#This Row],[Make and Model]],FIND(" ",Table1[[#This Row],[Make and Model]]))</f>
        <v xml:space="preserve">Toyota </v>
      </c>
      <c r="C1346" t="s">
        <v>3034</v>
      </c>
      <c r="D1346" t="str">
        <f>REPLACE(Table1[[#This Row],[Make and Model]],1,FIND(" ",Table1[[#This Row],[Make and Model]]), "")</f>
        <v>Sienna Hatchback</v>
      </c>
      <c r="E1346" t="str">
        <f>REPLACE(Table1[[#This Row],[Make2]],1,5,"")</f>
        <v>Toyota Sienna Hatchback</v>
      </c>
      <c r="F1346" t="s">
        <v>963</v>
      </c>
      <c r="G1346">
        <v>3</v>
      </c>
      <c r="H1346">
        <f>2014-Table1[[#This Row],[Year]]</f>
        <v>6</v>
      </c>
      <c r="K1346" s="1">
        <v>72000</v>
      </c>
      <c r="L1346" s="2">
        <v>9481</v>
      </c>
      <c r="M1346" s="2">
        <v>9236</v>
      </c>
      <c r="N1346" s="2">
        <v>9726</v>
      </c>
      <c r="O1346" s="2" t="s">
        <v>962</v>
      </c>
    </row>
    <row r="1347" spans="1:15" x14ac:dyDescent="0.25">
      <c r="A1347" t="str">
        <f>LEFT(Table1[[#This Row],[Make2]],4)</f>
        <v>2007</v>
      </c>
      <c r="B1347" t="str">
        <f>LEFT(Table1[[#This Row],[Make and Model]],FIND(" ",Table1[[#This Row],[Make and Model]]))</f>
        <v xml:space="preserve">Toyota </v>
      </c>
      <c r="C1347" t="s">
        <v>3034</v>
      </c>
      <c r="D1347" t="str">
        <f>REPLACE(Table1[[#This Row],[Make and Model]],1,FIND(" ",Table1[[#This Row],[Make and Model]]), "")</f>
        <v>Sienna Hatchback</v>
      </c>
      <c r="E1347" t="str">
        <f>REPLACE(Table1[[#This Row],[Make2]],1,5,"")</f>
        <v>Toyota Sienna Hatchback</v>
      </c>
      <c r="F1347" t="s">
        <v>623</v>
      </c>
      <c r="G1347">
        <v>3</v>
      </c>
      <c r="H1347">
        <f>2014-Table1[[#This Row],[Year]]</f>
        <v>7</v>
      </c>
      <c r="K1347" s="1">
        <v>84000</v>
      </c>
      <c r="L1347" s="2">
        <v>7885</v>
      </c>
      <c r="M1347" s="2">
        <v>7710</v>
      </c>
      <c r="N1347" s="2">
        <v>8059</v>
      </c>
      <c r="O1347" s="2" t="s">
        <v>622</v>
      </c>
    </row>
    <row r="1348" spans="1:15" x14ac:dyDescent="0.25">
      <c r="A1348" t="str">
        <f>LEFT(Table1[[#This Row],[Make2]],4)</f>
        <v>2006</v>
      </c>
      <c r="B1348" t="str">
        <f>LEFT(Table1[[#This Row],[Make and Model]],FIND(" ",Table1[[#This Row],[Make and Model]]))</f>
        <v xml:space="preserve">Toyota </v>
      </c>
      <c r="C1348" t="s">
        <v>3034</v>
      </c>
      <c r="D1348" t="str">
        <f>REPLACE(Table1[[#This Row],[Make and Model]],1,FIND(" ",Table1[[#This Row],[Make and Model]]), "")</f>
        <v>Sienna Hatchback</v>
      </c>
      <c r="E1348" t="str">
        <f>REPLACE(Table1[[#This Row],[Make2]],1,5,"")</f>
        <v>Toyota Sienna Hatchback</v>
      </c>
      <c r="F1348" t="s">
        <v>305</v>
      </c>
      <c r="G1348">
        <v>3</v>
      </c>
      <c r="H1348">
        <f>2014-Table1[[#This Row],[Year]]</f>
        <v>8</v>
      </c>
      <c r="K1348" s="1">
        <v>96000</v>
      </c>
      <c r="L1348" s="2">
        <v>6771</v>
      </c>
      <c r="M1348" s="2">
        <v>6638</v>
      </c>
      <c r="N1348" s="2">
        <v>6904</v>
      </c>
      <c r="O1348" s="2" t="s">
        <v>304</v>
      </c>
    </row>
    <row r="1349" spans="1:15" x14ac:dyDescent="0.25">
      <c r="A1349" t="str">
        <f>LEFT(Table1[[#This Row],[Make2]],4)</f>
        <v>2005</v>
      </c>
      <c r="B1349" t="str">
        <f>LEFT(Table1[[#This Row],[Make and Model]],FIND(" ",Table1[[#This Row],[Make and Model]]))</f>
        <v xml:space="preserve">Toyota </v>
      </c>
      <c r="C1349" t="s">
        <v>3034</v>
      </c>
      <c r="D1349" t="str">
        <f>REPLACE(Table1[[#This Row],[Make and Model]],1,FIND(" ",Table1[[#This Row],[Make and Model]]), "")</f>
        <v>Sienna Hatchback</v>
      </c>
      <c r="E1349" t="str">
        <f>REPLACE(Table1[[#This Row],[Make2]],1,5,"")</f>
        <v>Toyota Sienna Hatchback</v>
      </c>
      <c r="F1349" t="s">
        <v>35</v>
      </c>
      <c r="G1349">
        <v>2.67</v>
      </c>
      <c r="H1349">
        <f>2014-Table1[[#This Row],[Year]]</f>
        <v>9</v>
      </c>
      <c r="K1349" s="1">
        <v>108000</v>
      </c>
      <c r="L1349" s="2">
        <v>5537</v>
      </c>
      <c r="M1349" s="2">
        <v>5418</v>
      </c>
      <c r="N1349" s="2">
        <v>5655</v>
      </c>
      <c r="O1349" s="2" t="s">
        <v>34</v>
      </c>
    </row>
    <row r="1350" spans="1:15" x14ac:dyDescent="0.25">
      <c r="A1350" t="str">
        <f>LEFT(Table1[[#This Row],[Make2]],4)</f>
        <v>2006</v>
      </c>
      <c r="B1350" t="str">
        <f>LEFT(Table1[[#This Row],[Make and Model]],FIND(" ",Table1[[#This Row],[Make and Model]]))</f>
        <v xml:space="preserve">Toyota </v>
      </c>
      <c r="C1350" t="s">
        <v>3034</v>
      </c>
      <c r="D1350" t="str">
        <f>REPLACE(Table1[[#This Row],[Make and Model]],1,FIND(" ",Table1[[#This Row],[Make and Model]]), "")</f>
        <v>Sienna Van</v>
      </c>
      <c r="E1350" t="str">
        <f>REPLACE(Table1[[#This Row],[Make2]],1,5,"")</f>
        <v>Toyota Sienna Van</v>
      </c>
      <c r="F1350" t="s">
        <v>307</v>
      </c>
      <c r="G1350">
        <v>3</v>
      </c>
      <c r="H1350">
        <f>2014-Table1[[#This Row],[Year]]</f>
        <v>8</v>
      </c>
      <c r="K1350" s="1">
        <v>96000</v>
      </c>
      <c r="L1350" s="2">
        <v>7004</v>
      </c>
      <c r="M1350" s="2">
        <v>6813</v>
      </c>
      <c r="N1350" s="2">
        <v>7195</v>
      </c>
      <c r="O1350" s="2" t="s">
        <v>306</v>
      </c>
    </row>
    <row r="1351" spans="1:15" x14ac:dyDescent="0.25">
      <c r="A1351" t="str">
        <f>LEFT(Table1[[#This Row],[Make2]],4)</f>
        <v>2005</v>
      </c>
      <c r="B1351" t="str">
        <f>LEFT(Table1[[#This Row],[Make and Model]],FIND(" ",Table1[[#This Row],[Make and Model]]))</f>
        <v xml:space="preserve">Toyota </v>
      </c>
      <c r="C1351" t="s">
        <v>3034</v>
      </c>
      <c r="D1351" t="str">
        <f>REPLACE(Table1[[#This Row],[Make and Model]],1,FIND(" ",Table1[[#This Row],[Make and Model]]), "")</f>
        <v>Sienna Van</v>
      </c>
      <c r="E1351" t="str">
        <f>REPLACE(Table1[[#This Row],[Make2]],1,5,"")</f>
        <v>Toyota Sienna Van</v>
      </c>
      <c r="F1351" t="s">
        <v>37</v>
      </c>
      <c r="G1351">
        <v>2.67</v>
      </c>
      <c r="H1351">
        <f>2014-Table1[[#This Row],[Year]]</f>
        <v>9</v>
      </c>
      <c r="K1351" s="1">
        <v>108000</v>
      </c>
      <c r="L1351" s="2">
        <v>5982</v>
      </c>
      <c r="M1351" s="2">
        <v>5813</v>
      </c>
      <c r="N1351" s="2">
        <v>6152</v>
      </c>
      <c r="O1351" s="2" t="s">
        <v>36</v>
      </c>
    </row>
    <row r="1352" spans="1:15" x14ac:dyDescent="0.25">
      <c r="A1352" t="str">
        <f>LEFT(Table1[[#This Row],[Make2]],4)</f>
        <v>2013</v>
      </c>
      <c r="B1352" t="str">
        <f>LEFT(Table1[[#This Row],[Make and Model]],FIND(" ",Table1[[#This Row],[Make and Model]]))</f>
        <v xml:space="preserve">Toyota </v>
      </c>
      <c r="C1352" t="s">
        <v>3035</v>
      </c>
      <c r="D1352" t="str">
        <f>REPLACE(Table1[[#This Row],[Make and Model]],1,FIND(" ",Table1[[#This Row],[Make and Model]]), "")</f>
        <v>Tacoma Truck</v>
      </c>
      <c r="E1352" t="str">
        <f>REPLACE(Table1[[#This Row],[Make2]],1,5,"")</f>
        <v>Toyota Tacoma Truck</v>
      </c>
      <c r="F1352" t="s">
        <v>2805</v>
      </c>
      <c r="G1352">
        <v>3.33</v>
      </c>
      <c r="H1352">
        <f>2014-Table1[[#This Row],[Year]]</f>
        <v>1</v>
      </c>
      <c r="K1352" s="1">
        <v>12000</v>
      </c>
      <c r="L1352" s="2">
        <v>16033</v>
      </c>
      <c r="M1352" s="2">
        <v>15727</v>
      </c>
      <c r="N1352" s="2">
        <v>16338</v>
      </c>
      <c r="O1352" s="2" t="s">
        <v>2804</v>
      </c>
    </row>
    <row r="1353" spans="1:15" x14ac:dyDescent="0.25">
      <c r="A1353" t="str">
        <f>LEFT(Table1[[#This Row],[Make2]],4)</f>
        <v>2012</v>
      </c>
      <c r="B1353" t="str">
        <f>LEFT(Table1[[#This Row],[Make and Model]],FIND(" ",Table1[[#This Row],[Make and Model]]))</f>
        <v xml:space="preserve">Toyota </v>
      </c>
      <c r="C1353" t="s">
        <v>3035</v>
      </c>
      <c r="D1353" t="str">
        <f>REPLACE(Table1[[#This Row],[Make and Model]],1,FIND(" ",Table1[[#This Row],[Make and Model]]), "")</f>
        <v>Tacoma Truck</v>
      </c>
      <c r="E1353" t="str">
        <f>REPLACE(Table1[[#This Row],[Make2]],1,5,"")</f>
        <v>Toyota Tacoma Truck</v>
      </c>
      <c r="F1353" t="s">
        <v>2459</v>
      </c>
      <c r="G1353">
        <v>3.33</v>
      </c>
      <c r="H1353">
        <f>2014-Table1[[#This Row],[Year]]</f>
        <v>2</v>
      </c>
      <c r="K1353" s="1">
        <v>24000</v>
      </c>
      <c r="L1353" s="2">
        <v>14892</v>
      </c>
      <c r="M1353" s="2">
        <v>14624</v>
      </c>
      <c r="N1353" s="2">
        <v>15159</v>
      </c>
      <c r="O1353" s="2" t="s">
        <v>2458</v>
      </c>
    </row>
    <row r="1354" spans="1:15" x14ac:dyDescent="0.25">
      <c r="A1354" t="str">
        <f>LEFT(Table1[[#This Row],[Make2]],4)</f>
        <v>2011</v>
      </c>
      <c r="B1354" t="str">
        <f>LEFT(Table1[[#This Row],[Make and Model]],FIND(" ",Table1[[#This Row],[Make and Model]]))</f>
        <v xml:space="preserve">Toyota </v>
      </c>
      <c r="C1354" t="s">
        <v>3035</v>
      </c>
      <c r="D1354" t="str">
        <f>REPLACE(Table1[[#This Row],[Make and Model]],1,FIND(" ",Table1[[#This Row],[Make and Model]]), "")</f>
        <v>Tacoma Truck</v>
      </c>
      <c r="E1354" t="str">
        <f>REPLACE(Table1[[#This Row],[Make2]],1,5,"")</f>
        <v>Toyota Tacoma Truck</v>
      </c>
      <c r="F1354" t="s">
        <v>2095</v>
      </c>
      <c r="G1354">
        <v>3.33</v>
      </c>
      <c r="H1354">
        <f>2014-Table1[[#This Row],[Year]]</f>
        <v>3</v>
      </c>
      <c r="K1354" s="1">
        <v>36000</v>
      </c>
      <c r="L1354" s="2">
        <v>13227</v>
      </c>
      <c r="M1354" s="2">
        <v>12899</v>
      </c>
      <c r="N1354" s="2">
        <v>13556</v>
      </c>
      <c r="O1354" s="2" t="s">
        <v>2094</v>
      </c>
    </row>
    <row r="1355" spans="1:15" x14ac:dyDescent="0.25">
      <c r="A1355" t="str">
        <f>LEFT(Table1[[#This Row],[Make2]],4)</f>
        <v>2010</v>
      </c>
      <c r="B1355" t="str">
        <f>LEFT(Table1[[#This Row],[Make and Model]],FIND(" ",Table1[[#This Row],[Make and Model]]))</f>
        <v xml:space="preserve">Toyota </v>
      </c>
      <c r="C1355" t="s">
        <v>3035</v>
      </c>
      <c r="D1355" t="str">
        <f>REPLACE(Table1[[#This Row],[Make and Model]],1,FIND(" ",Table1[[#This Row],[Make and Model]]), "")</f>
        <v>Tacoma Truck</v>
      </c>
      <c r="E1355" t="str">
        <f>REPLACE(Table1[[#This Row],[Make2]],1,5,"")</f>
        <v>Toyota Tacoma Truck</v>
      </c>
      <c r="F1355" t="s">
        <v>1685</v>
      </c>
      <c r="G1355">
        <v>3.33</v>
      </c>
      <c r="H1355">
        <f>2014-Table1[[#This Row],[Year]]</f>
        <v>4</v>
      </c>
      <c r="K1355" s="1">
        <v>48000</v>
      </c>
      <c r="L1355" s="2">
        <v>11073</v>
      </c>
      <c r="M1355" s="2">
        <v>10816</v>
      </c>
      <c r="N1355" s="2">
        <v>11330</v>
      </c>
      <c r="O1355" s="2" t="s">
        <v>1684</v>
      </c>
    </row>
    <row r="1356" spans="1:15" x14ac:dyDescent="0.25">
      <c r="A1356" t="str">
        <f>LEFT(Table1[[#This Row],[Make2]],4)</f>
        <v>2009</v>
      </c>
      <c r="B1356" t="str">
        <f>LEFT(Table1[[#This Row],[Make and Model]],FIND(" ",Table1[[#This Row],[Make and Model]]))</f>
        <v xml:space="preserve">Toyota </v>
      </c>
      <c r="C1356" t="s">
        <v>3035</v>
      </c>
      <c r="D1356" t="str">
        <f>REPLACE(Table1[[#This Row],[Make and Model]],1,FIND(" ",Table1[[#This Row],[Make and Model]]), "")</f>
        <v>Tacoma Truck</v>
      </c>
      <c r="E1356" t="str">
        <f>REPLACE(Table1[[#This Row],[Make2]],1,5,"")</f>
        <v>Toyota Tacoma Truck</v>
      </c>
      <c r="F1356" t="s">
        <v>1319</v>
      </c>
      <c r="G1356">
        <v>3.33</v>
      </c>
      <c r="H1356">
        <f>2014-Table1[[#This Row],[Year]]</f>
        <v>5</v>
      </c>
      <c r="K1356" s="1">
        <v>60000</v>
      </c>
      <c r="L1356" s="2">
        <v>13897</v>
      </c>
      <c r="M1356" s="2">
        <v>13518</v>
      </c>
      <c r="N1356" s="2">
        <v>14276</v>
      </c>
      <c r="O1356" s="2" t="s">
        <v>1318</v>
      </c>
    </row>
    <row r="1357" spans="1:15" x14ac:dyDescent="0.25">
      <c r="A1357" t="str">
        <f>LEFT(Table1[[#This Row],[Make2]],4)</f>
        <v>2008</v>
      </c>
      <c r="B1357" t="str">
        <f>LEFT(Table1[[#This Row],[Make and Model]],FIND(" ",Table1[[#This Row],[Make and Model]]))</f>
        <v xml:space="preserve">Toyota </v>
      </c>
      <c r="C1357" t="s">
        <v>3035</v>
      </c>
      <c r="D1357" t="str">
        <f>REPLACE(Table1[[#This Row],[Make and Model]],1,FIND(" ",Table1[[#This Row],[Make and Model]]), "")</f>
        <v>Tacoma Truck</v>
      </c>
      <c r="E1357" t="str">
        <f>REPLACE(Table1[[#This Row],[Make2]],1,5,"")</f>
        <v>Toyota Tacoma Truck</v>
      </c>
      <c r="F1357" t="s">
        <v>965</v>
      </c>
      <c r="G1357">
        <v>2.33</v>
      </c>
      <c r="H1357">
        <f>2014-Table1[[#This Row],[Year]]</f>
        <v>6</v>
      </c>
      <c r="K1357" s="1">
        <v>72000</v>
      </c>
      <c r="L1357" s="2">
        <v>8648</v>
      </c>
      <c r="M1357" s="2">
        <v>8493</v>
      </c>
      <c r="N1357" s="2">
        <v>8804</v>
      </c>
      <c r="O1357" s="2" t="s">
        <v>964</v>
      </c>
    </row>
    <row r="1358" spans="1:15" x14ac:dyDescent="0.25">
      <c r="A1358" t="str">
        <f>LEFT(Table1[[#This Row],[Make2]],4)</f>
        <v>2007</v>
      </c>
      <c r="B1358" t="str">
        <f>LEFT(Table1[[#This Row],[Make and Model]],FIND(" ",Table1[[#This Row],[Make and Model]]))</f>
        <v xml:space="preserve">Toyota </v>
      </c>
      <c r="C1358" t="s">
        <v>3035</v>
      </c>
      <c r="D1358" t="str">
        <f>REPLACE(Table1[[#This Row],[Make and Model]],1,FIND(" ",Table1[[#This Row],[Make and Model]]), "")</f>
        <v>Tacoma Truck</v>
      </c>
      <c r="E1358" t="str">
        <f>REPLACE(Table1[[#This Row],[Make2]],1,5,"")</f>
        <v>Toyota Tacoma Truck</v>
      </c>
      <c r="F1358" t="s">
        <v>625</v>
      </c>
      <c r="G1358">
        <v>2.33</v>
      </c>
      <c r="H1358">
        <f>2014-Table1[[#This Row],[Year]]</f>
        <v>7</v>
      </c>
      <c r="K1358" s="1">
        <v>84000</v>
      </c>
      <c r="L1358" s="2">
        <v>7602</v>
      </c>
      <c r="M1358" s="2">
        <v>7438</v>
      </c>
      <c r="N1358" s="2">
        <v>7765</v>
      </c>
      <c r="O1358" s="2" t="s">
        <v>624</v>
      </c>
    </row>
    <row r="1359" spans="1:15" x14ac:dyDescent="0.25">
      <c r="A1359" t="str">
        <f>LEFT(Table1[[#This Row],[Make2]],4)</f>
        <v>2006</v>
      </c>
      <c r="B1359" t="str">
        <f>LEFT(Table1[[#This Row],[Make and Model]],FIND(" ",Table1[[#This Row],[Make and Model]]))</f>
        <v xml:space="preserve">Toyota </v>
      </c>
      <c r="C1359" t="s">
        <v>3035</v>
      </c>
      <c r="D1359" t="str">
        <f>REPLACE(Table1[[#This Row],[Make and Model]],1,FIND(" ",Table1[[#This Row],[Make and Model]]), "")</f>
        <v>Tacoma Truck</v>
      </c>
      <c r="E1359" t="str">
        <f>REPLACE(Table1[[#This Row],[Make2]],1,5,"")</f>
        <v>Toyota Tacoma Truck</v>
      </c>
      <c r="F1359" t="s">
        <v>309</v>
      </c>
      <c r="G1359">
        <v>2.33</v>
      </c>
      <c r="H1359">
        <f>2014-Table1[[#This Row],[Year]]</f>
        <v>8</v>
      </c>
      <c r="K1359" s="1">
        <v>96000</v>
      </c>
      <c r="L1359" s="2">
        <v>6139</v>
      </c>
      <c r="M1359" s="2">
        <v>6011</v>
      </c>
      <c r="N1359" s="2">
        <v>6266</v>
      </c>
      <c r="O1359" s="2" t="s">
        <v>308</v>
      </c>
    </row>
    <row r="1360" spans="1:15" x14ac:dyDescent="0.25">
      <c r="A1360" t="str">
        <f>LEFT(Table1[[#This Row],[Make2]],4)</f>
        <v>2005</v>
      </c>
      <c r="B1360" t="str">
        <f>LEFT(Table1[[#This Row],[Make and Model]],FIND(" ",Table1[[#This Row],[Make and Model]]))</f>
        <v xml:space="preserve">Toyota </v>
      </c>
      <c r="C1360" t="s">
        <v>3035</v>
      </c>
      <c r="D1360" t="str">
        <f>REPLACE(Table1[[#This Row],[Make and Model]],1,FIND(" ",Table1[[#This Row],[Make and Model]]), "")</f>
        <v>Tacoma Truck</v>
      </c>
      <c r="E1360" t="str">
        <f>REPLACE(Table1[[#This Row],[Make2]],1,5,"")</f>
        <v>Toyota Tacoma Truck</v>
      </c>
      <c r="F1360" t="s">
        <v>39</v>
      </c>
      <c r="G1360">
        <v>2.33</v>
      </c>
      <c r="H1360">
        <f>2014-Table1[[#This Row],[Year]]</f>
        <v>9</v>
      </c>
      <c r="K1360" s="1">
        <v>108000</v>
      </c>
      <c r="L1360" s="2">
        <v>7605</v>
      </c>
      <c r="M1360" s="2">
        <v>7428</v>
      </c>
      <c r="N1360" s="2">
        <v>7782</v>
      </c>
      <c r="O1360" s="2" t="s">
        <v>38</v>
      </c>
    </row>
    <row r="1361" spans="1:15" x14ac:dyDescent="0.25">
      <c r="A1361" t="str">
        <f>LEFT(Table1[[#This Row],[Make2]],4)</f>
        <v>2013</v>
      </c>
      <c r="B1361" t="str">
        <f>LEFT(Table1[[#This Row],[Make and Model]],FIND(" ",Table1[[#This Row],[Make and Model]]))</f>
        <v xml:space="preserve">Toyota </v>
      </c>
      <c r="C1361" t="s">
        <v>3033</v>
      </c>
      <c r="D1361" t="str">
        <f>REPLACE(Table1[[#This Row],[Make and Model]],1,FIND(" ",Table1[[#This Row],[Make and Model]]), "")</f>
        <v>Venza Wagon</v>
      </c>
      <c r="E1361" t="str">
        <f>REPLACE(Table1[[#This Row],[Make2]],1,5,"")</f>
        <v>Toyota Venza Wagon</v>
      </c>
      <c r="F1361" t="s">
        <v>2807</v>
      </c>
      <c r="G1361">
        <v>4</v>
      </c>
      <c r="H1361">
        <f>2014-Table1[[#This Row],[Year]]</f>
        <v>1</v>
      </c>
      <c r="K1361" s="1">
        <v>12000</v>
      </c>
      <c r="L1361" s="2">
        <v>21775</v>
      </c>
      <c r="M1361" s="2">
        <v>21105</v>
      </c>
      <c r="N1361" s="2">
        <v>22445</v>
      </c>
      <c r="O1361" s="2" t="s">
        <v>2806</v>
      </c>
    </row>
    <row r="1362" spans="1:15" x14ac:dyDescent="0.25">
      <c r="A1362" t="str">
        <f>LEFT(Table1[[#This Row],[Make2]],4)</f>
        <v>2012</v>
      </c>
      <c r="B1362" t="str">
        <f>LEFT(Table1[[#This Row],[Make and Model]],FIND(" ",Table1[[#This Row],[Make and Model]]))</f>
        <v xml:space="preserve">Toyota </v>
      </c>
      <c r="C1362" t="s">
        <v>3033</v>
      </c>
      <c r="D1362" t="str">
        <f>REPLACE(Table1[[#This Row],[Make and Model]],1,FIND(" ",Table1[[#This Row],[Make and Model]]), "")</f>
        <v>Venza Wagon</v>
      </c>
      <c r="E1362" t="str">
        <f>REPLACE(Table1[[#This Row],[Make2]],1,5,"")</f>
        <v>Toyota Venza Wagon</v>
      </c>
      <c r="F1362" t="s">
        <v>2461</v>
      </c>
      <c r="G1362">
        <v>4</v>
      </c>
      <c r="H1362">
        <f>2014-Table1[[#This Row],[Year]]</f>
        <v>2</v>
      </c>
      <c r="K1362" s="1">
        <v>24000</v>
      </c>
      <c r="L1362" s="2">
        <v>19961</v>
      </c>
      <c r="M1362" s="2">
        <v>19353</v>
      </c>
      <c r="N1362" s="2">
        <v>20570</v>
      </c>
      <c r="O1362" s="2" t="s">
        <v>2460</v>
      </c>
    </row>
    <row r="1363" spans="1:15" x14ac:dyDescent="0.25">
      <c r="A1363" t="str">
        <f>LEFT(Table1[[#This Row],[Make2]],4)</f>
        <v>2011</v>
      </c>
      <c r="B1363" t="str">
        <f>LEFT(Table1[[#This Row],[Make and Model]],FIND(" ",Table1[[#This Row],[Make and Model]]))</f>
        <v xml:space="preserve">Toyota </v>
      </c>
      <c r="C1363" t="s">
        <v>3033</v>
      </c>
      <c r="D1363" t="str">
        <f>REPLACE(Table1[[#This Row],[Make and Model]],1,FIND(" ",Table1[[#This Row],[Make and Model]]), "")</f>
        <v>Venza Wagon</v>
      </c>
      <c r="E1363" t="str">
        <f>REPLACE(Table1[[#This Row],[Make2]],1,5,"")</f>
        <v>Toyota Venza Wagon</v>
      </c>
      <c r="F1363" t="s">
        <v>2097</v>
      </c>
      <c r="G1363">
        <v>4</v>
      </c>
      <c r="H1363">
        <f>2014-Table1[[#This Row],[Year]]</f>
        <v>3</v>
      </c>
      <c r="K1363" s="1">
        <v>36000</v>
      </c>
      <c r="L1363" s="2">
        <v>16464</v>
      </c>
      <c r="M1363" s="2">
        <v>15930</v>
      </c>
      <c r="N1363" s="2">
        <v>16998</v>
      </c>
      <c r="O1363" s="2" t="s">
        <v>2096</v>
      </c>
    </row>
    <row r="1364" spans="1:15" x14ac:dyDescent="0.25">
      <c r="A1364" t="str">
        <f>LEFT(Table1[[#This Row],[Make2]],4)</f>
        <v>2010</v>
      </c>
      <c r="B1364" t="str">
        <f>LEFT(Table1[[#This Row],[Make and Model]],FIND(" ",Table1[[#This Row],[Make and Model]]))</f>
        <v xml:space="preserve">Toyota </v>
      </c>
      <c r="C1364" t="s">
        <v>3033</v>
      </c>
      <c r="D1364" t="str">
        <f>REPLACE(Table1[[#This Row],[Make and Model]],1,FIND(" ",Table1[[#This Row],[Make and Model]]), "")</f>
        <v>Venza Wagon</v>
      </c>
      <c r="E1364" t="str">
        <f>REPLACE(Table1[[#This Row],[Make2]],1,5,"")</f>
        <v>Toyota Venza Wagon</v>
      </c>
      <c r="F1364" t="s">
        <v>1687</v>
      </c>
      <c r="G1364">
        <v>4</v>
      </c>
      <c r="H1364">
        <f>2014-Table1[[#This Row],[Year]]</f>
        <v>4</v>
      </c>
      <c r="K1364" s="1">
        <v>48000</v>
      </c>
      <c r="L1364" s="2">
        <v>15886</v>
      </c>
      <c r="M1364" s="2">
        <v>15540</v>
      </c>
      <c r="N1364" s="2">
        <v>16232</v>
      </c>
      <c r="O1364" s="2" t="s">
        <v>1686</v>
      </c>
    </row>
    <row r="1365" spans="1:15" x14ac:dyDescent="0.25">
      <c r="A1365" t="str">
        <f>LEFT(Table1[[#This Row],[Make2]],4)</f>
        <v>2009</v>
      </c>
      <c r="B1365" t="str">
        <f>LEFT(Table1[[#This Row],[Make and Model]],FIND(" ",Table1[[#This Row],[Make and Model]]))</f>
        <v xml:space="preserve">Toyota </v>
      </c>
      <c r="C1365" t="s">
        <v>3033</v>
      </c>
      <c r="D1365" t="str">
        <f>REPLACE(Table1[[#This Row],[Make and Model]],1,FIND(" ",Table1[[#This Row],[Make and Model]]), "")</f>
        <v>Venza Wagon</v>
      </c>
      <c r="E1365" t="str">
        <f>REPLACE(Table1[[#This Row],[Make2]],1,5,"")</f>
        <v>Toyota Venza Wagon</v>
      </c>
      <c r="F1365" t="s">
        <v>1321</v>
      </c>
      <c r="G1365">
        <v>4</v>
      </c>
      <c r="H1365">
        <f>2014-Table1[[#This Row],[Year]]</f>
        <v>5</v>
      </c>
      <c r="K1365" s="1">
        <v>60000</v>
      </c>
      <c r="L1365" s="2">
        <v>14701</v>
      </c>
      <c r="M1365" s="2">
        <v>14399</v>
      </c>
      <c r="N1365" s="2">
        <v>15002</v>
      </c>
      <c r="O1365" s="2" t="s">
        <v>1320</v>
      </c>
    </row>
    <row r="1366" spans="1:15" x14ac:dyDescent="0.25">
      <c r="A1366" t="str">
        <f>LEFT(Table1[[#This Row],[Make2]],4)</f>
        <v>2013</v>
      </c>
      <c r="B1366" t="str">
        <f>LEFT(Table1[[#This Row],[Make and Model]],FIND(" ",Table1[[#This Row],[Make and Model]]))</f>
        <v xml:space="preserve">Toyota </v>
      </c>
      <c r="C1366" t="s">
        <v>3033</v>
      </c>
      <c r="D1366" t="str">
        <f>REPLACE(Table1[[#This Row],[Make and Model]],1,FIND(" ",Table1[[#This Row],[Make and Model]]), "")</f>
        <v>Yaris Hatchback</v>
      </c>
      <c r="E1366" t="str">
        <f>REPLACE(Table1[[#This Row],[Make2]],1,5,"")</f>
        <v>Toyota Yaris Hatchback</v>
      </c>
      <c r="F1366" t="s">
        <v>2809</v>
      </c>
      <c r="G1366">
        <v>4</v>
      </c>
      <c r="H1366">
        <f>2014-Table1[[#This Row],[Year]]</f>
        <v>1</v>
      </c>
      <c r="K1366" s="1">
        <v>12000</v>
      </c>
      <c r="L1366" s="2">
        <v>12484</v>
      </c>
      <c r="M1366" s="2">
        <v>12260</v>
      </c>
      <c r="N1366" s="2">
        <v>12709</v>
      </c>
      <c r="O1366" s="2" t="s">
        <v>2808</v>
      </c>
    </row>
    <row r="1367" spans="1:15" x14ac:dyDescent="0.25">
      <c r="A1367" t="str">
        <f>LEFT(Table1[[#This Row],[Make2]],4)</f>
        <v>2012</v>
      </c>
      <c r="B1367" t="str">
        <f>LEFT(Table1[[#This Row],[Make and Model]],FIND(" ",Table1[[#This Row],[Make and Model]]))</f>
        <v xml:space="preserve">Toyota </v>
      </c>
      <c r="C1367" t="s">
        <v>3033</v>
      </c>
      <c r="D1367" t="str">
        <f>REPLACE(Table1[[#This Row],[Make and Model]],1,FIND(" ",Table1[[#This Row],[Make and Model]]), "")</f>
        <v>Yaris Hatchback</v>
      </c>
      <c r="E1367" t="str">
        <f>REPLACE(Table1[[#This Row],[Make2]],1,5,"")</f>
        <v>Toyota Yaris Hatchback</v>
      </c>
      <c r="F1367" t="s">
        <v>2463</v>
      </c>
      <c r="G1367">
        <v>4</v>
      </c>
      <c r="H1367">
        <f>2014-Table1[[#This Row],[Year]]</f>
        <v>2</v>
      </c>
      <c r="K1367" s="1">
        <v>24000</v>
      </c>
      <c r="L1367" s="2">
        <v>11411</v>
      </c>
      <c r="M1367" s="2">
        <v>11184</v>
      </c>
      <c r="N1367" s="2">
        <v>11637</v>
      </c>
      <c r="O1367" s="2" t="s">
        <v>2462</v>
      </c>
    </row>
    <row r="1368" spans="1:15" x14ac:dyDescent="0.25">
      <c r="A1368" t="str">
        <f>LEFT(Table1[[#This Row],[Make2]],4)</f>
        <v>2011</v>
      </c>
      <c r="B1368" t="str">
        <f>LEFT(Table1[[#This Row],[Make and Model]],FIND(" ",Table1[[#This Row],[Make and Model]]))</f>
        <v xml:space="preserve">Toyota </v>
      </c>
      <c r="C1368" t="s">
        <v>3033</v>
      </c>
      <c r="D1368" t="str">
        <f>REPLACE(Table1[[#This Row],[Make and Model]],1,FIND(" ",Table1[[#This Row],[Make and Model]]), "")</f>
        <v>Yaris Hatchback</v>
      </c>
      <c r="E1368" t="str">
        <f>REPLACE(Table1[[#This Row],[Make2]],1,5,"")</f>
        <v>Toyota Yaris Hatchback</v>
      </c>
      <c r="F1368" t="s">
        <v>2099</v>
      </c>
      <c r="G1368">
        <v>4</v>
      </c>
      <c r="H1368">
        <f>2014-Table1[[#This Row],[Year]]</f>
        <v>3</v>
      </c>
      <c r="K1368" s="1">
        <v>36000</v>
      </c>
      <c r="L1368" s="2">
        <v>9698</v>
      </c>
      <c r="M1368" s="2">
        <v>9449</v>
      </c>
      <c r="N1368" s="2">
        <v>9947</v>
      </c>
      <c r="O1368" s="2" t="s">
        <v>2098</v>
      </c>
    </row>
    <row r="1369" spans="1:15" x14ac:dyDescent="0.25">
      <c r="A1369" t="str">
        <f>LEFT(Table1[[#This Row],[Make2]],4)</f>
        <v>2010</v>
      </c>
      <c r="B1369" t="str">
        <f>LEFT(Table1[[#This Row],[Make and Model]],FIND(" ",Table1[[#This Row],[Make and Model]]))</f>
        <v xml:space="preserve">Toyota </v>
      </c>
      <c r="C1369" t="s">
        <v>3033</v>
      </c>
      <c r="D1369" t="str">
        <f>REPLACE(Table1[[#This Row],[Make and Model]],1,FIND(" ",Table1[[#This Row],[Make and Model]]), "")</f>
        <v>Yaris Hatchback</v>
      </c>
      <c r="E1369" t="str">
        <f>REPLACE(Table1[[#This Row],[Make2]],1,5,"")</f>
        <v>Toyota Yaris Hatchback</v>
      </c>
      <c r="F1369" t="s">
        <v>1689</v>
      </c>
      <c r="G1369">
        <v>4</v>
      </c>
      <c r="H1369">
        <f>2014-Table1[[#This Row],[Year]]</f>
        <v>4</v>
      </c>
      <c r="K1369" s="1">
        <v>48000</v>
      </c>
      <c r="L1369" s="2">
        <v>8508</v>
      </c>
      <c r="M1369" s="2">
        <v>8271</v>
      </c>
      <c r="N1369" s="2">
        <v>8745</v>
      </c>
      <c r="O1369" s="2" t="s">
        <v>1688</v>
      </c>
    </row>
    <row r="1370" spans="1:15" x14ac:dyDescent="0.25">
      <c r="A1370" t="str">
        <f>LEFT(Table1[[#This Row],[Make2]],4)</f>
        <v>2009</v>
      </c>
      <c r="B1370" t="str">
        <f>LEFT(Table1[[#This Row],[Make and Model]],FIND(" ",Table1[[#This Row],[Make and Model]]))</f>
        <v xml:space="preserve">Toyota </v>
      </c>
      <c r="C1370" t="s">
        <v>3033</v>
      </c>
      <c r="D1370" t="str">
        <f>REPLACE(Table1[[#This Row],[Make and Model]],1,FIND(" ",Table1[[#This Row],[Make and Model]]), "")</f>
        <v>Yaris Hatchback</v>
      </c>
      <c r="E1370" t="str">
        <f>REPLACE(Table1[[#This Row],[Make2]],1,5,"")</f>
        <v>Toyota Yaris Hatchback</v>
      </c>
      <c r="F1370" t="s">
        <v>1323</v>
      </c>
      <c r="G1370">
        <v>4</v>
      </c>
      <c r="H1370">
        <f>2014-Table1[[#This Row],[Year]]</f>
        <v>5</v>
      </c>
      <c r="K1370" s="1">
        <v>60000</v>
      </c>
      <c r="L1370" s="2">
        <v>7494</v>
      </c>
      <c r="M1370" s="2">
        <v>7259</v>
      </c>
      <c r="N1370" s="2">
        <v>7728</v>
      </c>
      <c r="O1370" s="2" t="s">
        <v>1322</v>
      </c>
    </row>
    <row r="1371" spans="1:15" x14ac:dyDescent="0.25">
      <c r="A1371" t="str">
        <f>LEFT(Table1[[#This Row],[Make2]],4)</f>
        <v>2008</v>
      </c>
      <c r="B1371" t="str">
        <f>LEFT(Table1[[#This Row],[Make and Model]],FIND(" ",Table1[[#This Row],[Make and Model]]))</f>
        <v xml:space="preserve">Toyota </v>
      </c>
      <c r="C1371" t="s">
        <v>3033</v>
      </c>
      <c r="D1371" t="str">
        <f>REPLACE(Table1[[#This Row],[Make and Model]],1,FIND(" ",Table1[[#This Row],[Make and Model]]), "")</f>
        <v>Yaris Hatchback</v>
      </c>
      <c r="E1371" t="str">
        <f>REPLACE(Table1[[#This Row],[Make2]],1,5,"")</f>
        <v>Toyota Yaris Hatchback</v>
      </c>
      <c r="F1371" t="s">
        <v>967</v>
      </c>
      <c r="G1371">
        <v>4</v>
      </c>
      <c r="H1371">
        <f>2014-Table1[[#This Row],[Year]]</f>
        <v>6</v>
      </c>
      <c r="K1371" s="1">
        <v>72000</v>
      </c>
      <c r="L1371" s="2">
        <v>5508</v>
      </c>
      <c r="M1371" s="2">
        <v>5357</v>
      </c>
      <c r="N1371" s="2">
        <v>5660</v>
      </c>
      <c r="O1371" s="2" t="s">
        <v>966</v>
      </c>
    </row>
    <row r="1372" spans="1:15" x14ac:dyDescent="0.25">
      <c r="A1372" t="str">
        <f>LEFT(Table1[[#This Row],[Make2]],4)</f>
        <v>2007</v>
      </c>
      <c r="B1372" t="str">
        <f>LEFT(Table1[[#This Row],[Make and Model]],FIND(" ",Table1[[#This Row],[Make and Model]]))</f>
        <v xml:space="preserve">Toyota </v>
      </c>
      <c r="C1372" t="s">
        <v>3033</v>
      </c>
      <c r="D1372" t="str">
        <f>REPLACE(Table1[[#This Row],[Make and Model]],1,FIND(" ",Table1[[#This Row],[Make and Model]]), "")</f>
        <v>Yaris Hatchback</v>
      </c>
      <c r="E1372" t="str">
        <f>REPLACE(Table1[[#This Row],[Make2]],1,5,"")</f>
        <v>Toyota Yaris Hatchback</v>
      </c>
      <c r="F1372" t="s">
        <v>627</v>
      </c>
      <c r="G1372">
        <v>4</v>
      </c>
      <c r="H1372">
        <f>2014-Table1[[#This Row],[Year]]</f>
        <v>7</v>
      </c>
      <c r="K1372" s="1">
        <v>84000</v>
      </c>
      <c r="L1372" s="2">
        <v>5108</v>
      </c>
      <c r="M1372" s="2">
        <v>4974</v>
      </c>
      <c r="N1372" s="2">
        <v>5242</v>
      </c>
      <c r="O1372" s="2" t="s">
        <v>626</v>
      </c>
    </row>
    <row r="1373" spans="1:15" x14ac:dyDescent="0.25">
      <c r="A1373" t="str">
        <f>LEFT(Table1[[#This Row],[Make2]],4)</f>
        <v>2006</v>
      </c>
      <c r="B1373" t="str">
        <f>LEFT(Table1[[#This Row],[Make and Model]],FIND(" ",Table1[[#This Row],[Make and Model]]))</f>
        <v xml:space="preserve">Toyota </v>
      </c>
      <c r="C1373" t="s">
        <v>3033</v>
      </c>
      <c r="D1373" t="str">
        <f>REPLACE(Table1[[#This Row],[Make and Model]],1,FIND(" ",Table1[[#This Row],[Make and Model]]), "")</f>
        <v>Yaris Hatchback</v>
      </c>
      <c r="E1373" t="str">
        <f>REPLACE(Table1[[#This Row],[Make2]],1,5,"")</f>
        <v>Toyota Yaris Hatchback</v>
      </c>
      <c r="F1373" t="s">
        <v>311</v>
      </c>
      <c r="G1373">
        <v>4</v>
      </c>
      <c r="H1373">
        <f>2014-Table1[[#This Row],[Year]]</f>
        <v>8</v>
      </c>
      <c r="K1373" s="1">
        <v>96000</v>
      </c>
      <c r="L1373" s="2">
        <v>4442</v>
      </c>
      <c r="M1373" s="2">
        <v>4333</v>
      </c>
      <c r="N1373" s="2">
        <v>4552</v>
      </c>
      <c r="O1373" s="2" t="s">
        <v>310</v>
      </c>
    </row>
    <row r="1374" spans="1:15" x14ac:dyDescent="0.25">
      <c r="A1374" t="str">
        <f>LEFT(Table1[[#This Row],[Make2]],4)</f>
        <v>2012</v>
      </c>
      <c r="B1374" t="str">
        <f>LEFT(Table1[[#This Row],[Make and Model]],FIND(" ",Table1[[#This Row],[Make and Model]]))</f>
        <v xml:space="preserve">Toyota </v>
      </c>
      <c r="C1374" t="s">
        <v>3032</v>
      </c>
      <c r="D1374" t="str">
        <f>REPLACE(Table1[[#This Row],[Make and Model]],1,FIND(" ",Table1[[#This Row],[Make and Model]]), "")</f>
        <v>Yaris Sedan</v>
      </c>
      <c r="E1374" t="str">
        <f>REPLACE(Table1[[#This Row],[Make2]],1,5,"")</f>
        <v>Toyota Yaris Sedan</v>
      </c>
      <c r="F1374" t="s">
        <v>2467</v>
      </c>
      <c r="G1374">
        <v>3</v>
      </c>
      <c r="H1374">
        <f>2014-Table1[[#This Row],[Year]]</f>
        <v>2</v>
      </c>
      <c r="K1374" s="1">
        <v>24000</v>
      </c>
      <c r="L1374" s="2">
        <v>11414</v>
      </c>
      <c r="M1374" s="2">
        <v>11164</v>
      </c>
      <c r="N1374" s="2">
        <v>11664</v>
      </c>
      <c r="O1374" s="2" t="s">
        <v>2466</v>
      </c>
    </row>
    <row r="1375" spans="1:15" x14ac:dyDescent="0.25">
      <c r="A1375" t="str">
        <f>LEFT(Table1[[#This Row],[Make2]],4)</f>
        <v>2011</v>
      </c>
      <c r="B1375" t="str">
        <f>LEFT(Table1[[#This Row],[Make and Model]],FIND(" ",Table1[[#This Row],[Make and Model]]))</f>
        <v xml:space="preserve">Toyota </v>
      </c>
      <c r="C1375" t="s">
        <v>3032</v>
      </c>
      <c r="D1375" t="str">
        <f>REPLACE(Table1[[#This Row],[Make and Model]],1,FIND(" ",Table1[[#This Row],[Make and Model]]), "")</f>
        <v>Yaris Sedan</v>
      </c>
      <c r="E1375" t="str">
        <f>REPLACE(Table1[[#This Row],[Make2]],1,5,"")</f>
        <v>Toyota Yaris Sedan</v>
      </c>
      <c r="F1375" t="s">
        <v>2101</v>
      </c>
      <c r="G1375">
        <v>3</v>
      </c>
      <c r="H1375">
        <f>2014-Table1[[#This Row],[Year]]</f>
        <v>3</v>
      </c>
      <c r="K1375" s="1">
        <v>36000</v>
      </c>
      <c r="L1375" s="2">
        <v>9886</v>
      </c>
      <c r="M1375" s="2">
        <v>9690</v>
      </c>
      <c r="N1375" s="2">
        <v>10082</v>
      </c>
      <c r="O1375" s="2" t="s">
        <v>2100</v>
      </c>
    </row>
    <row r="1376" spans="1:15" x14ac:dyDescent="0.25">
      <c r="A1376" t="str">
        <f>LEFT(Table1[[#This Row],[Make2]],4)</f>
        <v>2010</v>
      </c>
      <c r="B1376" t="str">
        <f>LEFT(Table1[[#This Row],[Make and Model]],FIND(" ",Table1[[#This Row],[Make and Model]]))</f>
        <v xml:space="preserve">Toyota </v>
      </c>
      <c r="C1376" t="s">
        <v>3032</v>
      </c>
      <c r="D1376" t="str">
        <f>REPLACE(Table1[[#This Row],[Make and Model]],1,FIND(" ",Table1[[#This Row],[Make and Model]]), "")</f>
        <v>Yaris Sedan</v>
      </c>
      <c r="E1376" t="str">
        <f>REPLACE(Table1[[#This Row],[Make2]],1,5,"")</f>
        <v>Toyota Yaris Sedan</v>
      </c>
      <c r="F1376" t="s">
        <v>1691</v>
      </c>
      <c r="G1376">
        <v>3</v>
      </c>
      <c r="H1376">
        <f>2014-Table1[[#This Row],[Year]]</f>
        <v>4</v>
      </c>
      <c r="K1376" s="1">
        <v>48000</v>
      </c>
      <c r="L1376" s="2">
        <v>8723</v>
      </c>
      <c r="M1376" s="2">
        <v>8541</v>
      </c>
      <c r="N1376" s="2">
        <v>8905</v>
      </c>
      <c r="O1376" s="2" t="s">
        <v>1690</v>
      </c>
    </row>
    <row r="1377" spans="1:15" x14ac:dyDescent="0.25">
      <c r="A1377" t="str">
        <f>LEFT(Table1[[#This Row],[Make2]],4)</f>
        <v>2009</v>
      </c>
      <c r="B1377" t="str">
        <f>LEFT(Table1[[#This Row],[Make and Model]],FIND(" ",Table1[[#This Row],[Make and Model]]))</f>
        <v xml:space="preserve">Toyota </v>
      </c>
      <c r="C1377" t="s">
        <v>3032</v>
      </c>
      <c r="D1377" t="str">
        <f>REPLACE(Table1[[#This Row],[Make and Model]],1,FIND(" ",Table1[[#This Row],[Make and Model]]), "")</f>
        <v>Yaris Sedan</v>
      </c>
      <c r="E1377" t="str">
        <f>REPLACE(Table1[[#This Row],[Make2]],1,5,"")</f>
        <v>Toyota Yaris Sedan</v>
      </c>
      <c r="F1377" t="s">
        <v>1325</v>
      </c>
      <c r="G1377">
        <v>3</v>
      </c>
      <c r="H1377">
        <f>2014-Table1[[#This Row],[Year]]</f>
        <v>5</v>
      </c>
      <c r="K1377" s="1">
        <v>60000</v>
      </c>
      <c r="L1377" s="2">
        <v>7687</v>
      </c>
      <c r="M1377" s="2">
        <v>7475</v>
      </c>
      <c r="N1377" s="2">
        <v>7899</v>
      </c>
      <c r="O1377" s="2" t="s">
        <v>1324</v>
      </c>
    </row>
    <row r="1378" spans="1:15" x14ac:dyDescent="0.25">
      <c r="A1378" t="str">
        <f>LEFT(Table1[[#This Row],[Make2]],4)</f>
        <v>2008</v>
      </c>
      <c r="B1378" t="str">
        <f>LEFT(Table1[[#This Row],[Make and Model]],FIND(" ",Table1[[#This Row],[Make and Model]]))</f>
        <v xml:space="preserve">Toyota </v>
      </c>
      <c r="C1378" t="s">
        <v>3032</v>
      </c>
      <c r="D1378" t="str">
        <f>REPLACE(Table1[[#This Row],[Make and Model]],1,FIND(" ",Table1[[#This Row],[Make and Model]]), "")</f>
        <v>Yaris Sedan</v>
      </c>
      <c r="E1378" t="str">
        <f>REPLACE(Table1[[#This Row],[Make2]],1,5,"")</f>
        <v>Toyota Yaris Sedan</v>
      </c>
      <c r="F1378" t="s">
        <v>969</v>
      </c>
      <c r="G1378">
        <v>2</v>
      </c>
      <c r="H1378">
        <f>2014-Table1[[#This Row],[Year]]</f>
        <v>6</v>
      </c>
      <c r="K1378" s="1">
        <v>72000</v>
      </c>
      <c r="L1378" s="2">
        <v>6772</v>
      </c>
      <c r="M1378" s="2">
        <v>6601</v>
      </c>
      <c r="N1378" s="2">
        <v>6942</v>
      </c>
      <c r="O1378" s="2" t="s">
        <v>968</v>
      </c>
    </row>
    <row r="1379" spans="1:15" x14ac:dyDescent="0.25">
      <c r="A1379" t="str">
        <f>LEFT(Table1[[#This Row],[Make2]],4)</f>
        <v>2007</v>
      </c>
      <c r="B1379" t="str">
        <f>LEFT(Table1[[#This Row],[Make and Model]],FIND(" ",Table1[[#This Row],[Make and Model]]))</f>
        <v xml:space="preserve">Toyota </v>
      </c>
      <c r="C1379" t="s">
        <v>3032</v>
      </c>
      <c r="D1379" t="str">
        <f>REPLACE(Table1[[#This Row],[Make and Model]],1,FIND(" ",Table1[[#This Row],[Make and Model]]), "")</f>
        <v>Yaris Sedan</v>
      </c>
      <c r="E1379" t="str">
        <f>REPLACE(Table1[[#This Row],[Make2]],1,5,"")</f>
        <v>Toyota Yaris Sedan</v>
      </c>
      <c r="F1379" t="s">
        <v>629</v>
      </c>
      <c r="G1379">
        <v>2</v>
      </c>
      <c r="H1379">
        <f>2014-Table1[[#This Row],[Year]]</f>
        <v>7</v>
      </c>
      <c r="K1379" s="1">
        <v>84000</v>
      </c>
      <c r="L1379" s="2">
        <v>6046</v>
      </c>
      <c r="M1379" s="2">
        <v>5885</v>
      </c>
      <c r="N1379" s="2">
        <v>6208</v>
      </c>
      <c r="O1379" s="2" t="s">
        <v>628</v>
      </c>
    </row>
    <row r="1380" spans="1:15" x14ac:dyDescent="0.25">
      <c r="A1380" t="str">
        <f>LEFT(Table1[[#This Row],[Make2]],4)</f>
        <v>2013</v>
      </c>
      <c r="B1380" t="str">
        <f>LEFT(Table1[[#This Row],[Make and Model]],FIND(" ",Table1[[#This Row],[Make and Model]]))</f>
        <v xml:space="preserve">Volkswagen </v>
      </c>
      <c r="C1380" t="s">
        <v>3032</v>
      </c>
      <c r="D1380" t="str">
        <f>REPLACE(Table1[[#This Row],[Make and Model]],1,FIND(" ",Table1[[#This Row],[Make and Model]]), "")</f>
        <v>CC Sedan</v>
      </c>
      <c r="E1380" t="str">
        <f>REPLACE(Table1[[#This Row],[Make2]],1,5,"")</f>
        <v>Volkswagen CC Sedan</v>
      </c>
      <c r="F1380" t="s">
        <v>2811</v>
      </c>
      <c r="G1380">
        <v>4</v>
      </c>
      <c r="H1380">
        <f>2014-Table1[[#This Row],[Year]]</f>
        <v>1</v>
      </c>
      <c r="K1380" s="1">
        <v>12000</v>
      </c>
      <c r="L1380" s="2">
        <v>19763</v>
      </c>
      <c r="M1380" s="2">
        <v>19484</v>
      </c>
      <c r="N1380" s="2">
        <v>20042</v>
      </c>
      <c r="O1380" s="2" t="s">
        <v>2810</v>
      </c>
    </row>
    <row r="1381" spans="1:15" x14ac:dyDescent="0.25">
      <c r="A1381" t="str">
        <f>LEFT(Table1[[#This Row],[Make2]],4)</f>
        <v>2012</v>
      </c>
      <c r="B1381" t="str">
        <f>LEFT(Table1[[#This Row],[Make and Model]],FIND(" ",Table1[[#This Row],[Make and Model]]))</f>
        <v xml:space="preserve">Volkswagen </v>
      </c>
      <c r="C1381" t="s">
        <v>3032</v>
      </c>
      <c r="D1381" t="str">
        <f>REPLACE(Table1[[#This Row],[Make and Model]],1,FIND(" ",Table1[[#This Row],[Make and Model]]), "")</f>
        <v>CC Sedan</v>
      </c>
      <c r="E1381" t="str">
        <f>REPLACE(Table1[[#This Row],[Make2]],1,5,"")</f>
        <v>Volkswagen CC Sedan</v>
      </c>
      <c r="F1381" t="s">
        <v>2469</v>
      </c>
      <c r="G1381">
        <v>4</v>
      </c>
      <c r="H1381">
        <f>2014-Table1[[#This Row],[Year]]</f>
        <v>2</v>
      </c>
      <c r="K1381" s="1">
        <v>24000</v>
      </c>
      <c r="L1381" s="2">
        <v>16459</v>
      </c>
      <c r="M1381" s="2">
        <v>16235</v>
      </c>
      <c r="N1381" s="2">
        <v>16683</v>
      </c>
      <c r="O1381" s="2" t="s">
        <v>2468</v>
      </c>
    </row>
    <row r="1382" spans="1:15" x14ac:dyDescent="0.25">
      <c r="A1382" t="str">
        <f>LEFT(Table1[[#This Row],[Make2]],4)</f>
        <v>2011</v>
      </c>
      <c r="B1382" t="str">
        <f>LEFT(Table1[[#This Row],[Make and Model]],FIND(" ",Table1[[#This Row],[Make and Model]]))</f>
        <v xml:space="preserve">Volkswagen </v>
      </c>
      <c r="C1382" t="s">
        <v>3032</v>
      </c>
      <c r="D1382" t="str">
        <f>REPLACE(Table1[[#This Row],[Make and Model]],1,FIND(" ",Table1[[#This Row],[Make and Model]]), "")</f>
        <v>CC Sedan</v>
      </c>
      <c r="E1382" t="str">
        <f>REPLACE(Table1[[#This Row],[Make2]],1,5,"")</f>
        <v>Volkswagen CC Sedan</v>
      </c>
      <c r="F1382" t="s">
        <v>2103</v>
      </c>
      <c r="G1382">
        <v>4</v>
      </c>
      <c r="H1382">
        <f>2014-Table1[[#This Row],[Year]]</f>
        <v>3</v>
      </c>
      <c r="K1382" s="1">
        <v>36000</v>
      </c>
      <c r="L1382" s="2">
        <v>14281</v>
      </c>
      <c r="M1382" s="2">
        <v>14114</v>
      </c>
      <c r="N1382" s="2">
        <v>14449</v>
      </c>
      <c r="O1382" s="2" t="s">
        <v>2102</v>
      </c>
    </row>
    <row r="1383" spans="1:15" x14ac:dyDescent="0.25">
      <c r="A1383" t="str">
        <f>LEFT(Table1[[#This Row],[Make2]],4)</f>
        <v>2010</v>
      </c>
      <c r="B1383" t="str">
        <f>LEFT(Table1[[#This Row],[Make and Model]],FIND(" ",Table1[[#This Row],[Make and Model]]))</f>
        <v xml:space="preserve">Volkswagen </v>
      </c>
      <c r="C1383" t="s">
        <v>3032</v>
      </c>
      <c r="D1383" t="str">
        <f>REPLACE(Table1[[#This Row],[Make and Model]],1,FIND(" ",Table1[[#This Row],[Make and Model]]), "")</f>
        <v>CC Sedan</v>
      </c>
      <c r="E1383" t="str">
        <f>REPLACE(Table1[[#This Row],[Make2]],1,5,"")</f>
        <v>Volkswagen CC Sedan</v>
      </c>
      <c r="F1383" t="s">
        <v>1695</v>
      </c>
      <c r="G1383">
        <v>4</v>
      </c>
      <c r="H1383">
        <f>2014-Table1[[#This Row],[Year]]</f>
        <v>4</v>
      </c>
      <c r="K1383" s="1">
        <v>48000</v>
      </c>
      <c r="L1383" s="2">
        <v>11923</v>
      </c>
      <c r="M1383" s="2">
        <v>11728</v>
      </c>
      <c r="N1383" s="2">
        <v>12117</v>
      </c>
      <c r="O1383" s="2" t="s">
        <v>1694</v>
      </c>
    </row>
    <row r="1384" spans="1:15" x14ac:dyDescent="0.25">
      <c r="A1384" t="str">
        <f>LEFT(Table1[[#This Row],[Make2]],4)</f>
        <v>2009</v>
      </c>
      <c r="B1384" t="str">
        <f>LEFT(Table1[[#This Row],[Make and Model]],FIND(" ",Table1[[#This Row],[Make and Model]]))</f>
        <v xml:space="preserve">Volkswagen </v>
      </c>
      <c r="C1384" t="s">
        <v>3032</v>
      </c>
      <c r="D1384" t="str">
        <f>REPLACE(Table1[[#This Row],[Make and Model]],1,FIND(" ",Table1[[#This Row],[Make and Model]]), "")</f>
        <v>CC Sedan</v>
      </c>
      <c r="E1384" t="str">
        <f>REPLACE(Table1[[#This Row],[Make2]],1,5,"")</f>
        <v>Volkswagen CC Sedan</v>
      </c>
      <c r="F1384" t="s">
        <v>1327</v>
      </c>
      <c r="G1384">
        <v>4</v>
      </c>
      <c r="H1384">
        <f>2014-Table1[[#This Row],[Year]]</f>
        <v>5</v>
      </c>
      <c r="K1384" s="1">
        <v>60000</v>
      </c>
      <c r="L1384" s="2">
        <v>13125</v>
      </c>
      <c r="M1384" s="2">
        <v>12941</v>
      </c>
      <c r="N1384" s="2">
        <v>13309</v>
      </c>
      <c r="O1384" s="2" t="s">
        <v>1326</v>
      </c>
    </row>
    <row r="1385" spans="1:15" x14ac:dyDescent="0.25">
      <c r="A1385" t="str">
        <f>LEFT(Table1[[#This Row],[Make2]],4)</f>
        <v>2013</v>
      </c>
      <c r="B1385" t="str">
        <f>LEFT(Table1[[#This Row],[Make and Model]],FIND(" ",Table1[[#This Row],[Make and Model]]))</f>
        <v xml:space="preserve">Volkswagen </v>
      </c>
      <c r="C1385" t="s">
        <v>3037</v>
      </c>
      <c r="D1385" t="str">
        <f>REPLACE(Table1[[#This Row],[Make and Model]],1,FIND(" ",Table1[[#This Row],[Make and Model]]), "")</f>
        <v>Eos Convertible</v>
      </c>
      <c r="E1385" t="str">
        <f>REPLACE(Table1[[#This Row],[Make2]],1,5,"")</f>
        <v>Volkswagen Eos Convertible</v>
      </c>
      <c r="F1385" t="s">
        <v>2815</v>
      </c>
      <c r="G1385">
        <v>3.67</v>
      </c>
      <c r="H1385">
        <f>2014-Table1[[#This Row],[Year]]</f>
        <v>1</v>
      </c>
      <c r="K1385" s="1">
        <v>12000</v>
      </c>
      <c r="L1385" s="2">
        <v>24799</v>
      </c>
      <c r="M1385" s="2">
        <v>24307</v>
      </c>
      <c r="N1385" s="2">
        <v>25290</v>
      </c>
      <c r="O1385" s="2" t="s">
        <v>2814</v>
      </c>
    </row>
    <row r="1386" spans="1:15" x14ac:dyDescent="0.25">
      <c r="A1386" t="str">
        <f>LEFT(Table1[[#This Row],[Make2]],4)</f>
        <v>2012</v>
      </c>
      <c r="B1386" t="str">
        <f>LEFT(Table1[[#This Row],[Make and Model]],FIND(" ",Table1[[#This Row],[Make and Model]]))</f>
        <v xml:space="preserve">Volkswagen </v>
      </c>
      <c r="C1386" t="s">
        <v>3037</v>
      </c>
      <c r="D1386" t="str">
        <f>REPLACE(Table1[[#This Row],[Make and Model]],1,FIND(" ",Table1[[#This Row],[Make and Model]]), "")</f>
        <v>Eos Convertible</v>
      </c>
      <c r="E1386" t="str">
        <f>REPLACE(Table1[[#This Row],[Make2]],1,5,"")</f>
        <v>Volkswagen Eos Convertible</v>
      </c>
      <c r="F1386" t="s">
        <v>2471</v>
      </c>
      <c r="G1386">
        <v>3.67</v>
      </c>
      <c r="H1386">
        <f>2014-Table1[[#This Row],[Year]]</f>
        <v>2</v>
      </c>
      <c r="K1386" s="1">
        <v>24000</v>
      </c>
      <c r="L1386" s="2">
        <v>20052</v>
      </c>
      <c r="M1386" s="2">
        <v>19676</v>
      </c>
      <c r="N1386" s="2">
        <v>20428</v>
      </c>
      <c r="O1386" s="2" t="s">
        <v>2470</v>
      </c>
    </row>
    <row r="1387" spans="1:15" x14ac:dyDescent="0.25">
      <c r="A1387" t="str">
        <f>LEFT(Table1[[#This Row],[Make2]],4)</f>
        <v>2011</v>
      </c>
      <c r="B1387" t="str">
        <f>LEFT(Table1[[#This Row],[Make and Model]],FIND(" ",Table1[[#This Row],[Make and Model]]))</f>
        <v xml:space="preserve">Volkswagen </v>
      </c>
      <c r="C1387" t="s">
        <v>3037</v>
      </c>
      <c r="D1387" t="str">
        <f>REPLACE(Table1[[#This Row],[Make and Model]],1,FIND(" ",Table1[[#This Row],[Make and Model]]), "")</f>
        <v>Eos Convertible</v>
      </c>
      <c r="E1387" t="str">
        <f>REPLACE(Table1[[#This Row],[Make2]],1,5,"")</f>
        <v>Volkswagen Eos Convertible</v>
      </c>
      <c r="F1387" t="s">
        <v>2105</v>
      </c>
      <c r="G1387">
        <v>3.67</v>
      </c>
      <c r="H1387">
        <f>2014-Table1[[#This Row],[Year]]</f>
        <v>3</v>
      </c>
      <c r="K1387" s="1">
        <v>36000</v>
      </c>
      <c r="L1387" s="2">
        <v>17517</v>
      </c>
      <c r="M1387" s="2">
        <v>17244</v>
      </c>
      <c r="N1387" s="2">
        <v>17790</v>
      </c>
      <c r="O1387" s="2" t="s">
        <v>2104</v>
      </c>
    </row>
    <row r="1388" spans="1:15" x14ac:dyDescent="0.25">
      <c r="A1388" t="str">
        <f>LEFT(Table1[[#This Row],[Make2]],4)</f>
        <v>2010</v>
      </c>
      <c r="B1388" t="str">
        <f>LEFT(Table1[[#This Row],[Make and Model]],FIND(" ",Table1[[#This Row],[Make and Model]]))</f>
        <v xml:space="preserve">Volkswagen </v>
      </c>
      <c r="C1388" t="s">
        <v>3037</v>
      </c>
      <c r="D1388" t="str">
        <f>REPLACE(Table1[[#This Row],[Make and Model]],1,FIND(" ",Table1[[#This Row],[Make and Model]]), "")</f>
        <v>Eos Convertible</v>
      </c>
      <c r="E1388" t="str">
        <f>REPLACE(Table1[[#This Row],[Make2]],1,5,"")</f>
        <v>Volkswagen Eos Convertible</v>
      </c>
      <c r="F1388" t="s">
        <v>1697</v>
      </c>
      <c r="G1388">
        <v>3.67</v>
      </c>
      <c r="H1388">
        <f>2014-Table1[[#This Row],[Year]]</f>
        <v>4</v>
      </c>
      <c r="K1388" s="1">
        <v>48000</v>
      </c>
      <c r="L1388" s="2">
        <v>15109</v>
      </c>
      <c r="M1388" s="2">
        <v>14805</v>
      </c>
      <c r="N1388" s="2">
        <v>15414</v>
      </c>
      <c r="O1388" s="2" t="s">
        <v>1696</v>
      </c>
    </row>
    <row r="1389" spans="1:15" x14ac:dyDescent="0.25">
      <c r="A1389" t="str">
        <f>LEFT(Table1[[#This Row],[Make2]],4)</f>
        <v>2009</v>
      </c>
      <c r="B1389" t="str">
        <f>LEFT(Table1[[#This Row],[Make and Model]],FIND(" ",Table1[[#This Row],[Make and Model]]))</f>
        <v xml:space="preserve">Volkswagen </v>
      </c>
      <c r="C1389" t="s">
        <v>3037</v>
      </c>
      <c r="D1389" t="str">
        <f>REPLACE(Table1[[#This Row],[Make and Model]],1,FIND(" ",Table1[[#This Row],[Make and Model]]), "")</f>
        <v>Eos Convertible</v>
      </c>
      <c r="E1389" t="str">
        <f>REPLACE(Table1[[#This Row],[Make2]],1,5,"")</f>
        <v>Volkswagen Eos Convertible</v>
      </c>
      <c r="F1389" t="s">
        <v>1329</v>
      </c>
      <c r="G1389">
        <v>3.67</v>
      </c>
      <c r="H1389">
        <f>2014-Table1[[#This Row],[Year]]</f>
        <v>5</v>
      </c>
      <c r="K1389" s="1">
        <v>60000</v>
      </c>
      <c r="L1389" s="2">
        <v>12351</v>
      </c>
      <c r="M1389" s="2">
        <v>12109</v>
      </c>
      <c r="N1389" s="2">
        <v>12594</v>
      </c>
      <c r="O1389" s="2" t="s">
        <v>1328</v>
      </c>
    </row>
    <row r="1390" spans="1:15" x14ac:dyDescent="0.25">
      <c r="A1390" t="str">
        <f>LEFT(Table1[[#This Row],[Make2]],4)</f>
        <v>2008</v>
      </c>
      <c r="B1390" t="str">
        <f>LEFT(Table1[[#This Row],[Make and Model]],FIND(" ",Table1[[#This Row],[Make and Model]]))</f>
        <v xml:space="preserve">Volkswagen </v>
      </c>
      <c r="C1390" t="s">
        <v>3037</v>
      </c>
      <c r="D1390" t="str">
        <f>REPLACE(Table1[[#This Row],[Make and Model]],1,FIND(" ",Table1[[#This Row],[Make and Model]]), "")</f>
        <v>Eos Convertible</v>
      </c>
      <c r="E1390" t="str">
        <f>REPLACE(Table1[[#This Row],[Make2]],1,5,"")</f>
        <v>Volkswagen Eos Convertible</v>
      </c>
      <c r="F1390" t="s">
        <v>973</v>
      </c>
      <c r="G1390">
        <v>3</v>
      </c>
      <c r="H1390">
        <f>2014-Table1[[#This Row],[Year]]</f>
        <v>6</v>
      </c>
      <c r="K1390" s="1">
        <v>72000</v>
      </c>
      <c r="L1390" s="2">
        <v>9887</v>
      </c>
      <c r="M1390" s="2">
        <v>9718</v>
      </c>
      <c r="N1390" s="2">
        <v>10056</v>
      </c>
      <c r="O1390" s="2" t="s">
        <v>972</v>
      </c>
    </row>
    <row r="1391" spans="1:15" x14ac:dyDescent="0.25">
      <c r="A1391" t="str">
        <f>LEFT(Table1[[#This Row],[Make2]],4)</f>
        <v>2007</v>
      </c>
      <c r="B1391" t="str">
        <f>LEFT(Table1[[#This Row],[Make and Model]],FIND(" ",Table1[[#This Row],[Make and Model]]))</f>
        <v xml:space="preserve">Volkswagen </v>
      </c>
      <c r="C1391" t="s">
        <v>3037</v>
      </c>
      <c r="D1391" t="str">
        <f>REPLACE(Table1[[#This Row],[Make and Model]],1,FIND(" ",Table1[[#This Row],[Make and Model]]), "")</f>
        <v>Eos Convertible</v>
      </c>
      <c r="E1391" t="str">
        <f>REPLACE(Table1[[#This Row],[Make2]],1,5,"")</f>
        <v>Volkswagen Eos Convertible</v>
      </c>
      <c r="F1391" t="s">
        <v>631</v>
      </c>
      <c r="G1391">
        <v>3</v>
      </c>
      <c r="H1391">
        <f>2014-Table1[[#This Row],[Year]]</f>
        <v>7</v>
      </c>
      <c r="K1391" s="1">
        <v>84000</v>
      </c>
      <c r="L1391" s="2">
        <v>7401</v>
      </c>
      <c r="M1391" s="2">
        <v>7265</v>
      </c>
      <c r="N1391" s="2">
        <v>7537</v>
      </c>
      <c r="O1391" s="2" t="s">
        <v>630</v>
      </c>
    </row>
    <row r="1392" spans="1:15" x14ac:dyDescent="0.25">
      <c r="A1392" t="str">
        <f>LEFT(Table1[[#This Row],[Make2]],4)</f>
        <v>2013</v>
      </c>
      <c r="B1392" t="str">
        <f>LEFT(Table1[[#This Row],[Make and Model]],FIND(" ",Table1[[#This Row],[Make and Model]]))</f>
        <v xml:space="preserve">Volkswagen </v>
      </c>
      <c r="C1392" t="s">
        <v>3032</v>
      </c>
      <c r="D1392" t="str">
        <f>REPLACE(Table1[[#This Row],[Make and Model]],1,FIND(" ",Table1[[#This Row],[Make and Model]]), "")</f>
        <v>GLI Sedan</v>
      </c>
      <c r="E1392" t="str">
        <f>REPLACE(Table1[[#This Row],[Make2]],1,5,"")</f>
        <v>Volkswagen GLI Sedan</v>
      </c>
      <c r="F1392" t="s">
        <v>2817</v>
      </c>
      <c r="G1392">
        <v>4</v>
      </c>
      <c r="H1392">
        <f>2014-Table1[[#This Row],[Year]]</f>
        <v>1</v>
      </c>
      <c r="K1392" s="1">
        <v>12000</v>
      </c>
      <c r="L1392" s="2">
        <v>21262</v>
      </c>
      <c r="M1392" s="2">
        <v>20804</v>
      </c>
      <c r="N1392" s="2">
        <v>21721</v>
      </c>
      <c r="O1392" s="2" t="s">
        <v>2816</v>
      </c>
    </row>
    <row r="1393" spans="1:15" x14ac:dyDescent="0.25">
      <c r="A1393" t="str">
        <f>LEFT(Table1[[#This Row],[Make2]],4)</f>
        <v>2012</v>
      </c>
      <c r="B1393" t="str">
        <f>LEFT(Table1[[#This Row],[Make and Model]],FIND(" ",Table1[[#This Row],[Make and Model]]))</f>
        <v xml:space="preserve">Volkswagen </v>
      </c>
      <c r="C1393" t="s">
        <v>3032</v>
      </c>
      <c r="D1393" t="str">
        <f>REPLACE(Table1[[#This Row],[Make and Model]],1,FIND(" ",Table1[[#This Row],[Make and Model]]), "")</f>
        <v>GLI Sedan</v>
      </c>
      <c r="E1393" t="str">
        <f>REPLACE(Table1[[#This Row],[Make2]],1,5,"")</f>
        <v>Volkswagen GLI Sedan</v>
      </c>
      <c r="F1393" t="s">
        <v>2473</v>
      </c>
      <c r="G1393">
        <v>4</v>
      </c>
      <c r="H1393">
        <f>2014-Table1[[#This Row],[Year]]</f>
        <v>2</v>
      </c>
      <c r="K1393" s="1">
        <v>24000</v>
      </c>
      <c r="L1393" s="2">
        <v>16951</v>
      </c>
      <c r="M1393" s="2">
        <v>16550</v>
      </c>
      <c r="N1393" s="2">
        <v>17352</v>
      </c>
      <c r="O1393" s="2" t="s">
        <v>2472</v>
      </c>
    </row>
    <row r="1394" spans="1:15" x14ac:dyDescent="0.25">
      <c r="A1394" t="str">
        <f>LEFT(Table1[[#This Row],[Make2]],4)</f>
        <v>2009</v>
      </c>
      <c r="B1394" t="str">
        <f>LEFT(Table1[[#This Row],[Make and Model]],FIND(" ",Table1[[#This Row],[Make and Model]]))</f>
        <v xml:space="preserve">Volkswagen </v>
      </c>
      <c r="C1394" t="s">
        <v>3032</v>
      </c>
      <c r="D1394" t="str">
        <f>REPLACE(Table1[[#This Row],[Make and Model]],1,FIND(" ",Table1[[#This Row],[Make and Model]]), "")</f>
        <v>GLI Sedan</v>
      </c>
      <c r="E1394" t="str">
        <f>REPLACE(Table1[[#This Row],[Make2]],1,5,"")</f>
        <v>Volkswagen GLI Sedan</v>
      </c>
      <c r="F1394" t="s">
        <v>1331</v>
      </c>
      <c r="G1394">
        <v>4</v>
      </c>
      <c r="H1394">
        <f>2014-Table1[[#This Row],[Year]]</f>
        <v>5</v>
      </c>
      <c r="K1394" s="1">
        <v>60000</v>
      </c>
      <c r="L1394" s="2">
        <v>11793</v>
      </c>
      <c r="M1394" s="2">
        <v>11484</v>
      </c>
      <c r="N1394" s="2">
        <v>12101</v>
      </c>
      <c r="O1394" s="2" t="s">
        <v>1330</v>
      </c>
    </row>
    <row r="1395" spans="1:15" x14ac:dyDescent="0.25">
      <c r="A1395" t="str">
        <f>LEFT(Table1[[#This Row],[Make2]],4)</f>
        <v>2008</v>
      </c>
      <c r="B1395" t="str">
        <f>LEFT(Table1[[#This Row],[Make and Model]],FIND(" ",Table1[[#This Row],[Make and Model]]))</f>
        <v xml:space="preserve">Volkswagen </v>
      </c>
      <c r="C1395" t="s">
        <v>3032</v>
      </c>
      <c r="D1395" t="str">
        <f>REPLACE(Table1[[#This Row],[Make and Model]],1,FIND(" ",Table1[[#This Row],[Make and Model]]), "")</f>
        <v>GLI Sedan</v>
      </c>
      <c r="E1395" t="str">
        <f>REPLACE(Table1[[#This Row],[Make2]],1,5,"")</f>
        <v>Volkswagen GLI Sedan</v>
      </c>
      <c r="F1395" t="s">
        <v>975</v>
      </c>
      <c r="G1395">
        <v>4</v>
      </c>
      <c r="H1395">
        <f>2014-Table1[[#This Row],[Year]]</f>
        <v>6</v>
      </c>
      <c r="K1395" s="1">
        <v>72000</v>
      </c>
      <c r="L1395" s="2">
        <v>8751</v>
      </c>
      <c r="M1395" s="2">
        <v>8517</v>
      </c>
      <c r="N1395" s="2">
        <v>8986</v>
      </c>
      <c r="O1395" s="2" t="s">
        <v>974</v>
      </c>
    </row>
    <row r="1396" spans="1:15" x14ac:dyDescent="0.25">
      <c r="A1396" t="str">
        <f>LEFT(Table1[[#This Row],[Make2]],4)</f>
        <v>2013</v>
      </c>
      <c r="B1396" t="str">
        <f>LEFT(Table1[[#This Row],[Make and Model]],FIND(" ",Table1[[#This Row],[Make and Model]]))</f>
        <v xml:space="preserve">Volkswagen </v>
      </c>
      <c r="C1396" t="s">
        <v>3032</v>
      </c>
      <c r="D1396" t="str">
        <f>REPLACE(Table1[[#This Row],[Make and Model]],1,FIND(" ",Table1[[#This Row],[Make and Model]]), "")</f>
        <v>Golf Sedan</v>
      </c>
      <c r="E1396" t="str">
        <f>REPLACE(Table1[[#This Row],[Make2]],1,5,"")</f>
        <v>Volkswagen Golf Sedan</v>
      </c>
      <c r="F1396" t="s">
        <v>2819</v>
      </c>
      <c r="G1396">
        <v>4</v>
      </c>
      <c r="H1396">
        <f>2014-Table1[[#This Row],[Year]]</f>
        <v>1</v>
      </c>
      <c r="K1396" s="1">
        <v>12000</v>
      </c>
      <c r="L1396" s="2">
        <v>14014</v>
      </c>
      <c r="M1396" s="2">
        <v>13762</v>
      </c>
      <c r="N1396" s="2">
        <v>14266</v>
      </c>
      <c r="O1396" s="2" t="s">
        <v>2818</v>
      </c>
    </row>
    <row r="1397" spans="1:15" x14ac:dyDescent="0.25">
      <c r="A1397" t="str">
        <f>LEFT(Table1[[#This Row],[Make2]],4)</f>
        <v>2012</v>
      </c>
      <c r="B1397" t="str">
        <f>LEFT(Table1[[#This Row],[Make and Model]],FIND(" ",Table1[[#This Row],[Make and Model]]))</f>
        <v xml:space="preserve">Volkswagen </v>
      </c>
      <c r="C1397" t="s">
        <v>3032</v>
      </c>
      <c r="D1397" t="str">
        <f>REPLACE(Table1[[#This Row],[Make and Model]],1,FIND(" ",Table1[[#This Row],[Make and Model]]), "")</f>
        <v>Golf Sedan</v>
      </c>
      <c r="E1397" t="str">
        <f>REPLACE(Table1[[#This Row],[Make2]],1,5,"")</f>
        <v>Volkswagen Golf Sedan</v>
      </c>
      <c r="F1397" t="s">
        <v>2475</v>
      </c>
      <c r="G1397">
        <v>4</v>
      </c>
      <c r="H1397">
        <f>2014-Table1[[#This Row],[Year]]</f>
        <v>2</v>
      </c>
      <c r="K1397" s="1">
        <v>24000</v>
      </c>
      <c r="L1397" s="2">
        <v>12613</v>
      </c>
      <c r="M1397" s="2">
        <v>12378</v>
      </c>
      <c r="N1397" s="2">
        <v>12848</v>
      </c>
      <c r="O1397" s="2" t="s">
        <v>2474</v>
      </c>
    </row>
    <row r="1398" spans="1:15" x14ac:dyDescent="0.25">
      <c r="A1398" t="str">
        <f>LEFT(Table1[[#This Row],[Make2]],4)</f>
        <v>2011</v>
      </c>
      <c r="B1398" t="str">
        <f>LEFT(Table1[[#This Row],[Make and Model]],FIND(" ",Table1[[#This Row],[Make and Model]]))</f>
        <v xml:space="preserve">Volkswagen </v>
      </c>
      <c r="C1398" t="s">
        <v>3032</v>
      </c>
      <c r="D1398" t="str">
        <f>REPLACE(Table1[[#This Row],[Make and Model]],1,FIND(" ",Table1[[#This Row],[Make and Model]]), "")</f>
        <v>Golf Sedan</v>
      </c>
      <c r="E1398" t="str">
        <f>REPLACE(Table1[[#This Row],[Make2]],1,5,"")</f>
        <v>Volkswagen Golf Sedan</v>
      </c>
      <c r="F1398" t="s">
        <v>2109</v>
      </c>
      <c r="G1398">
        <v>4</v>
      </c>
      <c r="H1398">
        <f>2014-Table1[[#This Row],[Year]]</f>
        <v>3</v>
      </c>
      <c r="K1398" s="1">
        <v>36000</v>
      </c>
      <c r="L1398" s="2">
        <v>11369</v>
      </c>
      <c r="M1398" s="2">
        <v>11135</v>
      </c>
      <c r="N1398" s="2">
        <v>11602</v>
      </c>
      <c r="O1398" s="2" t="s">
        <v>2108</v>
      </c>
    </row>
    <row r="1399" spans="1:15" x14ac:dyDescent="0.25">
      <c r="A1399" t="str">
        <f>LEFT(Table1[[#This Row],[Make2]],4)</f>
        <v>2010</v>
      </c>
      <c r="B1399" t="str">
        <f>LEFT(Table1[[#This Row],[Make and Model]],FIND(" ",Table1[[#This Row],[Make and Model]]))</f>
        <v xml:space="preserve">Volkswagen </v>
      </c>
      <c r="C1399" t="s">
        <v>3032</v>
      </c>
      <c r="D1399" t="str">
        <f>REPLACE(Table1[[#This Row],[Make and Model]],1,FIND(" ",Table1[[#This Row],[Make and Model]]), "")</f>
        <v>Golf Sedan</v>
      </c>
      <c r="E1399" t="str">
        <f>REPLACE(Table1[[#This Row],[Make2]],1,5,"")</f>
        <v>Volkswagen Golf Sedan</v>
      </c>
      <c r="F1399" t="s">
        <v>1699</v>
      </c>
      <c r="G1399">
        <v>4</v>
      </c>
      <c r="H1399">
        <f>2014-Table1[[#This Row],[Year]]</f>
        <v>4</v>
      </c>
      <c r="K1399" s="1">
        <v>48000</v>
      </c>
      <c r="L1399" s="2">
        <v>10244</v>
      </c>
      <c r="M1399" s="2">
        <v>9970</v>
      </c>
      <c r="N1399" s="2">
        <v>10517</v>
      </c>
      <c r="O1399" s="2" t="s">
        <v>1698</v>
      </c>
    </row>
    <row r="1400" spans="1:15" x14ac:dyDescent="0.25">
      <c r="A1400" t="str">
        <f>LEFT(Table1[[#This Row],[Make2]],4)</f>
        <v>2006</v>
      </c>
      <c r="B1400" t="str">
        <f>LEFT(Table1[[#This Row],[Make and Model]],FIND(" ",Table1[[#This Row],[Make and Model]]))</f>
        <v xml:space="preserve">Volkswagen </v>
      </c>
      <c r="C1400" t="s">
        <v>3032</v>
      </c>
      <c r="D1400" t="str">
        <f>REPLACE(Table1[[#This Row],[Make and Model]],1,FIND(" ",Table1[[#This Row],[Make and Model]]), "")</f>
        <v>Golf Sedan</v>
      </c>
      <c r="E1400" t="str">
        <f>REPLACE(Table1[[#This Row],[Make2]],1,5,"")</f>
        <v>Volkswagen Golf Sedan</v>
      </c>
      <c r="F1400" t="s">
        <v>313</v>
      </c>
      <c r="G1400">
        <v>4</v>
      </c>
      <c r="H1400">
        <f>2014-Table1[[#This Row],[Year]]</f>
        <v>8</v>
      </c>
      <c r="K1400" s="1">
        <v>96000</v>
      </c>
      <c r="L1400" s="2">
        <v>4311</v>
      </c>
      <c r="M1400" s="2">
        <v>4219</v>
      </c>
      <c r="N1400" s="2">
        <v>4403</v>
      </c>
      <c r="O1400" s="2" t="s">
        <v>312</v>
      </c>
    </row>
    <row r="1401" spans="1:15" x14ac:dyDescent="0.25">
      <c r="A1401" t="str">
        <f>LEFT(Table1[[#This Row],[Make2]],4)</f>
        <v>2005</v>
      </c>
      <c r="B1401" t="str">
        <f>LEFT(Table1[[#This Row],[Make and Model]],FIND(" ",Table1[[#This Row],[Make and Model]]))</f>
        <v xml:space="preserve">Volkswagen </v>
      </c>
      <c r="C1401" t="s">
        <v>3032</v>
      </c>
      <c r="D1401" t="str">
        <f>REPLACE(Table1[[#This Row],[Make and Model]],1,FIND(" ",Table1[[#This Row],[Make and Model]]), "")</f>
        <v>Golf Sedan</v>
      </c>
      <c r="E1401" t="str">
        <f>REPLACE(Table1[[#This Row],[Make2]],1,5,"")</f>
        <v>Volkswagen Golf Sedan</v>
      </c>
      <c r="F1401" t="s">
        <v>41</v>
      </c>
      <c r="G1401">
        <v>4</v>
      </c>
      <c r="H1401">
        <f>2014-Table1[[#This Row],[Year]]</f>
        <v>9</v>
      </c>
      <c r="K1401" s="1">
        <v>108000</v>
      </c>
      <c r="L1401" s="2">
        <v>3997</v>
      </c>
      <c r="M1401" s="2">
        <v>3907</v>
      </c>
      <c r="N1401" s="2">
        <v>4086</v>
      </c>
      <c r="O1401" s="2" t="s">
        <v>40</v>
      </c>
    </row>
    <row r="1402" spans="1:15" x14ac:dyDescent="0.25">
      <c r="A1402" t="str">
        <f>LEFT(Table1[[#This Row],[Make2]],4)</f>
        <v>2013</v>
      </c>
      <c r="B1402" t="str">
        <f>LEFT(Table1[[#This Row],[Make and Model]],FIND(" ",Table1[[#This Row],[Make and Model]]))</f>
        <v xml:space="preserve">Volkswagen </v>
      </c>
      <c r="C1402" t="s">
        <v>3032</v>
      </c>
      <c r="D1402" t="str">
        <f>REPLACE(Table1[[#This Row],[Make and Model]],1,FIND(" ",Table1[[#This Row],[Make and Model]]), "")</f>
        <v>Jetta Sedan</v>
      </c>
      <c r="E1402" t="str">
        <f>REPLACE(Table1[[#This Row],[Make2]],1,5,"")</f>
        <v>Volkswagen Jetta Sedan</v>
      </c>
      <c r="F1402" t="s">
        <v>2821</v>
      </c>
      <c r="G1402">
        <v>4</v>
      </c>
      <c r="H1402">
        <f>2014-Table1[[#This Row],[Year]]</f>
        <v>1</v>
      </c>
      <c r="K1402" s="1">
        <v>12000</v>
      </c>
      <c r="L1402" s="2">
        <v>10059</v>
      </c>
      <c r="M1402" s="2">
        <v>9842</v>
      </c>
      <c r="N1402" s="2">
        <v>10277</v>
      </c>
      <c r="O1402" s="2" t="s">
        <v>2820</v>
      </c>
    </row>
    <row r="1403" spans="1:15" x14ac:dyDescent="0.25">
      <c r="A1403" t="str">
        <f>LEFT(Table1[[#This Row],[Make2]],4)</f>
        <v>2012</v>
      </c>
      <c r="B1403" t="str">
        <f>LEFT(Table1[[#This Row],[Make and Model]],FIND(" ",Table1[[#This Row],[Make and Model]]))</f>
        <v xml:space="preserve">Volkswagen </v>
      </c>
      <c r="C1403" t="s">
        <v>3032</v>
      </c>
      <c r="D1403" t="str">
        <f>REPLACE(Table1[[#This Row],[Make and Model]],1,FIND(" ",Table1[[#This Row],[Make and Model]]), "")</f>
        <v>Jetta Sedan</v>
      </c>
      <c r="E1403" t="str">
        <f>REPLACE(Table1[[#This Row],[Make2]],1,5,"")</f>
        <v>Volkswagen Jetta Sedan</v>
      </c>
      <c r="F1403" t="s">
        <v>2477</v>
      </c>
      <c r="G1403">
        <v>4</v>
      </c>
      <c r="H1403">
        <f>2014-Table1[[#This Row],[Year]]</f>
        <v>2</v>
      </c>
      <c r="K1403" s="1">
        <v>24000</v>
      </c>
      <c r="L1403" s="2">
        <v>10404</v>
      </c>
      <c r="M1403" s="2">
        <v>10242</v>
      </c>
      <c r="N1403" s="2">
        <v>10566</v>
      </c>
      <c r="O1403" s="2" t="s">
        <v>2476</v>
      </c>
    </row>
    <row r="1404" spans="1:15" x14ac:dyDescent="0.25">
      <c r="A1404" t="str">
        <f>LEFT(Table1[[#This Row],[Make2]],4)</f>
        <v>2011</v>
      </c>
      <c r="B1404" t="str">
        <f>LEFT(Table1[[#This Row],[Make and Model]],FIND(" ",Table1[[#This Row],[Make and Model]]))</f>
        <v xml:space="preserve">Volkswagen </v>
      </c>
      <c r="C1404" t="s">
        <v>3032</v>
      </c>
      <c r="D1404" t="str">
        <f>REPLACE(Table1[[#This Row],[Make and Model]],1,FIND(" ",Table1[[#This Row],[Make and Model]]), "")</f>
        <v>Jetta Sedan</v>
      </c>
      <c r="E1404" t="str">
        <f>REPLACE(Table1[[#This Row],[Make2]],1,5,"")</f>
        <v>Volkswagen Jetta Sedan</v>
      </c>
      <c r="F1404" t="s">
        <v>2111</v>
      </c>
      <c r="G1404">
        <v>4</v>
      </c>
      <c r="H1404">
        <f>2014-Table1[[#This Row],[Year]]</f>
        <v>3</v>
      </c>
      <c r="K1404" s="1">
        <v>36000</v>
      </c>
      <c r="L1404" s="2">
        <v>8651</v>
      </c>
      <c r="M1404" s="2">
        <v>8445</v>
      </c>
      <c r="N1404" s="2">
        <v>8857</v>
      </c>
      <c r="O1404" s="2" t="s">
        <v>2110</v>
      </c>
    </row>
    <row r="1405" spans="1:15" x14ac:dyDescent="0.25">
      <c r="A1405" t="str">
        <f>LEFT(Table1[[#This Row],[Make2]],4)</f>
        <v>2010</v>
      </c>
      <c r="B1405" t="str">
        <f>LEFT(Table1[[#This Row],[Make and Model]],FIND(" ",Table1[[#This Row],[Make and Model]]))</f>
        <v xml:space="preserve">Volkswagen </v>
      </c>
      <c r="C1405" t="s">
        <v>3032</v>
      </c>
      <c r="D1405" t="str">
        <f>REPLACE(Table1[[#This Row],[Make and Model]],1,FIND(" ",Table1[[#This Row],[Make and Model]]), "")</f>
        <v>Jetta Sedan</v>
      </c>
      <c r="E1405" t="str">
        <f>REPLACE(Table1[[#This Row],[Make2]],1,5,"")</f>
        <v>Volkswagen Jetta Sedan</v>
      </c>
      <c r="F1405" t="s">
        <v>1701</v>
      </c>
      <c r="G1405">
        <v>4</v>
      </c>
      <c r="H1405">
        <f>2014-Table1[[#This Row],[Year]]</f>
        <v>4</v>
      </c>
      <c r="K1405" s="1">
        <v>48000</v>
      </c>
      <c r="L1405" s="2">
        <v>10356</v>
      </c>
      <c r="M1405" s="2">
        <v>10069</v>
      </c>
      <c r="N1405" s="2">
        <v>10643</v>
      </c>
      <c r="O1405" s="2" t="s">
        <v>1700</v>
      </c>
    </row>
    <row r="1406" spans="1:15" x14ac:dyDescent="0.25">
      <c r="A1406" t="str">
        <f>LEFT(Table1[[#This Row],[Make2]],4)</f>
        <v>2009</v>
      </c>
      <c r="B1406" t="str">
        <f>LEFT(Table1[[#This Row],[Make and Model]],FIND(" ",Table1[[#This Row],[Make and Model]]))</f>
        <v xml:space="preserve">Volkswagen </v>
      </c>
      <c r="C1406" t="s">
        <v>3032</v>
      </c>
      <c r="D1406" t="str">
        <f>REPLACE(Table1[[#This Row],[Make and Model]],1,FIND(" ",Table1[[#This Row],[Make and Model]]), "")</f>
        <v>Jetta Sedan</v>
      </c>
      <c r="E1406" t="str">
        <f>REPLACE(Table1[[#This Row],[Make2]],1,5,"")</f>
        <v>Volkswagen Jetta Sedan</v>
      </c>
      <c r="F1406" t="s">
        <v>1335</v>
      </c>
      <c r="G1406">
        <v>4</v>
      </c>
      <c r="H1406">
        <f>2014-Table1[[#This Row],[Year]]</f>
        <v>5</v>
      </c>
      <c r="K1406" s="1">
        <v>60000</v>
      </c>
      <c r="L1406" s="2">
        <v>8781</v>
      </c>
      <c r="M1406" s="2">
        <v>8548</v>
      </c>
      <c r="N1406" s="2">
        <v>9014</v>
      </c>
      <c r="O1406" s="2" t="s">
        <v>1334</v>
      </c>
    </row>
    <row r="1407" spans="1:15" x14ac:dyDescent="0.25">
      <c r="A1407" t="str">
        <f>LEFT(Table1[[#This Row],[Make2]],4)</f>
        <v>2008</v>
      </c>
      <c r="B1407" t="str">
        <f>LEFT(Table1[[#This Row],[Make and Model]],FIND(" ",Table1[[#This Row],[Make and Model]]))</f>
        <v xml:space="preserve">Volkswagen </v>
      </c>
      <c r="C1407" t="s">
        <v>3032</v>
      </c>
      <c r="D1407" t="str">
        <f>REPLACE(Table1[[#This Row],[Make and Model]],1,FIND(" ",Table1[[#This Row],[Make and Model]]), "")</f>
        <v>Jetta Sedan</v>
      </c>
      <c r="E1407" t="str">
        <f>REPLACE(Table1[[#This Row],[Make2]],1,5,"")</f>
        <v>Volkswagen Jetta Sedan</v>
      </c>
      <c r="F1407" t="s">
        <v>977</v>
      </c>
      <c r="G1407">
        <v>3.33</v>
      </c>
      <c r="H1407">
        <f>2014-Table1[[#This Row],[Year]]</f>
        <v>6</v>
      </c>
      <c r="K1407" s="1">
        <v>72000</v>
      </c>
      <c r="L1407" s="2">
        <v>6352</v>
      </c>
      <c r="M1407" s="2">
        <v>6212</v>
      </c>
      <c r="N1407" s="2">
        <v>6491</v>
      </c>
      <c r="O1407" s="2" t="s">
        <v>976</v>
      </c>
    </row>
    <row r="1408" spans="1:15" x14ac:dyDescent="0.25">
      <c r="A1408" t="str">
        <f>LEFT(Table1[[#This Row],[Make2]],4)</f>
        <v>2007</v>
      </c>
      <c r="B1408" t="str">
        <f>LEFT(Table1[[#This Row],[Make and Model]],FIND(" ",Table1[[#This Row],[Make and Model]]))</f>
        <v xml:space="preserve">Volkswagen </v>
      </c>
      <c r="C1408" t="s">
        <v>3032</v>
      </c>
      <c r="D1408" t="str">
        <f>REPLACE(Table1[[#This Row],[Make and Model]],1,FIND(" ",Table1[[#This Row],[Make and Model]]), "")</f>
        <v>Jetta Sedan</v>
      </c>
      <c r="E1408" t="str">
        <f>REPLACE(Table1[[#This Row],[Make2]],1,5,"")</f>
        <v>Volkswagen Jetta Sedan</v>
      </c>
      <c r="F1408" t="s">
        <v>635</v>
      </c>
      <c r="G1408">
        <v>3.33</v>
      </c>
      <c r="H1408">
        <f>2014-Table1[[#This Row],[Year]]</f>
        <v>7</v>
      </c>
      <c r="K1408" s="1">
        <v>84000</v>
      </c>
      <c r="L1408" s="2">
        <v>5844</v>
      </c>
      <c r="M1408" s="2">
        <v>5737</v>
      </c>
      <c r="N1408" s="2">
        <v>5950</v>
      </c>
      <c r="O1408" s="2" t="s">
        <v>634</v>
      </c>
    </row>
    <row r="1409" spans="1:15" x14ac:dyDescent="0.25">
      <c r="A1409" t="str">
        <f>LEFT(Table1[[#This Row],[Make2]],4)</f>
        <v>2006</v>
      </c>
      <c r="B1409" t="str">
        <f>LEFT(Table1[[#This Row],[Make and Model]],FIND(" ",Table1[[#This Row],[Make and Model]]))</f>
        <v xml:space="preserve">Volkswagen </v>
      </c>
      <c r="C1409" t="s">
        <v>3032</v>
      </c>
      <c r="D1409" t="str">
        <f>REPLACE(Table1[[#This Row],[Make and Model]],1,FIND(" ",Table1[[#This Row],[Make and Model]]), "")</f>
        <v>Jetta Sedan</v>
      </c>
      <c r="E1409" t="str">
        <f>REPLACE(Table1[[#This Row],[Make2]],1,5,"")</f>
        <v>Volkswagen Jetta Sedan</v>
      </c>
      <c r="F1409" t="s">
        <v>315</v>
      </c>
      <c r="G1409">
        <v>3.67</v>
      </c>
      <c r="H1409">
        <f>2014-Table1[[#This Row],[Year]]</f>
        <v>8</v>
      </c>
      <c r="K1409" s="1">
        <v>96000</v>
      </c>
      <c r="L1409" s="2">
        <v>4567</v>
      </c>
      <c r="M1409" s="2">
        <v>4486</v>
      </c>
      <c r="N1409" s="2">
        <v>4648</v>
      </c>
      <c r="O1409" s="2" t="s">
        <v>314</v>
      </c>
    </row>
    <row r="1410" spans="1:15" x14ac:dyDescent="0.25">
      <c r="A1410" t="str">
        <f>LEFT(Table1[[#This Row],[Make2]],4)</f>
        <v>2005</v>
      </c>
      <c r="B1410" t="str">
        <f>LEFT(Table1[[#This Row],[Make and Model]],FIND(" ",Table1[[#This Row],[Make and Model]]))</f>
        <v xml:space="preserve">Volkswagen </v>
      </c>
      <c r="C1410" t="s">
        <v>3032</v>
      </c>
      <c r="D1410" t="str">
        <f>REPLACE(Table1[[#This Row],[Make and Model]],1,FIND(" ",Table1[[#This Row],[Make and Model]]), "")</f>
        <v>Jetta Sedan</v>
      </c>
      <c r="E1410" t="str">
        <f>REPLACE(Table1[[#This Row],[Make2]],1,5,"")</f>
        <v>Volkswagen Jetta Sedan</v>
      </c>
      <c r="F1410" t="s">
        <v>43</v>
      </c>
      <c r="G1410">
        <v>3.67</v>
      </c>
      <c r="H1410">
        <f>2014-Table1[[#This Row],[Year]]</f>
        <v>9</v>
      </c>
      <c r="K1410" s="1">
        <v>108000</v>
      </c>
      <c r="L1410" s="2">
        <v>3584</v>
      </c>
      <c r="M1410" s="2">
        <v>3511</v>
      </c>
      <c r="N1410" s="2">
        <v>3658</v>
      </c>
      <c r="O1410" s="2" t="s">
        <v>42</v>
      </c>
    </row>
    <row r="1411" spans="1:15" x14ac:dyDescent="0.25">
      <c r="A1411" t="str">
        <f>LEFT(Table1[[#This Row],[Make2]],4)</f>
        <v>2013</v>
      </c>
      <c r="B1411" t="str">
        <f>LEFT(Table1[[#This Row],[Make and Model]],FIND(" ",Table1[[#This Row],[Make and Model]]))</f>
        <v xml:space="preserve">Volkswagen </v>
      </c>
      <c r="C1411" t="s">
        <v>3033</v>
      </c>
      <c r="D1411" t="str">
        <f>REPLACE(Table1[[#This Row],[Make and Model]],1,FIND(" ",Table1[[#This Row],[Make and Model]]), "")</f>
        <v>Jetta SportWagen Wagon</v>
      </c>
      <c r="E1411" t="str">
        <f>REPLACE(Table1[[#This Row],[Make2]],1,5,"")</f>
        <v>Volkswagen Jetta SportWagen Wagon</v>
      </c>
      <c r="F1411" t="s">
        <v>2823</v>
      </c>
      <c r="G1411">
        <v>4</v>
      </c>
      <c r="H1411">
        <f>2014-Table1[[#This Row],[Year]]</f>
        <v>1</v>
      </c>
      <c r="K1411" s="1">
        <v>12000</v>
      </c>
      <c r="L1411" s="2">
        <v>16900</v>
      </c>
      <c r="M1411" s="2">
        <v>16443</v>
      </c>
      <c r="N1411" s="2">
        <v>17357</v>
      </c>
      <c r="O1411" s="2" t="s">
        <v>2822</v>
      </c>
    </row>
    <row r="1412" spans="1:15" x14ac:dyDescent="0.25">
      <c r="A1412" t="str">
        <f>LEFT(Table1[[#This Row],[Make2]],4)</f>
        <v>2012</v>
      </c>
      <c r="B1412" t="str">
        <f>LEFT(Table1[[#This Row],[Make and Model]],FIND(" ",Table1[[#This Row],[Make and Model]]))</f>
        <v xml:space="preserve">Volkswagen </v>
      </c>
      <c r="C1412" t="s">
        <v>3033</v>
      </c>
      <c r="D1412" t="str">
        <f>REPLACE(Table1[[#This Row],[Make and Model]],1,FIND(" ",Table1[[#This Row],[Make and Model]]), "")</f>
        <v>Jetta SportWagen Wagon</v>
      </c>
      <c r="E1412" t="str">
        <f>REPLACE(Table1[[#This Row],[Make2]],1,5,"")</f>
        <v>Volkswagen Jetta SportWagen Wagon</v>
      </c>
      <c r="F1412" t="s">
        <v>2479</v>
      </c>
      <c r="G1412">
        <v>4</v>
      </c>
      <c r="H1412">
        <f>2014-Table1[[#This Row],[Year]]</f>
        <v>2</v>
      </c>
      <c r="K1412" s="1">
        <v>24000</v>
      </c>
      <c r="L1412" s="2">
        <v>13925</v>
      </c>
      <c r="M1412" s="2">
        <v>13628</v>
      </c>
      <c r="N1412" s="2">
        <v>14223</v>
      </c>
      <c r="O1412" s="2" t="s">
        <v>2478</v>
      </c>
    </row>
    <row r="1413" spans="1:15" x14ac:dyDescent="0.25">
      <c r="A1413" t="str">
        <f>LEFT(Table1[[#This Row],[Make2]],4)</f>
        <v>2011</v>
      </c>
      <c r="B1413" t="str">
        <f>LEFT(Table1[[#This Row],[Make and Model]],FIND(" ",Table1[[#This Row],[Make and Model]]))</f>
        <v xml:space="preserve">Volkswagen </v>
      </c>
      <c r="C1413" t="s">
        <v>3033</v>
      </c>
      <c r="D1413" t="str">
        <f>REPLACE(Table1[[#This Row],[Make and Model]],1,FIND(" ",Table1[[#This Row],[Make and Model]]), "")</f>
        <v>Jetta SportWagen Wagon</v>
      </c>
      <c r="E1413" t="str">
        <f>REPLACE(Table1[[#This Row],[Make2]],1,5,"")</f>
        <v>Volkswagen Jetta SportWagen Wagon</v>
      </c>
      <c r="F1413" t="s">
        <v>2113</v>
      </c>
      <c r="G1413">
        <v>4</v>
      </c>
      <c r="H1413">
        <f>2014-Table1[[#This Row],[Year]]</f>
        <v>3</v>
      </c>
      <c r="K1413" s="1">
        <v>36000</v>
      </c>
      <c r="L1413" s="2">
        <v>12638</v>
      </c>
      <c r="M1413" s="2">
        <v>12307</v>
      </c>
      <c r="N1413" s="2">
        <v>12968</v>
      </c>
      <c r="O1413" s="2" t="s">
        <v>2112</v>
      </c>
    </row>
    <row r="1414" spans="1:15" x14ac:dyDescent="0.25">
      <c r="A1414" t="str">
        <f>LEFT(Table1[[#This Row],[Make2]],4)</f>
        <v>2010</v>
      </c>
      <c r="B1414" t="str">
        <f>LEFT(Table1[[#This Row],[Make and Model]],FIND(" ",Table1[[#This Row],[Make and Model]]))</f>
        <v xml:space="preserve">Volkswagen </v>
      </c>
      <c r="C1414" t="s">
        <v>3033</v>
      </c>
      <c r="D1414" t="str">
        <f>REPLACE(Table1[[#This Row],[Make and Model]],1,FIND(" ",Table1[[#This Row],[Make and Model]]), "")</f>
        <v>Jetta SportWagen Wagon</v>
      </c>
      <c r="E1414" t="str">
        <f>REPLACE(Table1[[#This Row],[Make2]],1,5,"")</f>
        <v>Volkswagen Jetta SportWagen Wagon</v>
      </c>
      <c r="F1414" t="s">
        <v>1703</v>
      </c>
      <c r="G1414">
        <v>4</v>
      </c>
      <c r="H1414">
        <f>2014-Table1[[#This Row],[Year]]</f>
        <v>4</v>
      </c>
      <c r="K1414" s="1">
        <v>48000</v>
      </c>
      <c r="L1414" s="2">
        <v>10965</v>
      </c>
      <c r="M1414" s="2">
        <v>10726</v>
      </c>
      <c r="N1414" s="2">
        <v>11205</v>
      </c>
      <c r="O1414" s="2" t="s">
        <v>1702</v>
      </c>
    </row>
    <row r="1415" spans="1:15" x14ac:dyDescent="0.25">
      <c r="A1415" t="str">
        <f>LEFT(Table1[[#This Row],[Make2]],4)</f>
        <v>2009</v>
      </c>
      <c r="B1415" t="str">
        <f>LEFT(Table1[[#This Row],[Make and Model]],FIND(" ",Table1[[#This Row],[Make and Model]]))</f>
        <v xml:space="preserve">Volkswagen </v>
      </c>
      <c r="C1415" t="s">
        <v>3033</v>
      </c>
      <c r="D1415" t="str">
        <f>REPLACE(Table1[[#This Row],[Make and Model]],1,FIND(" ",Table1[[#This Row],[Make and Model]]), "")</f>
        <v>Jetta SportWagen Wagon</v>
      </c>
      <c r="E1415" t="str">
        <f>REPLACE(Table1[[#This Row],[Make2]],1,5,"")</f>
        <v>Volkswagen Jetta SportWagen Wagon</v>
      </c>
      <c r="F1415" t="s">
        <v>1337</v>
      </c>
      <c r="G1415">
        <v>4</v>
      </c>
      <c r="H1415">
        <f>2014-Table1[[#This Row],[Year]]</f>
        <v>5</v>
      </c>
      <c r="K1415" s="1">
        <v>60000</v>
      </c>
      <c r="L1415" s="2">
        <v>9236</v>
      </c>
      <c r="M1415" s="2">
        <v>9007</v>
      </c>
      <c r="N1415" s="2">
        <v>9465</v>
      </c>
      <c r="O1415" s="2" t="s">
        <v>1336</v>
      </c>
    </row>
    <row r="1416" spans="1:15" x14ac:dyDescent="0.25">
      <c r="A1416" t="str">
        <f>LEFT(Table1[[#This Row],[Make2]],4)</f>
        <v>2010</v>
      </c>
      <c r="B1416" t="str">
        <f>LEFT(Table1[[#This Row],[Make and Model]],FIND(" ",Table1[[#This Row],[Make and Model]]))</f>
        <v xml:space="preserve">Volkswagen </v>
      </c>
      <c r="C1416" t="s">
        <v>3036</v>
      </c>
      <c r="D1416" t="str">
        <f>REPLACE(Table1[[#This Row],[Make and Model]],1,FIND(" ",Table1[[#This Row],[Make and Model]]), "")</f>
        <v>New Beetle Coupe</v>
      </c>
      <c r="E1416" t="str">
        <f>REPLACE(Table1[[#This Row],[Make2]],1,5,"")</f>
        <v>Volkswagen New Beetle Coupe</v>
      </c>
      <c r="F1416" t="s">
        <v>1705</v>
      </c>
      <c r="G1416">
        <v>4</v>
      </c>
      <c r="H1416">
        <f>2014-Table1[[#This Row],[Year]]</f>
        <v>4</v>
      </c>
      <c r="K1416" s="1">
        <v>48000</v>
      </c>
      <c r="L1416" s="2">
        <v>12160</v>
      </c>
      <c r="M1416" s="2">
        <v>11850</v>
      </c>
      <c r="N1416" s="2">
        <v>12470</v>
      </c>
      <c r="O1416" s="2" t="s">
        <v>1704</v>
      </c>
    </row>
    <row r="1417" spans="1:15" x14ac:dyDescent="0.25">
      <c r="A1417" t="str">
        <f>LEFT(Table1[[#This Row],[Make2]],4)</f>
        <v>2009</v>
      </c>
      <c r="B1417" t="str">
        <f>LEFT(Table1[[#This Row],[Make and Model]],FIND(" ",Table1[[#This Row],[Make and Model]]))</f>
        <v xml:space="preserve">Volkswagen </v>
      </c>
      <c r="C1417" t="s">
        <v>3036</v>
      </c>
      <c r="D1417" t="str">
        <f>REPLACE(Table1[[#This Row],[Make and Model]],1,FIND(" ",Table1[[#This Row],[Make and Model]]), "")</f>
        <v>New Beetle Coupe</v>
      </c>
      <c r="E1417" t="str">
        <f>REPLACE(Table1[[#This Row],[Make2]],1,5,"")</f>
        <v>Volkswagen New Beetle Coupe</v>
      </c>
      <c r="F1417" t="s">
        <v>1339</v>
      </c>
      <c r="G1417">
        <v>4</v>
      </c>
      <c r="H1417">
        <f>2014-Table1[[#This Row],[Year]]</f>
        <v>5</v>
      </c>
      <c r="K1417" s="1">
        <v>60000</v>
      </c>
      <c r="L1417" s="2">
        <v>9461</v>
      </c>
      <c r="M1417" s="2">
        <v>9207</v>
      </c>
      <c r="N1417" s="2">
        <v>9716</v>
      </c>
      <c r="O1417" s="2" t="s">
        <v>1338</v>
      </c>
    </row>
    <row r="1418" spans="1:15" x14ac:dyDescent="0.25">
      <c r="A1418" t="str">
        <f>LEFT(Table1[[#This Row],[Make2]],4)</f>
        <v>2008</v>
      </c>
      <c r="B1418" t="str">
        <f>LEFT(Table1[[#This Row],[Make and Model]],FIND(" ",Table1[[#This Row],[Make and Model]]))</f>
        <v xml:space="preserve">Volkswagen </v>
      </c>
      <c r="C1418" t="s">
        <v>3036</v>
      </c>
      <c r="D1418" t="str">
        <f>REPLACE(Table1[[#This Row],[Make and Model]],1,FIND(" ",Table1[[#This Row],[Make and Model]]), "")</f>
        <v>New Beetle Coupe</v>
      </c>
      <c r="E1418" t="str">
        <f>REPLACE(Table1[[#This Row],[Make2]],1,5,"")</f>
        <v>Volkswagen New Beetle Coupe</v>
      </c>
      <c r="F1418" t="s">
        <v>979</v>
      </c>
      <c r="G1418">
        <v>4</v>
      </c>
      <c r="H1418">
        <f>2014-Table1[[#This Row],[Year]]</f>
        <v>6</v>
      </c>
      <c r="K1418" s="1">
        <v>72000</v>
      </c>
      <c r="L1418" s="2">
        <v>6884</v>
      </c>
      <c r="M1418" s="2">
        <v>6770</v>
      </c>
      <c r="N1418" s="2">
        <v>6997</v>
      </c>
      <c r="O1418" s="2" t="s">
        <v>978</v>
      </c>
    </row>
    <row r="1419" spans="1:15" x14ac:dyDescent="0.25">
      <c r="A1419" t="str">
        <f>LEFT(Table1[[#This Row],[Make2]],4)</f>
        <v>2007</v>
      </c>
      <c r="B1419" t="str">
        <f>LEFT(Table1[[#This Row],[Make and Model]],FIND(" ",Table1[[#This Row],[Make and Model]]))</f>
        <v xml:space="preserve">Volkswagen </v>
      </c>
      <c r="C1419" t="s">
        <v>3036</v>
      </c>
      <c r="D1419" t="str">
        <f>REPLACE(Table1[[#This Row],[Make and Model]],1,FIND(" ",Table1[[#This Row],[Make and Model]]), "")</f>
        <v>New Beetle Coupe</v>
      </c>
      <c r="E1419" t="str">
        <f>REPLACE(Table1[[#This Row],[Make2]],1,5,"")</f>
        <v>Volkswagen New Beetle Coupe</v>
      </c>
      <c r="F1419" t="s">
        <v>637</v>
      </c>
      <c r="G1419">
        <v>4</v>
      </c>
      <c r="H1419">
        <f>2014-Table1[[#This Row],[Year]]</f>
        <v>7</v>
      </c>
      <c r="K1419" s="1">
        <v>84000</v>
      </c>
      <c r="L1419" s="2">
        <v>6055</v>
      </c>
      <c r="M1419" s="2">
        <v>5908</v>
      </c>
      <c r="N1419" s="2">
        <v>6202</v>
      </c>
      <c r="O1419" s="2" t="s">
        <v>636</v>
      </c>
    </row>
    <row r="1420" spans="1:15" x14ac:dyDescent="0.25">
      <c r="A1420" t="str">
        <f>LEFT(Table1[[#This Row],[Make2]],4)</f>
        <v>2006</v>
      </c>
      <c r="B1420" t="str">
        <f>LEFT(Table1[[#This Row],[Make and Model]],FIND(" ",Table1[[#This Row],[Make and Model]]))</f>
        <v xml:space="preserve">Volkswagen </v>
      </c>
      <c r="C1420" t="s">
        <v>3036</v>
      </c>
      <c r="D1420" t="str">
        <f>REPLACE(Table1[[#This Row],[Make and Model]],1,FIND(" ",Table1[[#This Row],[Make and Model]]), "")</f>
        <v>New Beetle Coupe</v>
      </c>
      <c r="E1420" t="str">
        <f>REPLACE(Table1[[#This Row],[Make2]],1,5,"")</f>
        <v>Volkswagen New Beetle Coupe</v>
      </c>
      <c r="F1420" t="s">
        <v>319</v>
      </c>
      <c r="G1420">
        <v>4</v>
      </c>
      <c r="H1420">
        <f>2014-Table1[[#This Row],[Year]]</f>
        <v>8</v>
      </c>
      <c r="K1420" s="1">
        <v>96000</v>
      </c>
      <c r="L1420" s="2">
        <v>5349</v>
      </c>
      <c r="M1420" s="2">
        <v>5220</v>
      </c>
      <c r="N1420" s="2">
        <v>5478</v>
      </c>
      <c r="O1420" s="2" t="s">
        <v>318</v>
      </c>
    </row>
    <row r="1421" spans="1:15" x14ac:dyDescent="0.25">
      <c r="A1421" t="str">
        <f>LEFT(Table1[[#This Row],[Make2]],4)</f>
        <v>2005</v>
      </c>
      <c r="B1421" t="str">
        <f>LEFT(Table1[[#This Row],[Make and Model]],FIND(" ",Table1[[#This Row],[Make and Model]]))</f>
        <v xml:space="preserve">Volkswagen </v>
      </c>
      <c r="C1421" t="s">
        <v>3036</v>
      </c>
      <c r="D1421" t="str">
        <f>REPLACE(Table1[[#This Row],[Make and Model]],1,FIND(" ",Table1[[#This Row],[Make and Model]]), "")</f>
        <v>New Beetle Coupe</v>
      </c>
      <c r="E1421" t="str">
        <f>REPLACE(Table1[[#This Row],[Make2]],1,5,"")</f>
        <v>Volkswagen New Beetle Coupe</v>
      </c>
      <c r="F1421" t="s">
        <v>45</v>
      </c>
      <c r="G1421">
        <v>4</v>
      </c>
      <c r="H1421">
        <f>2014-Table1[[#This Row],[Year]]</f>
        <v>9</v>
      </c>
      <c r="K1421" s="1">
        <v>108000</v>
      </c>
      <c r="L1421" s="2">
        <v>4066</v>
      </c>
      <c r="M1421" s="2">
        <v>3982</v>
      </c>
      <c r="N1421" s="2">
        <v>4150</v>
      </c>
      <c r="O1421" s="2" t="s">
        <v>44</v>
      </c>
    </row>
    <row r="1422" spans="1:15" x14ac:dyDescent="0.25">
      <c r="A1422" t="str">
        <f>LEFT(Table1[[#This Row],[Make2]],4)</f>
        <v>2013</v>
      </c>
      <c r="B1422" t="str">
        <f>LEFT(Table1[[#This Row],[Make and Model]],FIND(" ",Table1[[#This Row],[Make and Model]]))</f>
        <v xml:space="preserve">Volkswagen </v>
      </c>
      <c r="C1422" t="s">
        <v>3032</v>
      </c>
      <c r="D1422" t="str">
        <f>REPLACE(Table1[[#This Row],[Make and Model]],1,FIND(" ",Table1[[#This Row],[Make and Model]]), "")</f>
        <v>Passat Sedan</v>
      </c>
      <c r="E1422" t="str">
        <f>REPLACE(Table1[[#This Row],[Make2]],1,5,"")</f>
        <v>Volkswagen Passat Sedan</v>
      </c>
      <c r="F1422" t="s">
        <v>2825</v>
      </c>
      <c r="G1422">
        <v>4</v>
      </c>
      <c r="H1422">
        <f>2014-Table1[[#This Row],[Year]]</f>
        <v>1</v>
      </c>
      <c r="K1422" s="1">
        <v>12000</v>
      </c>
      <c r="L1422" s="2">
        <v>14677</v>
      </c>
      <c r="M1422" s="2">
        <v>14409</v>
      </c>
      <c r="N1422" s="2">
        <v>14944</v>
      </c>
      <c r="O1422" s="2" t="s">
        <v>2824</v>
      </c>
    </row>
    <row r="1423" spans="1:15" x14ac:dyDescent="0.25">
      <c r="A1423" t="str">
        <f>LEFT(Table1[[#This Row],[Make2]],4)</f>
        <v>2012</v>
      </c>
      <c r="B1423" t="str">
        <f>LEFT(Table1[[#This Row],[Make and Model]],FIND(" ",Table1[[#This Row],[Make and Model]]))</f>
        <v xml:space="preserve">Volkswagen </v>
      </c>
      <c r="C1423" t="s">
        <v>3032</v>
      </c>
      <c r="D1423" t="str">
        <f>REPLACE(Table1[[#This Row],[Make and Model]],1,FIND(" ",Table1[[#This Row],[Make and Model]]), "")</f>
        <v>Passat Sedan</v>
      </c>
      <c r="E1423" t="str">
        <f>REPLACE(Table1[[#This Row],[Make2]],1,5,"")</f>
        <v>Volkswagen Passat Sedan</v>
      </c>
      <c r="F1423" t="s">
        <v>2481</v>
      </c>
      <c r="G1423">
        <v>4</v>
      </c>
      <c r="H1423">
        <f>2014-Table1[[#This Row],[Year]]</f>
        <v>2</v>
      </c>
      <c r="K1423" s="1">
        <v>24000</v>
      </c>
      <c r="L1423" s="2">
        <v>19913</v>
      </c>
      <c r="M1423" s="2">
        <v>19708</v>
      </c>
      <c r="N1423" s="2">
        <v>20118</v>
      </c>
      <c r="O1423" s="2" t="s">
        <v>2480</v>
      </c>
    </row>
    <row r="1424" spans="1:15" x14ac:dyDescent="0.25">
      <c r="A1424" t="str">
        <f>LEFT(Table1[[#This Row],[Make2]],4)</f>
        <v>2010</v>
      </c>
      <c r="B1424" t="str">
        <f>LEFT(Table1[[#This Row],[Make and Model]],FIND(" ",Table1[[#This Row],[Make and Model]]))</f>
        <v xml:space="preserve">Volkswagen </v>
      </c>
      <c r="C1424" t="s">
        <v>3032</v>
      </c>
      <c r="D1424" t="str">
        <f>REPLACE(Table1[[#This Row],[Make and Model]],1,FIND(" ",Table1[[#This Row],[Make and Model]]), "")</f>
        <v>Passat Sedan</v>
      </c>
      <c r="E1424" t="str">
        <f>REPLACE(Table1[[#This Row],[Make2]],1,5,"")</f>
        <v>Volkswagen Passat Sedan</v>
      </c>
      <c r="F1424" t="s">
        <v>1707</v>
      </c>
      <c r="G1424">
        <v>4</v>
      </c>
      <c r="H1424">
        <f>2014-Table1[[#This Row],[Year]]</f>
        <v>4</v>
      </c>
      <c r="K1424" s="1">
        <v>48000</v>
      </c>
      <c r="L1424" s="2">
        <v>12865</v>
      </c>
      <c r="M1424" s="2">
        <v>12513</v>
      </c>
      <c r="N1424" s="2">
        <v>13217</v>
      </c>
      <c r="O1424" s="2" t="s">
        <v>1706</v>
      </c>
    </row>
    <row r="1425" spans="1:15" x14ac:dyDescent="0.25">
      <c r="A1425" t="str">
        <f>LEFT(Table1[[#This Row],[Make2]],4)</f>
        <v>2009</v>
      </c>
      <c r="B1425" t="str">
        <f>LEFT(Table1[[#This Row],[Make and Model]],FIND(" ",Table1[[#This Row],[Make and Model]]))</f>
        <v xml:space="preserve">Volkswagen </v>
      </c>
      <c r="C1425" t="s">
        <v>3032</v>
      </c>
      <c r="D1425" t="str">
        <f>REPLACE(Table1[[#This Row],[Make and Model]],1,FIND(" ",Table1[[#This Row],[Make and Model]]), "")</f>
        <v>Passat Sedan</v>
      </c>
      <c r="E1425" t="str">
        <f>REPLACE(Table1[[#This Row],[Make2]],1,5,"")</f>
        <v>Volkswagen Passat Sedan</v>
      </c>
      <c r="F1425" t="s">
        <v>1341</v>
      </c>
      <c r="G1425">
        <v>4</v>
      </c>
      <c r="H1425">
        <f>2014-Table1[[#This Row],[Year]]</f>
        <v>5</v>
      </c>
      <c r="K1425" s="1">
        <v>60000</v>
      </c>
      <c r="L1425" s="2">
        <v>10014</v>
      </c>
      <c r="M1425" s="2">
        <v>9852</v>
      </c>
      <c r="N1425" s="2">
        <v>10175</v>
      </c>
      <c r="O1425" s="2" t="s">
        <v>1340</v>
      </c>
    </row>
    <row r="1426" spans="1:15" x14ac:dyDescent="0.25">
      <c r="A1426" t="str">
        <f>LEFT(Table1[[#This Row],[Make2]],4)</f>
        <v>2008</v>
      </c>
      <c r="B1426" t="str">
        <f>LEFT(Table1[[#This Row],[Make and Model]],FIND(" ",Table1[[#This Row],[Make and Model]]))</f>
        <v xml:space="preserve">Volkswagen </v>
      </c>
      <c r="C1426" t="s">
        <v>3032</v>
      </c>
      <c r="D1426" t="str">
        <f>REPLACE(Table1[[#This Row],[Make and Model]],1,FIND(" ",Table1[[#This Row],[Make and Model]]), "")</f>
        <v>Passat Sedan</v>
      </c>
      <c r="E1426" t="str">
        <f>REPLACE(Table1[[#This Row],[Make2]],1,5,"")</f>
        <v>Volkswagen Passat Sedan</v>
      </c>
      <c r="F1426" t="s">
        <v>981</v>
      </c>
      <c r="G1426">
        <v>3.33</v>
      </c>
      <c r="H1426">
        <f>2014-Table1[[#This Row],[Year]]</f>
        <v>6</v>
      </c>
      <c r="K1426" s="1">
        <v>72000</v>
      </c>
      <c r="L1426" s="2">
        <v>6920</v>
      </c>
      <c r="M1426" s="2">
        <v>6836</v>
      </c>
      <c r="N1426" s="2">
        <v>7004</v>
      </c>
      <c r="O1426" s="2" t="s">
        <v>980</v>
      </c>
    </row>
    <row r="1427" spans="1:15" x14ac:dyDescent="0.25">
      <c r="A1427" t="str">
        <f>LEFT(Table1[[#This Row],[Make2]],4)</f>
        <v>2007</v>
      </c>
      <c r="B1427" t="str">
        <f>LEFT(Table1[[#This Row],[Make and Model]],FIND(" ",Table1[[#This Row],[Make and Model]]))</f>
        <v xml:space="preserve">Volkswagen </v>
      </c>
      <c r="C1427" t="s">
        <v>3032</v>
      </c>
      <c r="D1427" t="str">
        <f>REPLACE(Table1[[#This Row],[Make and Model]],1,FIND(" ",Table1[[#This Row],[Make and Model]]), "")</f>
        <v>Passat Sedan</v>
      </c>
      <c r="E1427" t="str">
        <f>REPLACE(Table1[[#This Row],[Make2]],1,5,"")</f>
        <v>Volkswagen Passat Sedan</v>
      </c>
      <c r="F1427" t="s">
        <v>639</v>
      </c>
      <c r="G1427">
        <v>3.33</v>
      </c>
      <c r="H1427">
        <f>2014-Table1[[#This Row],[Year]]</f>
        <v>7</v>
      </c>
      <c r="K1427" s="1">
        <v>84000</v>
      </c>
      <c r="L1427" s="2">
        <v>6325</v>
      </c>
      <c r="M1427" s="2">
        <v>6235</v>
      </c>
      <c r="N1427" s="2">
        <v>6414</v>
      </c>
      <c r="O1427" s="2" t="s">
        <v>638</v>
      </c>
    </row>
    <row r="1428" spans="1:15" x14ac:dyDescent="0.25">
      <c r="A1428" t="str">
        <f>LEFT(Table1[[#This Row],[Make2]],4)</f>
        <v>2006</v>
      </c>
      <c r="B1428" t="str">
        <f>LEFT(Table1[[#This Row],[Make and Model]],FIND(" ",Table1[[#This Row],[Make and Model]]))</f>
        <v xml:space="preserve">Volkswagen </v>
      </c>
      <c r="C1428" t="s">
        <v>3032</v>
      </c>
      <c r="D1428" t="str">
        <f>REPLACE(Table1[[#This Row],[Make and Model]],1,FIND(" ",Table1[[#This Row],[Make and Model]]), "")</f>
        <v>Passat Sedan</v>
      </c>
      <c r="E1428" t="str">
        <f>REPLACE(Table1[[#This Row],[Make2]],1,5,"")</f>
        <v>Volkswagen Passat Sedan</v>
      </c>
      <c r="F1428" t="s">
        <v>321</v>
      </c>
      <c r="G1428">
        <v>3.67</v>
      </c>
      <c r="H1428">
        <f>2014-Table1[[#This Row],[Year]]</f>
        <v>8</v>
      </c>
      <c r="K1428" s="1">
        <v>96000</v>
      </c>
      <c r="L1428" s="2">
        <v>4881</v>
      </c>
      <c r="M1428" s="2">
        <v>4792</v>
      </c>
      <c r="N1428" s="2">
        <v>4971</v>
      </c>
      <c r="O1428" s="2" t="s">
        <v>320</v>
      </c>
    </row>
    <row r="1429" spans="1:15" x14ac:dyDescent="0.25">
      <c r="A1429" t="str">
        <f>LEFT(Table1[[#This Row],[Make2]],4)</f>
        <v>2005</v>
      </c>
      <c r="B1429" t="str">
        <f>LEFT(Table1[[#This Row],[Make and Model]],FIND(" ",Table1[[#This Row],[Make and Model]]))</f>
        <v xml:space="preserve">Volkswagen </v>
      </c>
      <c r="C1429" t="s">
        <v>3032</v>
      </c>
      <c r="D1429" t="str">
        <f>REPLACE(Table1[[#This Row],[Make and Model]],1,FIND(" ",Table1[[#This Row],[Make and Model]]), "")</f>
        <v>Passat Sedan</v>
      </c>
      <c r="E1429" t="str">
        <f>REPLACE(Table1[[#This Row],[Make2]],1,5,"")</f>
        <v>Volkswagen Passat Sedan</v>
      </c>
      <c r="F1429" t="s">
        <v>49</v>
      </c>
      <c r="G1429">
        <v>1.33</v>
      </c>
      <c r="H1429">
        <f>2014-Table1[[#This Row],[Year]]</f>
        <v>9</v>
      </c>
      <c r="K1429" s="1">
        <v>108000</v>
      </c>
      <c r="L1429" s="2">
        <v>3843</v>
      </c>
      <c r="M1429" s="2">
        <v>3768</v>
      </c>
      <c r="N1429" s="2">
        <v>3918</v>
      </c>
      <c r="O1429" s="2" t="s">
        <v>48</v>
      </c>
    </row>
    <row r="1430" spans="1:15" x14ac:dyDescent="0.25">
      <c r="A1430" t="str">
        <f>LEFT(Table1[[#This Row],[Make2]],4)</f>
        <v>2010</v>
      </c>
      <c r="B1430" t="str">
        <f>LEFT(Table1[[#This Row],[Make and Model]],FIND(" ",Table1[[#This Row],[Make and Model]]))</f>
        <v xml:space="preserve">Volkswagen </v>
      </c>
      <c r="C1430" t="s">
        <v>3033</v>
      </c>
      <c r="D1430" t="str">
        <f>REPLACE(Table1[[#This Row],[Make and Model]],1,FIND(" ",Table1[[#This Row],[Make and Model]]), "")</f>
        <v>Passat Wagon</v>
      </c>
      <c r="E1430" t="str">
        <f>REPLACE(Table1[[#This Row],[Make2]],1,5,"")</f>
        <v>Volkswagen Passat Wagon</v>
      </c>
      <c r="F1430" t="s">
        <v>1709</v>
      </c>
      <c r="G1430">
        <v>4</v>
      </c>
      <c r="H1430">
        <f>2014-Table1[[#This Row],[Year]]</f>
        <v>4</v>
      </c>
      <c r="K1430" s="1">
        <v>48000</v>
      </c>
      <c r="L1430" s="2">
        <v>15740</v>
      </c>
      <c r="M1430" s="2">
        <v>15280</v>
      </c>
      <c r="N1430" s="2">
        <v>16200</v>
      </c>
      <c r="O1430" s="2" t="s">
        <v>1708</v>
      </c>
    </row>
    <row r="1431" spans="1:15" x14ac:dyDescent="0.25">
      <c r="A1431" t="str">
        <f>LEFT(Table1[[#This Row],[Make2]],4)</f>
        <v>2009</v>
      </c>
      <c r="B1431" t="str">
        <f>LEFT(Table1[[#This Row],[Make and Model]],FIND(" ",Table1[[#This Row],[Make and Model]]))</f>
        <v xml:space="preserve">Volkswagen </v>
      </c>
      <c r="C1431" t="s">
        <v>3033</v>
      </c>
      <c r="D1431" t="str">
        <f>REPLACE(Table1[[#This Row],[Make and Model]],1,FIND(" ",Table1[[#This Row],[Make and Model]]), "")</f>
        <v>Passat Wagon</v>
      </c>
      <c r="E1431" t="str">
        <f>REPLACE(Table1[[#This Row],[Make2]],1,5,"")</f>
        <v>Volkswagen Passat Wagon</v>
      </c>
      <c r="F1431" t="s">
        <v>1343</v>
      </c>
      <c r="G1431">
        <v>4</v>
      </c>
      <c r="H1431">
        <f>2014-Table1[[#This Row],[Year]]</f>
        <v>5</v>
      </c>
      <c r="K1431" s="1">
        <v>60000</v>
      </c>
      <c r="L1431" s="2">
        <v>10722</v>
      </c>
      <c r="M1431" s="2">
        <v>10526</v>
      </c>
      <c r="N1431" s="2">
        <v>10918</v>
      </c>
      <c r="O1431" s="2" t="s">
        <v>1342</v>
      </c>
    </row>
    <row r="1432" spans="1:15" x14ac:dyDescent="0.25">
      <c r="A1432" t="str">
        <f>LEFT(Table1[[#This Row],[Make2]],4)</f>
        <v>2008</v>
      </c>
      <c r="B1432" t="str">
        <f>LEFT(Table1[[#This Row],[Make and Model]],FIND(" ",Table1[[#This Row],[Make and Model]]))</f>
        <v xml:space="preserve">Volkswagen </v>
      </c>
      <c r="C1432" t="s">
        <v>3033</v>
      </c>
      <c r="D1432" t="str">
        <f>REPLACE(Table1[[#This Row],[Make and Model]],1,FIND(" ",Table1[[#This Row],[Make and Model]]), "")</f>
        <v>Passat Wagon</v>
      </c>
      <c r="E1432" t="str">
        <f>REPLACE(Table1[[#This Row],[Make2]],1,5,"")</f>
        <v>Volkswagen Passat Wagon</v>
      </c>
      <c r="F1432" t="s">
        <v>983</v>
      </c>
      <c r="G1432">
        <v>4</v>
      </c>
      <c r="H1432">
        <f>2014-Table1[[#This Row],[Year]]</f>
        <v>6</v>
      </c>
      <c r="K1432" s="1">
        <v>72000</v>
      </c>
      <c r="L1432" s="2">
        <v>7729</v>
      </c>
      <c r="M1432" s="2">
        <v>7587</v>
      </c>
      <c r="N1432" s="2">
        <v>7871</v>
      </c>
      <c r="O1432" s="2" t="s">
        <v>982</v>
      </c>
    </row>
    <row r="1433" spans="1:15" x14ac:dyDescent="0.25">
      <c r="A1433" t="str">
        <f>LEFT(Table1[[#This Row],[Make2]],4)</f>
        <v>2007</v>
      </c>
      <c r="B1433" t="str">
        <f>LEFT(Table1[[#This Row],[Make and Model]],FIND(" ",Table1[[#This Row],[Make and Model]]))</f>
        <v xml:space="preserve">Volkswagen </v>
      </c>
      <c r="C1433" t="s">
        <v>3033</v>
      </c>
      <c r="D1433" t="str">
        <f>REPLACE(Table1[[#This Row],[Make and Model]],1,FIND(" ",Table1[[#This Row],[Make and Model]]), "")</f>
        <v>Passat Wagon</v>
      </c>
      <c r="E1433" t="str">
        <f>REPLACE(Table1[[#This Row],[Make2]],1,5,"")</f>
        <v>Volkswagen Passat Wagon</v>
      </c>
      <c r="F1433" t="s">
        <v>641</v>
      </c>
      <c r="G1433">
        <v>4</v>
      </c>
      <c r="H1433">
        <f>2014-Table1[[#This Row],[Year]]</f>
        <v>7</v>
      </c>
      <c r="K1433" s="1">
        <v>84000</v>
      </c>
      <c r="L1433" s="2">
        <v>6835</v>
      </c>
      <c r="M1433" s="2">
        <v>6697</v>
      </c>
      <c r="N1433" s="2">
        <v>6973</v>
      </c>
      <c r="O1433" s="2" t="s">
        <v>640</v>
      </c>
    </row>
    <row r="1434" spans="1:15" x14ac:dyDescent="0.25">
      <c r="A1434" t="str">
        <f>LEFT(Table1[[#This Row],[Make2]],4)</f>
        <v>2005</v>
      </c>
      <c r="B1434" t="str">
        <f>LEFT(Table1[[#This Row],[Make and Model]],FIND(" ",Table1[[#This Row],[Make and Model]]))</f>
        <v xml:space="preserve">Volkswagen </v>
      </c>
      <c r="C1434" t="s">
        <v>3033</v>
      </c>
      <c r="D1434" t="str">
        <f>REPLACE(Table1[[#This Row],[Make and Model]],1,FIND(" ",Table1[[#This Row],[Make and Model]]), "")</f>
        <v>Passat Wagon</v>
      </c>
      <c r="E1434" t="str">
        <f>REPLACE(Table1[[#This Row],[Make2]],1,5,"")</f>
        <v>Volkswagen Passat Wagon</v>
      </c>
      <c r="F1434" t="s">
        <v>51</v>
      </c>
      <c r="G1434">
        <v>3.33</v>
      </c>
      <c r="H1434">
        <f>2014-Table1[[#This Row],[Year]]</f>
        <v>9</v>
      </c>
      <c r="K1434" s="1">
        <v>108000</v>
      </c>
      <c r="L1434" s="2">
        <v>3487</v>
      </c>
      <c r="M1434" s="2">
        <v>3423</v>
      </c>
      <c r="N1434" s="2">
        <v>3551</v>
      </c>
      <c r="O1434" s="2" t="s">
        <v>50</v>
      </c>
    </row>
    <row r="1435" spans="1:15" x14ac:dyDescent="0.25">
      <c r="A1435" t="str">
        <f>LEFT(Table1[[#This Row],[Make2]],4)</f>
        <v>2012</v>
      </c>
      <c r="B1435" t="str">
        <f>LEFT(Table1[[#This Row],[Make and Model]],FIND(" ",Table1[[#This Row],[Make and Model]]))</f>
        <v xml:space="preserve">Volkswagen </v>
      </c>
      <c r="C1435" t="s">
        <v>3034</v>
      </c>
      <c r="D1435" t="str">
        <f>REPLACE(Table1[[#This Row],[Make and Model]],1,FIND(" ",Table1[[#This Row],[Make and Model]]), "")</f>
        <v>Routan Van</v>
      </c>
      <c r="E1435" t="str">
        <f>REPLACE(Table1[[#This Row],[Make2]],1,5,"")</f>
        <v>Volkswagen Routan Van</v>
      </c>
      <c r="F1435" t="s">
        <v>2483</v>
      </c>
      <c r="G1435">
        <v>4</v>
      </c>
      <c r="H1435">
        <f>2014-Table1[[#This Row],[Year]]</f>
        <v>2</v>
      </c>
      <c r="K1435" s="1">
        <v>24000</v>
      </c>
      <c r="L1435" s="2">
        <v>14016</v>
      </c>
      <c r="M1435" s="2">
        <v>13782</v>
      </c>
      <c r="N1435" s="2">
        <v>14250</v>
      </c>
      <c r="O1435" s="2" t="s">
        <v>2482</v>
      </c>
    </row>
    <row r="1436" spans="1:15" x14ac:dyDescent="0.25">
      <c r="A1436" t="str">
        <f>LEFT(Table1[[#This Row],[Make2]],4)</f>
        <v>2011</v>
      </c>
      <c r="B1436" t="str">
        <f>LEFT(Table1[[#This Row],[Make and Model]],FIND(" ",Table1[[#This Row],[Make and Model]]))</f>
        <v xml:space="preserve">Volkswagen </v>
      </c>
      <c r="C1436" t="s">
        <v>3034</v>
      </c>
      <c r="D1436" t="str">
        <f>REPLACE(Table1[[#This Row],[Make and Model]],1,FIND(" ",Table1[[#This Row],[Make and Model]]), "")</f>
        <v>Routan Van</v>
      </c>
      <c r="E1436" t="str">
        <f>REPLACE(Table1[[#This Row],[Make2]],1,5,"")</f>
        <v>Volkswagen Routan Van</v>
      </c>
      <c r="F1436" t="s">
        <v>2115</v>
      </c>
      <c r="G1436">
        <v>4</v>
      </c>
      <c r="H1436">
        <f>2014-Table1[[#This Row],[Year]]</f>
        <v>3</v>
      </c>
      <c r="K1436" s="1">
        <v>36000</v>
      </c>
      <c r="L1436" s="2">
        <v>11911</v>
      </c>
      <c r="M1436" s="2">
        <v>11742</v>
      </c>
      <c r="N1436" s="2">
        <v>12081</v>
      </c>
      <c r="O1436" s="2" t="s">
        <v>2114</v>
      </c>
    </row>
    <row r="1437" spans="1:15" x14ac:dyDescent="0.25">
      <c r="A1437" t="str">
        <f>LEFT(Table1[[#This Row],[Make2]],4)</f>
        <v>2010</v>
      </c>
      <c r="B1437" t="str">
        <f>LEFT(Table1[[#This Row],[Make and Model]],FIND(" ",Table1[[#This Row],[Make and Model]]))</f>
        <v xml:space="preserve">Volkswagen </v>
      </c>
      <c r="C1437" t="s">
        <v>3034</v>
      </c>
      <c r="D1437" t="str">
        <f>REPLACE(Table1[[#This Row],[Make and Model]],1,FIND(" ",Table1[[#This Row],[Make and Model]]), "")</f>
        <v>Routan Van</v>
      </c>
      <c r="E1437" t="str">
        <f>REPLACE(Table1[[#This Row],[Make2]],1,5,"")</f>
        <v>Volkswagen Routan Van</v>
      </c>
      <c r="F1437" t="s">
        <v>1711</v>
      </c>
      <c r="G1437">
        <v>4</v>
      </c>
      <c r="H1437">
        <f>2014-Table1[[#This Row],[Year]]</f>
        <v>4</v>
      </c>
      <c r="K1437" s="1">
        <v>48000</v>
      </c>
      <c r="L1437" s="2">
        <v>9995</v>
      </c>
      <c r="M1437" s="2">
        <v>9840</v>
      </c>
      <c r="N1437" s="2">
        <v>10149</v>
      </c>
      <c r="O1437" s="2" t="s">
        <v>1710</v>
      </c>
    </row>
    <row r="1438" spans="1:15" x14ac:dyDescent="0.25">
      <c r="A1438" t="str">
        <f>LEFT(Table1[[#This Row],[Make2]],4)</f>
        <v>2009</v>
      </c>
      <c r="B1438" t="str">
        <f>LEFT(Table1[[#This Row],[Make and Model]],FIND(" ",Table1[[#This Row],[Make and Model]]))</f>
        <v xml:space="preserve">Volkswagen </v>
      </c>
      <c r="C1438" t="s">
        <v>3034</v>
      </c>
      <c r="D1438" t="str">
        <f>REPLACE(Table1[[#This Row],[Make and Model]],1,FIND(" ",Table1[[#This Row],[Make and Model]]), "")</f>
        <v>Routan Van</v>
      </c>
      <c r="E1438" t="str">
        <f>REPLACE(Table1[[#This Row],[Make2]],1,5,"")</f>
        <v>Volkswagen Routan Van</v>
      </c>
      <c r="F1438" t="s">
        <v>1345</v>
      </c>
      <c r="G1438">
        <v>3.33</v>
      </c>
      <c r="H1438">
        <f>2014-Table1[[#This Row],[Year]]</f>
        <v>5</v>
      </c>
      <c r="K1438" s="1">
        <v>60000</v>
      </c>
      <c r="L1438" s="2">
        <v>7370</v>
      </c>
      <c r="M1438" s="2">
        <v>7282</v>
      </c>
      <c r="N1438" s="2">
        <v>7459</v>
      </c>
      <c r="O1438" s="2" t="s">
        <v>1344</v>
      </c>
    </row>
    <row r="1439" spans="1:15" x14ac:dyDescent="0.25">
      <c r="A1439" t="str">
        <f>LEFT(Table1[[#This Row],[Make2]],4)</f>
        <v>2013</v>
      </c>
      <c r="B1439" t="str">
        <f>LEFT(Table1[[#This Row],[Make and Model]],FIND(" ",Table1[[#This Row],[Make and Model]]))</f>
        <v xml:space="preserve">Volkswagen </v>
      </c>
      <c r="C1439" t="s">
        <v>3031</v>
      </c>
      <c r="D1439" t="str">
        <f>REPLACE(Table1[[#This Row],[Make and Model]],1,FIND(" ",Table1[[#This Row],[Make and Model]]), "")</f>
        <v>Tiguan SUV</v>
      </c>
      <c r="E1439" t="str">
        <f>REPLACE(Table1[[#This Row],[Make2]],1,5,"")</f>
        <v>Volkswagen Tiguan SUV</v>
      </c>
      <c r="F1439" t="s">
        <v>2827</v>
      </c>
      <c r="G1439">
        <v>4</v>
      </c>
      <c r="H1439">
        <f>2014-Table1[[#This Row],[Year]]</f>
        <v>1</v>
      </c>
      <c r="K1439" s="1">
        <v>12000</v>
      </c>
      <c r="L1439" s="2">
        <v>16958</v>
      </c>
      <c r="M1439" s="2">
        <v>16626</v>
      </c>
      <c r="N1439" s="2">
        <v>17290</v>
      </c>
      <c r="O1439" s="2" t="s">
        <v>2826</v>
      </c>
    </row>
    <row r="1440" spans="1:15" x14ac:dyDescent="0.25">
      <c r="A1440" t="str">
        <f>LEFT(Table1[[#This Row],[Make2]],4)</f>
        <v>2012</v>
      </c>
      <c r="B1440" t="str">
        <f>LEFT(Table1[[#This Row],[Make and Model]],FIND(" ",Table1[[#This Row],[Make and Model]]))</f>
        <v xml:space="preserve">Volkswagen </v>
      </c>
      <c r="C1440" t="s">
        <v>3031</v>
      </c>
      <c r="D1440" t="str">
        <f>REPLACE(Table1[[#This Row],[Make and Model]],1,FIND(" ",Table1[[#This Row],[Make and Model]]), "")</f>
        <v>Tiguan SUV</v>
      </c>
      <c r="E1440" t="str">
        <f>REPLACE(Table1[[#This Row],[Make2]],1,5,"")</f>
        <v>Volkswagen Tiguan SUV</v>
      </c>
      <c r="F1440" t="s">
        <v>2485</v>
      </c>
      <c r="G1440">
        <v>4</v>
      </c>
      <c r="H1440">
        <f>2014-Table1[[#This Row],[Year]]</f>
        <v>2</v>
      </c>
      <c r="K1440" s="1">
        <v>24000</v>
      </c>
      <c r="L1440" s="2">
        <v>16393</v>
      </c>
      <c r="M1440" s="2">
        <v>16160</v>
      </c>
      <c r="N1440" s="2">
        <v>16626</v>
      </c>
      <c r="O1440" s="2" t="s">
        <v>2484</v>
      </c>
    </row>
    <row r="1441" spans="1:15" x14ac:dyDescent="0.25">
      <c r="A1441" t="str">
        <f>LEFT(Table1[[#This Row],[Make2]],4)</f>
        <v>2011</v>
      </c>
      <c r="B1441" t="str">
        <f>LEFT(Table1[[#This Row],[Make and Model]],FIND(" ",Table1[[#This Row],[Make and Model]]))</f>
        <v xml:space="preserve">Volkswagen </v>
      </c>
      <c r="C1441" t="s">
        <v>3031</v>
      </c>
      <c r="D1441" t="str">
        <f>REPLACE(Table1[[#This Row],[Make and Model]],1,FIND(" ",Table1[[#This Row],[Make and Model]]), "")</f>
        <v>Tiguan SUV</v>
      </c>
      <c r="E1441" t="str">
        <f>REPLACE(Table1[[#This Row],[Make2]],1,5,"")</f>
        <v>Volkswagen Tiguan SUV</v>
      </c>
      <c r="F1441" t="s">
        <v>2117</v>
      </c>
      <c r="G1441">
        <v>4</v>
      </c>
      <c r="H1441">
        <f>2014-Table1[[#This Row],[Year]]</f>
        <v>3</v>
      </c>
      <c r="K1441" s="1">
        <v>36000</v>
      </c>
      <c r="L1441" s="2">
        <v>14317</v>
      </c>
      <c r="M1441" s="2">
        <v>13984</v>
      </c>
      <c r="N1441" s="2">
        <v>14651</v>
      </c>
      <c r="O1441" s="2" t="s">
        <v>2116</v>
      </c>
    </row>
    <row r="1442" spans="1:15" x14ac:dyDescent="0.25">
      <c r="A1442" t="str">
        <f>LEFT(Table1[[#This Row],[Make2]],4)</f>
        <v>2010</v>
      </c>
      <c r="B1442" t="str">
        <f>LEFT(Table1[[#This Row],[Make and Model]],FIND(" ",Table1[[#This Row],[Make and Model]]))</f>
        <v xml:space="preserve">Volkswagen </v>
      </c>
      <c r="C1442" t="s">
        <v>3031</v>
      </c>
      <c r="D1442" t="str">
        <f>REPLACE(Table1[[#This Row],[Make and Model]],1,FIND(" ",Table1[[#This Row],[Make and Model]]), "")</f>
        <v>Tiguan SUV</v>
      </c>
      <c r="E1442" t="str">
        <f>REPLACE(Table1[[#This Row],[Make2]],1,5,"")</f>
        <v>Volkswagen Tiguan SUV</v>
      </c>
      <c r="F1442" t="s">
        <v>1713</v>
      </c>
      <c r="G1442">
        <v>4</v>
      </c>
      <c r="H1442">
        <f>2014-Table1[[#This Row],[Year]]</f>
        <v>4</v>
      </c>
      <c r="K1442" s="1">
        <v>48000</v>
      </c>
      <c r="L1442" s="2">
        <v>12725</v>
      </c>
      <c r="M1442" s="2">
        <v>12412</v>
      </c>
      <c r="N1442" s="2">
        <v>13038</v>
      </c>
      <c r="O1442" s="2" t="s">
        <v>1712</v>
      </c>
    </row>
    <row r="1443" spans="1:15" x14ac:dyDescent="0.25">
      <c r="A1443" t="str">
        <f>LEFT(Table1[[#This Row],[Make2]],4)</f>
        <v>2009</v>
      </c>
      <c r="B1443" t="str">
        <f>LEFT(Table1[[#This Row],[Make and Model]],FIND(" ",Table1[[#This Row],[Make and Model]]))</f>
        <v xml:space="preserve">Volkswagen </v>
      </c>
      <c r="C1443" t="s">
        <v>3031</v>
      </c>
      <c r="D1443" t="str">
        <f>REPLACE(Table1[[#This Row],[Make and Model]],1,FIND(" ",Table1[[#This Row],[Make and Model]]), "")</f>
        <v>Tiguan SUV</v>
      </c>
      <c r="E1443" t="str">
        <f>REPLACE(Table1[[#This Row],[Make2]],1,5,"")</f>
        <v>Volkswagen Tiguan SUV</v>
      </c>
      <c r="F1443" t="s">
        <v>1347</v>
      </c>
      <c r="G1443">
        <v>4</v>
      </c>
      <c r="H1443">
        <f>2014-Table1[[#This Row],[Year]]</f>
        <v>5</v>
      </c>
      <c r="K1443" s="1">
        <v>60000</v>
      </c>
      <c r="L1443" s="2">
        <v>10726</v>
      </c>
      <c r="M1443" s="2">
        <v>10508</v>
      </c>
      <c r="N1443" s="2">
        <v>10943</v>
      </c>
      <c r="O1443" s="2" t="s">
        <v>1346</v>
      </c>
    </row>
    <row r="1444" spans="1:15" x14ac:dyDescent="0.25">
      <c r="A1444" t="str">
        <f>LEFT(Table1[[#This Row],[Make2]],4)</f>
        <v>2013</v>
      </c>
      <c r="B1444" t="str">
        <f>LEFT(Table1[[#This Row],[Make and Model]],FIND(" ",Table1[[#This Row],[Make and Model]]))</f>
        <v xml:space="preserve">Volkswagen </v>
      </c>
      <c r="C1444" t="s">
        <v>3031</v>
      </c>
      <c r="D1444" t="str">
        <f>REPLACE(Table1[[#This Row],[Make and Model]],1,FIND(" ",Table1[[#This Row],[Make and Model]]), "")</f>
        <v>Touareg SUV</v>
      </c>
      <c r="E1444" t="str">
        <f>REPLACE(Table1[[#This Row],[Make2]],1,5,"")</f>
        <v>Volkswagen Touareg SUV</v>
      </c>
      <c r="F1444" t="s">
        <v>2829</v>
      </c>
      <c r="G1444">
        <v>4</v>
      </c>
      <c r="H1444">
        <f>2014-Table1[[#This Row],[Year]]</f>
        <v>1</v>
      </c>
      <c r="K1444" s="1">
        <v>12000</v>
      </c>
      <c r="L1444" s="2">
        <v>32783</v>
      </c>
      <c r="M1444" s="2">
        <v>32139</v>
      </c>
      <c r="N1444" s="2">
        <v>33427</v>
      </c>
      <c r="O1444" s="2" t="s">
        <v>2828</v>
      </c>
    </row>
    <row r="1445" spans="1:15" x14ac:dyDescent="0.25">
      <c r="A1445" t="str">
        <f>LEFT(Table1[[#This Row],[Make2]],4)</f>
        <v>2012</v>
      </c>
      <c r="B1445" t="str">
        <f>LEFT(Table1[[#This Row],[Make and Model]],FIND(" ",Table1[[#This Row],[Make and Model]]))</f>
        <v xml:space="preserve">Volkswagen </v>
      </c>
      <c r="C1445" t="s">
        <v>3031</v>
      </c>
      <c r="D1445" t="str">
        <f>REPLACE(Table1[[#This Row],[Make and Model]],1,FIND(" ",Table1[[#This Row],[Make and Model]]), "")</f>
        <v>Touareg SUV</v>
      </c>
      <c r="E1445" t="str">
        <f>REPLACE(Table1[[#This Row],[Make2]],1,5,"")</f>
        <v>Volkswagen Touareg SUV</v>
      </c>
      <c r="F1445" t="s">
        <v>2489</v>
      </c>
      <c r="G1445">
        <v>4</v>
      </c>
      <c r="H1445">
        <f>2014-Table1[[#This Row],[Year]]</f>
        <v>2</v>
      </c>
      <c r="K1445" s="1">
        <v>24000</v>
      </c>
      <c r="L1445" s="2">
        <v>29404</v>
      </c>
      <c r="M1445" s="2">
        <v>28542</v>
      </c>
      <c r="N1445" s="2">
        <v>30267</v>
      </c>
      <c r="O1445" s="2" t="s">
        <v>2488</v>
      </c>
    </row>
    <row r="1446" spans="1:15" x14ac:dyDescent="0.25">
      <c r="A1446" t="str">
        <f>LEFT(Table1[[#This Row],[Make2]],4)</f>
        <v>2011</v>
      </c>
      <c r="B1446" t="str">
        <f>LEFT(Table1[[#This Row],[Make and Model]],FIND(" ",Table1[[#This Row],[Make and Model]]))</f>
        <v xml:space="preserve">Volkswagen </v>
      </c>
      <c r="C1446" t="s">
        <v>3031</v>
      </c>
      <c r="D1446" t="str">
        <f>REPLACE(Table1[[#This Row],[Make and Model]],1,FIND(" ",Table1[[#This Row],[Make and Model]]), "")</f>
        <v>Touareg SUV</v>
      </c>
      <c r="E1446" t="str">
        <f>REPLACE(Table1[[#This Row],[Make2]],1,5,"")</f>
        <v>Volkswagen Touareg SUV</v>
      </c>
      <c r="F1446" t="s">
        <v>2119</v>
      </c>
      <c r="G1446">
        <v>4</v>
      </c>
      <c r="H1446">
        <f>2014-Table1[[#This Row],[Year]]</f>
        <v>3</v>
      </c>
      <c r="K1446" s="1">
        <v>36000</v>
      </c>
      <c r="L1446" s="2">
        <v>22987</v>
      </c>
      <c r="M1446" s="2">
        <v>22447</v>
      </c>
      <c r="N1446" s="2">
        <v>23526</v>
      </c>
      <c r="O1446" s="2" t="s">
        <v>2118</v>
      </c>
    </row>
    <row r="1447" spans="1:15" x14ac:dyDescent="0.25">
      <c r="A1447" t="str">
        <f>LEFT(Table1[[#This Row],[Make2]],4)</f>
        <v>2010</v>
      </c>
      <c r="B1447" t="str">
        <f>LEFT(Table1[[#This Row],[Make and Model]],FIND(" ",Table1[[#This Row],[Make and Model]]))</f>
        <v xml:space="preserve">Volkswagen </v>
      </c>
      <c r="C1447" t="s">
        <v>3031</v>
      </c>
      <c r="D1447" t="str">
        <f>REPLACE(Table1[[#This Row],[Make and Model]],1,FIND(" ",Table1[[#This Row],[Make and Model]]), "")</f>
        <v>Touareg SUV</v>
      </c>
      <c r="E1447" t="str">
        <f>REPLACE(Table1[[#This Row],[Make2]],1,5,"")</f>
        <v>Volkswagen Touareg SUV</v>
      </c>
      <c r="F1447" t="s">
        <v>1717</v>
      </c>
      <c r="G1447">
        <v>4</v>
      </c>
      <c r="H1447">
        <f>2014-Table1[[#This Row],[Year]]</f>
        <v>4</v>
      </c>
      <c r="K1447" s="1">
        <v>48000</v>
      </c>
      <c r="L1447" s="2">
        <v>20084</v>
      </c>
      <c r="M1447" s="2">
        <v>19583</v>
      </c>
      <c r="N1447" s="2">
        <v>20584</v>
      </c>
      <c r="O1447" s="2" t="s">
        <v>1716</v>
      </c>
    </row>
    <row r="1448" spans="1:15" x14ac:dyDescent="0.25">
      <c r="A1448" t="str">
        <f>LEFT(Table1[[#This Row],[Make2]],4)</f>
        <v>2007</v>
      </c>
      <c r="B1448" t="str">
        <f>LEFT(Table1[[#This Row],[Make and Model]],FIND(" ",Table1[[#This Row],[Make and Model]]))</f>
        <v xml:space="preserve">Volkswagen </v>
      </c>
      <c r="C1448" t="s">
        <v>3031</v>
      </c>
      <c r="D1448" t="str">
        <f>REPLACE(Table1[[#This Row],[Make and Model]],1,FIND(" ",Table1[[#This Row],[Make and Model]]), "")</f>
        <v>Touareg SUV</v>
      </c>
      <c r="E1448" t="str">
        <f>REPLACE(Table1[[#This Row],[Make2]],1,5,"")</f>
        <v>Volkswagen Touareg SUV</v>
      </c>
      <c r="F1448" t="s">
        <v>643</v>
      </c>
      <c r="G1448">
        <v>4</v>
      </c>
      <c r="H1448">
        <f>2014-Table1[[#This Row],[Year]]</f>
        <v>7</v>
      </c>
      <c r="K1448" s="1">
        <v>84000</v>
      </c>
      <c r="L1448" s="2">
        <v>10787</v>
      </c>
      <c r="M1448" s="2">
        <v>10556</v>
      </c>
      <c r="N1448" s="2">
        <v>11017</v>
      </c>
      <c r="O1448" s="2" t="s">
        <v>642</v>
      </c>
    </row>
    <row r="1449" spans="1:15" x14ac:dyDescent="0.25">
      <c r="A1449" t="str">
        <f>LEFT(Table1[[#This Row],[Make2]],4)</f>
        <v>2006</v>
      </c>
      <c r="B1449" t="str">
        <f>LEFT(Table1[[#This Row],[Make and Model]],FIND(" ",Table1[[#This Row],[Make and Model]]))</f>
        <v xml:space="preserve">Volkswagen </v>
      </c>
      <c r="C1449" t="s">
        <v>3031</v>
      </c>
      <c r="D1449" t="str">
        <f>REPLACE(Table1[[#This Row],[Make and Model]],1,FIND(" ",Table1[[#This Row],[Make and Model]]), "")</f>
        <v>Touareg SUV</v>
      </c>
      <c r="E1449" t="str">
        <f>REPLACE(Table1[[#This Row],[Make2]],1,5,"")</f>
        <v>Volkswagen Touareg SUV</v>
      </c>
      <c r="F1449" t="s">
        <v>323</v>
      </c>
      <c r="G1449">
        <v>4</v>
      </c>
      <c r="H1449">
        <f>2014-Table1[[#This Row],[Year]]</f>
        <v>8</v>
      </c>
      <c r="K1449" s="1">
        <v>96000</v>
      </c>
      <c r="L1449" s="2">
        <v>7020</v>
      </c>
      <c r="M1449" s="2">
        <v>6919</v>
      </c>
      <c r="N1449" s="2">
        <v>7120</v>
      </c>
      <c r="O1449" s="2" t="s">
        <v>322</v>
      </c>
    </row>
    <row r="1450" spans="1:15" x14ac:dyDescent="0.25">
      <c r="A1450" t="str">
        <f>LEFT(Table1[[#This Row],[Make2]],4)</f>
        <v>2005</v>
      </c>
      <c r="B1450" t="str">
        <f>LEFT(Table1[[#This Row],[Make and Model]],FIND(" ",Table1[[#This Row],[Make and Model]]))</f>
        <v xml:space="preserve">Volkswagen </v>
      </c>
      <c r="C1450" t="s">
        <v>3031</v>
      </c>
      <c r="D1450" t="str">
        <f>REPLACE(Table1[[#This Row],[Make and Model]],1,FIND(" ",Table1[[#This Row],[Make and Model]]), "")</f>
        <v>Touareg SUV</v>
      </c>
      <c r="E1450" t="str">
        <f>REPLACE(Table1[[#This Row],[Make2]],1,5,"")</f>
        <v>Volkswagen Touareg SUV</v>
      </c>
      <c r="F1450" t="s">
        <v>53</v>
      </c>
      <c r="G1450">
        <v>4</v>
      </c>
      <c r="H1450">
        <f>2014-Table1[[#This Row],[Year]]</f>
        <v>9</v>
      </c>
      <c r="K1450" s="1">
        <v>108000</v>
      </c>
      <c r="L1450" s="2">
        <v>5817</v>
      </c>
      <c r="M1450" s="2">
        <v>5741</v>
      </c>
      <c r="N1450" s="2">
        <v>5892</v>
      </c>
      <c r="O1450" s="2" t="s">
        <v>52</v>
      </c>
    </row>
    <row r="1451" spans="1:15" x14ac:dyDescent="0.25">
      <c r="A1451" t="str">
        <f>LEFT(Table1[[#This Row],[Make2]],4)</f>
        <v>2013</v>
      </c>
      <c r="B1451" t="str">
        <f>LEFT(Table1[[#This Row],[Make and Model]],FIND(" ",Table1[[#This Row],[Make and Model]]))</f>
        <v xml:space="preserve">Volvo </v>
      </c>
      <c r="C1451" t="s">
        <v>3036</v>
      </c>
      <c r="D1451" t="str">
        <f>REPLACE(Table1[[#This Row],[Make and Model]],1,FIND(" ",Table1[[#This Row],[Make and Model]]), "")</f>
        <v>C30 Coupe</v>
      </c>
      <c r="E1451" t="str">
        <f>REPLACE(Table1[[#This Row],[Make2]],1,5,"")</f>
        <v>Volvo C30 Coupe</v>
      </c>
      <c r="F1451" t="s">
        <v>2831</v>
      </c>
      <c r="G1451">
        <v>4</v>
      </c>
      <c r="H1451">
        <f>2014-Table1[[#This Row],[Year]]</f>
        <v>1</v>
      </c>
      <c r="K1451" s="1">
        <v>12000</v>
      </c>
      <c r="L1451" s="2">
        <v>21838</v>
      </c>
      <c r="M1451" s="2">
        <v>21309</v>
      </c>
      <c r="N1451" s="2">
        <v>22367</v>
      </c>
      <c r="O1451" s="2" t="s">
        <v>2830</v>
      </c>
    </row>
    <row r="1452" spans="1:15" x14ac:dyDescent="0.25">
      <c r="A1452" t="str">
        <f>LEFT(Table1[[#This Row],[Make2]],4)</f>
        <v>2012</v>
      </c>
      <c r="B1452" t="str">
        <f>LEFT(Table1[[#This Row],[Make and Model]],FIND(" ",Table1[[#This Row],[Make and Model]]))</f>
        <v xml:space="preserve">Volvo </v>
      </c>
      <c r="C1452" t="s">
        <v>3036</v>
      </c>
      <c r="D1452" t="str">
        <f>REPLACE(Table1[[#This Row],[Make and Model]],1,FIND(" ",Table1[[#This Row],[Make and Model]]), "")</f>
        <v>C30 Coupe</v>
      </c>
      <c r="E1452" t="str">
        <f>REPLACE(Table1[[#This Row],[Make2]],1,5,"")</f>
        <v>Volvo C30 Coupe</v>
      </c>
      <c r="F1452" t="s">
        <v>2491</v>
      </c>
      <c r="G1452">
        <v>4</v>
      </c>
      <c r="H1452">
        <f>2014-Table1[[#This Row],[Year]]</f>
        <v>2</v>
      </c>
      <c r="K1452" s="1">
        <v>24000</v>
      </c>
      <c r="L1452" s="2">
        <v>16817</v>
      </c>
      <c r="M1452" s="2">
        <v>16287</v>
      </c>
      <c r="N1452" s="2">
        <v>17346</v>
      </c>
      <c r="O1452" s="2" t="s">
        <v>2490</v>
      </c>
    </row>
    <row r="1453" spans="1:15" x14ac:dyDescent="0.25">
      <c r="A1453" t="str">
        <f>LEFT(Table1[[#This Row],[Make2]],4)</f>
        <v>2011</v>
      </c>
      <c r="B1453" t="str">
        <f>LEFT(Table1[[#This Row],[Make and Model]],FIND(" ",Table1[[#This Row],[Make and Model]]))</f>
        <v xml:space="preserve">Volvo </v>
      </c>
      <c r="C1453" t="s">
        <v>3036</v>
      </c>
      <c r="D1453" t="str">
        <f>REPLACE(Table1[[#This Row],[Make and Model]],1,FIND(" ",Table1[[#This Row],[Make and Model]]), "")</f>
        <v>C30 Coupe</v>
      </c>
      <c r="E1453" t="str">
        <f>REPLACE(Table1[[#This Row],[Make2]],1,5,"")</f>
        <v>Volvo C30 Coupe</v>
      </c>
      <c r="F1453" t="s">
        <v>2121</v>
      </c>
      <c r="G1453">
        <v>4</v>
      </c>
      <c r="H1453">
        <f>2014-Table1[[#This Row],[Year]]</f>
        <v>3</v>
      </c>
      <c r="K1453" s="1">
        <v>36000</v>
      </c>
      <c r="L1453" s="2">
        <v>15101</v>
      </c>
      <c r="M1453" s="2">
        <v>14776</v>
      </c>
      <c r="N1453" s="2">
        <v>15426</v>
      </c>
      <c r="O1453" s="2" t="s">
        <v>2120</v>
      </c>
    </row>
    <row r="1454" spans="1:15" x14ac:dyDescent="0.25">
      <c r="A1454" t="str">
        <f>LEFT(Table1[[#This Row],[Make2]],4)</f>
        <v>2010</v>
      </c>
      <c r="B1454" t="str">
        <f>LEFT(Table1[[#This Row],[Make and Model]],FIND(" ",Table1[[#This Row],[Make and Model]]))</f>
        <v xml:space="preserve">Volvo </v>
      </c>
      <c r="C1454" t="s">
        <v>3036</v>
      </c>
      <c r="D1454" t="str">
        <f>REPLACE(Table1[[#This Row],[Make and Model]],1,FIND(" ",Table1[[#This Row],[Make and Model]]), "")</f>
        <v>C30 Coupe</v>
      </c>
      <c r="E1454" t="str">
        <f>REPLACE(Table1[[#This Row],[Make2]],1,5,"")</f>
        <v>Volvo C30 Coupe</v>
      </c>
      <c r="F1454" t="s">
        <v>1719</v>
      </c>
      <c r="G1454">
        <v>4</v>
      </c>
      <c r="H1454">
        <f>2014-Table1[[#This Row],[Year]]</f>
        <v>4</v>
      </c>
      <c r="K1454" s="1">
        <v>48000</v>
      </c>
      <c r="L1454" s="2">
        <v>12779</v>
      </c>
      <c r="M1454" s="2">
        <v>12367</v>
      </c>
      <c r="N1454" s="2">
        <v>13191</v>
      </c>
      <c r="O1454" s="2" t="s">
        <v>1718</v>
      </c>
    </row>
    <row r="1455" spans="1:15" x14ac:dyDescent="0.25">
      <c r="A1455" t="str">
        <f>LEFT(Table1[[#This Row],[Make2]],4)</f>
        <v>2009</v>
      </c>
      <c r="B1455" t="str">
        <f>LEFT(Table1[[#This Row],[Make and Model]],FIND(" ",Table1[[#This Row],[Make and Model]]))</f>
        <v xml:space="preserve">Volvo </v>
      </c>
      <c r="C1455" t="s">
        <v>3036</v>
      </c>
      <c r="D1455" t="str">
        <f>REPLACE(Table1[[#This Row],[Make and Model]],1,FIND(" ",Table1[[#This Row],[Make and Model]]), "")</f>
        <v>C30 Coupe</v>
      </c>
      <c r="E1455" t="str">
        <f>REPLACE(Table1[[#This Row],[Make2]],1,5,"")</f>
        <v>Volvo C30 Coupe</v>
      </c>
      <c r="F1455" t="s">
        <v>1349</v>
      </c>
      <c r="G1455">
        <v>4</v>
      </c>
      <c r="H1455">
        <f>2014-Table1[[#This Row],[Year]]</f>
        <v>5</v>
      </c>
      <c r="K1455" s="1">
        <v>60000</v>
      </c>
      <c r="L1455" s="2">
        <v>13113</v>
      </c>
      <c r="M1455" s="2">
        <v>12686</v>
      </c>
      <c r="N1455" s="2">
        <v>13539</v>
      </c>
      <c r="O1455" s="2" t="s">
        <v>1348</v>
      </c>
    </row>
    <row r="1456" spans="1:15" x14ac:dyDescent="0.25">
      <c r="A1456" t="str">
        <f>LEFT(Table1[[#This Row],[Make2]],4)</f>
        <v>2008</v>
      </c>
      <c r="B1456" t="str">
        <f>LEFT(Table1[[#This Row],[Make and Model]],FIND(" ",Table1[[#This Row],[Make and Model]]))</f>
        <v xml:space="preserve">Volvo </v>
      </c>
      <c r="C1456" t="s">
        <v>3036</v>
      </c>
      <c r="D1456" t="str">
        <f>REPLACE(Table1[[#This Row],[Make and Model]],1,FIND(" ",Table1[[#This Row],[Make and Model]]), "")</f>
        <v>C30 Coupe</v>
      </c>
      <c r="E1456" t="str">
        <f>REPLACE(Table1[[#This Row],[Make2]],1,5,"")</f>
        <v>Volvo C30 Coupe</v>
      </c>
      <c r="F1456" t="s">
        <v>985</v>
      </c>
      <c r="G1456">
        <v>4</v>
      </c>
      <c r="H1456">
        <f>2014-Table1[[#This Row],[Year]]</f>
        <v>6</v>
      </c>
      <c r="K1456" s="1">
        <v>72000</v>
      </c>
      <c r="L1456" s="2">
        <v>10078</v>
      </c>
      <c r="M1456" s="2">
        <v>9832</v>
      </c>
      <c r="N1456" s="2">
        <v>10324</v>
      </c>
      <c r="O1456" s="2" t="s">
        <v>984</v>
      </c>
    </row>
    <row r="1457" spans="1:15" x14ac:dyDescent="0.25">
      <c r="A1457" t="str">
        <f>LEFT(Table1[[#This Row],[Make2]],4)</f>
        <v>2007</v>
      </c>
      <c r="B1457" t="str">
        <f>LEFT(Table1[[#This Row],[Make and Model]],FIND(" ",Table1[[#This Row],[Make and Model]]))</f>
        <v xml:space="preserve">Volvo </v>
      </c>
      <c r="C1457" t="s">
        <v>3036</v>
      </c>
      <c r="D1457" t="str">
        <f>REPLACE(Table1[[#This Row],[Make and Model]],1,FIND(" ",Table1[[#This Row],[Make and Model]]), "")</f>
        <v>C30 Coupe</v>
      </c>
      <c r="E1457" t="str">
        <f>REPLACE(Table1[[#This Row],[Make2]],1,5,"")</f>
        <v>Volvo C30 Coupe</v>
      </c>
      <c r="F1457" t="s">
        <v>645</v>
      </c>
      <c r="G1457">
        <v>4</v>
      </c>
      <c r="H1457">
        <f>2014-Table1[[#This Row],[Year]]</f>
        <v>7</v>
      </c>
      <c r="K1457" s="1">
        <v>84000</v>
      </c>
      <c r="L1457" s="2">
        <v>6699</v>
      </c>
      <c r="M1457" s="2">
        <v>6562</v>
      </c>
      <c r="N1457" s="2">
        <v>6837</v>
      </c>
      <c r="O1457" s="2" t="s">
        <v>644</v>
      </c>
    </row>
    <row r="1458" spans="1:15" x14ac:dyDescent="0.25">
      <c r="A1458" t="str">
        <f>LEFT(Table1[[#This Row],[Make2]],4)</f>
        <v>2011</v>
      </c>
      <c r="B1458" t="str">
        <f>LEFT(Table1[[#This Row],[Make and Model]],FIND(" ",Table1[[#This Row],[Make and Model]]))</f>
        <v xml:space="preserve">Volvo </v>
      </c>
      <c r="C1458" t="s">
        <v>3032</v>
      </c>
      <c r="D1458" t="str">
        <f>REPLACE(Table1[[#This Row],[Make and Model]],1,FIND(" ",Table1[[#This Row],[Make and Model]]), "")</f>
        <v>S40 Sedan</v>
      </c>
      <c r="E1458" t="str">
        <f>REPLACE(Table1[[#This Row],[Make2]],1,5,"")</f>
        <v>Volvo S40 Sedan</v>
      </c>
      <c r="F1458" t="s">
        <v>2123</v>
      </c>
      <c r="G1458">
        <v>3.33</v>
      </c>
      <c r="H1458">
        <f>2014-Table1[[#This Row],[Year]]</f>
        <v>3</v>
      </c>
      <c r="K1458" s="1">
        <v>36000</v>
      </c>
      <c r="L1458" s="2">
        <v>16610</v>
      </c>
      <c r="M1458" s="2">
        <v>16212</v>
      </c>
      <c r="N1458" s="2">
        <v>17008</v>
      </c>
      <c r="O1458" s="2" t="s">
        <v>2122</v>
      </c>
    </row>
    <row r="1459" spans="1:15" x14ac:dyDescent="0.25">
      <c r="A1459" t="str">
        <f>LEFT(Table1[[#This Row],[Make2]],4)</f>
        <v>2010</v>
      </c>
      <c r="B1459" t="str">
        <f>LEFT(Table1[[#This Row],[Make and Model]],FIND(" ",Table1[[#This Row],[Make and Model]]))</f>
        <v xml:space="preserve">Volvo </v>
      </c>
      <c r="C1459" t="s">
        <v>3032</v>
      </c>
      <c r="D1459" t="str">
        <f>REPLACE(Table1[[#This Row],[Make and Model]],1,FIND(" ",Table1[[#This Row],[Make and Model]]), "")</f>
        <v>S40 Sedan</v>
      </c>
      <c r="E1459" t="str">
        <f>REPLACE(Table1[[#This Row],[Make2]],1,5,"")</f>
        <v>Volvo S40 Sedan</v>
      </c>
      <c r="F1459" t="s">
        <v>1721</v>
      </c>
      <c r="G1459">
        <v>3.33</v>
      </c>
      <c r="H1459">
        <f>2014-Table1[[#This Row],[Year]]</f>
        <v>4</v>
      </c>
      <c r="K1459" s="1">
        <v>48000</v>
      </c>
      <c r="L1459" s="2">
        <v>11692</v>
      </c>
      <c r="M1459" s="2">
        <v>11393</v>
      </c>
      <c r="N1459" s="2">
        <v>11990</v>
      </c>
      <c r="O1459" s="2" t="s">
        <v>1720</v>
      </c>
    </row>
    <row r="1460" spans="1:15" x14ac:dyDescent="0.25">
      <c r="A1460" t="str">
        <f>LEFT(Table1[[#This Row],[Make2]],4)</f>
        <v>2009</v>
      </c>
      <c r="B1460" t="str">
        <f>LEFT(Table1[[#This Row],[Make and Model]],FIND(" ",Table1[[#This Row],[Make and Model]]))</f>
        <v xml:space="preserve">Volvo </v>
      </c>
      <c r="C1460" t="s">
        <v>3032</v>
      </c>
      <c r="D1460" t="str">
        <f>REPLACE(Table1[[#This Row],[Make and Model]],1,FIND(" ",Table1[[#This Row],[Make and Model]]), "")</f>
        <v>S40 Sedan</v>
      </c>
      <c r="E1460" t="str">
        <f>REPLACE(Table1[[#This Row],[Make2]],1,5,"")</f>
        <v>Volvo S40 Sedan</v>
      </c>
      <c r="F1460" t="s">
        <v>1351</v>
      </c>
      <c r="G1460">
        <v>3.33</v>
      </c>
      <c r="H1460">
        <f>2014-Table1[[#This Row],[Year]]</f>
        <v>5</v>
      </c>
      <c r="K1460" s="1">
        <v>60000</v>
      </c>
      <c r="L1460" s="2">
        <v>10806</v>
      </c>
      <c r="M1460" s="2">
        <v>10530</v>
      </c>
      <c r="N1460" s="2">
        <v>11082</v>
      </c>
      <c r="O1460" s="2" t="s">
        <v>1350</v>
      </c>
    </row>
    <row r="1461" spans="1:15" x14ac:dyDescent="0.25">
      <c r="A1461" t="str">
        <f>LEFT(Table1[[#This Row],[Make2]],4)</f>
        <v>2008</v>
      </c>
      <c r="B1461" t="str">
        <f>LEFT(Table1[[#This Row],[Make and Model]],FIND(" ",Table1[[#This Row],[Make and Model]]))</f>
        <v xml:space="preserve">Volvo </v>
      </c>
      <c r="C1461" t="s">
        <v>3032</v>
      </c>
      <c r="D1461" t="str">
        <f>REPLACE(Table1[[#This Row],[Make and Model]],1,FIND(" ",Table1[[#This Row],[Make and Model]]), "")</f>
        <v>S40 Sedan</v>
      </c>
      <c r="E1461" t="str">
        <f>REPLACE(Table1[[#This Row],[Make2]],1,5,"")</f>
        <v>Volvo S40 Sedan</v>
      </c>
      <c r="F1461" t="s">
        <v>987</v>
      </c>
      <c r="G1461">
        <v>3.33</v>
      </c>
      <c r="H1461">
        <f>2014-Table1[[#This Row],[Year]]</f>
        <v>6</v>
      </c>
      <c r="K1461" s="1">
        <v>72000</v>
      </c>
      <c r="L1461" s="2">
        <v>8093</v>
      </c>
      <c r="M1461" s="2">
        <v>7885</v>
      </c>
      <c r="N1461" s="2">
        <v>8302</v>
      </c>
      <c r="O1461" s="2" t="s">
        <v>986</v>
      </c>
    </row>
    <row r="1462" spans="1:15" x14ac:dyDescent="0.25">
      <c r="A1462" t="str">
        <f>LEFT(Table1[[#This Row],[Make2]],4)</f>
        <v>2007</v>
      </c>
      <c r="B1462" t="str">
        <f>LEFT(Table1[[#This Row],[Make and Model]],FIND(" ",Table1[[#This Row],[Make and Model]]))</f>
        <v xml:space="preserve">Volvo </v>
      </c>
      <c r="C1462" t="s">
        <v>3032</v>
      </c>
      <c r="D1462" t="str">
        <f>REPLACE(Table1[[#This Row],[Make and Model]],1,FIND(" ",Table1[[#This Row],[Make and Model]]), "")</f>
        <v>S40 Sedan</v>
      </c>
      <c r="E1462" t="str">
        <f>REPLACE(Table1[[#This Row],[Make2]],1,5,"")</f>
        <v>Volvo S40 Sedan</v>
      </c>
      <c r="F1462" t="s">
        <v>647</v>
      </c>
      <c r="G1462">
        <v>3.33</v>
      </c>
      <c r="H1462">
        <f>2014-Table1[[#This Row],[Year]]</f>
        <v>7</v>
      </c>
      <c r="K1462" s="1">
        <v>84000</v>
      </c>
      <c r="L1462" s="2">
        <v>6685</v>
      </c>
      <c r="M1462" s="2">
        <v>6540</v>
      </c>
      <c r="N1462" s="2">
        <v>6830</v>
      </c>
      <c r="O1462" s="2" t="s">
        <v>646</v>
      </c>
    </row>
    <row r="1463" spans="1:15" x14ac:dyDescent="0.25">
      <c r="A1463" t="str">
        <f>LEFT(Table1[[#This Row],[Make2]],4)</f>
        <v>2006</v>
      </c>
      <c r="B1463" t="str">
        <f>LEFT(Table1[[#This Row],[Make and Model]],FIND(" ",Table1[[#This Row],[Make and Model]]))</f>
        <v xml:space="preserve">Volvo </v>
      </c>
      <c r="C1463" t="s">
        <v>3032</v>
      </c>
      <c r="D1463" t="str">
        <f>REPLACE(Table1[[#This Row],[Make and Model]],1,FIND(" ",Table1[[#This Row],[Make and Model]]), "")</f>
        <v>S40 Sedan</v>
      </c>
      <c r="E1463" t="str">
        <f>REPLACE(Table1[[#This Row],[Make2]],1,5,"")</f>
        <v>Volvo S40 Sedan</v>
      </c>
      <c r="F1463" t="s">
        <v>325</v>
      </c>
      <c r="G1463">
        <v>3.33</v>
      </c>
      <c r="H1463">
        <f>2014-Table1[[#This Row],[Year]]</f>
        <v>8</v>
      </c>
      <c r="K1463" s="1">
        <v>96000</v>
      </c>
      <c r="L1463" s="2">
        <v>5564</v>
      </c>
      <c r="M1463" s="2">
        <v>5456</v>
      </c>
      <c r="N1463" s="2">
        <v>5673</v>
      </c>
      <c r="O1463" s="2" t="s">
        <v>324</v>
      </c>
    </row>
    <row r="1464" spans="1:15" x14ac:dyDescent="0.25">
      <c r="A1464" t="str">
        <f>LEFT(Table1[[#This Row],[Make2]],4)</f>
        <v>2005</v>
      </c>
      <c r="B1464" t="str">
        <f>LEFT(Table1[[#This Row],[Make and Model]],FIND(" ",Table1[[#This Row],[Make and Model]]))</f>
        <v xml:space="preserve">Volvo </v>
      </c>
      <c r="C1464" t="s">
        <v>3032</v>
      </c>
      <c r="D1464" t="str">
        <f>REPLACE(Table1[[#This Row],[Make and Model]],1,FIND(" ",Table1[[#This Row],[Make and Model]]), "")</f>
        <v>S40 Sedan</v>
      </c>
      <c r="E1464" t="str">
        <f>REPLACE(Table1[[#This Row],[Make2]],1,5,"")</f>
        <v>Volvo S40 Sedan</v>
      </c>
      <c r="F1464" t="s">
        <v>55</v>
      </c>
      <c r="G1464">
        <v>3.33</v>
      </c>
      <c r="H1464">
        <f>2014-Table1[[#This Row],[Year]]</f>
        <v>9</v>
      </c>
      <c r="K1464" s="1">
        <v>108000</v>
      </c>
      <c r="L1464" s="2">
        <v>4407</v>
      </c>
      <c r="M1464" s="2">
        <v>4317</v>
      </c>
      <c r="N1464" s="2">
        <v>4498</v>
      </c>
      <c r="O1464" s="2" t="s">
        <v>54</v>
      </c>
    </row>
    <row r="1465" spans="1:15" x14ac:dyDescent="0.25">
      <c r="A1465" t="str">
        <f>LEFT(Table1[[#This Row],[Make2]],4)</f>
        <v>2013</v>
      </c>
      <c r="B1465" t="str">
        <f>LEFT(Table1[[#This Row],[Make and Model]],FIND(" ",Table1[[#This Row],[Make and Model]]))</f>
        <v xml:space="preserve">Volvo </v>
      </c>
      <c r="C1465" t="s">
        <v>3032</v>
      </c>
      <c r="D1465" t="str">
        <f>REPLACE(Table1[[#This Row],[Make and Model]],1,FIND(" ",Table1[[#This Row],[Make and Model]]), "")</f>
        <v>S60 Sedan</v>
      </c>
      <c r="E1465" t="str">
        <f>REPLACE(Table1[[#This Row],[Make2]],1,5,"")</f>
        <v>Volvo S60 Sedan</v>
      </c>
      <c r="F1465" t="s">
        <v>2833</v>
      </c>
      <c r="G1465">
        <v>4</v>
      </c>
      <c r="H1465">
        <f>2014-Table1[[#This Row],[Year]]</f>
        <v>1</v>
      </c>
      <c r="K1465" s="1">
        <v>12000</v>
      </c>
      <c r="L1465" s="2">
        <v>24715</v>
      </c>
      <c r="M1465" s="2">
        <v>24191</v>
      </c>
      <c r="N1465" s="2">
        <v>25239</v>
      </c>
      <c r="O1465" s="2" t="s">
        <v>2832</v>
      </c>
    </row>
    <row r="1466" spans="1:15" x14ac:dyDescent="0.25">
      <c r="A1466" t="str">
        <f>LEFT(Table1[[#This Row],[Make2]],4)</f>
        <v>2012</v>
      </c>
      <c r="B1466" t="str">
        <f>LEFT(Table1[[#This Row],[Make and Model]],FIND(" ",Table1[[#This Row],[Make and Model]]))</f>
        <v xml:space="preserve">Volvo </v>
      </c>
      <c r="C1466" t="s">
        <v>3032</v>
      </c>
      <c r="D1466" t="str">
        <f>REPLACE(Table1[[#This Row],[Make and Model]],1,FIND(" ",Table1[[#This Row],[Make and Model]]), "")</f>
        <v>S60 Sedan</v>
      </c>
      <c r="E1466" t="str">
        <f>REPLACE(Table1[[#This Row],[Make2]],1,5,"")</f>
        <v>Volvo S60 Sedan</v>
      </c>
      <c r="F1466" t="s">
        <v>2493</v>
      </c>
      <c r="G1466">
        <v>4</v>
      </c>
      <c r="H1466">
        <f>2014-Table1[[#This Row],[Year]]</f>
        <v>2</v>
      </c>
      <c r="K1466" s="1">
        <v>24000</v>
      </c>
      <c r="L1466" s="2">
        <v>23233</v>
      </c>
      <c r="M1466" s="2">
        <v>22807</v>
      </c>
      <c r="N1466" s="2">
        <v>23659</v>
      </c>
      <c r="O1466" s="2" t="s">
        <v>2492</v>
      </c>
    </row>
    <row r="1467" spans="1:15" x14ac:dyDescent="0.25">
      <c r="A1467" t="str">
        <f>LEFT(Table1[[#This Row],[Make2]],4)</f>
        <v>2011</v>
      </c>
      <c r="B1467" t="str">
        <f>LEFT(Table1[[#This Row],[Make and Model]],FIND(" ",Table1[[#This Row],[Make and Model]]))</f>
        <v xml:space="preserve">Volvo </v>
      </c>
      <c r="C1467" t="s">
        <v>3032</v>
      </c>
      <c r="D1467" t="str">
        <f>REPLACE(Table1[[#This Row],[Make and Model]],1,FIND(" ",Table1[[#This Row],[Make and Model]]), "")</f>
        <v>S60 Sedan</v>
      </c>
      <c r="E1467" t="str">
        <f>REPLACE(Table1[[#This Row],[Make2]],1,5,"")</f>
        <v>Volvo S60 Sedan</v>
      </c>
      <c r="F1467" t="s">
        <v>2125</v>
      </c>
      <c r="G1467">
        <v>4</v>
      </c>
      <c r="H1467">
        <f>2014-Table1[[#This Row],[Year]]</f>
        <v>3</v>
      </c>
      <c r="K1467" s="1">
        <v>36000</v>
      </c>
      <c r="L1467" s="2">
        <v>21552</v>
      </c>
      <c r="M1467" s="2">
        <v>21132</v>
      </c>
      <c r="N1467" s="2">
        <v>21973</v>
      </c>
      <c r="O1467" s="2" t="s">
        <v>2124</v>
      </c>
    </row>
    <row r="1468" spans="1:15" x14ac:dyDescent="0.25">
      <c r="A1468" t="str">
        <f>LEFT(Table1[[#This Row],[Make2]],4)</f>
        <v>2009</v>
      </c>
      <c r="B1468" t="str">
        <f>LEFT(Table1[[#This Row],[Make and Model]],FIND(" ",Table1[[#This Row],[Make and Model]]))</f>
        <v xml:space="preserve">Volvo </v>
      </c>
      <c r="C1468" t="s">
        <v>3032</v>
      </c>
      <c r="D1468" t="str">
        <f>REPLACE(Table1[[#This Row],[Make and Model]],1,FIND(" ",Table1[[#This Row],[Make and Model]]), "")</f>
        <v>S60 Sedan</v>
      </c>
      <c r="E1468" t="str">
        <f>REPLACE(Table1[[#This Row],[Make2]],1,5,"")</f>
        <v>Volvo S60 Sedan</v>
      </c>
      <c r="F1468" t="s">
        <v>1353</v>
      </c>
      <c r="G1468">
        <v>3.33</v>
      </c>
      <c r="H1468">
        <f>2014-Table1[[#This Row],[Year]]</f>
        <v>5</v>
      </c>
      <c r="K1468" s="1">
        <v>60000</v>
      </c>
      <c r="L1468" s="2">
        <v>12068</v>
      </c>
      <c r="M1468" s="2">
        <v>11756</v>
      </c>
      <c r="N1468" s="2">
        <v>12380</v>
      </c>
      <c r="O1468" s="2" t="s">
        <v>1352</v>
      </c>
    </row>
    <row r="1469" spans="1:15" x14ac:dyDescent="0.25">
      <c r="A1469" t="str">
        <f>LEFT(Table1[[#This Row],[Make2]],4)</f>
        <v>2008</v>
      </c>
      <c r="B1469" t="str">
        <f>LEFT(Table1[[#This Row],[Make and Model]],FIND(" ",Table1[[#This Row],[Make and Model]]))</f>
        <v xml:space="preserve">Volvo </v>
      </c>
      <c r="C1469" t="s">
        <v>3032</v>
      </c>
      <c r="D1469" t="str">
        <f>REPLACE(Table1[[#This Row],[Make and Model]],1,FIND(" ",Table1[[#This Row],[Make and Model]]), "")</f>
        <v>S60 Sedan</v>
      </c>
      <c r="E1469" t="str">
        <f>REPLACE(Table1[[#This Row],[Make2]],1,5,"")</f>
        <v>Volvo S60 Sedan</v>
      </c>
      <c r="F1469" t="s">
        <v>989</v>
      </c>
      <c r="G1469">
        <v>3.33</v>
      </c>
      <c r="H1469">
        <f>2014-Table1[[#This Row],[Year]]</f>
        <v>6</v>
      </c>
      <c r="K1469" s="1">
        <v>72000</v>
      </c>
      <c r="L1469" s="2">
        <v>9001</v>
      </c>
      <c r="M1469" s="2">
        <v>8840</v>
      </c>
      <c r="N1469" s="2">
        <v>9163</v>
      </c>
      <c r="O1469" s="2" t="s">
        <v>988</v>
      </c>
    </row>
    <row r="1470" spans="1:15" x14ac:dyDescent="0.25">
      <c r="A1470" t="str">
        <f>LEFT(Table1[[#This Row],[Make2]],4)</f>
        <v>2007</v>
      </c>
      <c r="B1470" t="str">
        <f>LEFT(Table1[[#This Row],[Make and Model]],FIND(" ",Table1[[#This Row],[Make and Model]]))</f>
        <v xml:space="preserve">Volvo </v>
      </c>
      <c r="C1470" t="s">
        <v>3032</v>
      </c>
      <c r="D1470" t="str">
        <f>REPLACE(Table1[[#This Row],[Make and Model]],1,FIND(" ",Table1[[#This Row],[Make and Model]]), "")</f>
        <v>S60 Sedan</v>
      </c>
      <c r="E1470" t="str">
        <f>REPLACE(Table1[[#This Row],[Make2]],1,5,"")</f>
        <v>Volvo S60 Sedan</v>
      </c>
      <c r="F1470" t="s">
        <v>649</v>
      </c>
      <c r="G1470">
        <v>3.33</v>
      </c>
      <c r="H1470">
        <f>2014-Table1[[#This Row],[Year]]</f>
        <v>7</v>
      </c>
      <c r="K1470" s="1">
        <v>84000</v>
      </c>
      <c r="L1470" s="2">
        <v>7599</v>
      </c>
      <c r="M1470" s="2">
        <v>7449</v>
      </c>
      <c r="N1470" s="2">
        <v>7749</v>
      </c>
      <c r="O1470" s="2" t="s">
        <v>648</v>
      </c>
    </row>
    <row r="1471" spans="1:15" x14ac:dyDescent="0.25">
      <c r="A1471" t="str">
        <f>LEFT(Table1[[#This Row],[Make2]],4)</f>
        <v>2006</v>
      </c>
      <c r="B1471" t="str">
        <f>LEFT(Table1[[#This Row],[Make and Model]],FIND(" ",Table1[[#This Row],[Make and Model]]))</f>
        <v xml:space="preserve">Volvo </v>
      </c>
      <c r="C1471" t="s">
        <v>3032</v>
      </c>
      <c r="D1471" t="str">
        <f>REPLACE(Table1[[#This Row],[Make and Model]],1,FIND(" ",Table1[[#This Row],[Make and Model]]), "")</f>
        <v>S60 Sedan</v>
      </c>
      <c r="E1471" t="str">
        <f>REPLACE(Table1[[#This Row],[Make2]],1,5,"")</f>
        <v>Volvo S60 Sedan</v>
      </c>
      <c r="F1471" t="s">
        <v>327</v>
      </c>
      <c r="G1471">
        <v>3.33</v>
      </c>
      <c r="H1471">
        <f>2014-Table1[[#This Row],[Year]]</f>
        <v>8</v>
      </c>
      <c r="K1471" s="1">
        <v>96000</v>
      </c>
      <c r="L1471" s="2">
        <v>6234</v>
      </c>
      <c r="M1471" s="2">
        <v>6141</v>
      </c>
      <c r="N1471" s="2">
        <v>6327</v>
      </c>
      <c r="O1471" s="2" t="s">
        <v>326</v>
      </c>
    </row>
    <row r="1472" spans="1:15" x14ac:dyDescent="0.25">
      <c r="A1472" t="str">
        <f>LEFT(Table1[[#This Row],[Make2]],4)</f>
        <v>2005</v>
      </c>
      <c r="B1472" t="str">
        <f>LEFT(Table1[[#This Row],[Make and Model]],FIND(" ",Table1[[#This Row],[Make and Model]]))</f>
        <v xml:space="preserve">Volvo </v>
      </c>
      <c r="C1472" t="s">
        <v>3032</v>
      </c>
      <c r="D1472" t="str">
        <f>REPLACE(Table1[[#This Row],[Make and Model]],1,FIND(" ",Table1[[#This Row],[Make and Model]]), "")</f>
        <v>S60 Sedan</v>
      </c>
      <c r="E1472" t="str">
        <f>REPLACE(Table1[[#This Row],[Make2]],1,5,"")</f>
        <v>Volvo S60 Sedan</v>
      </c>
      <c r="F1472" t="s">
        <v>57</v>
      </c>
      <c r="G1472">
        <v>3.33</v>
      </c>
      <c r="H1472">
        <f>2014-Table1[[#This Row],[Year]]</f>
        <v>9</v>
      </c>
      <c r="K1472" s="1">
        <v>108000</v>
      </c>
      <c r="L1472" s="2">
        <v>4473</v>
      </c>
      <c r="M1472" s="2">
        <v>4404</v>
      </c>
      <c r="N1472" s="2">
        <v>4542</v>
      </c>
      <c r="O1472" s="2" t="s">
        <v>56</v>
      </c>
    </row>
    <row r="1473" spans="1:15" x14ac:dyDescent="0.25">
      <c r="A1473" t="str">
        <f>LEFT(Table1[[#This Row],[Make2]],4)</f>
        <v>2013</v>
      </c>
      <c r="B1473" t="str">
        <f>LEFT(Table1[[#This Row],[Make and Model]],FIND(" ",Table1[[#This Row],[Make and Model]]))</f>
        <v xml:space="preserve">Volvo </v>
      </c>
      <c r="C1473" t="s">
        <v>3032</v>
      </c>
      <c r="D1473" t="str">
        <f>REPLACE(Table1[[#This Row],[Make and Model]],1,FIND(" ",Table1[[#This Row],[Make and Model]]), "")</f>
        <v>S80 Sedan</v>
      </c>
      <c r="E1473" t="str">
        <f>REPLACE(Table1[[#This Row],[Make2]],1,5,"")</f>
        <v>Volvo S80 Sedan</v>
      </c>
      <c r="F1473" t="s">
        <v>2837</v>
      </c>
      <c r="G1473">
        <v>4</v>
      </c>
      <c r="H1473">
        <f>2014-Table1[[#This Row],[Year]]</f>
        <v>1</v>
      </c>
      <c r="K1473" s="1">
        <v>12000</v>
      </c>
      <c r="L1473" s="2">
        <v>28309</v>
      </c>
      <c r="M1473" s="2">
        <v>27748</v>
      </c>
      <c r="N1473" s="2">
        <v>28871</v>
      </c>
      <c r="O1473" s="2" t="s">
        <v>2836</v>
      </c>
    </row>
    <row r="1474" spans="1:15" x14ac:dyDescent="0.25">
      <c r="A1474" t="str">
        <f>LEFT(Table1[[#This Row],[Make2]],4)</f>
        <v>2012</v>
      </c>
      <c r="B1474" t="str">
        <f>LEFT(Table1[[#This Row],[Make and Model]],FIND(" ",Table1[[#This Row],[Make and Model]]))</f>
        <v xml:space="preserve">Volvo </v>
      </c>
      <c r="C1474" t="s">
        <v>3032</v>
      </c>
      <c r="D1474" t="str">
        <f>REPLACE(Table1[[#This Row],[Make and Model]],1,FIND(" ",Table1[[#This Row],[Make and Model]]), "")</f>
        <v>S80 Sedan</v>
      </c>
      <c r="E1474" t="str">
        <f>REPLACE(Table1[[#This Row],[Make2]],1,5,"")</f>
        <v>Volvo S80 Sedan</v>
      </c>
      <c r="F1474" t="s">
        <v>2495</v>
      </c>
      <c r="G1474">
        <v>4</v>
      </c>
      <c r="H1474">
        <f>2014-Table1[[#This Row],[Year]]</f>
        <v>2</v>
      </c>
      <c r="K1474" s="1">
        <v>24000</v>
      </c>
      <c r="L1474" s="2">
        <v>23357</v>
      </c>
      <c r="M1474" s="2">
        <v>22929</v>
      </c>
      <c r="N1474" s="2">
        <v>23786</v>
      </c>
      <c r="O1474" s="2" t="s">
        <v>2494</v>
      </c>
    </row>
    <row r="1475" spans="1:15" x14ac:dyDescent="0.25">
      <c r="A1475" t="str">
        <f>LEFT(Table1[[#This Row],[Make2]],4)</f>
        <v>2011</v>
      </c>
      <c r="B1475" t="str">
        <f>LEFT(Table1[[#This Row],[Make and Model]],FIND(" ",Table1[[#This Row],[Make and Model]]))</f>
        <v xml:space="preserve">Volvo </v>
      </c>
      <c r="C1475" t="s">
        <v>3032</v>
      </c>
      <c r="D1475" t="str">
        <f>REPLACE(Table1[[#This Row],[Make and Model]],1,FIND(" ",Table1[[#This Row],[Make and Model]]), "")</f>
        <v>S80 Sedan</v>
      </c>
      <c r="E1475" t="str">
        <f>REPLACE(Table1[[#This Row],[Make2]],1,5,"")</f>
        <v>Volvo S80 Sedan</v>
      </c>
      <c r="F1475" t="s">
        <v>2127</v>
      </c>
      <c r="G1475">
        <v>4</v>
      </c>
      <c r="H1475">
        <f>2014-Table1[[#This Row],[Year]]</f>
        <v>3</v>
      </c>
      <c r="K1475" s="1">
        <v>36000</v>
      </c>
      <c r="L1475" s="2">
        <v>24078</v>
      </c>
      <c r="M1475" s="2">
        <v>23511</v>
      </c>
      <c r="N1475" s="2">
        <v>24645</v>
      </c>
      <c r="O1475" s="2" t="s">
        <v>2126</v>
      </c>
    </row>
    <row r="1476" spans="1:15" x14ac:dyDescent="0.25">
      <c r="A1476" t="str">
        <f>LEFT(Table1[[#This Row],[Make2]],4)</f>
        <v>2010</v>
      </c>
      <c r="B1476" t="str">
        <f>LEFT(Table1[[#This Row],[Make and Model]],FIND(" ",Table1[[#This Row],[Make and Model]]))</f>
        <v xml:space="preserve">Volvo </v>
      </c>
      <c r="C1476" t="s">
        <v>3032</v>
      </c>
      <c r="D1476" t="str">
        <f>REPLACE(Table1[[#This Row],[Make and Model]],1,FIND(" ",Table1[[#This Row],[Make and Model]]), "")</f>
        <v>S80 Sedan</v>
      </c>
      <c r="E1476" t="str">
        <f>REPLACE(Table1[[#This Row],[Make2]],1,5,"")</f>
        <v>Volvo S80 Sedan</v>
      </c>
      <c r="F1476" t="s">
        <v>1723</v>
      </c>
      <c r="G1476">
        <v>4</v>
      </c>
      <c r="H1476">
        <f>2014-Table1[[#This Row],[Year]]</f>
        <v>4</v>
      </c>
      <c r="K1476" s="1">
        <v>48000</v>
      </c>
      <c r="L1476" s="2">
        <v>18139</v>
      </c>
      <c r="M1476" s="2">
        <v>17678</v>
      </c>
      <c r="N1476" s="2">
        <v>18599</v>
      </c>
      <c r="O1476" s="2" t="s">
        <v>1722</v>
      </c>
    </row>
    <row r="1477" spans="1:15" x14ac:dyDescent="0.25">
      <c r="A1477" t="str">
        <f>LEFT(Table1[[#This Row],[Make2]],4)</f>
        <v>2009</v>
      </c>
      <c r="B1477" t="str">
        <f>LEFT(Table1[[#This Row],[Make and Model]],FIND(" ",Table1[[#This Row],[Make and Model]]))</f>
        <v xml:space="preserve">Volvo </v>
      </c>
      <c r="C1477" t="s">
        <v>3032</v>
      </c>
      <c r="D1477" t="str">
        <f>REPLACE(Table1[[#This Row],[Make and Model]],1,FIND(" ",Table1[[#This Row],[Make and Model]]), "")</f>
        <v>S80 Sedan</v>
      </c>
      <c r="E1477" t="str">
        <f>REPLACE(Table1[[#This Row],[Make2]],1,5,"")</f>
        <v>Volvo S80 Sedan</v>
      </c>
      <c r="F1477" t="s">
        <v>1357</v>
      </c>
      <c r="G1477">
        <v>4</v>
      </c>
      <c r="H1477">
        <f>2014-Table1[[#This Row],[Year]]</f>
        <v>5</v>
      </c>
      <c r="K1477" s="1">
        <v>60000</v>
      </c>
      <c r="L1477" s="2">
        <v>16192</v>
      </c>
      <c r="M1477" s="2">
        <v>15779</v>
      </c>
      <c r="N1477" s="2">
        <v>16605</v>
      </c>
      <c r="O1477" s="2" t="s">
        <v>1356</v>
      </c>
    </row>
    <row r="1478" spans="1:15" x14ac:dyDescent="0.25">
      <c r="A1478" t="str">
        <f>LEFT(Table1[[#This Row],[Make2]],4)</f>
        <v>2008</v>
      </c>
      <c r="B1478" t="str">
        <f>LEFT(Table1[[#This Row],[Make and Model]],FIND(" ",Table1[[#This Row],[Make and Model]]))</f>
        <v xml:space="preserve">Volvo </v>
      </c>
      <c r="C1478" t="s">
        <v>3032</v>
      </c>
      <c r="D1478" t="str">
        <f>REPLACE(Table1[[#This Row],[Make and Model]],1,FIND(" ",Table1[[#This Row],[Make and Model]]), "")</f>
        <v>S80 Sedan</v>
      </c>
      <c r="E1478" t="str">
        <f>REPLACE(Table1[[#This Row],[Make2]],1,5,"")</f>
        <v>Volvo S80 Sedan</v>
      </c>
      <c r="F1478" t="s">
        <v>991</v>
      </c>
      <c r="G1478">
        <v>4</v>
      </c>
      <c r="H1478">
        <f>2014-Table1[[#This Row],[Year]]</f>
        <v>6</v>
      </c>
      <c r="K1478" s="1">
        <v>72000</v>
      </c>
      <c r="L1478" s="2">
        <v>10386</v>
      </c>
      <c r="M1478" s="2">
        <v>10168</v>
      </c>
      <c r="N1478" s="2">
        <v>10605</v>
      </c>
      <c r="O1478" s="2" t="s">
        <v>990</v>
      </c>
    </row>
    <row r="1479" spans="1:15" x14ac:dyDescent="0.25">
      <c r="A1479" t="str">
        <f>LEFT(Table1[[#This Row],[Make2]],4)</f>
        <v>2007</v>
      </c>
      <c r="B1479" t="str">
        <f>LEFT(Table1[[#This Row],[Make and Model]],FIND(" ",Table1[[#This Row],[Make and Model]]))</f>
        <v xml:space="preserve">Volvo </v>
      </c>
      <c r="C1479" t="s">
        <v>3032</v>
      </c>
      <c r="D1479" t="str">
        <f>REPLACE(Table1[[#This Row],[Make and Model]],1,FIND(" ",Table1[[#This Row],[Make and Model]]), "")</f>
        <v>S80 Sedan</v>
      </c>
      <c r="E1479" t="str">
        <f>REPLACE(Table1[[#This Row],[Make2]],1,5,"")</f>
        <v>Volvo S80 Sedan</v>
      </c>
      <c r="F1479" t="s">
        <v>651</v>
      </c>
      <c r="G1479">
        <v>4</v>
      </c>
      <c r="H1479">
        <f>2014-Table1[[#This Row],[Year]]</f>
        <v>7</v>
      </c>
      <c r="K1479" s="1">
        <v>84000</v>
      </c>
      <c r="L1479" s="2">
        <v>8657</v>
      </c>
      <c r="M1479" s="2">
        <v>8550</v>
      </c>
      <c r="N1479" s="2">
        <v>8764</v>
      </c>
      <c r="O1479" s="2" t="s">
        <v>650</v>
      </c>
    </row>
    <row r="1480" spans="1:15" x14ac:dyDescent="0.25">
      <c r="A1480" t="str">
        <f>LEFT(Table1[[#This Row],[Make2]],4)</f>
        <v>2006</v>
      </c>
      <c r="B1480" t="str">
        <f>LEFT(Table1[[#This Row],[Make and Model]],FIND(" ",Table1[[#This Row],[Make and Model]]))</f>
        <v xml:space="preserve">Volvo </v>
      </c>
      <c r="C1480" t="s">
        <v>3032</v>
      </c>
      <c r="D1480" t="str">
        <f>REPLACE(Table1[[#This Row],[Make and Model]],1,FIND(" ",Table1[[#This Row],[Make and Model]]), "")</f>
        <v>S80 Sedan</v>
      </c>
      <c r="E1480" t="str">
        <f>REPLACE(Table1[[#This Row],[Make2]],1,5,"")</f>
        <v>Volvo S80 Sedan</v>
      </c>
      <c r="F1480" t="s">
        <v>329</v>
      </c>
      <c r="G1480">
        <v>4</v>
      </c>
      <c r="H1480">
        <f>2014-Table1[[#This Row],[Year]]</f>
        <v>8</v>
      </c>
      <c r="K1480" s="1">
        <v>96000</v>
      </c>
      <c r="L1480" s="2">
        <v>5939</v>
      </c>
      <c r="M1480" s="2">
        <v>5847</v>
      </c>
      <c r="N1480" s="2">
        <v>6031</v>
      </c>
      <c r="O1480" s="2" t="s">
        <v>328</v>
      </c>
    </row>
    <row r="1481" spans="1:15" x14ac:dyDescent="0.25">
      <c r="A1481" t="str">
        <f>LEFT(Table1[[#This Row],[Make2]],4)</f>
        <v>2005</v>
      </c>
      <c r="B1481" t="str">
        <f>LEFT(Table1[[#This Row],[Make and Model]],FIND(" ",Table1[[#This Row],[Make and Model]]))</f>
        <v xml:space="preserve">Volvo </v>
      </c>
      <c r="C1481" t="s">
        <v>3032</v>
      </c>
      <c r="D1481" t="str">
        <f>REPLACE(Table1[[#This Row],[Make and Model]],1,FIND(" ",Table1[[#This Row],[Make and Model]]), "")</f>
        <v>S80 Sedan</v>
      </c>
      <c r="E1481" t="str">
        <f>REPLACE(Table1[[#This Row],[Make2]],1,5,"")</f>
        <v>Volvo S80 Sedan</v>
      </c>
      <c r="F1481" t="s">
        <v>59</v>
      </c>
      <c r="G1481">
        <v>4</v>
      </c>
      <c r="H1481">
        <f>2014-Table1[[#This Row],[Year]]</f>
        <v>9</v>
      </c>
      <c r="K1481" s="1">
        <v>108000</v>
      </c>
      <c r="L1481" s="2">
        <v>6000</v>
      </c>
      <c r="M1481" s="2">
        <v>5883</v>
      </c>
      <c r="N1481" s="2">
        <v>6118</v>
      </c>
      <c r="O1481" s="2" t="s">
        <v>58</v>
      </c>
    </row>
    <row r="1482" spans="1:15" x14ac:dyDescent="0.25">
      <c r="A1482" t="str">
        <f>LEFT(Table1[[#This Row],[Make2]],4)</f>
        <v>2004</v>
      </c>
      <c r="B1482" t="str">
        <f>LEFT(Table1[[#This Row],[Make and Model]],FIND(" ",Table1[[#This Row],[Make and Model]]))</f>
        <v xml:space="preserve">Volvo </v>
      </c>
      <c r="C1482" t="s">
        <v>3033</v>
      </c>
      <c r="D1482" t="str">
        <f>REPLACE(Table1[[#This Row],[Make and Model]],1,FIND(" ",Table1[[#This Row],[Make and Model]]), "")</f>
        <v>V40 Hatchback</v>
      </c>
      <c r="E1482" t="str">
        <f>REPLACE(Table1[[#This Row],[Make2]],1,5,"")</f>
        <v>Volvo V40 Hatchback</v>
      </c>
      <c r="F1482" t="s">
        <v>1</v>
      </c>
      <c r="G1482">
        <v>4</v>
      </c>
      <c r="H1482">
        <f>2014-Table1[[#This Row],[Year]]</f>
        <v>10</v>
      </c>
      <c r="K1482" s="1">
        <v>120000</v>
      </c>
      <c r="L1482" s="2">
        <v>3533</v>
      </c>
      <c r="M1482" s="2">
        <v>3481</v>
      </c>
      <c r="N1482" s="2">
        <v>3585</v>
      </c>
      <c r="O1482" s="2" t="s">
        <v>0</v>
      </c>
    </row>
    <row r="1483" spans="1:15" x14ac:dyDescent="0.25">
      <c r="A1483" t="str">
        <f>LEFT(Table1[[#This Row],[Make2]],4)</f>
        <v>2011</v>
      </c>
      <c r="B1483" t="str">
        <f>LEFT(Table1[[#This Row],[Make and Model]],FIND(" ",Table1[[#This Row],[Make and Model]]))</f>
        <v xml:space="preserve">Volvo </v>
      </c>
      <c r="C1483" t="s">
        <v>3033</v>
      </c>
      <c r="D1483" t="str">
        <f>REPLACE(Table1[[#This Row],[Make and Model]],1,FIND(" ",Table1[[#This Row],[Make and Model]]), "")</f>
        <v>V50 Wagon</v>
      </c>
      <c r="E1483" t="str">
        <f>REPLACE(Table1[[#This Row],[Make2]],1,5,"")</f>
        <v>Volvo V50 Wagon</v>
      </c>
      <c r="F1483" t="s">
        <v>2133</v>
      </c>
      <c r="G1483">
        <v>4</v>
      </c>
      <c r="H1483">
        <f>2014-Table1[[#This Row],[Year]]</f>
        <v>3</v>
      </c>
      <c r="K1483" s="1">
        <v>36000</v>
      </c>
      <c r="L1483" s="2">
        <v>17380</v>
      </c>
      <c r="M1483" s="2">
        <v>16817</v>
      </c>
      <c r="N1483" s="2">
        <v>17944</v>
      </c>
      <c r="O1483" s="2" t="s">
        <v>2132</v>
      </c>
    </row>
    <row r="1484" spans="1:15" x14ac:dyDescent="0.25">
      <c r="A1484" t="str">
        <f>LEFT(Table1[[#This Row],[Make2]],4)</f>
        <v>2010</v>
      </c>
      <c r="B1484" t="str">
        <f>LEFT(Table1[[#This Row],[Make and Model]],FIND(" ",Table1[[#This Row],[Make and Model]]))</f>
        <v xml:space="preserve">Volvo </v>
      </c>
      <c r="C1484" t="s">
        <v>3033</v>
      </c>
      <c r="D1484" t="str">
        <f>REPLACE(Table1[[#This Row],[Make and Model]],1,FIND(" ",Table1[[#This Row],[Make and Model]]), "")</f>
        <v>V50 Wagon</v>
      </c>
      <c r="E1484" t="str">
        <f>REPLACE(Table1[[#This Row],[Make2]],1,5,"")</f>
        <v>Volvo V50 Wagon</v>
      </c>
      <c r="F1484" t="s">
        <v>1725</v>
      </c>
      <c r="G1484">
        <v>4</v>
      </c>
      <c r="H1484">
        <f>2014-Table1[[#This Row],[Year]]</f>
        <v>4</v>
      </c>
      <c r="K1484" s="1">
        <v>48000</v>
      </c>
      <c r="L1484" s="2">
        <v>12374</v>
      </c>
      <c r="M1484" s="2">
        <v>12046</v>
      </c>
      <c r="N1484" s="2">
        <v>12702</v>
      </c>
      <c r="O1484" s="2" t="s">
        <v>1724</v>
      </c>
    </row>
    <row r="1485" spans="1:15" x14ac:dyDescent="0.25">
      <c r="A1485" t="str">
        <f>LEFT(Table1[[#This Row],[Make2]],4)</f>
        <v>2009</v>
      </c>
      <c r="B1485" t="str">
        <f>LEFT(Table1[[#This Row],[Make and Model]],FIND(" ",Table1[[#This Row],[Make and Model]]))</f>
        <v xml:space="preserve">Volvo </v>
      </c>
      <c r="C1485" t="s">
        <v>3033</v>
      </c>
      <c r="D1485" t="str">
        <f>REPLACE(Table1[[#This Row],[Make and Model]],1,FIND(" ",Table1[[#This Row],[Make and Model]]), "")</f>
        <v>V50 Wagon</v>
      </c>
      <c r="E1485" t="str">
        <f>REPLACE(Table1[[#This Row],[Make2]],1,5,"")</f>
        <v>Volvo V50 Wagon</v>
      </c>
      <c r="F1485" t="s">
        <v>1359</v>
      </c>
      <c r="G1485">
        <v>4</v>
      </c>
      <c r="H1485">
        <f>2014-Table1[[#This Row],[Year]]</f>
        <v>5</v>
      </c>
      <c r="K1485" s="1">
        <v>60000</v>
      </c>
      <c r="L1485" s="2">
        <v>12236</v>
      </c>
      <c r="M1485" s="2">
        <v>11917</v>
      </c>
      <c r="N1485" s="2">
        <v>12556</v>
      </c>
      <c r="O1485" s="2" t="s">
        <v>1358</v>
      </c>
    </row>
    <row r="1486" spans="1:15" x14ac:dyDescent="0.25">
      <c r="A1486" t="str">
        <f>LEFT(Table1[[#This Row],[Make2]],4)</f>
        <v>2008</v>
      </c>
      <c r="B1486" t="str">
        <f>LEFT(Table1[[#This Row],[Make and Model]],FIND(" ",Table1[[#This Row],[Make and Model]]))</f>
        <v xml:space="preserve">Volvo </v>
      </c>
      <c r="C1486" t="s">
        <v>3033</v>
      </c>
      <c r="D1486" t="str">
        <f>REPLACE(Table1[[#This Row],[Make and Model]],1,FIND(" ",Table1[[#This Row],[Make and Model]]), "")</f>
        <v>V50 Wagon</v>
      </c>
      <c r="E1486" t="str">
        <f>REPLACE(Table1[[#This Row],[Make2]],1,5,"")</f>
        <v>Volvo V50 Wagon</v>
      </c>
      <c r="F1486" t="s">
        <v>995</v>
      </c>
      <c r="G1486">
        <v>4</v>
      </c>
      <c r="H1486">
        <f>2014-Table1[[#This Row],[Year]]</f>
        <v>6</v>
      </c>
      <c r="K1486" s="1">
        <v>72000</v>
      </c>
      <c r="L1486" s="2">
        <v>8570</v>
      </c>
      <c r="M1486" s="2">
        <v>8313</v>
      </c>
      <c r="N1486" s="2">
        <v>8826</v>
      </c>
      <c r="O1486" s="2" t="s">
        <v>994</v>
      </c>
    </row>
    <row r="1487" spans="1:15" x14ac:dyDescent="0.25">
      <c r="A1487" t="str">
        <f>LEFT(Table1[[#This Row],[Make2]],4)</f>
        <v>2007</v>
      </c>
      <c r="B1487" t="str">
        <f>LEFT(Table1[[#This Row],[Make and Model]],FIND(" ",Table1[[#This Row],[Make and Model]]))</f>
        <v xml:space="preserve">Volvo </v>
      </c>
      <c r="C1487" t="s">
        <v>3033</v>
      </c>
      <c r="D1487" t="str">
        <f>REPLACE(Table1[[#This Row],[Make and Model]],1,FIND(" ",Table1[[#This Row],[Make and Model]]), "")</f>
        <v>V50 Wagon</v>
      </c>
      <c r="E1487" t="str">
        <f>REPLACE(Table1[[#This Row],[Make2]],1,5,"")</f>
        <v>Volvo V50 Wagon</v>
      </c>
      <c r="F1487" t="s">
        <v>653</v>
      </c>
      <c r="G1487">
        <v>4</v>
      </c>
      <c r="H1487">
        <f>2014-Table1[[#This Row],[Year]]</f>
        <v>7</v>
      </c>
      <c r="K1487" s="1">
        <v>84000</v>
      </c>
      <c r="L1487" s="2">
        <v>7226</v>
      </c>
      <c r="M1487" s="2">
        <v>7106</v>
      </c>
      <c r="N1487" s="2">
        <v>7346</v>
      </c>
      <c r="O1487" s="2" t="s">
        <v>652</v>
      </c>
    </row>
    <row r="1488" spans="1:15" x14ac:dyDescent="0.25">
      <c r="A1488" t="str">
        <f>LEFT(Table1[[#This Row],[Make2]],4)</f>
        <v>2006</v>
      </c>
      <c r="B1488" t="str">
        <f>LEFT(Table1[[#This Row],[Make and Model]],FIND(" ",Table1[[#This Row],[Make and Model]]))</f>
        <v xml:space="preserve">Volvo </v>
      </c>
      <c r="C1488" t="s">
        <v>3033</v>
      </c>
      <c r="D1488" t="str">
        <f>REPLACE(Table1[[#This Row],[Make and Model]],1,FIND(" ",Table1[[#This Row],[Make and Model]]), "")</f>
        <v>V50 Wagon</v>
      </c>
      <c r="E1488" t="str">
        <f>REPLACE(Table1[[#This Row],[Make2]],1,5,"")</f>
        <v>Volvo V50 Wagon</v>
      </c>
      <c r="F1488" t="s">
        <v>331</v>
      </c>
      <c r="G1488">
        <v>4</v>
      </c>
      <c r="H1488">
        <f>2014-Table1[[#This Row],[Year]]</f>
        <v>8</v>
      </c>
      <c r="K1488" s="1">
        <v>96000</v>
      </c>
      <c r="L1488" s="2">
        <v>6397</v>
      </c>
      <c r="M1488" s="2">
        <v>6239</v>
      </c>
      <c r="N1488" s="2">
        <v>6555</v>
      </c>
      <c r="O1488" s="2" t="s">
        <v>330</v>
      </c>
    </row>
    <row r="1489" spans="1:15" x14ac:dyDescent="0.25">
      <c r="A1489" t="str">
        <f>LEFT(Table1[[#This Row],[Make2]],4)</f>
        <v>2005</v>
      </c>
      <c r="B1489" t="str">
        <f>LEFT(Table1[[#This Row],[Make and Model]],FIND(" ",Table1[[#This Row],[Make and Model]]))</f>
        <v xml:space="preserve">Volvo </v>
      </c>
      <c r="C1489" t="s">
        <v>3033</v>
      </c>
      <c r="D1489" t="str">
        <f>REPLACE(Table1[[#This Row],[Make and Model]],1,FIND(" ",Table1[[#This Row],[Make and Model]]), "")</f>
        <v>V50 Wagon</v>
      </c>
      <c r="E1489" t="str">
        <f>REPLACE(Table1[[#This Row],[Make2]],1,5,"")</f>
        <v>Volvo V50 Wagon</v>
      </c>
      <c r="F1489" t="s">
        <v>61</v>
      </c>
      <c r="G1489">
        <v>4</v>
      </c>
      <c r="H1489">
        <f>2014-Table1[[#This Row],[Year]]</f>
        <v>9</v>
      </c>
      <c r="K1489" s="1">
        <v>108000</v>
      </c>
      <c r="L1489" s="2">
        <v>4886</v>
      </c>
      <c r="M1489" s="2">
        <v>4784</v>
      </c>
      <c r="N1489" s="2">
        <v>4989</v>
      </c>
      <c r="O1489" s="2" t="s">
        <v>60</v>
      </c>
    </row>
    <row r="1490" spans="1:15" x14ac:dyDescent="0.25">
      <c r="A1490" t="str">
        <f>LEFT(Table1[[#This Row],[Make2]],4)</f>
        <v>2013</v>
      </c>
      <c r="B1490" t="str">
        <f>LEFT(Table1[[#This Row],[Make and Model]],FIND(" ",Table1[[#This Row],[Make and Model]]))</f>
        <v xml:space="preserve">Volvo </v>
      </c>
      <c r="C1490" t="s">
        <v>3031</v>
      </c>
      <c r="D1490" t="str">
        <f>REPLACE(Table1[[#This Row],[Make and Model]],1,FIND(" ",Table1[[#This Row],[Make and Model]]), "")</f>
        <v>XC60 SUV</v>
      </c>
      <c r="E1490" t="str">
        <f>REPLACE(Table1[[#This Row],[Make2]],1,5,"")</f>
        <v>Volvo XC60 SUV</v>
      </c>
      <c r="F1490" t="s">
        <v>2839</v>
      </c>
      <c r="G1490">
        <v>4</v>
      </c>
      <c r="H1490">
        <f>2014-Table1[[#This Row],[Year]]</f>
        <v>1</v>
      </c>
      <c r="K1490" s="1">
        <v>12000</v>
      </c>
      <c r="L1490" s="2">
        <v>25336</v>
      </c>
      <c r="M1490" s="2">
        <v>24775</v>
      </c>
      <c r="N1490" s="2">
        <v>25896</v>
      </c>
      <c r="O1490" s="2" t="s">
        <v>2838</v>
      </c>
    </row>
    <row r="1491" spans="1:15" x14ac:dyDescent="0.25">
      <c r="A1491" t="str">
        <f>LEFT(Table1[[#This Row],[Make2]],4)</f>
        <v>2012</v>
      </c>
      <c r="B1491" t="str">
        <f>LEFT(Table1[[#This Row],[Make and Model]],FIND(" ",Table1[[#This Row],[Make and Model]]))</f>
        <v xml:space="preserve">Volvo </v>
      </c>
      <c r="C1491" t="s">
        <v>3031</v>
      </c>
      <c r="D1491" t="str">
        <f>REPLACE(Table1[[#This Row],[Make and Model]],1,FIND(" ",Table1[[#This Row],[Make and Model]]), "")</f>
        <v>XC60 SUV</v>
      </c>
      <c r="E1491" t="str">
        <f>REPLACE(Table1[[#This Row],[Make2]],1,5,"")</f>
        <v>Volvo XC60 SUV</v>
      </c>
      <c r="F1491" t="s">
        <v>2497</v>
      </c>
      <c r="G1491">
        <v>4</v>
      </c>
      <c r="H1491">
        <f>2014-Table1[[#This Row],[Year]]</f>
        <v>2</v>
      </c>
      <c r="K1491" s="1">
        <v>24000</v>
      </c>
      <c r="L1491" s="2">
        <v>23528</v>
      </c>
      <c r="M1491" s="2">
        <v>22944</v>
      </c>
      <c r="N1491" s="2">
        <v>24112</v>
      </c>
      <c r="O1491" s="2" t="s">
        <v>2496</v>
      </c>
    </row>
    <row r="1492" spans="1:15" x14ac:dyDescent="0.25">
      <c r="A1492" t="str">
        <f>LEFT(Table1[[#This Row],[Make2]],4)</f>
        <v>2011</v>
      </c>
      <c r="B1492" t="str">
        <f>LEFT(Table1[[#This Row],[Make and Model]],FIND(" ",Table1[[#This Row],[Make and Model]]))</f>
        <v xml:space="preserve">Volvo </v>
      </c>
      <c r="C1492" t="s">
        <v>3031</v>
      </c>
      <c r="D1492" t="str">
        <f>REPLACE(Table1[[#This Row],[Make and Model]],1,FIND(" ",Table1[[#This Row],[Make and Model]]), "")</f>
        <v>XC60 SUV</v>
      </c>
      <c r="E1492" t="str">
        <f>REPLACE(Table1[[#This Row],[Make2]],1,5,"")</f>
        <v>Volvo XC60 SUV</v>
      </c>
      <c r="F1492" t="s">
        <v>2135</v>
      </c>
      <c r="G1492">
        <v>4</v>
      </c>
      <c r="H1492">
        <f>2014-Table1[[#This Row],[Year]]</f>
        <v>3</v>
      </c>
      <c r="K1492" s="1">
        <v>36000</v>
      </c>
      <c r="L1492" s="2">
        <v>20869</v>
      </c>
      <c r="M1492" s="2">
        <v>20211</v>
      </c>
      <c r="N1492" s="2">
        <v>21527</v>
      </c>
      <c r="O1492" s="2" t="s">
        <v>2134</v>
      </c>
    </row>
    <row r="1493" spans="1:15" x14ac:dyDescent="0.25">
      <c r="A1493" t="str">
        <f>LEFT(Table1[[#This Row],[Make2]],4)</f>
        <v>2010</v>
      </c>
      <c r="B1493" t="str">
        <f>LEFT(Table1[[#This Row],[Make and Model]],FIND(" ",Table1[[#This Row],[Make and Model]]))</f>
        <v xml:space="preserve">Volvo </v>
      </c>
      <c r="C1493" t="s">
        <v>3031</v>
      </c>
      <c r="D1493" t="str">
        <f>REPLACE(Table1[[#This Row],[Make and Model]],1,FIND(" ",Table1[[#This Row],[Make and Model]]), "")</f>
        <v>XC60 SUV</v>
      </c>
      <c r="E1493" t="str">
        <f>REPLACE(Table1[[#This Row],[Make2]],1,5,"")</f>
        <v>Volvo XC60 SUV</v>
      </c>
      <c r="F1493" t="s">
        <v>1727</v>
      </c>
      <c r="G1493">
        <v>4</v>
      </c>
      <c r="H1493">
        <f>2014-Table1[[#This Row],[Year]]</f>
        <v>4</v>
      </c>
      <c r="K1493" s="1">
        <v>48000</v>
      </c>
      <c r="L1493" s="2">
        <v>23518</v>
      </c>
      <c r="M1493" s="2">
        <v>22893</v>
      </c>
      <c r="N1493" s="2">
        <v>24143</v>
      </c>
      <c r="O1493" s="2" t="s">
        <v>1726</v>
      </c>
    </row>
    <row r="1494" spans="1:15" x14ac:dyDescent="0.25">
      <c r="A1494" t="str">
        <f>LEFT(Table1[[#This Row],[Make2]],4)</f>
        <v>2013</v>
      </c>
      <c r="B1494" t="str">
        <f>LEFT(Table1[[#This Row],[Make and Model]],FIND(" ",Table1[[#This Row],[Make and Model]]))</f>
        <v xml:space="preserve">Volvo </v>
      </c>
      <c r="C1494" t="s">
        <v>3033</v>
      </c>
      <c r="D1494" t="str">
        <f>REPLACE(Table1[[#This Row],[Make and Model]],1,FIND(" ",Table1[[#This Row],[Make and Model]]), "")</f>
        <v>XC70 Wagon</v>
      </c>
      <c r="E1494" t="str">
        <f>REPLACE(Table1[[#This Row],[Make2]],1,5,"")</f>
        <v>Volvo XC70 Wagon</v>
      </c>
      <c r="F1494" t="s">
        <v>2841</v>
      </c>
      <c r="G1494">
        <v>4</v>
      </c>
      <c r="H1494">
        <f>2014-Table1[[#This Row],[Year]]</f>
        <v>1</v>
      </c>
      <c r="K1494" s="1">
        <v>12000</v>
      </c>
      <c r="L1494" s="2">
        <v>27831</v>
      </c>
      <c r="M1494" s="2">
        <v>27151</v>
      </c>
      <c r="N1494" s="2">
        <v>28511</v>
      </c>
      <c r="O1494" s="2" t="s">
        <v>2840</v>
      </c>
    </row>
    <row r="1495" spans="1:15" x14ac:dyDescent="0.25">
      <c r="A1495" t="str">
        <f>LEFT(Table1[[#This Row],[Make2]],4)</f>
        <v>2012</v>
      </c>
      <c r="B1495" t="str">
        <f>LEFT(Table1[[#This Row],[Make and Model]],FIND(" ",Table1[[#This Row],[Make and Model]]))</f>
        <v xml:space="preserve">Volvo </v>
      </c>
      <c r="C1495" t="s">
        <v>3033</v>
      </c>
      <c r="D1495" t="str">
        <f>REPLACE(Table1[[#This Row],[Make and Model]],1,FIND(" ",Table1[[#This Row],[Make and Model]]), "")</f>
        <v>XC70 Wagon</v>
      </c>
      <c r="E1495" t="str">
        <f>REPLACE(Table1[[#This Row],[Make2]],1,5,"")</f>
        <v>Volvo XC70 Wagon</v>
      </c>
      <c r="F1495" t="s">
        <v>2499</v>
      </c>
      <c r="G1495">
        <v>4</v>
      </c>
      <c r="H1495">
        <f>2014-Table1[[#This Row],[Year]]</f>
        <v>2</v>
      </c>
      <c r="K1495" s="1">
        <v>24000</v>
      </c>
      <c r="L1495" s="2">
        <v>24179</v>
      </c>
      <c r="M1495" s="2">
        <v>23568</v>
      </c>
      <c r="N1495" s="2">
        <v>24791</v>
      </c>
      <c r="O1495" s="2" t="s">
        <v>2498</v>
      </c>
    </row>
    <row r="1496" spans="1:15" x14ac:dyDescent="0.25">
      <c r="A1496" t="str">
        <f>LEFT(Table1[[#This Row],[Make2]],4)</f>
        <v>2011</v>
      </c>
      <c r="B1496" t="str">
        <f>LEFT(Table1[[#This Row],[Make and Model]],FIND(" ",Table1[[#This Row],[Make and Model]]))</f>
        <v xml:space="preserve">Volvo </v>
      </c>
      <c r="C1496" t="s">
        <v>3033</v>
      </c>
      <c r="D1496" t="str">
        <f>REPLACE(Table1[[#This Row],[Make and Model]],1,FIND(" ",Table1[[#This Row],[Make and Model]]), "")</f>
        <v>XC70 Wagon</v>
      </c>
      <c r="E1496" t="str">
        <f>REPLACE(Table1[[#This Row],[Make2]],1,5,"")</f>
        <v>Volvo XC70 Wagon</v>
      </c>
      <c r="F1496" t="s">
        <v>2137</v>
      </c>
      <c r="G1496">
        <v>4</v>
      </c>
      <c r="H1496">
        <f>2014-Table1[[#This Row],[Year]]</f>
        <v>3</v>
      </c>
      <c r="K1496" s="1">
        <v>36000</v>
      </c>
      <c r="L1496" s="2">
        <v>21443</v>
      </c>
      <c r="M1496" s="2">
        <v>20768</v>
      </c>
      <c r="N1496" s="2">
        <v>22118</v>
      </c>
      <c r="O1496" s="2" t="s">
        <v>2136</v>
      </c>
    </row>
    <row r="1497" spans="1:15" x14ac:dyDescent="0.25">
      <c r="A1497" t="str">
        <f>LEFT(Table1[[#This Row],[Make2]],4)</f>
        <v>2010</v>
      </c>
      <c r="B1497" t="str">
        <f>LEFT(Table1[[#This Row],[Make and Model]],FIND(" ",Table1[[#This Row],[Make and Model]]))</f>
        <v xml:space="preserve">Volvo </v>
      </c>
      <c r="C1497" t="s">
        <v>3033</v>
      </c>
      <c r="D1497" t="str">
        <f>REPLACE(Table1[[#This Row],[Make and Model]],1,FIND(" ",Table1[[#This Row],[Make and Model]]), "")</f>
        <v>XC70 Wagon</v>
      </c>
      <c r="E1497" t="str">
        <f>REPLACE(Table1[[#This Row],[Make2]],1,5,"")</f>
        <v>Volvo XC70 Wagon</v>
      </c>
      <c r="F1497" t="s">
        <v>1729</v>
      </c>
      <c r="G1497">
        <v>4</v>
      </c>
      <c r="H1497">
        <f>2014-Table1[[#This Row],[Year]]</f>
        <v>4</v>
      </c>
      <c r="K1497" s="1">
        <v>48000</v>
      </c>
      <c r="L1497" s="2">
        <v>20464</v>
      </c>
      <c r="M1497" s="2">
        <v>19817</v>
      </c>
      <c r="N1497" s="2">
        <v>21111</v>
      </c>
      <c r="O1497" s="2" t="s">
        <v>1728</v>
      </c>
    </row>
    <row r="1498" spans="1:15" x14ac:dyDescent="0.25">
      <c r="A1498" t="str">
        <f>LEFT(Table1[[#This Row],[Make2]],4)</f>
        <v>2009</v>
      </c>
      <c r="B1498" t="str">
        <f>LEFT(Table1[[#This Row],[Make and Model]],FIND(" ",Table1[[#This Row],[Make and Model]]))</f>
        <v xml:space="preserve">Volvo </v>
      </c>
      <c r="C1498" t="s">
        <v>3033</v>
      </c>
      <c r="D1498" t="str">
        <f>REPLACE(Table1[[#This Row],[Make and Model]],1,FIND(" ",Table1[[#This Row],[Make and Model]]), "")</f>
        <v>XC70 Wagon</v>
      </c>
      <c r="E1498" t="str">
        <f>REPLACE(Table1[[#This Row],[Make2]],1,5,"")</f>
        <v>Volvo XC70 Wagon</v>
      </c>
      <c r="F1498" t="s">
        <v>1361</v>
      </c>
      <c r="G1498">
        <v>4</v>
      </c>
      <c r="H1498">
        <f>2014-Table1[[#This Row],[Year]]</f>
        <v>5</v>
      </c>
      <c r="K1498" s="1">
        <v>60000</v>
      </c>
      <c r="L1498" s="2">
        <v>17691</v>
      </c>
      <c r="M1498" s="2">
        <v>17248</v>
      </c>
      <c r="N1498" s="2">
        <v>18134</v>
      </c>
      <c r="O1498" s="2" t="s">
        <v>1360</v>
      </c>
    </row>
    <row r="1499" spans="1:15" x14ac:dyDescent="0.25">
      <c r="A1499" t="str">
        <f>LEFT(Table1[[#This Row],[Make2]],4)</f>
        <v>2008</v>
      </c>
      <c r="B1499" t="str">
        <f>LEFT(Table1[[#This Row],[Make and Model]],FIND(" ",Table1[[#This Row],[Make and Model]]))</f>
        <v xml:space="preserve">Volvo </v>
      </c>
      <c r="C1499" t="s">
        <v>3033</v>
      </c>
      <c r="D1499" t="str">
        <f>REPLACE(Table1[[#This Row],[Make and Model]],1,FIND(" ",Table1[[#This Row],[Make and Model]]), "")</f>
        <v>XC70 Wagon</v>
      </c>
      <c r="E1499" t="str">
        <f>REPLACE(Table1[[#This Row],[Make2]],1,5,"")</f>
        <v>Volvo XC70 Wagon</v>
      </c>
      <c r="F1499" t="s">
        <v>997</v>
      </c>
      <c r="G1499">
        <v>4</v>
      </c>
      <c r="H1499">
        <f>2014-Table1[[#This Row],[Year]]</f>
        <v>6</v>
      </c>
      <c r="K1499" s="1">
        <v>72000</v>
      </c>
      <c r="L1499" s="2">
        <v>14279</v>
      </c>
      <c r="M1499" s="2">
        <v>13908</v>
      </c>
      <c r="N1499" s="2">
        <v>14650</v>
      </c>
      <c r="O1499" s="2" t="s">
        <v>996</v>
      </c>
    </row>
    <row r="1500" spans="1:15" x14ac:dyDescent="0.25">
      <c r="A1500" t="str">
        <f>LEFT(Table1[[#This Row],[Make2]],4)</f>
        <v>2007</v>
      </c>
      <c r="B1500" t="str">
        <f>LEFT(Table1[[#This Row],[Make and Model]],FIND(" ",Table1[[#This Row],[Make and Model]]))</f>
        <v xml:space="preserve">Volvo </v>
      </c>
      <c r="C1500" t="s">
        <v>3033</v>
      </c>
      <c r="D1500" t="str">
        <f>REPLACE(Table1[[#This Row],[Make and Model]],1,FIND(" ",Table1[[#This Row],[Make and Model]]), "")</f>
        <v>XC70 Wagon</v>
      </c>
      <c r="E1500" t="str">
        <f>REPLACE(Table1[[#This Row],[Make2]],1,5,"")</f>
        <v>Volvo XC70 Wagon</v>
      </c>
      <c r="F1500" t="s">
        <v>657</v>
      </c>
      <c r="G1500">
        <v>4</v>
      </c>
      <c r="H1500">
        <f>2014-Table1[[#This Row],[Year]]</f>
        <v>7</v>
      </c>
      <c r="K1500" s="1">
        <v>84000</v>
      </c>
      <c r="L1500" s="2">
        <v>10952</v>
      </c>
      <c r="M1500" s="2">
        <v>10823</v>
      </c>
      <c r="N1500" s="2">
        <v>11082</v>
      </c>
      <c r="O1500" s="2" t="s">
        <v>656</v>
      </c>
    </row>
    <row r="1501" spans="1:15" x14ac:dyDescent="0.25">
      <c r="A1501" t="str">
        <f>LEFT(Table1[[#This Row],[Make2]],4)</f>
        <v>2006</v>
      </c>
      <c r="B1501" t="str">
        <f>LEFT(Table1[[#This Row],[Make and Model]],FIND(" ",Table1[[#This Row],[Make and Model]]))</f>
        <v xml:space="preserve">Volvo </v>
      </c>
      <c r="C1501" t="s">
        <v>3033</v>
      </c>
      <c r="D1501" t="str">
        <f>REPLACE(Table1[[#This Row],[Make and Model]],1,FIND(" ",Table1[[#This Row],[Make and Model]]), "")</f>
        <v>XC70 Wagon</v>
      </c>
      <c r="E1501" t="str">
        <f>REPLACE(Table1[[#This Row],[Make2]],1,5,"")</f>
        <v>Volvo XC70 Wagon</v>
      </c>
      <c r="F1501" t="s">
        <v>333</v>
      </c>
      <c r="G1501">
        <v>4</v>
      </c>
      <c r="H1501">
        <f>2014-Table1[[#This Row],[Year]]</f>
        <v>8</v>
      </c>
      <c r="K1501" s="1">
        <v>96000</v>
      </c>
      <c r="L1501" s="2">
        <v>7920</v>
      </c>
      <c r="M1501" s="2">
        <v>7760</v>
      </c>
      <c r="N1501" s="2">
        <v>8080</v>
      </c>
      <c r="O1501" s="2" t="s">
        <v>332</v>
      </c>
    </row>
    <row r="1502" spans="1:15" x14ac:dyDescent="0.25">
      <c r="A1502" t="str">
        <f>LEFT(Table1[[#This Row],[Make2]],4)</f>
        <v>2005</v>
      </c>
      <c r="B1502" t="str">
        <f>LEFT(Table1[[#This Row],[Make and Model]],FIND(" ",Table1[[#This Row],[Make and Model]]))</f>
        <v xml:space="preserve">Volvo </v>
      </c>
      <c r="C1502" t="s">
        <v>3033</v>
      </c>
      <c r="D1502" t="str">
        <f>REPLACE(Table1[[#This Row],[Make and Model]],1,FIND(" ",Table1[[#This Row],[Make and Model]]), "")</f>
        <v>XC70 Wagon</v>
      </c>
      <c r="E1502" t="str">
        <f>REPLACE(Table1[[#This Row],[Make2]],1,5,"")</f>
        <v>Volvo XC70 Wagon</v>
      </c>
      <c r="F1502" t="s">
        <v>63</v>
      </c>
      <c r="G1502">
        <v>4</v>
      </c>
      <c r="H1502">
        <f>2014-Table1[[#This Row],[Year]]</f>
        <v>9</v>
      </c>
      <c r="K1502" s="1">
        <v>108000</v>
      </c>
      <c r="L1502" s="2">
        <v>6144</v>
      </c>
      <c r="M1502" s="2">
        <v>6034</v>
      </c>
      <c r="N1502" s="2">
        <v>6253</v>
      </c>
      <c r="O1502" s="2" t="s">
        <v>62</v>
      </c>
    </row>
    <row r="1503" spans="1:15" x14ac:dyDescent="0.25">
      <c r="A1503" t="str">
        <f>LEFT(Table1[[#This Row],[Make2]],4)</f>
        <v>2013</v>
      </c>
      <c r="B1503" t="str">
        <f>LEFT(Table1[[#This Row],[Make and Model]],FIND(" ",Table1[[#This Row],[Make and Model]]))</f>
        <v xml:space="preserve">Volvo </v>
      </c>
      <c r="C1503" t="s">
        <v>3031</v>
      </c>
      <c r="D1503" t="str">
        <f>REPLACE(Table1[[#This Row],[Make and Model]],1,FIND(" ",Table1[[#This Row],[Make and Model]]), "")</f>
        <v>XC90 SUV</v>
      </c>
      <c r="E1503" t="str">
        <f>REPLACE(Table1[[#This Row],[Make2]],1,5,"")</f>
        <v>Volvo XC90 SUV</v>
      </c>
      <c r="F1503" t="s">
        <v>2843</v>
      </c>
      <c r="G1503">
        <v>4</v>
      </c>
      <c r="H1503">
        <f>2014-Table1[[#This Row],[Year]]</f>
        <v>1</v>
      </c>
      <c r="K1503" s="1">
        <v>12000</v>
      </c>
      <c r="L1503" s="2">
        <v>29418</v>
      </c>
      <c r="M1503" s="2">
        <v>28654</v>
      </c>
      <c r="N1503" s="2">
        <v>30183</v>
      </c>
      <c r="O1503" s="2" t="s">
        <v>2842</v>
      </c>
    </row>
    <row r="1504" spans="1:15" x14ac:dyDescent="0.25">
      <c r="A1504" t="str">
        <f>LEFT(Table1[[#This Row],[Make2]],4)</f>
        <v>2012</v>
      </c>
      <c r="B1504" t="str">
        <f>LEFT(Table1[[#This Row],[Make and Model]],FIND(" ",Table1[[#This Row],[Make and Model]]))</f>
        <v xml:space="preserve">Volvo </v>
      </c>
      <c r="C1504" t="s">
        <v>3031</v>
      </c>
      <c r="D1504" t="str">
        <f>REPLACE(Table1[[#This Row],[Make and Model]],1,FIND(" ",Table1[[#This Row],[Make and Model]]), "")</f>
        <v>XC90 SUV</v>
      </c>
      <c r="E1504" t="str">
        <f>REPLACE(Table1[[#This Row],[Make2]],1,5,"")</f>
        <v>Volvo XC90 SUV</v>
      </c>
      <c r="F1504" t="s">
        <v>2501</v>
      </c>
      <c r="G1504">
        <v>4</v>
      </c>
      <c r="H1504">
        <f>2014-Table1[[#This Row],[Year]]</f>
        <v>2</v>
      </c>
      <c r="K1504" s="1">
        <v>24000</v>
      </c>
      <c r="L1504" s="2">
        <v>27966</v>
      </c>
      <c r="M1504" s="2">
        <v>27181</v>
      </c>
      <c r="N1504" s="2">
        <v>28752</v>
      </c>
      <c r="O1504" s="2" t="s">
        <v>2500</v>
      </c>
    </row>
    <row r="1505" spans="1:15" x14ac:dyDescent="0.25">
      <c r="A1505" t="str">
        <f>LEFT(Table1[[#This Row],[Make2]],4)</f>
        <v>2011</v>
      </c>
      <c r="B1505" t="str">
        <f>LEFT(Table1[[#This Row],[Make and Model]],FIND(" ",Table1[[#This Row],[Make and Model]]))</f>
        <v xml:space="preserve">Volvo </v>
      </c>
      <c r="C1505" t="s">
        <v>3031</v>
      </c>
      <c r="D1505" t="str">
        <f>REPLACE(Table1[[#This Row],[Make and Model]],1,FIND(" ",Table1[[#This Row],[Make and Model]]), "")</f>
        <v>XC90 SUV</v>
      </c>
      <c r="E1505" t="str">
        <f>REPLACE(Table1[[#This Row],[Make2]],1,5,"")</f>
        <v>Volvo XC90 SUV</v>
      </c>
      <c r="F1505" t="s">
        <v>2139</v>
      </c>
      <c r="G1505">
        <v>4</v>
      </c>
      <c r="H1505">
        <f>2014-Table1[[#This Row],[Year]]</f>
        <v>3</v>
      </c>
      <c r="K1505" s="1">
        <v>36000</v>
      </c>
      <c r="L1505" s="2">
        <v>23570</v>
      </c>
      <c r="M1505" s="2">
        <v>22953</v>
      </c>
      <c r="N1505" s="2">
        <v>24186</v>
      </c>
      <c r="O1505" s="2" t="s">
        <v>2138</v>
      </c>
    </row>
    <row r="1506" spans="1:15" x14ac:dyDescent="0.25">
      <c r="A1506" t="str">
        <f>LEFT(Table1[[#This Row],[Make2]],4)</f>
        <v>2010</v>
      </c>
      <c r="B1506" t="str">
        <f>LEFT(Table1[[#This Row],[Make and Model]],FIND(" ",Table1[[#This Row],[Make and Model]]))</f>
        <v xml:space="preserve">Volvo </v>
      </c>
      <c r="C1506" t="s">
        <v>3031</v>
      </c>
      <c r="D1506" t="str">
        <f>REPLACE(Table1[[#This Row],[Make and Model]],1,FIND(" ",Table1[[#This Row],[Make and Model]]), "")</f>
        <v>XC90 SUV</v>
      </c>
      <c r="E1506" t="str">
        <f>REPLACE(Table1[[#This Row],[Make2]],1,5,"")</f>
        <v>Volvo XC90 SUV</v>
      </c>
      <c r="F1506" t="s">
        <v>1731</v>
      </c>
      <c r="G1506">
        <v>4</v>
      </c>
      <c r="H1506">
        <f>2014-Table1[[#This Row],[Year]]</f>
        <v>4</v>
      </c>
      <c r="K1506" s="1">
        <v>48000</v>
      </c>
      <c r="L1506" s="2">
        <v>19823</v>
      </c>
      <c r="M1506" s="2">
        <v>19193</v>
      </c>
      <c r="N1506" s="2">
        <v>20454</v>
      </c>
      <c r="O1506" s="2" t="s">
        <v>1730</v>
      </c>
    </row>
    <row r="1507" spans="1:15" x14ac:dyDescent="0.25">
      <c r="A1507" t="str">
        <f>LEFT(Table1[[#This Row],[Make2]],4)</f>
        <v>2009</v>
      </c>
      <c r="B1507" t="str">
        <f>LEFT(Table1[[#This Row],[Make and Model]],FIND(" ",Table1[[#This Row],[Make and Model]]))</f>
        <v xml:space="preserve">Volvo </v>
      </c>
      <c r="C1507" t="s">
        <v>3031</v>
      </c>
      <c r="D1507" t="str">
        <f>REPLACE(Table1[[#This Row],[Make and Model]],1,FIND(" ",Table1[[#This Row],[Make and Model]]), "")</f>
        <v>XC90 SUV</v>
      </c>
      <c r="E1507" t="str">
        <f>REPLACE(Table1[[#This Row],[Make2]],1,5,"")</f>
        <v>Volvo XC90 SUV</v>
      </c>
      <c r="F1507" t="s">
        <v>1363</v>
      </c>
      <c r="G1507">
        <v>4</v>
      </c>
      <c r="H1507">
        <f>2014-Table1[[#This Row],[Year]]</f>
        <v>5</v>
      </c>
      <c r="K1507" s="1">
        <v>60000</v>
      </c>
      <c r="L1507" s="2">
        <v>16280</v>
      </c>
      <c r="M1507" s="2">
        <v>15891</v>
      </c>
      <c r="N1507" s="2">
        <v>16669</v>
      </c>
      <c r="O1507" s="2" t="s">
        <v>1362</v>
      </c>
    </row>
    <row r="1508" spans="1:15" x14ac:dyDescent="0.25">
      <c r="A1508" t="str">
        <f>LEFT(Table1[[#This Row],[Make2]],4)</f>
        <v>2008</v>
      </c>
      <c r="B1508" t="str">
        <f>LEFT(Table1[[#This Row],[Make and Model]],FIND(" ",Table1[[#This Row],[Make and Model]]))</f>
        <v xml:space="preserve">Volvo </v>
      </c>
      <c r="C1508" t="s">
        <v>3031</v>
      </c>
      <c r="D1508" t="str">
        <f>REPLACE(Table1[[#This Row],[Make and Model]],1,FIND(" ",Table1[[#This Row],[Make and Model]]), "")</f>
        <v>XC90 SUV</v>
      </c>
      <c r="E1508" t="str">
        <f>REPLACE(Table1[[#This Row],[Make2]],1,5,"")</f>
        <v>Volvo XC90 SUV</v>
      </c>
      <c r="F1508" t="s">
        <v>999</v>
      </c>
      <c r="G1508">
        <v>4</v>
      </c>
      <c r="H1508">
        <f>2014-Table1[[#This Row],[Year]]</f>
        <v>6</v>
      </c>
      <c r="K1508" s="1">
        <v>72000</v>
      </c>
      <c r="L1508" s="2">
        <v>12201</v>
      </c>
      <c r="M1508" s="2">
        <v>11917</v>
      </c>
      <c r="N1508" s="2">
        <v>12485</v>
      </c>
      <c r="O1508" s="2" t="s">
        <v>998</v>
      </c>
    </row>
    <row r="1509" spans="1:15" x14ac:dyDescent="0.25">
      <c r="A1509" t="str">
        <f>LEFT(Table1[[#This Row],[Make2]],4)</f>
        <v>2007</v>
      </c>
      <c r="B1509" t="str">
        <f>LEFT(Table1[[#This Row],[Make and Model]],FIND(" ",Table1[[#This Row],[Make and Model]]))</f>
        <v xml:space="preserve">Volvo </v>
      </c>
      <c r="C1509" t="s">
        <v>3031</v>
      </c>
      <c r="D1509" t="str">
        <f>REPLACE(Table1[[#This Row],[Make and Model]],1,FIND(" ",Table1[[#This Row],[Make and Model]]), "")</f>
        <v>XC90 SUV</v>
      </c>
      <c r="E1509" t="str">
        <f>REPLACE(Table1[[#This Row],[Make2]],1,5,"")</f>
        <v>Volvo XC90 SUV</v>
      </c>
      <c r="F1509" t="s">
        <v>659</v>
      </c>
      <c r="G1509">
        <v>4</v>
      </c>
      <c r="H1509">
        <f>2014-Table1[[#This Row],[Year]]</f>
        <v>7</v>
      </c>
      <c r="K1509" s="1">
        <v>84000</v>
      </c>
      <c r="L1509" s="2">
        <v>9506</v>
      </c>
      <c r="M1509" s="2">
        <v>9332</v>
      </c>
      <c r="N1509" s="2">
        <v>9680</v>
      </c>
      <c r="O1509" s="2" t="s">
        <v>658</v>
      </c>
    </row>
    <row r="1510" spans="1:15" x14ac:dyDescent="0.25">
      <c r="A1510" t="str">
        <f>LEFT(Table1[[#This Row],[Make2]],4)</f>
        <v>2006</v>
      </c>
      <c r="B1510" t="str">
        <f>LEFT(Table1[[#This Row],[Make and Model]],FIND(" ",Table1[[#This Row],[Make and Model]]))</f>
        <v xml:space="preserve">Volvo </v>
      </c>
      <c r="C1510" t="s">
        <v>3031</v>
      </c>
      <c r="D1510" t="str">
        <f>REPLACE(Table1[[#This Row],[Make and Model]],1,FIND(" ",Table1[[#This Row],[Make and Model]]), "")</f>
        <v>XC90 SUV</v>
      </c>
      <c r="E1510" t="str">
        <f>REPLACE(Table1[[#This Row],[Make2]],1,5,"")</f>
        <v>Volvo XC90 SUV</v>
      </c>
      <c r="F1510" t="s">
        <v>335</v>
      </c>
      <c r="G1510">
        <v>4</v>
      </c>
      <c r="H1510">
        <f>2014-Table1[[#This Row],[Year]]</f>
        <v>8</v>
      </c>
      <c r="K1510" s="1">
        <v>96000</v>
      </c>
      <c r="L1510" s="2">
        <v>7550</v>
      </c>
      <c r="M1510" s="2">
        <v>7421</v>
      </c>
      <c r="N1510" s="2">
        <v>7679</v>
      </c>
      <c r="O1510" s="2" t="s">
        <v>334</v>
      </c>
    </row>
    <row r="1511" spans="1:15" x14ac:dyDescent="0.25">
      <c r="A1511" t="str">
        <f>LEFT(Table1[[#This Row],[Make2]],4)</f>
        <v>2005</v>
      </c>
      <c r="B1511" t="str">
        <f>LEFT(Table1[[#This Row],[Make and Model]],FIND(" ",Table1[[#This Row],[Make and Model]]))</f>
        <v xml:space="preserve">Volvo </v>
      </c>
      <c r="C1511" t="s">
        <v>3031</v>
      </c>
      <c r="D1511" t="str">
        <f>REPLACE(Table1[[#This Row],[Make and Model]],1,FIND(" ",Table1[[#This Row],[Make and Model]]), "")</f>
        <v>XC90 SUV</v>
      </c>
      <c r="E1511" t="str">
        <f>REPLACE(Table1[[#This Row],[Make2]],1,5,"")</f>
        <v>Volvo XC90 SUV</v>
      </c>
      <c r="F1511" t="s">
        <v>65</v>
      </c>
      <c r="G1511">
        <v>4</v>
      </c>
      <c r="H1511">
        <f>2014-Table1[[#This Row],[Year]]</f>
        <v>9</v>
      </c>
      <c r="K1511" s="1">
        <v>108000</v>
      </c>
      <c r="L1511" s="2">
        <v>6118</v>
      </c>
      <c r="M1511" s="2">
        <v>6030</v>
      </c>
      <c r="N1511" s="2">
        <v>6205</v>
      </c>
      <c r="O1511" s="2" t="s">
        <v>64</v>
      </c>
    </row>
    <row r="1513" spans="1:15" x14ac:dyDescent="0.25">
      <c r="G1513">
        <f>COUNTBLANK(G1:G1511)</f>
        <v>189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5"/>
  <sheetViews>
    <sheetView workbookViewId="0">
      <selection activeCell="B10" sqref="B10"/>
    </sheetView>
  </sheetViews>
  <sheetFormatPr defaultRowHeight="15" x14ac:dyDescent="0.25"/>
  <cols>
    <col min="1" max="1" width="27.28515625" bestFit="1" customWidth="1"/>
    <col min="2" max="2" width="22.42578125" bestFit="1" customWidth="1"/>
  </cols>
  <sheetData>
    <row r="3" spans="1:2" x14ac:dyDescent="0.25">
      <c r="A3" s="8" t="s">
        <v>3550</v>
      </c>
      <c r="B3" t="s">
        <v>3552</v>
      </c>
    </row>
    <row r="4" spans="1:2" x14ac:dyDescent="0.25">
      <c r="A4" s="9" t="s">
        <v>3048</v>
      </c>
      <c r="B4" s="11">
        <v>20.943038775510196</v>
      </c>
    </row>
    <row r="5" spans="1:2" x14ac:dyDescent="0.25">
      <c r="A5" s="10" t="s">
        <v>3050</v>
      </c>
      <c r="B5" s="11">
        <v>17.756599999999995</v>
      </c>
    </row>
    <row r="6" spans="1:2" x14ac:dyDescent="0.25">
      <c r="A6" s="10" t="s">
        <v>3052</v>
      </c>
      <c r="B6" s="11">
        <v>21.035499999999995</v>
      </c>
    </row>
    <row r="7" spans="1:2" x14ac:dyDescent="0.25">
      <c r="A7" s="10" t="s">
        <v>3054</v>
      </c>
      <c r="B7" s="11">
        <v>19.745200000000001</v>
      </c>
    </row>
    <row r="8" spans="1:2" x14ac:dyDescent="0.25">
      <c r="A8" s="10" t="s">
        <v>3056</v>
      </c>
      <c r="B8" s="11">
        <v>23.165400000000002</v>
      </c>
    </row>
    <row r="9" spans="1:2" x14ac:dyDescent="0.25">
      <c r="A9" s="10" t="s">
        <v>3058</v>
      </c>
      <c r="B9" s="11">
        <v>22.597000000000005</v>
      </c>
    </row>
    <row r="10" spans="1:2" x14ac:dyDescent="0.25">
      <c r="A10" s="10" t="s">
        <v>3060</v>
      </c>
      <c r="B10" s="11">
        <v>24.669</v>
      </c>
    </row>
    <row r="11" spans="1:2" x14ac:dyDescent="0.25">
      <c r="A11" s="10" t="s">
        <v>3062</v>
      </c>
      <c r="B11" s="11">
        <v>18.830200000000001</v>
      </c>
    </row>
    <row r="12" spans="1:2" x14ac:dyDescent="0.25">
      <c r="A12" s="9" t="s">
        <v>3063</v>
      </c>
      <c r="B12" s="11">
        <v>23.097310344827612</v>
      </c>
    </row>
    <row r="13" spans="1:2" x14ac:dyDescent="0.25">
      <c r="A13" s="10" t="s">
        <v>3065</v>
      </c>
      <c r="B13" s="11">
        <v>26.164999999999996</v>
      </c>
    </row>
    <row r="14" spans="1:2" x14ac:dyDescent="0.25">
      <c r="A14" s="10" t="s">
        <v>3067</v>
      </c>
      <c r="B14" s="11">
        <v>25.717999999999996</v>
      </c>
    </row>
    <row r="15" spans="1:2" x14ac:dyDescent="0.25">
      <c r="A15" s="10" t="s">
        <v>3069</v>
      </c>
      <c r="B15" s="11">
        <v>26.75</v>
      </c>
    </row>
    <row r="16" spans="1:2" x14ac:dyDescent="0.25">
      <c r="A16" s="10" t="s">
        <v>3071</v>
      </c>
      <c r="B16" s="11">
        <v>21.831</v>
      </c>
    </row>
    <row r="17" spans="1:2" x14ac:dyDescent="0.25">
      <c r="A17" s="10" t="s">
        <v>3073</v>
      </c>
      <c r="B17" s="11">
        <v>21.830999999999996</v>
      </c>
    </row>
    <row r="18" spans="1:2" x14ac:dyDescent="0.25">
      <c r="A18" s="10" t="s">
        <v>3075</v>
      </c>
      <c r="B18" s="11">
        <v>20.95</v>
      </c>
    </row>
    <row r="19" spans="1:2" x14ac:dyDescent="0.25">
      <c r="A19" s="10" t="s">
        <v>3077</v>
      </c>
      <c r="B19" s="11">
        <v>19.170000000000002</v>
      </c>
    </row>
    <row r="20" spans="1:2" x14ac:dyDescent="0.25">
      <c r="A20" s="10" t="s">
        <v>3079</v>
      </c>
      <c r="B20" s="11">
        <v>18.920000000000002</v>
      </c>
    </row>
    <row r="21" spans="1:2" x14ac:dyDescent="0.25">
      <c r="A21" s="9" t="s">
        <v>3080</v>
      </c>
      <c r="B21" s="11">
        <v>20.533611111111114</v>
      </c>
    </row>
    <row r="22" spans="1:2" x14ac:dyDescent="0.25">
      <c r="A22" s="10" t="s">
        <v>3082</v>
      </c>
      <c r="B22" s="11">
        <v>22.5</v>
      </c>
    </row>
    <row r="23" spans="1:2" x14ac:dyDescent="0.25">
      <c r="A23" s="10" t="s">
        <v>3084</v>
      </c>
      <c r="B23" s="11">
        <v>19.12</v>
      </c>
    </row>
    <row r="24" spans="1:2" x14ac:dyDescent="0.25">
      <c r="A24" s="10" t="s">
        <v>3086</v>
      </c>
      <c r="B24" s="11">
        <v>20.849999999999998</v>
      </c>
    </row>
    <row r="25" spans="1:2" x14ac:dyDescent="0.25">
      <c r="A25" s="10" t="s">
        <v>3088</v>
      </c>
      <c r="B25" s="11">
        <v>22.5</v>
      </c>
    </row>
    <row r="26" spans="1:2" x14ac:dyDescent="0.25">
      <c r="A26" s="10" t="s">
        <v>3090</v>
      </c>
      <c r="B26" s="11">
        <v>21.916666666666668</v>
      </c>
    </row>
    <row r="27" spans="1:2" x14ac:dyDescent="0.25">
      <c r="A27" s="10" t="s">
        <v>3092</v>
      </c>
      <c r="B27" s="11">
        <v>22.5</v>
      </c>
    </row>
    <row r="28" spans="1:2" x14ac:dyDescent="0.25">
      <c r="A28" s="10" t="s">
        <v>3094</v>
      </c>
      <c r="B28" s="11">
        <v>17</v>
      </c>
    </row>
    <row r="29" spans="1:2" x14ac:dyDescent="0.25">
      <c r="A29" s="10" t="s">
        <v>3096</v>
      </c>
      <c r="B29" s="11">
        <v>22.78</v>
      </c>
    </row>
    <row r="30" spans="1:2" x14ac:dyDescent="0.25">
      <c r="A30" s="10" t="s">
        <v>3098</v>
      </c>
      <c r="B30" s="11">
        <v>20</v>
      </c>
    </row>
    <row r="31" spans="1:2" x14ac:dyDescent="0.25">
      <c r="A31" s="10" t="s">
        <v>3100</v>
      </c>
      <c r="B31" s="11">
        <v>19.5</v>
      </c>
    </row>
    <row r="32" spans="1:2" x14ac:dyDescent="0.25">
      <c r="A32" s="9" t="s">
        <v>3101</v>
      </c>
      <c r="B32" s="11">
        <v>17.650859649122815</v>
      </c>
    </row>
    <row r="33" spans="1:2" x14ac:dyDescent="0.25">
      <c r="A33" s="10" t="s">
        <v>3103</v>
      </c>
      <c r="B33" s="11">
        <v>18.010999999999999</v>
      </c>
    </row>
    <row r="34" spans="1:2" x14ac:dyDescent="0.25">
      <c r="A34" s="10" t="s">
        <v>3105</v>
      </c>
      <c r="B34" s="11">
        <v>17.61</v>
      </c>
    </row>
    <row r="35" spans="1:2" x14ac:dyDescent="0.25">
      <c r="A35" s="10" t="s">
        <v>3107</v>
      </c>
      <c r="B35" s="11">
        <v>19</v>
      </c>
    </row>
    <row r="36" spans="1:2" x14ac:dyDescent="0.25">
      <c r="A36" s="10" t="s">
        <v>3109</v>
      </c>
      <c r="B36" s="11">
        <v>15.835000000000004</v>
      </c>
    </row>
    <row r="37" spans="1:2" x14ac:dyDescent="0.25">
      <c r="A37" s="10" t="s">
        <v>3111</v>
      </c>
      <c r="B37" s="11">
        <v>14.365</v>
      </c>
    </row>
    <row r="38" spans="1:2" x14ac:dyDescent="0.25">
      <c r="A38" s="10" t="s">
        <v>3113</v>
      </c>
      <c r="B38" s="11">
        <v>21.08</v>
      </c>
    </row>
    <row r="39" spans="1:2" x14ac:dyDescent="0.25">
      <c r="A39" s="10" t="s">
        <v>3115</v>
      </c>
      <c r="B39" s="11">
        <v>15.83</v>
      </c>
    </row>
    <row r="40" spans="1:2" x14ac:dyDescent="0.25">
      <c r="A40" s="10" t="s">
        <v>3117</v>
      </c>
      <c r="B40" s="11">
        <v>22.5</v>
      </c>
    </row>
    <row r="41" spans="1:2" x14ac:dyDescent="0.25">
      <c r="A41" s="9" t="s">
        <v>3118</v>
      </c>
      <c r="B41" s="11">
        <v>23.518552941176448</v>
      </c>
    </row>
    <row r="42" spans="1:2" x14ac:dyDescent="0.25">
      <c r="A42" s="10" t="s">
        <v>3120</v>
      </c>
      <c r="B42" s="11">
        <v>31</v>
      </c>
    </row>
    <row r="43" spans="1:2" x14ac:dyDescent="0.25">
      <c r="A43" s="10" t="s">
        <v>3122</v>
      </c>
      <c r="B43" s="11">
        <v>31</v>
      </c>
    </row>
    <row r="44" spans="1:2" x14ac:dyDescent="0.25">
      <c r="A44" s="10" t="s">
        <v>3124</v>
      </c>
      <c r="B44" s="11">
        <v>18.635000000000002</v>
      </c>
    </row>
    <row r="45" spans="1:2" x14ac:dyDescent="0.25">
      <c r="A45" s="10" t="s">
        <v>3126</v>
      </c>
      <c r="B45" s="11">
        <v>29.31</v>
      </c>
    </row>
    <row r="46" spans="1:2" x14ac:dyDescent="0.25">
      <c r="A46" s="10" t="s">
        <v>3128</v>
      </c>
      <c r="B46" s="11">
        <v>20.765000000000001</v>
      </c>
    </row>
    <row r="47" spans="1:2" x14ac:dyDescent="0.25">
      <c r="A47" s="10" t="s">
        <v>3130</v>
      </c>
      <c r="B47" s="11">
        <v>27</v>
      </c>
    </row>
    <row r="48" spans="1:2" x14ac:dyDescent="0.25">
      <c r="A48" s="10" t="s">
        <v>3132</v>
      </c>
      <c r="B48" s="11">
        <v>22</v>
      </c>
    </row>
    <row r="49" spans="1:2" x14ac:dyDescent="0.25">
      <c r="A49" s="10" t="s">
        <v>3134</v>
      </c>
      <c r="B49" s="11">
        <v>25.001000000000001</v>
      </c>
    </row>
    <row r="50" spans="1:2" x14ac:dyDescent="0.25">
      <c r="A50" s="10" t="s">
        <v>3136</v>
      </c>
      <c r="B50" s="11">
        <v>16.984999999999999</v>
      </c>
    </row>
    <row r="51" spans="1:2" x14ac:dyDescent="0.25">
      <c r="A51" s="10" t="s">
        <v>3138</v>
      </c>
      <c r="B51" s="11">
        <v>21.08</v>
      </c>
    </row>
    <row r="52" spans="1:2" x14ac:dyDescent="0.25">
      <c r="A52" s="10" t="s">
        <v>3140</v>
      </c>
      <c r="B52" s="11">
        <v>18.47</v>
      </c>
    </row>
    <row r="53" spans="1:2" x14ac:dyDescent="0.25">
      <c r="A53" s="10" t="s">
        <v>3142</v>
      </c>
      <c r="B53" s="11">
        <v>18.62</v>
      </c>
    </row>
    <row r="54" spans="1:2" x14ac:dyDescent="0.25">
      <c r="A54" s="10" t="s">
        <v>3144</v>
      </c>
      <c r="B54" s="11">
        <v>36.890999999999998</v>
      </c>
    </row>
    <row r="55" spans="1:2" x14ac:dyDescent="0.25">
      <c r="A55" s="9" t="s">
        <v>3145</v>
      </c>
      <c r="B55" s="11">
        <v>20.46559523809524</v>
      </c>
    </row>
    <row r="56" spans="1:2" x14ac:dyDescent="0.25">
      <c r="A56" s="10" t="s">
        <v>3147</v>
      </c>
      <c r="B56" s="11">
        <v>21.928000000000001</v>
      </c>
    </row>
    <row r="57" spans="1:2" x14ac:dyDescent="0.25">
      <c r="A57" s="10" t="s">
        <v>3149</v>
      </c>
      <c r="B57" s="11">
        <v>20.03</v>
      </c>
    </row>
    <row r="58" spans="1:2" x14ac:dyDescent="0.25">
      <c r="A58" s="10" t="s">
        <v>3151</v>
      </c>
      <c r="B58" s="11">
        <v>16.5</v>
      </c>
    </row>
    <row r="59" spans="1:2" x14ac:dyDescent="0.25">
      <c r="A59" s="10" t="s">
        <v>3153</v>
      </c>
      <c r="B59" s="11">
        <v>18.5</v>
      </c>
    </row>
    <row r="60" spans="1:2" x14ac:dyDescent="0.25">
      <c r="A60" s="10" t="s">
        <v>3155</v>
      </c>
      <c r="B60" s="11">
        <v>18</v>
      </c>
    </row>
    <row r="61" spans="1:2" x14ac:dyDescent="0.25">
      <c r="A61" s="10" t="s">
        <v>3157</v>
      </c>
      <c r="B61" s="11">
        <v>21.5</v>
      </c>
    </row>
    <row r="62" spans="1:2" x14ac:dyDescent="0.25">
      <c r="A62" s="10" t="s">
        <v>3159</v>
      </c>
      <c r="B62" s="11">
        <v>25.5</v>
      </c>
    </row>
    <row r="63" spans="1:2" x14ac:dyDescent="0.25">
      <c r="A63" s="10" t="s">
        <v>3161</v>
      </c>
      <c r="B63" s="11">
        <v>19.888999999999999</v>
      </c>
    </row>
    <row r="64" spans="1:2" x14ac:dyDescent="0.25">
      <c r="A64" s="9" t="s">
        <v>3162</v>
      </c>
      <c r="B64" s="11">
        <v>19.904710526315785</v>
      </c>
    </row>
    <row r="65" spans="1:2" x14ac:dyDescent="0.25">
      <c r="A65" s="10" t="s">
        <v>3164</v>
      </c>
      <c r="B65" s="11">
        <v>23.24</v>
      </c>
    </row>
    <row r="66" spans="1:2" x14ac:dyDescent="0.25">
      <c r="A66" s="10" t="s">
        <v>3166</v>
      </c>
      <c r="B66" s="11">
        <v>21.14</v>
      </c>
    </row>
    <row r="67" spans="1:2" x14ac:dyDescent="0.25">
      <c r="A67" s="10" t="s">
        <v>3168</v>
      </c>
      <c r="B67" s="11">
        <v>17.329999999999998</v>
      </c>
    </row>
    <row r="68" spans="1:2" x14ac:dyDescent="0.25">
      <c r="A68" s="10" t="s">
        <v>3170</v>
      </c>
      <c r="B68" s="11">
        <v>19.978999999999999</v>
      </c>
    </row>
    <row r="69" spans="1:2" x14ac:dyDescent="0.25">
      <c r="A69" s="10" t="s">
        <v>3172</v>
      </c>
      <c r="B69" s="11">
        <v>18.949000000000002</v>
      </c>
    </row>
    <row r="70" spans="1:2" x14ac:dyDescent="0.25">
      <c r="A70" s="10" t="s">
        <v>3174</v>
      </c>
      <c r="B70" s="11">
        <v>18.5</v>
      </c>
    </row>
    <row r="71" spans="1:2" x14ac:dyDescent="0.25">
      <c r="A71" s="9" t="s">
        <v>3175</v>
      </c>
      <c r="B71" s="11">
        <v>24.850240963855434</v>
      </c>
    </row>
    <row r="72" spans="1:2" x14ac:dyDescent="0.25">
      <c r="A72" s="10" t="s">
        <v>3177</v>
      </c>
      <c r="B72" s="11">
        <v>22.484000000000005</v>
      </c>
    </row>
    <row r="73" spans="1:2" x14ac:dyDescent="0.25">
      <c r="A73" s="10" t="s">
        <v>3179</v>
      </c>
      <c r="B73" s="11">
        <v>24.92</v>
      </c>
    </row>
    <row r="74" spans="1:2" x14ac:dyDescent="0.25">
      <c r="A74" s="10" t="s">
        <v>3181</v>
      </c>
      <c r="B74" s="11">
        <v>15.92</v>
      </c>
    </row>
    <row r="75" spans="1:2" x14ac:dyDescent="0.25">
      <c r="A75" s="10" t="s">
        <v>3183</v>
      </c>
      <c r="B75" s="11">
        <v>18.63</v>
      </c>
    </row>
    <row r="76" spans="1:2" x14ac:dyDescent="0.25">
      <c r="A76" s="10" t="s">
        <v>3185</v>
      </c>
      <c r="B76" s="11">
        <v>43.957000000000001</v>
      </c>
    </row>
    <row r="77" spans="1:2" x14ac:dyDescent="0.25">
      <c r="A77" s="10" t="s">
        <v>3187</v>
      </c>
      <c r="B77" s="11">
        <v>43.957000000000001</v>
      </c>
    </row>
    <row r="78" spans="1:2" x14ac:dyDescent="0.25">
      <c r="A78" s="10" t="s">
        <v>3189</v>
      </c>
      <c r="B78" s="11">
        <v>18.52</v>
      </c>
    </row>
    <row r="79" spans="1:2" x14ac:dyDescent="0.25">
      <c r="A79" s="10" t="s">
        <v>3191</v>
      </c>
      <c r="B79" s="11">
        <v>30.440000000000005</v>
      </c>
    </row>
    <row r="80" spans="1:2" x14ac:dyDescent="0.25">
      <c r="A80" s="10" t="s">
        <v>3193</v>
      </c>
      <c r="B80" s="11">
        <v>32.5</v>
      </c>
    </row>
    <row r="81" spans="1:2" x14ac:dyDescent="0.25">
      <c r="A81" s="10" t="s">
        <v>3195</v>
      </c>
      <c r="B81" s="11">
        <v>18</v>
      </c>
    </row>
    <row r="82" spans="1:2" x14ac:dyDescent="0.25">
      <c r="A82" s="10" t="s">
        <v>3197</v>
      </c>
      <c r="B82" s="11">
        <v>26.389999999999993</v>
      </c>
    </row>
    <row r="83" spans="1:2" x14ac:dyDescent="0.25">
      <c r="A83" s="10" t="s">
        <v>3199</v>
      </c>
      <c r="B83" s="11">
        <v>21.03</v>
      </c>
    </row>
    <row r="84" spans="1:2" x14ac:dyDescent="0.25">
      <c r="A84" s="10" t="s">
        <v>3201</v>
      </c>
      <c r="B84" s="11">
        <v>23.574999999999996</v>
      </c>
    </row>
    <row r="85" spans="1:2" x14ac:dyDescent="0.25">
      <c r="A85" s="9" t="s">
        <v>3202</v>
      </c>
      <c r="B85" s="11">
        <v>17.627297872340424</v>
      </c>
    </row>
    <row r="86" spans="1:2" x14ac:dyDescent="0.25">
      <c r="A86" s="10" t="s">
        <v>3204</v>
      </c>
      <c r="B86" s="11">
        <v>18.363</v>
      </c>
    </row>
    <row r="87" spans="1:2" x14ac:dyDescent="0.25">
      <c r="A87" s="10" t="s">
        <v>3206</v>
      </c>
      <c r="B87" s="11">
        <v>19.41</v>
      </c>
    </row>
    <row r="88" spans="1:2" x14ac:dyDescent="0.25">
      <c r="A88" s="10" t="s">
        <v>3208</v>
      </c>
      <c r="B88" s="11">
        <v>18</v>
      </c>
    </row>
    <row r="89" spans="1:2" x14ac:dyDescent="0.25">
      <c r="A89" s="10" t="s">
        <v>3210</v>
      </c>
      <c r="B89" s="11">
        <v>16.616</v>
      </c>
    </row>
    <row r="90" spans="1:2" x14ac:dyDescent="0.25">
      <c r="A90" s="10" t="s">
        <v>3212</v>
      </c>
      <c r="B90" s="11">
        <v>20.765000000000001</v>
      </c>
    </row>
    <row r="91" spans="1:2" x14ac:dyDescent="0.25">
      <c r="A91" s="10" t="s">
        <v>3214</v>
      </c>
      <c r="B91" s="11">
        <v>15.284000000000001</v>
      </c>
    </row>
    <row r="92" spans="1:2" x14ac:dyDescent="0.25">
      <c r="A92" s="10" t="s">
        <v>3216</v>
      </c>
      <c r="B92" s="11">
        <v>16.181999999999999</v>
      </c>
    </row>
    <row r="93" spans="1:2" x14ac:dyDescent="0.25">
      <c r="A93" s="9" t="s">
        <v>3217</v>
      </c>
      <c r="B93" s="11">
        <v>26.731091954022993</v>
      </c>
    </row>
    <row r="94" spans="1:2" x14ac:dyDescent="0.25">
      <c r="A94" s="10" t="s">
        <v>3219</v>
      </c>
      <c r="B94" s="11">
        <v>26.289999999999996</v>
      </c>
    </row>
    <row r="95" spans="1:2" x14ac:dyDescent="0.25">
      <c r="A95" s="10" t="s">
        <v>3221</v>
      </c>
      <c r="B95" s="11">
        <v>43.790000000000006</v>
      </c>
    </row>
    <row r="96" spans="1:2" x14ac:dyDescent="0.25">
      <c r="A96" s="10" t="s">
        <v>3223</v>
      </c>
      <c r="B96" s="11">
        <v>28.860000000000007</v>
      </c>
    </row>
    <row r="97" spans="1:2" x14ac:dyDescent="0.25">
      <c r="A97" s="10" t="s">
        <v>3225</v>
      </c>
      <c r="B97" s="11">
        <v>25.849999999999998</v>
      </c>
    </row>
    <row r="98" spans="1:2" x14ac:dyDescent="0.25">
      <c r="A98" s="10" t="s">
        <v>3227</v>
      </c>
      <c r="B98" s="11">
        <v>21.5</v>
      </c>
    </row>
    <row r="99" spans="1:2" x14ac:dyDescent="0.25">
      <c r="A99" s="10" t="s">
        <v>3229</v>
      </c>
      <c r="B99" s="11">
        <v>21.5</v>
      </c>
    </row>
    <row r="100" spans="1:2" x14ac:dyDescent="0.25">
      <c r="A100" s="10" t="s">
        <v>3231</v>
      </c>
      <c r="B100" s="11">
        <v>31.430000000000003</v>
      </c>
    </row>
    <row r="101" spans="1:2" x14ac:dyDescent="0.25">
      <c r="A101" s="10" t="s">
        <v>3233</v>
      </c>
      <c r="B101" s="11">
        <v>42.28</v>
      </c>
    </row>
    <row r="102" spans="1:2" x14ac:dyDescent="0.25">
      <c r="A102" s="10" t="s">
        <v>3235</v>
      </c>
      <c r="B102" s="11">
        <v>21.75</v>
      </c>
    </row>
    <row r="103" spans="1:2" x14ac:dyDescent="0.25">
      <c r="A103" s="10" t="s">
        <v>3237</v>
      </c>
      <c r="B103" s="11">
        <v>21.75</v>
      </c>
    </row>
    <row r="104" spans="1:2" x14ac:dyDescent="0.25">
      <c r="A104" s="10" t="s">
        <v>3239</v>
      </c>
      <c r="B104" s="11">
        <v>20.515000000000001</v>
      </c>
    </row>
    <row r="105" spans="1:2" x14ac:dyDescent="0.25">
      <c r="A105" s="10" t="s">
        <v>3241</v>
      </c>
      <c r="B105" s="11">
        <v>17.460000000000004</v>
      </c>
    </row>
    <row r="106" spans="1:2" x14ac:dyDescent="0.25">
      <c r="A106" s="10" t="s">
        <v>3243</v>
      </c>
      <c r="B106" s="11">
        <v>21.5</v>
      </c>
    </row>
    <row r="107" spans="1:2" x14ac:dyDescent="0.25">
      <c r="A107" s="9" t="s">
        <v>3244</v>
      </c>
      <c r="B107" s="11">
        <v>25.403406249999975</v>
      </c>
    </row>
    <row r="108" spans="1:2" x14ac:dyDescent="0.25">
      <c r="A108" s="10" t="s">
        <v>3246</v>
      </c>
      <c r="B108" s="11">
        <v>31.279999999999998</v>
      </c>
    </row>
    <row r="109" spans="1:2" x14ac:dyDescent="0.25">
      <c r="A109" s="10" t="s">
        <v>3248</v>
      </c>
      <c r="B109" s="11">
        <v>31.18</v>
      </c>
    </row>
    <row r="110" spans="1:2" x14ac:dyDescent="0.25">
      <c r="A110" s="10" t="s">
        <v>3250</v>
      </c>
      <c r="B110" s="11">
        <v>26.02</v>
      </c>
    </row>
    <row r="111" spans="1:2" x14ac:dyDescent="0.25">
      <c r="A111" s="10" t="s">
        <v>3252</v>
      </c>
      <c r="B111" s="11">
        <v>19.5</v>
      </c>
    </row>
    <row r="112" spans="1:2" x14ac:dyDescent="0.25">
      <c r="A112" s="10" t="s">
        <v>3254</v>
      </c>
      <c r="B112" s="11">
        <v>17.97</v>
      </c>
    </row>
    <row r="113" spans="1:2" x14ac:dyDescent="0.25">
      <c r="A113" s="10" t="s">
        <v>3256</v>
      </c>
      <c r="B113" s="11">
        <v>20.917999999999999</v>
      </c>
    </row>
    <row r="114" spans="1:2" x14ac:dyDescent="0.25">
      <c r="A114" s="10" t="s">
        <v>3258</v>
      </c>
      <c r="B114" s="11">
        <v>21.56</v>
      </c>
    </row>
    <row r="115" spans="1:2" x14ac:dyDescent="0.25">
      <c r="A115" s="10" t="s">
        <v>3260</v>
      </c>
      <c r="B115" s="11">
        <v>28.869999999999997</v>
      </c>
    </row>
    <row r="116" spans="1:2" x14ac:dyDescent="0.25">
      <c r="A116" s="10" t="s">
        <v>3262</v>
      </c>
      <c r="B116" s="11">
        <v>23.912000000000003</v>
      </c>
    </row>
    <row r="117" spans="1:2" x14ac:dyDescent="0.25">
      <c r="A117" s="10" t="s">
        <v>3264</v>
      </c>
      <c r="B117" s="11">
        <v>19.84</v>
      </c>
    </row>
    <row r="118" spans="1:2" x14ac:dyDescent="0.25">
      <c r="A118" s="9" t="s">
        <v>3265</v>
      </c>
      <c r="B118" s="11">
        <v>19.542175925925925</v>
      </c>
    </row>
    <row r="119" spans="1:2" x14ac:dyDescent="0.25">
      <c r="A119" s="10" t="s">
        <v>3267</v>
      </c>
      <c r="B119" s="11">
        <v>19.882999999999999</v>
      </c>
    </row>
    <row r="120" spans="1:2" x14ac:dyDescent="0.25">
      <c r="A120" s="10" t="s">
        <v>3269</v>
      </c>
      <c r="B120" s="11">
        <v>17.869</v>
      </c>
    </row>
    <row r="121" spans="1:2" x14ac:dyDescent="0.25">
      <c r="A121" s="10" t="s">
        <v>3271</v>
      </c>
      <c r="B121" s="11">
        <v>16.277000000000001</v>
      </c>
    </row>
    <row r="122" spans="1:2" x14ac:dyDescent="0.25">
      <c r="A122" s="10" t="s">
        <v>3273</v>
      </c>
      <c r="B122" s="11">
        <v>23.356999999999999</v>
      </c>
    </row>
    <row r="123" spans="1:2" x14ac:dyDescent="0.25">
      <c r="A123" s="10" t="s">
        <v>3275</v>
      </c>
      <c r="B123" s="11">
        <v>20.5</v>
      </c>
    </row>
    <row r="124" spans="1:2" x14ac:dyDescent="0.25">
      <c r="A124" s="10" t="s">
        <v>3277</v>
      </c>
      <c r="B124" s="11">
        <v>20.605699999999999</v>
      </c>
    </row>
    <row r="125" spans="1:2" x14ac:dyDescent="0.25">
      <c r="A125" s="10" t="s">
        <v>3279</v>
      </c>
      <c r="B125" s="11">
        <v>28.988999999999997</v>
      </c>
    </row>
    <row r="126" spans="1:2" x14ac:dyDescent="0.25">
      <c r="A126" s="10" t="s">
        <v>3281</v>
      </c>
      <c r="B126" s="11">
        <v>21.224</v>
      </c>
    </row>
    <row r="127" spans="1:2" x14ac:dyDescent="0.25">
      <c r="A127" s="10" t="s">
        <v>3283</v>
      </c>
      <c r="B127" s="11">
        <v>18.5</v>
      </c>
    </row>
    <row r="128" spans="1:2" x14ac:dyDescent="0.25">
      <c r="A128" s="10" t="s">
        <v>3285</v>
      </c>
      <c r="B128" s="11">
        <v>18.611999999999998</v>
      </c>
    </row>
    <row r="129" spans="1:2" x14ac:dyDescent="0.25">
      <c r="A129" s="10" t="s">
        <v>3287</v>
      </c>
      <c r="B129" s="11">
        <v>15.870000000000001</v>
      </c>
    </row>
    <row r="130" spans="1:2" x14ac:dyDescent="0.25">
      <c r="A130" s="9" t="s">
        <v>3288</v>
      </c>
      <c r="B130" s="11">
        <v>19.996666666666673</v>
      </c>
    </row>
    <row r="131" spans="1:2" x14ac:dyDescent="0.25">
      <c r="A131" s="10" t="s">
        <v>3290</v>
      </c>
      <c r="B131" s="11">
        <v>16</v>
      </c>
    </row>
    <row r="132" spans="1:2" x14ac:dyDescent="0.25">
      <c r="A132" s="10" t="s">
        <v>3292</v>
      </c>
      <c r="B132" s="11">
        <v>24.580000000000002</v>
      </c>
    </row>
    <row r="133" spans="1:2" x14ac:dyDescent="0.25">
      <c r="A133" s="10" t="s">
        <v>3294</v>
      </c>
      <c r="B133" s="11">
        <v>18.800999999999998</v>
      </c>
    </row>
    <row r="134" spans="1:2" x14ac:dyDescent="0.25">
      <c r="A134" s="10" t="s">
        <v>3296</v>
      </c>
      <c r="B134" s="11">
        <v>18.135999999999999</v>
      </c>
    </row>
    <row r="135" spans="1:2" x14ac:dyDescent="0.25">
      <c r="A135" s="10" t="s">
        <v>3298</v>
      </c>
      <c r="B135" s="11">
        <v>24.580000000000002</v>
      </c>
    </row>
    <row r="136" spans="1:2" x14ac:dyDescent="0.25">
      <c r="A136" s="10" t="s">
        <v>3300</v>
      </c>
      <c r="B136" s="11">
        <v>17.937000000000001</v>
      </c>
    </row>
    <row r="137" spans="1:2" x14ac:dyDescent="0.25">
      <c r="A137" s="9" t="s">
        <v>3301</v>
      </c>
      <c r="B137" s="11">
        <v>25.222992682926808</v>
      </c>
    </row>
    <row r="138" spans="1:2" x14ac:dyDescent="0.25">
      <c r="A138" s="10" t="s">
        <v>3303</v>
      </c>
      <c r="B138" s="11">
        <v>20.5</v>
      </c>
    </row>
    <row r="139" spans="1:2" x14ac:dyDescent="0.25">
      <c r="A139" s="10" t="s">
        <v>3305</v>
      </c>
      <c r="B139" s="11">
        <v>17.5</v>
      </c>
    </row>
    <row r="140" spans="1:2" x14ac:dyDescent="0.25">
      <c r="A140" s="10" t="s">
        <v>3307</v>
      </c>
      <c r="B140" s="11">
        <v>25.94</v>
      </c>
    </row>
    <row r="141" spans="1:2" x14ac:dyDescent="0.25">
      <c r="A141" s="10" t="s">
        <v>3309</v>
      </c>
      <c r="B141" s="11">
        <v>27.806000000000001</v>
      </c>
    </row>
    <row r="142" spans="1:2" x14ac:dyDescent="0.25">
      <c r="A142" s="10" t="s">
        <v>3311</v>
      </c>
      <c r="B142" s="11">
        <v>26.680000000000003</v>
      </c>
    </row>
    <row r="143" spans="1:2" x14ac:dyDescent="0.25">
      <c r="A143" s="10" t="s">
        <v>3313</v>
      </c>
      <c r="B143" s="11">
        <v>31.220000000000002</v>
      </c>
    </row>
    <row r="144" spans="1:2" x14ac:dyDescent="0.25">
      <c r="A144" s="10" t="s">
        <v>3315</v>
      </c>
      <c r="B144" s="11">
        <v>31.220000000000002</v>
      </c>
    </row>
    <row r="145" spans="1:2" x14ac:dyDescent="0.25">
      <c r="A145" s="10" t="s">
        <v>3317</v>
      </c>
      <c r="B145" s="11">
        <v>21.569999999999997</v>
      </c>
    </row>
    <row r="146" spans="1:2" x14ac:dyDescent="0.25">
      <c r="A146" s="10" t="s">
        <v>3319</v>
      </c>
      <c r="B146" s="11">
        <v>20.039999999999996</v>
      </c>
    </row>
    <row r="147" spans="1:2" x14ac:dyDescent="0.25">
      <c r="A147" s="10" t="s">
        <v>3321</v>
      </c>
      <c r="B147" s="11">
        <v>22.684999999999999</v>
      </c>
    </row>
    <row r="148" spans="1:2" x14ac:dyDescent="0.25">
      <c r="A148" s="10" t="s">
        <v>3323</v>
      </c>
      <c r="B148" s="11">
        <v>26.2546</v>
      </c>
    </row>
    <row r="149" spans="1:2" x14ac:dyDescent="0.25">
      <c r="A149" s="10" t="s">
        <v>3325</v>
      </c>
      <c r="B149" s="11">
        <v>26.2546</v>
      </c>
    </row>
    <row r="150" spans="1:2" x14ac:dyDescent="0.25">
      <c r="A150" s="10" t="s">
        <v>3327</v>
      </c>
      <c r="B150" s="11">
        <v>23.849999999999998</v>
      </c>
    </row>
    <row r="151" spans="1:2" x14ac:dyDescent="0.25">
      <c r="A151" s="9" t="s">
        <v>3328</v>
      </c>
      <c r="B151" s="11">
        <v>22.274678571428577</v>
      </c>
    </row>
    <row r="152" spans="1:2" x14ac:dyDescent="0.25">
      <c r="A152" s="10" t="s">
        <v>3330</v>
      </c>
      <c r="B152" s="11">
        <v>43.669999999999995</v>
      </c>
    </row>
    <row r="153" spans="1:2" x14ac:dyDescent="0.25">
      <c r="A153" s="10" t="s">
        <v>3332</v>
      </c>
      <c r="B153" s="11">
        <v>23.604000000000003</v>
      </c>
    </row>
    <row r="154" spans="1:2" x14ac:dyDescent="0.25">
      <c r="A154" s="10" t="s">
        <v>3334</v>
      </c>
      <c r="B154" s="11">
        <v>22.56</v>
      </c>
    </row>
    <row r="155" spans="1:2" x14ac:dyDescent="0.25">
      <c r="A155" s="10" t="s">
        <v>3336</v>
      </c>
      <c r="B155" s="11">
        <v>31.329000000000004</v>
      </c>
    </row>
    <row r="156" spans="1:2" x14ac:dyDescent="0.25">
      <c r="A156" s="10" t="s">
        <v>3338</v>
      </c>
      <c r="B156" s="11">
        <v>16.989000000000001</v>
      </c>
    </row>
    <row r="157" spans="1:2" x14ac:dyDescent="0.25">
      <c r="A157" s="10" t="s">
        <v>3340</v>
      </c>
      <c r="B157" s="11">
        <v>16.989000000000001</v>
      </c>
    </row>
    <row r="158" spans="1:2" x14ac:dyDescent="0.25">
      <c r="A158" s="10" t="s">
        <v>3342</v>
      </c>
      <c r="B158" s="11">
        <v>24.430000000000003</v>
      </c>
    </row>
    <row r="159" spans="1:2" x14ac:dyDescent="0.25">
      <c r="A159" s="10" t="s">
        <v>3344</v>
      </c>
      <c r="B159" s="11">
        <v>22.222000000000005</v>
      </c>
    </row>
    <row r="160" spans="1:2" x14ac:dyDescent="0.25">
      <c r="A160" s="10" t="s">
        <v>3346</v>
      </c>
      <c r="B160" s="11">
        <v>18.38</v>
      </c>
    </row>
    <row r="161" spans="1:2" x14ac:dyDescent="0.25">
      <c r="A161" s="10" t="s">
        <v>3348</v>
      </c>
      <c r="B161" s="11">
        <v>19.059999999999999</v>
      </c>
    </row>
    <row r="162" spans="1:2" x14ac:dyDescent="0.25">
      <c r="A162" s="10" t="s">
        <v>3350</v>
      </c>
      <c r="B162" s="11">
        <v>20.420000000000002</v>
      </c>
    </row>
    <row r="163" spans="1:2" x14ac:dyDescent="0.25">
      <c r="A163" s="10" t="s">
        <v>3352</v>
      </c>
      <c r="B163" s="11">
        <v>13.5</v>
      </c>
    </row>
    <row r="164" spans="1:2" x14ac:dyDescent="0.25">
      <c r="A164" s="10" t="s">
        <v>3354</v>
      </c>
      <c r="B164" s="11">
        <v>14.166</v>
      </c>
    </row>
    <row r="165" spans="1:2" x14ac:dyDescent="0.25">
      <c r="A165" s="10" t="s">
        <v>3356</v>
      </c>
      <c r="B165" s="11">
        <v>20.688999999999997</v>
      </c>
    </row>
    <row r="166" spans="1:2" x14ac:dyDescent="0.25">
      <c r="A166" s="10" t="s">
        <v>3358</v>
      </c>
      <c r="B166" s="11">
        <v>30</v>
      </c>
    </row>
    <row r="167" spans="1:2" x14ac:dyDescent="0.25">
      <c r="A167" s="9" t="s">
        <v>3359</v>
      </c>
      <c r="B167" s="11">
        <v>18.4915375</v>
      </c>
    </row>
    <row r="168" spans="1:2" x14ac:dyDescent="0.25">
      <c r="A168" s="10" t="s">
        <v>3361</v>
      </c>
      <c r="B168" s="11">
        <v>13.5</v>
      </c>
    </row>
    <row r="169" spans="1:2" x14ac:dyDescent="0.25">
      <c r="A169" s="10" t="s">
        <v>3363</v>
      </c>
      <c r="B169" s="11">
        <v>19.5</v>
      </c>
    </row>
    <row r="170" spans="1:2" x14ac:dyDescent="0.25">
      <c r="A170" s="10" t="s">
        <v>3365</v>
      </c>
      <c r="B170" s="11">
        <v>22.067</v>
      </c>
    </row>
    <row r="171" spans="1:2" x14ac:dyDescent="0.25">
      <c r="A171" s="10" t="s">
        <v>3367</v>
      </c>
      <c r="B171" s="11">
        <v>19.815000000000001</v>
      </c>
    </row>
    <row r="172" spans="1:2" x14ac:dyDescent="0.25">
      <c r="A172" s="10" t="s">
        <v>3369</v>
      </c>
      <c r="B172" s="11">
        <v>21.364999999999998</v>
      </c>
    </row>
    <row r="173" spans="1:2" x14ac:dyDescent="0.25">
      <c r="A173" s="10" t="s">
        <v>3371</v>
      </c>
      <c r="B173" s="11">
        <v>22.294499999999999</v>
      </c>
    </row>
    <row r="174" spans="1:2" x14ac:dyDescent="0.25">
      <c r="A174" s="10" t="s">
        <v>3373</v>
      </c>
      <c r="B174" s="11">
        <v>12.81</v>
      </c>
    </row>
    <row r="175" spans="1:2" x14ac:dyDescent="0.25">
      <c r="A175" s="10" t="s">
        <v>3375</v>
      </c>
      <c r="B175" s="11">
        <v>15.940000000000001</v>
      </c>
    </row>
    <row r="176" spans="1:2" x14ac:dyDescent="0.25">
      <c r="A176" s="9" t="s">
        <v>3376</v>
      </c>
      <c r="B176" s="11">
        <v>26.424861666666676</v>
      </c>
    </row>
    <row r="177" spans="1:2" x14ac:dyDescent="0.25">
      <c r="A177" s="10" t="s">
        <v>3378</v>
      </c>
      <c r="B177" s="11">
        <v>20.251999999999999</v>
      </c>
    </row>
    <row r="178" spans="1:2" x14ac:dyDescent="0.25">
      <c r="A178" s="10" t="s">
        <v>3380</v>
      </c>
      <c r="B178" s="11">
        <v>19.443999999999999</v>
      </c>
    </row>
    <row r="179" spans="1:2" x14ac:dyDescent="0.25">
      <c r="A179" s="10" t="s">
        <v>3382</v>
      </c>
      <c r="B179" s="11">
        <v>31.052900000000005</v>
      </c>
    </row>
    <row r="180" spans="1:2" x14ac:dyDescent="0.25">
      <c r="A180" s="10" t="s">
        <v>3384</v>
      </c>
      <c r="B180" s="11">
        <v>32.340000000000003</v>
      </c>
    </row>
    <row r="181" spans="1:2" x14ac:dyDescent="0.25">
      <c r="A181" s="10" t="s">
        <v>3386</v>
      </c>
      <c r="B181" s="11">
        <v>32.97</v>
      </c>
    </row>
    <row r="182" spans="1:2" x14ac:dyDescent="0.25">
      <c r="A182" s="10" t="s">
        <v>3389</v>
      </c>
      <c r="B182" s="11">
        <v>25.16</v>
      </c>
    </row>
    <row r="183" spans="1:2" x14ac:dyDescent="0.25">
      <c r="A183" s="10" t="s">
        <v>3391</v>
      </c>
      <c r="B183" s="11">
        <v>26.471</v>
      </c>
    </row>
    <row r="184" spans="1:2" x14ac:dyDescent="0.25">
      <c r="A184" s="10" t="s">
        <v>3393</v>
      </c>
      <c r="B184" s="11">
        <v>26.471</v>
      </c>
    </row>
    <row r="185" spans="1:2" x14ac:dyDescent="0.25">
      <c r="A185" s="10" t="s">
        <v>3395</v>
      </c>
      <c r="B185" s="11">
        <v>19.5</v>
      </c>
    </row>
    <row r="186" spans="1:2" x14ac:dyDescent="0.25">
      <c r="A186" s="10" t="s">
        <v>3397</v>
      </c>
      <c r="B186" s="11">
        <v>23</v>
      </c>
    </row>
    <row r="187" spans="1:2" x14ac:dyDescent="0.25">
      <c r="A187" s="9" t="s">
        <v>3398</v>
      </c>
      <c r="B187" s="11">
        <v>23.414644444444455</v>
      </c>
    </row>
    <row r="188" spans="1:2" x14ac:dyDescent="0.25">
      <c r="A188" s="10" t="s">
        <v>3400</v>
      </c>
      <c r="B188" s="11">
        <v>21.943000000000005</v>
      </c>
    </row>
    <row r="189" spans="1:2" x14ac:dyDescent="0.25">
      <c r="A189" s="10" t="s">
        <v>3402</v>
      </c>
      <c r="B189" s="11">
        <v>17</v>
      </c>
    </row>
    <row r="190" spans="1:2" x14ac:dyDescent="0.25">
      <c r="A190" s="10" t="s">
        <v>3404</v>
      </c>
      <c r="B190" s="11">
        <v>24.305000000000003</v>
      </c>
    </row>
    <row r="191" spans="1:2" x14ac:dyDescent="0.25">
      <c r="A191" s="10" t="s">
        <v>3406</v>
      </c>
      <c r="B191" s="11">
        <v>26.11</v>
      </c>
    </row>
    <row r="192" spans="1:2" x14ac:dyDescent="0.25">
      <c r="A192" s="10" t="s">
        <v>3408</v>
      </c>
      <c r="B192" s="11">
        <v>25.968999999999998</v>
      </c>
    </row>
    <row r="193" spans="1:2" x14ac:dyDescent="0.25">
      <c r="A193" s="10" t="s">
        <v>3410</v>
      </c>
      <c r="B193" s="11">
        <v>26.477</v>
      </c>
    </row>
    <row r="194" spans="1:2" x14ac:dyDescent="0.25">
      <c r="A194" s="10" t="s">
        <v>3412</v>
      </c>
      <c r="B194" s="11">
        <v>24.018000000000001</v>
      </c>
    </row>
    <row r="195" spans="1:2" x14ac:dyDescent="0.25">
      <c r="A195" s="9" t="s">
        <v>3413</v>
      </c>
      <c r="B195" s="11">
        <v>25.098623931623933</v>
      </c>
    </row>
    <row r="196" spans="1:2" x14ac:dyDescent="0.25">
      <c r="A196" s="10" t="s">
        <v>3415</v>
      </c>
      <c r="B196" s="11">
        <v>27.002000000000002</v>
      </c>
    </row>
    <row r="197" spans="1:2" x14ac:dyDescent="0.25">
      <c r="A197" s="10" t="s">
        <v>3417</v>
      </c>
      <c r="B197" s="11">
        <v>14.662999999999998</v>
      </c>
    </row>
    <row r="198" spans="1:2" x14ac:dyDescent="0.25">
      <c r="A198" s="10" t="s">
        <v>3419</v>
      </c>
      <c r="B198" s="11">
        <v>27.660000000000004</v>
      </c>
    </row>
    <row r="199" spans="1:2" x14ac:dyDescent="0.25">
      <c r="A199" s="10" t="s">
        <v>3421</v>
      </c>
      <c r="B199" s="11">
        <v>18.974</v>
      </c>
    </row>
    <row r="200" spans="1:2" x14ac:dyDescent="0.25">
      <c r="A200" s="10" t="s">
        <v>3423</v>
      </c>
      <c r="B200" s="11">
        <v>28.164000000000001</v>
      </c>
    </row>
    <row r="201" spans="1:2" x14ac:dyDescent="0.25">
      <c r="A201" s="10" t="s">
        <v>3425</v>
      </c>
      <c r="B201" s="11">
        <v>114.64</v>
      </c>
    </row>
    <row r="202" spans="1:2" x14ac:dyDescent="0.25">
      <c r="A202" s="10" t="s">
        <v>3427</v>
      </c>
      <c r="B202" s="11">
        <v>21.729999999999997</v>
      </c>
    </row>
    <row r="203" spans="1:2" x14ac:dyDescent="0.25">
      <c r="A203" s="10" t="s">
        <v>3429</v>
      </c>
      <c r="B203" s="11">
        <v>20.62</v>
      </c>
    </row>
    <row r="204" spans="1:2" x14ac:dyDescent="0.25">
      <c r="A204" s="10" t="s">
        <v>3431</v>
      </c>
      <c r="B204" s="11">
        <v>20.519000000000002</v>
      </c>
    </row>
    <row r="205" spans="1:2" x14ac:dyDescent="0.25">
      <c r="A205" s="10" t="s">
        <v>3433</v>
      </c>
      <c r="B205" s="11">
        <v>21.102</v>
      </c>
    </row>
    <row r="206" spans="1:2" x14ac:dyDescent="0.25">
      <c r="A206" s="10" t="s">
        <v>3435</v>
      </c>
      <c r="B206" s="11">
        <v>26.164999999999996</v>
      </c>
    </row>
    <row r="207" spans="1:2" x14ac:dyDescent="0.25">
      <c r="A207" s="10" t="s">
        <v>3437</v>
      </c>
      <c r="B207" s="11">
        <v>30.062999999999995</v>
      </c>
    </row>
    <row r="208" spans="1:2" x14ac:dyDescent="0.25">
      <c r="A208" s="10" t="s">
        <v>3439</v>
      </c>
      <c r="B208" s="11">
        <v>14.75</v>
      </c>
    </row>
    <row r="209" spans="1:2" x14ac:dyDescent="0.25">
      <c r="A209" s="10" t="s">
        <v>3441</v>
      </c>
      <c r="B209" s="11">
        <v>31.152999999999995</v>
      </c>
    </row>
    <row r="210" spans="1:2" x14ac:dyDescent="0.25">
      <c r="A210" s="10" t="s">
        <v>3443</v>
      </c>
      <c r="B210" s="11">
        <v>31.152999999999995</v>
      </c>
    </row>
    <row r="211" spans="1:2" x14ac:dyDescent="0.25">
      <c r="A211" s="10" t="s">
        <v>3445</v>
      </c>
      <c r="B211" s="11">
        <v>18.193000000000001</v>
      </c>
    </row>
    <row r="212" spans="1:2" x14ac:dyDescent="0.25">
      <c r="A212" s="9" t="s">
        <v>3446</v>
      </c>
      <c r="B212" s="11">
        <v>26.083217391304348</v>
      </c>
    </row>
    <row r="213" spans="1:2" x14ac:dyDescent="0.25">
      <c r="A213" s="10" t="s">
        <v>3448</v>
      </c>
      <c r="B213" s="11">
        <v>25.752000000000002</v>
      </c>
    </row>
    <row r="214" spans="1:2" x14ac:dyDescent="0.25">
      <c r="A214" s="10" t="s">
        <v>3450</v>
      </c>
      <c r="B214" s="11">
        <v>23.996000000000002</v>
      </c>
    </row>
    <row r="215" spans="1:2" x14ac:dyDescent="0.25">
      <c r="A215" s="10" t="s">
        <v>3452</v>
      </c>
      <c r="B215" s="11">
        <v>29.363</v>
      </c>
    </row>
    <row r="216" spans="1:2" x14ac:dyDescent="0.25">
      <c r="A216" s="9" t="s">
        <v>3453</v>
      </c>
      <c r="B216" s="11">
        <v>23.032560975609744</v>
      </c>
    </row>
    <row r="217" spans="1:2" x14ac:dyDescent="0.25">
      <c r="A217" s="10" t="s">
        <v>3455</v>
      </c>
      <c r="B217" s="11">
        <v>23.937999999999999</v>
      </c>
    </row>
    <row r="218" spans="1:2" x14ac:dyDescent="0.25">
      <c r="A218" s="10" t="s">
        <v>3457</v>
      </c>
      <c r="B218" s="11">
        <v>24.497999999999998</v>
      </c>
    </row>
    <row r="219" spans="1:2" x14ac:dyDescent="0.25">
      <c r="A219" s="10" t="s">
        <v>3459</v>
      </c>
      <c r="B219" s="11">
        <v>24.467999999999996</v>
      </c>
    </row>
    <row r="220" spans="1:2" x14ac:dyDescent="0.25">
      <c r="A220" s="10" t="s">
        <v>3461</v>
      </c>
      <c r="B220" s="11">
        <v>23.110999999999997</v>
      </c>
    </row>
    <row r="221" spans="1:2" x14ac:dyDescent="0.25">
      <c r="A221" s="10" t="s">
        <v>3463</v>
      </c>
      <c r="B221" s="11">
        <v>22.145</v>
      </c>
    </row>
    <row r="222" spans="1:2" x14ac:dyDescent="0.25">
      <c r="A222" s="10" t="s">
        <v>3465</v>
      </c>
      <c r="B222" s="11">
        <v>18.045000000000002</v>
      </c>
    </row>
    <row r="223" spans="1:2" x14ac:dyDescent="0.25">
      <c r="A223" s="9" t="s">
        <v>3466</v>
      </c>
      <c r="B223" s="11">
        <v>26.13639645390068</v>
      </c>
    </row>
    <row r="224" spans="1:2" x14ac:dyDescent="0.25">
      <c r="A224" s="10" t="s">
        <v>3468</v>
      </c>
      <c r="B224" s="11">
        <v>19.103000000000005</v>
      </c>
    </row>
    <row r="225" spans="1:2" x14ac:dyDescent="0.25">
      <c r="A225" s="10" t="s">
        <v>3470</v>
      </c>
      <c r="B225" s="11">
        <v>24.145000000000003</v>
      </c>
    </row>
    <row r="226" spans="1:2" x14ac:dyDescent="0.25">
      <c r="A226" s="10" t="s">
        <v>3472</v>
      </c>
      <c r="B226" s="11">
        <v>32.54</v>
      </c>
    </row>
    <row r="227" spans="1:2" x14ac:dyDescent="0.25">
      <c r="A227" s="10" t="s">
        <v>3474</v>
      </c>
      <c r="B227" s="11">
        <v>26.599999999999998</v>
      </c>
    </row>
    <row r="228" spans="1:2" x14ac:dyDescent="0.25">
      <c r="A228" s="10" t="s">
        <v>3476</v>
      </c>
      <c r="B228" s="11">
        <v>30.556999999999999</v>
      </c>
    </row>
    <row r="229" spans="1:2" x14ac:dyDescent="0.25">
      <c r="A229" s="10" t="s">
        <v>3478</v>
      </c>
      <c r="B229" s="11">
        <v>18.055700000000002</v>
      </c>
    </row>
    <row r="230" spans="1:2" x14ac:dyDescent="0.25">
      <c r="A230" s="10" t="s">
        <v>3480</v>
      </c>
      <c r="B230" s="11">
        <v>27.639999999999993</v>
      </c>
    </row>
    <row r="231" spans="1:2" x14ac:dyDescent="0.25">
      <c r="A231" s="10" t="s">
        <v>3482</v>
      </c>
      <c r="B231" s="11">
        <v>21.23</v>
      </c>
    </row>
    <row r="232" spans="1:2" x14ac:dyDescent="0.25">
      <c r="A232" s="10" t="s">
        <v>3484</v>
      </c>
      <c r="B232" s="11">
        <v>14.819999999999997</v>
      </c>
    </row>
    <row r="233" spans="1:2" x14ac:dyDescent="0.25">
      <c r="A233" s="10" t="s">
        <v>3486</v>
      </c>
      <c r="B233" s="11">
        <v>25.38</v>
      </c>
    </row>
    <row r="234" spans="1:2" x14ac:dyDescent="0.25">
      <c r="A234" s="10" t="s">
        <v>3488</v>
      </c>
      <c r="B234" s="11">
        <v>49.519999999999996</v>
      </c>
    </row>
    <row r="235" spans="1:2" x14ac:dyDescent="0.25">
      <c r="A235" s="10" t="s">
        <v>3490</v>
      </c>
      <c r="B235" s="11">
        <v>26.349999999999998</v>
      </c>
    </row>
    <row r="236" spans="1:2" x14ac:dyDescent="0.25">
      <c r="A236" s="10" t="s">
        <v>3492</v>
      </c>
      <c r="B236" s="11">
        <v>20.774000000000001</v>
      </c>
    </row>
    <row r="237" spans="1:2" x14ac:dyDescent="0.25">
      <c r="A237" s="10" t="s">
        <v>3494</v>
      </c>
      <c r="B237" s="11">
        <v>20.774000000000001</v>
      </c>
    </row>
    <row r="238" spans="1:2" x14ac:dyDescent="0.25">
      <c r="A238" s="10" t="s">
        <v>3496</v>
      </c>
      <c r="B238" s="11">
        <v>20.789999999999996</v>
      </c>
    </row>
    <row r="239" spans="1:2" x14ac:dyDescent="0.25">
      <c r="A239" s="10" t="s">
        <v>3498</v>
      </c>
      <c r="B239" s="11">
        <v>22.379000000000001</v>
      </c>
    </row>
    <row r="240" spans="1:2" x14ac:dyDescent="0.25">
      <c r="A240" s="10" t="s">
        <v>3500</v>
      </c>
      <c r="B240" s="11">
        <v>32.707000000000001</v>
      </c>
    </row>
    <row r="241" spans="1:2" x14ac:dyDescent="0.25">
      <c r="A241" s="10" t="s">
        <v>3502</v>
      </c>
      <c r="B241" s="11">
        <v>32.707000000000001</v>
      </c>
    </row>
    <row r="242" spans="1:2" x14ac:dyDescent="0.25">
      <c r="A242" s="9" t="s">
        <v>3503</v>
      </c>
      <c r="B242" s="11">
        <v>25.689507042253521</v>
      </c>
    </row>
    <row r="243" spans="1:2" x14ac:dyDescent="0.25">
      <c r="A243" s="10" t="s">
        <v>3505</v>
      </c>
      <c r="B243" s="11">
        <v>24.18</v>
      </c>
    </row>
    <row r="244" spans="1:2" x14ac:dyDescent="0.25">
      <c r="A244" s="10" t="s">
        <v>3507</v>
      </c>
      <c r="B244" s="11">
        <v>24.805000000000003</v>
      </c>
    </row>
    <row r="245" spans="1:2" x14ac:dyDescent="0.25">
      <c r="A245" s="10" t="s">
        <v>3509</v>
      </c>
      <c r="B245" s="11">
        <v>27.5</v>
      </c>
    </row>
    <row r="246" spans="1:2" x14ac:dyDescent="0.25">
      <c r="A246" s="10" t="s">
        <v>3511</v>
      </c>
      <c r="B246" s="11">
        <v>29.329999999999995</v>
      </c>
    </row>
    <row r="247" spans="1:2" x14ac:dyDescent="0.25">
      <c r="A247" s="10" t="s">
        <v>3513</v>
      </c>
      <c r="B247" s="11">
        <v>27.979999999999997</v>
      </c>
    </row>
    <row r="248" spans="1:2" x14ac:dyDescent="0.25">
      <c r="A248" s="10" t="s">
        <v>3515</v>
      </c>
      <c r="B248" s="11">
        <v>28.869999999999997</v>
      </c>
    </row>
    <row r="249" spans="1:2" x14ac:dyDescent="0.25">
      <c r="A249" s="10" t="s">
        <v>3517</v>
      </c>
      <c r="B249" s="11">
        <v>26.84</v>
      </c>
    </row>
    <row r="250" spans="1:2" x14ac:dyDescent="0.25">
      <c r="A250" s="10" t="s">
        <v>3519</v>
      </c>
      <c r="B250" s="11">
        <v>28.319999999999997</v>
      </c>
    </row>
    <row r="251" spans="1:2" x14ac:dyDescent="0.25">
      <c r="A251" s="10" t="s">
        <v>3521</v>
      </c>
      <c r="B251" s="11">
        <v>25.222000000000001</v>
      </c>
    </row>
    <row r="252" spans="1:2" x14ac:dyDescent="0.25">
      <c r="A252" s="10" t="s">
        <v>3523</v>
      </c>
      <c r="B252" s="11">
        <v>19.690000000000001</v>
      </c>
    </row>
    <row r="253" spans="1:2" x14ac:dyDescent="0.25">
      <c r="A253" s="10" t="s">
        <v>3525</v>
      </c>
      <c r="B253" s="11">
        <v>21.91</v>
      </c>
    </row>
    <row r="254" spans="1:2" x14ac:dyDescent="0.25">
      <c r="A254" s="10" t="s">
        <v>3527</v>
      </c>
      <c r="B254" s="11">
        <v>20.75</v>
      </c>
    </row>
    <row r="255" spans="1:2" x14ac:dyDescent="0.25">
      <c r="A255" s="9" t="s">
        <v>3528</v>
      </c>
      <c r="B255" s="11">
        <v>22.802967213114744</v>
      </c>
    </row>
    <row r="256" spans="1:2" x14ac:dyDescent="0.25">
      <c r="A256" s="10" t="s">
        <v>3530</v>
      </c>
      <c r="B256" s="11">
        <v>24.13</v>
      </c>
    </row>
    <row r="257" spans="1:2" x14ac:dyDescent="0.25">
      <c r="A257" s="10" t="s">
        <v>3532</v>
      </c>
      <c r="B257" s="11">
        <v>22.268000000000001</v>
      </c>
    </row>
    <row r="258" spans="1:2" x14ac:dyDescent="0.25">
      <c r="A258" s="10" t="s">
        <v>3534</v>
      </c>
      <c r="B258" s="11">
        <v>25.72</v>
      </c>
    </row>
    <row r="259" spans="1:2" x14ac:dyDescent="0.25">
      <c r="A259" s="10" t="s">
        <v>3536</v>
      </c>
      <c r="B259" s="11">
        <v>23.72</v>
      </c>
    </row>
    <row r="260" spans="1:2" x14ac:dyDescent="0.25">
      <c r="A260" s="10" t="s">
        <v>3538</v>
      </c>
      <c r="B260" s="11">
        <v>23</v>
      </c>
    </row>
    <row r="261" spans="1:2" x14ac:dyDescent="0.25">
      <c r="A261" s="10" t="s">
        <v>3540</v>
      </c>
      <c r="B261" s="11">
        <v>24.085000000000004</v>
      </c>
    </row>
    <row r="262" spans="1:2" x14ac:dyDescent="0.25">
      <c r="A262" s="10" t="s">
        <v>3542</v>
      </c>
      <c r="B262" s="11">
        <v>20.815999999999999</v>
      </c>
    </row>
    <row r="263" spans="1:2" x14ac:dyDescent="0.25">
      <c r="A263" s="10" t="s">
        <v>3544</v>
      </c>
      <c r="B263" s="11">
        <v>22.521999999999995</v>
      </c>
    </row>
    <row r="264" spans="1:2" x14ac:dyDescent="0.25">
      <c r="A264" s="10" t="s">
        <v>3546</v>
      </c>
      <c r="B264" s="11">
        <v>18.821999999999999</v>
      </c>
    </row>
    <row r="265" spans="1:2" x14ac:dyDescent="0.25">
      <c r="A265" s="9" t="s">
        <v>3551</v>
      </c>
      <c r="B265" s="11">
        <v>23.326425761589437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workbookViewId="0">
      <selection activeCell="C41" sqref="C41"/>
    </sheetView>
  </sheetViews>
  <sheetFormatPr defaultRowHeight="15" x14ac:dyDescent="0.25"/>
  <cols>
    <col min="1" max="1" width="27.28515625" customWidth="1"/>
    <col min="2" max="2" width="23.5703125" bestFit="1" customWidth="1"/>
    <col min="3" max="3" width="19.28515625" bestFit="1" customWidth="1"/>
    <col min="4" max="4" width="10" bestFit="1" customWidth="1"/>
  </cols>
  <sheetData>
    <row r="1" spans="1:5" x14ac:dyDescent="0.25">
      <c r="A1" s="8" t="s">
        <v>3038</v>
      </c>
      <c r="B1" s="9">
        <v>1</v>
      </c>
    </row>
    <row r="2" spans="1:5" x14ac:dyDescent="0.25">
      <c r="A2" s="8" t="s">
        <v>3045</v>
      </c>
      <c r="B2" s="9">
        <v>2013</v>
      </c>
    </row>
    <row r="4" spans="1:5" x14ac:dyDescent="0.25">
      <c r="A4" s="8" t="s">
        <v>3021</v>
      </c>
      <c r="B4" s="8" t="s">
        <v>3029</v>
      </c>
      <c r="C4" t="s">
        <v>3563</v>
      </c>
      <c r="D4" s="20" t="s">
        <v>3024</v>
      </c>
      <c r="E4" s="20" t="s">
        <v>3562</v>
      </c>
    </row>
    <row r="5" spans="1:5" x14ac:dyDescent="0.25">
      <c r="A5" t="s">
        <v>3048</v>
      </c>
      <c r="B5" t="s">
        <v>3050</v>
      </c>
      <c r="C5" s="11">
        <v>30876</v>
      </c>
      <c r="D5">
        <v>43185</v>
      </c>
      <c r="E5">
        <f>1-C5/D5</f>
        <v>0.28502952414032645</v>
      </c>
    </row>
    <row r="6" spans="1:5" x14ac:dyDescent="0.25">
      <c r="A6" t="s">
        <v>3048</v>
      </c>
      <c r="B6" t="s">
        <v>3052</v>
      </c>
      <c r="C6" s="11">
        <v>26522</v>
      </c>
      <c r="D6">
        <v>35415</v>
      </c>
      <c r="E6">
        <f t="shared" ref="E6:E69" si="0">1-C6/D6</f>
        <v>0.25110828744882108</v>
      </c>
    </row>
    <row r="7" spans="1:5" x14ac:dyDescent="0.25">
      <c r="A7" t="s">
        <v>3048</v>
      </c>
      <c r="B7" t="s">
        <v>3056</v>
      </c>
      <c r="C7" s="11">
        <v>26953</v>
      </c>
      <c r="D7">
        <v>36030</v>
      </c>
      <c r="E7">
        <f t="shared" si="0"/>
        <v>0.2519289480988065</v>
      </c>
    </row>
    <row r="8" spans="1:5" x14ac:dyDescent="0.25">
      <c r="A8" t="s">
        <v>3048</v>
      </c>
      <c r="B8" t="s">
        <v>3058</v>
      </c>
      <c r="C8" s="11">
        <v>23070</v>
      </c>
      <c r="D8">
        <v>30635</v>
      </c>
      <c r="E8">
        <f t="shared" si="0"/>
        <v>0.2469397747674229</v>
      </c>
    </row>
    <row r="9" spans="1:5" x14ac:dyDescent="0.25">
      <c r="A9" t="s">
        <v>3048</v>
      </c>
      <c r="B9" t="s">
        <v>3060</v>
      </c>
      <c r="C9" s="11">
        <v>20857</v>
      </c>
      <c r="D9">
        <v>31985</v>
      </c>
      <c r="E9">
        <f t="shared" si="0"/>
        <v>0.34791308425824607</v>
      </c>
    </row>
    <row r="10" spans="1:5" x14ac:dyDescent="0.25">
      <c r="A10" t="s">
        <v>3048</v>
      </c>
      <c r="B10" t="s">
        <v>3062</v>
      </c>
      <c r="C10" s="11">
        <v>37250</v>
      </c>
      <c r="D10">
        <v>50920</v>
      </c>
      <c r="E10">
        <f t="shared" si="0"/>
        <v>0.26846032992930091</v>
      </c>
    </row>
    <row r="11" spans="1:5" x14ac:dyDescent="0.25">
      <c r="A11" t="s">
        <v>3063</v>
      </c>
      <c r="B11" t="s">
        <v>3065</v>
      </c>
      <c r="C11" s="11">
        <v>27811</v>
      </c>
      <c r="D11">
        <v>29900</v>
      </c>
      <c r="E11">
        <f t="shared" si="0"/>
        <v>6.9866220735785967E-2</v>
      </c>
    </row>
    <row r="12" spans="1:5" x14ac:dyDescent="0.25">
      <c r="A12" t="s">
        <v>3063</v>
      </c>
      <c r="B12" t="s">
        <v>3067</v>
      </c>
      <c r="C12" s="11">
        <v>37855</v>
      </c>
      <c r="D12">
        <v>33800</v>
      </c>
      <c r="E12">
        <f t="shared" si="0"/>
        <v>-0.11997041420118348</v>
      </c>
    </row>
    <row r="13" spans="1:5" x14ac:dyDescent="0.25">
      <c r="A13" t="s">
        <v>3063</v>
      </c>
      <c r="B13" t="s">
        <v>3069</v>
      </c>
      <c r="C13" s="11">
        <v>34482</v>
      </c>
      <c r="D13">
        <v>43100</v>
      </c>
      <c r="E13">
        <f t="shared" si="0"/>
        <v>0.19995359628770304</v>
      </c>
    </row>
    <row r="14" spans="1:5" x14ac:dyDescent="0.25">
      <c r="A14" t="s">
        <v>3063</v>
      </c>
      <c r="B14" t="s">
        <v>3071</v>
      </c>
      <c r="C14" s="11">
        <v>32035</v>
      </c>
      <c r="D14">
        <v>46500</v>
      </c>
      <c r="E14">
        <f t="shared" si="0"/>
        <v>0.31107526881720426</v>
      </c>
    </row>
    <row r="15" spans="1:5" x14ac:dyDescent="0.25">
      <c r="A15" t="s">
        <v>3063</v>
      </c>
      <c r="B15" t="s">
        <v>3073</v>
      </c>
      <c r="C15" s="11">
        <v>41242</v>
      </c>
      <c r="D15">
        <v>47700</v>
      </c>
      <c r="E15">
        <f t="shared" si="0"/>
        <v>0.13538784067085952</v>
      </c>
    </row>
    <row r="16" spans="1:5" x14ac:dyDescent="0.25">
      <c r="A16" t="s">
        <v>3063</v>
      </c>
      <c r="B16" t="s">
        <v>3075</v>
      </c>
      <c r="C16" s="11">
        <v>46979</v>
      </c>
      <c r="D16">
        <v>48100</v>
      </c>
      <c r="E16">
        <f t="shared" si="0"/>
        <v>2.3305613305613315E-2</v>
      </c>
    </row>
    <row r="17" spans="1:5" x14ac:dyDescent="0.25">
      <c r="A17" t="s">
        <v>3063</v>
      </c>
      <c r="B17" t="s">
        <v>3077</v>
      </c>
      <c r="C17" s="11">
        <v>50028</v>
      </c>
      <c r="D17">
        <v>52000</v>
      </c>
      <c r="E17">
        <f t="shared" si="0"/>
        <v>3.7923076923076948E-2</v>
      </c>
    </row>
    <row r="18" spans="1:5" x14ac:dyDescent="0.25">
      <c r="A18" t="s">
        <v>3063</v>
      </c>
      <c r="B18" t="s">
        <v>3079</v>
      </c>
      <c r="C18" s="11">
        <v>52850</v>
      </c>
      <c r="D18">
        <v>73400</v>
      </c>
      <c r="E18">
        <f t="shared" si="0"/>
        <v>0.27997275204359673</v>
      </c>
    </row>
    <row r="19" spans="1:5" x14ac:dyDescent="0.25">
      <c r="A19" t="s">
        <v>3080</v>
      </c>
      <c r="B19" t="s">
        <v>3084</v>
      </c>
      <c r="C19" s="11">
        <v>31731</v>
      </c>
      <c r="D19">
        <v>38890</v>
      </c>
      <c r="E19">
        <f t="shared" si="0"/>
        <v>0.18408331190537408</v>
      </c>
    </row>
    <row r="20" spans="1:5" x14ac:dyDescent="0.25">
      <c r="A20" t="s">
        <v>3080</v>
      </c>
      <c r="B20" t="s">
        <v>3086</v>
      </c>
      <c r="C20" s="11">
        <v>22604</v>
      </c>
      <c r="D20">
        <v>31660</v>
      </c>
      <c r="E20">
        <f t="shared" si="0"/>
        <v>0.28603916614024005</v>
      </c>
    </row>
    <row r="21" spans="1:5" x14ac:dyDescent="0.25">
      <c r="A21" t="s">
        <v>3080</v>
      </c>
      <c r="B21" t="s">
        <v>3096</v>
      </c>
      <c r="C21" s="11">
        <v>19731</v>
      </c>
      <c r="D21">
        <v>29690</v>
      </c>
      <c r="E21">
        <f t="shared" si="0"/>
        <v>0.33543280565847089</v>
      </c>
    </row>
    <row r="22" spans="1:5" x14ac:dyDescent="0.25">
      <c r="A22" t="s">
        <v>3101</v>
      </c>
      <c r="B22" t="s">
        <v>3103</v>
      </c>
      <c r="C22" s="11">
        <v>25127</v>
      </c>
      <c r="D22">
        <v>45100</v>
      </c>
      <c r="E22">
        <f t="shared" si="0"/>
        <v>0.44286031042128604</v>
      </c>
    </row>
    <row r="23" spans="1:5" x14ac:dyDescent="0.25">
      <c r="A23" t="s">
        <v>3101</v>
      </c>
      <c r="B23" t="s">
        <v>3105</v>
      </c>
      <c r="C23" s="11">
        <v>45871</v>
      </c>
      <c r="D23">
        <v>63600</v>
      </c>
      <c r="E23">
        <f t="shared" si="0"/>
        <v>0.27875786163522009</v>
      </c>
    </row>
    <row r="24" spans="1:5" x14ac:dyDescent="0.25">
      <c r="A24" t="s">
        <v>3101</v>
      </c>
      <c r="B24" t="s">
        <v>3109</v>
      </c>
      <c r="C24" s="11">
        <v>47780</v>
      </c>
      <c r="D24">
        <v>66345</v>
      </c>
      <c r="E24">
        <f t="shared" si="0"/>
        <v>0.2798251563795312</v>
      </c>
    </row>
    <row r="25" spans="1:5" x14ac:dyDescent="0.25">
      <c r="A25" t="s">
        <v>3101</v>
      </c>
      <c r="B25" t="s">
        <v>3111</v>
      </c>
      <c r="C25" s="11">
        <v>50487</v>
      </c>
      <c r="D25">
        <v>63060</v>
      </c>
      <c r="E25">
        <f t="shared" si="0"/>
        <v>0.19938154138915321</v>
      </c>
    </row>
    <row r="26" spans="1:5" x14ac:dyDescent="0.25">
      <c r="A26" t="s">
        <v>3101</v>
      </c>
      <c r="B26" t="s">
        <v>3113</v>
      </c>
      <c r="C26" s="11">
        <v>50102</v>
      </c>
      <c r="D26">
        <v>74425</v>
      </c>
      <c r="E26">
        <f t="shared" si="0"/>
        <v>0.32681222707423585</v>
      </c>
    </row>
    <row r="27" spans="1:5" x14ac:dyDescent="0.25">
      <c r="A27" t="s">
        <v>3101</v>
      </c>
      <c r="B27" t="s">
        <v>3115</v>
      </c>
      <c r="C27" s="11">
        <v>57712</v>
      </c>
      <c r="D27">
        <v>63745</v>
      </c>
      <c r="E27">
        <f t="shared" si="0"/>
        <v>9.4642717075849037E-2</v>
      </c>
    </row>
    <row r="28" spans="1:5" x14ac:dyDescent="0.25">
      <c r="A28" t="s">
        <v>3118</v>
      </c>
      <c r="B28" t="s">
        <v>3124</v>
      </c>
      <c r="C28" s="11">
        <v>24357</v>
      </c>
      <c r="D28">
        <v>33055</v>
      </c>
      <c r="E28">
        <f t="shared" si="0"/>
        <v>0.2631371955831191</v>
      </c>
    </row>
    <row r="29" spans="1:5" x14ac:dyDescent="0.25">
      <c r="A29" t="s">
        <v>3118</v>
      </c>
      <c r="B29" t="s">
        <v>3126</v>
      </c>
      <c r="C29" s="11">
        <v>12818</v>
      </c>
      <c r="D29">
        <v>17520</v>
      </c>
      <c r="E29">
        <f t="shared" si="0"/>
        <v>0.26837899543378996</v>
      </c>
    </row>
    <row r="30" spans="1:5" x14ac:dyDescent="0.25">
      <c r="A30" t="s">
        <v>3118</v>
      </c>
      <c r="B30" t="s">
        <v>3128</v>
      </c>
      <c r="C30" s="11">
        <v>19357</v>
      </c>
      <c r="D30">
        <v>24360</v>
      </c>
      <c r="E30">
        <f t="shared" si="0"/>
        <v>0.20537766830870274</v>
      </c>
    </row>
    <row r="31" spans="1:5" x14ac:dyDescent="0.25">
      <c r="A31" t="s">
        <v>3118</v>
      </c>
      <c r="B31" t="s">
        <v>3132</v>
      </c>
      <c r="C31" s="11">
        <v>14049</v>
      </c>
      <c r="D31">
        <v>26860</v>
      </c>
      <c r="E31">
        <f t="shared" si="0"/>
        <v>0.47695457930007445</v>
      </c>
    </row>
    <row r="32" spans="1:5" x14ac:dyDescent="0.25">
      <c r="A32" t="s">
        <v>3118</v>
      </c>
      <c r="B32" t="s">
        <v>3134</v>
      </c>
      <c r="C32" s="11">
        <v>18454</v>
      </c>
      <c r="D32">
        <v>21995</v>
      </c>
      <c r="E32">
        <f t="shared" si="0"/>
        <v>0.16099113434871559</v>
      </c>
    </row>
    <row r="33" spans="1:5" x14ac:dyDescent="0.25">
      <c r="A33" t="s">
        <v>3118</v>
      </c>
      <c r="B33" t="s">
        <v>3136</v>
      </c>
      <c r="C33" s="11">
        <v>32269</v>
      </c>
      <c r="D33">
        <v>47300</v>
      </c>
      <c r="E33">
        <f t="shared" si="0"/>
        <v>0.31778012684989432</v>
      </c>
    </row>
    <row r="34" spans="1:5" x14ac:dyDescent="0.25">
      <c r="A34" t="s">
        <v>3118</v>
      </c>
      <c r="B34" t="s">
        <v>3138</v>
      </c>
      <c r="C34" s="11">
        <v>36467</v>
      </c>
      <c r="D34">
        <v>53620</v>
      </c>
      <c r="E34">
        <f t="shared" si="0"/>
        <v>0.31989929130921302</v>
      </c>
    </row>
    <row r="35" spans="1:5" x14ac:dyDescent="0.25">
      <c r="A35" t="s">
        <v>3118</v>
      </c>
      <c r="B35" t="s">
        <v>3140</v>
      </c>
      <c r="C35" s="11">
        <v>30604</v>
      </c>
      <c r="D35">
        <v>44600</v>
      </c>
      <c r="E35">
        <f t="shared" si="0"/>
        <v>0.31381165919282517</v>
      </c>
    </row>
    <row r="36" spans="1:5" x14ac:dyDescent="0.25">
      <c r="A36" t="s">
        <v>3118</v>
      </c>
      <c r="B36" t="s">
        <v>3142</v>
      </c>
      <c r="C36" s="11">
        <v>22542</v>
      </c>
      <c r="D36">
        <v>30510</v>
      </c>
      <c r="E36">
        <f t="shared" si="0"/>
        <v>0.26116027531956731</v>
      </c>
    </row>
    <row r="37" spans="1:5" x14ac:dyDescent="0.25">
      <c r="A37" t="s">
        <v>3118</v>
      </c>
      <c r="B37" t="s">
        <v>3144</v>
      </c>
      <c r="C37" s="11">
        <v>22214</v>
      </c>
      <c r="D37">
        <v>34185</v>
      </c>
      <c r="E37">
        <f t="shared" si="0"/>
        <v>0.35018282872604944</v>
      </c>
    </row>
    <row r="38" spans="1:5" x14ac:dyDescent="0.25">
      <c r="A38" t="s">
        <v>3145</v>
      </c>
      <c r="B38" t="s">
        <v>3147</v>
      </c>
      <c r="C38" s="11">
        <v>14398</v>
      </c>
      <c r="D38">
        <v>21700</v>
      </c>
      <c r="E38">
        <f t="shared" si="0"/>
        <v>0.33649769585253453</v>
      </c>
    </row>
    <row r="39" spans="1:5" x14ac:dyDescent="0.25">
      <c r="A39" t="s">
        <v>3145</v>
      </c>
      <c r="B39" t="s">
        <v>3149</v>
      </c>
      <c r="C39" s="11">
        <v>21494</v>
      </c>
      <c r="D39">
        <v>30895</v>
      </c>
      <c r="E39">
        <f t="shared" si="0"/>
        <v>0.3042887198575821</v>
      </c>
    </row>
    <row r="40" spans="1:5" x14ac:dyDescent="0.25">
      <c r="A40" t="s">
        <v>3145</v>
      </c>
      <c r="B40" t="s">
        <v>3161</v>
      </c>
      <c r="C40" s="11">
        <v>21577</v>
      </c>
      <c r="D40">
        <v>30765</v>
      </c>
      <c r="E40">
        <f t="shared" si="0"/>
        <v>0.29865106452137169</v>
      </c>
    </row>
    <row r="41" spans="1:5" x14ac:dyDescent="0.25">
      <c r="A41" t="s">
        <v>3162</v>
      </c>
      <c r="B41" t="s">
        <v>3164</v>
      </c>
      <c r="C41" s="11">
        <v>13627</v>
      </c>
      <c r="D41">
        <v>19795</v>
      </c>
      <c r="E41">
        <f t="shared" si="0"/>
        <v>0.31159383682748165</v>
      </c>
    </row>
    <row r="42" spans="1:5" x14ac:dyDescent="0.25">
      <c r="A42" t="s">
        <v>3162</v>
      </c>
      <c r="B42" t="s">
        <v>3166</v>
      </c>
      <c r="C42" s="11">
        <v>19204</v>
      </c>
      <c r="D42">
        <v>26995</v>
      </c>
      <c r="E42">
        <f t="shared" si="0"/>
        <v>0.28860900166697534</v>
      </c>
    </row>
    <row r="43" spans="1:5" x14ac:dyDescent="0.25">
      <c r="A43" t="s">
        <v>3162</v>
      </c>
      <c r="B43" t="s">
        <v>3168</v>
      </c>
      <c r="C43" s="11">
        <v>21553</v>
      </c>
      <c r="D43">
        <v>29995</v>
      </c>
      <c r="E43">
        <f t="shared" si="0"/>
        <v>0.28144690781796966</v>
      </c>
    </row>
    <row r="44" spans="1:5" x14ac:dyDescent="0.25">
      <c r="A44" t="s">
        <v>3162</v>
      </c>
      <c r="B44" t="s">
        <v>3170</v>
      </c>
      <c r="C44" s="11">
        <v>16444</v>
      </c>
      <c r="D44">
        <v>20595</v>
      </c>
      <c r="E44">
        <f t="shared" si="0"/>
        <v>0.20155377518815243</v>
      </c>
    </row>
    <row r="45" spans="1:5" x14ac:dyDescent="0.25">
      <c r="A45" t="s">
        <v>3162</v>
      </c>
      <c r="B45" t="s">
        <v>3172</v>
      </c>
      <c r="C45" s="11">
        <v>13351</v>
      </c>
      <c r="D45">
        <v>19995</v>
      </c>
      <c r="E45">
        <f t="shared" si="0"/>
        <v>0.33228307076769192</v>
      </c>
    </row>
    <row r="46" spans="1:5" x14ac:dyDescent="0.25">
      <c r="A46" t="s">
        <v>3175</v>
      </c>
      <c r="B46" t="s">
        <v>3177</v>
      </c>
      <c r="C46" s="11">
        <v>19206</v>
      </c>
      <c r="D46">
        <v>28100</v>
      </c>
      <c r="E46">
        <f t="shared" si="0"/>
        <v>0.31651245551601426</v>
      </c>
    </row>
    <row r="47" spans="1:5" x14ac:dyDescent="0.25">
      <c r="A47" t="s">
        <v>3175</v>
      </c>
      <c r="B47" t="s">
        <v>3179</v>
      </c>
      <c r="C47" s="11">
        <v>15494</v>
      </c>
      <c r="D47">
        <v>22470</v>
      </c>
      <c r="E47">
        <f t="shared" si="0"/>
        <v>0.31045838896306188</v>
      </c>
    </row>
    <row r="48" spans="1:5" x14ac:dyDescent="0.25">
      <c r="A48" t="s">
        <v>3175</v>
      </c>
      <c r="B48" t="s">
        <v>3181</v>
      </c>
      <c r="C48" s="11">
        <v>32071</v>
      </c>
      <c r="D48">
        <v>38535</v>
      </c>
      <c r="E48">
        <f t="shared" si="0"/>
        <v>0.16774360970546254</v>
      </c>
    </row>
    <row r="49" spans="1:5" x14ac:dyDescent="0.25">
      <c r="A49" t="s">
        <v>3175</v>
      </c>
      <c r="B49" t="s">
        <v>3183</v>
      </c>
      <c r="C49" s="11">
        <v>23576</v>
      </c>
      <c r="D49">
        <v>29100</v>
      </c>
      <c r="E49">
        <f t="shared" si="0"/>
        <v>0.18982817869415802</v>
      </c>
    </row>
    <row r="50" spans="1:5" x14ac:dyDescent="0.25">
      <c r="A50" t="s">
        <v>3175</v>
      </c>
      <c r="B50" t="s">
        <v>3185</v>
      </c>
      <c r="C50" s="11">
        <v>10107</v>
      </c>
      <c r="D50">
        <v>14855</v>
      </c>
      <c r="E50">
        <f t="shared" si="0"/>
        <v>0.31962302255132957</v>
      </c>
    </row>
    <row r="51" spans="1:5" x14ac:dyDescent="0.25">
      <c r="A51" t="s">
        <v>3175</v>
      </c>
      <c r="B51" t="s">
        <v>3187</v>
      </c>
      <c r="C51" s="11">
        <v>9842</v>
      </c>
      <c r="D51">
        <v>14355</v>
      </c>
      <c r="E51">
        <f t="shared" si="0"/>
        <v>0.31438523162661092</v>
      </c>
    </row>
    <row r="52" spans="1:5" x14ac:dyDescent="0.25">
      <c r="A52" t="s">
        <v>3175</v>
      </c>
      <c r="B52" t="s">
        <v>3191</v>
      </c>
      <c r="C52" s="11">
        <v>13857</v>
      </c>
      <c r="D52">
        <v>19200</v>
      </c>
      <c r="E52">
        <f t="shared" si="0"/>
        <v>0.27828125000000004</v>
      </c>
    </row>
    <row r="53" spans="1:5" x14ac:dyDescent="0.25">
      <c r="A53" t="s">
        <v>3175</v>
      </c>
      <c r="B53" t="s">
        <v>3193</v>
      </c>
      <c r="C53" s="11">
        <v>12256</v>
      </c>
      <c r="D53">
        <v>16810</v>
      </c>
      <c r="E53">
        <f t="shared" si="0"/>
        <v>0.27091017251635929</v>
      </c>
    </row>
    <row r="54" spans="1:5" x14ac:dyDescent="0.25">
      <c r="A54" t="s">
        <v>3175</v>
      </c>
      <c r="B54" t="s">
        <v>3197</v>
      </c>
      <c r="C54" s="11">
        <v>16819</v>
      </c>
      <c r="D54">
        <v>21970</v>
      </c>
      <c r="E54">
        <f t="shared" si="0"/>
        <v>0.23445607646791078</v>
      </c>
    </row>
    <row r="55" spans="1:5" x14ac:dyDescent="0.25">
      <c r="A55" t="s">
        <v>3175</v>
      </c>
      <c r="B55" t="s">
        <v>3199</v>
      </c>
      <c r="C55" s="11">
        <v>20510</v>
      </c>
      <c r="D55">
        <v>27510</v>
      </c>
      <c r="E55">
        <f t="shared" si="0"/>
        <v>0.25445292620865145</v>
      </c>
    </row>
    <row r="56" spans="1:5" x14ac:dyDescent="0.25">
      <c r="A56" t="s">
        <v>3175</v>
      </c>
      <c r="B56" t="s">
        <v>3201</v>
      </c>
      <c r="C56" s="11">
        <v>17253</v>
      </c>
      <c r="D56">
        <v>26780</v>
      </c>
      <c r="E56">
        <f t="shared" si="0"/>
        <v>0.35575056011949213</v>
      </c>
    </row>
    <row r="57" spans="1:5" x14ac:dyDescent="0.25">
      <c r="A57" t="s">
        <v>3202</v>
      </c>
      <c r="B57" t="s">
        <v>3204</v>
      </c>
      <c r="C57" s="11">
        <v>26424</v>
      </c>
      <c r="D57">
        <v>34050</v>
      </c>
      <c r="E57">
        <f t="shared" si="0"/>
        <v>0.22396475770925106</v>
      </c>
    </row>
    <row r="58" spans="1:5" x14ac:dyDescent="0.25">
      <c r="A58" t="s">
        <v>3202</v>
      </c>
      <c r="B58" t="s">
        <v>3210</v>
      </c>
      <c r="C58" s="11">
        <v>18008</v>
      </c>
      <c r="D58">
        <v>26075</v>
      </c>
      <c r="E58">
        <f t="shared" si="0"/>
        <v>0.30937679769894533</v>
      </c>
    </row>
    <row r="59" spans="1:5" x14ac:dyDescent="0.25">
      <c r="A59" t="s">
        <v>3202</v>
      </c>
      <c r="B59" t="s">
        <v>3212</v>
      </c>
      <c r="C59" s="11">
        <v>21267</v>
      </c>
      <c r="D59">
        <v>26465</v>
      </c>
      <c r="E59">
        <f t="shared" si="0"/>
        <v>0.19641035329680712</v>
      </c>
    </row>
    <row r="60" spans="1:5" x14ac:dyDescent="0.25">
      <c r="A60" t="s">
        <v>3202</v>
      </c>
      <c r="B60" t="s">
        <v>3216</v>
      </c>
      <c r="C60" s="11">
        <v>30469</v>
      </c>
      <c r="D60">
        <v>46335</v>
      </c>
      <c r="E60">
        <f t="shared" si="0"/>
        <v>0.34241933743390529</v>
      </c>
    </row>
    <row r="61" spans="1:5" x14ac:dyDescent="0.25">
      <c r="A61" t="s">
        <v>3217</v>
      </c>
      <c r="B61" t="s">
        <v>3219</v>
      </c>
      <c r="C61" s="11">
        <v>18682</v>
      </c>
      <c r="D61">
        <v>21955</v>
      </c>
      <c r="E61">
        <f t="shared" si="0"/>
        <v>0.1490776588476429</v>
      </c>
    </row>
    <row r="62" spans="1:5" x14ac:dyDescent="0.25">
      <c r="A62" t="s">
        <v>3217</v>
      </c>
      <c r="B62" t="s">
        <v>3221</v>
      </c>
      <c r="C62" s="11">
        <v>18658</v>
      </c>
      <c r="D62">
        <v>24635</v>
      </c>
      <c r="E62">
        <f t="shared" si="0"/>
        <v>0.24262228536634867</v>
      </c>
    </row>
    <row r="63" spans="1:5" x14ac:dyDescent="0.25">
      <c r="A63" t="s">
        <v>3217</v>
      </c>
      <c r="B63" t="s">
        <v>3223</v>
      </c>
      <c r="C63" s="11">
        <v>19041</v>
      </c>
      <c r="D63">
        <v>18390</v>
      </c>
      <c r="E63">
        <f>1-C63/D63</f>
        <v>-3.5399673735725834E-2</v>
      </c>
    </row>
    <row r="64" spans="1:5" x14ac:dyDescent="0.25">
      <c r="A64" t="s">
        <v>3217</v>
      </c>
      <c r="B64" t="s">
        <v>3225</v>
      </c>
      <c r="C64" s="11">
        <v>18465</v>
      </c>
      <c r="D64">
        <v>22945</v>
      </c>
      <c r="E64">
        <f t="shared" si="0"/>
        <v>0.19524950969710175</v>
      </c>
    </row>
    <row r="65" spans="1:5" x14ac:dyDescent="0.25">
      <c r="A65" t="s">
        <v>3217</v>
      </c>
      <c r="B65" t="s">
        <v>3231</v>
      </c>
      <c r="C65" s="11">
        <v>13663</v>
      </c>
      <c r="D65">
        <v>15525</v>
      </c>
      <c r="E65">
        <f t="shared" si="0"/>
        <v>0.11993558776167468</v>
      </c>
    </row>
    <row r="66" spans="1:5" x14ac:dyDescent="0.25">
      <c r="A66" t="s">
        <v>3217</v>
      </c>
      <c r="B66" t="s">
        <v>3233</v>
      </c>
      <c r="C66" s="11">
        <v>14296</v>
      </c>
      <c r="D66">
        <v>18725</v>
      </c>
      <c r="E66">
        <f t="shared" si="0"/>
        <v>0.23652870493991984</v>
      </c>
    </row>
    <row r="67" spans="1:5" x14ac:dyDescent="0.25">
      <c r="A67" t="s">
        <v>3217</v>
      </c>
      <c r="B67" t="s">
        <v>3235</v>
      </c>
      <c r="C67" s="11">
        <v>21367</v>
      </c>
      <c r="D67">
        <v>28835</v>
      </c>
      <c r="E67">
        <f t="shared" si="0"/>
        <v>0.25899080977978151</v>
      </c>
    </row>
    <row r="68" spans="1:5" x14ac:dyDescent="0.25">
      <c r="A68" t="s">
        <v>3217</v>
      </c>
      <c r="B68" t="s">
        <v>3237</v>
      </c>
      <c r="C68" s="11">
        <v>22831</v>
      </c>
      <c r="D68">
        <v>28825</v>
      </c>
      <c r="E68">
        <f t="shared" si="0"/>
        <v>0.20794449262792714</v>
      </c>
    </row>
    <row r="69" spans="1:5" x14ac:dyDescent="0.25">
      <c r="A69" t="s">
        <v>3217</v>
      </c>
      <c r="B69" t="s">
        <v>3239</v>
      </c>
      <c r="C69" s="11">
        <v>31810</v>
      </c>
      <c r="D69">
        <v>29670</v>
      </c>
      <c r="E69">
        <f t="shared" si="0"/>
        <v>-7.2126727334007379E-2</v>
      </c>
    </row>
    <row r="70" spans="1:5" x14ac:dyDescent="0.25">
      <c r="A70" t="s">
        <v>3217</v>
      </c>
      <c r="B70" t="s">
        <v>3241</v>
      </c>
      <c r="C70" s="11">
        <v>22817</v>
      </c>
      <c r="D70">
        <v>29575</v>
      </c>
      <c r="E70">
        <f t="shared" ref="E70:E133" si="1">1-C70/D70</f>
        <v>0.22850380388841929</v>
      </c>
    </row>
    <row r="71" spans="1:5" x14ac:dyDescent="0.25">
      <c r="A71" t="s">
        <v>3244</v>
      </c>
      <c r="B71" t="s">
        <v>3246</v>
      </c>
      <c r="C71" s="11">
        <v>12134</v>
      </c>
      <c r="D71">
        <v>14645</v>
      </c>
      <c r="E71">
        <f t="shared" si="1"/>
        <v>0.17145783543871629</v>
      </c>
    </row>
    <row r="72" spans="1:5" x14ac:dyDescent="0.25">
      <c r="A72" t="s">
        <v>3244</v>
      </c>
      <c r="B72" t="s">
        <v>3248</v>
      </c>
      <c r="C72" s="11">
        <v>13503</v>
      </c>
      <c r="D72">
        <v>17200</v>
      </c>
      <c r="E72">
        <f t="shared" si="1"/>
        <v>0.21494186046511632</v>
      </c>
    </row>
    <row r="73" spans="1:5" x14ac:dyDescent="0.25">
      <c r="A73" t="s">
        <v>3244</v>
      </c>
      <c r="B73" t="s">
        <v>3254</v>
      </c>
      <c r="C73" s="11">
        <v>38039</v>
      </c>
      <c r="D73">
        <v>61250</v>
      </c>
      <c r="E73">
        <f t="shared" si="1"/>
        <v>0.37895510204081628</v>
      </c>
    </row>
    <row r="74" spans="1:5" x14ac:dyDescent="0.25">
      <c r="A74" t="s">
        <v>3244</v>
      </c>
      <c r="B74" t="s">
        <v>3256</v>
      </c>
      <c r="C74" s="11">
        <v>28229</v>
      </c>
      <c r="D74">
        <v>35200</v>
      </c>
      <c r="E74">
        <f t="shared" si="1"/>
        <v>0.19803977272727269</v>
      </c>
    </row>
    <row r="75" spans="1:5" x14ac:dyDescent="0.25">
      <c r="A75" t="s">
        <v>3244</v>
      </c>
      <c r="B75" t="s">
        <v>3258</v>
      </c>
      <c r="C75" s="11">
        <v>19415</v>
      </c>
      <c r="D75">
        <v>29900</v>
      </c>
      <c r="E75">
        <f t="shared" si="1"/>
        <v>0.35066889632107023</v>
      </c>
    </row>
    <row r="76" spans="1:5" x14ac:dyDescent="0.25">
      <c r="A76" t="s">
        <v>3244</v>
      </c>
      <c r="B76" t="s">
        <v>3260</v>
      </c>
      <c r="C76" s="11">
        <v>19410</v>
      </c>
      <c r="D76">
        <v>21450</v>
      </c>
      <c r="E76">
        <f t="shared" si="1"/>
        <v>9.510489510489506E-2</v>
      </c>
    </row>
    <row r="77" spans="1:5" x14ac:dyDescent="0.25">
      <c r="A77" t="s">
        <v>3244</v>
      </c>
      <c r="B77" t="s">
        <v>3262</v>
      </c>
      <c r="C77" s="11">
        <v>16368</v>
      </c>
      <c r="D77">
        <v>21450</v>
      </c>
      <c r="E77">
        <f t="shared" si="1"/>
        <v>0.2369230769230769</v>
      </c>
    </row>
    <row r="78" spans="1:5" x14ac:dyDescent="0.25">
      <c r="A78" t="s">
        <v>3265</v>
      </c>
      <c r="B78" t="s">
        <v>3271</v>
      </c>
      <c r="C78" s="11">
        <v>45876</v>
      </c>
      <c r="D78">
        <v>44950</v>
      </c>
      <c r="E78">
        <f t="shared" si="1"/>
        <v>-2.0600667408231299E-2</v>
      </c>
    </row>
    <row r="79" spans="1:5" x14ac:dyDescent="0.25">
      <c r="A79" t="s">
        <v>3265</v>
      </c>
      <c r="B79" t="s">
        <v>3277</v>
      </c>
      <c r="C79" s="11">
        <v>24424</v>
      </c>
      <c r="D79">
        <v>32950</v>
      </c>
      <c r="E79">
        <f t="shared" si="1"/>
        <v>0.25875569044006075</v>
      </c>
    </row>
    <row r="80" spans="1:5" x14ac:dyDescent="0.25">
      <c r="A80" t="s">
        <v>3265</v>
      </c>
      <c r="B80" t="s">
        <v>3281</v>
      </c>
      <c r="C80" s="11">
        <v>42627</v>
      </c>
      <c r="D80">
        <v>48700</v>
      </c>
      <c r="E80">
        <f t="shared" si="1"/>
        <v>0.12470225872689933</v>
      </c>
    </row>
    <row r="81" spans="1:5" x14ac:dyDescent="0.25">
      <c r="A81" t="s">
        <v>3265</v>
      </c>
      <c r="B81" t="s">
        <v>3285</v>
      </c>
      <c r="C81" s="11">
        <v>48980</v>
      </c>
      <c r="D81">
        <v>54750</v>
      </c>
      <c r="E81">
        <f t="shared" si="1"/>
        <v>0.1053881278538813</v>
      </c>
    </row>
    <row r="82" spans="1:5" x14ac:dyDescent="0.25">
      <c r="A82" t="s">
        <v>3265</v>
      </c>
      <c r="B82" t="s">
        <v>3287</v>
      </c>
      <c r="C82" s="11">
        <v>51342</v>
      </c>
      <c r="D82">
        <v>62700</v>
      </c>
      <c r="E82">
        <f t="shared" si="1"/>
        <v>0.18114832535885173</v>
      </c>
    </row>
    <row r="83" spans="1:5" x14ac:dyDescent="0.25">
      <c r="A83" t="s">
        <v>3288</v>
      </c>
      <c r="B83" t="s">
        <v>3292</v>
      </c>
      <c r="C83" s="11">
        <v>15884</v>
      </c>
      <c r="D83">
        <v>19495</v>
      </c>
      <c r="E83">
        <f t="shared" si="1"/>
        <v>0.18522698127725057</v>
      </c>
    </row>
    <row r="84" spans="1:5" x14ac:dyDescent="0.25">
      <c r="A84" t="s">
        <v>3288</v>
      </c>
      <c r="B84" t="s">
        <v>3294</v>
      </c>
      <c r="C84" s="11">
        <v>25520</v>
      </c>
      <c r="D84">
        <v>64380</v>
      </c>
      <c r="E84">
        <f t="shared" si="1"/>
        <v>0.60360360360360366</v>
      </c>
    </row>
    <row r="85" spans="1:5" x14ac:dyDescent="0.25">
      <c r="A85" t="s">
        <v>3288</v>
      </c>
      <c r="B85" t="s">
        <v>3298</v>
      </c>
      <c r="C85" s="11">
        <v>15189</v>
      </c>
      <c r="D85">
        <v>15995</v>
      </c>
      <c r="E85">
        <f t="shared" si="1"/>
        <v>5.0390747108471357E-2</v>
      </c>
    </row>
    <row r="86" spans="1:5" x14ac:dyDescent="0.25">
      <c r="A86" t="s">
        <v>3288</v>
      </c>
      <c r="B86" t="s">
        <v>3300</v>
      </c>
      <c r="C86" s="11">
        <v>22427</v>
      </c>
      <c r="D86">
        <v>22395</v>
      </c>
      <c r="E86">
        <f t="shared" si="1"/>
        <v>-1.4288903773163053E-3</v>
      </c>
    </row>
    <row r="87" spans="1:5" x14ac:dyDescent="0.25">
      <c r="A87" t="s">
        <v>3301</v>
      </c>
      <c r="B87" t="s">
        <v>3307</v>
      </c>
      <c r="C87" s="11">
        <v>12596</v>
      </c>
      <c r="D87">
        <v>19700</v>
      </c>
      <c r="E87">
        <f t="shared" si="1"/>
        <v>0.36060913705583753</v>
      </c>
    </row>
    <row r="88" spans="1:5" x14ac:dyDescent="0.25">
      <c r="A88" t="s">
        <v>3301</v>
      </c>
      <c r="B88" t="s">
        <v>3309</v>
      </c>
      <c r="C88" s="11">
        <v>11840</v>
      </c>
      <c r="D88">
        <v>15400</v>
      </c>
      <c r="E88">
        <f t="shared" si="1"/>
        <v>0.23116883116883113</v>
      </c>
    </row>
    <row r="89" spans="1:5" x14ac:dyDescent="0.25">
      <c r="A89" t="s">
        <v>3301</v>
      </c>
      <c r="B89" t="s">
        <v>3311</v>
      </c>
      <c r="C89" s="11">
        <v>17332</v>
      </c>
      <c r="D89">
        <v>21500</v>
      </c>
      <c r="E89">
        <f t="shared" si="1"/>
        <v>0.19386046511627908</v>
      </c>
    </row>
    <row r="90" spans="1:5" x14ac:dyDescent="0.25">
      <c r="A90" t="s">
        <v>3301</v>
      </c>
      <c r="B90" t="s">
        <v>3313</v>
      </c>
      <c r="C90" s="11">
        <v>10655</v>
      </c>
      <c r="D90">
        <v>14000</v>
      </c>
      <c r="E90">
        <f t="shared" si="1"/>
        <v>0.23892857142857138</v>
      </c>
    </row>
    <row r="91" spans="1:5" x14ac:dyDescent="0.25">
      <c r="A91" t="s">
        <v>3301</v>
      </c>
      <c r="B91" t="s">
        <v>3315</v>
      </c>
      <c r="C91" s="11">
        <v>10294</v>
      </c>
      <c r="D91">
        <v>13900</v>
      </c>
      <c r="E91">
        <f t="shared" si="1"/>
        <v>0.25942446043165468</v>
      </c>
    </row>
    <row r="92" spans="1:5" x14ac:dyDescent="0.25">
      <c r="A92" t="s">
        <v>3301</v>
      </c>
      <c r="B92" t="s">
        <v>3321</v>
      </c>
      <c r="C92" s="11">
        <v>18773</v>
      </c>
      <c r="D92">
        <v>24100</v>
      </c>
      <c r="E92">
        <f t="shared" si="1"/>
        <v>0.22103734439834022</v>
      </c>
    </row>
    <row r="93" spans="1:5" x14ac:dyDescent="0.25">
      <c r="A93" t="s">
        <v>3301</v>
      </c>
      <c r="B93" t="s">
        <v>3323</v>
      </c>
      <c r="C93" s="11">
        <v>12596</v>
      </c>
      <c r="D93">
        <v>14900</v>
      </c>
      <c r="E93">
        <f t="shared" si="1"/>
        <v>0.15463087248322149</v>
      </c>
    </row>
    <row r="94" spans="1:5" x14ac:dyDescent="0.25">
      <c r="A94" t="s">
        <v>3301</v>
      </c>
      <c r="B94" t="s">
        <v>3327</v>
      </c>
      <c r="C94" s="11">
        <v>17488</v>
      </c>
      <c r="D94">
        <v>21600</v>
      </c>
      <c r="E94">
        <f t="shared" si="1"/>
        <v>0.19037037037037041</v>
      </c>
    </row>
    <row r="95" spans="1:5" x14ac:dyDescent="0.25">
      <c r="A95" t="s">
        <v>3328</v>
      </c>
      <c r="B95" t="s">
        <v>3330</v>
      </c>
      <c r="C95" s="11">
        <v>24280</v>
      </c>
      <c r="D95">
        <v>32050</v>
      </c>
      <c r="E95">
        <f t="shared" si="1"/>
        <v>0.24243369734789388</v>
      </c>
    </row>
    <row r="96" spans="1:5" x14ac:dyDescent="0.25">
      <c r="A96" t="s">
        <v>3328</v>
      </c>
      <c r="B96" t="s">
        <v>3332</v>
      </c>
      <c r="C96" s="11">
        <v>32119</v>
      </c>
      <c r="D96">
        <v>36620</v>
      </c>
      <c r="E96">
        <f t="shared" si="1"/>
        <v>0.12291097760786451</v>
      </c>
    </row>
    <row r="97" spans="1:5" x14ac:dyDescent="0.25">
      <c r="A97" t="s">
        <v>3328</v>
      </c>
      <c r="B97" t="s">
        <v>3334</v>
      </c>
      <c r="C97" s="11">
        <v>38999</v>
      </c>
      <c r="D97">
        <v>47700</v>
      </c>
      <c r="E97">
        <f t="shared" si="1"/>
        <v>0.18241090146750527</v>
      </c>
    </row>
    <row r="98" spans="1:5" x14ac:dyDescent="0.25">
      <c r="A98" t="s">
        <v>3328</v>
      </c>
      <c r="B98" t="s">
        <v>3336</v>
      </c>
      <c r="C98" s="11">
        <v>46445</v>
      </c>
      <c r="D98">
        <v>60430</v>
      </c>
      <c r="E98">
        <f t="shared" si="1"/>
        <v>0.23142478901208008</v>
      </c>
    </row>
    <row r="99" spans="1:5" x14ac:dyDescent="0.25">
      <c r="A99" t="s">
        <v>3328</v>
      </c>
      <c r="B99" t="s">
        <v>3340</v>
      </c>
      <c r="C99" s="11">
        <v>42896</v>
      </c>
      <c r="D99">
        <v>49085</v>
      </c>
      <c r="E99">
        <f t="shared" si="1"/>
        <v>0.12608739940918812</v>
      </c>
    </row>
    <row r="100" spans="1:5" x14ac:dyDescent="0.25">
      <c r="A100" t="s">
        <v>3328</v>
      </c>
      <c r="B100" t="s">
        <v>3342</v>
      </c>
      <c r="C100" s="11">
        <v>27146</v>
      </c>
      <c r="D100">
        <v>36100</v>
      </c>
      <c r="E100">
        <f t="shared" si="1"/>
        <v>0.2480332409972299</v>
      </c>
    </row>
    <row r="101" spans="1:5" x14ac:dyDescent="0.25">
      <c r="A101" t="s">
        <v>3328</v>
      </c>
      <c r="B101" t="s">
        <v>3344</v>
      </c>
      <c r="C101" s="11">
        <v>31614</v>
      </c>
      <c r="D101">
        <v>39615</v>
      </c>
      <c r="E101">
        <f t="shared" si="1"/>
        <v>0.20196895115486557</v>
      </c>
    </row>
    <row r="102" spans="1:5" x14ac:dyDescent="0.25">
      <c r="A102" t="s">
        <v>3328</v>
      </c>
      <c r="B102" t="s">
        <v>3346</v>
      </c>
      <c r="C102" s="11">
        <v>47869</v>
      </c>
      <c r="D102">
        <v>63600</v>
      </c>
      <c r="E102">
        <f t="shared" si="1"/>
        <v>0.24734276729559745</v>
      </c>
    </row>
    <row r="103" spans="1:5" x14ac:dyDescent="0.25">
      <c r="A103" t="s">
        <v>3328</v>
      </c>
      <c r="B103" t="s">
        <v>3348</v>
      </c>
      <c r="C103" s="11">
        <v>60045</v>
      </c>
      <c r="D103">
        <v>72140</v>
      </c>
      <c r="E103">
        <f t="shared" si="1"/>
        <v>0.16766010535070697</v>
      </c>
    </row>
    <row r="104" spans="1:5" x14ac:dyDescent="0.25">
      <c r="A104" t="s">
        <v>3328</v>
      </c>
      <c r="B104" t="s">
        <v>3350</v>
      </c>
      <c r="C104" s="11">
        <v>86527</v>
      </c>
      <c r="D104">
        <v>120060</v>
      </c>
      <c r="E104">
        <f t="shared" si="1"/>
        <v>0.27930201565883728</v>
      </c>
    </row>
    <row r="105" spans="1:5" x14ac:dyDescent="0.25">
      <c r="A105" t="s">
        <v>3328</v>
      </c>
      <c r="B105" t="s">
        <v>3354</v>
      </c>
      <c r="C105" s="11">
        <v>68653</v>
      </c>
      <c r="D105">
        <v>82630</v>
      </c>
      <c r="E105">
        <f t="shared" si="1"/>
        <v>0.16915163984025172</v>
      </c>
    </row>
    <row r="106" spans="1:5" x14ac:dyDescent="0.25">
      <c r="A106" t="s">
        <v>3328</v>
      </c>
      <c r="B106" t="s">
        <v>3356</v>
      </c>
      <c r="C106" s="11">
        <v>35805</v>
      </c>
      <c r="D106">
        <v>39760</v>
      </c>
      <c r="E106">
        <f t="shared" si="1"/>
        <v>9.9471830985915499E-2</v>
      </c>
    </row>
    <row r="107" spans="1:5" x14ac:dyDescent="0.25">
      <c r="A107" t="s">
        <v>3328</v>
      </c>
      <c r="B107" t="s">
        <v>3358</v>
      </c>
      <c r="C107" s="11">
        <v>40112</v>
      </c>
      <c r="D107">
        <v>47445</v>
      </c>
      <c r="E107">
        <f t="shared" si="1"/>
        <v>0.15455790915797241</v>
      </c>
    </row>
    <row r="108" spans="1:5" x14ac:dyDescent="0.25">
      <c r="A108" t="s">
        <v>3359</v>
      </c>
      <c r="B108" t="s">
        <v>3365</v>
      </c>
      <c r="C108" s="11">
        <v>27058</v>
      </c>
      <c r="D108">
        <v>40690</v>
      </c>
      <c r="E108">
        <f t="shared" si="1"/>
        <v>0.33502088965347754</v>
      </c>
    </row>
    <row r="109" spans="1:5" x14ac:dyDescent="0.25">
      <c r="A109" t="s">
        <v>3359</v>
      </c>
      <c r="B109" t="s">
        <v>3369</v>
      </c>
      <c r="C109" s="11">
        <v>29075</v>
      </c>
      <c r="D109">
        <v>38575</v>
      </c>
      <c r="E109">
        <f t="shared" si="1"/>
        <v>0.24627349319507452</v>
      </c>
    </row>
    <row r="110" spans="1:5" x14ac:dyDescent="0.25">
      <c r="A110" t="s">
        <v>3359</v>
      </c>
      <c r="B110" t="s">
        <v>3371</v>
      </c>
      <c r="C110" s="11">
        <v>25761</v>
      </c>
      <c r="D110">
        <v>25190</v>
      </c>
      <c r="E110">
        <f t="shared" si="1"/>
        <v>-2.266772528781269E-2</v>
      </c>
    </row>
    <row r="111" spans="1:5" x14ac:dyDescent="0.25">
      <c r="A111" t="s">
        <v>3359</v>
      </c>
      <c r="B111" t="s">
        <v>3373</v>
      </c>
      <c r="C111" s="11">
        <v>41969</v>
      </c>
      <c r="D111">
        <v>60120</v>
      </c>
      <c r="E111">
        <f t="shared" si="1"/>
        <v>0.30191284098469728</v>
      </c>
    </row>
    <row r="112" spans="1:5" x14ac:dyDescent="0.25">
      <c r="A112" t="s">
        <v>3359</v>
      </c>
      <c r="B112" t="s">
        <v>3375</v>
      </c>
      <c r="C112" s="11">
        <v>39236</v>
      </c>
      <c r="D112">
        <v>56165</v>
      </c>
      <c r="E112">
        <f t="shared" si="1"/>
        <v>0.30141547226920684</v>
      </c>
    </row>
    <row r="113" spans="1:5" x14ac:dyDescent="0.25">
      <c r="A113" t="s">
        <v>3376</v>
      </c>
      <c r="B113" t="s">
        <v>3380</v>
      </c>
      <c r="C113" s="11">
        <v>29765</v>
      </c>
      <c r="D113">
        <v>29985</v>
      </c>
      <c r="E113">
        <f t="shared" si="1"/>
        <v>7.3370018342504562E-3</v>
      </c>
    </row>
    <row r="114" spans="1:5" x14ac:dyDescent="0.25">
      <c r="A114" t="s">
        <v>3376</v>
      </c>
      <c r="B114" t="s">
        <v>3382</v>
      </c>
      <c r="C114" s="11">
        <v>12012</v>
      </c>
      <c r="D114">
        <v>14720</v>
      </c>
      <c r="E114">
        <f t="shared" si="1"/>
        <v>0.1839673913043478</v>
      </c>
    </row>
    <row r="115" spans="1:5" x14ac:dyDescent="0.25">
      <c r="A115" t="s">
        <v>3376</v>
      </c>
      <c r="B115" t="s">
        <v>3384</v>
      </c>
      <c r="C115" s="11">
        <v>20129</v>
      </c>
      <c r="D115">
        <v>18945</v>
      </c>
      <c r="E115">
        <f t="shared" si="1"/>
        <v>-6.2496700976510944E-2</v>
      </c>
    </row>
    <row r="116" spans="1:5" x14ac:dyDescent="0.25">
      <c r="A116" t="s">
        <v>3376</v>
      </c>
      <c r="B116" t="s">
        <v>3386</v>
      </c>
      <c r="C116" s="11">
        <v>18366</v>
      </c>
      <c r="D116">
        <v>16945</v>
      </c>
      <c r="E116">
        <f t="shared" si="1"/>
        <v>-8.385954558866926E-2</v>
      </c>
    </row>
    <row r="117" spans="1:5" x14ac:dyDescent="0.25">
      <c r="A117" t="s">
        <v>3376</v>
      </c>
      <c r="B117" t="s">
        <v>3389</v>
      </c>
      <c r="C117" s="11">
        <v>15271</v>
      </c>
      <c r="D117">
        <v>20140</v>
      </c>
      <c r="E117">
        <f t="shared" si="1"/>
        <v>0.24175769612711018</v>
      </c>
    </row>
    <row r="118" spans="1:5" x14ac:dyDescent="0.25">
      <c r="A118" t="s">
        <v>3376</v>
      </c>
      <c r="B118" t="s">
        <v>3393</v>
      </c>
      <c r="C118" s="11">
        <v>14978</v>
      </c>
      <c r="D118">
        <v>21190</v>
      </c>
      <c r="E118">
        <f t="shared" si="1"/>
        <v>0.29315714959886741</v>
      </c>
    </row>
    <row r="119" spans="1:5" x14ac:dyDescent="0.25">
      <c r="A119" t="s">
        <v>3398</v>
      </c>
      <c r="B119" t="s">
        <v>3408</v>
      </c>
      <c r="C119" s="11">
        <v>12475</v>
      </c>
      <c r="D119">
        <v>17195</v>
      </c>
      <c r="E119">
        <f t="shared" si="1"/>
        <v>0.27449840069787734</v>
      </c>
    </row>
    <row r="120" spans="1:5" x14ac:dyDescent="0.25">
      <c r="A120" t="s">
        <v>3398</v>
      </c>
      <c r="B120" t="s">
        <v>3410</v>
      </c>
      <c r="C120" s="11">
        <v>14482</v>
      </c>
      <c r="D120">
        <v>19470</v>
      </c>
      <c r="E120">
        <f t="shared" si="1"/>
        <v>0.25618900873138162</v>
      </c>
    </row>
    <row r="121" spans="1:5" x14ac:dyDescent="0.25">
      <c r="A121" t="s">
        <v>3398</v>
      </c>
      <c r="B121" t="s">
        <v>3412</v>
      </c>
      <c r="C121" s="11">
        <v>16082</v>
      </c>
      <c r="D121">
        <v>22995</v>
      </c>
      <c r="E121">
        <f t="shared" si="1"/>
        <v>0.30063057186344855</v>
      </c>
    </row>
    <row r="122" spans="1:5" x14ac:dyDescent="0.25">
      <c r="A122" t="s">
        <v>3413</v>
      </c>
      <c r="B122" t="s">
        <v>3415</v>
      </c>
      <c r="C122" s="11">
        <v>15306</v>
      </c>
      <c r="D122">
        <v>22170</v>
      </c>
      <c r="E122">
        <f t="shared" si="1"/>
        <v>0.30960757780784842</v>
      </c>
    </row>
    <row r="123" spans="1:5" x14ac:dyDescent="0.25">
      <c r="A123" t="s">
        <v>3413</v>
      </c>
      <c r="B123" t="s">
        <v>3417</v>
      </c>
      <c r="C123" s="11">
        <v>26912</v>
      </c>
      <c r="D123">
        <v>37590</v>
      </c>
      <c r="E123">
        <f t="shared" si="1"/>
        <v>0.2840649108805533</v>
      </c>
    </row>
    <row r="124" spans="1:5" x14ac:dyDescent="0.25">
      <c r="A124" t="s">
        <v>3413</v>
      </c>
      <c r="B124" t="s">
        <v>3419</v>
      </c>
      <c r="C124" s="11">
        <v>13129</v>
      </c>
      <c r="D124">
        <v>16900</v>
      </c>
      <c r="E124">
        <f t="shared" si="1"/>
        <v>0.2231360946745562</v>
      </c>
    </row>
    <row r="125" spans="1:5" x14ac:dyDescent="0.25">
      <c r="A125" t="s">
        <v>3413</v>
      </c>
      <c r="B125" t="s">
        <v>3421</v>
      </c>
      <c r="C125" s="11">
        <v>14405</v>
      </c>
      <c r="D125">
        <v>17990</v>
      </c>
      <c r="E125">
        <f t="shared" si="1"/>
        <v>0.19927737632017783</v>
      </c>
    </row>
    <row r="126" spans="1:5" x14ac:dyDescent="0.25">
      <c r="A126" t="s">
        <v>3413</v>
      </c>
      <c r="B126" t="s">
        <v>3423</v>
      </c>
      <c r="C126" s="11">
        <v>15431</v>
      </c>
      <c r="D126">
        <v>19170</v>
      </c>
      <c r="E126">
        <f t="shared" si="1"/>
        <v>0.19504434011476268</v>
      </c>
    </row>
    <row r="127" spans="1:5" x14ac:dyDescent="0.25">
      <c r="A127" t="s">
        <v>3413</v>
      </c>
      <c r="B127" t="s">
        <v>3425</v>
      </c>
      <c r="C127" s="11">
        <v>18725</v>
      </c>
      <c r="D127">
        <v>28980</v>
      </c>
      <c r="E127">
        <f t="shared" si="1"/>
        <v>0.35386473429951693</v>
      </c>
    </row>
    <row r="128" spans="1:5" x14ac:dyDescent="0.25">
      <c r="A128" t="s">
        <v>3413</v>
      </c>
      <c r="B128" t="s">
        <v>3427</v>
      </c>
      <c r="C128" s="11">
        <v>21112</v>
      </c>
      <c r="D128">
        <v>31290</v>
      </c>
      <c r="E128">
        <f t="shared" si="1"/>
        <v>0.32527964205816551</v>
      </c>
    </row>
    <row r="129" spans="1:5" x14ac:dyDescent="0.25">
      <c r="A129" t="s">
        <v>3413</v>
      </c>
      <c r="B129" t="s">
        <v>3429</v>
      </c>
      <c r="C129" s="11">
        <v>19584</v>
      </c>
      <c r="D129">
        <v>28530</v>
      </c>
      <c r="E129">
        <f t="shared" si="1"/>
        <v>0.31356466876971612</v>
      </c>
    </row>
    <row r="130" spans="1:5" x14ac:dyDescent="0.25">
      <c r="A130" t="s">
        <v>3413</v>
      </c>
      <c r="B130" t="s">
        <v>3431</v>
      </c>
      <c r="C130" s="11">
        <v>22181</v>
      </c>
      <c r="D130">
        <v>29110</v>
      </c>
      <c r="E130">
        <f t="shared" si="1"/>
        <v>0.23802816901408452</v>
      </c>
    </row>
    <row r="131" spans="1:5" x14ac:dyDescent="0.25">
      <c r="A131" t="s">
        <v>3413</v>
      </c>
      <c r="B131" t="s">
        <v>3433</v>
      </c>
      <c r="C131" s="11">
        <v>27823</v>
      </c>
      <c r="D131">
        <v>26220</v>
      </c>
      <c r="E131">
        <f t="shared" si="1"/>
        <v>-6.1136536994660595E-2</v>
      </c>
    </row>
    <row r="132" spans="1:5" x14ac:dyDescent="0.25">
      <c r="A132" t="s">
        <v>3413</v>
      </c>
      <c r="B132" t="s">
        <v>3435</v>
      </c>
      <c r="C132" s="11">
        <v>15519</v>
      </c>
      <c r="D132">
        <v>22790</v>
      </c>
      <c r="E132">
        <f t="shared" si="1"/>
        <v>0.31904344010530938</v>
      </c>
    </row>
    <row r="133" spans="1:5" x14ac:dyDescent="0.25">
      <c r="A133" t="s">
        <v>3413</v>
      </c>
      <c r="B133" t="s">
        <v>3437</v>
      </c>
      <c r="C133" s="11">
        <v>10818</v>
      </c>
      <c r="D133">
        <v>15990</v>
      </c>
      <c r="E133">
        <f t="shared" si="1"/>
        <v>0.3234521575984991</v>
      </c>
    </row>
    <row r="134" spans="1:5" x14ac:dyDescent="0.25">
      <c r="A134" t="s">
        <v>3413</v>
      </c>
      <c r="B134" t="s">
        <v>3439</v>
      </c>
      <c r="C134" s="11">
        <v>19872</v>
      </c>
      <c r="D134">
        <v>29360</v>
      </c>
      <c r="E134">
        <f t="shared" ref="E134:E176" si="2">1-C134/D134</f>
        <v>0.32316076294277929</v>
      </c>
    </row>
    <row r="135" spans="1:5" x14ac:dyDescent="0.25">
      <c r="A135" t="s">
        <v>3413</v>
      </c>
      <c r="B135" t="s">
        <v>3443</v>
      </c>
      <c r="C135" s="11">
        <v>10932</v>
      </c>
      <c r="D135">
        <v>11990</v>
      </c>
      <c r="E135">
        <f t="shared" si="2"/>
        <v>8.8240200166805671E-2</v>
      </c>
    </row>
    <row r="136" spans="1:5" x14ac:dyDescent="0.25">
      <c r="A136" t="s">
        <v>3413</v>
      </c>
      <c r="B136" t="s">
        <v>3445</v>
      </c>
      <c r="C136" s="11">
        <v>22581</v>
      </c>
      <c r="D136">
        <v>23390</v>
      </c>
      <c r="E136">
        <f t="shared" si="2"/>
        <v>3.458743052586577E-2</v>
      </c>
    </row>
    <row r="137" spans="1:5" x14ac:dyDescent="0.25">
      <c r="A137" t="s">
        <v>3446</v>
      </c>
      <c r="B137" t="s">
        <v>3448</v>
      </c>
      <c r="C137" s="11">
        <v>15524</v>
      </c>
      <c r="D137">
        <v>19210</v>
      </c>
      <c r="E137">
        <f t="shared" si="2"/>
        <v>0.19187922956793335</v>
      </c>
    </row>
    <row r="138" spans="1:5" x14ac:dyDescent="0.25">
      <c r="A138" t="s">
        <v>3446</v>
      </c>
      <c r="B138" t="s">
        <v>3450</v>
      </c>
      <c r="C138" s="11">
        <v>13991</v>
      </c>
      <c r="D138">
        <v>16970</v>
      </c>
      <c r="E138">
        <f t="shared" si="2"/>
        <v>0.17554507955215082</v>
      </c>
    </row>
    <row r="139" spans="1:5" x14ac:dyDescent="0.25">
      <c r="A139" t="s">
        <v>3446</v>
      </c>
      <c r="B139" t="s">
        <v>3452</v>
      </c>
      <c r="C139" s="11">
        <v>12824</v>
      </c>
      <c r="D139">
        <v>15920</v>
      </c>
      <c r="E139">
        <f t="shared" si="2"/>
        <v>0.19447236180904526</v>
      </c>
    </row>
    <row r="140" spans="1:5" x14ac:dyDescent="0.25">
      <c r="A140" t="s">
        <v>3453</v>
      </c>
      <c r="B140" t="s">
        <v>3455</v>
      </c>
      <c r="C140" s="11">
        <v>19334</v>
      </c>
      <c r="D140">
        <v>22195</v>
      </c>
      <c r="E140">
        <f t="shared" si="2"/>
        <v>0.12890290605992338</v>
      </c>
    </row>
    <row r="141" spans="1:5" x14ac:dyDescent="0.25">
      <c r="A141" t="s">
        <v>3453</v>
      </c>
      <c r="B141" t="s">
        <v>3457</v>
      </c>
      <c r="C141" s="11">
        <v>16917</v>
      </c>
      <c r="D141">
        <v>17895</v>
      </c>
      <c r="E141">
        <f t="shared" si="2"/>
        <v>5.4652137468566675E-2</v>
      </c>
    </row>
    <row r="142" spans="1:5" x14ac:dyDescent="0.25">
      <c r="A142" t="s">
        <v>3453</v>
      </c>
      <c r="B142" t="s">
        <v>3459</v>
      </c>
      <c r="C142" s="11">
        <v>17325</v>
      </c>
      <c r="D142">
        <v>18395</v>
      </c>
      <c r="E142">
        <f t="shared" si="2"/>
        <v>5.8167980429464583E-2</v>
      </c>
    </row>
    <row r="143" spans="1:5" x14ac:dyDescent="0.25">
      <c r="A143" t="s">
        <v>3453</v>
      </c>
      <c r="B143" t="s">
        <v>3461</v>
      </c>
      <c r="C143" s="11">
        <v>17144</v>
      </c>
      <c r="D143">
        <v>20295</v>
      </c>
      <c r="E143">
        <f t="shared" si="2"/>
        <v>0.15525991623552604</v>
      </c>
    </row>
    <row r="144" spans="1:5" x14ac:dyDescent="0.25">
      <c r="A144" t="s">
        <v>3453</v>
      </c>
      <c r="B144" t="s">
        <v>3463</v>
      </c>
      <c r="C144" s="11">
        <v>21771</v>
      </c>
      <c r="D144">
        <v>23495</v>
      </c>
      <c r="E144">
        <f t="shared" si="2"/>
        <v>7.3377314322196185E-2</v>
      </c>
    </row>
    <row r="145" spans="1:5" x14ac:dyDescent="0.25">
      <c r="A145" t="s">
        <v>3453</v>
      </c>
      <c r="B145" t="s">
        <v>3465</v>
      </c>
      <c r="C145" s="11">
        <v>26087</v>
      </c>
      <c r="D145">
        <v>34095</v>
      </c>
      <c r="E145">
        <f t="shared" si="2"/>
        <v>0.23487314855550667</v>
      </c>
    </row>
    <row r="146" spans="1:5" x14ac:dyDescent="0.25">
      <c r="A146" t="s">
        <v>3466</v>
      </c>
      <c r="B146" t="s">
        <v>3468</v>
      </c>
      <c r="C146" s="11">
        <v>28949</v>
      </c>
      <c r="D146">
        <v>32820</v>
      </c>
      <c r="E146">
        <f t="shared" si="2"/>
        <v>0.1179463741620963</v>
      </c>
    </row>
    <row r="147" spans="1:5" x14ac:dyDescent="0.25">
      <c r="A147" t="s">
        <v>3466</v>
      </c>
      <c r="B147" t="s">
        <v>3470</v>
      </c>
      <c r="C147" s="11">
        <v>24452</v>
      </c>
      <c r="D147">
        <v>31340</v>
      </c>
      <c r="E147">
        <f t="shared" si="2"/>
        <v>0.21978302488832169</v>
      </c>
    </row>
    <row r="148" spans="1:5" x14ac:dyDescent="0.25">
      <c r="A148" t="s">
        <v>3466</v>
      </c>
      <c r="B148" t="s">
        <v>3472</v>
      </c>
      <c r="C148" s="11">
        <v>20783</v>
      </c>
      <c r="D148">
        <v>26140</v>
      </c>
      <c r="E148">
        <f t="shared" si="2"/>
        <v>0.20493496557000768</v>
      </c>
    </row>
    <row r="149" spans="1:5" x14ac:dyDescent="0.25">
      <c r="A149" t="s">
        <v>3466</v>
      </c>
      <c r="B149" t="s">
        <v>3474</v>
      </c>
      <c r="C149" s="11">
        <v>16587</v>
      </c>
      <c r="D149">
        <v>22235</v>
      </c>
      <c r="E149">
        <f t="shared" si="2"/>
        <v>0.25401394198335958</v>
      </c>
    </row>
    <row r="150" spans="1:5" x14ac:dyDescent="0.25">
      <c r="A150" t="s">
        <v>3466</v>
      </c>
      <c r="B150" t="s">
        <v>3476</v>
      </c>
      <c r="C150" s="11">
        <v>13412</v>
      </c>
      <c r="D150">
        <v>16800</v>
      </c>
      <c r="E150">
        <f t="shared" si="2"/>
        <v>0.20166666666666666</v>
      </c>
    </row>
    <row r="151" spans="1:5" x14ac:dyDescent="0.25">
      <c r="A151" t="s">
        <v>3466</v>
      </c>
      <c r="B151" t="s">
        <v>3478</v>
      </c>
      <c r="C151" s="11">
        <v>25167</v>
      </c>
      <c r="D151">
        <v>27680</v>
      </c>
      <c r="E151">
        <f t="shared" si="2"/>
        <v>9.0787572254335314E-2</v>
      </c>
    </row>
    <row r="152" spans="1:5" x14ac:dyDescent="0.25">
      <c r="A152" t="s">
        <v>3466</v>
      </c>
      <c r="B152" t="s">
        <v>3480</v>
      </c>
      <c r="C152" s="11">
        <v>29542</v>
      </c>
      <c r="D152">
        <v>47300</v>
      </c>
      <c r="E152">
        <f t="shared" si="2"/>
        <v>0.37543340380549683</v>
      </c>
    </row>
    <row r="153" spans="1:5" x14ac:dyDescent="0.25">
      <c r="A153" t="s">
        <v>3466</v>
      </c>
      <c r="B153" t="s">
        <v>3482</v>
      </c>
      <c r="C153" s="11">
        <v>23509</v>
      </c>
      <c r="D153">
        <v>29215</v>
      </c>
      <c r="E153">
        <f t="shared" si="2"/>
        <v>0.19531062810200239</v>
      </c>
    </row>
    <row r="154" spans="1:5" x14ac:dyDescent="0.25">
      <c r="A154" t="s">
        <v>3466</v>
      </c>
      <c r="B154" t="s">
        <v>3484</v>
      </c>
      <c r="C154" s="11">
        <v>59916</v>
      </c>
      <c r="D154">
        <v>78755</v>
      </c>
      <c r="E154">
        <f t="shared" si="2"/>
        <v>0.23921020887562694</v>
      </c>
    </row>
    <row r="155" spans="1:5" x14ac:dyDescent="0.25">
      <c r="A155" t="s">
        <v>3466</v>
      </c>
      <c r="B155" t="s">
        <v>3486</v>
      </c>
      <c r="C155" s="11">
        <v>13687</v>
      </c>
      <c r="D155">
        <v>19275</v>
      </c>
      <c r="E155">
        <f t="shared" si="2"/>
        <v>0.2899092088197146</v>
      </c>
    </row>
    <row r="156" spans="1:5" x14ac:dyDescent="0.25">
      <c r="A156" t="s">
        <v>3466</v>
      </c>
      <c r="B156" t="s">
        <v>3488</v>
      </c>
      <c r="C156" s="11">
        <v>17643</v>
      </c>
      <c r="D156">
        <v>24200</v>
      </c>
      <c r="E156">
        <f t="shared" si="2"/>
        <v>0.27095041322314051</v>
      </c>
    </row>
    <row r="157" spans="1:5" x14ac:dyDescent="0.25">
      <c r="A157" t="s">
        <v>3466</v>
      </c>
      <c r="B157" t="s">
        <v>3490</v>
      </c>
      <c r="C157" s="11">
        <v>19093</v>
      </c>
      <c r="D157">
        <v>23550</v>
      </c>
      <c r="E157">
        <f t="shared" si="2"/>
        <v>0.18925690021231423</v>
      </c>
    </row>
    <row r="158" spans="1:5" x14ac:dyDescent="0.25">
      <c r="A158" t="s">
        <v>3466</v>
      </c>
      <c r="B158" t="s">
        <v>3492</v>
      </c>
      <c r="C158" s="11">
        <v>26808</v>
      </c>
      <c r="D158">
        <v>26920</v>
      </c>
      <c r="E158">
        <f t="shared" si="2"/>
        <v>4.1604754829123181E-3</v>
      </c>
    </row>
    <row r="159" spans="1:5" x14ac:dyDescent="0.25">
      <c r="A159" t="s">
        <v>3466</v>
      </c>
      <c r="B159" t="s">
        <v>3496</v>
      </c>
      <c r="C159" s="11">
        <v>15727</v>
      </c>
      <c r="D159">
        <v>18125</v>
      </c>
      <c r="E159">
        <f t="shared" si="2"/>
        <v>0.13230344827586205</v>
      </c>
    </row>
    <row r="160" spans="1:5" x14ac:dyDescent="0.25">
      <c r="A160" t="s">
        <v>3466</v>
      </c>
      <c r="B160" t="s">
        <v>3498</v>
      </c>
      <c r="C160" s="11">
        <v>21105</v>
      </c>
      <c r="D160">
        <v>27950</v>
      </c>
      <c r="E160">
        <f t="shared" si="2"/>
        <v>0.24490161001788913</v>
      </c>
    </row>
    <row r="161" spans="1:5" x14ac:dyDescent="0.25">
      <c r="A161" t="s">
        <v>3466</v>
      </c>
      <c r="B161" t="s">
        <v>3500</v>
      </c>
      <c r="C161" s="11">
        <v>12260</v>
      </c>
      <c r="D161">
        <v>14430</v>
      </c>
      <c r="E161">
        <f t="shared" si="2"/>
        <v>0.15038115038115041</v>
      </c>
    </row>
    <row r="162" spans="1:5" x14ac:dyDescent="0.25">
      <c r="A162" t="s">
        <v>3503</v>
      </c>
      <c r="B162" t="s">
        <v>3505</v>
      </c>
      <c r="C162" s="11">
        <v>19484</v>
      </c>
      <c r="D162">
        <v>31795</v>
      </c>
      <c r="E162">
        <f t="shared" si="2"/>
        <v>0.38719924516433402</v>
      </c>
    </row>
    <row r="163" spans="1:5" x14ac:dyDescent="0.25">
      <c r="A163" t="s">
        <v>3503</v>
      </c>
      <c r="B163" t="s">
        <v>3507</v>
      </c>
      <c r="C163" s="11">
        <v>24307</v>
      </c>
      <c r="D163">
        <v>35195</v>
      </c>
      <c r="E163">
        <f t="shared" si="2"/>
        <v>0.30936212530188945</v>
      </c>
    </row>
    <row r="164" spans="1:5" x14ac:dyDescent="0.25">
      <c r="A164" t="s">
        <v>3503</v>
      </c>
      <c r="B164" t="s">
        <v>3509</v>
      </c>
      <c r="C164" s="11">
        <v>20804</v>
      </c>
      <c r="D164">
        <v>25095</v>
      </c>
      <c r="E164">
        <f t="shared" si="2"/>
        <v>0.17099023709902372</v>
      </c>
    </row>
    <row r="165" spans="1:5" x14ac:dyDescent="0.25">
      <c r="A165" t="s">
        <v>3503</v>
      </c>
      <c r="B165" t="s">
        <v>3511</v>
      </c>
      <c r="C165" s="11">
        <v>13762</v>
      </c>
      <c r="D165">
        <v>19995</v>
      </c>
      <c r="E165">
        <f t="shared" si="2"/>
        <v>0.31172793198299575</v>
      </c>
    </row>
    <row r="166" spans="1:5" x14ac:dyDescent="0.25">
      <c r="A166" t="s">
        <v>3503</v>
      </c>
      <c r="B166" t="s">
        <v>3513</v>
      </c>
      <c r="C166" s="11">
        <v>9842</v>
      </c>
      <c r="D166">
        <v>15596</v>
      </c>
      <c r="E166">
        <f t="shared" si="2"/>
        <v>0.36894075403949733</v>
      </c>
    </row>
    <row r="167" spans="1:5" x14ac:dyDescent="0.25">
      <c r="A167" t="s">
        <v>3503</v>
      </c>
      <c r="B167" t="s">
        <v>3515</v>
      </c>
      <c r="C167" s="11">
        <v>16443</v>
      </c>
      <c r="D167">
        <v>20995</v>
      </c>
      <c r="E167">
        <f t="shared" si="2"/>
        <v>0.21681352703024526</v>
      </c>
    </row>
    <row r="168" spans="1:5" x14ac:dyDescent="0.25">
      <c r="A168" t="s">
        <v>3503</v>
      </c>
      <c r="B168" t="s">
        <v>3519</v>
      </c>
      <c r="C168" s="11">
        <v>14409</v>
      </c>
      <c r="D168">
        <v>20845</v>
      </c>
      <c r="E168">
        <f t="shared" si="2"/>
        <v>0.30875509714559846</v>
      </c>
    </row>
    <row r="169" spans="1:5" x14ac:dyDescent="0.25">
      <c r="A169" t="s">
        <v>3503</v>
      </c>
      <c r="B169" t="s">
        <v>3525</v>
      </c>
      <c r="C169" s="11">
        <v>16626</v>
      </c>
      <c r="D169">
        <v>23305</v>
      </c>
      <c r="E169">
        <f t="shared" si="2"/>
        <v>0.28659086033040115</v>
      </c>
    </row>
    <row r="170" spans="1:5" x14ac:dyDescent="0.25">
      <c r="A170" t="s">
        <v>3503</v>
      </c>
      <c r="B170" t="s">
        <v>3527</v>
      </c>
      <c r="C170" s="11">
        <v>32139</v>
      </c>
      <c r="D170">
        <v>44570</v>
      </c>
      <c r="E170">
        <f t="shared" si="2"/>
        <v>0.27890958043527037</v>
      </c>
    </row>
    <row r="171" spans="1:5" x14ac:dyDescent="0.25">
      <c r="A171" t="s">
        <v>3528</v>
      </c>
      <c r="B171" t="s">
        <v>3530</v>
      </c>
      <c r="C171" s="11">
        <v>21309</v>
      </c>
      <c r="D171">
        <v>25500</v>
      </c>
      <c r="E171">
        <f t="shared" si="2"/>
        <v>0.16435294117647059</v>
      </c>
    </row>
    <row r="172" spans="1:5" x14ac:dyDescent="0.25">
      <c r="A172" t="s">
        <v>3528</v>
      </c>
      <c r="B172" t="s">
        <v>3534</v>
      </c>
      <c r="C172" s="11">
        <v>24191</v>
      </c>
      <c r="D172">
        <v>33300</v>
      </c>
      <c r="E172">
        <f t="shared" si="2"/>
        <v>0.27354354354354349</v>
      </c>
    </row>
    <row r="173" spans="1:5" x14ac:dyDescent="0.25">
      <c r="A173" t="s">
        <v>3528</v>
      </c>
      <c r="B173" t="s">
        <v>3536</v>
      </c>
      <c r="C173" s="11">
        <v>27748</v>
      </c>
      <c r="D173">
        <v>40500</v>
      </c>
      <c r="E173">
        <f t="shared" si="2"/>
        <v>0.31486419753086414</v>
      </c>
    </row>
    <row r="174" spans="1:5" x14ac:dyDescent="0.25">
      <c r="A174" t="s">
        <v>3528</v>
      </c>
      <c r="B174" t="s">
        <v>3542</v>
      </c>
      <c r="C174" s="11">
        <v>24775</v>
      </c>
      <c r="D174">
        <v>34850</v>
      </c>
      <c r="E174">
        <f t="shared" si="2"/>
        <v>0.28909612625538017</v>
      </c>
    </row>
    <row r="175" spans="1:5" x14ac:dyDescent="0.25">
      <c r="A175" t="s">
        <v>3528</v>
      </c>
      <c r="B175" t="s">
        <v>3544</v>
      </c>
      <c r="C175" s="11">
        <v>27151</v>
      </c>
      <c r="D175">
        <v>34500</v>
      </c>
      <c r="E175">
        <f t="shared" si="2"/>
        <v>0.21301449275362316</v>
      </c>
    </row>
    <row r="176" spans="1:5" x14ac:dyDescent="0.25">
      <c r="A176" t="s">
        <v>3528</v>
      </c>
      <c r="B176" t="s">
        <v>3546</v>
      </c>
      <c r="C176" s="11">
        <v>28654</v>
      </c>
      <c r="D176">
        <v>39700</v>
      </c>
      <c r="E176">
        <f t="shared" si="2"/>
        <v>0.27823677581863981</v>
      </c>
    </row>
    <row r="177" spans="1:3" x14ac:dyDescent="0.25">
      <c r="A177" t="s">
        <v>3551</v>
      </c>
      <c r="C177" s="11">
        <v>24878.860465116279</v>
      </c>
    </row>
  </sheetData>
  <pageMargins left="0.7" right="0.7" top="0.75" bottom="0.75" header="0.3" footer="0.3"/>
  <pageSetup paperSize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1"/>
  <sheetViews>
    <sheetView workbookViewId="0">
      <selection activeCell="C240" sqref="A3:C240"/>
    </sheetView>
  </sheetViews>
  <sheetFormatPr defaultRowHeight="15" x14ac:dyDescent="0.25"/>
  <cols>
    <col min="1" max="1" width="27.28515625" bestFit="1" customWidth="1"/>
    <col min="2" max="2" width="23.5703125" bestFit="1" customWidth="1"/>
    <col min="3" max="3" width="18.85546875" bestFit="1" customWidth="1"/>
  </cols>
  <sheetData>
    <row r="3" spans="1:3" x14ac:dyDescent="0.25">
      <c r="A3" s="8" t="s">
        <v>3021</v>
      </c>
      <c r="B3" s="8" t="s">
        <v>3029</v>
      </c>
      <c r="C3" t="s">
        <v>3567</v>
      </c>
    </row>
    <row r="4" spans="1:3" x14ac:dyDescent="0.25">
      <c r="A4" t="s">
        <v>3048</v>
      </c>
      <c r="B4" t="s">
        <v>3050</v>
      </c>
      <c r="C4" s="11">
        <v>17.756599999999999</v>
      </c>
    </row>
    <row r="5" spans="1:3" x14ac:dyDescent="0.25">
      <c r="A5" t="s">
        <v>3048</v>
      </c>
      <c r="B5" t="s">
        <v>3052</v>
      </c>
      <c r="C5" s="11">
        <v>21.035499999999999</v>
      </c>
    </row>
    <row r="6" spans="1:3" x14ac:dyDescent="0.25">
      <c r="A6" t="s">
        <v>3048</v>
      </c>
      <c r="B6" t="s">
        <v>3054</v>
      </c>
      <c r="C6" s="11">
        <v>19.745200000000001</v>
      </c>
    </row>
    <row r="7" spans="1:3" x14ac:dyDescent="0.25">
      <c r="A7" t="s">
        <v>3048</v>
      </c>
      <c r="B7" t="s">
        <v>3056</v>
      </c>
      <c r="C7" s="11">
        <v>23.165400000000002</v>
      </c>
    </row>
    <row r="8" spans="1:3" x14ac:dyDescent="0.25">
      <c r="A8" t="s">
        <v>3048</v>
      </c>
      <c r="B8" t="s">
        <v>3058</v>
      </c>
      <c r="C8" s="11">
        <v>22.597000000000001</v>
      </c>
    </row>
    <row r="9" spans="1:3" x14ac:dyDescent="0.25">
      <c r="A9" t="s">
        <v>3048</v>
      </c>
      <c r="B9" t="s">
        <v>3060</v>
      </c>
      <c r="C9" s="11">
        <v>24.669</v>
      </c>
    </row>
    <row r="10" spans="1:3" x14ac:dyDescent="0.25">
      <c r="A10" t="s">
        <v>3048</v>
      </c>
      <c r="B10" t="s">
        <v>3062</v>
      </c>
      <c r="C10" s="11">
        <v>18.830200000000001</v>
      </c>
    </row>
    <row r="11" spans="1:3" x14ac:dyDescent="0.25">
      <c r="A11" t="s">
        <v>3063</v>
      </c>
      <c r="B11" t="s">
        <v>3065</v>
      </c>
      <c r="C11" s="11">
        <v>26.164999999999999</v>
      </c>
    </row>
    <row r="12" spans="1:3" x14ac:dyDescent="0.25">
      <c r="A12" t="s">
        <v>3063</v>
      </c>
      <c r="B12" t="s">
        <v>3067</v>
      </c>
      <c r="C12" s="11">
        <v>25.718</v>
      </c>
    </row>
    <row r="13" spans="1:3" x14ac:dyDescent="0.25">
      <c r="A13" t="s">
        <v>3063</v>
      </c>
      <c r="B13" t="s">
        <v>3069</v>
      </c>
      <c r="C13" s="11">
        <v>26.75</v>
      </c>
    </row>
    <row r="14" spans="1:3" x14ac:dyDescent="0.25">
      <c r="A14" t="s">
        <v>3063</v>
      </c>
      <c r="B14" t="s">
        <v>3071</v>
      </c>
      <c r="C14" s="11">
        <v>21.831</v>
      </c>
    </row>
    <row r="15" spans="1:3" x14ac:dyDescent="0.25">
      <c r="A15" t="s">
        <v>3063</v>
      </c>
      <c r="B15" t="s">
        <v>3073</v>
      </c>
      <c r="C15" s="11">
        <v>21.831</v>
      </c>
    </row>
    <row r="16" spans="1:3" x14ac:dyDescent="0.25">
      <c r="A16" t="s">
        <v>3063</v>
      </c>
      <c r="B16" t="s">
        <v>3075</v>
      </c>
      <c r="C16" s="11">
        <v>20.95</v>
      </c>
    </row>
    <row r="17" spans="1:3" x14ac:dyDescent="0.25">
      <c r="A17" t="s">
        <v>3063</v>
      </c>
      <c r="B17" t="s">
        <v>3077</v>
      </c>
      <c r="C17" s="11">
        <v>19.170000000000002</v>
      </c>
    </row>
    <row r="18" spans="1:3" x14ac:dyDescent="0.25">
      <c r="A18" t="s">
        <v>3063</v>
      </c>
      <c r="B18" t="s">
        <v>3079</v>
      </c>
      <c r="C18" s="11">
        <v>18.920000000000002</v>
      </c>
    </row>
    <row r="19" spans="1:3" x14ac:dyDescent="0.25">
      <c r="A19" t="s">
        <v>3080</v>
      </c>
      <c r="B19" t="s">
        <v>3082</v>
      </c>
      <c r="C19" s="11">
        <v>22.5</v>
      </c>
    </row>
    <row r="20" spans="1:3" x14ac:dyDescent="0.25">
      <c r="A20" t="s">
        <v>3080</v>
      </c>
      <c r="B20" t="s">
        <v>3084</v>
      </c>
      <c r="C20" s="11">
        <v>19.12</v>
      </c>
    </row>
    <row r="21" spans="1:3" x14ac:dyDescent="0.25">
      <c r="A21" t="s">
        <v>3080</v>
      </c>
      <c r="B21" t="s">
        <v>3086</v>
      </c>
      <c r="C21" s="11">
        <v>20.85</v>
      </c>
    </row>
    <row r="22" spans="1:3" x14ac:dyDescent="0.25">
      <c r="A22" t="s">
        <v>3080</v>
      </c>
      <c r="B22" t="s">
        <v>3088</v>
      </c>
      <c r="C22" s="11">
        <v>22.5</v>
      </c>
    </row>
    <row r="23" spans="1:3" x14ac:dyDescent="0.25">
      <c r="A23" t="s">
        <v>3080</v>
      </c>
      <c r="B23" t="s">
        <v>3090</v>
      </c>
      <c r="C23" s="11">
        <v>22.5</v>
      </c>
    </row>
    <row r="24" spans="1:3" x14ac:dyDescent="0.25">
      <c r="A24" t="s">
        <v>3080</v>
      </c>
      <c r="B24" t="s">
        <v>3092</v>
      </c>
      <c r="C24" s="11">
        <v>22.5</v>
      </c>
    </row>
    <row r="25" spans="1:3" x14ac:dyDescent="0.25">
      <c r="A25" t="s">
        <v>3080</v>
      </c>
      <c r="B25" t="s">
        <v>3094</v>
      </c>
      <c r="C25" s="11">
        <v>17</v>
      </c>
    </row>
    <row r="26" spans="1:3" x14ac:dyDescent="0.25">
      <c r="A26" t="s">
        <v>3080</v>
      </c>
      <c r="B26" t="s">
        <v>3096</v>
      </c>
      <c r="C26" s="11">
        <v>22.78</v>
      </c>
    </row>
    <row r="27" spans="1:3" x14ac:dyDescent="0.25">
      <c r="A27" t="s">
        <v>3080</v>
      </c>
      <c r="B27" t="s">
        <v>3098</v>
      </c>
      <c r="C27" s="11">
        <v>20</v>
      </c>
    </row>
    <row r="28" spans="1:3" x14ac:dyDescent="0.25">
      <c r="A28" t="s">
        <v>3080</v>
      </c>
      <c r="B28" t="s">
        <v>3100</v>
      </c>
      <c r="C28" s="11">
        <v>19.5</v>
      </c>
    </row>
    <row r="29" spans="1:3" x14ac:dyDescent="0.25">
      <c r="A29" t="s">
        <v>3101</v>
      </c>
      <c r="B29" t="s">
        <v>3103</v>
      </c>
      <c r="C29" s="11">
        <v>18.010999999999999</v>
      </c>
    </row>
    <row r="30" spans="1:3" x14ac:dyDescent="0.25">
      <c r="A30" t="s">
        <v>3101</v>
      </c>
      <c r="B30" t="s">
        <v>3105</v>
      </c>
      <c r="C30" s="11">
        <v>17.61</v>
      </c>
    </row>
    <row r="31" spans="1:3" x14ac:dyDescent="0.25">
      <c r="A31" t="s">
        <v>3101</v>
      </c>
      <c r="B31" t="s">
        <v>3107</v>
      </c>
      <c r="C31" s="11">
        <v>19</v>
      </c>
    </row>
    <row r="32" spans="1:3" x14ac:dyDescent="0.25">
      <c r="A32" t="s">
        <v>3101</v>
      </c>
      <c r="B32" t="s">
        <v>3109</v>
      </c>
      <c r="C32" s="11">
        <v>15.835000000000001</v>
      </c>
    </row>
    <row r="33" spans="1:3" x14ac:dyDescent="0.25">
      <c r="A33" t="s">
        <v>3101</v>
      </c>
      <c r="B33" t="s">
        <v>3111</v>
      </c>
      <c r="C33" s="11">
        <v>14.365</v>
      </c>
    </row>
    <row r="34" spans="1:3" x14ac:dyDescent="0.25">
      <c r="A34" t="s">
        <v>3101</v>
      </c>
      <c r="B34" t="s">
        <v>3113</v>
      </c>
      <c r="C34" s="11">
        <v>21.08</v>
      </c>
    </row>
    <row r="35" spans="1:3" x14ac:dyDescent="0.25">
      <c r="A35" t="s">
        <v>3101</v>
      </c>
      <c r="B35" t="s">
        <v>3115</v>
      </c>
      <c r="C35" s="11">
        <v>15.83</v>
      </c>
    </row>
    <row r="36" spans="1:3" x14ac:dyDescent="0.25">
      <c r="A36" t="s">
        <v>3101</v>
      </c>
      <c r="B36" t="s">
        <v>3117</v>
      </c>
      <c r="C36" s="11">
        <v>22.5</v>
      </c>
    </row>
    <row r="37" spans="1:3" x14ac:dyDescent="0.25">
      <c r="A37" t="s">
        <v>3118</v>
      </c>
      <c r="B37" t="s">
        <v>3120</v>
      </c>
      <c r="C37" s="11">
        <v>31</v>
      </c>
    </row>
    <row r="38" spans="1:3" x14ac:dyDescent="0.25">
      <c r="A38" t="s">
        <v>3118</v>
      </c>
      <c r="B38" t="s">
        <v>3122</v>
      </c>
      <c r="C38" s="11">
        <v>31</v>
      </c>
    </row>
    <row r="39" spans="1:3" x14ac:dyDescent="0.25">
      <c r="A39" t="s">
        <v>3118</v>
      </c>
      <c r="B39" t="s">
        <v>3124</v>
      </c>
      <c r="C39" s="11">
        <v>18.635000000000002</v>
      </c>
    </row>
    <row r="40" spans="1:3" x14ac:dyDescent="0.25">
      <c r="A40" t="s">
        <v>3118</v>
      </c>
      <c r="B40" t="s">
        <v>3126</v>
      </c>
      <c r="C40" s="11">
        <v>29.31</v>
      </c>
    </row>
    <row r="41" spans="1:3" x14ac:dyDescent="0.25">
      <c r="A41" t="s">
        <v>3118</v>
      </c>
      <c r="B41" t="s">
        <v>3128</v>
      </c>
      <c r="C41" s="11">
        <v>20.765000000000001</v>
      </c>
    </row>
    <row r="42" spans="1:3" x14ac:dyDescent="0.25">
      <c r="A42" t="s">
        <v>3118</v>
      </c>
      <c r="B42" t="s">
        <v>3130</v>
      </c>
      <c r="C42" s="11">
        <v>27</v>
      </c>
    </row>
    <row r="43" spans="1:3" x14ac:dyDescent="0.25">
      <c r="A43" t="s">
        <v>3118</v>
      </c>
      <c r="B43" t="s">
        <v>3132</v>
      </c>
      <c r="C43" s="11">
        <v>22</v>
      </c>
    </row>
    <row r="44" spans="1:3" x14ac:dyDescent="0.25">
      <c r="A44" t="s">
        <v>3118</v>
      </c>
      <c r="B44" t="s">
        <v>3134</v>
      </c>
      <c r="C44" s="11">
        <v>25.001000000000001</v>
      </c>
    </row>
    <row r="45" spans="1:3" x14ac:dyDescent="0.25">
      <c r="A45" t="s">
        <v>3118</v>
      </c>
      <c r="B45" t="s">
        <v>3136</v>
      </c>
      <c r="C45" s="11">
        <v>16.984999999999999</v>
      </c>
    </row>
    <row r="46" spans="1:3" x14ac:dyDescent="0.25">
      <c r="A46" t="s">
        <v>3118</v>
      </c>
      <c r="B46" t="s">
        <v>3138</v>
      </c>
      <c r="C46" s="11">
        <v>21.08</v>
      </c>
    </row>
    <row r="47" spans="1:3" x14ac:dyDescent="0.25">
      <c r="A47" t="s">
        <v>3118</v>
      </c>
      <c r="B47" t="s">
        <v>3140</v>
      </c>
      <c r="C47" s="11">
        <v>18.47</v>
      </c>
    </row>
    <row r="48" spans="1:3" x14ac:dyDescent="0.25">
      <c r="A48" t="s">
        <v>3118</v>
      </c>
      <c r="B48" t="s">
        <v>3142</v>
      </c>
      <c r="C48" s="11">
        <v>18.62</v>
      </c>
    </row>
    <row r="49" spans="1:3" x14ac:dyDescent="0.25">
      <c r="A49" t="s">
        <v>3118</v>
      </c>
      <c r="B49" t="s">
        <v>3144</v>
      </c>
      <c r="C49" s="11">
        <v>36.890999999999998</v>
      </c>
    </row>
    <row r="50" spans="1:3" x14ac:dyDescent="0.25">
      <c r="A50" t="s">
        <v>3145</v>
      </c>
      <c r="B50" t="s">
        <v>3147</v>
      </c>
      <c r="C50" s="11">
        <v>21.928000000000001</v>
      </c>
    </row>
    <row r="51" spans="1:3" x14ac:dyDescent="0.25">
      <c r="A51" t="s">
        <v>3145</v>
      </c>
      <c r="B51" t="s">
        <v>3149</v>
      </c>
      <c r="C51" s="11">
        <v>20.03</v>
      </c>
    </row>
    <row r="52" spans="1:3" x14ac:dyDescent="0.25">
      <c r="A52" t="s">
        <v>3145</v>
      </c>
      <c r="B52" t="s">
        <v>3151</v>
      </c>
      <c r="C52" s="11">
        <v>16.5</v>
      </c>
    </row>
    <row r="53" spans="1:3" x14ac:dyDescent="0.25">
      <c r="A53" t="s">
        <v>3145</v>
      </c>
      <c r="B53" t="s">
        <v>3153</v>
      </c>
      <c r="C53" s="11">
        <v>18.5</v>
      </c>
    </row>
    <row r="54" spans="1:3" x14ac:dyDescent="0.25">
      <c r="A54" t="s">
        <v>3145</v>
      </c>
      <c r="B54" t="s">
        <v>3155</v>
      </c>
      <c r="C54" s="11">
        <v>18</v>
      </c>
    </row>
    <row r="55" spans="1:3" x14ac:dyDescent="0.25">
      <c r="A55" t="s">
        <v>3145</v>
      </c>
      <c r="B55" t="s">
        <v>3157</v>
      </c>
      <c r="C55" s="11">
        <v>21.5</v>
      </c>
    </row>
    <row r="56" spans="1:3" x14ac:dyDescent="0.25">
      <c r="A56" t="s">
        <v>3145</v>
      </c>
      <c r="B56" t="s">
        <v>3159</v>
      </c>
      <c r="C56" s="11">
        <v>25.5</v>
      </c>
    </row>
    <row r="57" spans="1:3" x14ac:dyDescent="0.25">
      <c r="A57" t="s">
        <v>3145</v>
      </c>
      <c r="B57" t="s">
        <v>3161</v>
      </c>
      <c r="C57" s="11">
        <v>19.888999999999999</v>
      </c>
    </row>
    <row r="58" spans="1:3" x14ac:dyDescent="0.25">
      <c r="A58" t="s">
        <v>3162</v>
      </c>
      <c r="B58" t="s">
        <v>3164</v>
      </c>
      <c r="C58" s="11">
        <v>23.24</v>
      </c>
    </row>
    <row r="59" spans="1:3" x14ac:dyDescent="0.25">
      <c r="A59" t="s">
        <v>3162</v>
      </c>
      <c r="B59" t="s">
        <v>3166</v>
      </c>
      <c r="C59" s="11">
        <v>21.14</v>
      </c>
    </row>
    <row r="60" spans="1:3" x14ac:dyDescent="0.25">
      <c r="A60" t="s">
        <v>3162</v>
      </c>
      <c r="B60" t="s">
        <v>3168</v>
      </c>
      <c r="C60" s="11">
        <v>17.329999999999998</v>
      </c>
    </row>
    <row r="61" spans="1:3" x14ac:dyDescent="0.25">
      <c r="A61" t="s">
        <v>3162</v>
      </c>
      <c r="B61" t="s">
        <v>3170</v>
      </c>
      <c r="C61" s="11">
        <v>19.978999999999999</v>
      </c>
    </row>
    <row r="62" spans="1:3" x14ac:dyDescent="0.25">
      <c r="A62" t="s">
        <v>3162</v>
      </c>
      <c r="B62" t="s">
        <v>3172</v>
      </c>
      <c r="C62" s="11">
        <v>18.949000000000002</v>
      </c>
    </row>
    <row r="63" spans="1:3" x14ac:dyDescent="0.25">
      <c r="A63" t="s">
        <v>3162</v>
      </c>
      <c r="B63" t="s">
        <v>3174</v>
      </c>
      <c r="C63" s="11">
        <v>18.5</v>
      </c>
    </row>
    <row r="64" spans="1:3" x14ac:dyDescent="0.25">
      <c r="A64" t="s">
        <v>3175</v>
      </c>
      <c r="B64" t="s">
        <v>3177</v>
      </c>
      <c r="C64" s="11">
        <v>22.484000000000002</v>
      </c>
    </row>
    <row r="65" spans="1:3" x14ac:dyDescent="0.25">
      <c r="A65" t="s">
        <v>3175</v>
      </c>
      <c r="B65" t="s">
        <v>3179</v>
      </c>
      <c r="C65" s="11">
        <v>24.92</v>
      </c>
    </row>
    <row r="66" spans="1:3" x14ac:dyDescent="0.25">
      <c r="A66" t="s">
        <v>3175</v>
      </c>
      <c r="B66" t="s">
        <v>3181</v>
      </c>
      <c r="C66" s="11">
        <v>15.92</v>
      </c>
    </row>
    <row r="67" spans="1:3" x14ac:dyDescent="0.25">
      <c r="A67" t="s">
        <v>3175</v>
      </c>
      <c r="B67" t="s">
        <v>3183</v>
      </c>
      <c r="C67" s="11">
        <v>18.63</v>
      </c>
    </row>
    <row r="68" spans="1:3" x14ac:dyDescent="0.25">
      <c r="A68" t="s">
        <v>3175</v>
      </c>
      <c r="B68" t="s">
        <v>3185</v>
      </c>
      <c r="C68" s="11">
        <v>43.957000000000001</v>
      </c>
    </row>
    <row r="69" spans="1:3" x14ac:dyDescent="0.25">
      <c r="A69" t="s">
        <v>3175</v>
      </c>
      <c r="B69" t="s">
        <v>3187</v>
      </c>
      <c r="C69" s="11">
        <v>43.957000000000001</v>
      </c>
    </row>
    <row r="70" spans="1:3" x14ac:dyDescent="0.25">
      <c r="A70" t="s">
        <v>3175</v>
      </c>
      <c r="B70" t="s">
        <v>3189</v>
      </c>
      <c r="C70" s="11">
        <v>18.52</v>
      </c>
    </row>
    <row r="71" spans="1:3" x14ac:dyDescent="0.25">
      <c r="A71" t="s">
        <v>3175</v>
      </c>
      <c r="B71" t="s">
        <v>3191</v>
      </c>
      <c r="C71" s="11">
        <v>30.44</v>
      </c>
    </row>
    <row r="72" spans="1:3" x14ac:dyDescent="0.25">
      <c r="A72" t="s">
        <v>3175</v>
      </c>
      <c r="B72" t="s">
        <v>3193</v>
      </c>
      <c r="C72" s="11">
        <v>32.5</v>
      </c>
    </row>
    <row r="73" spans="1:3" x14ac:dyDescent="0.25">
      <c r="A73" t="s">
        <v>3175</v>
      </c>
      <c r="B73" t="s">
        <v>3195</v>
      </c>
      <c r="C73" s="11">
        <v>18</v>
      </c>
    </row>
    <row r="74" spans="1:3" x14ac:dyDescent="0.25">
      <c r="A74" t="s">
        <v>3175</v>
      </c>
      <c r="B74" t="s">
        <v>3197</v>
      </c>
      <c r="C74" s="11">
        <v>26.39</v>
      </c>
    </row>
    <row r="75" spans="1:3" x14ac:dyDescent="0.25">
      <c r="A75" t="s">
        <v>3175</v>
      </c>
      <c r="B75" t="s">
        <v>3199</v>
      </c>
      <c r="C75" s="11">
        <v>21.03</v>
      </c>
    </row>
    <row r="76" spans="1:3" x14ac:dyDescent="0.25">
      <c r="A76" t="s">
        <v>3175</v>
      </c>
      <c r="B76" t="s">
        <v>3201</v>
      </c>
      <c r="C76" s="11">
        <v>23.574999999999999</v>
      </c>
    </row>
    <row r="77" spans="1:3" x14ac:dyDescent="0.25">
      <c r="A77" t="s">
        <v>3202</v>
      </c>
      <c r="B77" t="s">
        <v>3204</v>
      </c>
      <c r="C77" s="11">
        <v>18.363</v>
      </c>
    </row>
    <row r="78" spans="1:3" x14ac:dyDescent="0.25">
      <c r="A78" t="s">
        <v>3202</v>
      </c>
      <c r="B78" t="s">
        <v>3206</v>
      </c>
      <c r="C78" s="11">
        <v>19.41</v>
      </c>
    </row>
    <row r="79" spans="1:3" x14ac:dyDescent="0.25">
      <c r="A79" t="s">
        <v>3202</v>
      </c>
      <c r="B79" t="s">
        <v>3208</v>
      </c>
      <c r="C79" s="11">
        <v>18</v>
      </c>
    </row>
    <row r="80" spans="1:3" x14ac:dyDescent="0.25">
      <c r="A80" t="s">
        <v>3202</v>
      </c>
      <c r="B80" t="s">
        <v>3210</v>
      </c>
      <c r="C80" s="11">
        <v>16.616</v>
      </c>
    </row>
    <row r="81" spans="1:3" x14ac:dyDescent="0.25">
      <c r="A81" t="s">
        <v>3202</v>
      </c>
      <c r="B81" t="s">
        <v>3212</v>
      </c>
      <c r="C81" s="11">
        <v>20.765000000000001</v>
      </c>
    </row>
    <row r="82" spans="1:3" x14ac:dyDescent="0.25">
      <c r="A82" t="s">
        <v>3202</v>
      </c>
      <c r="B82" t="s">
        <v>3214</v>
      </c>
      <c r="C82" s="11">
        <v>15.284000000000001</v>
      </c>
    </row>
    <row r="83" spans="1:3" x14ac:dyDescent="0.25">
      <c r="A83" t="s">
        <v>3202</v>
      </c>
      <c r="B83" t="s">
        <v>3216</v>
      </c>
      <c r="C83" s="11">
        <v>16.181999999999999</v>
      </c>
    </row>
    <row r="84" spans="1:3" x14ac:dyDescent="0.25">
      <c r="A84" t="s">
        <v>3217</v>
      </c>
      <c r="B84" t="s">
        <v>3219</v>
      </c>
      <c r="C84" s="11">
        <v>26.29</v>
      </c>
    </row>
    <row r="85" spans="1:3" x14ac:dyDescent="0.25">
      <c r="A85" t="s">
        <v>3217</v>
      </c>
      <c r="B85" t="s">
        <v>3221</v>
      </c>
      <c r="C85" s="11">
        <v>43.79</v>
      </c>
    </row>
    <row r="86" spans="1:3" x14ac:dyDescent="0.25">
      <c r="A86" t="s">
        <v>3217</v>
      </c>
      <c r="B86" t="s">
        <v>3223</v>
      </c>
      <c r="C86" s="11">
        <v>28.86</v>
      </c>
    </row>
    <row r="87" spans="1:3" x14ac:dyDescent="0.25">
      <c r="A87" t="s">
        <v>3217</v>
      </c>
      <c r="B87" t="s">
        <v>3225</v>
      </c>
      <c r="C87" s="11">
        <v>25.85</v>
      </c>
    </row>
    <row r="88" spans="1:3" x14ac:dyDescent="0.25">
      <c r="A88" t="s">
        <v>3217</v>
      </c>
      <c r="B88" t="s">
        <v>3227</v>
      </c>
      <c r="C88" s="11">
        <v>21.5</v>
      </c>
    </row>
    <row r="89" spans="1:3" x14ac:dyDescent="0.25">
      <c r="A89" t="s">
        <v>3217</v>
      </c>
      <c r="B89" t="s">
        <v>3229</v>
      </c>
      <c r="C89" s="11">
        <v>21.5</v>
      </c>
    </row>
    <row r="90" spans="1:3" x14ac:dyDescent="0.25">
      <c r="A90" t="s">
        <v>3217</v>
      </c>
      <c r="B90" t="s">
        <v>3231</v>
      </c>
      <c r="C90" s="11">
        <v>31.43</v>
      </c>
    </row>
    <row r="91" spans="1:3" x14ac:dyDescent="0.25">
      <c r="A91" t="s">
        <v>3217</v>
      </c>
      <c r="B91" t="s">
        <v>3233</v>
      </c>
      <c r="C91" s="11">
        <v>42.28</v>
      </c>
    </row>
    <row r="92" spans="1:3" x14ac:dyDescent="0.25">
      <c r="A92" t="s">
        <v>3217</v>
      </c>
      <c r="B92" t="s">
        <v>3235</v>
      </c>
      <c r="C92" s="11">
        <v>21.75</v>
      </c>
    </row>
    <row r="93" spans="1:3" x14ac:dyDescent="0.25">
      <c r="A93" t="s">
        <v>3217</v>
      </c>
      <c r="B93" t="s">
        <v>3237</v>
      </c>
      <c r="C93" s="11">
        <v>21.75</v>
      </c>
    </row>
    <row r="94" spans="1:3" x14ac:dyDescent="0.25">
      <c r="A94" t="s">
        <v>3217</v>
      </c>
      <c r="B94" t="s">
        <v>3239</v>
      </c>
      <c r="C94" s="11">
        <v>20.515000000000001</v>
      </c>
    </row>
    <row r="95" spans="1:3" x14ac:dyDescent="0.25">
      <c r="A95" t="s">
        <v>3217</v>
      </c>
      <c r="B95" t="s">
        <v>3241</v>
      </c>
      <c r="C95" s="11">
        <v>17.46</v>
      </c>
    </row>
    <row r="96" spans="1:3" x14ac:dyDescent="0.25">
      <c r="A96" t="s">
        <v>3217</v>
      </c>
      <c r="B96" t="s">
        <v>3243</v>
      </c>
      <c r="C96" s="11">
        <v>21.5</v>
      </c>
    </row>
    <row r="97" spans="1:3" x14ac:dyDescent="0.25">
      <c r="A97" t="s">
        <v>3244</v>
      </c>
      <c r="B97" t="s">
        <v>3246</v>
      </c>
      <c r="C97" s="11">
        <v>31.28</v>
      </c>
    </row>
    <row r="98" spans="1:3" x14ac:dyDescent="0.25">
      <c r="A98" t="s">
        <v>3244</v>
      </c>
      <c r="B98" t="s">
        <v>3248</v>
      </c>
      <c r="C98" s="11">
        <v>31.18</v>
      </c>
    </row>
    <row r="99" spans="1:3" x14ac:dyDescent="0.25">
      <c r="A99" t="s">
        <v>3244</v>
      </c>
      <c r="B99" t="s">
        <v>3250</v>
      </c>
      <c r="C99" s="11">
        <v>26.02</v>
      </c>
    </row>
    <row r="100" spans="1:3" x14ac:dyDescent="0.25">
      <c r="A100" t="s">
        <v>3244</v>
      </c>
      <c r="B100" t="s">
        <v>3252</v>
      </c>
      <c r="C100" s="11">
        <v>19.5</v>
      </c>
    </row>
    <row r="101" spans="1:3" x14ac:dyDescent="0.25">
      <c r="A101" t="s">
        <v>3244</v>
      </c>
      <c r="B101" t="s">
        <v>3254</v>
      </c>
      <c r="C101" s="11">
        <v>17.97</v>
      </c>
    </row>
    <row r="102" spans="1:3" x14ac:dyDescent="0.25">
      <c r="A102" t="s">
        <v>3244</v>
      </c>
      <c r="B102" t="s">
        <v>3256</v>
      </c>
      <c r="C102" s="11">
        <v>20.917999999999999</v>
      </c>
    </row>
    <row r="103" spans="1:3" x14ac:dyDescent="0.25">
      <c r="A103" t="s">
        <v>3244</v>
      </c>
      <c r="B103" t="s">
        <v>3258</v>
      </c>
      <c r="C103" s="11">
        <v>21.56</v>
      </c>
    </row>
    <row r="104" spans="1:3" x14ac:dyDescent="0.25">
      <c r="A104" t="s">
        <v>3244</v>
      </c>
      <c r="B104" t="s">
        <v>3260</v>
      </c>
      <c r="C104" s="11">
        <v>28.87</v>
      </c>
    </row>
    <row r="105" spans="1:3" x14ac:dyDescent="0.25">
      <c r="A105" t="s">
        <v>3244</v>
      </c>
      <c r="B105" t="s">
        <v>3262</v>
      </c>
      <c r="C105" s="11">
        <v>23.911999999999999</v>
      </c>
    </row>
    <row r="106" spans="1:3" x14ac:dyDescent="0.25">
      <c r="A106" t="s">
        <v>3244</v>
      </c>
      <c r="B106" t="s">
        <v>3264</v>
      </c>
      <c r="C106" s="11">
        <v>19.84</v>
      </c>
    </row>
    <row r="107" spans="1:3" x14ac:dyDescent="0.25">
      <c r="A107" t="s">
        <v>3265</v>
      </c>
      <c r="B107" t="s">
        <v>3267</v>
      </c>
      <c r="C107" s="11">
        <v>19.882999999999999</v>
      </c>
    </row>
    <row r="108" spans="1:3" x14ac:dyDescent="0.25">
      <c r="A108" t="s">
        <v>3265</v>
      </c>
      <c r="B108" t="s">
        <v>3269</v>
      </c>
      <c r="C108" s="11">
        <v>17.869</v>
      </c>
    </row>
    <row r="109" spans="1:3" x14ac:dyDescent="0.25">
      <c r="A109" t="s">
        <v>3265</v>
      </c>
      <c r="B109" t="s">
        <v>3271</v>
      </c>
      <c r="C109" s="11">
        <v>16.277000000000001</v>
      </c>
    </row>
    <row r="110" spans="1:3" x14ac:dyDescent="0.25">
      <c r="A110" t="s">
        <v>3265</v>
      </c>
      <c r="B110" t="s">
        <v>3273</v>
      </c>
      <c r="C110" s="11">
        <v>23.356999999999999</v>
      </c>
    </row>
    <row r="111" spans="1:3" x14ac:dyDescent="0.25">
      <c r="A111" t="s">
        <v>3265</v>
      </c>
      <c r="B111" t="s">
        <v>3275</v>
      </c>
      <c r="C111" s="11">
        <v>20.5</v>
      </c>
    </row>
    <row r="112" spans="1:3" x14ac:dyDescent="0.25">
      <c r="A112" t="s">
        <v>3265</v>
      </c>
      <c r="B112" t="s">
        <v>3277</v>
      </c>
      <c r="C112" s="11">
        <v>20.605699999999999</v>
      </c>
    </row>
    <row r="113" spans="1:3" x14ac:dyDescent="0.25">
      <c r="A113" t="s">
        <v>3265</v>
      </c>
      <c r="B113" t="s">
        <v>3279</v>
      </c>
      <c r="C113" s="11">
        <v>28.989000000000001</v>
      </c>
    </row>
    <row r="114" spans="1:3" x14ac:dyDescent="0.25">
      <c r="A114" t="s">
        <v>3265</v>
      </c>
      <c r="B114" t="s">
        <v>3281</v>
      </c>
      <c r="C114" s="11">
        <v>21.224</v>
      </c>
    </row>
    <row r="115" spans="1:3" x14ac:dyDescent="0.25">
      <c r="A115" t="s">
        <v>3265</v>
      </c>
      <c r="B115" t="s">
        <v>3283</v>
      </c>
      <c r="C115" s="11">
        <v>18.5</v>
      </c>
    </row>
    <row r="116" spans="1:3" x14ac:dyDescent="0.25">
      <c r="A116" t="s">
        <v>3265</v>
      </c>
      <c r="B116" t="s">
        <v>3285</v>
      </c>
      <c r="C116" s="11">
        <v>18.611999999999998</v>
      </c>
    </row>
    <row r="117" spans="1:3" x14ac:dyDescent="0.25">
      <c r="A117" t="s">
        <v>3265</v>
      </c>
      <c r="B117" t="s">
        <v>3287</v>
      </c>
      <c r="C117" s="11">
        <v>15.87</v>
      </c>
    </row>
    <row r="118" spans="1:3" x14ac:dyDescent="0.25">
      <c r="A118" t="s">
        <v>3288</v>
      </c>
      <c r="B118" t="s">
        <v>3290</v>
      </c>
      <c r="C118" s="11">
        <v>16</v>
      </c>
    </row>
    <row r="119" spans="1:3" x14ac:dyDescent="0.25">
      <c r="A119" t="s">
        <v>3288</v>
      </c>
      <c r="B119" t="s">
        <v>3292</v>
      </c>
      <c r="C119" s="11">
        <v>24.58</v>
      </c>
    </row>
    <row r="120" spans="1:3" x14ac:dyDescent="0.25">
      <c r="A120" t="s">
        <v>3288</v>
      </c>
      <c r="B120" t="s">
        <v>3294</v>
      </c>
      <c r="C120" s="11">
        <v>18.800999999999998</v>
      </c>
    </row>
    <row r="121" spans="1:3" x14ac:dyDescent="0.25">
      <c r="A121" t="s">
        <v>3288</v>
      </c>
      <c r="B121" t="s">
        <v>3296</v>
      </c>
      <c r="C121" s="11">
        <v>18.135999999999999</v>
      </c>
    </row>
    <row r="122" spans="1:3" x14ac:dyDescent="0.25">
      <c r="A122" t="s">
        <v>3288</v>
      </c>
      <c r="B122" t="s">
        <v>3298</v>
      </c>
      <c r="C122" s="11">
        <v>24.58</v>
      </c>
    </row>
    <row r="123" spans="1:3" x14ac:dyDescent="0.25">
      <c r="A123" t="s">
        <v>3288</v>
      </c>
      <c r="B123" t="s">
        <v>3300</v>
      </c>
      <c r="C123" s="11">
        <v>17.937000000000001</v>
      </c>
    </row>
    <row r="124" spans="1:3" x14ac:dyDescent="0.25">
      <c r="A124" t="s">
        <v>3301</v>
      </c>
      <c r="B124" t="s">
        <v>3303</v>
      </c>
      <c r="C124" s="11">
        <v>20.5</v>
      </c>
    </row>
    <row r="125" spans="1:3" x14ac:dyDescent="0.25">
      <c r="A125" t="s">
        <v>3301</v>
      </c>
      <c r="B125" t="s">
        <v>3305</v>
      </c>
      <c r="C125" s="11">
        <v>17.5</v>
      </c>
    </row>
    <row r="126" spans="1:3" x14ac:dyDescent="0.25">
      <c r="A126" t="s">
        <v>3301</v>
      </c>
      <c r="B126" t="s">
        <v>3307</v>
      </c>
      <c r="C126" s="11">
        <v>25.94</v>
      </c>
    </row>
    <row r="127" spans="1:3" x14ac:dyDescent="0.25">
      <c r="A127" t="s">
        <v>3301</v>
      </c>
      <c r="B127" t="s">
        <v>3309</v>
      </c>
      <c r="C127" s="11">
        <v>27.806000000000001</v>
      </c>
    </row>
    <row r="128" spans="1:3" x14ac:dyDescent="0.25">
      <c r="A128" t="s">
        <v>3301</v>
      </c>
      <c r="B128" t="s">
        <v>3311</v>
      </c>
      <c r="C128" s="11">
        <v>26.68</v>
      </c>
    </row>
    <row r="129" spans="1:3" x14ac:dyDescent="0.25">
      <c r="A129" t="s">
        <v>3301</v>
      </c>
      <c r="B129" t="s">
        <v>3313</v>
      </c>
      <c r="C129" s="11">
        <v>31.22</v>
      </c>
    </row>
    <row r="130" spans="1:3" x14ac:dyDescent="0.25">
      <c r="A130" t="s">
        <v>3301</v>
      </c>
      <c r="B130" t="s">
        <v>3315</v>
      </c>
      <c r="C130" s="11">
        <v>31.22</v>
      </c>
    </row>
    <row r="131" spans="1:3" x14ac:dyDescent="0.25">
      <c r="A131" t="s">
        <v>3301</v>
      </c>
      <c r="B131" t="s">
        <v>3317</v>
      </c>
      <c r="C131" s="11">
        <v>21.57</v>
      </c>
    </row>
    <row r="132" spans="1:3" x14ac:dyDescent="0.25">
      <c r="A132" t="s">
        <v>3301</v>
      </c>
      <c r="B132" t="s">
        <v>3319</v>
      </c>
      <c r="C132" s="11">
        <v>20.04</v>
      </c>
    </row>
    <row r="133" spans="1:3" x14ac:dyDescent="0.25">
      <c r="A133" t="s">
        <v>3301</v>
      </c>
      <c r="B133" t="s">
        <v>3321</v>
      </c>
      <c r="C133" s="11">
        <v>22.684999999999999</v>
      </c>
    </row>
    <row r="134" spans="1:3" x14ac:dyDescent="0.25">
      <c r="A134" t="s">
        <v>3301</v>
      </c>
      <c r="B134" t="s">
        <v>3323</v>
      </c>
      <c r="C134" s="11">
        <v>26.2546</v>
      </c>
    </row>
    <row r="135" spans="1:3" x14ac:dyDescent="0.25">
      <c r="A135" t="s">
        <v>3301</v>
      </c>
      <c r="B135" t="s">
        <v>3325</v>
      </c>
      <c r="C135" s="11">
        <v>26.2546</v>
      </c>
    </row>
    <row r="136" spans="1:3" x14ac:dyDescent="0.25">
      <c r="A136" t="s">
        <v>3301</v>
      </c>
      <c r="B136" t="s">
        <v>3327</v>
      </c>
      <c r="C136" s="11">
        <v>23.85</v>
      </c>
    </row>
    <row r="137" spans="1:3" x14ac:dyDescent="0.25">
      <c r="A137" t="s">
        <v>3328</v>
      </c>
      <c r="B137" t="s">
        <v>3330</v>
      </c>
      <c r="C137" s="11">
        <v>43.67</v>
      </c>
    </row>
    <row r="138" spans="1:3" x14ac:dyDescent="0.25">
      <c r="A138" t="s">
        <v>3328</v>
      </c>
      <c r="B138" t="s">
        <v>3332</v>
      </c>
      <c r="C138" s="11">
        <v>23.603999999999999</v>
      </c>
    </row>
    <row r="139" spans="1:3" x14ac:dyDescent="0.25">
      <c r="A139" t="s">
        <v>3328</v>
      </c>
      <c r="B139" t="s">
        <v>3334</v>
      </c>
      <c r="C139" s="11">
        <v>22.56</v>
      </c>
    </row>
    <row r="140" spans="1:3" x14ac:dyDescent="0.25">
      <c r="A140" t="s">
        <v>3328</v>
      </c>
      <c r="B140" t="s">
        <v>3336</v>
      </c>
      <c r="C140" s="11">
        <v>31.329000000000001</v>
      </c>
    </row>
    <row r="141" spans="1:3" x14ac:dyDescent="0.25">
      <c r="A141" t="s">
        <v>3328</v>
      </c>
      <c r="B141" t="s">
        <v>3338</v>
      </c>
      <c r="C141" s="11">
        <v>16.989000000000001</v>
      </c>
    </row>
    <row r="142" spans="1:3" x14ac:dyDescent="0.25">
      <c r="A142" t="s">
        <v>3328</v>
      </c>
      <c r="B142" t="s">
        <v>3340</v>
      </c>
      <c r="C142" s="11">
        <v>16.989000000000001</v>
      </c>
    </row>
    <row r="143" spans="1:3" x14ac:dyDescent="0.25">
      <c r="A143" t="s">
        <v>3328</v>
      </c>
      <c r="B143" t="s">
        <v>3342</v>
      </c>
      <c r="C143" s="11">
        <v>24.43</v>
      </c>
    </row>
    <row r="144" spans="1:3" x14ac:dyDescent="0.25">
      <c r="A144" t="s">
        <v>3328</v>
      </c>
      <c r="B144" t="s">
        <v>3344</v>
      </c>
      <c r="C144" s="11">
        <v>22.222000000000001</v>
      </c>
    </row>
    <row r="145" spans="1:3" x14ac:dyDescent="0.25">
      <c r="A145" t="s">
        <v>3328</v>
      </c>
      <c r="B145" t="s">
        <v>3346</v>
      </c>
      <c r="C145" s="11">
        <v>18.38</v>
      </c>
    </row>
    <row r="146" spans="1:3" x14ac:dyDescent="0.25">
      <c r="A146" t="s">
        <v>3328</v>
      </c>
      <c r="B146" t="s">
        <v>3348</v>
      </c>
      <c r="C146" s="11">
        <v>19.059999999999999</v>
      </c>
    </row>
    <row r="147" spans="1:3" x14ac:dyDescent="0.25">
      <c r="A147" t="s">
        <v>3328</v>
      </c>
      <c r="B147" t="s">
        <v>3350</v>
      </c>
      <c r="C147" s="11">
        <v>20.420000000000002</v>
      </c>
    </row>
    <row r="148" spans="1:3" x14ac:dyDescent="0.25">
      <c r="A148" t="s">
        <v>3328</v>
      </c>
      <c r="B148" t="s">
        <v>3352</v>
      </c>
      <c r="C148" s="11">
        <v>13.5</v>
      </c>
    </row>
    <row r="149" spans="1:3" x14ac:dyDescent="0.25">
      <c r="A149" t="s">
        <v>3328</v>
      </c>
      <c r="B149" t="s">
        <v>3354</v>
      </c>
      <c r="C149" s="11">
        <v>14.166</v>
      </c>
    </row>
    <row r="150" spans="1:3" x14ac:dyDescent="0.25">
      <c r="A150" t="s">
        <v>3328</v>
      </c>
      <c r="B150" t="s">
        <v>3356</v>
      </c>
      <c r="C150" s="11">
        <v>20.689</v>
      </c>
    </row>
    <row r="151" spans="1:3" x14ac:dyDescent="0.25">
      <c r="A151" t="s">
        <v>3328</v>
      </c>
      <c r="B151" t="s">
        <v>3358</v>
      </c>
      <c r="C151" s="11">
        <v>30</v>
      </c>
    </row>
    <row r="152" spans="1:3" x14ac:dyDescent="0.25">
      <c r="A152" t="s">
        <v>3359</v>
      </c>
      <c r="B152" t="s">
        <v>3361</v>
      </c>
      <c r="C152" s="11">
        <v>13.5</v>
      </c>
    </row>
    <row r="153" spans="1:3" x14ac:dyDescent="0.25">
      <c r="A153" t="s">
        <v>3359</v>
      </c>
      <c r="B153" t="s">
        <v>3363</v>
      </c>
      <c r="C153" s="11">
        <v>19.5</v>
      </c>
    </row>
    <row r="154" spans="1:3" x14ac:dyDescent="0.25">
      <c r="A154" t="s">
        <v>3359</v>
      </c>
      <c r="B154" t="s">
        <v>3365</v>
      </c>
      <c r="C154" s="11">
        <v>22.067</v>
      </c>
    </row>
    <row r="155" spans="1:3" x14ac:dyDescent="0.25">
      <c r="A155" t="s">
        <v>3359</v>
      </c>
      <c r="B155" t="s">
        <v>3367</v>
      </c>
      <c r="C155" s="11">
        <v>19.815000000000001</v>
      </c>
    </row>
    <row r="156" spans="1:3" x14ac:dyDescent="0.25">
      <c r="A156" t="s">
        <v>3359</v>
      </c>
      <c r="B156" t="s">
        <v>3369</v>
      </c>
      <c r="C156" s="11">
        <v>21.364999999999998</v>
      </c>
    </row>
    <row r="157" spans="1:3" x14ac:dyDescent="0.25">
      <c r="A157" t="s">
        <v>3359</v>
      </c>
      <c r="B157" t="s">
        <v>3371</v>
      </c>
      <c r="C157" s="11">
        <v>22.294499999999999</v>
      </c>
    </row>
    <row r="158" spans="1:3" x14ac:dyDescent="0.25">
      <c r="A158" t="s">
        <v>3359</v>
      </c>
      <c r="B158" t="s">
        <v>3373</v>
      </c>
      <c r="C158" s="11">
        <v>12.81</v>
      </c>
    </row>
    <row r="159" spans="1:3" x14ac:dyDescent="0.25">
      <c r="A159" t="s">
        <v>3359</v>
      </c>
      <c r="B159" t="s">
        <v>3375</v>
      </c>
      <c r="C159" s="11">
        <v>15.94</v>
      </c>
    </row>
    <row r="160" spans="1:3" x14ac:dyDescent="0.25">
      <c r="A160" t="s">
        <v>3376</v>
      </c>
      <c r="B160" t="s">
        <v>3378</v>
      </c>
      <c r="C160" s="11">
        <v>20.251999999999999</v>
      </c>
    </row>
    <row r="161" spans="1:3" x14ac:dyDescent="0.25">
      <c r="A161" t="s">
        <v>3376</v>
      </c>
      <c r="B161" t="s">
        <v>3380</v>
      </c>
      <c r="C161" s="11">
        <v>19.443999999999999</v>
      </c>
    </row>
    <row r="162" spans="1:3" x14ac:dyDescent="0.25">
      <c r="A162" t="s">
        <v>3376</v>
      </c>
      <c r="B162" t="s">
        <v>3382</v>
      </c>
      <c r="C162" s="11">
        <v>31.052900000000001</v>
      </c>
    </row>
    <row r="163" spans="1:3" x14ac:dyDescent="0.25">
      <c r="A163" t="s">
        <v>3376</v>
      </c>
      <c r="B163" t="s">
        <v>3384</v>
      </c>
      <c r="C163" s="11">
        <v>32.340000000000003</v>
      </c>
    </row>
    <row r="164" spans="1:3" x14ac:dyDescent="0.25">
      <c r="A164" t="s">
        <v>3376</v>
      </c>
      <c r="B164" t="s">
        <v>3386</v>
      </c>
      <c r="C164" s="11">
        <v>32.97</v>
      </c>
    </row>
    <row r="165" spans="1:3" x14ac:dyDescent="0.25">
      <c r="A165" t="s">
        <v>3376</v>
      </c>
      <c r="B165" t="s">
        <v>3389</v>
      </c>
      <c r="C165" s="11">
        <v>25.16</v>
      </c>
    </row>
    <row r="166" spans="1:3" x14ac:dyDescent="0.25">
      <c r="A166" t="s">
        <v>3376</v>
      </c>
      <c r="B166" t="s">
        <v>3391</v>
      </c>
      <c r="C166" s="11">
        <v>26.471</v>
      </c>
    </row>
    <row r="167" spans="1:3" x14ac:dyDescent="0.25">
      <c r="A167" t="s">
        <v>3376</v>
      </c>
      <c r="B167" t="s">
        <v>3393</v>
      </c>
      <c r="C167" s="11">
        <v>26.471</v>
      </c>
    </row>
    <row r="168" spans="1:3" x14ac:dyDescent="0.25">
      <c r="A168" t="s">
        <v>3376</v>
      </c>
      <c r="B168" t="s">
        <v>3395</v>
      </c>
      <c r="C168" s="11">
        <v>19.5</v>
      </c>
    </row>
    <row r="169" spans="1:3" x14ac:dyDescent="0.25">
      <c r="A169" t="s">
        <v>3376</v>
      </c>
      <c r="B169" t="s">
        <v>3397</v>
      </c>
      <c r="C169" s="11">
        <v>23</v>
      </c>
    </row>
    <row r="170" spans="1:3" x14ac:dyDescent="0.25">
      <c r="A170" t="s">
        <v>3398</v>
      </c>
      <c r="B170" t="s">
        <v>3400</v>
      </c>
      <c r="C170" s="11">
        <v>21.943000000000001</v>
      </c>
    </row>
    <row r="171" spans="1:3" x14ac:dyDescent="0.25">
      <c r="A171" t="s">
        <v>3398</v>
      </c>
      <c r="B171" t="s">
        <v>3402</v>
      </c>
      <c r="C171" s="11">
        <v>17</v>
      </c>
    </row>
    <row r="172" spans="1:3" x14ac:dyDescent="0.25">
      <c r="A172" t="s">
        <v>3398</v>
      </c>
      <c r="B172" t="s">
        <v>3404</v>
      </c>
      <c r="C172" s="11">
        <v>24.305</v>
      </c>
    </row>
    <row r="173" spans="1:3" x14ac:dyDescent="0.25">
      <c r="A173" t="s">
        <v>3398</v>
      </c>
      <c r="B173" t="s">
        <v>3406</v>
      </c>
      <c r="C173" s="11">
        <v>26.11</v>
      </c>
    </row>
    <row r="174" spans="1:3" x14ac:dyDescent="0.25">
      <c r="A174" t="s">
        <v>3398</v>
      </c>
      <c r="B174" t="s">
        <v>3408</v>
      </c>
      <c r="C174" s="11">
        <v>25.969000000000001</v>
      </c>
    </row>
    <row r="175" spans="1:3" x14ac:dyDescent="0.25">
      <c r="A175" t="s">
        <v>3398</v>
      </c>
      <c r="B175" t="s">
        <v>3410</v>
      </c>
      <c r="C175" s="11">
        <v>26.477</v>
      </c>
    </row>
    <row r="176" spans="1:3" x14ac:dyDescent="0.25">
      <c r="A176" t="s">
        <v>3398</v>
      </c>
      <c r="B176" t="s">
        <v>3412</v>
      </c>
      <c r="C176" s="11">
        <v>24.018000000000001</v>
      </c>
    </row>
    <row r="177" spans="1:3" x14ac:dyDescent="0.25">
      <c r="A177" t="s">
        <v>3413</v>
      </c>
      <c r="B177" t="s">
        <v>3415</v>
      </c>
      <c r="C177" s="11">
        <v>27.001999999999999</v>
      </c>
    </row>
    <row r="178" spans="1:3" x14ac:dyDescent="0.25">
      <c r="A178" t="s">
        <v>3413</v>
      </c>
      <c r="B178" t="s">
        <v>3417</v>
      </c>
      <c r="C178" s="11">
        <v>14.663</v>
      </c>
    </row>
    <row r="179" spans="1:3" x14ac:dyDescent="0.25">
      <c r="A179" t="s">
        <v>3413</v>
      </c>
      <c r="B179" t="s">
        <v>3419</v>
      </c>
      <c r="C179" s="11">
        <v>27.66</v>
      </c>
    </row>
    <row r="180" spans="1:3" x14ac:dyDescent="0.25">
      <c r="A180" t="s">
        <v>3413</v>
      </c>
      <c r="B180" t="s">
        <v>3421</v>
      </c>
      <c r="C180" s="11">
        <v>18.974</v>
      </c>
    </row>
    <row r="181" spans="1:3" x14ac:dyDescent="0.25">
      <c r="A181" t="s">
        <v>3413</v>
      </c>
      <c r="B181" t="s">
        <v>3423</v>
      </c>
      <c r="C181" s="11">
        <v>28.164000000000001</v>
      </c>
    </row>
    <row r="182" spans="1:3" x14ac:dyDescent="0.25">
      <c r="A182" t="s">
        <v>3413</v>
      </c>
      <c r="B182" t="s">
        <v>3425</v>
      </c>
      <c r="C182" s="11">
        <v>114.64</v>
      </c>
    </row>
    <row r="183" spans="1:3" x14ac:dyDescent="0.25">
      <c r="A183" t="s">
        <v>3413</v>
      </c>
      <c r="B183" t="s">
        <v>3427</v>
      </c>
      <c r="C183" s="11">
        <v>21.73</v>
      </c>
    </row>
    <row r="184" spans="1:3" x14ac:dyDescent="0.25">
      <c r="A184" t="s">
        <v>3413</v>
      </c>
      <c r="B184" t="s">
        <v>3429</v>
      </c>
      <c r="C184" s="11">
        <v>20.62</v>
      </c>
    </row>
    <row r="185" spans="1:3" x14ac:dyDescent="0.25">
      <c r="A185" t="s">
        <v>3413</v>
      </c>
      <c r="B185" t="s">
        <v>3431</v>
      </c>
      <c r="C185" s="11">
        <v>20.518999999999998</v>
      </c>
    </row>
    <row r="186" spans="1:3" x14ac:dyDescent="0.25">
      <c r="A186" t="s">
        <v>3413</v>
      </c>
      <c r="B186" t="s">
        <v>3433</v>
      </c>
      <c r="C186" s="11">
        <v>21.102</v>
      </c>
    </row>
    <row r="187" spans="1:3" x14ac:dyDescent="0.25">
      <c r="A187" t="s">
        <v>3413</v>
      </c>
      <c r="B187" t="s">
        <v>3435</v>
      </c>
      <c r="C187" s="11">
        <v>26.164999999999999</v>
      </c>
    </row>
    <row r="188" spans="1:3" x14ac:dyDescent="0.25">
      <c r="A188" t="s">
        <v>3413</v>
      </c>
      <c r="B188" t="s">
        <v>3437</v>
      </c>
      <c r="C188" s="11">
        <v>30.062999999999999</v>
      </c>
    </row>
    <row r="189" spans="1:3" x14ac:dyDescent="0.25">
      <c r="A189" t="s">
        <v>3413</v>
      </c>
      <c r="B189" t="s">
        <v>3439</v>
      </c>
      <c r="C189" s="11">
        <v>14.75</v>
      </c>
    </row>
    <row r="190" spans="1:3" x14ac:dyDescent="0.25">
      <c r="A190" t="s">
        <v>3413</v>
      </c>
      <c r="B190" t="s">
        <v>3441</v>
      </c>
      <c r="C190" s="11">
        <v>31.152999999999999</v>
      </c>
    </row>
    <row r="191" spans="1:3" x14ac:dyDescent="0.25">
      <c r="A191" t="s">
        <v>3413</v>
      </c>
      <c r="B191" t="s">
        <v>3443</v>
      </c>
      <c r="C191" s="11">
        <v>31.152999999999999</v>
      </c>
    </row>
    <row r="192" spans="1:3" x14ac:dyDescent="0.25">
      <c r="A192" t="s">
        <v>3413</v>
      </c>
      <c r="B192" t="s">
        <v>3445</v>
      </c>
      <c r="C192" s="11">
        <v>18.193000000000001</v>
      </c>
    </row>
    <row r="193" spans="1:3" x14ac:dyDescent="0.25">
      <c r="A193" t="s">
        <v>3446</v>
      </c>
      <c r="B193" t="s">
        <v>3448</v>
      </c>
      <c r="C193" s="11">
        <v>25.751999999999999</v>
      </c>
    </row>
    <row r="194" spans="1:3" x14ac:dyDescent="0.25">
      <c r="A194" t="s">
        <v>3446</v>
      </c>
      <c r="B194" t="s">
        <v>3450</v>
      </c>
      <c r="C194" s="11">
        <v>23.995999999999999</v>
      </c>
    </row>
    <row r="195" spans="1:3" x14ac:dyDescent="0.25">
      <c r="A195" t="s">
        <v>3446</v>
      </c>
      <c r="B195" t="s">
        <v>3452</v>
      </c>
      <c r="C195" s="11">
        <v>29.363</v>
      </c>
    </row>
    <row r="196" spans="1:3" x14ac:dyDescent="0.25">
      <c r="A196" t="s">
        <v>3453</v>
      </c>
      <c r="B196" t="s">
        <v>3455</v>
      </c>
      <c r="C196" s="11">
        <v>23.937999999999999</v>
      </c>
    </row>
    <row r="197" spans="1:3" x14ac:dyDescent="0.25">
      <c r="A197" t="s">
        <v>3453</v>
      </c>
      <c r="B197" t="s">
        <v>3457</v>
      </c>
      <c r="C197" s="11">
        <v>24.498000000000001</v>
      </c>
    </row>
    <row r="198" spans="1:3" x14ac:dyDescent="0.25">
      <c r="A198" t="s">
        <v>3453</v>
      </c>
      <c r="B198" t="s">
        <v>3459</v>
      </c>
      <c r="C198" s="11">
        <v>24.468</v>
      </c>
    </row>
    <row r="199" spans="1:3" x14ac:dyDescent="0.25">
      <c r="A199" t="s">
        <v>3453</v>
      </c>
      <c r="B199" t="s">
        <v>3461</v>
      </c>
      <c r="C199" s="11">
        <v>23.111000000000001</v>
      </c>
    </row>
    <row r="200" spans="1:3" x14ac:dyDescent="0.25">
      <c r="A200" t="s">
        <v>3453</v>
      </c>
      <c r="B200" t="s">
        <v>3463</v>
      </c>
      <c r="C200" s="11">
        <v>22.145</v>
      </c>
    </row>
    <row r="201" spans="1:3" x14ac:dyDescent="0.25">
      <c r="A201" t="s">
        <v>3453</v>
      </c>
      <c r="B201" t="s">
        <v>3465</v>
      </c>
      <c r="C201" s="11">
        <v>18.045000000000002</v>
      </c>
    </row>
    <row r="202" spans="1:3" x14ac:dyDescent="0.25">
      <c r="A202" t="s">
        <v>3466</v>
      </c>
      <c r="B202" t="s">
        <v>3468</v>
      </c>
      <c r="C202" s="11">
        <v>19.103000000000002</v>
      </c>
    </row>
    <row r="203" spans="1:3" x14ac:dyDescent="0.25">
      <c r="A203" t="s">
        <v>3466</v>
      </c>
      <c r="B203" t="s">
        <v>3470</v>
      </c>
      <c r="C203" s="11">
        <v>24.145</v>
      </c>
    </row>
    <row r="204" spans="1:3" x14ac:dyDescent="0.25">
      <c r="A204" t="s">
        <v>3466</v>
      </c>
      <c r="B204" t="s">
        <v>3472</v>
      </c>
      <c r="C204" s="11">
        <v>32.54</v>
      </c>
    </row>
    <row r="205" spans="1:3" x14ac:dyDescent="0.25">
      <c r="A205" t="s">
        <v>3466</v>
      </c>
      <c r="B205" t="s">
        <v>3474</v>
      </c>
      <c r="C205" s="11">
        <v>26.6</v>
      </c>
    </row>
    <row r="206" spans="1:3" x14ac:dyDescent="0.25">
      <c r="A206" t="s">
        <v>3466</v>
      </c>
      <c r="B206" t="s">
        <v>3476</v>
      </c>
      <c r="C206" s="11">
        <v>30.556999999999999</v>
      </c>
    </row>
    <row r="207" spans="1:3" x14ac:dyDescent="0.25">
      <c r="A207" t="s">
        <v>3466</v>
      </c>
      <c r="B207" t="s">
        <v>3478</v>
      </c>
      <c r="C207" s="11">
        <v>18.055700000000002</v>
      </c>
    </row>
    <row r="208" spans="1:3" x14ac:dyDescent="0.25">
      <c r="A208" t="s">
        <v>3466</v>
      </c>
      <c r="B208" t="s">
        <v>3480</v>
      </c>
      <c r="C208" s="11">
        <v>27.64</v>
      </c>
    </row>
    <row r="209" spans="1:3" x14ac:dyDescent="0.25">
      <c r="A209" t="s">
        <v>3466</v>
      </c>
      <c r="B209" t="s">
        <v>3482</v>
      </c>
      <c r="C209" s="11">
        <v>21.23</v>
      </c>
    </row>
    <row r="210" spans="1:3" x14ac:dyDescent="0.25">
      <c r="A210" t="s">
        <v>3466</v>
      </c>
      <c r="B210" t="s">
        <v>3484</v>
      </c>
      <c r="C210" s="11">
        <v>14.82</v>
      </c>
    </row>
    <row r="211" spans="1:3" x14ac:dyDescent="0.25">
      <c r="A211" t="s">
        <v>3466</v>
      </c>
      <c r="B211" t="s">
        <v>3486</v>
      </c>
      <c r="C211" s="11">
        <v>25.38</v>
      </c>
    </row>
    <row r="212" spans="1:3" x14ac:dyDescent="0.25">
      <c r="A212" t="s">
        <v>3466</v>
      </c>
      <c r="B212" t="s">
        <v>3488</v>
      </c>
      <c r="C212" s="11">
        <v>49.52</v>
      </c>
    </row>
    <row r="213" spans="1:3" x14ac:dyDescent="0.25">
      <c r="A213" t="s">
        <v>3466</v>
      </c>
      <c r="B213" t="s">
        <v>3490</v>
      </c>
      <c r="C213" s="11">
        <v>26.35</v>
      </c>
    </row>
    <row r="214" spans="1:3" x14ac:dyDescent="0.25">
      <c r="A214" t="s">
        <v>3466</v>
      </c>
      <c r="B214" t="s">
        <v>3492</v>
      </c>
      <c r="C214" s="11">
        <v>20.774000000000001</v>
      </c>
    </row>
    <row r="215" spans="1:3" x14ac:dyDescent="0.25">
      <c r="A215" t="s">
        <v>3466</v>
      </c>
      <c r="B215" t="s">
        <v>3494</v>
      </c>
      <c r="C215" s="11">
        <v>20.774000000000001</v>
      </c>
    </row>
    <row r="216" spans="1:3" x14ac:dyDescent="0.25">
      <c r="A216" t="s">
        <v>3466</v>
      </c>
      <c r="B216" t="s">
        <v>3496</v>
      </c>
      <c r="C216" s="11">
        <v>20.79</v>
      </c>
    </row>
    <row r="217" spans="1:3" x14ac:dyDescent="0.25">
      <c r="A217" t="s">
        <v>3466</v>
      </c>
      <c r="B217" t="s">
        <v>3498</v>
      </c>
      <c r="C217" s="11">
        <v>22.379000000000001</v>
      </c>
    </row>
    <row r="218" spans="1:3" x14ac:dyDescent="0.25">
      <c r="A218" t="s">
        <v>3466</v>
      </c>
      <c r="B218" t="s">
        <v>3500</v>
      </c>
      <c r="C218" s="11">
        <v>32.707000000000001</v>
      </c>
    </row>
    <row r="219" spans="1:3" x14ac:dyDescent="0.25">
      <c r="A219" t="s">
        <v>3466</v>
      </c>
      <c r="B219" t="s">
        <v>3502</v>
      </c>
      <c r="C219" s="11">
        <v>32.707000000000001</v>
      </c>
    </row>
    <row r="220" spans="1:3" x14ac:dyDescent="0.25">
      <c r="A220" t="s">
        <v>3503</v>
      </c>
      <c r="B220" t="s">
        <v>3505</v>
      </c>
      <c r="C220" s="11">
        <v>24.18</v>
      </c>
    </row>
    <row r="221" spans="1:3" x14ac:dyDescent="0.25">
      <c r="A221" t="s">
        <v>3503</v>
      </c>
      <c r="B221" t="s">
        <v>3507</v>
      </c>
      <c r="C221" s="11">
        <v>24.805</v>
      </c>
    </row>
    <row r="222" spans="1:3" x14ac:dyDescent="0.25">
      <c r="A222" t="s">
        <v>3503</v>
      </c>
      <c r="B222" t="s">
        <v>3509</v>
      </c>
      <c r="C222" s="11">
        <v>27.5</v>
      </c>
    </row>
    <row r="223" spans="1:3" x14ac:dyDescent="0.25">
      <c r="A223" t="s">
        <v>3503</v>
      </c>
      <c r="B223" t="s">
        <v>3511</v>
      </c>
      <c r="C223" s="11">
        <v>29.33</v>
      </c>
    </row>
    <row r="224" spans="1:3" x14ac:dyDescent="0.25">
      <c r="A224" t="s">
        <v>3503</v>
      </c>
      <c r="B224" t="s">
        <v>3513</v>
      </c>
      <c r="C224" s="11">
        <v>27.98</v>
      </c>
    </row>
    <row r="225" spans="1:3" x14ac:dyDescent="0.25">
      <c r="A225" t="s">
        <v>3503</v>
      </c>
      <c r="B225" t="s">
        <v>3515</v>
      </c>
      <c r="C225" s="11">
        <v>28.87</v>
      </c>
    </row>
    <row r="226" spans="1:3" x14ac:dyDescent="0.25">
      <c r="A226" t="s">
        <v>3503</v>
      </c>
      <c r="B226" t="s">
        <v>3517</v>
      </c>
      <c r="C226" s="11">
        <v>26.84</v>
      </c>
    </row>
    <row r="227" spans="1:3" x14ac:dyDescent="0.25">
      <c r="A227" t="s">
        <v>3503</v>
      </c>
      <c r="B227" t="s">
        <v>3519</v>
      </c>
      <c r="C227" s="11">
        <v>28.32</v>
      </c>
    </row>
    <row r="228" spans="1:3" x14ac:dyDescent="0.25">
      <c r="A228" t="s">
        <v>3503</v>
      </c>
      <c r="B228" t="s">
        <v>3521</v>
      </c>
      <c r="C228" s="11">
        <v>25.222000000000001</v>
      </c>
    </row>
    <row r="229" spans="1:3" x14ac:dyDescent="0.25">
      <c r="A229" t="s">
        <v>3503</v>
      </c>
      <c r="B229" t="s">
        <v>3523</v>
      </c>
      <c r="C229" s="11">
        <v>19.690000000000001</v>
      </c>
    </row>
    <row r="230" spans="1:3" x14ac:dyDescent="0.25">
      <c r="A230" t="s">
        <v>3503</v>
      </c>
      <c r="B230" t="s">
        <v>3525</v>
      </c>
      <c r="C230" s="11">
        <v>21.91</v>
      </c>
    </row>
    <row r="231" spans="1:3" x14ac:dyDescent="0.25">
      <c r="A231" t="s">
        <v>3503</v>
      </c>
      <c r="B231" t="s">
        <v>3527</v>
      </c>
      <c r="C231" s="11">
        <v>20.75</v>
      </c>
    </row>
    <row r="232" spans="1:3" x14ac:dyDescent="0.25">
      <c r="A232" t="s">
        <v>3528</v>
      </c>
      <c r="B232" t="s">
        <v>3530</v>
      </c>
      <c r="C232" s="11">
        <v>24.13</v>
      </c>
    </row>
    <row r="233" spans="1:3" x14ac:dyDescent="0.25">
      <c r="A233" t="s">
        <v>3528</v>
      </c>
      <c r="B233" t="s">
        <v>3532</v>
      </c>
      <c r="C233" s="11">
        <v>22.268000000000001</v>
      </c>
    </row>
    <row r="234" spans="1:3" x14ac:dyDescent="0.25">
      <c r="A234" t="s">
        <v>3528</v>
      </c>
      <c r="B234" t="s">
        <v>3534</v>
      </c>
      <c r="C234" s="11">
        <v>25.72</v>
      </c>
    </row>
    <row r="235" spans="1:3" x14ac:dyDescent="0.25">
      <c r="A235" t="s">
        <v>3528</v>
      </c>
      <c r="B235" t="s">
        <v>3536</v>
      </c>
      <c r="C235" s="11">
        <v>23.72</v>
      </c>
    </row>
    <row r="236" spans="1:3" x14ac:dyDescent="0.25">
      <c r="A236" t="s">
        <v>3528</v>
      </c>
      <c r="B236" t="s">
        <v>3538</v>
      </c>
      <c r="C236" s="11">
        <v>23</v>
      </c>
    </row>
    <row r="237" spans="1:3" x14ac:dyDescent="0.25">
      <c r="A237" t="s">
        <v>3528</v>
      </c>
      <c r="B237" t="s">
        <v>3540</v>
      </c>
      <c r="C237" s="11">
        <v>24.085000000000001</v>
      </c>
    </row>
    <row r="238" spans="1:3" x14ac:dyDescent="0.25">
      <c r="A238" t="s">
        <v>3528</v>
      </c>
      <c r="B238" t="s">
        <v>3542</v>
      </c>
      <c r="C238" s="11">
        <v>20.815999999999999</v>
      </c>
    </row>
    <row r="239" spans="1:3" x14ac:dyDescent="0.25">
      <c r="A239" t="s">
        <v>3528</v>
      </c>
      <c r="B239" t="s">
        <v>3544</v>
      </c>
      <c r="C239" s="11">
        <v>22.521999999999998</v>
      </c>
    </row>
    <row r="240" spans="1:3" x14ac:dyDescent="0.25">
      <c r="A240" t="s">
        <v>3528</v>
      </c>
      <c r="B240" t="s">
        <v>3546</v>
      </c>
      <c r="C240" s="11">
        <v>18.821999999999999</v>
      </c>
    </row>
    <row r="241" spans="1:3" x14ac:dyDescent="0.25">
      <c r="A241" t="s">
        <v>3551</v>
      </c>
      <c r="C241" s="11">
        <v>114.64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3"/>
  <sheetViews>
    <sheetView tabSelected="1" topLeftCell="J1" workbookViewId="0">
      <selection activeCell="V2" sqref="V2"/>
    </sheetView>
  </sheetViews>
  <sheetFormatPr defaultRowHeight="15" x14ac:dyDescent="0.25"/>
  <cols>
    <col min="1" max="1" width="12.140625" bestFit="1" customWidth="1"/>
    <col min="2" max="2" width="35.140625" customWidth="1"/>
    <col min="3" max="3" width="20.7109375" customWidth="1"/>
    <col min="4" max="4" width="10.140625" bestFit="1" customWidth="1"/>
    <col min="5" max="5" width="6.7109375" bestFit="1" customWidth="1"/>
    <col min="6" max="6" width="14.42578125" bestFit="1" customWidth="1"/>
    <col min="7" max="7" width="14.42578125" customWidth="1"/>
    <col min="8" max="8" width="12" style="5" bestFit="1" customWidth="1"/>
    <col min="9" max="9" width="18.28515625" style="6" bestFit="1" customWidth="1"/>
    <col min="10" max="10" width="20.140625" style="6" bestFit="1" customWidth="1"/>
    <col min="11" max="11" width="20.5703125" style="6" bestFit="1" customWidth="1"/>
    <col min="12" max="12" width="22.28515625" style="6" bestFit="1" customWidth="1"/>
    <col min="13" max="13" width="10" style="7" bestFit="1" customWidth="1"/>
    <col min="14" max="14" width="12.7109375" style="7" bestFit="1" customWidth="1"/>
    <col min="15" max="15" width="13.140625" style="7" bestFit="1" customWidth="1"/>
    <col min="16" max="16" width="59.28515625" hidden="1" customWidth="1"/>
    <col min="17" max="17" width="28.42578125" style="5" bestFit="1" customWidth="1"/>
    <col min="18" max="18" width="9.5703125" style="21" bestFit="1" customWidth="1"/>
    <col min="19" max="19" width="17.5703125" style="19" bestFit="1" customWidth="1"/>
    <col min="20" max="20" width="19" style="19" bestFit="1" customWidth="1"/>
    <col min="21" max="21" width="20" style="19" bestFit="1" customWidth="1"/>
    <col min="22" max="22" width="12.5703125" style="19" bestFit="1" customWidth="1"/>
  </cols>
  <sheetData>
    <row r="1" spans="1:22" x14ac:dyDescent="0.25">
      <c r="A1" t="s">
        <v>3021</v>
      </c>
      <c r="B1" t="s">
        <v>3044</v>
      </c>
      <c r="C1" t="s">
        <v>3029</v>
      </c>
      <c r="D1" t="s">
        <v>3045</v>
      </c>
      <c r="E1" t="s">
        <v>3038</v>
      </c>
      <c r="F1" t="s">
        <v>3039</v>
      </c>
      <c r="G1" t="s">
        <v>3549</v>
      </c>
      <c r="H1" s="5" t="s">
        <v>3022</v>
      </c>
      <c r="I1" s="6" t="s">
        <v>3042</v>
      </c>
      <c r="J1" s="6" t="s">
        <v>3041</v>
      </c>
      <c r="K1" s="6" t="s">
        <v>3547</v>
      </c>
      <c r="L1" s="6" t="s">
        <v>3548</v>
      </c>
      <c r="M1" s="7" t="s">
        <v>3023</v>
      </c>
      <c r="N1" s="7" t="s">
        <v>3046</v>
      </c>
      <c r="O1" s="7" t="s">
        <v>3047</v>
      </c>
      <c r="P1" t="s">
        <v>3020</v>
      </c>
      <c r="Q1" s="5" t="s">
        <v>3561</v>
      </c>
      <c r="R1" s="21" t="s">
        <v>3741</v>
      </c>
      <c r="S1" s="19" t="s">
        <v>3745</v>
      </c>
      <c r="T1" s="19" t="s">
        <v>3742</v>
      </c>
      <c r="U1" s="19" t="s">
        <v>3743</v>
      </c>
      <c r="V1" s="19" t="s">
        <v>3744</v>
      </c>
    </row>
    <row r="2" spans="1:22" x14ac:dyDescent="0.25">
      <c r="A2" t="s">
        <v>3328</v>
      </c>
      <c r="B2" t="s">
        <v>3349</v>
      </c>
      <c r="C2" t="s">
        <v>3350</v>
      </c>
      <c r="D2">
        <v>2014</v>
      </c>
      <c r="E2">
        <v>0</v>
      </c>
      <c r="F2">
        <v>4</v>
      </c>
      <c r="G2" s="21">
        <v>20.420000000000002</v>
      </c>
      <c r="H2" s="5">
        <v>0</v>
      </c>
      <c r="I2" s="6">
        <v>0</v>
      </c>
      <c r="J2" s="6">
        <v>1</v>
      </c>
      <c r="K2" s="6">
        <v>1.0999999999999999E-2</v>
      </c>
      <c r="L2" s="6">
        <v>0.98899999999999999</v>
      </c>
      <c r="M2" s="7">
        <v>122820</v>
      </c>
      <c r="N2" s="7">
        <v>120060</v>
      </c>
      <c r="O2" s="7">
        <v>125580</v>
      </c>
      <c r="P2" t="s">
        <v>3667</v>
      </c>
      <c r="Q2" s="5">
        <f>5*12000*Table3[[#This Row],[FiveYearSurvivalRate]]</f>
        <v>59340</v>
      </c>
      <c r="R2" s="21">
        <f>365*5*Table3[[#This Row],[FiveYearSurvivalRate]]</f>
        <v>1804.925</v>
      </c>
      <c r="S2" s="19">
        <f>6000/Table3[[#This Row],[Gas Mileage]]*4</f>
        <v>1175.3183153770813</v>
      </c>
      <c r="T2" s="19">
        <f>5000</f>
        <v>5000</v>
      </c>
      <c r="U2" s="19">
        <f>Table3[[#This Row],[Price]]^0.2*20000*LOG((Table3[[#This Row],[Age]]+2))*Table3[[#This Row],[FiveYearDeathRate]]</f>
        <v>690.05907515934939</v>
      </c>
      <c r="V2" s="19">
        <f>Table3[Price]+Table3[[#This Row],[FiveYearFuelCost]]+Table3[[#This Row],[FiveYearInsurance]]+Table3[[#This Row],[FiveYearRepairCost]]</f>
        <v>129685.37739053644</v>
      </c>
    </row>
    <row r="3" spans="1:22" x14ac:dyDescent="0.25">
      <c r="A3" t="s">
        <v>3328</v>
      </c>
      <c r="B3" t="s">
        <v>3349</v>
      </c>
      <c r="C3" t="s">
        <v>3350</v>
      </c>
      <c r="D3">
        <v>2013</v>
      </c>
      <c r="E3">
        <v>1</v>
      </c>
      <c r="F3">
        <v>4</v>
      </c>
      <c r="G3" s="21">
        <v>20.420000000000002</v>
      </c>
      <c r="H3" s="5">
        <v>12000</v>
      </c>
      <c r="I3" s="6">
        <v>2.2000000000000001E-3</v>
      </c>
      <c r="J3" s="6">
        <v>0.99780000000000002</v>
      </c>
      <c r="K3" s="6">
        <v>1.7000000000000001E-2</v>
      </c>
      <c r="L3" s="6">
        <v>0.98299999999999998</v>
      </c>
      <c r="M3" s="7">
        <v>88516</v>
      </c>
      <c r="N3" s="7">
        <v>86527</v>
      </c>
      <c r="O3" s="7">
        <v>90505</v>
      </c>
      <c r="P3" t="s">
        <v>2684</v>
      </c>
      <c r="Q3" s="5">
        <f>5*12000*Table3[[#This Row],[FiveYearSurvivalRate]]</f>
        <v>58980</v>
      </c>
      <c r="R3" s="21">
        <f>365*5*Table3[[#This Row],[FiveYearSurvivalRate]]</f>
        <v>1793.9749999999999</v>
      </c>
      <c r="S3" s="19">
        <f>6000/Table3[[#This Row],[Gas Mileage]]*4</f>
        <v>1175.3183153770813</v>
      </c>
      <c r="T3" s="19">
        <f>5000</f>
        <v>5000</v>
      </c>
      <c r="U3" s="19">
        <f>Table3[[#This Row],[Price]]^0.2*20000*LOG((Table3[[#This Row],[Age]]+2))*Table3[[#This Row],[FiveYearDeathRate]]</f>
        <v>1583.1134437776961</v>
      </c>
      <c r="V3" s="19">
        <f>Table3[Price]+Table3[[#This Row],[FiveYearFuelCost]]+Table3[[#This Row],[FiveYearInsurance]]+Table3[[#This Row],[FiveYearRepairCost]]</f>
        <v>96274.431759154773</v>
      </c>
    </row>
    <row r="4" spans="1:22" x14ac:dyDescent="0.25">
      <c r="A4" t="s">
        <v>3328</v>
      </c>
      <c r="B4" t="s">
        <v>3353</v>
      </c>
      <c r="C4" t="s">
        <v>3354</v>
      </c>
      <c r="D4">
        <v>2014</v>
      </c>
      <c r="E4">
        <v>0</v>
      </c>
      <c r="F4">
        <v>4</v>
      </c>
      <c r="G4" s="21">
        <v>14.166</v>
      </c>
      <c r="H4" s="5">
        <v>0</v>
      </c>
      <c r="I4" s="6">
        <v>0</v>
      </c>
      <c r="J4" s="6">
        <v>1</v>
      </c>
      <c r="K4" s="6">
        <v>1.0999999999999999E-2</v>
      </c>
      <c r="L4" s="6">
        <v>0.98899999999999999</v>
      </c>
      <c r="M4" s="7">
        <v>84372</v>
      </c>
      <c r="N4" s="7">
        <v>82630</v>
      </c>
      <c r="O4" s="7">
        <v>86112</v>
      </c>
      <c r="P4" t="s">
        <v>3668</v>
      </c>
      <c r="Q4" s="5">
        <f>5*12000*Table3[[#This Row],[FiveYearSurvivalRate]]</f>
        <v>59340</v>
      </c>
      <c r="R4" s="21">
        <f>365*5*Table3[[#This Row],[FiveYearSurvivalRate]]</f>
        <v>1804.925</v>
      </c>
      <c r="S4" s="19">
        <f>6000/Table3[[#This Row],[Gas Mileage]]*4</f>
        <v>1694.1973739940702</v>
      </c>
      <c r="T4" s="19">
        <f>5000</f>
        <v>5000</v>
      </c>
      <c r="U4" s="19">
        <f>Table3[[#This Row],[Price]]^0.2*20000*LOG((Table3[[#This Row],[Age]]+2))*Table3[[#This Row],[FiveYearDeathRate]]</f>
        <v>640.13580868986912</v>
      </c>
      <c r="V4" s="19">
        <f>Table3[Price]+Table3[[#This Row],[FiveYearFuelCost]]+Table3[[#This Row],[FiveYearInsurance]]+Table3[[#This Row],[FiveYearRepairCost]]</f>
        <v>91706.333182683942</v>
      </c>
    </row>
    <row r="5" spans="1:22" x14ac:dyDescent="0.25">
      <c r="A5" t="s">
        <v>3466</v>
      </c>
      <c r="B5" t="s">
        <v>3483</v>
      </c>
      <c r="C5" t="s">
        <v>3484</v>
      </c>
      <c r="D5">
        <v>2014</v>
      </c>
      <c r="E5">
        <v>0</v>
      </c>
      <c r="G5" s="21">
        <v>14.82</v>
      </c>
      <c r="H5" s="5">
        <v>0</v>
      </c>
      <c r="I5" s="6">
        <v>0</v>
      </c>
      <c r="J5" s="6">
        <v>1</v>
      </c>
      <c r="K5" s="6">
        <v>1.2E-2</v>
      </c>
      <c r="L5" s="6">
        <v>0.98799999999999999</v>
      </c>
      <c r="M5" s="7">
        <v>79937</v>
      </c>
      <c r="N5" s="7">
        <v>78755</v>
      </c>
      <c r="O5" s="7">
        <v>81120</v>
      </c>
      <c r="P5" t="s">
        <v>3718</v>
      </c>
      <c r="Q5" s="5">
        <f>5*12000*Table3[[#This Row],[FiveYearSurvivalRate]]</f>
        <v>59280</v>
      </c>
      <c r="R5" s="21">
        <f>365*5*Table3[[#This Row],[FiveYearSurvivalRate]]</f>
        <v>1803.1</v>
      </c>
      <c r="S5" s="19">
        <f>6000/Table3[[#This Row],[Gas Mileage]]*4</f>
        <v>1619.4331983805669</v>
      </c>
      <c r="T5" s="19">
        <f>5000</f>
        <v>5000</v>
      </c>
      <c r="U5" s="19">
        <f>Table3[[#This Row],[Price]]^0.2*20000*LOG((Table3[[#This Row],[Age]]+2))*Table3[[#This Row],[FiveYearDeathRate]]</f>
        <v>690.82903626252471</v>
      </c>
      <c r="V5" s="19">
        <f>Table3[Price]+Table3[[#This Row],[FiveYearFuelCost]]+Table3[[#This Row],[FiveYearInsurance]]+Table3[[#This Row],[FiveYearRepairCost]]</f>
        <v>87247.262234643087</v>
      </c>
    </row>
    <row r="6" spans="1:22" x14ac:dyDescent="0.25">
      <c r="A6" t="s">
        <v>3063</v>
      </c>
      <c r="B6" t="s">
        <v>3078</v>
      </c>
      <c r="C6" t="s">
        <v>3079</v>
      </c>
      <c r="D6">
        <v>2014</v>
      </c>
      <c r="E6">
        <v>0</v>
      </c>
      <c r="G6" s="21">
        <v>18.920000000000002</v>
      </c>
      <c r="H6" s="5">
        <v>0</v>
      </c>
      <c r="I6" s="6">
        <v>0</v>
      </c>
      <c r="J6" s="6">
        <v>1</v>
      </c>
      <c r="K6" s="6">
        <v>0.01</v>
      </c>
      <c r="L6" s="6">
        <v>0.99</v>
      </c>
      <c r="M6" s="7">
        <v>75335</v>
      </c>
      <c r="N6" s="7">
        <v>73400</v>
      </c>
      <c r="O6" s="7">
        <v>77271</v>
      </c>
      <c r="P6" t="s">
        <v>3581</v>
      </c>
      <c r="Q6" s="5">
        <f>5*12000*Table3[[#This Row],[FiveYearSurvivalRate]]</f>
        <v>59400</v>
      </c>
      <c r="R6" s="21">
        <f>365*5*Table3[[#This Row],[FiveYearSurvivalRate]]</f>
        <v>1806.75</v>
      </c>
      <c r="S6" s="19">
        <f>6000/Table3[[#This Row],[Gas Mileage]]*4</f>
        <v>1268.4989429175475</v>
      </c>
      <c r="T6" s="19">
        <f>5000</f>
        <v>5000</v>
      </c>
      <c r="U6" s="19">
        <f>Table3[[#This Row],[Price]]^0.2*20000*LOG((Table3[[#This Row],[Age]]+2))*Table3[[#This Row],[FiveYearDeathRate]]</f>
        <v>568.90418234567244</v>
      </c>
      <c r="V6" s="19">
        <f>Table3[Price]+Table3[[#This Row],[FiveYearFuelCost]]+Table3[[#This Row],[FiveYearInsurance]]+Table3[[#This Row],[FiveYearRepairCost]]</f>
        <v>82172.403125263227</v>
      </c>
    </row>
    <row r="7" spans="1:22" x14ac:dyDescent="0.25">
      <c r="A7" t="s">
        <v>3101</v>
      </c>
      <c r="B7" t="s">
        <v>3112</v>
      </c>
      <c r="C7" t="s">
        <v>3113</v>
      </c>
      <c r="D7">
        <v>2014</v>
      </c>
      <c r="E7">
        <v>0</v>
      </c>
      <c r="G7" s="21">
        <v>21.08</v>
      </c>
      <c r="H7" s="5">
        <v>0</v>
      </c>
      <c r="I7" s="6">
        <v>0</v>
      </c>
      <c r="J7" s="6">
        <v>1</v>
      </c>
      <c r="K7" s="6">
        <v>5.0000000000000001E-3</v>
      </c>
      <c r="L7" s="6">
        <v>0.995</v>
      </c>
      <c r="M7" s="7">
        <v>75456</v>
      </c>
      <c r="N7" s="7">
        <v>74425</v>
      </c>
      <c r="O7" s="7">
        <v>76487</v>
      </c>
      <c r="P7" t="s">
        <v>3589</v>
      </c>
      <c r="Q7" s="5">
        <f>5*12000*Table3[[#This Row],[FiveYearSurvivalRate]]</f>
        <v>59700</v>
      </c>
      <c r="R7" s="21">
        <f>365*5*Table3[[#This Row],[FiveYearSurvivalRate]]</f>
        <v>1815.875</v>
      </c>
      <c r="S7" s="19">
        <f>6000/Table3[[#This Row],[Gas Mileage]]*4</f>
        <v>1138.5199240986717</v>
      </c>
      <c r="T7" s="19">
        <f>5000</f>
        <v>5000</v>
      </c>
      <c r="U7" s="19">
        <f>Table3[[#This Row],[Price]]^0.2*20000*LOG((Table3[[#This Row],[Age]]+2))*Table3[[#This Row],[FiveYearDeathRate]]</f>
        <v>284.5434075903101</v>
      </c>
      <c r="V7" s="19">
        <f>Table3[Price]+Table3[[#This Row],[FiveYearFuelCost]]+Table3[[#This Row],[FiveYearInsurance]]+Table3[[#This Row],[FiveYearRepairCost]]</f>
        <v>81879.063331688973</v>
      </c>
    </row>
    <row r="8" spans="1:22" x14ac:dyDescent="0.25">
      <c r="A8" t="s">
        <v>3328</v>
      </c>
      <c r="B8" t="s">
        <v>3347</v>
      </c>
      <c r="C8" t="s">
        <v>3348</v>
      </c>
      <c r="D8">
        <v>2014</v>
      </c>
      <c r="E8">
        <v>0</v>
      </c>
      <c r="F8">
        <v>4</v>
      </c>
      <c r="G8" s="21">
        <v>19.059999999999999</v>
      </c>
      <c r="H8" s="5">
        <v>0</v>
      </c>
      <c r="I8" s="6">
        <v>0</v>
      </c>
      <c r="J8" s="6">
        <v>1</v>
      </c>
      <c r="K8" s="6">
        <v>1.0999999999999999E-2</v>
      </c>
      <c r="L8" s="6">
        <v>0.98899999999999999</v>
      </c>
      <c r="M8" s="7">
        <v>73620</v>
      </c>
      <c r="N8" s="7">
        <v>72140</v>
      </c>
      <c r="O8" s="7">
        <v>75100</v>
      </c>
      <c r="P8" t="s">
        <v>3666</v>
      </c>
      <c r="Q8" s="5">
        <f>5*12000*Table3[[#This Row],[FiveYearSurvivalRate]]</f>
        <v>59340</v>
      </c>
      <c r="R8" s="21">
        <f>365*5*Table3[[#This Row],[FiveYearSurvivalRate]]</f>
        <v>1804.925</v>
      </c>
      <c r="S8" s="19">
        <f>6000/Table3[[#This Row],[Gas Mileage]]*4</f>
        <v>1259.1815320041974</v>
      </c>
      <c r="T8" s="19">
        <f>5000</f>
        <v>5000</v>
      </c>
      <c r="U8" s="19">
        <f>Table3[[#This Row],[Price]]^0.2*20000*LOG((Table3[[#This Row],[Age]]+2))*Table3[[#This Row],[FiveYearDeathRate]]</f>
        <v>622.91905458394911</v>
      </c>
      <c r="V8" s="19">
        <f>Table3[Price]+Table3[[#This Row],[FiveYearFuelCost]]+Table3[[#This Row],[FiveYearInsurance]]+Table3[[#This Row],[FiveYearRepairCost]]</f>
        <v>80502.100586588145</v>
      </c>
    </row>
    <row r="9" spans="1:22" x14ac:dyDescent="0.25">
      <c r="A9" t="s">
        <v>3328</v>
      </c>
      <c r="B9" t="s">
        <v>3349</v>
      </c>
      <c r="C9" t="s">
        <v>3350</v>
      </c>
      <c r="D9">
        <v>2012</v>
      </c>
      <c r="E9">
        <v>2</v>
      </c>
      <c r="F9">
        <v>4</v>
      </c>
      <c r="G9" s="21">
        <v>20.420000000000002</v>
      </c>
      <c r="H9" s="5">
        <v>24000</v>
      </c>
      <c r="I9" s="6">
        <v>4.4000000000000003E-3</v>
      </c>
      <c r="J9" s="6">
        <v>0.99560000000000004</v>
      </c>
      <c r="K9" s="6">
        <v>2.3E-2</v>
      </c>
      <c r="L9" s="6">
        <v>0.97699999999999998</v>
      </c>
      <c r="M9" s="7">
        <v>70747</v>
      </c>
      <c r="N9" s="7">
        <v>69187</v>
      </c>
      <c r="O9" s="7">
        <v>72307</v>
      </c>
      <c r="P9" t="s">
        <v>2332</v>
      </c>
      <c r="Q9" s="5">
        <f>5*12000*Table3[[#This Row],[FiveYearSurvivalRate]]</f>
        <v>58620</v>
      </c>
      <c r="R9" s="21">
        <f>365*5*Table3[[#This Row],[FiveYearSurvivalRate]]</f>
        <v>1783.0249999999999</v>
      </c>
      <c r="S9" s="19">
        <f>6000/Table3[[#This Row],[Gas Mileage]]*4</f>
        <v>1175.3183153770813</v>
      </c>
      <c r="T9" s="19">
        <f>5000</f>
        <v>5000</v>
      </c>
      <c r="U9" s="19">
        <f>Table3[[#This Row],[Price]]^0.2*20000*LOG((Table3[[#This Row],[Age]]+2))*Table3[[#This Row],[FiveYearDeathRate]]</f>
        <v>2584.2778509244845</v>
      </c>
      <c r="V9" s="19">
        <f>Table3[Price]+Table3[[#This Row],[FiveYearFuelCost]]+Table3[[#This Row],[FiveYearInsurance]]+Table3[[#This Row],[FiveYearRepairCost]]</f>
        <v>79506.596166301562</v>
      </c>
    </row>
    <row r="10" spans="1:22" x14ac:dyDescent="0.25">
      <c r="A10" t="s">
        <v>3328</v>
      </c>
      <c r="B10" t="s">
        <v>3353</v>
      </c>
      <c r="C10" t="s">
        <v>3354</v>
      </c>
      <c r="D10">
        <v>2013</v>
      </c>
      <c r="E10">
        <v>1</v>
      </c>
      <c r="F10">
        <v>4</v>
      </c>
      <c r="G10" s="21">
        <v>14.166</v>
      </c>
      <c r="H10" s="5">
        <v>12000</v>
      </c>
      <c r="I10" s="6">
        <v>2.2000000000000001E-3</v>
      </c>
      <c r="J10" s="6">
        <v>0.99780000000000002</v>
      </c>
      <c r="K10" s="6">
        <v>1.7000000000000001E-2</v>
      </c>
      <c r="L10" s="6">
        <v>0.98299999999999998</v>
      </c>
      <c r="M10" s="7">
        <v>70100</v>
      </c>
      <c r="N10" s="7">
        <v>68653</v>
      </c>
      <c r="O10" s="7">
        <v>71546</v>
      </c>
      <c r="P10" t="s">
        <v>2686</v>
      </c>
      <c r="Q10" s="5">
        <f>5*12000*Table3[[#This Row],[FiveYearSurvivalRate]]</f>
        <v>58980</v>
      </c>
      <c r="R10" s="21">
        <f>365*5*Table3[[#This Row],[FiveYearSurvivalRate]]</f>
        <v>1793.9749999999999</v>
      </c>
      <c r="S10" s="19">
        <f>6000/Table3[[#This Row],[Gas Mileage]]*4</f>
        <v>1694.1973739940702</v>
      </c>
      <c r="T10" s="19">
        <f>5000</f>
        <v>5000</v>
      </c>
      <c r="U10" s="19">
        <f>Table3[[#This Row],[Price]]^0.2*20000*LOG((Table3[[#This Row],[Age]]+2))*Table3[[#This Row],[FiveYearDeathRate]]</f>
        <v>1510.9541453373345</v>
      </c>
      <c r="V10" s="19">
        <f>Table3[Price]+Table3[[#This Row],[FiveYearFuelCost]]+Table3[[#This Row],[FiveYearInsurance]]+Table3[[#This Row],[FiveYearRepairCost]]</f>
        <v>78305.151519331412</v>
      </c>
    </row>
    <row r="11" spans="1:22" x14ac:dyDescent="0.25">
      <c r="A11" t="s">
        <v>3101</v>
      </c>
      <c r="B11" t="s">
        <v>3108</v>
      </c>
      <c r="C11" t="s">
        <v>3109</v>
      </c>
      <c r="D11">
        <v>2014</v>
      </c>
      <c r="E11">
        <v>0</v>
      </c>
      <c r="G11" s="21">
        <v>15.835000000000001</v>
      </c>
      <c r="H11" s="5">
        <v>0</v>
      </c>
      <c r="I11" s="6">
        <v>0</v>
      </c>
      <c r="J11" s="6">
        <v>1</v>
      </c>
      <c r="K11" s="6">
        <v>5.0000000000000001E-3</v>
      </c>
      <c r="L11" s="6">
        <v>0.995</v>
      </c>
      <c r="M11" s="7">
        <v>67168</v>
      </c>
      <c r="N11" s="7">
        <v>66345</v>
      </c>
      <c r="O11" s="7">
        <v>67993</v>
      </c>
      <c r="P11" t="s">
        <v>3587</v>
      </c>
      <c r="Q11" s="5">
        <f>5*12000*Table3[[#This Row],[FiveYearSurvivalRate]]</f>
        <v>59700</v>
      </c>
      <c r="R11" s="21">
        <f>365*5*Table3[[#This Row],[FiveYearSurvivalRate]]</f>
        <v>1815.875</v>
      </c>
      <c r="S11" s="19">
        <f>6000/Table3[[#This Row],[Gas Mileage]]*4</f>
        <v>1515.6299336911902</v>
      </c>
      <c r="T11" s="19">
        <f>5000</f>
        <v>5000</v>
      </c>
      <c r="U11" s="19">
        <f>Table3[[#This Row],[Price]]^0.2*20000*LOG((Table3[[#This Row],[Age]]+2))*Table3[[#This Row],[FiveYearDeathRate]]</f>
        <v>277.99837398050522</v>
      </c>
      <c r="V11" s="19">
        <f>Table3[Price]+Table3[[#This Row],[FiveYearFuelCost]]+Table3[[#This Row],[FiveYearInsurance]]+Table3[[#This Row],[FiveYearRepairCost]]</f>
        <v>73961.628307671694</v>
      </c>
    </row>
    <row r="12" spans="1:22" x14ac:dyDescent="0.25">
      <c r="A12" t="s">
        <v>3288</v>
      </c>
      <c r="B12" t="s">
        <v>3293</v>
      </c>
      <c r="C12" t="s">
        <v>3294</v>
      </c>
      <c r="D12">
        <v>2014</v>
      </c>
      <c r="E12">
        <v>0</v>
      </c>
      <c r="F12">
        <v>4</v>
      </c>
      <c r="G12" s="21">
        <v>18.800999999999998</v>
      </c>
      <c r="H12" s="5">
        <v>0</v>
      </c>
      <c r="I12" s="6">
        <v>0</v>
      </c>
      <c r="J12" s="6">
        <v>1</v>
      </c>
      <c r="K12" s="6">
        <v>1.7000000000000001E-2</v>
      </c>
      <c r="L12" s="6">
        <v>0.98299999999999998</v>
      </c>
      <c r="M12" s="7">
        <v>66040</v>
      </c>
      <c r="N12" s="7">
        <v>64380</v>
      </c>
      <c r="O12" s="7">
        <v>67700</v>
      </c>
      <c r="P12" t="s">
        <v>3647</v>
      </c>
      <c r="Q12" s="5">
        <f>5*12000*Table3[[#This Row],[FiveYearSurvivalRate]]</f>
        <v>58980</v>
      </c>
      <c r="R12" s="21">
        <f>365*5*Table3[[#This Row],[FiveYearSurvivalRate]]</f>
        <v>1793.9749999999999</v>
      </c>
      <c r="S12" s="19">
        <f>6000/Table3[[#This Row],[Gas Mileage]]*4</f>
        <v>1276.5278442636031</v>
      </c>
      <c r="T12" s="19">
        <f>5000</f>
        <v>5000</v>
      </c>
      <c r="U12" s="19">
        <f>Table3[[#This Row],[Price]]^0.2*20000*LOG((Table3[[#This Row],[Age]]+2))*Table3[[#This Row],[FiveYearDeathRate]]</f>
        <v>941.99826371759707</v>
      </c>
      <c r="V12" s="19">
        <f>Table3[Price]+Table3[[#This Row],[FiveYearFuelCost]]+Table3[[#This Row],[FiveYearInsurance]]+Table3[[#This Row],[FiveYearRepairCost]]</f>
        <v>73258.526107981204</v>
      </c>
    </row>
    <row r="13" spans="1:22" x14ac:dyDescent="0.25">
      <c r="A13" t="s">
        <v>3328</v>
      </c>
      <c r="B13" t="s">
        <v>3345</v>
      </c>
      <c r="C13" t="s">
        <v>3346</v>
      </c>
      <c r="D13">
        <v>2014</v>
      </c>
      <c r="E13">
        <v>0</v>
      </c>
      <c r="F13">
        <v>3.33</v>
      </c>
      <c r="G13" s="21">
        <v>18.38</v>
      </c>
      <c r="H13" s="5">
        <v>0</v>
      </c>
      <c r="I13" s="6">
        <v>0</v>
      </c>
      <c r="J13" s="6">
        <v>1</v>
      </c>
      <c r="K13" s="6">
        <v>1.0999999999999999E-2</v>
      </c>
      <c r="L13" s="6">
        <v>0.98899999999999999</v>
      </c>
      <c r="M13" s="7">
        <v>65039</v>
      </c>
      <c r="N13" s="7">
        <v>63600</v>
      </c>
      <c r="O13" s="7">
        <v>66478</v>
      </c>
      <c r="P13" t="s">
        <v>3665</v>
      </c>
      <c r="Q13" s="5">
        <f>5*12000*Table3[[#This Row],[FiveYearSurvivalRate]]</f>
        <v>59340</v>
      </c>
      <c r="R13" s="21">
        <f>365*5*Table3[[#This Row],[FiveYearSurvivalRate]]</f>
        <v>1804.925</v>
      </c>
      <c r="S13" s="19">
        <f>6000/Table3[[#This Row],[Gas Mileage]]*4</f>
        <v>1305.7671381936889</v>
      </c>
      <c r="T13" s="19">
        <f>5000</f>
        <v>5000</v>
      </c>
      <c r="U13" s="19">
        <f>Table3[[#This Row],[Price]]^0.2*20000*LOG((Table3[[#This Row],[Age]]+2))*Table3[[#This Row],[FiveYearDeathRate]]</f>
        <v>607.66919961021074</v>
      </c>
      <c r="V13" s="19">
        <f>Table3[Price]+Table3[[#This Row],[FiveYearFuelCost]]+Table3[[#This Row],[FiveYearInsurance]]+Table3[[#This Row],[FiveYearRepairCost]]</f>
        <v>71952.436337803898</v>
      </c>
    </row>
    <row r="14" spans="1:22" x14ac:dyDescent="0.25">
      <c r="A14" t="s">
        <v>3101</v>
      </c>
      <c r="B14" t="s">
        <v>3104</v>
      </c>
      <c r="C14" t="s">
        <v>3105</v>
      </c>
      <c r="D14">
        <v>2014</v>
      </c>
      <c r="E14">
        <v>0</v>
      </c>
      <c r="F14">
        <v>4</v>
      </c>
      <c r="G14" s="21">
        <v>17.61</v>
      </c>
      <c r="H14" s="5">
        <v>0</v>
      </c>
      <c r="I14" s="6">
        <v>0</v>
      </c>
      <c r="J14" s="6">
        <v>1</v>
      </c>
      <c r="K14" s="6">
        <v>5.0000000000000001E-3</v>
      </c>
      <c r="L14" s="6">
        <v>0.995</v>
      </c>
      <c r="M14" s="7">
        <v>65005</v>
      </c>
      <c r="N14" s="7">
        <v>63600</v>
      </c>
      <c r="O14" s="7">
        <v>66409</v>
      </c>
      <c r="P14" t="s">
        <v>3586</v>
      </c>
      <c r="Q14" s="5">
        <f>5*12000*Table3[[#This Row],[FiveYearSurvivalRate]]</f>
        <v>59700</v>
      </c>
      <c r="R14" s="21">
        <f>365*5*Table3[[#This Row],[FiveYearSurvivalRate]]</f>
        <v>1815.875</v>
      </c>
      <c r="S14" s="19">
        <f>6000/Table3[[#This Row],[Gas Mileage]]*4</f>
        <v>1362.8620102214652</v>
      </c>
      <c r="T14" s="19">
        <f>5000</f>
        <v>5000</v>
      </c>
      <c r="U14" s="19">
        <f>Table3[[#This Row],[Price]]^0.2*20000*LOG((Table3[[#This Row],[Age]]+2))*Table3[[#This Row],[FiveYearDeathRate]]</f>
        <v>276.18438767903888</v>
      </c>
      <c r="V14" s="19">
        <f>Table3[Price]+Table3[[#This Row],[FiveYearFuelCost]]+Table3[[#This Row],[FiveYearInsurance]]+Table3[[#This Row],[FiveYearRepairCost]]</f>
        <v>71644.0463979005</v>
      </c>
    </row>
    <row r="15" spans="1:22" x14ac:dyDescent="0.25">
      <c r="A15" t="s">
        <v>3101</v>
      </c>
      <c r="B15" t="s">
        <v>3114</v>
      </c>
      <c r="C15" t="s">
        <v>3115</v>
      </c>
      <c r="D15">
        <v>2014</v>
      </c>
      <c r="E15">
        <v>0</v>
      </c>
      <c r="G15" s="21">
        <v>15.83</v>
      </c>
      <c r="H15" s="5">
        <v>0</v>
      </c>
      <c r="I15" s="6">
        <v>0</v>
      </c>
      <c r="J15" s="6">
        <v>1</v>
      </c>
      <c r="K15" s="6">
        <v>5.0000000000000001E-3</v>
      </c>
      <c r="L15" s="6">
        <v>0.995</v>
      </c>
      <c r="M15" s="7">
        <v>64641</v>
      </c>
      <c r="N15" s="7">
        <v>63745</v>
      </c>
      <c r="O15" s="7">
        <v>65535</v>
      </c>
      <c r="P15" t="s">
        <v>3590</v>
      </c>
      <c r="Q15" s="5">
        <f>5*12000*Table3[[#This Row],[FiveYearSurvivalRate]]</f>
        <v>59700</v>
      </c>
      <c r="R15" s="21">
        <f>365*5*Table3[[#This Row],[FiveYearSurvivalRate]]</f>
        <v>1815.875</v>
      </c>
      <c r="S15" s="19">
        <f>6000/Table3[[#This Row],[Gas Mileage]]*4</f>
        <v>1516.1086544535692</v>
      </c>
      <c r="T15" s="19">
        <f>5000</f>
        <v>5000</v>
      </c>
      <c r="U15" s="19">
        <f>Table3[[#This Row],[Price]]^0.2*20000*LOG((Table3[[#This Row],[Age]]+2))*Table3[[#This Row],[FiveYearDeathRate]]</f>
        <v>275.87438983580967</v>
      </c>
      <c r="V15" s="19">
        <f>Table3[Price]+Table3[[#This Row],[FiveYearFuelCost]]+Table3[[#This Row],[FiveYearInsurance]]+Table3[[#This Row],[FiveYearRepairCost]]</f>
        <v>71432.983044289373</v>
      </c>
    </row>
    <row r="16" spans="1:22" x14ac:dyDescent="0.25">
      <c r="A16" t="s">
        <v>3265</v>
      </c>
      <c r="B16" t="s">
        <v>3286</v>
      </c>
      <c r="C16" t="s">
        <v>3287</v>
      </c>
      <c r="D16">
        <v>2014</v>
      </c>
      <c r="E16">
        <v>0</v>
      </c>
      <c r="F16">
        <v>4</v>
      </c>
      <c r="G16" s="21">
        <v>15.87</v>
      </c>
      <c r="H16" s="5">
        <v>0</v>
      </c>
      <c r="I16" s="6">
        <v>0</v>
      </c>
      <c r="J16" s="6">
        <v>1</v>
      </c>
      <c r="K16" s="6">
        <v>1.2E-2</v>
      </c>
      <c r="L16" s="6">
        <v>0.98799999999999999</v>
      </c>
      <c r="M16" s="7">
        <v>64131</v>
      </c>
      <c r="N16" s="7">
        <v>62700</v>
      </c>
      <c r="O16" s="7">
        <v>65564</v>
      </c>
      <c r="P16" t="s">
        <v>3645</v>
      </c>
      <c r="Q16" s="5">
        <f>5*12000*Table3[[#This Row],[FiveYearSurvivalRate]]</f>
        <v>59280</v>
      </c>
      <c r="R16" s="21">
        <f>365*5*Table3[[#This Row],[FiveYearSurvivalRate]]</f>
        <v>1803.1</v>
      </c>
      <c r="S16" s="19">
        <f>6000/Table3[[#This Row],[Gas Mileage]]*4</f>
        <v>1512.287334593573</v>
      </c>
      <c r="T16" s="19">
        <f>5000</f>
        <v>5000</v>
      </c>
      <c r="U16" s="19">
        <f>Table3[[#This Row],[Price]]^0.2*20000*LOG((Table3[[#This Row],[Age]]+2))*Table3[[#This Row],[FiveYearDeathRate]]</f>
        <v>661.05046711511295</v>
      </c>
      <c r="V16" s="19">
        <f>Table3[Price]+Table3[[#This Row],[FiveYearFuelCost]]+Table3[[#This Row],[FiveYearInsurance]]+Table3[[#This Row],[FiveYearRepairCost]]</f>
        <v>71304.33780170868</v>
      </c>
    </row>
    <row r="17" spans="1:22" x14ac:dyDescent="0.25">
      <c r="A17" t="s">
        <v>3101</v>
      </c>
      <c r="B17" t="s">
        <v>3110</v>
      </c>
      <c r="C17" t="s">
        <v>3111</v>
      </c>
      <c r="D17">
        <v>2014</v>
      </c>
      <c r="E17">
        <v>0</v>
      </c>
      <c r="G17" s="21">
        <v>14.365</v>
      </c>
      <c r="H17" s="5">
        <v>0</v>
      </c>
      <c r="I17" s="6">
        <v>0</v>
      </c>
      <c r="J17" s="6">
        <v>1</v>
      </c>
      <c r="K17" s="6">
        <v>5.0000000000000001E-3</v>
      </c>
      <c r="L17" s="6">
        <v>0.995</v>
      </c>
      <c r="M17" s="7">
        <v>64047</v>
      </c>
      <c r="N17" s="7">
        <v>63060</v>
      </c>
      <c r="O17" s="7">
        <v>65035</v>
      </c>
      <c r="P17" t="s">
        <v>3588</v>
      </c>
      <c r="Q17" s="5">
        <f>5*12000*Table3[[#This Row],[FiveYearSurvivalRate]]</f>
        <v>59700</v>
      </c>
      <c r="R17" s="21">
        <f>365*5*Table3[[#This Row],[FiveYearSurvivalRate]]</f>
        <v>1815.875</v>
      </c>
      <c r="S17" s="19">
        <f>6000/Table3[[#This Row],[Gas Mileage]]*4</f>
        <v>1670.7274625826662</v>
      </c>
      <c r="T17" s="19">
        <f>5000</f>
        <v>5000</v>
      </c>
      <c r="U17" s="19">
        <f>Table3[[#This Row],[Price]]^0.2*20000*LOG((Table3[[#This Row],[Age]]+2))*Table3[[#This Row],[FiveYearDeathRate]]</f>
        <v>275.36550209453793</v>
      </c>
      <c r="V17" s="19">
        <f>Table3[Price]+Table3[[#This Row],[FiveYearFuelCost]]+Table3[[#This Row],[FiveYearInsurance]]+Table3[[#This Row],[FiveYearRepairCost]]</f>
        <v>70993.092964677213</v>
      </c>
    </row>
    <row r="18" spans="1:22" x14ac:dyDescent="0.25">
      <c r="A18" t="s">
        <v>3244</v>
      </c>
      <c r="B18" t="s">
        <v>3253</v>
      </c>
      <c r="C18" t="s">
        <v>3254</v>
      </c>
      <c r="D18">
        <v>2014</v>
      </c>
      <c r="E18">
        <v>0</v>
      </c>
      <c r="F18">
        <v>4</v>
      </c>
      <c r="G18" s="21">
        <v>17.97</v>
      </c>
      <c r="H18" s="5">
        <v>0</v>
      </c>
      <c r="I18" s="6">
        <v>0</v>
      </c>
      <c r="J18" s="6">
        <v>1</v>
      </c>
      <c r="K18" s="6">
        <v>0.02</v>
      </c>
      <c r="L18" s="6">
        <v>0.98</v>
      </c>
      <c r="M18" s="7">
        <v>62844</v>
      </c>
      <c r="N18" s="7">
        <v>61250</v>
      </c>
      <c r="O18" s="7">
        <v>64438</v>
      </c>
      <c r="P18" t="s">
        <v>3636</v>
      </c>
      <c r="Q18" s="5">
        <f>5*12000*Table3[[#This Row],[FiveYearSurvivalRate]]</f>
        <v>58800</v>
      </c>
      <c r="R18" s="21">
        <f>365*5*Table3[[#This Row],[FiveYearSurvivalRate]]</f>
        <v>1788.5</v>
      </c>
      <c r="S18" s="19">
        <f>6000/Table3[[#This Row],[Gas Mileage]]*4</f>
        <v>1335.559265442404</v>
      </c>
      <c r="T18" s="19">
        <f>5000</f>
        <v>5000</v>
      </c>
      <c r="U18" s="19">
        <f>Table3[[#This Row],[Price]]^0.2*20000*LOG((Table3[[#This Row],[Age]]+2))*Table3[[#This Row],[FiveYearDeathRate]]</f>
        <v>1097.2927952562125</v>
      </c>
      <c r="V18" s="19">
        <f>Table3[Price]+Table3[[#This Row],[FiveYearFuelCost]]+Table3[[#This Row],[FiveYearInsurance]]+Table3[[#This Row],[FiveYearRepairCost]]</f>
        <v>70276.852060698613</v>
      </c>
    </row>
    <row r="19" spans="1:22" x14ac:dyDescent="0.25">
      <c r="A19" t="s">
        <v>3328</v>
      </c>
      <c r="B19" t="s">
        <v>3347</v>
      </c>
      <c r="C19" t="s">
        <v>3348</v>
      </c>
      <c r="D19">
        <v>2013</v>
      </c>
      <c r="E19">
        <v>1</v>
      </c>
      <c r="F19">
        <v>4</v>
      </c>
      <c r="G19" s="21">
        <v>19.059999999999999</v>
      </c>
      <c r="H19" s="5">
        <v>12000</v>
      </c>
      <c r="I19" s="6">
        <v>2.2000000000000001E-3</v>
      </c>
      <c r="J19" s="6">
        <v>0.99780000000000002</v>
      </c>
      <c r="K19" s="6">
        <v>1.7000000000000001E-2</v>
      </c>
      <c r="L19" s="6">
        <v>0.98299999999999998</v>
      </c>
      <c r="M19" s="7">
        <v>61277</v>
      </c>
      <c r="N19" s="7">
        <v>60045</v>
      </c>
      <c r="O19" s="7">
        <v>62509</v>
      </c>
      <c r="P19" t="s">
        <v>2682</v>
      </c>
      <c r="Q19" s="5">
        <f>5*12000*Table3[[#This Row],[FiveYearSurvivalRate]]</f>
        <v>58980</v>
      </c>
      <c r="R19" s="21">
        <f>365*5*Table3[[#This Row],[FiveYearSurvivalRate]]</f>
        <v>1793.9749999999999</v>
      </c>
      <c r="S19" s="19">
        <f>6000/Table3[[#This Row],[Gas Mileage]]*4</f>
        <v>1259.1815320041974</v>
      </c>
      <c r="T19" s="19">
        <f>5000</f>
        <v>5000</v>
      </c>
      <c r="U19" s="19">
        <f>Table3[[#This Row],[Price]]^0.2*20000*LOG((Table3[[#This Row],[Age]]+2))*Table3[[#This Row],[FiveYearDeathRate]]</f>
        <v>1470.8459191991935</v>
      </c>
      <c r="V19" s="19">
        <f>Table3[Price]+Table3[[#This Row],[FiveYearFuelCost]]+Table3[[#This Row],[FiveYearInsurance]]+Table3[[#This Row],[FiveYearRepairCost]]</f>
        <v>69007.027451203408</v>
      </c>
    </row>
    <row r="20" spans="1:22" x14ac:dyDescent="0.25">
      <c r="A20" t="s">
        <v>3328</v>
      </c>
      <c r="B20" t="s">
        <v>3349</v>
      </c>
      <c r="C20" t="s">
        <v>3350</v>
      </c>
      <c r="D20">
        <v>2011</v>
      </c>
      <c r="E20">
        <v>3</v>
      </c>
      <c r="F20">
        <v>4</v>
      </c>
      <c r="G20" s="21">
        <v>20.420000000000002</v>
      </c>
      <c r="H20" s="5">
        <v>36000</v>
      </c>
      <c r="I20" s="6">
        <v>6.6E-3</v>
      </c>
      <c r="J20" s="6">
        <v>0.99339999999999995</v>
      </c>
      <c r="K20" s="6">
        <v>2.9000000000000001E-2</v>
      </c>
      <c r="L20" s="6">
        <v>0.97099999999999997</v>
      </c>
      <c r="M20" s="7">
        <v>59162</v>
      </c>
      <c r="N20" s="7">
        <v>57761</v>
      </c>
      <c r="O20" s="7">
        <v>60562</v>
      </c>
      <c r="P20" t="s">
        <v>1958</v>
      </c>
      <c r="Q20" s="5">
        <f>5*12000*Table3[[#This Row],[FiveYearSurvivalRate]]</f>
        <v>58260</v>
      </c>
      <c r="R20" s="21">
        <f>365*5*Table3[[#This Row],[FiveYearSurvivalRate]]</f>
        <v>1772.075</v>
      </c>
      <c r="S20" s="19">
        <f>6000/Table3[[#This Row],[Gas Mileage]]*4</f>
        <v>1175.3183153770813</v>
      </c>
      <c r="T20" s="19">
        <f>5000</f>
        <v>5000</v>
      </c>
      <c r="U20" s="19">
        <f>Table3[[#This Row],[Price]]^0.2*20000*LOG((Table3[[#This Row],[Age]]+2))*Table3[[#This Row],[FiveYearDeathRate]]</f>
        <v>3650.0188034576499</v>
      </c>
      <c r="V20" s="19">
        <f>Table3[Price]+Table3[[#This Row],[FiveYearFuelCost]]+Table3[[#This Row],[FiveYearInsurance]]+Table3[[#This Row],[FiveYearRepairCost]]</f>
        <v>68987.337118834737</v>
      </c>
    </row>
    <row r="21" spans="1:22" x14ac:dyDescent="0.25">
      <c r="A21" t="s">
        <v>3466</v>
      </c>
      <c r="B21" t="s">
        <v>3483</v>
      </c>
      <c r="C21" t="s">
        <v>3484</v>
      </c>
      <c r="D21">
        <v>2013</v>
      </c>
      <c r="E21">
        <v>1</v>
      </c>
      <c r="G21" s="21">
        <v>14.82</v>
      </c>
      <c r="H21" s="5">
        <v>12000</v>
      </c>
      <c r="I21" s="6">
        <v>2.3999999999999998E-3</v>
      </c>
      <c r="J21" s="6">
        <v>0.99760000000000004</v>
      </c>
      <c r="K21" s="6">
        <v>1.54E-2</v>
      </c>
      <c r="L21" s="6">
        <v>0.98460000000000003</v>
      </c>
      <c r="M21" s="7">
        <v>60815</v>
      </c>
      <c r="N21" s="7">
        <v>59916</v>
      </c>
      <c r="O21" s="7">
        <v>61715</v>
      </c>
      <c r="P21" t="s">
        <v>2794</v>
      </c>
      <c r="Q21" s="5">
        <f>5*12000*Table3[[#This Row],[FiveYearSurvivalRate]]</f>
        <v>59076</v>
      </c>
      <c r="R21" s="21">
        <f>365*5*Table3[[#This Row],[FiveYearSurvivalRate]]</f>
        <v>1796.895</v>
      </c>
      <c r="S21" s="19">
        <f>6000/Table3[[#This Row],[Gas Mileage]]*4</f>
        <v>1619.4331983805669</v>
      </c>
      <c r="T21" s="19">
        <f>5000</f>
        <v>5000</v>
      </c>
      <c r="U21" s="19">
        <f>Table3[[#This Row],[Price]]^0.2*20000*LOG((Table3[[#This Row],[Age]]+2))*Table3[[#This Row],[FiveYearDeathRate]]</f>
        <v>1330.3981202447196</v>
      </c>
      <c r="V21" s="19">
        <f>Table3[Price]+Table3[[#This Row],[FiveYearFuelCost]]+Table3[[#This Row],[FiveYearInsurance]]+Table3[[#This Row],[FiveYearRepairCost]]</f>
        <v>68764.831318625293</v>
      </c>
    </row>
    <row r="22" spans="1:22" x14ac:dyDescent="0.25">
      <c r="A22" t="s">
        <v>3359</v>
      </c>
      <c r="B22" t="s">
        <v>3372</v>
      </c>
      <c r="C22" t="s">
        <v>3373</v>
      </c>
      <c r="D22">
        <v>2014</v>
      </c>
      <c r="E22">
        <v>0</v>
      </c>
      <c r="G22" s="21">
        <v>12.81</v>
      </c>
      <c r="H22" s="5">
        <v>0</v>
      </c>
      <c r="I22" s="6">
        <v>0</v>
      </c>
      <c r="J22" s="6">
        <v>1</v>
      </c>
      <c r="K22" s="6">
        <v>1.0999999999999999E-2</v>
      </c>
      <c r="L22" s="6">
        <v>0.98899999999999999</v>
      </c>
      <c r="M22" s="7">
        <v>61113</v>
      </c>
      <c r="N22" s="7">
        <v>60120</v>
      </c>
      <c r="O22" s="7">
        <v>62105</v>
      </c>
      <c r="P22" t="s">
        <v>3674</v>
      </c>
      <c r="Q22" s="5">
        <f>5*12000*Table3[[#This Row],[FiveYearSurvivalRate]]</f>
        <v>59340</v>
      </c>
      <c r="R22" s="21">
        <f>365*5*Table3[[#This Row],[FiveYearSurvivalRate]]</f>
        <v>1804.925</v>
      </c>
      <c r="S22" s="19">
        <f>6000/Table3[[#This Row],[Gas Mileage]]*4</f>
        <v>1873.5362997658078</v>
      </c>
      <c r="T22" s="19">
        <f>5000</f>
        <v>5000</v>
      </c>
      <c r="U22" s="19">
        <f>Table3[[#This Row],[Price]]^0.2*20000*LOG((Table3[[#This Row],[Age]]+2))*Table3[[#This Row],[FiveYearDeathRate]]</f>
        <v>600.1491203298948</v>
      </c>
      <c r="V22" s="19">
        <f>Table3[Price]+Table3[[#This Row],[FiveYearFuelCost]]+Table3[[#This Row],[FiveYearInsurance]]+Table3[[#This Row],[FiveYearRepairCost]]</f>
        <v>68586.685420095702</v>
      </c>
    </row>
    <row r="23" spans="1:22" x14ac:dyDescent="0.25">
      <c r="A23" t="s">
        <v>3328</v>
      </c>
      <c r="B23" t="s">
        <v>3335</v>
      </c>
      <c r="C23" t="s">
        <v>3336</v>
      </c>
      <c r="D23">
        <v>2014</v>
      </c>
      <c r="E23">
        <v>0</v>
      </c>
      <c r="F23">
        <v>4</v>
      </c>
      <c r="G23" s="21">
        <v>31.329000000000001</v>
      </c>
      <c r="H23" s="5">
        <v>0</v>
      </c>
      <c r="I23" s="6">
        <v>0</v>
      </c>
      <c r="J23" s="6">
        <v>1</v>
      </c>
      <c r="K23" s="6">
        <v>1.0999999999999999E-2</v>
      </c>
      <c r="L23" s="6">
        <v>0.98899999999999999</v>
      </c>
      <c r="M23" s="7">
        <v>61796</v>
      </c>
      <c r="N23" s="7">
        <v>60430</v>
      </c>
      <c r="O23" s="7">
        <v>63164</v>
      </c>
      <c r="P23" t="s">
        <v>3661</v>
      </c>
      <c r="Q23" s="5">
        <f>5*12000*Table3[[#This Row],[FiveYearSurvivalRate]]</f>
        <v>59340</v>
      </c>
      <c r="R23" s="21">
        <f>365*5*Table3[[#This Row],[FiveYearSurvivalRate]]</f>
        <v>1804.925</v>
      </c>
      <c r="S23" s="19">
        <f>6000/Table3[[#This Row],[Gas Mileage]]*4</f>
        <v>766.06339174566699</v>
      </c>
      <c r="T23" s="19">
        <f>5000</f>
        <v>5000</v>
      </c>
      <c r="U23" s="19">
        <f>Table3[[#This Row],[Price]]^0.2*20000*LOG((Table3[[#This Row],[Age]]+2))*Table3[[#This Row],[FiveYearDeathRate]]</f>
        <v>601.48461887589008</v>
      </c>
      <c r="V23" s="19">
        <f>Table3[Price]+Table3[[#This Row],[FiveYearFuelCost]]+Table3[[#This Row],[FiveYearInsurance]]+Table3[[#This Row],[FiveYearRepairCost]]</f>
        <v>68163.548010621569</v>
      </c>
    </row>
    <row r="24" spans="1:22" x14ac:dyDescent="0.25">
      <c r="A24" t="s">
        <v>3101</v>
      </c>
      <c r="B24" t="s">
        <v>3114</v>
      </c>
      <c r="C24" t="s">
        <v>3115</v>
      </c>
      <c r="D24">
        <v>2013</v>
      </c>
      <c r="E24">
        <v>1</v>
      </c>
      <c r="G24" s="21">
        <v>15.83</v>
      </c>
      <c r="H24" s="5">
        <v>12000</v>
      </c>
      <c r="I24" s="6">
        <v>1E-3</v>
      </c>
      <c r="J24" s="6">
        <v>0.999</v>
      </c>
      <c r="K24" s="6">
        <v>8.2000000000000007E-3</v>
      </c>
      <c r="L24" s="6">
        <v>0.99180000000000001</v>
      </c>
      <c r="M24" s="7">
        <v>58523</v>
      </c>
      <c r="N24" s="7">
        <v>57712</v>
      </c>
      <c r="O24" s="7">
        <v>59333</v>
      </c>
      <c r="P24" t="s">
        <v>2856</v>
      </c>
      <c r="Q24" s="5">
        <f>5*12000*Table3[[#This Row],[FiveYearSurvivalRate]]</f>
        <v>59508</v>
      </c>
      <c r="R24" s="21">
        <f>365*5*Table3[[#This Row],[FiveYearSurvivalRate]]</f>
        <v>1810.0350000000001</v>
      </c>
      <c r="S24" s="19">
        <f>6000/Table3[[#This Row],[Gas Mileage]]*4</f>
        <v>1516.1086544535692</v>
      </c>
      <c r="T24" s="19">
        <f>5000</f>
        <v>5000</v>
      </c>
      <c r="U24" s="19">
        <f>Table3[[#This Row],[Price]]^0.2*20000*LOG((Table3[[#This Row],[Age]]+2))*Table3[[#This Row],[FiveYearDeathRate]]</f>
        <v>702.97183982607476</v>
      </c>
      <c r="V24" s="19">
        <f>Table3[Price]+Table3[[#This Row],[FiveYearFuelCost]]+Table3[[#This Row],[FiveYearInsurance]]+Table3[[#This Row],[FiveYearRepairCost]]</f>
        <v>65742.080494279653</v>
      </c>
    </row>
    <row r="25" spans="1:22" x14ac:dyDescent="0.25">
      <c r="A25" t="s">
        <v>3328</v>
      </c>
      <c r="B25" t="s">
        <v>3353</v>
      </c>
      <c r="C25" t="s">
        <v>3354</v>
      </c>
      <c r="D25">
        <v>2011</v>
      </c>
      <c r="E25">
        <v>3</v>
      </c>
      <c r="F25">
        <v>4</v>
      </c>
      <c r="G25" s="21">
        <v>14.166</v>
      </c>
      <c r="H25" s="5">
        <v>36000</v>
      </c>
      <c r="I25" s="6">
        <v>6.6E-3</v>
      </c>
      <c r="J25" s="6">
        <v>0.99339999999999995</v>
      </c>
      <c r="K25" s="6">
        <v>2.9000000000000001E-2</v>
      </c>
      <c r="L25" s="6">
        <v>0.97099999999999997</v>
      </c>
      <c r="M25" s="7">
        <v>54552</v>
      </c>
      <c r="N25" s="7">
        <v>53136</v>
      </c>
      <c r="O25" s="7">
        <v>55968</v>
      </c>
      <c r="P25" t="s">
        <v>1960</v>
      </c>
      <c r="Q25" s="5">
        <f>5*12000*Table3[[#This Row],[FiveYearSurvivalRate]]</f>
        <v>58260</v>
      </c>
      <c r="R25" s="21">
        <f>365*5*Table3[[#This Row],[FiveYearSurvivalRate]]</f>
        <v>1772.075</v>
      </c>
      <c r="S25" s="19">
        <f>6000/Table3[[#This Row],[Gas Mileage]]*4</f>
        <v>1694.1973739940702</v>
      </c>
      <c r="T25" s="19">
        <f>5000</f>
        <v>5000</v>
      </c>
      <c r="U25" s="19">
        <f>Table3[[#This Row],[Price]]^0.2*20000*LOG((Table3[[#This Row],[Age]]+2))*Table3[[#This Row],[FiveYearDeathRate]]</f>
        <v>3591.2750460617699</v>
      </c>
      <c r="V25" s="19">
        <f>Table3[Price]+Table3[[#This Row],[FiveYearFuelCost]]+Table3[[#This Row],[FiveYearInsurance]]+Table3[[#This Row],[FiveYearRepairCost]]</f>
        <v>64837.472420055841</v>
      </c>
    </row>
    <row r="26" spans="1:22" x14ac:dyDescent="0.25">
      <c r="A26" t="s">
        <v>3359</v>
      </c>
      <c r="B26" t="s">
        <v>3374</v>
      </c>
      <c r="C26" t="s">
        <v>3375</v>
      </c>
      <c r="D26">
        <v>2014</v>
      </c>
      <c r="E26">
        <v>0</v>
      </c>
      <c r="G26" s="21">
        <v>15.94</v>
      </c>
      <c r="H26" s="5">
        <v>0</v>
      </c>
      <c r="I26" s="6">
        <v>0</v>
      </c>
      <c r="J26" s="6">
        <v>1</v>
      </c>
      <c r="K26" s="6">
        <v>1.0999999999999999E-2</v>
      </c>
      <c r="L26" s="6">
        <v>0.98899999999999999</v>
      </c>
      <c r="M26" s="7">
        <v>57078</v>
      </c>
      <c r="N26" s="7">
        <v>56165</v>
      </c>
      <c r="O26" s="7">
        <v>57992</v>
      </c>
      <c r="P26" t="s">
        <v>3675</v>
      </c>
      <c r="Q26" s="5">
        <f>5*12000*Table3[[#This Row],[FiveYearSurvivalRate]]</f>
        <v>59340</v>
      </c>
      <c r="R26" s="21">
        <f>365*5*Table3[[#This Row],[FiveYearSurvivalRate]]</f>
        <v>1804.925</v>
      </c>
      <c r="S26" s="19">
        <f>6000/Table3[[#This Row],[Gas Mileage]]*4</f>
        <v>1505.64617314931</v>
      </c>
      <c r="T26" s="19">
        <f>5000</f>
        <v>5000</v>
      </c>
      <c r="U26" s="19">
        <f>Table3[[#This Row],[Price]]^0.2*20000*LOG((Table3[[#This Row],[Age]]+2))*Table3[[#This Row],[FiveYearDeathRate]]</f>
        <v>592.00612849009917</v>
      </c>
      <c r="V26" s="19">
        <f>Table3[Price]+Table3[[#This Row],[FiveYearFuelCost]]+Table3[[#This Row],[FiveYearInsurance]]+Table3[[#This Row],[FiveYearRepairCost]]</f>
        <v>64175.652301639413</v>
      </c>
    </row>
    <row r="27" spans="1:22" x14ac:dyDescent="0.25">
      <c r="A27" t="s">
        <v>3265</v>
      </c>
      <c r="B27" t="s">
        <v>3284</v>
      </c>
      <c r="C27" t="s">
        <v>3285</v>
      </c>
      <c r="D27">
        <v>2014</v>
      </c>
      <c r="E27">
        <v>0</v>
      </c>
      <c r="F27">
        <v>4</v>
      </c>
      <c r="G27" s="21">
        <v>18.611999999999998</v>
      </c>
      <c r="H27" s="5">
        <v>0</v>
      </c>
      <c r="I27" s="6">
        <v>0</v>
      </c>
      <c r="J27" s="6">
        <v>1</v>
      </c>
      <c r="K27" s="6">
        <v>1.2E-2</v>
      </c>
      <c r="L27" s="6">
        <v>0.98799999999999999</v>
      </c>
      <c r="M27" s="7">
        <v>55785</v>
      </c>
      <c r="N27" s="7">
        <v>54750</v>
      </c>
      <c r="O27" s="7">
        <v>56820</v>
      </c>
      <c r="P27" t="s">
        <v>3644</v>
      </c>
      <c r="Q27" s="5">
        <f>5*12000*Table3[[#This Row],[FiveYearSurvivalRate]]</f>
        <v>59280</v>
      </c>
      <c r="R27" s="21">
        <f>365*5*Table3[[#This Row],[FiveYearSurvivalRate]]</f>
        <v>1803.1</v>
      </c>
      <c r="S27" s="19">
        <f>6000/Table3[[#This Row],[Gas Mileage]]*4</f>
        <v>1289.4906511927791</v>
      </c>
      <c r="T27" s="19">
        <f>5000</f>
        <v>5000</v>
      </c>
      <c r="U27" s="19">
        <f>Table3[[#This Row],[Price]]^0.2*20000*LOG((Table3[[#This Row],[Age]]+2))*Table3[[#This Row],[FiveYearDeathRate]]</f>
        <v>642.87198648083665</v>
      </c>
      <c r="V27" s="19">
        <f>Table3[Price]+Table3[[#This Row],[FiveYearFuelCost]]+Table3[[#This Row],[FiveYearInsurance]]+Table3[[#This Row],[FiveYearRepairCost]]</f>
        <v>62717.362637673614</v>
      </c>
    </row>
    <row r="28" spans="1:22" x14ac:dyDescent="0.25">
      <c r="A28" t="s">
        <v>3063</v>
      </c>
      <c r="B28" t="s">
        <v>3078</v>
      </c>
      <c r="C28" t="s">
        <v>3079</v>
      </c>
      <c r="D28">
        <v>2013</v>
      </c>
      <c r="E28">
        <v>1</v>
      </c>
      <c r="G28" s="21">
        <v>18.920000000000002</v>
      </c>
      <c r="H28" s="5">
        <v>12000</v>
      </c>
      <c r="I28" s="6">
        <v>2E-3</v>
      </c>
      <c r="J28" s="6">
        <v>0.998</v>
      </c>
      <c r="K28" s="6">
        <v>1.9800000000000002E-2</v>
      </c>
      <c r="L28" s="6">
        <v>0.98019999999999996</v>
      </c>
      <c r="M28" s="7">
        <v>54243</v>
      </c>
      <c r="N28" s="7">
        <v>52850</v>
      </c>
      <c r="O28" s="7">
        <v>55637</v>
      </c>
      <c r="P28" t="s">
        <v>2768</v>
      </c>
      <c r="Q28" s="5">
        <f>5*12000*Table3[[#This Row],[FiveYearSurvivalRate]]</f>
        <v>58812</v>
      </c>
      <c r="R28" s="21">
        <f>365*5*Table3[[#This Row],[FiveYearSurvivalRate]]</f>
        <v>1788.865</v>
      </c>
      <c r="S28" s="19">
        <f>6000/Table3[[#This Row],[Gas Mileage]]*4</f>
        <v>1268.4989429175475</v>
      </c>
      <c r="T28" s="19">
        <f>5000</f>
        <v>5000</v>
      </c>
      <c r="U28" s="19">
        <f>Table3[[#This Row],[Price]]^0.2*20000*LOG((Table3[[#This Row],[Age]]+2))*Table3[[#This Row],[FiveYearDeathRate]]</f>
        <v>1671.8322167691301</v>
      </c>
      <c r="V28" s="19">
        <f>Table3[Price]+Table3[[#This Row],[FiveYearFuelCost]]+Table3[[#This Row],[FiveYearInsurance]]+Table3[[#This Row],[FiveYearRepairCost]]</f>
        <v>62183.331159686677</v>
      </c>
    </row>
    <row r="29" spans="1:22" x14ac:dyDescent="0.25">
      <c r="A29" t="s">
        <v>3328</v>
      </c>
      <c r="B29" t="s">
        <v>3349</v>
      </c>
      <c r="C29" t="s">
        <v>3350</v>
      </c>
      <c r="D29">
        <v>2009</v>
      </c>
      <c r="E29">
        <v>5</v>
      </c>
      <c r="F29">
        <v>3.33</v>
      </c>
      <c r="G29" s="21">
        <v>20.420000000000002</v>
      </c>
      <c r="H29" s="5">
        <v>60000</v>
      </c>
      <c r="I29" s="6">
        <v>1.0999999999999999E-2</v>
      </c>
      <c r="J29" s="6">
        <v>0.98899999999999999</v>
      </c>
      <c r="K29" s="6">
        <v>7.0999999999999994E-2</v>
      </c>
      <c r="L29" s="6">
        <v>0.92900000000000005</v>
      </c>
      <c r="M29" s="7">
        <v>45684</v>
      </c>
      <c r="N29" s="7">
        <v>44387</v>
      </c>
      <c r="O29" s="7">
        <v>46981</v>
      </c>
      <c r="P29" t="s">
        <v>1196</v>
      </c>
      <c r="Q29" s="5">
        <f>5*12000*Table3[[#This Row],[FiveYearSurvivalRate]]</f>
        <v>55740</v>
      </c>
      <c r="R29" s="21">
        <f>365*5*Table3[[#This Row],[FiveYearSurvivalRate]]</f>
        <v>1695.4250000000002</v>
      </c>
      <c r="S29" s="19">
        <f>6000/Table3[[#This Row],[Gas Mileage]]*4</f>
        <v>1175.3183153770813</v>
      </c>
      <c r="T29" s="19">
        <f>5000</f>
        <v>5000</v>
      </c>
      <c r="U29" s="19">
        <f>Table3[[#This Row],[Price]]^0.2*20000*LOG((Table3[[#This Row],[Age]]+2))*Table3[[#This Row],[FiveYearDeathRate]]</f>
        <v>10260.02132476491</v>
      </c>
      <c r="V29" s="19">
        <f>Table3[Price]+Table3[[#This Row],[FiveYearFuelCost]]+Table3[[#This Row],[FiveYearInsurance]]+Table3[[#This Row],[FiveYearRepairCost]]</f>
        <v>62119.339640141989</v>
      </c>
    </row>
    <row r="30" spans="1:22" x14ac:dyDescent="0.25">
      <c r="A30" t="s">
        <v>3118</v>
      </c>
      <c r="B30" t="s">
        <v>3137</v>
      </c>
      <c r="C30" t="s">
        <v>3138</v>
      </c>
      <c r="D30">
        <v>2014</v>
      </c>
      <c r="E30">
        <v>0</v>
      </c>
      <c r="G30" s="21">
        <v>21.08</v>
      </c>
      <c r="H30" s="5">
        <v>0</v>
      </c>
      <c r="I30" s="6">
        <v>0</v>
      </c>
      <c r="J30" s="6">
        <v>1</v>
      </c>
      <c r="K30" s="6">
        <v>1.9E-2</v>
      </c>
      <c r="L30" s="6">
        <v>0.98099999999999998</v>
      </c>
      <c r="M30" s="7">
        <v>54689</v>
      </c>
      <c r="N30" s="7">
        <v>53620</v>
      </c>
      <c r="O30" s="7">
        <v>55758</v>
      </c>
      <c r="P30" t="s">
        <v>3597</v>
      </c>
      <c r="Q30" s="5">
        <f>5*12000*Table3[[#This Row],[FiveYearSurvivalRate]]</f>
        <v>58860</v>
      </c>
      <c r="R30" s="21">
        <f>365*5*Table3[[#This Row],[FiveYearSurvivalRate]]</f>
        <v>1790.325</v>
      </c>
      <c r="S30" s="19">
        <f>6000/Table3[[#This Row],[Gas Mileage]]*4</f>
        <v>1138.5199240986717</v>
      </c>
      <c r="T30" s="19">
        <f>5000</f>
        <v>5000</v>
      </c>
      <c r="U30" s="19">
        <f>Table3[[#This Row],[Price]]^0.2*20000*LOG((Table3[[#This Row],[Age]]+2))*Table3[[#This Row],[FiveYearDeathRate]]</f>
        <v>1013.8492060902528</v>
      </c>
      <c r="V30" s="19">
        <f>Table3[Price]+Table3[[#This Row],[FiveYearFuelCost]]+Table3[[#This Row],[FiveYearInsurance]]+Table3[[#This Row],[FiveYearRepairCost]]</f>
        <v>61841.369130188919</v>
      </c>
    </row>
    <row r="31" spans="1:22" x14ac:dyDescent="0.25">
      <c r="A31" t="s">
        <v>3265</v>
      </c>
      <c r="B31" t="s">
        <v>3286</v>
      </c>
      <c r="C31" t="s">
        <v>3287</v>
      </c>
      <c r="D31">
        <v>2013</v>
      </c>
      <c r="E31">
        <v>1</v>
      </c>
      <c r="F31">
        <v>4</v>
      </c>
      <c r="G31" s="21">
        <v>15.87</v>
      </c>
      <c r="H31" s="5">
        <v>12000</v>
      </c>
      <c r="I31" s="6">
        <v>2.3999999999999998E-3</v>
      </c>
      <c r="J31" s="6">
        <v>0.99760000000000004</v>
      </c>
      <c r="K31" s="6">
        <v>1.5699999999999999E-2</v>
      </c>
      <c r="L31" s="6">
        <v>0.98429999999999995</v>
      </c>
      <c r="M31" s="7">
        <v>52514</v>
      </c>
      <c r="N31" s="7">
        <v>51342</v>
      </c>
      <c r="O31" s="7">
        <v>53687</v>
      </c>
      <c r="P31" t="s">
        <v>2976</v>
      </c>
      <c r="Q31" s="5">
        <f>5*12000*Table3[[#This Row],[FiveYearSurvivalRate]]</f>
        <v>59058</v>
      </c>
      <c r="R31" s="21">
        <f>365*5*Table3[[#This Row],[FiveYearSurvivalRate]]</f>
        <v>1796.3474999999999</v>
      </c>
      <c r="S31" s="19">
        <f>6000/Table3[[#This Row],[Gas Mileage]]*4</f>
        <v>1512.287334593573</v>
      </c>
      <c r="T31" s="19">
        <f>5000</f>
        <v>5000</v>
      </c>
      <c r="U31" s="19">
        <f>Table3[[#This Row],[Price]]^0.2*20000*LOG((Table3[[#This Row],[Age]]+2))*Table3[[#This Row],[FiveYearDeathRate]]</f>
        <v>1317.0838724877067</v>
      </c>
      <c r="V31" s="19">
        <f>Table3[Price]+Table3[[#This Row],[FiveYearFuelCost]]+Table3[[#This Row],[FiveYearInsurance]]+Table3[[#This Row],[FiveYearRepairCost]]</f>
        <v>60343.371207081276</v>
      </c>
    </row>
    <row r="32" spans="1:22" x14ac:dyDescent="0.25">
      <c r="A32" t="s">
        <v>3328</v>
      </c>
      <c r="B32" t="s">
        <v>3349</v>
      </c>
      <c r="C32" t="s">
        <v>3350</v>
      </c>
      <c r="D32">
        <v>2008</v>
      </c>
      <c r="E32">
        <v>6</v>
      </c>
      <c r="F32">
        <v>3.33</v>
      </c>
      <c r="G32" s="21">
        <v>20.420000000000002</v>
      </c>
      <c r="H32" s="5">
        <v>72000</v>
      </c>
      <c r="I32" s="6">
        <v>1.7000000000000001E-2</v>
      </c>
      <c r="J32" s="6">
        <v>0.98299999999999998</v>
      </c>
      <c r="K32" s="6">
        <v>9.5133333299999998E-2</v>
      </c>
      <c r="L32" s="6">
        <v>0.90486666670000004</v>
      </c>
      <c r="M32" s="7">
        <v>39812</v>
      </c>
      <c r="N32" s="7">
        <v>38703</v>
      </c>
      <c r="O32" s="7">
        <v>40922</v>
      </c>
      <c r="P32" t="s">
        <v>854</v>
      </c>
      <c r="Q32" s="5">
        <f>5*12000*Table3[[#This Row],[FiveYearSurvivalRate]]</f>
        <v>54292.000002000001</v>
      </c>
      <c r="R32" s="21">
        <f>365*5*Table3[[#This Row],[FiveYearSurvivalRate]]</f>
        <v>1651.3816667275</v>
      </c>
      <c r="S32" s="19">
        <f>6000/Table3[[#This Row],[Gas Mileage]]*4</f>
        <v>1175.3183153770813</v>
      </c>
      <c r="T32" s="19">
        <f>5000</f>
        <v>5000</v>
      </c>
      <c r="U32" s="19">
        <f>Table3[[#This Row],[Price]]^0.2*20000*LOG((Table3[[#This Row],[Age]]+2))*Table3[[#This Row],[FiveYearDeathRate]]</f>
        <v>14292.116107916605</v>
      </c>
      <c r="V32" s="19">
        <f>Table3[Price]+Table3[[#This Row],[FiveYearFuelCost]]+Table3[[#This Row],[FiveYearInsurance]]+Table3[[#This Row],[FiveYearRepairCost]]</f>
        <v>60279.434423293686</v>
      </c>
    </row>
    <row r="33" spans="1:22" x14ac:dyDescent="0.25">
      <c r="A33" t="s">
        <v>3063</v>
      </c>
      <c r="B33" t="s">
        <v>3076</v>
      </c>
      <c r="C33" t="s">
        <v>3077</v>
      </c>
      <c r="D33">
        <v>2014</v>
      </c>
      <c r="E33">
        <v>0</v>
      </c>
      <c r="G33" s="21">
        <v>19.170000000000002</v>
      </c>
      <c r="H33" s="5">
        <v>0</v>
      </c>
      <c r="I33" s="6">
        <v>0</v>
      </c>
      <c r="J33" s="6">
        <v>1</v>
      </c>
      <c r="K33" s="6">
        <v>0.01</v>
      </c>
      <c r="L33" s="6">
        <v>0.99</v>
      </c>
      <c r="M33" s="7">
        <v>53122</v>
      </c>
      <c r="N33" s="7">
        <v>52000</v>
      </c>
      <c r="O33" s="7">
        <v>54242</v>
      </c>
      <c r="P33" t="s">
        <v>3580</v>
      </c>
      <c r="Q33" s="5">
        <f>5*12000*Table3[[#This Row],[FiveYearSurvivalRate]]</f>
        <v>59400</v>
      </c>
      <c r="R33" s="21">
        <f>365*5*Table3[[#This Row],[FiveYearSurvivalRate]]</f>
        <v>1806.75</v>
      </c>
      <c r="S33" s="19">
        <f>6000/Table3[[#This Row],[Gas Mileage]]*4</f>
        <v>1251.9561815336463</v>
      </c>
      <c r="T33" s="19">
        <f>5000</f>
        <v>5000</v>
      </c>
      <c r="U33" s="19">
        <f>Table3[[#This Row],[Price]]^0.2*20000*LOG((Table3[[#This Row],[Age]]+2))*Table3[[#This Row],[FiveYearDeathRate]]</f>
        <v>530.51131540619247</v>
      </c>
      <c r="V33" s="19">
        <f>Table3[Price]+Table3[[#This Row],[FiveYearFuelCost]]+Table3[[#This Row],[FiveYearInsurance]]+Table3[[#This Row],[FiveYearRepairCost]]</f>
        <v>59904.46749693984</v>
      </c>
    </row>
    <row r="34" spans="1:22" x14ac:dyDescent="0.25">
      <c r="A34" t="s">
        <v>3328</v>
      </c>
      <c r="B34" t="s">
        <v>3349</v>
      </c>
      <c r="C34" t="s">
        <v>3350</v>
      </c>
      <c r="D34">
        <v>2010</v>
      </c>
      <c r="E34">
        <v>4</v>
      </c>
      <c r="F34">
        <v>4</v>
      </c>
      <c r="G34" s="21">
        <v>20.420000000000002</v>
      </c>
      <c r="H34" s="5">
        <v>48000</v>
      </c>
      <c r="I34" s="6">
        <v>8.8000000000000005E-3</v>
      </c>
      <c r="J34" s="6">
        <v>0.99119999999999997</v>
      </c>
      <c r="K34" s="6">
        <v>3.5000000000000003E-2</v>
      </c>
      <c r="L34" s="6">
        <v>0.96499999999999997</v>
      </c>
      <c r="M34" s="7">
        <v>48299</v>
      </c>
      <c r="N34" s="7">
        <v>47055</v>
      </c>
      <c r="O34" s="7">
        <v>49543</v>
      </c>
      <c r="P34" t="s">
        <v>1556</v>
      </c>
      <c r="Q34" s="5">
        <f>5*12000*Table3[[#This Row],[FiveYearSurvivalRate]]</f>
        <v>57900</v>
      </c>
      <c r="R34" s="21">
        <f>365*5*Table3[[#This Row],[FiveYearSurvivalRate]]</f>
        <v>1761.125</v>
      </c>
      <c r="S34" s="19">
        <f>6000/Table3[[#This Row],[Gas Mileage]]*4</f>
        <v>1175.3183153770813</v>
      </c>
      <c r="T34" s="19">
        <f>5000</f>
        <v>5000</v>
      </c>
      <c r="U34" s="19">
        <f>Table3[[#This Row],[Price]]^0.2*20000*LOG((Table3[[#This Row],[Age]]+2))*Table3[[#This Row],[FiveYearDeathRate]]</f>
        <v>4709.2276735660034</v>
      </c>
      <c r="V34" s="19">
        <f>Table3[Price]+Table3[[#This Row],[FiveYearFuelCost]]+Table3[[#This Row],[FiveYearInsurance]]+Table3[[#This Row],[FiveYearRepairCost]]</f>
        <v>59183.545988943086</v>
      </c>
    </row>
    <row r="35" spans="1:22" x14ac:dyDescent="0.25">
      <c r="A35" t="s">
        <v>3328</v>
      </c>
      <c r="B35" t="s">
        <v>3353</v>
      </c>
      <c r="C35" t="s">
        <v>3354</v>
      </c>
      <c r="D35">
        <v>2010</v>
      </c>
      <c r="E35">
        <v>4</v>
      </c>
      <c r="F35">
        <v>4</v>
      </c>
      <c r="G35" s="21">
        <v>14.166</v>
      </c>
      <c r="H35" s="5">
        <v>48000</v>
      </c>
      <c r="I35" s="6">
        <v>8.8000000000000005E-3</v>
      </c>
      <c r="J35" s="6">
        <v>0.99119999999999997</v>
      </c>
      <c r="K35" s="6">
        <v>3.5000000000000003E-2</v>
      </c>
      <c r="L35" s="6">
        <v>0.96499999999999997</v>
      </c>
      <c r="M35" s="7">
        <v>47634</v>
      </c>
      <c r="N35" s="7">
        <v>46432</v>
      </c>
      <c r="O35" s="7">
        <v>48835</v>
      </c>
      <c r="P35" t="s">
        <v>1558</v>
      </c>
      <c r="Q35" s="5">
        <f>5*12000*Table3[[#This Row],[FiveYearSurvivalRate]]</f>
        <v>57900</v>
      </c>
      <c r="R35" s="21">
        <f>365*5*Table3[[#This Row],[FiveYearSurvivalRate]]</f>
        <v>1761.125</v>
      </c>
      <c r="S35" s="19">
        <f>6000/Table3[[#This Row],[Gas Mileage]]*4</f>
        <v>1694.1973739940702</v>
      </c>
      <c r="T35" s="19">
        <f>5000</f>
        <v>5000</v>
      </c>
      <c r="U35" s="19">
        <f>Table3[[#This Row],[Price]]^0.2*20000*LOG((Table3[[#This Row],[Age]]+2))*Table3[[#This Row],[FiveYearDeathRate]]</f>
        <v>4696.1879529939843</v>
      </c>
      <c r="V35" s="19">
        <f>Table3[Price]+Table3[[#This Row],[FiveYearFuelCost]]+Table3[[#This Row],[FiveYearInsurance]]+Table3[[#This Row],[FiveYearRepairCost]]</f>
        <v>59024.385326988056</v>
      </c>
    </row>
    <row r="36" spans="1:22" x14ac:dyDescent="0.25">
      <c r="A36" t="s">
        <v>3063</v>
      </c>
      <c r="B36" t="s">
        <v>3076</v>
      </c>
      <c r="C36" t="s">
        <v>3077</v>
      </c>
      <c r="D36">
        <v>2013</v>
      </c>
      <c r="E36">
        <v>1</v>
      </c>
      <c r="G36" s="21">
        <v>19.170000000000002</v>
      </c>
      <c r="H36" s="5">
        <v>12000</v>
      </c>
      <c r="I36" s="6">
        <v>2E-3</v>
      </c>
      <c r="J36" s="6">
        <v>0.998</v>
      </c>
      <c r="K36" s="6">
        <v>1.9800000000000002E-2</v>
      </c>
      <c r="L36" s="6">
        <v>0.98019999999999996</v>
      </c>
      <c r="M36" s="7">
        <v>51107</v>
      </c>
      <c r="N36" s="7">
        <v>50028</v>
      </c>
      <c r="O36" s="7">
        <v>52185</v>
      </c>
      <c r="P36" t="s">
        <v>2746</v>
      </c>
      <c r="Q36" s="5">
        <f>5*12000*Table3[[#This Row],[FiveYearSurvivalRate]]</f>
        <v>58812</v>
      </c>
      <c r="R36" s="21">
        <f>365*5*Table3[[#This Row],[FiveYearSurvivalRate]]</f>
        <v>1788.865</v>
      </c>
      <c r="S36" s="19">
        <f>6000/Table3[[#This Row],[Gas Mileage]]*4</f>
        <v>1251.9561815336463</v>
      </c>
      <c r="T36" s="19">
        <f>5000</f>
        <v>5000</v>
      </c>
      <c r="U36" s="19">
        <f>Table3[[#This Row],[Price]]^0.2*20000*LOG((Table3[[#This Row],[Age]]+2))*Table3[[#This Row],[FiveYearDeathRate]]</f>
        <v>1652.0379801884708</v>
      </c>
      <c r="V36" s="19">
        <f>Table3[Price]+Table3[[#This Row],[FiveYearFuelCost]]+Table3[[#This Row],[FiveYearInsurance]]+Table3[[#This Row],[FiveYearRepairCost]]</f>
        <v>59010.994161722119</v>
      </c>
    </row>
    <row r="37" spans="1:22" x14ac:dyDescent="0.25">
      <c r="A37" t="s">
        <v>3466</v>
      </c>
      <c r="B37" t="s">
        <v>3483</v>
      </c>
      <c r="C37" t="s">
        <v>3484</v>
      </c>
      <c r="D37">
        <v>2011</v>
      </c>
      <c r="E37">
        <v>3</v>
      </c>
      <c r="G37" s="21">
        <v>14.82</v>
      </c>
      <c r="H37" s="5">
        <v>36000</v>
      </c>
      <c r="I37" s="6">
        <v>7.1999999999999998E-3</v>
      </c>
      <c r="J37" s="6">
        <v>0.99280000000000002</v>
      </c>
      <c r="K37" s="6">
        <v>2.2200000000000001E-2</v>
      </c>
      <c r="L37" s="6">
        <v>0.9778</v>
      </c>
      <c r="M37" s="7">
        <v>49588</v>
      </c>
      <c r="N37" s="7">
        <v>48179</v>
      </c>
      <c r="O37" s="7">
        <v>50996</v>
      </c>
      <c r="P37" t="s">
        <v>2082</v>
      </c>
      <c r="Q37" s="5">
        <f>5*12000*Table3[[#This Row],[FiveYearSurvivalRate]]</f>
        <v>58668</v>
      </c>
      <c r="R37" s="21">
        <f>365*5*Table3[[#This Row],[FiveYearSurvivalRate]]</f>
        <v>1784.4849999999999</v>
      </c>
      <c r="S37" s="19">
        <f>6000/Table3[[#This Row],[Gas Mileage]]*4</f>
        <v>1619.4331983805669</v>
      </c>
      <c r="T37" s="19">
        <f>5000</f>
        <v>5000</v>
      </c>
      <c r="U37" s="19">
        <f>Table3[[#This Row],[Price]]^0.2*20000*LOG((Table3[[#This Row],[Age]]+2))*Table3[[#This Row],[FiveYearDeathRate]]</f>
        <v>2697.222832548875</v>
      </c>
      <c r="V37" s="19">
        <f>Table3[Price]+Table3[[#This Row],[FiveYearFuelCost]]+Table3[[#This Row],[FiveYearInsurance]]+Table3[[#This Row],[FiveYearRepairCost]]</f>
        <v>58904.656030929444</v>
      </c>
    </row>
    <row r="38" spans="1:22" x14ac:dyDescent="0.25">
      <c r="A38" t="s">
        <v>3063</v>
      </c>
      <c r="B38" t="s">
        <v>3078</v>
      </c>
      <c r="C38" t="s">
        <v>3079</v>
      </c>
      <c r="D38">
        <v>2009</v>
      </c>
      <c r="E38">
        <v>5</v>
      </c>
      <c r="G38" s="21">
        <v>18.920000000000002</v>
      </c>
      <c r="H38" s="5">
        <v>60000</v>
      </c>
      <c r="I38" s="6">
        <v>0.01</v>
      </c>
      <c r="J38" s="6">
        <v>0.99</v>
      </c>
      <c r="K38" s="6">
        <v>0.108</v>
      </c>
      <c r="L38" s="6">
        <v>0.89200000000000002</v>
      </c>
      <c r="M38" s="7">
        <v>37599</v>
      </c>
      <c r="N38" s="7">
        <v>36603</v>
      </c>
      <c r="O38" s="7">
        <v>38596</v>
      </c>
      <c r="P38" t="s">
        <v>1244</v>
      </c>
      <c r="Q38" s="5">
        <f>5*12000*Table3[[#This Row],[FiveYearSurvivalRate]]</f>
        <v>53520</v>
      </c>
      <c r="R38" s="21">
        <f>365*5*Table3[[#This Row],[FiveYearSurvivalRate]]</f>
        <v>1627.9</v>
      </c>
      <c r="S38" s="19">
        <f>6000/Table3[[#This Row],[Gas Mileage]]*4</f>
        <v>1268.4989429175475</v>
      </c>
      <c r="T38" s="19">
        <f>5000</f>
        <v>5000</v>
      </c>
      <c r="U38" s="19">
        <f>Table3[[#This Row],[Price]]^0.2*20000*LOG((Table3[[#This Row],[Age]]+2))*Table3[[#This Row],[FiveYearDeathRate]]</f>
        <v>15010.532684886537</v>
      </c>
      <c r="V38" s="19">
        <f>Table3[Price]+Table3[[#This Row],[FiveYearFuelCost]]+Table3[[#This Row],[FiveYearInsurance]]+Table3[[#This Row],[FiveYearRepairCost]]</f>
        <v>58878.031627804085</v>
      </c>
    </row>
    <row r="39" spans="1:22" x14ac:dyDescent="0.25">
      <c r="A39" t="s">
        <v>3101</v>
      </c>
      <c r="B39" t="s">
        <v>3110</v>
      </c>
      <c r="C39" t="s">
        <v>3111</v>
      </c>
      <c r="D39">
        <v>2013</v>
      </c>
      <c r="E39">
        <v>1</v>
      </c>
      <c r="G39" s="21">
        <v>14.365</v>
      </c>
      <c r="H39" s="5">
        <v>12000</v>
      </c>
      <c r="I39" s="6">
        <v>1E-3</v>
      </c>
      <c r="J39" s="6">
        <v>0.999</v>
      </c>
      <c r="K39" s="6">
        <v>8.2000000000000007E-3</v>
      </c>
      <c r="L39" s="6">
        <v>0.99180000000000001</v>
      </c>
      <c r="M39" s="7">
        <v>51277</v>
      </c>
      <c r="N39" s="7">
        <v>50487</v>
      </c>
      <c r="O39" s="7">
        <v>52068</v>
      </c>
      <c r="P39" t="s">
        <v>2852</v>
      </c>
      <c r="Q39" s="5">
        <f>5*12000*Table3[[#This Row],[FiveYearSurvivalRate]]</f>
        <v>59508</v>
      </c>
      <c r="R39" s="21">
        <f>365*5*Table3[[#This Row],[FiveYearSurvivalRate]]</f>
        <v>1810.0350000000001</v>
      </c>
      <c r="S39" s="19">
        <f>6000/Table3[[#This Row],[Gas Mileage]]*4</f>
        <v>1670.7274625826662</v>
      </c>
      <c r="T39" s="19">
        <f>5000</f>
        <v>5000</v>
      </c>
      <c r="U39" s="19">
        <f>Table3[[#This Row],[Price]]^0.2*20000*LOG((Table3[[#This Row],[Age]]+2))*Table3[[#This Row],[FiveYearDeathRate]]</f>
        <v>684.63190420250123</v>
      </c>
      <c r="V39" s="19">
        <f>Table3[Price]+Table3[[#This Row],[FiveYearFuelCost]]+Table3[[#This Row],[FiveYearInsurance]]+Table3[[#This Row],[FiveYearRepairCost]]</f>
        <v>58632.359366785167</v>
      </c>
    </row>
    <row r="40" spans="1:22" x14ac:dyDescent="0.25">
      <c r="A40" t="s">
        <v>3048</v>
      </c>
      <c r="B40" t="s">
        <v>3061</v>
      </c>
      <c r="C40" t="s">
        <v>3062</v>
      </c>
      <c r="D40">
        <v>2014</v>
      </c>
      <c r="E40">
        <v>0</v>
      </c>
      <c r="F40">
        <v>4</v>
      </c>
      <c r="G40" s="21">
        <v>18.830200000000001</v>
      </c>
      <c r="H40" s="5">
        <v>0</v>
      </c>
      <c r="I40" s="6">
        <v>0</v>
      </c>
      <c r="J40" s="6">
        <v>1</v>
      </c>
      <c r="K40" s="6">
        <v>1.0999999999999999E-2</v>
      </c>
      <c r="L40" s="6">
        <v>0.98899999999999999</v>
      </c>
      <c r="M40" s="7">
        <v>51670</v>
      </c>
      <c r="N40" s="7">
        <v>50920</v>
      </c>
      <c r="O40" s="7">
        <v>52420</v>
      </c>
      <c r="P40" t="s">
        <v>3573</v>
      </c>
      <c r="Q40" s="5">
        <f>5*12000*Table3[[#This Row],[FiveYearSurvivalRate]]</f>
        <v>59340</v>
      </c>
      <c r="R40" s="21">
        <f>365*5*Table3[[#This Row],[FiveYearSurvivalRate]]</f>
        <v>1804.925</v>
      </c>
      <c r="S40" s="19">
        <f>6000/Table3[[#This Row],[Gas Mileage]]*4</f>
        <v>1274.5483319348705</v>
      </c>
      <c r="T40" s="19">
        <f>5000</f>
        <v>5000</v>
      </c>
      <c r="U40" s="19">
        <f>Table3[[#This Row],[Price]]^0.2*20000*LOG((Table3[[#This Row],[Age]]+2))*Table3[[#This Row],[FiveYearDeathRate]]</f>
        <v>580.33684649562679</v>
      </c>
      <c r="V40" s="19">
        <f>Table3[Price]+Table3[[#This Row],[FiveYearFuelCost]]+Table3[[#This Row],[FiveYearInsurance]]+Table3[[#This Row],[FiveYearRepairCost]]</f>
        <v>58524.885178430501</v>
      </c>
    </row>
    <row r="41" spans="1:22" x14ac:dyDescent="0.25">
      <c r="A41" t="s">
        <v>3101</v>
      </c>
      <c r="B41" t="s">
        <v>3112</v>
      </c>
      <c r="C41" t="s">
        <v>3113</v>
      </c>
      <c r="D41">
        <v>2013</v>
      </c>
      <c r="E41">
        <v>1</v>
      </c>
      <c r="G41" s="21">
        <v>21.08</v>
      </c>
      <c r="H41" s="5">
        <v>12000</v>
      </c>
      <c r="I41" s="6">
        <v>1E-3</v>
      </c>
      <c r="J41" s="6">
        <v>0.999</v>
      </c>
      <c r="K41" s="6">
        <v>8.2000000000000007E-3</v>
      </c>
      <c r="L41" s="6">
        <v>0.99180000000000001</v>
      </c>
      <c r="M41" s="7">
        <v>50796</v>
      </c>
      <c r="N41" s="7">
        <v>50102</v>
      </c>
      <c r="O41" s="7">
        <v>51490</v>
      </c>
      <c r="P41" t="s">
        <v>2854</v>
      </c>
      <c r="Q41" s="5">
        <f>5*12000*Table3[[#This Row],[FiveYearSurvivalRate]]</f>
        <v>59508</v>
      </c>
      <c r="R41" s="21">
        <f>365*5*Table3[[#This Row],[FiveYearSurvivalRate]]</f>
        <v>1810.0350000000001</v>
      </c>
      <c r="S41" s="19">
        <f>6000/Table3[[#This Row],[Gas Mileage]]*4</f>
        <v>1138.5199240986717</v>
      </c>
      <c r="T41" s="19">
        <f>5000</f>
        <v>5000</v>
      </c>
      <c r="U41" s="19">
        <f>Table3[[#This Row],[Price]]^0.2*20000*LOG((Table3[[#This Row],[Age]]+2))*Table3[[#This Row],[FiveYearDeathRate]]</f>
        <v>683.34263000333397</v>
      </c>
      <c r="V41" s="19">
        <f>Table3[Price]+Table3[[#This Row],[FiveYearFuelCost]]+Table3[[#This Row],[FiveYearInsurance]]+Table3[[#This Row],[FiveYearRepairCost]]</f>
        <v>57617.862554102001</v>
      </c>
    </row>
    <row r="42" spans="1:22" x14ac:dyDescent="0.25">
      <c r="A42" t="s">
        <v>3265</v>
      </c>
      <c r="B42" t="s">
        <v>3284</v>
      </c>
      <c r="C42" t="s">
        <v>3285</v>
      </c>
      <c r="D42">
        <v>2013</v>
      </c>
      <c r="E42">
        <v>1</v>
      </c>
      <c r="F42">
        <v>4</v>
      </c>
      <c r="G42" s="21">
        <v>18.611999999999998</v>
      </c>
      <c r="H42" s="5">
        <v>12000</v>
      </c>
      <c r="I42" s="6">
        <v>2.3999999999999998E-3</v>
      </c>
      <c r="J42" s="6">
        <v>0.99760000000000004</v>
      </c>
      <c r="K42" s="6">
        <v>1.5699999999999999E-2</v>
      </c>
      <c r="L42" s="6">
        <v>0.98429999999999995</v>
      </c>
      <c r="M42" s="7">
        <v>49906</v>
      </c>
      <c r="N42" s="7">
        <v>48980</v>
      </c>
      <c r="O42" s="7">
        <v>50832</v>
      </c>
      <c r="P42" t="s">
        <v>2974</v>
      </c>
      <c r="Q42" s="5">
        <f>5*12000*Table3[[#This Row],[FiveYearSurvivalRate]]</f>
        <v>59058</v>
      </c>
      <c r="R42" s="21">
        <f>365*5*Table3[[#This Row],[FiveYearSurvivalRate]]</f>
        <v>1796.3474999999999</v>
      </c>
      <c r="S42" s="19">
        <f>6000/Table3[[#This Row],[Gas Mileage]]*4</f>
        <v>1289.4906511927791</v>
      </c>
      <c r="T42" s="19">
        <f>5000</f>
        <v>5000</v>
      </c>
      <c r="U42" s="19">
        <f>Table3[[#This Row],[Price]]^0.2*20000*LOG((Table3[[#This Row],[Age]]+2))*Table3[[#This Row],[FiveYearDeathRate]]</f>
        <v>1303.7339182913936</v>
      </c>
      <c r="V42" s="19">
        <f>Table3[Price]+Table3[[#This Row],[FiveYearFuelCost]]+Table3[[#This Row],[FiveYearInsurance]]+Table3[[#This Row],[FiveYearRepairCost]]</f>
        <v>57499.224569484169</v>
      </c>
    </row>
    <row r="43" spans="1:22" x14ac:dyDescent="0.25">
      <c r="A43" t="s">
        <v>3265</v>
      </c>
      <c r="B43" t="s">
        <v>3286</v>
      </c>
      <c r="C43" t="s">
        <v>3287</v>
      </c>
      <c r="D43">
        <v>2012</v>
      </c>
      <c r="E43">
        <v>2</v>
      </c>
      <c r="F43">
        <v>4</v>
      </c>
      <c r="G43" s="21">
        <v>15.87</v>
      </c>
      <c r="H43" s="5">
        <v>24000</v>
      </c>
      <c r="I43" s="6">
        <v>4.7999999999999996E-3</v>
      </c>
      <c r="J43" s="6">
        <v>0.99519999999999997</v>
      </c>
      <c r="K43" s="6">
        <v>1.9400000000000001E-2</v>
      </c>
      <c r="L43" s="6">
        <v>0.98060000000000003</v>
      </c>
      <c r="M43" s="7">
        <v>48803</v>
      </c>
      <c r="N43" s="7">
        <v>47509</v>
      </c>
      <c r="O43" s="7">
        <v>50096</v>
      </c>
      <c r="P43" t="s">
        <v>2648</v>
      </c>
      <c r="Q43" s="5">
        <f>5*12000*Table3[[#This Row],[FiveYearSurvivalRate]]</f>
        <v>58836</v>
      </c>
      <c r="R43" s="21">
        <f>365*5*Table3[[#This Row],[FiveYearSurvivalRate]]</f>
        <v>1789.595</v>
      </c>
      <c r="S43" s="19">
        <f>6000/Table3[[#This Row],[Gas Mileage]]*4</f>
        <v>1512.287334593573</v>
      </c>
      <c r="T43" s="19">
        <f>5000</f>
        <v>5000</v>
      </c>
      <c r="U43" s="19">
        <f>Table3[[#This Row],[Price]]^0.2*20000*LOG((Table3[[#This Row],[Age]]+2))*Table3[[#This Row],[FiveYearDeathRate]]</f>
        <v>2023.7683401840354</v>
      </c>
      <c r="V43" s="19">
        <f>Table3[Price]+Table3[[#This Row],[FiveYearFuelCost]]+Table3[[#This Row],[FiveYearInsurance]]+Table3[[#This Row],[FiveYearRepairCost]]</f>
        <v>57339.055674777606</v>
      </c>
    </row>
    <row r="44" spans="1:22" x14ac:dyDescent="0.25">
      <c r="A44" t="s">
        <v>3328</v>
      </c>
      <c r="B44" t="s">
        <v>3339</v>
      </c>
      <c r="C44" t="s">
        <v>3340</v>
      </c>
      <c r="D44">
        <v>2014</v>
      </c>
      <c r="E44">
        <v>0</v>
      </c>
      <c r="F44">
        <v>4</v>
      </c>
      <c r="G44" s="21">
        <v>16.989000000000001</v>
      </c>
      <c r="H44" s="5">
        <v>0</v>
      </c>
      <c r="I44" s="6">
        <v>0</v>
      </c>
      <c r="J44" s="6">
        <v>1</v>
      </c>
      <c r="K44" s="6">
        <v>1.0999999999999999E-2</v>
      </c>
      <c r="L44" s="6">
        <v>0.98899999999999999</v>
      </c>
      <c r="M44" s="7">
        <v>50043</v>
      </c>
      <c r="N44" s="7">
        <v>49085</v>
      </c>
      <c r="O44" s="7">
        <v>51001</v>
      </c>
      <c r="P44" t="s">
        <v>3662</v>
      </c>
      <c r="Q44" s="5">
        <f>5*12000*Table3[[#This Row],[FiveYearSurvivalRate]]</f>
        <v>59340</v>
      </c>
      <c r="R44" s="21">
        <f>365*5*Table3[[#This Row],[FiveYearSurvivalRate]]</f>
        <v>1804.925</v>
      </c>
      <c r="S44" s="19">
        <f>6000/Table3[[#This Row],[Gas Mileage]]*4</f>
        <v>1412.6787921596326</v>
      </c>
      <c r="T44" s="19">
        <f>5000</f>
        <v>5000</v>
      </c>
      <c r="U44" s="19">
        <f>Table3[[#This Row],[Price]]^0.2*20000*LOG((Table3[[#This Row],[Age]]+2))*Table3[[#This Row],[FiveYearDeathRate]]</f>
        <v>576.63516114992672</v>
      </c>
      <c r="V44" s="19">
        <f>Table3[Price]+Table3[[#This Row],[FiveYearFuelCost]]+Table3[[#This Row],[FiveYearInsurance]]+Table3[[#This Row],[FiveYearRepairCost]]</f>
        <v>57032.31395330956</v>
      </c>
    </row>
    <row r="45" spans="1:22" x14ac:dyDescent="0.25">
      <c r="A45" t="s">
        <v>3328</v>
      </c>
      <c r="B45" t="s">
        <v>3345</v>
      </c>
      <c r="C45" t="s">
        <v>3346</v>
      </c>
      <c r="D45">
        <v>2013</v>
      </c>
      <c r="E45">
        <v>1</v>
      </c>
      <c r="F45">
        <v>3.33</v>
      </c>
      <c r="G45" s="21">
        <v>18.38</v>
      </c>
      <c r="H45" s="5">
        <v>12000</v>
      </c>
      <c r="I45" s="6">
        <v>2.2000000000000001E-3</v>
      </c>
      <c r="J45" s="6">
        <v>0.99780000000000002</v>
      </c>
      <c r="K45" s="6">
        <v>1.7000000000000001E-2</v>
      </c>
      <c r="L45" s="6">
        <v>0.98299999999999998</v>
      </c>
      <c r="M45" s="7">
        <v>48952</v>
      </c>
      <c r="N45" s="7">
        <v>47869</v>
      </c>
      <c r="O45" s="7">
        <v>50035</v>
      </c>
      <c r="P45" t="s">
        <v>3018</v>
      </c>
      <c r="Q45" s="5">
        <f>5*12000*Table3[[#This Row],[FiveYearSurvivalRate]]</f>
        <v>58980</v>
      </c>
      <c r="R45" s="21">
        <f>365*5*Table3[[#This Row],[FiveYearSurvivalRate]]</f>
        <v>1793.9749999999999</v>
      </c>
      <c r="S45" s="19">
        <f>6000/Table3[[#This Row],[Gas Mileage]]*4</f>
        <v>1305.7671381936889</v>
      </c>
      <c r="T45" s="19">
        <f>5000</f>
        <v>5000</v>
      </c>
      <c r="U45" s="19">
        <f>Table3[[#This Row],[Price]]^0.2*20000*LOG((Table3[[#This Row],[Age]]+2))*Table3[[#This Row],[FiveYearDeathRate]]</f>
        <v>1406.2475180478555</v>
      </c>
      <c r="V45" s="19">
        <f>Table3[Price]+Table3[[#This Row],[FiveYearFuelCost]]+Table3[[#This Row],[FiveYearInsurance]]+Table3[[#This Row],[FiveYearRepairCost]]</f>
        <v>56664.014656241547</v>
      </c>
    </row>
    <row r="46" spans="1:22" x14ac:dyDescent="0.25">
      <c r="A46" t="s">
        <v>3265</v>
      </c>
      <c r="B46" t="s">
        <v>3280</v>
      </c>
      <c r="C46" t="s">
        <v>3281</v>
      </c>
      <c r="D46">
        <v>2014</v>
      </c>
      <c r="E46">
        <v>0</v>
      </c>
      <c r="F46">
        <v>4</v>
      </c>
      <c r="G46" s="21">
        <v>21.224</v>
      </c>
      <c r="H46" s="5">
        <v>0</v>
      </c>
      <c r="I46" s="6">
        <v>0</v>
      </c>
      <c r="J46" s="6">
        <v>1</v>
      </c>
      <c r="K46" s="6">
        <v>1.2E-2</v>
      </c>
      <c r="L46" s="6">
        <v>0.98799999999999999</v>
      </c>
      <c r="M46" s="7">
        <v>49621</v>
      </c>
      <c r="N46" s="7">
        <v>48700</v>
      </c>
      <c r="O46" s="7">
        <v>50542</v>
      </c>
      <c r="P46" t="s">
        <v>3643</v>
      </c>
      <c r="Q46" s="5">
        <f>5*12000*Table3[[#This Row],[FiveYearSurvivalRate]]</f>
        <v>59280</v>
      </c>
      <c r="R46" s="21">
        <f>365*5*Table3[[#This Row],[FiveYearSurvivalRate]]</f>
        <v>1803.1</v>
      </c>
      <c r="S46" s="19">
        <f>6000/Table3[[#This Row],[Gas Mileage]]*4</f>
        <v>1130.7953260459856</v>
      </c>
      <c r="T46" s="19">
        <f>5000</f>
        <v>5000</v>
      </c>
      <c r="U46" s="19">
        <f>Table3[[#This Row],[Price]]^0.2*20000*LOG((Table3[[#This Row],[Age]]+2))*Table3[[#This Row],[FiveYearDeathRate]]</f>
        <v>627.99200754856997</v>
      </c>
      <c r="V46" s="19">
        <f>Table3[Price]+Table3[[#This Row],[FiveYearFuelCost]]+Table3[[#This Row],[FiveYearInsurance]]+Table3[[#This Row],[FiveYearRepairCost]]</f>
        <v>56379.787333594555</v>
      </c>
    </row>
    <row r="47" spans="1:22" x14ac:dyDescent="0.25">
      <c r="A47" t="s">
        <v>3063</v>
      </c>
      <c r="B47" t="s">
        <v>3074</v>
      </c>
      <c r="C47" t="s">
        <v>3075</v>
      </c>
      <c r="D47">
        <v>2014</v>
      </c>
      <c r="E47">
        <v>0</v>
      </c>
      <c r="G47" s="21">
        <v>20.95</v>
      </c>
      <c r="H47" s="5">
        <v>0</v>
      </c>
      <c r="I47" s="6">
        <v>0</v>
      </c>
      <c r="J47" s="6">
        <v>1</v>
      </c>
      <c r="K47" s="6">
        <v>0.01</v>
      </c>
      <c r="L47" s="6">
        <v>0.99</v>
      </c>
      <c r="M47" s="7">
        <v>49293</v>
      </c>
      <c r="N47" s="7">
        <v>48100</v>
      </c>
      <c r="O47" s="7">
        <v>50485</v>
      </c>
      <c r="P47" t="s">
        <v>3579</v>
      </c>
      <c r="Q47" s="5">
        <f>5*12000*Table3[[#This Row],[FiveYearSurvivalRate]]</f>
        <v>59400</v>
      </c>
      <c r="R47" s="21">
        <f>365*5*Table3[[#This Row],[FiveYearSurvivalRate]]</f>
        <v>1806.75</v>
      </c>
      <c r="S47" s="19">
        <f>6000/Table3[[#This Row],[Gas Mileage]]*4</f>
        <v>1145.5847255369929</v>
      </c>
      <c r="T47" s="19">
        <f>5000</f>
        <v>5000</v>
      </c>
      <c r="U47" s="19">
        <f>Table3[[#This Row],[Price]]^0.2*20000*LOG((Table3[[#This Row],[Age]]+2))*Table3[[#This Row],[FiveYearDeathRate]]</f>
        <v>522.63298758228757</v>
      </c>
      <c r="V47" s="19">
        <f>Table3[Price]+Table3[[#This Row],[FiveYearFuelCost]]+Table3[[#This Row],[FiveYearInsurance]]+Table3[[#This Row],[FiveYearRepairCost]]</f>
        <v>55961.21771311928</v>
      </c>
    </row>
    <row r="48" spans="1:22" x14ac:dyDescent="0.25">
      <c r="A48" t="s">
        <v>3063</v>
      </c>
      <c r="B48" t="s">
        <v>3074</v>
      </c>
      <c r="C48" t="s">
        <v>3075</v>
      </c>
      <c r="D48">
        <v>2013</v>
      </c>
      <c r="E48">
        <v>1</v>
      </c>
      <c r="G48" s="21">
        <v>20.95</v>
      </c>
      <c r="H48" s="5">
        <v>12000</v>
      </c>
      <c r="I48" s="6">
        <v>2E-3</v>
      </c>
      <c r="J48" s="6">
        <v>0.998</v>
      </c>
      <c r="K48" s="6">
        <v>1.9800000000000002E-2</v>
      </c>
      <c r="L48" s="6">
        <v>0.98019999999999996</v>
      </c>
      <c r="M48" s="7">
        <v>48144</v>
      </c>
      <c r="N48" s="7">
        <v>46979</v>
      </c>
      <c r="O48" s="7">
        <v>49308</v>
      </c>
      <c r="P48" t="s">
        <v>2724</v>
      </c>
      <c r="Q48" s="5">
        <f>5*12000*Table3[[#This Row],[FiveYearSurvivalRate]]</f>
        <v>58812</v>
      </c>
      <c r="R48" s="21">
        <f>365*5*Table3[[#This Row],[FiveYearSurvivalRate]]</f>
        <v>1788.865</v>
      </c>
      <c r="S48" s="19">
        <f>6000/Table3[[#This Row],[Gas Mileage]]*4</f>
        <v>1145.5847255369929</v>
      </c>
      <c r="T48" s="19">
        <f>5000</f>
        <v>5000</v>
      </c>
      <c r="U48" s="19">
        <f>Table3[[#This Row],[Price]]^0.2*20000*LOG((Table3[[#This Row],[Age]]+2))*Table3[[#This Row],[FiveYearDeathRate]]</f>
        <v>1632.4217924659679</v>
      </c>
      <c r="V48" s="19">
        <f>Table3[Price]+Table3[[#This Row],[FiveYearFuelCost]]+Table3[[#This Row],[FiveYearInsurance]]+Table3[[#This Row],[FiveYearRepairCost]]</f>
        <v>55922.006518002963</v>
      </c>
    </row>
    <row r="49" spans="1:22" x14ac:dyDescent="0.25">
      <c r="A49" t="s">
        <v>3063</v>
      </c>
      <c r="B49" t="s">
        <v>3072</v>
      </c>
      <c r="C49" t="s">
        <v>3073</v>
      </c>
      <c r="D49">
        <v>2014</v>
      </c>
      <c r="E49">
        <v>0</v>
      </c>
      <c r="F49">
        <v>4</v>
      </c>
      <c r="G49" s="21">
        <v>21.831</v>
      </c>
      <c r="H49" s="5">
        <v>0</v>
      </c>
      <c r="I49" s="6">
        <v>0</v>
      </c>
      <c r="J49" s="6">
        <v>1</v>
      </c>
      <c r="K49" s="6">
        <v>0.01</v>
      </c>
      <c r="L49" s="6">
        <v>0.99</v>
      </c>
      <c r="M49" s="7">
        <v>49124</v>
      </c>
      <c r="N49" s="7">
        <v>47700</v>
      </c>
      <c r="O49" s="7">
        <v>50548</v>
      </c>
      <c r="P49" t="s">
        <v>3578</v>
      </c>
      <c r="Q49" s="5">
        <f>5*12000*Table3[[#This Row],[FiveYearSurvivalRate]]</f>
        <v>59400</v>
      </c>
      <c r="R49" s="21">
        <f>365*5*Table3[[#This Row],[FiveYearSurvivalRate]]</f>
        <v>1806.75</v>
      </c>
      <c r="S49" s="19">
        <f>6000/Table3[[#This Row],[Gas Mileage]]*4</f>
        <v>1099.3541294489487</v>
      </c>
      <c r="T49" s="19">
        <f>5000</f>
        <v>5000</v>
      </c>
      <c r="U49" s="19">
        <f>Table3[[#This Row],[Price]]^0.2*20000*LOG((Table3[[#This Row],[Age]]+2))*Table3[[#This Row],[FiveYearDeathRate]]</f>
        <v>522.27412789515267</v>
      </c>
      <c r="V49" s="19">
        <f>Table3[Price]+Table3[[#This Row],[FiveYearFuelCost]]+Table3[[#This Row],[FiveYearInsurance]]+Table3[[#This Row],[FiveYearRepairCost]]</f>
        <v>55745.628257344099</v>
      </c>
    </row>
    <row r="50" spans="1:22" x14ac:dyDescent="0.25">
      <c r="A50" t="s">
        <v>3101</v>
      </c>
      <c r="B50" t="s">
        <v>3108</v>
      </c>
      <c r="C50" t="s">
        <v>3109</v>
      </c>
      <c r="D50">
        <v>2013</v>
      </c>
      <c r="E50">
        <v>1</v>
      </c>
      <c r="G50" s="21">
        <v>15.835000000000001</v>
      </c>
      <c r="H50" s="5">
        <v>12000</v>
      </c>
      <c r="I50" s="6">
        <v>1E-3</v>
      </c>
      <c r="J50" s="6">
        <v>0.999</v>
      </c>
      <c r="K50" s="6">
        <v>8.2000000000000007E-3</v>
      </c>
      <c r="L50" s="6">
        <v>0.99180000000000001</v>
      </c>
      <c r="M50" s="7">
        <v>48373</v>
      </c>
      <c r="N50" s="7">
        <v>47780</v>
      </c>
      <c r="O50" s="7">
        <v>48967</v>
      </c>
      <c r="P50" t="s">
        <v>2850</v>
      </c>
      <c r="Q50" s="5">
        <f>5*12000*Table3[[#This Row],[FiveYearSurvivalRate]]</f>
        <v>59508</v>
      </c>
      <c r="R50" s="21">
        <f>365*5*Table3[[#This Row],[FiveYearSurvivalRate]]</f>
        <v>1810.0350000000001</v>
      </c>
      <c r="S50" s="19">
        <f>6000/Table3[[#This Row],[Gas Mileage]]*4</f>
        <v>1515.6299336911902</v>
      </c>
      <c r="T50" s="19">
        <f>5000</f>
        <v>5000</v>
      </c>
      <c r="U50" s="19">
        <f>Table3[[#This Row],[Price]]^0.2*20000*LOG((Table3[[#This Row],[Age]]+2))*Table3[[#This Row],[FiveYearDeathRate]]</f>
        <v>676.69538770728207</v>
      </c>
      <c r="V50" s="19">
        <f>Table3[Price]+Table3[[#This Row],[FiveYearFuelCost]]+Table3[[#This Row],[FiveYearInsurance]]+Table3[[#This Row],[FiveYearRepairCost]]</f>
        <v>55565.325321398472</v>
      </c>
    </row>
    <row r="51" spans="1:22" x14ac:dyDescent="0.25">
      <c r="A51" t="s">
        <v>3118</v>
      </c>
      <c r="B51" t="s">
        <v>3135</v>
      </c>
      <c r="C51" t="s">
        <v>3136</v>
      </c>
      <c r="D51">
        <v>2014</v>
      </c>
      <c r="E51">
        <v>0</v>
      </c>
      <c r="G51" s="21">
        <v>16.984999999999999</v>
      </c>
      <c r="H51" s="5">
        <v>0</v>
      </c>
      <c r="I51" s="6">
        <v>0</v>
      </c>
      <c r="J51" s="6">
        <v>1</v>
      </c>
      <c r="K51" s="6">
        <v>1.9E-2</v>
      </c>
      <c r="L51" s="6">
        <v>0.98099999999999998</v>
      </c>
      <c r="M51" s="7">
        <v>48037</v>
      </c>
      <c r="N51" s="7">
        <v>47300</v>
      </c>
      <c r="O51" s="7">
        <v>48773</v>
      </c>
      <c r="P51" t="s">
        <v>3596</v>
      </c>
      <c r="Q51" s="5">
        <f>5*12000*Table3[[#This Row],[FiveYearSurvivalRate]]</f>
        <v>58860</v>
      </c>
      <c r="R51" s="21">
        <f>365*5*Table3[[#This Row],[FiveYearSurvivalRate]]</f>
        <v>1790.325</v>
      </c>
      <c r="S51" s="19">
        <f>6000/Table3[[#This Row],[Gas Mileage]]*4</f>
        <v>1413.0114807182808</v>
      </c>
      <c r="T51" s="19">
        <f>5000</f>
        <v>5000</v>
      </c>
      <c r="U51" s="19">
        <f>Table3[[#This Row],[Price]]^0.2*20000*LOG((Table3[[#This Row],[Age]]+2))*Table3[[#This Row],[FiveYearDeathRate]]</f>
        <v>987.88989788224546</v>
      </c>
      <c r="V51" s="19">
        <f>Table3[Price]+Table3[[#This Row],[FiveYearFuelCost]]+Table3[[#This Row],[FiveYearInsurance]]+Table3[[#This Row],[FiveYearRepairCost]]</f>
        <v>55437.901378600531</v>
      </c>
    </row>
    <row r="52" spans="1:22" x14ac:dyDescent="0.25">
      <c r="A52" t="s">
        <v>3101</v>
      </c>
      <c r="B52" t="s">
        <v>3112</v>
      </c>
      <c r="C52" t="s">
        <v>3113</v>
      </c>
      <c r="D52">
        <v>2012</v>
      </c>
      <c r="E52">
        <v>2</v>
      </c>
      <c r="G52" s="21">
        <v>21.08</v>
      </c>
      <c r="H52" s="5">
        <v>24000</v>
      </c>
      <c r="I52" s="6">
        <v>2E-3</v>
      </c>
      <c r="J52" s="6">
        <v>0.998</v>
      </c>
      <c r="K52" s="6">
        <v>1.14E-2</v>
      </c>
      <c r="L52" s="6">
        <v>0.98860000000000003</v>
      </c>
      <c r="M52" s="7">
        <v>47861</v>
      </c>
      <c r="N52" s="7">
        <v>46729</v>
      </c>
      <c r="O52" s="7">
        <v>48993</v>
      </c>
      <c r="P52" t="s">
        <v>2512</v>
      </c>
      <c r="Q52" s="5">
        <f>5*12000*Table3[[#This Row],[FiveYearSurvivalRate]]</f>
        <v>59316</v>
      </c>
      <c r="R52" s="21">
        <f>365*5*Table3[[#This Row],[FiveYearSurvivalRate]]</f>
        <v>1804.1950000000002</v>
      </c>
      <c r="S52" s="19">
        <f>6000/Table3[[#This Row],[Gas Mileage]]*4</f>
        <v>1138.5199240986717</v>
      </c>
      <c r="T52" s="19">
        <f>5000</f>
        <v>5000</v>
      </c>
      <c r="U52" s="19">
        <f>Table3[[#This Row],[Price]]^0.2*20000*LOG((Table3[[#This Row],[Age]]+2))*Table3[[#This Row],[FiveYearDeathRate]]</f>
        <v>1184.5979280721015</v>
      </c>
      <c r="V52" s="19">
        <f>Table3[Price]+Table3[[#This Row],[FiveYearFuelCost]]+Table3[[#This Row],[FiveYearInsurance]]+Table3[[#This Row],[FiveYearRepairCost]]</f>
        <v>55184.11785217077</v>
      </c>
    </row>
    <row r="53" spans="1:22" x14ac:dyDescent="0.25">
      <c r="A53" t="s">
        <v>3265</v>
      </c>
      <c r="B53" t="s">
        <v>3270</v>
      </c>
      <c r="C53" t="s">
        <v>3271</v>
      </c>
      <c r="D53">
        <v>2013</v>
      </c>
      <c r="E53">
        <v>1</v>
      </c>
      <c r="F53">
        <v>4</v>
      </c>
      <c r="G53" s="21">
        <v>16.277000000000001</v>
      </c>
      <c r="H53" s="5">
        <v>12000</v>
      </c>
      <c r="I53" s="6">
        <v>2.3999999999999998E-3</v>
      </c>
      <c r="J53" s="6">
        <v>0.99760000000000004</v>
      </c>
      <c r="K53" s="6">
        <v>1.5699999999999999E-2</v>
      </c>
      <c r="L53" s="6">
        <v>0.98429999999999995</v>
      </c>
      <c r="M53" s="7">
        <v>47315</v>
      </c>
      <c r="N53" s="7">
        <v>45876</v>
      </c>
      <c r="O53" s="7">
        <v>48754</v>
      </c>
      <c r="P53" t="s">
        <v>2968</v>
      </c>
      <c r="Q53" s="5">
        <f>5*12000*Table3[[#This Row],[FiveYearSurvivalRate]]</f>
        <v>59058</v>
      </c>
      <c r="R53" s="21">
        <f>365*5*Table3[[#This Row],[FiveYearSurvivalRate]]</f>
        <v>1796.3474999999999</v>
      </c>
      <c r="S53" s="19">
        <f>6000/Table3[[#This Row],[Gas Mileage]]*4</f>
        <v>1474.4731830189837</v>
      </c>
      <c r="T53" s="19">
        <f>5000</f>
        <v>5000</v>
      </c>
      <c r="U53" s="19">
        <f>Table3[[#This Row],[Price]]^0.2*20000*LOG((Table3[[#This Row],[Age]]+2))*Table3[[#This Row],[FiveYearDeathRate]]</f>
        <v>1289.9063503150633</v>
      </c>
      <c r="V53" s="19">
        <f>Table3[Price]+Table3[[#This Row],[FiveYearFuelCost]]+Table3[[#This Row],[FiveYearInsurance]]+Table3[[#This Row],[FiveYearRepairCost]]</f>
        <v>55079.379533334046</v>
      </c>
    </row>
    <row r="54" spans="1:22" x14ac:dyDescent="0.25">
      <c r="A54" t="s">
        <v>3328</v>
      </c>
      <c r="B54" t="s">
        <v>3333</v>
      </c>
      <c r="C54" t="s">
        <v>3334</v>
      </c>
      <c r="D54">
        <v>2014</v>
      </c>
      <c r="E54">
        <v>0</v>
      </c>
      <c r="F54">
        <v>4</v>
      </c>
      <c r="G54" s="21">
        <v>22.56</v>
      </c>
      <c r="H54" s="5">
        <v>0</v>
      </c>
      <c r="I54" s="6">
        <v>0</v>
      </c>
      <c r="J54" s="6">
        <v>1</v>
      </c>
      <c r="K54" s="6">
        <v>1.0999999999999999E-2</v>
      </c>
      <c r="L54" s="6">
        <v>0.98899999999999999</v>
      </c>
      <c r="M54" s="7">
        <v>48425</v>
      </c>
      <c r="N54" s="7">
        <v>47700</v>
      </c>
      <c r="O54" s="7">
        <v>49152</v>
      </c>
      <c r="P54" t="s">
        <v>3660</v>
      </c>
      <c r="Q54" s="5">
        <f>5*12000*Table3[[#This Row],[FiveYearSurvivalRate]]</f>
        <v>59340</v>
      </c>
      <c r="R54" s="21">
        <f>365*5*Table3[[#This Row],[FiveYearSurvivalRate]]</f>
        <v>1804.925</v>
      </c>
      <c r="S54" s="19">
        <f>6000/Table3[[#This Row],[Gas Mileage]]*4</f>
        <v>1063.8297872340427</v>
      </c>
      <c r="T54" s="19">
        <f>5000</f>
        <v>5000</v>
      </c>
      <c r="U54" s="19">
        <f>Table3[[#This Row],[Price]]^0.2*20000*LOG((Table3[[#This Row],[Age]]+2))*Table3[[#This Row],[FiveYearDeathRate]]</f>
        <v>572.85720411418072</v>
      </c>
      <c r="V54" s="19">
        <f>Table3[Price]+Table3[[#This Row],[FiveYearFuelCost]]+Table3[[#This Row],[FiveYearInsurance]]+Table3[[#This Row],[FiveYearRepairCost]]</f>
        <v>55061.686991348222</v>
      </c>
    </row>
    <row r="55" spans="1:22" x14ac:dyDescent="0.25">
      <c r="A55" t="s">
        <v>3328</v>
      </c>
      <c r="B55" t="s">
        <v>3335</v>
      </c>
      <c r="C55" t="s">
        <v>3336</v>
      </c>
      <c r="D55">
        <v>2013</v>
      </c>
      <c r="E55">
        <v>1</v>
      </c>
      <c r="F55">
        <v>4</v>
      </c>
      <c r="G55" s="21">
        <v>31.329000000000001</v>
      </c>
      <c r="H55" s="5">
        <v>12000</v>
      </c>
      <c r="I55" s="6">
        <v>2.2000000000000001E-3</v>
      </c>
      <c r="J55" s="6">
        <v>0.99780000000000002</v>
      </c>
      <c r="K55" s="6">
        <v>1.7000000000000001E-2</v>
      </c>
      <c r="L55" s="6">
        <v>0.98299999999999998</v>
      </c>
      <c r="M55" s="7">
        <v>47495</v>
      </c>
      <c r="N55" s="7">
        <v>46445</v>
      </c>
      <c r="O55" s="7">
        <v>48546</v>
      </c>
      <c r="P55" t="s">
        <v>3010</v>
      </c>
      <c r="Q55" s="5">
        <f>5*12000*Table3[[#This Row],[FiveYearSurvivalRate]]</f>
        <v>58980</v>
      </c>
      <c r="R55" s="21">
        <f>365*5*Table3[[#This Row],[FiveYearSurvivalRate]]</f>
        <v>1793.9749999999999</v>
      </c>
      <c r="S55" s="19">
        <f>6000/Table3[[#This Row],[Gas Mileage]]*4</f>
        <v>766.06339174566699</v>
      </c>
      <c r="T55" s="19">
        <f>5000</f>
        <v>5000</v>
      </c>
      <c r="U55" s="19">
        <f>Table3[[#This Row],[Price]]^0.2*20000*LOG((Table3[[#This Row],[Age]]+2))*Table3[[#This Row],[FiveYearDeathRate]]</f>
        <v>1397.7749701001517</v>
      </c>
      <c r="V55" s="19">
        <f>Table3[Price]+Table3[[#This Row],[FiveYearFuelCost]]+Table3[[#This Row],[FiveYearInsurance]]+Table3[[#This Row],[FiveYearRepairCost]]</f>
        <v>54658.838361845817</v>
      </c>
    </row>
    <row r="56" spans="1:22" x14ac:dyDescent="0.25">
      <c r="A56" t="s">
        <v>3328</v>
      </c>
      <c r="B56" t="s">
        <v>3357</v>
      </c>
      <c r="C56" t="s">
        <v>3358</v>
      </c>
      <c r="D56">
        <v>2014</v>
      </c>
      <c r="E56">
        <v>0</v>
      </c>
      <c r="F56">
        <v>4</v>
      </c>
      <c r="G56" s="21">
        <v>30</v>
      </c>
      <c r="H56" s="5">
        <v>0</v>
      </c>
      <c r="I56" s="6">
        <v>0</v>
      </c>
      <c r="J56" s="6">
        <v>1</v>
      </c>
      <c r="K56" s="6">
        <v>1.0999999999999999E-2</v>
      </c>
      <c r="L56" s="6">
        <v>0.98899999999999999</v>
      </c>
      <c r="M56" s="7">
        <v>48187</v>
      </c>
      <c r="N56" s="7">
        <v>47445</v>
      </c>
      <c r="O56" s="7">
        <v>48928</v>
      </c>
      <c r="P56" t="s">
        <v>3670</v>
      </c>
      <c r="Q56" s="5">
        <f>5*12000*Table3[[#This Row],[FiveYearSurvivalRate]]</f>
        <v>59340</v>
      </c>
      <c r="R56" s="21">
        <f>365*5*Table3[[#This Row],[FiveYearSurvivalRate]]</f>
        <v>1804.925</v>
      </c>
      <c r="S56" s="19">
        <f>6000/Table3[[#This Row],[Gas Mileage]]*4</f>
        <v>800</v>
      </c>
      <c r="T56" s="19">
        <f>5000</f>
        <v>5000</v>
      </c>
      <c r="U56" s="19">
        <f>Table3[[#This Row],[Price]]^0.2*20000*LOG((Table3[[#This Row],[Age]]+2))*Table3[[#This Row],[FiveYearDeathRate]]</f>
        <v>572.29299619601215</v>
      </c>
      <c r="V56" s="19">
        <f>Table3[Price]+Table3[[#This Row],[FiveYearFuelCost]]+Table3[[#This Row],[FiveYearInsurance]]+Table3[[#This Row],[FiveYearRepairCost]]</f>
        <v>54559.292996196011</v>
      </c>
    </row>
    <row r="57" spans="1:22" x14ac:dyDescent="0.25">
      <c r="A57" t="s">
        <v>3202</v>
      </c>
      <c r="B57" t="s">
        <v>3215</v>
      </c>
      <c r="C57" t="s">
        <v>3216</v>
      </c>
      <c r="D57">
        <v>2014</v>
      </c>
      <c r="E57">
        <v>0</v>
      </c>
      <c r="G57" s="21">
        <v>16.181999999999999</v>
      </c>
      <c r="H57" s="5">
        <v>0</v>
      </c>
      <c r="I57" s="6">
        <v>0</v>
      </c>
      <c r="J57" s="6">
        <v>1</v>
      </c>
      <c r="K57" s="6">
        <v>1.9E-2</v>
      </c>
      <c r="L57" s="6">
        <v>0.98099999999999998</v>
      </c>
      <c r="M57" s="7">
        <v>47077</v>
      </c>
      <c r="N57" s="7">
        <v>46335</v>
      </c>
      <c r="O57" s="7">
        <v>47818</v>
      </c>
      <c r="P57" t="s">
        <v>3623</v>
      </c>
      <c r="Q57" s="5">
        <f>5*12000*Table3[[#This Row],[FiveYearSurvivalRate]]</f>
        <v>58860</v>
      </c>
      <c r="R57" s="21">
        <f>365*5*Table3[[#This Row],[FiveYearSurvivalRate]]</f>
        <v>1790.325</v>
      </c>
      <c r="S57" s="19">
        <f>6000/Table3[[#This Row],[Gas Mileage]]*4</f>
        <v>1483.1294030404154</v>
      </c>
      <c r="T57" s="19">
        <f>5000</f>
        <v>5000</v>
      </c>
      <c r="U57" s="19">
        <f>Table3[[#This Row],[Price]]^0.2*20000*LOG((Table3[[#This Row],[Age]]+2))*Table3[[#This Row],[FiveYearDeathRate]]</f>
        <v>983.9094342911992</v>
      </c>
      <c r="V57" s="19">
        <f>Table3[Price]+Table3[[#This Row],[FiveYearFuelCost]]+Table3[[#This Row],[FiveYearInsurance]]+Table3[[#This Row],[FiveYearRepairCost]]</f>
        <v>54544.038837331616</v>
      </c>
    </row>
    <row r="58" spans="1:22" x14ac:dyDescent="0.25">
      <c r="A58" t="s">
        <v>3328</v>
      </c>
      <c r="B58" t="s">
        <v>3347</v>
      </c>
      <c r="C58" t="s">
        <v>3348</v>
      </c>
      <c r="D58">
        <v>2012</v>
      </c>
      <c r="E58">
        <v>2</v>
      </c>
      <c r="F58">
        <v>4</v>
      </c>
      <c r="G58" s="21">
        <v>19.059999999999999</v>
      </c>
      <c r="H58" s="5">
        <v>24000</v>
      </c>
      <c r="I58" s="6">
        <v>4.4000000000000003E-3</v>
      </c>
      <c r="J58" s="6">
        <v>0.99560000000000004</v>
      </c>
      <c r="K58" s="6">
        <v>2.3E-2</v>
      </c>
      <c r="L58" s="6">
        <v>0.97699999999999998</v>
      </c>
      <c r="M58" s="7">
        <v>45902</v>
      </c>
      <c r="N58" s="7">
        <v>44981</v>
      </c>
      <c r="O58" s="7">
        <v>46823</v>
      </c>
      <c r="P58" t="s">
        <v>2330</v>
      </c>
      <c r="Q58" s="5">
        <f>5*12000*Table3[[#This Row],[FiveYearSurvivalRate]]</f>
        <v>58620</v>
      </c>
      <c r="R58" s="21">
        <f>365*5*Table3[[#This Row],[FiveYearSurvivalRate]]</f>
        <v>1783.0249999999999</v>
      </c>
      <c r="S58" s="19">
        <f>6000/Table3[[#This Row],[Gas Mileage]]*4</f>
        <v>1259.1815320041974</v>
      </c>
      <c r="T58" s="19">
        <f>5000</f>
        <v>5000</v>
      </c>
      <c r="U58" s="19">
        <f>Table3[[#This Row],[Price]]^0.2*20000*LOG((Table3[[#This Row],[Age]]+2))*Table3[[#This Row],[FiveYearDeathRate]]</f>
        <v>2370.0849984958054</v>
      </c>
      <c r="V58" s="19">
        <f>Table3[Price]+Table3[[#This Row],[FiveYearFuelCost]]+Table3[[#This Row],[FiveYearInsurance]]+Table3[[#This Row],[FiveYearRepairCost]]</f>
        <v>54531.266530500005</v>
      </c>
    </row>
    <row r="59" spans="1:22" x14ac:dyDescent="0.25">
      <c r="A59" t="s">
        <v>3328</v>
      </c>
      <c r="B59" t="s">
        <v>3353</v>
      </c>
      <c r="C59" t="s">
        <v>3354</v>
      </c>
      <c r="D59">
        <v>2008</v>
      </c>
      <c r="E59">
        <v>6</v>
      </c>
      <c r="F59">
        <v>3</v>
      </c>
      <c r="G59" s="21">
        <v>14.166</v>
      </c>
      <c r="H59" s="5">
        <v>72000</v>
      </c>
      <c r="I59" s="6">
        <v>1.7000000000000001E-2</v>
      </c>
      <c r="J59" s="6">
        <v>0.98299999999999998</v>
      </c>
      <c r="K59" s="6">
        <v>9.5133333299999998E-2</v>
      </c>
      <c r="L59" s="6">
        <v>0.90486666670000004</v>
      </c>
      <c r="M59" s="7">
        <v>33926</v>
      </c>
      <c r="N59" s="7">
        <v>33176</v>
      </c>
      <c r="O59" s="7">
        <v>34676</v>
      </c>
      <c r="P59" t="s">
        <v>856</v>
      </c>
      <c r="Q59" s="5">
        <f>5*12000*Table3[[#This Row],[FiveYearSurvivalRate]]</f>
        <v>54292.000002000001</v>
      </c>
      <c r="R59" s="21">
        <f>365*5*Table3[[#This Row],[FiveYearSurvivalRate]]</f>
        <v>1651.3816667275</v>
      </c>
      <c r="S59" s="19">
        <f>6000/Table3[[#This Row],[Gas Mileage]]*4</f>
        <v>1694.1973739940702</v>
      </c>
      <c r="T59" s="19">
        <f>5000</f>
        <v>5000</v>
      </c>
      <c r="U59" s="19">
        <f>Table3[[#This Row],[Price]]^0.2*20000*LOG((Table3[[#This Row],[Age]]+2))*Table3[[#This Row],[FiveYearDeathRate]]</f>
        <v>13842.045363437264</v>
      </c>
      <c r="V59" s="19">
        <f>Table3[Price]+Table3[[#This Row],[FiveYearFuelCost]]+Table3[[#This Row],[FiveYearInsurance]]+Table3[[#This Row],[FiveYearRepairCost]]</f>
        <v>54462.242737431341</v>
      </c>
    </row>
    <row r="60" spans="1:22" x14ac:dyDescent="0.25">
      <c r="A60" t="s">
        <v>3466</v>
      </c>
      <c r="B60" t="s">
        <v>3479</v>
      </c>
      <c r="C60" t="s">
        <v>3480</v>
      </c>
      <c r="D60">
        <v>2014</v>
      </c>
      <c r="E60">
        <v>0</v>
      </c>
      <c r="F60">
        <v>4</v>
      </c>
      <c r="G60" s="21">
        <v>27.64</v>
      </c>
      <c r="H60" s="5">
        <v>0</v>
      </c>
      <c r="I60" s="6">
        <v>0</v>
      </c>
      <c r="J60" s="6">
        <v>1</v>
      </c>
      <c r="K60" s="6">
        <v>1.2E-2</v>
      </c>
      <c r="L60" s="6">
        <v>0.98799999999999999</v>
      </c>
      <c r="M60" s="7">
        <v>47915</v>
      </c>
      <c r="N60" s="7">
        <v>47300</v>
      </c>
      <c r="O60" s="7">
        <v>48531</v>
      </c>
      <c r="P60" t="s">
        <v>3716</v>
      </c>
      <c r="Q60" s="5">
        <f>5*12000*Table3[[#This Row],[FiveYearSurvivalRate]]</f>
        <v>59280</v>
      </c>
      <c r="R60" s="21">
        <f>365*5*Table3[[#This Row],[FiveYearSurvivalRate]]</f>
        <v>1803.1</v>
      </c>
      <c r="S60" s="19">
        <f>6000/Table3[[#This Row],[Gas Mileage]]*4</f>
        <v>868.30680173661358</v>
      </c>
      <c r="T60" s="19">
        <f>5000</f>
        <v>5000</v>
      </c>
      <c r="U60" s="19">
        <f>Table3[[#This Row],[Price]]^0.2*20000*LOG((Table3[[#This Row],[Age]]+2))*Table3[[#This Row],[FiveYearDeathRate]]</f>
        <v>623.61321901604924</v>
      </c>
      <c r="V60" s="19">
        <f>Table3[Price]+Table3[[#This Row],[FiveYearFuelCost]]+Table3[[#This Row],[FiveYearInsurance]]+Table3[[#This Row],[FiveYearRepairCost]]</f>
        <v>54406.920020752666</v>
      </c>
    </row>
    <row r="61" spans="1:22" x14ac:dyDescent="0.25">
      <c r="A61" t="s">
        <v>3063</v>
      </c>
      <c r="B61" t="s">
        <v>3070</v>
      </c>
      <c r="C61" t="s">
        <v>3071</v>
      </c>
      <c r="D61">
        <v>2014</v>
      </c>
      <c r="E61">
        <v>0</v>
      </c>
      <c r="F61">
        <v>4</v>
      </c>
      <c r="G61" s="21">
        <v>21.831</v>
      </c>
      <c r="H61" s="5">
        <v>0</v>
      </c>
      <c r="I61" s="6">
        <v>0</v>
      </c>
      <c r="J61" s="6">
        <v>1</v>
      </c>
      <c r="K61" s="6">
        <v>0.01</v>
      </c>
      <c r="L61" s="6">
        <v>0.99</v>
      </c>
      <c r="M61" s="7">
        <v>47567</v>
      </c>
      <c r="N61" s="7">
        <v>46500</v>
      </c>
      <c r="O61" s="7">
        <v>48635</v>
      </c>
      <c r="P61" t="s">
        <v>3577</v>
      </c>
      <c r="Q61" s="5">
        <f>5*12000*Table3[[#This Row],[FiveYearSurvivalRate]]</f>
        <v>59400</v>
      </c>
      <c r="R61" s="21">
        <f>365*5*Table3[[#This Row],[FiveYearSurvivalRate]]</f>
        <v>1806.75</v>
      </c>
      <c r="S61" s="19">
        <f>6000/Table3[[#This Row],[Gas Mileage]]*4</f>
        <v>1099.3541294489487</v>
      </c>
      <c r="T61" s="19">
        <f>5000</f>
        <v>5000</v>
      </c>
      <c r="U61" s="19">
        <f>Table3[[#This Row],[Price]]^0.2*20000*LOG((Table3[[#This Row],[Age]]+2))*Table3[[#This Row],[FiveYearDeathRate]]</f>
        <v>518.92061051583846</v>
      </c>
      <c r="V61" s="19">
        <f>Table3[Price]+Table3[[#This Row],[FiveYearFuelCost]]+Table3[[#This Row],[FiveYearInsurance]]+Table3[[#This Row],[FiveYearRepairCost]]</f>
        <v>54185.274739964785</v>
      </c>
    </row>
    <row r="62" spans="1:22" x14ac:dyDescent="0.25">
      <c r="A62" t="s">
        <v>3101</v>
      </c>
      <c r="B62" t="s">
        <v>3104</v>
      </c>
      <c r="C62" t="s">
        <v>3105</v>
      </c>
      <c r="D62">
        <v>2013</v>
      </c>
      <c r="E62">
        <v>1</v>
      </c>
      <c r="F62">
        <v>4</v>
      </c>
      <c r="G62" s="21">
        <v>17.61</v>
      </c>
      <c r="H62" s="5">
        <v>12000</v>
      </c>
      <c r="I62" s="6">
        <v>1E-3</v>
      </c>
      <c r="J62" s="6">
        <v>0.999</v>
      </c>
      <c r="K62" s="6">
        <v>8.2000000000000007E-3</v>
      </c>
      <c r="L62" s="6">
        <v>0.99180000000000001</v>
      </c>
      <c r="M62" s="7">
        <v>46884</v>
      </c>
      <c r="N62" s="7">
        <v>45871</v>
      </c>
      <c r="O62" s="7">
        <v>47897</v>
      </c>
      <c r="P62" t="s">
        <v>2846</v>
      </c>
      <c r="Q62" s="5">
        <f>5*12000*Table3[[#This Row],[FiveYearSurvivalRate]]</f>
        <v>59508</v>
      </c>
      <c r="R62" s="21">
        <f>365*5*Table3[[#This Row],[FiveYearSurvivalRate]]</f>
        <v>1810.0350000000001</v>
      </c>
      <c r="S62" s="19">
        <f>6000/Table3[[#This Row],[Gas Mileage]]*4</f>
        <v>1362.8620102214652</v>
      </c>
      <c r="T62" s="19">
        <f>5000</f>
        <v>5000</v>
      </c>
      <c r="U62" s="19">
        <f>Table3[[#This Row],[Price]]^0.2*20000*LOG((Table3[[#This Row],[Age]]+2))*Table3[[#This Row],[FiveYearDeathRate]]</f>
        <v>672.47716745615139</v>
      </c>
      <c r="V62" s="19">
        <f>Table3[Price]+Table3[[#This Row],[FiveYearFuelCost]]+Table3[[#This Row],[FiveYearInsurance]]+Table3[[#This Row],[FiveYearRepairCost]]</f>
        <v>53919.339177677612</v>
      </c>
    </row>
    <row r="63" spans="1:22" x14ac:dyDescent="0.25">
      <c r="A63" t="s">
        <v>3466</v>
      </c>
      <c r="B63" t="s">
        <v>3483</v>
      </c>
      <c r="C63" t="s">
        <v>3484</v>
      </c>
      <c r="D63">
        <v>2010</v>
      </c>
      <c r="E63">
        <v>4</v>
      </c>
      <c r="G63" s="21">
        <v>14.82</v>
      </c>
      <c r="H63" s="5">
        <v>48000</v>
      </c>
      <c r="I63" s="6">
        <v>9.5999999999999992E-3</v>
      </c>
      <c r="J63" s="6">
        <v>0.99039999999999995</v>
      </c>
      <c r="K63" s="6">
        <v>2.5600000000000001E-2</v>
      </c>
      <c r="L63" s="6">
        <v>0.97440000000000004</v>
      </c>
      <c r="M63" s="7">
        <v>43680</v>
      </c>
      <c r="N63" s="7">
        <v>42599</v>
      </c>
      <c r="O63" s="7">
        <v>44762</v>
      </c>
      <c r="P63" t="s">
        <v>1674</v>
      </c>
      <c r="Q63" s="5">
        <f>5*12000*Table3[[#This Row],[FiveYearSurvivalRate]]</f>
        <v>58464</v>
      </c>
      <c r="R63" s="21">
        <f>365*5*Table3[[#This Row],[FiveYearSurvivalRate]]</f>
        <v>1778.28</v>
      </c>
      <c r="S63" s="19">
        <f>6000/Table3[[#This Row],[Gas Mileage]]*4</f>
        <v>1619.4331983805669</v>
      </c>
      <c r="T63" s="19">
        <f>5000</f>
        <v>5000</v>
      </c>
      <c r="U63" s="19">
        <f>Table3[[#This Row],[Price]]^0.2*20000*LOG((Table3[[#This Row],[Age]]+2))*Table3[[#This Row],[FiveYearDeathRate]]</f>
        <v>3375.9072522306392</v>
      </c>
      <c r="V63" s="19">
        <f>Table3[Price]+Table3[[#This Row],[FiveYearFuelCost]]+Table3[[#This Row],[FiveYearInsurance]]+Table3[[#This Row],[FiveYearRepairCost]]</f>
        <v>53675.340450611206</v>
      </c>
    </row>
    <row r="64" spans="1:22" x14ac:dyDescent="0.25">
      <c r="A64" t="s">
        <v>3265</v>
      </c>
      <c r="B64" t="s">
        <v>3270</v>
      </c>
      <c r="C64" t="s">
        <v>3271</v>
      </c>
      <c r="D64">
        <v>2014</v>
      </c>
      <c r="E64">
        <v>0</v>
      </c>
      <c r="F64">
        <v>4</v>
      </c>
      <c r="G64" s="21">
        <v>16.277000000000001</v>
      </c>
      <c r="H64" s="5">
        <v>0</v>
      </c>
      <c r="I64" s="6">
        <v>0</v>
      </c>
      <c r="J64" s="6">
        <v>1</v>
      </c>
      <c r="K64" s="6">
        <v>1.2E-2</v>
      </c>
      <c r="L64" s="6">
        <v>0.98799999999999999</v>
      </c>
      <c r="M64" s="7">
        <v>46360</v>
      </c>
      <c r="N64" s="7">
        <v>44950</v>
      </c>
      <c r="O64" s="7">
        <v>47770</v>
      </c>
      <c r="P64" t="s">
        <v>3641</v>
      </c>
      <c r="Q64" s="5">
        <f>5*12000*Table3[[#This Row],[FiveYearSurvivalRate]]</f>
        <v>59280</v>
      </c>
      <c r="R64" s="21">
        <f>365*5*Table3[[#This Row],[FiveYearSurvivalRate]]</f>
        <v>1803.1</v>
      </c>
      <c r="S64" s="19">
        <f>6000/Table3[[#This Row],[Gas Mileage]]*4</f>
        <v>1474.4731830189837</v>
      </c>
      <c r="T64" s="19">
        <f>5000</f>
        <v>5000</v>
      </c>
      <c r="U64" s="19">
        <f>Table3[[#This Row],[Price]]^0.2*20000*LOG((Table3[[#This Row],[Age]]+2))*Table3[[#This Row],[FiveYearDeathRate]]</f>
        <v>619.51196633662857</v>
      </c>
      <c r="V64" s="19">
        <f>Table3[Price]+Table3[[#This Row],[FiveYearFuelCost]]+Table3[[#This Row],[FiveYearInsurance]]+Table3[[#This Row],[FiveYearRepairCost]]</f>
        <v>53453.985149355613</v>
      </c>
    </row>
    <row r="65" spans="1:22" x14ac:dyDescent="0.25">
      <c r="A65" t="s">
        <v>3466</v>
      </c>
      <c r="B65" t="s">
        <v>3483</v>
      </c>
      <c r="C65" t="s">
        <v>3484</v>
      </c>
      <c r="D65">
        <v>2009</v>
      </c>
      <c r="E65">
        <v>5</v>
      </c>
      <c r="G65" s="21">
        <v>14.82</v>
      </c>
      <c r="H65" s="5">
        <v>60000</v>
      </c>
      <c r="I65" s="6">
        <v>1.2E-2</v>
      </c>
      <c r="J65" s="6">
        <v>0.98799999999999999</v>
      </c>
      <c r="K65" s="6">
        <v>4.5999999999999999E-2</v>
      </c>
      <c r="L65" s="6">
        <v>0.95399999999999996</v>
      </c>
      <c r="M65" s="7">
        <v>40257</v>
      </c>
      <c r="N65" s="7">
        <v>39237</v>
      </c>
      <c r="O65" s="7">
        <v>41277</v>
      </c>
      <c r="P65" t="s">
        <v>1306</v>
      </c>
      <c r="Q65" s="5">
        <f>5*12000*Table3[[#This Row],[FiveYearSurvivalRate]]</f>
        <v>57240</v>
      </c>
      <c r="R65" s="21">
        <f>365*5*Table3[[#This Row],[FiveYearSurvivalRate]]</f>
        <v>1741.05</v>
      </c>
      <c r="S65" s="19">
        <f>6000/Table3[[#This Row],[Gas Mileage]]*4</f>
        <v>1619.4331983805669</v>
      </c>
      <c r="T65" s="19">
        <f>5000</f>
        <v>5000</v>
      </c>
      <c r="U65" s="19">
        <f>Table3[[#This Row],[Price]]^0.2*20000*LOG((Table3[[#This Row],[Age]]+2))*Table3[[#This Row],[FiveYearDeathRate]]</f>
        <v>6481.3161061665651</v>
      </c>
      <c r="V65" s="19">
        <f>Table3[Price]+Table3[[#This Row],[FiveYearFuelCost]]+Table3[[#This Row],[FiveYearInsurance]]+Table3[[#This Row],[FiveYearRepairCost]]</f>
        <v>53357.749304547135</v>
      </c>
    </row>
    <row r="66" spans="1:22" x14ac:dyDescent="0.25">
      <c r="A66" t="s">
        <v>3063</v>
      </c>
      <c r="B66" t="s">
        <v>3078</v>
      </c>
      <c r="C66" t="s">
        <v>3079</v>
      </c>
      <c r="D66">
        <v>2011</v>
      </c>
      <c r="E66">
        <v>3</v>
      </c>
      <c r="G66" s="21">
        <v>18.920000000000002</v>
      </c>
      <c r="H66" s="5">
        <v>36000</v>
      </c>
      <c r="I66" s="6">
        <v>6.0000000000000001E-3</v>
      </c>
      <c r="J66" s="6">
        <v>0.99399999999999999</v>
      </c>
      <c r="K66" s="6">
        <v>3.9399999999999998E-2</v>
      </c>
      <c r="L66" s="6">
        <v>0.96060000000000001</v>
      </c>
      <c r="M66" s="7">
        <v>42389</v>
      </c>
      <c r="N66" s="7">
        <v>41238</v>
      </c>
      <c r="O66" s="7">
        <v>43539</v>
      </c>
      <c r="P66" t="s">
        <v>2040</v>
      </c>
      <c r="Q66" s="5">
        <f>5*12000*Table3[[#This Row],[FiveYearSurvivalRate]]</f>
        <v>57636</v>
      </c>
      <c r="R66" s="21">
        <f>365*5*Table3[[#This Row],[FiveYearSurvivalRate]]</f>
        <v>1753.095</v>
      </c>
      <c r="S66" s="19">
        <f>6000/Table3[[#This Row],[Gas Mileage]]*4</f>
        <v>1268.4989429175475</v>
      </c>
      <c r="T66" s="19">
        <f>5000</f>
        <v>5000</v>
      </c>
      <c r="U66" s="19">
        <f>Table3[[#This Row],[Price]]^0.2*20000*LOG((Table3[[#This Row],[Age]]+2))*Table3[[#This Row],[FiveYearDeathRate]]</f>
        <v>4639.1176924826059</v>
      </c>
      <c r="V66" s="19">
        <f>Table3[Price]+Table3[[#This Row],[FiveYearFuelCost]]+Table3[[#This Row],[FiveYearInsurance]]+Table3[[#This Row],[FiveYearRepairCost]]</f>
        <v>53296.616635400154</v>
      </c>
    </row>
    <row r="67" spans="1:22" x14ac:dyDescent="0.25">
      <c r="A67" t="s">
        <v>3063</v>
      </c>
      <c r="B67" t="s">
        <v>3076</v>
      </c>
      <c r="C67" t="s">
        <v>3077</v>
      </c>
      <c r="D67">
        <v>2012</v>
      </c>
      <c r="E67">
        <v>2</v>
      </c>
      <c r="G67" s="21">
        <v>19.170000000000002</v>
      </c>
      <c r="H67" s="5">
        <v>24000</v>
      </c>
      <c r="I67" s="6">
        <v>4.0000000000000001E-3</v>
      </c>
      <c r="J67" s="6">
        <v>0.996</v>
      </c>
      <c r="K67" s="6">
        <v>2.9600000000000001E-2</v>
      </c>
      <c r="L67" s="6">
        <v>0.97040000000000004</v>
      </c>
      <c r="M67" s="7">
        <v>43785</v>
      </c>
      <c r="N67" s="7">
        <v>42634</v>
      </c>
      <c r="O67" s="7">
        <v>44937</v>
      </c>
      <c r="P67" t="s">
        <v>2420</v>
      </c>
      <c r="Q67" s="5">
        <f>5*12000*Table3[[#This Row],[FiveYearSurvivalRate]]</f>
        <v>58224</v>
      </c>
      <c r="R67" s="21">
        <f>365*5*Table3[[#This Row],[FiveYearSurvivalRate]]</f>
        <v>1770.98</v>
      </c>
      <c r="S67" s="19">
        <f>6000/Table3[[#This Row],[Gas Mileage]]*4</f>
        <v>1251.9561815336463</v>
      </c>
      <c r="T67" s="19">
        <f>5000</f>
        <v>5000</v>
      </c>
      <c r="U67" s="19">
        <f>Table3[[#This Row],[Price]]^0.2*20000*LOG((Table3[[#This Row],[Age]]+2))*Table3[[#This Row],[FiveYearDeathRate]]</f>
        <v>3021.5274601331143</v>
      </c>
      <c r="V67" s="19">
        <f>Table3[Price]+Table3[[#This Row],[FiveYearFuelCost]]+Table3[[#This Row],[FiveYearInsurance]]+Table3[[#This Row],[FiveYearRepairCost]]</f>
        <v>53058.48364166676</v>
      </c>
    </row>
    <row r="68" spans="1:22" x14ac:dyDescent="0.25">
      <c r="A68" t="s">
        <v>3118</v>
      </c>
      <c r="B68" t="s">
        <v>3139</v>
      </c>
      <c r="C68" t="s">
        <v>3140</v>
      </c>
      <c r="D68">
        <v>2014</v>
      </c>
      <c r="E68">
        <v>0</v>
      </c>
      <c r="G68" s="21">
        <v>18.47</v>
      </c>
      <c r="H68" s="5">
        <v>0</v>
      </c>
      <c r="I68" s="6">
        <v>0</v>
      </c>
      <c r="J68" s="6">
        <v>1</v>
      </c>
      <c r="K68" s="6">
        <v>1.9E-2</v>
      </c>
      <c r="L68" s="6">
        <v>0.98099999999999998</v>
      </c>
      <c r="M68" s="7">
        <v>45332</v>
      </c>
      <c r="N68" s="7">
        <v>44600</v>
      </c>
      <c r="O68" s="7">
        <v>46063</v>
      </c>
      <c r="P68" t="s">
        <v>3598</v>
      </c>
      <c r="Q68" s="5">
        <f>5*12000*Table3[[#This Row],[FiveYearSurvivalRate]]</f>
        <v>58860</v>
      </c>
      <c r="R68" s="21">
        <f>365*5*Table3[[#This Row],[FiveYearSurvivalRate]]</f>
        <v>1790.325</v>
      </c>
      <c r="S68" s="19">
        <f>6000/Table3[[#This Row],[Gas Mileage]]*4</f>
        <v>1299.4044396318354</v>
      </c>
      <c r="T68" s="19">
        <f>5000</f>
        <v>5000</v>
      </c>
      <c r="U68" s="19">
        <f>Table3[[#This Row],[Price]]^0.2*20000*LOG((Table3[[#This Row],[Age]]+2))*Table3[[#This Row],[FiveYearDeathRate]]</f>
        <v>976.50471586643414</v>
      </c>
      <c r="V68" s="19">
        <f>Table3[Price]+Table3[[#This Row],[FiveYearFuelCost]]+Table3[[#This Row],[FiveYearInsurance]]+Table3[[#This Row],[FiveYearRepairCost]]</f>
        <v>52607.909155498266</v>
      </c>
    </row>
    <row r="69" spans="1:22" x14ac:dyDescent="0.25">
      <c r="A69" t="s">
        <v>3101</v>
      </c>
      <c r="B69" t="s">
        <v>3102</v>
      </c>
      <c r="C69" t="s">
        <v>3103</v>
      </c>
      <c r="D69">
        <v>2014</v>
      </c>
      <c r="E69">
        <v>0</v>
      </c>
      <c r="F69">
        <v>4</v>
      </c>
      <c r="G69" s="21">
        <v>18.010999999999999</v>
      </c>
      <c r="H69" s="5">
        <v>0</v>
      </c>
      <c r="I69" s="6">
        <v>0</v>
      </c>
      <c r="J69" s="6">
        <v>1</v>
      </c>
      <c r="K69" s="6">
        <v>5.0000000000000001E-3</v>
      </c>
      <c r="L69" s="6">
        <v>0.995</v>
      </c>
      <c r="M69" s="7">
        <v>45979</v>
      </c>
      <c r="N69" s="7">
        <v>45100</v>
      </c>
      <c r="O69" s="7">
        <v>46859</v>
      </c>
      <c r="P69" t="s">
        <v>3585</v>
      </c>
      <c r="Q69" s="5">
        <f>5*12000*Table3[[#This Row],[FiveYearSurvivalRate]]</f>
        <v>59700</v>
      </c>
      <c r="R69" s="21">
        <f>365*5*Table3[[#This Row],[FiveYearSurvivalRate]]</f>
        <v>1815.875</v>
      </c>
      <c r="S69" s="19">
        <f>6000/Table3[[#This Row],[Gas Mileage]]*4</f>
        <v>1332.5190161567932</v>
      </c>
      <c r="T69" s="19">
        <f>5000</f>
        <v>5000</v>
      </c>
      <c r="U69" s="19">
        <f>Table3[[#This Row],[Price]]^0.2*20000*LOG((Table3[[#This Row],[Age]]+2))*Table3[[#This Row],[FiveYearDeathRate]]</f>
        <v>257.70430682121525</v>
      </c>
      <c r="V69" s="19">
        <f>Table3[Price]+Table3[[#This Row],[FiveYearFuelCost]]+Table3[[#This Row],[FiveYearInsurance]]+Table3[[#This Row],[FiveYearRepairCost]]</f>
        <v>52569.22332297801</v>
      </c>
    </row>
    <row r="70" spans="1:22" x14ac:dyDescent="0.25">
      <c r="A70" t="s">
        <v>3101</v>
      </c>
      <c r="B70" t="s">
        <v>3108</v>
      </c>
      <c r="C70" t="s">
        <v>3109</v>
      </c>
      <c r="D70">
        <v>2012</v>
      </c>
      <c r="E70">
        <v>2</v>
      </c>
      <c r="G70" s="21">
        <v>15.835000000000001</v>
      </c>
      <c r="H70" s="5">
        <v>24000</v>
      </c>
      <c r="I70" s="6">
        <v>2E-3</v>
      </c>
      <c r="J70" s="6">
        <v>0.998</v>
      </c>
      <c r="K70" s="6">
        <v>1.14E-2</v>
      </c>
      <c r="L70" s="6">
        <v>0.98860000000000003</v>
      </c>
      <c r="M70" s="7">
        <v>44792</v>
      </c>
      <c r="N70" s="7">
        <v>43536</v>
      </c>
      <c r="O70" s="7">
        <v>46047</v>
      </c>
      <c r="P70" t="s">
        <v>2508</v>
      </c>
      <c r="Q70" s="5">
        <f>5*12000*Table3[[#This Row],[FiveYearSurvivalRate]]</f>
        <v>59316</v>
      </c>
      <c r="R70" s="21">
        <f>365*5*Table3[[#This Row],[FiveYearSurvivalRate]]</f>
        <v>1804.1950000000002</v>
      </c>
      <c r="S70" s="19">
        <f>6000/Table3[[#This Row],[Gas Mileage]]*4</f>
        <v>1515.6299336911902</v>
      </c>
      <c r="T70" s="19">
        <f>5000</f>
        <v>5000</v>
      </c>
      <c r="U70" s="19">
        <f>Table3[[#This Row],[Price]]^0.2*20000*LOG((Table3[[#This Row],[Age]]+2))*Table3[[#This Row],[FiveYearDeathRate]]</f>
        <v>1169.000524201278</v>
      </c>
      <c r="V70" s="19">
        <f>Table3[Price]+Table3[[#This Row],[FiveYearFuelCost]]+Table3[[#This Row],[FiveYearInsurance]]+Table3[[#This Row],[FiveYearRepairCost]]</f>
        <v>52476.630457892468</v>
      </c>
    </row>
    <row r="71" spans="1:22" x14ac:dyDescent="0.25">
      <c r="A71" t="s">
        <v>3503</v>
      </c>
      <c r="B71" t="s">
        <v>3526</v>
      </c>
      <c r="C71" t="s">
        <v>3527</v>
      </c>
      <c r="D71">
        <v>2014</v>
      </c>
      <c r="E71">
        <v>0</v>
      </c>
      <c r="F71">
        <v>4</v>
      </c>
      <c r="G71" s="22">
        <v>20.75</v>
      </c>
      <c r="H71" s="5">
        <v>0</v>
      </c>
      <c r="I71" s="6">
        <v>0</v>
      </c>
      <c r="J71" s="6">
        <v>1</v>
      </c>
      <c r="K71" s="6">
        <v>1.2E-2</v>
      </c>
      <c r="L71" s="6">
        <v>0.98799999999999999</v>
      </c>
      <c r="M71" s="7">
        <v>45463</v>
      </c>
      <c r="N71" s="7">
        <v>44570</v>
      </c>
      <c r="O71" s="7">
        <v>46356</v>
      </c>
      <c r="P71" t="s">
        <v>3734</v>
      </c>
      <c r="Q71" s="5">
        <f>5*12000*Table3[[#This Row],[FiveYearSurvivalRate]]</f>
        <v>59280</v>
      </c>
      <c r="R71" s="21">
        <f>365*5*Table3[[#This Row],[FiveYearSurvivalRate]]</f>
        <v>1803.1</v>
      </c>
      <c r="S71" s="19">
        <f>6000/Table3[[#This Row],[Gas Mileage]]*4</f>
        <v>1156.6265060240964</v>
      </c>
      <c r="T71" s="19">
        <f>5000</f>
        <v>5000</v>
      </c>
      <c r="U71" s="19">
        <f>Table3[[#This Row],[Price]]^0.2*20000*LOG((Table3[[#This Row],[Age]]+2))*Table3[[#This Row],[FiveYearDeathRate]]</f>
        <v>617.09585905528616</v>
      </c>
      <c r="V71" s="19">
        <f>Table3[Price]+Table3[[#This Row],[FiveYearFuelCost]]+Table3[[#This Row],[FiveYearInsurance]]+Table3[[#This Row],[FiveYearRepairCost]]</f>
        <v>52236.722365079382</v>
      </c>
    </row>
    <row r="72" spans="1:22" x14ac:dyDescent="0.25">
      <c r="A72" t="s">
        <v>3265</v>
      </c>
      <c r="B72" t="s">
        <v>3270</v>
      </c>
      <c r="C72" t="s">
        <v>3271</v>
      </c>
      <c r="D72">
        <v>2012</v>
      </c>
      <c r="E72">
        <v>2</v>
      </c>
      <c r="F72">
        <v>4</v>
      </c>
      <c r="G72" s="21">
        <v>16.277000000000001</v>
      </c>
      <c r="H72" s="5">
        <v>24000</v>
      </c>
      <c r="I72" s="6">
        <v>4.7999999999999996E-3</v>
      </c>
      <c r="J72" s="6">
        <v>0.99519999999999997</v>
      </c>
      <c r="K72" s="6">
        <v>1.9400000000000001E-2</v>
      </c>
      <c r="L72" s="6">
        <v>0.98060000000000003</v>
      </c>
      <c r="M72" s="7">
        <v>43711</v>
      </c>
      <c r="N72" s="7">
        <v>42552</v>
      </c>
      <c r="O72" s="7">
        <v>44869</v>
      </c>
      <c r="P72" t="s">
        <v>2638</v>
      </c>
      <c r="Q72" s="5">
        <f>5*12000*Table3[[#This Row],[FiveYearSurvivalRate]]</f>
        <v>58836</v>
      </c>
      <c r="R72" s="21">
        <f>365*5*Table3[[#This Row],[FiveYearSurvivalRate]]</f>
        <v>1789.595</v>
      </c>
      <c r="S72" s="19">
        <f>6000/Table3[[#This Row],[Gas Mileage]]*4</f>
        <v>1474.4731830189837</v>
      </c>
      <c r="T72" s="19">
        <f>5000</f>
        <v>5000</v>
      </c>
      <c r="U72" s="19">
        <f>Table3[[#This Row],[Price]]^0.2*20000*LOG((Table3[[#This Row],[Age]]+2))*Table3[[#This Row],[FiveYearDeathRate]]</f>
        <v>1979.6555966727694</v>
      </c>
      <c r="V72" s="19">
        <f>Table3[Price]+Table3[[#This Row],[FiveYearFuelCost]]+Table3[[#This Row],[FiveYearInsurance]]+Table3[[#This Row],[FiveYearRepairCost]]</f>
        <v>52165.128779691753</v>
      </c>
    </row>
    <row r="73" spans="1:22" x14ac:dyDescent="0.25">
      <c r="A73" t="s">
        <v>3328</v>
      </c>
      <c r="B73" t="s">
        <v>3345</v>
      </c>
      <c r="C73" t="s">
        <v>3346</v>
      </c>
      <c r="D73">
        <v>2012</v>
      </c>
      <c r="E73">
        <v>2</v>
      </c>
      <c r="F73">
        <v>3.33</v>
      </c>
      <c r="G73" s="21">
        <v>18.38</v>
      </c>
      <c r="H73" s="5">
        <v>24000</v>
      </c>
      <c r="I73" s="6">
        <v>4.4000000000000003E-3</v>
      </c>
      <c r="J73" s="6">
        <v>0.99560000000000004</v>
      </c>
      <c r="K73" s="6">
        <v>2.3E-2</v>
      </c>
      <c r="L73" s="6">
        <v>0.97699999999999998</v>
      </c>
      <c r="M73" s="7">
        <v>43513</v>
      </c>
      <c r="N73" s="7">
        <v>42563</v>
      </c>
      <c r="O73" s="7">
        <v>44463</v>
      </c>
      <c r="P73" t="s">
        <v>2328</v>
      </c>
      <c r="Q73" s="5">
        <f>5*12000*Table3[[#This Row],[FiveYearSurvivalRate]]</f>
        <v>58620</v>
      </c>
      <c r="R73" s="21">
        <f>365*5*Table3[[#This Row],[FiveYearSurvivalRate]]</f>
        <v>1783.0249999999999</v>
      </c>
      <c r="S73" s="19">
        <f>6000/Table3[[#This Row],[Gas Mileage]]*4</f>
        <v>1305.7671381936889</v>
      </c>
      <c r="T73" s="19">
        <f>5000</f>
        <v>5000</v>
      </c>
      <c r="U73" s="19">
        <f>Table3[[#This Row],[Price]]^0.2*20000*LOG((Table3[[#This Row],[Age]]+2))*Table3[[#This Row],[FiveYearDeathRate]]</f>
        <v>2344.8842253632615</v>
      </c>
      <c r="V73" s="19">
        <f>Table3[Price]+Table3[[#This Row],[FiveYearFuelCost]]+Table3[[#This Row],[FiveYearInsurance]]+Table3[[#This Row],[FiveYearRepairCost]]</f>
        <v>52163.65136355695</v>
      </c>
    </row>
    <row r="74" spans="1:22" x14ac:dyDescent="0.25">
      <c r="A74" t="s">
        <v>3328</v>
      </c>
      <c r="B74" t="s">
        <v>3345</v>
      </c>
      <c r="C74" t="s">
        <v>3346</v>
      </c>
      <c r="D74">
        <v>2008</v>
      </c>
      <c r="E74">
        <v>6</v>
      </c>
      <c r="F74">
        <v>3.33</v>
      </c>
      <c r="G74" s="21">
        <v>18.38</v>
      </c>
      <c r="H74" s="5">
        <v>72000</v>
      </c>
      <c r="I74" s="6">
        <v>1.7000000000000001E-2</v>
      </c>
      <c r="J74" s="6">
        <v>0.98299999999999998</v>
      </c>
      <c r="K74" s="6">
        <v>9.5133333299999998E-2</v>
      </c>
      <c r="L74" s="6">
        <v>0.90486666670000004</v>
      </c>
      <c r="M74" s="7">
        <v>31801</v>
      </c>
      <c r="N74" s="7">
        <v>31127</v>
      </c>
      <c r="O74" s="7">
        <v>32474</v>
      </c>
      <c r="P74" t="s">
        <v>850</v>
      </c>
      <c r="Q74" s="5">
        <f>5*12000*Table3[[#This Row],[FiveYearSurvivalRate]]</f>
        <v>54292.000002000001</v>
      </c>
      <c r="R74" s="21">
        <f>365*5*Table3[[#This Row],[FiveYearSurvivalRate]]</f>
        <v>1651.3816667275</v>
      </c>
      <c r="S74" s="19">
        <f>6000/Table3[[#This Row],[Gas Mileage]]*4</f>
        <v>1305.7671381936889</v>
      </c>
      <c r="T74" s="19">
        <f>5000</f>
        <v>5000</v>
      </c>
      <c r="U74" s="19">
        <f>Table3[[#This Row],[Price]]^0.2*20000*LOG((Table3[[#This Row],[Age]]+2))*Table3[[#This Row],[FiveYearDeathRate]]</f>
        <v>13664.127066927169</v>
      </c>
      <c r="V74" s="19">
        <f>Table3[Price]+Table3[[#This Row],[FiveYearFuelCost]]+Table3[[#This Row],[FiveYearInsurance]]+Table3[[#This Row],[FiveYearRepairCost]]</f>
        <v>51770.894205120858</v>
      </c>
    </row>
    <row r="75" spans="1:22" x14ac:dyDescent="0.25">
      <c r="A75" t="s">
        <v>3328</v>
      </c>
      <c r="B75" t="s">
        <v>3339</v>
      </c>
      <c r="C75" t="s">
        <v>3340</v>
      </c>
      <c r="D75">
        <v>2013</v>
      </c>
      <c r="E75">
        <v>1</v>
      </c>
      <c r="F75">
        <v>4</v>
      </c>
      <c r="G75" s="21">
        <v>16.989000000000001</v>
      </c>
      <c r="H75" s="5">
        <v>12000</v>
      </c>
      <c r="I75" s="6">
        <v>2.2000000000000001E-3</v>
      </c>
      <c r="J75" s="6">
        <v>0.99780000000000002</v>
      </c>
      <c r="K75" s="6">
        <v>1.7000000000000001E-2</v>
      </c>
      <c r="L75" s="6">
        <v>0.98299999999999998</v>
      </c>
      <c r="M75" s="7">
        <v>43733</v>
      </c>
      <c r="N75" s="7">
        <v>42896</v>
      </c>
      <c r="O75" s="7">
        <v>44570</v>
      </c>
      <c r="P75" t="s">
        <v>3012</v>
      </c>
      <c r="Q75" s="5">
        <f>5*12000*Table3[[#This Row],[FiveYearSurvivalRate]]</f>
        <v>58980</v>
      </c>
      <c r="R75" s="21">
        <f>365*5*Table3[[#This Row],[FiveYearSurvivalRate]]</f>
        <v>1793.9749999999999</v>
      </c>
      <c r="S75" s="19">
        <f>6000/Table3[[#This Row],[Gas Mileage]]*4</f>
        <v>1412.6787921596326</v>
      </c>
      <c r="T75" s="19">
        <f>5000</f>
        <v>5000</v>
      </c>
      <c r="U75" s="19">
        <f>Table3[[#This Row],[Price]]^0.2*20000*LOG((Table3[[#This Row],[Age]]+2))*Table3[[#This Row],[FiveYearDeathRate]]</f>
        <v>1374.8950074233924</v>
      </c>
      <c r="V75" s="19">
        <f>Table3[Price]+Table3[[#This Row],[FiveYearFuelCost]]+Table3[[#This Row],[FiveYearInsurance]]+Table3[[#This Row],[FiveYearRepairCost]]</f>
        <v>51520.573799583028</v>
      </c>
    </row>
    <row r="76" spans="1:22" x14ac:dyDescent="0.25">
      <c r="A76" t="s">
        <v>3328</v>
      </c>
      <c r="B76" t="s">
        <v>3351</v>
      </c>
      <c r="C76" t="s">
        <v>3352</v>
      </c>
      <c r="D76">
        <v>2005</v>
      </c>
      <c r="E76">
        <v>9</v>
      </c>
      <c r="F76">
        <v>3</v>
      </c>
      <c r="G76" s="21">
        <v>13.5</v>
      </c>
      <c r="H76" s="5">
        <v>108000</v>
      </c>
      <c r="I76" s="6">
        <v>3.5000000000000003E-2</v>
      </c>
      <c r="J76" s="6">
        <v>0.96499999999999997</v>
      </c>
      <c r="K76" s="6">
        <v>0.1675333333</v>
      </c>
      <c r="L76" s="6">
        <v>0.83246666670000002</v>
      </c>
      <c r="M76" s="7">
        <v>19534</v>
      </c>
      <c r="N76" s="7">
        <v>19137</v>
      </c>
      <c r="O76" s="7">
        <v>19931</v>
      </c>
      <c r="P76" t="s">
        <v>194</v>
      </c>
      <c r="Q76" s="5">
        <f>5*12000*Table3[[#This Row],[FiveYearSurvivalRate]]</f>
        <v>49948.000002000001</v>
      </c>
      <c r="R76" s="21">
        <f>365*5*Table3[[#This Row],[FiveYearSurvivalRate]]</f>
        <v>1519.2516667275002</v>
      </c>
      <c r="S76" s="19">
        <f>6000/Table3[[#This Row],[Gas Mileage]]*4</f>
        <v>1777.7777777777778</v>
      </c>
      <c r="T76" s="19">
        <f>5000</f>
        <v>5000</v>
      </c>
      <c r="U76" s="19">
        <f>Table3[[#This Row],[Price]]^0.2*20000*LOG((Table3[[#This Row],[Age]]+2))*Table3[[#This Row],[FiveYearDeathRate]]</f>
        <v>25171.20372222142</v>
      </c>
      <c r="V76" s="19">
        <f>Table3[Price]+Table3[[#This Row],[FiveYearFuelCost]]+Table3[[#This Row],[FiveYearInsurance]]+Table3[[#This Row],[FiveYearRepairCost]]</f>
        <v>51482.981499999194</v>
      </c>
    </row>
    <row r="77" spans="1:22" x14ac:dyDescent="0.25">
      <c r="A77" t="s">
        <v>3328</v>
      </c>
      <c r="B77" t="s">
        <v>3353</v>
      </c>
      <c r="C77" t="s">
        <v>3354</v>
      </c>
      <c r="D77">
        <v>2009</v>
      </c>
      <c r="E77">
        <v>5</v>
      </c>
      <c r="F77">
        <v>3</v>
      </c>
      <c r="G77" s="21">
        <v>14.166</v>
      </c>
      <c r="H77" s="5">
        <v>60000</v>
      </c>
      <c r="I77" s="6">
        <v>1.0999999999999999E-2</v>
      </c>
      <c r="J77" s="6">
        <v>0.98899999999999999</v>
      </c>
      <c r="K77" s="6">
        <v>7.0999999999999994E-2</v>
      </c>
      <c r="L77" s="6">
        <v>0.92900000000000005</v>
      </c>
      <c r="M77" s="7">
        <v>34989</v>
      </c>
      <c r="N77" s="7">
        <v>34074</v>
      </c>
      <c r="O77" s="7">
        <v>35904</v>
      </c>
      <c r="P77" t="s">
        <v>1198</v>
      </c>
      <c r="Q77" s="5">
        <f>5*12000*Table3[[#This Row],[FiveYearSurvivalRate]]</f>
        <v>55740</v>
      </c>
      <c r="R77" s="21">
        <f>365*5*Table3[[#This Row],[FiveYearSurvivalRate]]</f>
        <v>1695.4250000000002</v>
      </c>
      <c r="S77" s="19">
        <f>6000/Table3[[#This Row],[Gas Mileage]]*4</f>
        <v>1694.1973739940702</v>
      </c>
      <c r="T77" s="19">
        <f>5000</f>
        <v>5000</v>
      </c>
      <c r="U77" s="19">
        <f>Table3[[#This Row],[Price]]^0.2*20000*LOG((Table3[[#This Row],[Age]]+2))*Table3[[#This Row],[FiveYearDeathRate]]</f>
        <v>9727.0633631296114</v>
      </c>
      <c r="V77" s="19">
        <f>Table3[Price]+Table3[[#This Row],[FiveYearFuelCost]]+Table3[[#This Row],[FiveYearInsurance]]+Table3[[#This Row],[FiveYearRepairCost]]</f>
        <v>51410.260737123681</v>
      </c>
    </row>
    <row r="78" spans="1:22" x14ac:dyDescent="0.25">
      <c r="A78" t="s">
        <v>3359</v>
      </c>
      <c r="B78" t="s">
        <v>3372</v>
      </c>
      <c r="C78" t="s">
        <v>3373</v>
      </c>
      <c r="D78">
        <v>2013</v>
      </c>
      <c r="E78">
        <v>1</v>
      </c>
      <c r="G78" s="21">
        <v>12.81</v>
      </c>
      <c r="H78" s="5">
        <v>12000</v>
      </c>
      <c r="I78" s="6">
        <v>2.2000000000000001E-3</v>
      </c>
      <c r="J78" s="6">
        <v>0.99780000000000002</v>
      </c>
      <c r="K78" s="6">
        <v>1.7000000000000001E-2</v>
      </c>
      <c r="L78" s="6">
        <v>0.98299999999999998</v>
      </c>
      <c r="M78" s="7">
        <v>42662</v>
      </c>
      <c r="N78" s="7">
        <v>41969</v>
      </c>
      <c r="O78" s="7">
        <v>43355</v>
      </c>
      <c r="P78" t="s">
        <v>2698</v>
      </c>
      <c r="Q78" s="5">
        <f>5*12000*Table3[[#This Row],[FiveYearSurvivalRate]]</f>
        <v>58980</v>
      </c>
      <c r="R78" s="21">
        <f>365*5*Table3[[#This Row],[FiveYearSurvivalRate]]</f>
        <v>1793.9749999999999</v>
      </c>
      <c r="S78" s="19">
        <f>6000/Table3[[#This Row],[Gas Mileage]]*4</f>
        <v>1873.5362997658078</v>
      </c>
      <c r="T78" s="19">
        <f>5000</f>
        <v>5000</v>
      </c>
      <c r="U78" s="19">
        <f>Table3[[#This Row],[Price]]^0.2*20000*LOG((Table3[[#This Row],[Age]]+2))*Table3[[#This Row],[FiveYearDeathRate]]</f>
        <v>1368.093952605361</v>
      </c>
      <c r="V78" s="19">
        <f>Table3[Price]+Table3[[#This Row],[FiveYearFuelCost]]+Table3[[#This Row],[FiveYearInsurance]]+Table3[[#This Row],[FiveYearRepairCost]]</f>
        <v>50903.630252371171</v>
      </c>
    </row>
    <row r="79" spans="1:22" x14ac:dyDescent="0.25">
      <c r="A79" t="s">
        <v>3265</v>
      </c>
      <c r="B79" t="s">
        <v>3280</v>
      </c>
      <c r="C79" t="s">
        <v>3281</v>
      </c>
      <c r="D79">
        <v>2013</v>
      </c>
      <c r="E79">
        <v>1</v>
      </c>
      <c r="F79">
        <v>4</v>
      </c>
      <c r="G79" s="21">
        <v>21.224</v>
      </c>
      <c r="H79" s="5">
        <v>12000</v>
      </c>
      <c r="I79" s="6">
        <v>2.3999999999999998E-3</v>
      </c>
      <c r="J79" s="6">
        <v>0.99760000000000004</v>
      </c>
      <c r="K79" s="6">
        <v>1.5699999999999999E-2</v>
      </c>
      <c r="L79" s="6">
        <v>0.98429999999999995</v>
      </c>
      <c r="M79" s="7">
        <v>43433</v>
      </c>
      <c r="N79" s="7">
        <v>42627</v>
      </c>
      <c r="O79" s="7">
        <v>44239</v>
      </c>
      <c r="P79" t="s">
        <v>2972</v>
      </c>
      <c r="Q79" s="5">
        <f>5*12000*Table3[[#This Row],[FiveYearSurvivalRate]]</f>
        <v>59058</v>
      </c>
      <c r="R79" s="21">
        <f>365*5*Table3[[#This Row],[FiveYearSurvivalRate]]</f>
        <v>1796.3474999999999</v>
      </c>
      <c r="S79" s="19">
        <f>6000/Table3[[#This Row],[Gas Mileage]]*4</f>
        <v>1130.7953260459856</v>
      </c>
      <c r="T79" s="19">
        <f>5000</f>
        <v>5000</v>
      </c>
      <c r="U79" s="19">
        <f>Table3[[#This Row],[Price]]^0.2*20000*LOG((Table3[[#This Row],[Age]]+2))*Table3[[#This Row],[FiveYearDeathRate]]</f>
        <v>1268.0091210655432</v>
      </c>
      <c r="V79" s="19">
        <f>Table3[Price]+Table3[[#This Row],[FiveYearFuelCost]]+Table3[[#This Row],[FiveYearInsurance]]+Table3[[#This Row],[FiveYearRepairCost]]</f>
        <v>50831.804447111528</v>
      </c>
    </row>
    <row r="80" spans="1:22" x14ac:dyDescent="0.25">
      <c r="A80" t="s">
        <v>3328</v>
      </c>
      <c r="B80" t="s">
        <v>3351</v>
      </c>
      <c r="C80" t="s">
        <v>3352</v>
      </c>
      <c r="D80">
        <v>2007</v>
      </c>
      <c r="E80">
        <v>7</v>
      </c>
      <c r="F80">
        <v>3</v>
      </c>
      <c r="G80" s="21">
        <v>13.5</v>
      </c>
      <c r="H80" s="5">
        <v>84000</v>
      </c>
      <c r="I80" s="6">
        <v>2.3E-2</v>
      </c>
      <c r="J80" s="6">
        <v>0.97699999999999998</v>
      </c>
      <c r="K80" s="6">
        <v>0.1192666667</v>
      </c>
      <c r="L80" s="6">
        <v>0.88073333330000003</v>
      </c>
      <c r="M80" s="7">
        <v>26422</v>
      </c>
      <c r="N80" s="7">
        <v>25662</v>
      </c>
      <c r="O80" s="7">
        <v>27182</v>
      </c>
      <c r="P80" t="s">
        <v>526</v>
      </c>
      <c r="Q80" s="5">
        <f>5*12000*Table3[[#This Row],[FiveYearSurvivalRate]]</f>
        <v>52843.999997999999</v>
      </c>
      <c r="R80" s="21">
        <f>365*5*Table3[[#This Row],[FiveYearSurvivalRate]]</f>
        <v>1607.3383332725</v>
      </c>
      <c r="S80" s="19">
        <f>6000/Table3[[#This Row],[Gas Mileage]]*4</f>
        <v>1777.7777777777778</v>
      </c>
      <c r="T80" s="19">
        <f>5000</f>
        <v>5000</v>
      </c>
      <c r="U80" s="19">
        <f>Table3[[#This Row],[Price]]^0.2*20000*LOG((Table3[[#This Row],[Age]]+2))*Table3[[#This Row],[FiveYearDeathRate]]</f>
        <v>17442.188452573395</v>
      </c>
      <c r="V80" s="19">
        <f>Table3[Price]+Table3[[#This Row],[FiveYearFuelCost]]+Table3[[#This Row],[FiveYearInsurance]]+Table3[[#This Row],[FiveYearRepairCost]]</f>
        <v>50641.966230351172</v>
      </c>
    </row>
    <row r="81" spans="1:22" x14ac:dyDescent="0.25">
      <c r="A81" t="s">
        <v>3048</v>
      </c>
      <c r="B81" t="s">
        <v>3049</v>
      </c>
      <c r="C81" t="s">
        <v>3050</v>
      </c>
      <c r="D81">
        <v>2014</v>
      </c>
      <c r="E81">
        <v>0</v>
      </c>
      <c r="F81">
        <v>4</v>
      </c>
      <c r="G81" s="21">
        <v>17.756599999999999</v>
      </c>
      <c r="H81" s="5">
        <v>0</v>
      </c>
      <c r="I81" s="6">
        <v>0</v>
      </c>
      <c r="J81" s="6">
        <v>1</v>
      </c>
      <c r="K81" s="6">
        <v>1.0999999999999999E-2</v>
      </c>
      <c r="L81" s="6">
        <v>0.98899999999999999</v>
      </c>
      <c r="M81" s="7">
        <v>43718</v>
      </c>
      <c r="N81" s="7">
        <v>43185</v>
      </c>
      <c r="O81" s="7">
        <v>44251</v>
      </c>
      <c r="P81" t="s">
        <v>3568</v>
      </c>
      <c r="Q81" s="5">
        <f>5*12000*Table3[[#This Row],[FiveYearSurvivalRate]]</f>
        <v>59340</v>
      </c>
      <c r="R81" s="21">
        <f>365*5*Table3[[#This Row],[FiveYearSurvivalRate]]</f>
        <v>1804.925</v>
      </c>
      <c r="S81" s="19">
        <f>6000/Table3[[#This Row],[Gas Mileage]]*4</f>
        <v>1351.6101055382226</v>
      </c>
      <c r="T81" s="19">
        <f>5000</f>
        <v>5000</v>
      </c>
      <c r="U81" s="19">
        <f>Table3[[#This Row],[Price]]^0.2*20000*LOG((Table3[[#This Row],[Age]]+2))*Table3[[#This Row],[FiveYearDeathRate]]</f>
        <v>561.2605407018998</v>
      </c>
      <c r="V81" s="19">
        <f>Table3[Price]+Table3[[#This Row],[FiveYearFuelCost]]+Table3[[#This Row],[FiveYearInsurance]]+Table3[[#This Row],[FiveYearRepairCost]]</f>
        <v>50630.870646240124</v>
      </c>
    </row>
    <row r="82" spans="1:22" x14ac:dyDescent="0.25">
      <c r="A82" t="s">
        <v>3328</v>
      </c>
      <c r="B82" t="s">
        <v>3351</v>
      </c>
      <c r="C82" t="s">
        <v>3352</v>
      </c>
      <c r="D82">
        <v>2006</v>
      </c>
      <c r="E82">
        <v>8</v>
      </c>
      <c r="F82">
        <v>3</v>
      </c>
      <c r="G82" s="21">
        <v>13.5</v>
      </c>
      <c r="H82" s="5">
        <v>96000</v>
      </c>
      <c r="I82" s="6">
        <v>2.9000000000000001E-2</v>
      </c>
      <c r="J82" s="6">
        <v>0.97099999999999997</v>
      </c>
      <c r="K82" s="6">
        <v>0.1434</v>
      </c>
      <c r="L82" s="6">
        <v>0.85660000000000003</v>
      </c>
      <c r="M82" s="7">
        <v>22529</v>
      </c>
      <c r="N82" s="7">
        <v>22025</v>
      </c>
      <c r="O82" s="7">
        <v>23033</v>
      </c>
      <c r="P82" t="s">
        <v>484</v>
      </c>
      <c r="Q82" s="5">
        <f>5*12000*Table3[[#This Row],[FiveYearSurvivalRate]]</f>
        <v>51396</v>
      </c>
      <c r="R82" s="21">
        <f>365*5*Table3[[#This Row],[FiveYearSurvivalRate]]</f>
        <v>1563.2950000000001</v>
      </c>
      <c r="S82" s="19">
        <f>6000/Table3[[#This Row],[Gas Mileage]]*4</f>
        <v>1777.7777777777778</v>
      </c>
      <c r="T82" s="19">
        <f>5000</f>
        <v>5000</v>
      </c>
      <c r="U82" s="19">
        <f>Table3[[#This Row],[Price]]^0.2*20000*LOG((Table3[[#This Row],[Age]]+2))*Table3[[#This Row],[FiveYearDeathRate]]</f>
        <v>21287.640629606321</v>
      </c>
      <c r="V82" s="19">
        <f>Table3[Price]+Table3[[#This Row],[FiveYearFuelCost]]+Table3[[#This Row],[FiveYearInsurance]]+Table3[[#This Row],[FiveYearRepairCost]]</f>
        <v>50594.418407384102</v>
      </c>
    </row>
    <row r="83" spans="1:22" x14ac:dyDescent="0.25">
      <c r="A83" t="s">
        <v>3101</v>
      </c>
      <c r="B83" t="s">
        <v>3104</v>
      </c>
      <c r="C83" t="s">
        <v>3105</v>
      </c>
      <c r="D83">
        <v>2012</v>
      </c>
      <c r="E83">
        <v>2</v>
      </c>
      <c r="F83">
        <v>4</v>
      </c>
      <c r="G83" s="21">
        <v>17.61</v>
      </c>
      <c r="H83" s="5">
        <v>24000</v>
      </c>
      <c r="I83" s="6">
        <v>2E-3</v>
      </c>
      <c r="J83" s="6">
        <v>0.998</v>
      </c>
      <c r="K83" s="6">
        <v>1.14E-2</v>
      </c>
      <c r="L83" s="6">
        <v>0.98860000000000003</v>
      </c>
      <c r="M83" s="7">
        <v>42848</v>
      </c>
      <c r="N83" s="7">
        <v>41897</v>
      </c>
      <c r="O83" s="7">
        <v>43799</v>
      </c>
      <c r="P83" t="s">
        <v>2506</v>
      </c>
      <c r="Q83" s="5">
        <f>5*12000*Table3[[#This Row],[FiveYearSurvivalRate]]</f>
        <v>59316</v>
      </c>
      <c r="R83" s="21">
        <f>365*5*Table3[[#This Row],[FiveYearSurvivalRate]]</f>
        <v>1804.1950000000002</v>
      </c>
      <c r="S83" s="19">
        <f>6000/Table3[[#This Row],[Gas Mileage]]*4</f>
        <v>1362.8620102214652</v>
      </c>
      <c r="T83" s="19">
        <f>5000</f>
        <v>5000</v>
      </c>
      <c r="U83" s="19">
        <f>Table3[[#This Row],[Price]]^0.2*20000*LOG((Table3[[#This Row],[Age]]+2))*Table3[[#This Row],[FiveYearDeathRate]]</f>
        <v>1158.6725708597849</v>
      </c>
      <c r="V83" s="19">
        <f>Table3[Price]+Table3[[#This Row],[FiveYearFuelCost]]+Table3[[#This Row],[FiveYearInsurance]]+Table3[[#This Row],[FiveYearRepairCost]]</f>
        <v>50369.534581081251</v>
      </c>
    </row>
    <row r="84" spans="1:22" x14ac:dyDescent="0.25">
      <c r="A84" t="s">
        <v>3063</v>
      </c>
      <c r="B84" t="s">
        <v>3072</v>
      </c>
      <c r="C84" t="s">
        <v>3073</v>
      </c>
      <c r="D84">
        <v>2013</v>
      </c>
      <c r="E84">
        <v>1</v>
      </c>
      <c r="F84">
        <v>4</v>
      </c>
      <c r="G84" s="21">
        <v>21.831</v>
      </c>
      <c r="H84" s="5">
        <v>12000</v>
      </c>
      <c r="I84" s="6">
        <v>2E-3</v>
      </c>
      <c r="J84" s="6">
        <v>0.998</v>
      </c>
      <c r="K84" s="6">
        <v>1.9800000000000002E-2</v>
      </c>
      <c r="L84" s="6">
        <v>0.98019999999999996</v>
      </c>
      <c r="M84" s="7">
        <v>42473</v>
      </c>
      <c r="N84" s="7">
        <v>41242</v>
      </c>
      <c r="O84" s="7">
        <v>43704</v>
      </c>
      <c r="P84" t="s">
        <v>2702</v>
      </c>
      <c r="Q84" s="5">
        <f>5*12000*Table3[[#This Row],[FiveYearSurvivalRate]]</f>
        <v>58812</v>
      </c>
      <c r="R84" s="21">
        <f>365*5*Table3[[#This Row],[FiveYearSurvivalRate]]</f>
        <v>1788.865</v>
      </c>
      <c r="S84" s="19">
        <f>6000/Table3[[#This Row],[Gas Mileage]]*4</f>
        <v>1099.3541294489487</v>
      </c>
      <c r="T84" s="19">
        <f>5000</f>
        <v>5000</v>
      </c>
      <c r="U84" s="19">
        <f>Table3[[#This Row],[Price]]^0.2*20000*LOG((Table3[[#This Row],[Age]]+2))*Table3[[#This Row],[FiveYearDeathRate]]</f>
        <v>1592.012734460372</v>
      </c>
      <c r="V84" s="19">
        <f>Table3[Price]+Table3[[#This Row],[FiveYearFuelCost]]+Table3[[#This Row],[FiveYearInsurance]]+Table3[[#This Row],[FiveYearRepairCost]]</f>
        <v>50164.366863909323</v>
      </c>
    </row>
    <row r="85" spans="1:22" x14ac:dyDescent="0.25">
      <c r="A85" t="s">
        <v>3063</v>
      </c>
      <c r="B85" t="s">
        <v>3068</v>
      </c>
      <c r="C85" t="s">
        <v>3069</v>
      </c>
      <c r="D85">
        <v>2014</v>
      </c>
      <c r="E85">
        <v>0</v>
      </c>
      <c r="F85">
        <v>4</v>
      </c>
      <c r="G85" s="21">
        <v>26.75</v>
      </c>
      <c r="H85" s="5">
        <v>0</v>
      </c>
      <c r="I85" s="6">
        <v>0</v>
      </c>
      <c r="J85" s="6">
        <v>1</v>
      </c>
      <c r="K85" s="6">
        <v>0.01</v>
      </c>
      <c r="L85" s="6">
        <v>0.99</v>
      </c>
      <c r="M85" s="7">
        <v>43750</v>
      </c>
      <c r="N85" s="7">
        <v>43100</v>
      </c>
      <c r="O85" s="7">
        <v>44400</v>
      </c>
      <c r="P85" t="s">
        <v>3576</v>
      </c>
      <c r="Q85" s="5">
        <f>5*12000*Table3[[#This Row],[FiveYearSurvivalRate]]</f>
        <v>59400</v>
      </c>
      <c r="R85" s="21">
        <f>365*5*Table3[[#This Row],[FiveYearSurvivalRate]]</f>
        <v>1806.75</v>
      </c>
      <c r="S85" s="19">
        <f>6000/Table3[[#This Row],[Gas Mileage]]*4</f>
        <v>897.19626168224295</v>
      </c>
      <c r="T85" s="19">
        <f>5000</f>
        <v>5000</v>
      </c>
      <c r="U85" s="19">
        <f>Table3[[#This Row],[Price]]^0.2*20000*LOG((Table3[[#This Row],[Age]]+2))*Table3[[#This Row],[FiveYearDeathRate]]</f>
        <v>510.3115283203972</v>
      </c>
      <c r="V85" s="19">
        <f>Table3[Price]+Table3[[#This Row],[FiveYearFuelCost]]+Table3[[#This Row],[FiveYearInsurance]]+Table3[[#This Row],[FiveYearRepairCost]]</f>
        <v>50157.507790002637</v>
      </c>
    </row>
    <row r="86" spans="1:22" x14ac:dyDescent="0.25">
      <c r="A86" t="s">
        <v>3101</v>
      </c>
      <c r="B86" t="s">
        <v>3110</v>
      </c>
      <c r="C86" t="s">
        <v>3111</v>
      </c>
      <c r="D86">
        <v>2012</v>
      </c>
      <c r="E86">
        <v>2</v>
      </c>
      <c r="G86" s="21">
        <v>14.365</v>
      </c>
      <c r="H86" s="5">
        <v>24000</v>
      </c>
      <c r="I86" s="6">
        <v>2E-3</v>
      </c>
      <c r="J86" s="6">
        <v>0.998</v>
      </c>
      <c r="K86" s="6">
        <v>1.14E-2</v>
      </c>
      <c r="L86" s="6">
        <v>0.98860000000000003</v>
      </c>
      <c r="M86" s="7">
        <v>42222</v>
      </c>
      <c r="N86" s="7">
        <v>41550</v>
      </c>
      <c r="O86" s="7">
        <v>42893</v>
      </c>
      <c r="P86" t="s">
        <v>2510</v>
      </c>
      <c r="Q86" s="5">
        <f>5*12000*Table3[[#This Row],[FiveYearSurvivalRate]]</f>
        <v>59316</v>
      </c>
      <c r="R86" s="21">
        <f>365*5*Table3[[#This Row],[FiveYearSurvivalRate]]</f>
        <v>1804.1950000000002</v>
      </c>
      <c r="S86" s="19">
        <f>6000/Table3[[#This Row],[Gas Mileage]]*4</f>
        <v>1670.7274625826662</v>
      </c>
      <c r="T86" s="19">
        <f>5000</f>
        <v>5000</v>
      </c>
      <c r="U86" s="19">
        <f>Table3[[#This Row],[Price]]^0.2*20000*LOG((Table3[[#This Row],[Age]]+2))*Table3[[#This Row],[FiveYearDeathRate]]</f>
        <v>1155.2670194685841</v>
      </c>
      <c r="V86" s="19">
        <f>Table3[Price]+Table3[[#This Row],[FiveYearFuelCost]]+Table3[[#This Row],[FiveYearInsurance]]+Table3[[#This Row],[FiveYearRepairCost]]</f>
        <v>50047.994482051254</v>
      </c>
    </row>
    <row r="87" spans="1:22" x14ac:dyDescent="0.25">
      <c r="A87" t="s">
        <v>3265</v>
      </c>
      <c r="B87" t="s">
        <v>3286</v>
      </c>
      <c r="C87" t="s">
        <v>3287</v>
      </c>
      <c r="D87">
        <v>2011</v>
      </c>
      <c r="E87">
        <v>3</v>
      </c>
      <c r="F87">
        <v>4</v>
      </c>
      <c r="G87" s="21">
        <v>15.87</v>
      </c>
      <c r="H87" s="5">
        <v>36000</v>
      </c>
      <c r="I87" s="6">
        <v>7.1999999999999998E-3</v>
      </c>
      <c r="J87" s="6">
        <v>0.99280000000000002</v>
      </c>
      <c r="K87" s="6">
        <v>2.3099999999999999E-2</v>
      </c>
      <c r="L87" s="6">
        <v>0.97689999999999999</v>
      </c>
      <c r="M87" s="7">
        <v>40750</v>
      </c>
      <c r="N87" s="7">
        <v>39901</v>
      </c>
      <c r="O87" s="7">
        <v>41599</v>
      </c>
      <c r="P87" t="s">
        <v>2298</v>
      </c>
      <c r="Q87" s="5">
        <f>5*12000*Table3[[#This Row],[FiveYearSurvivalRate]]</f>
        <v>58614</v>
      </c>
      <c r="R87" s="21">
        <f>365*5*Table3[[#This Row],[FiveYearSurvivalRate]]</f>
        <v>1782.8425</v>
      </c>
      <c r="S87" s="19">
        <f>6000/Table3[[#This Row],[Gas Mileage]]*4</f>
        <v>1512.287334593573</v>
      </c>
      <c r="T87" s="19">
        <f>5000</f>
        <v>5000</v>
      </c>
      <c r="U87" s="19">
        <f>Table3[[#This Row],[Price]]^0.2*20000*LOG((Table3[[#This Row],[Age]]+2))*Table3[[#This Row],[FiveYearDeathRate]]</f>
        <v>2698.5224592664035</v>
      </c>
      <c r="V87" s="19">
        <f>Table3[Price]+Table3[[#This Row],[FiveYearFuelCost]]+Table3[[#This Row],[FiveYearInsurance]]+Table3[[#This Row],[FiveYearRepairCost]]</f>
        <v>49960.809793859975</v>
      </c>
    </row>
    <row r="88" spans="1:22" x14ac:dyDescent="0.25">
      <c r="A88" t="s">
        <v>3101</v>
      </c>
      <c r="B88" t="s">
        <v>3112</v>
      </c>
      <c r="C88" t="s">
        <v>3113</v>
      </c>
      <c r="D88">
        <v>2011</v>
      </c>
      <c r="E88">
        <v>3</v>
      </c>
      <c r="G88" s="21">
        <v>21.08</v>
      </c>
      <c r="H88" s="5">
        <v>36000</v>
      </c>
      <c r="I88" s="6">
        <v>3.0000000000000001E-3</v>
      </c>
      <c r="J88" s="6">
        <v>0.997</v>
      </c>
      <c r="K88" s="6">
        <v>1.46E-2</v>
      </c>
      <c r="L88" s="6">
        <v>0.98540000000000005</v>
      </c>
      <c r="M88" s="7">
        <v>41865</v>
      </c>
      <c r="N88" s="7">
        <v>40899</v>
      </c>
      <c r="O88" s="7">
        <v>42832</v>
      </c>
      <c r="P88" t="s">
        <v>2150</v>
      </c>
      <c r="Q88" s="5">
        <f>5*12000*Table3[[#This Row],[FiveYearSurvivalRate]]</f>
        <v>59124</v>
      </c>
      <c r="R88" s="21">
        <f>365*5*Table3[[#This Row],[FiveYearSurvivalRate]]</f>
        <v>1798.355</v>
      </c>
      <c r="S88" s="19">
        <f>6000/Table3[[#This Row],[Gas Mileage]]*4</f>
        <v>1138.5199240986717</v>
      </c>
      <c r="T88" s="19">
        <f>5000</f>
        <v>5000</v>
      </c>
      <c r="U88" s="19">
        <f>Table3[[#This Row],[Price]]^0.2*20000*LOG((Table3[[#This Row],[Age]]+2))*Table3[[#This Row],[FiveYearDeathRate]]</f>
        <v>1714.792634180425</v>
      </c>
      <c r="V88" s="19">
        <f>Table3[Price]+Table3[[#This Row],[FiveYearFuelCost]]+Table3[[#This Row],[FiveYearInsurance]]+Table3[[#This Row],[FiveYearRepairCost]]</f>
        <v>49718.312558279096</v>
      </c>
    </row>
    <row r="89" spans="1:22" x14ac:dyDescent="0.25">
      <c r="A89" t="s">
        <v>3328</v>
      </c>
      <c r="B89" t="s">
        <v>3345</v>
      </c>
      <c r="C89" t="s">
        <v>3346</v>
      </c>
      <c r="D89">
        <v>2011</v>
      </c>
      <c r="E89">
        <v>3</v>
      </c>
      <c r="F89">
        <v>3.33</v>
      </c>
      <c r="G89" s="21">
        <v>18.38</v>
      </c>
      <c r="H89" s="5">
        <v>36000</v>
      </c>
      <c r="I89" s="6">
        <v>6.6E-3</v>
      </c>
      <c r="J89" s="6">
        <v>0.99339999999999995</v>
      </c>
      <c r="K89" s="6">
        <v>2.9000000000000001E-2</v>
      </c>
      <c r="L89" s="6">
        <v>0.97099999999999997</v>
      </c>
      <c r="M89" s="7">
        <v>39992</v>
      </c>
      <c r="N89" s="7">
        <v>39500</v>
      </c>
      <c r="O89" s="7">
        <v>40483</v>
      </c>
      <c r="P89" t="s">
        <v>1954</v>
      </c>
      <c r="Q89" s="5">
        <f>5*12000*Table3[[#This Row],[FiveYearSurvivalRate]]</f>
        <v>58260</v>
      </c>
      <c r="R89" s="21">
        <f>365*5*Table3[[#This Row],[FiveYearSurvivalRate]]</f>
        <v>1772.075</v>
      </c>
      <c r="S89" s="19">
        <f>6000/Table3[[#This Row],[Gas Mileage]]*4</f>
        <v>1305.7671381936889</v>
      </c>
      <c r="T89" s="19">
        <f>5000</f>
        <v>5000</v>
      </c>
      <c r="U89" s="19">
        <f>Table3[[#This Row],[Price]]^0.2*20000*LOG((Table3[[#This Row],[Age]]+2))*Table3[[#This Row],[FiveYearDeathRate]]</f>
        <v>3375.0573516316754</v>
      </c>
      <c r="V89" s="19">
        <f>Table3[Price]+Table3[[#This Row],[FiveYearFuelCost]]+Table3[[#This Row],[FiveYearInsurance]]+Table3[[#This Row],[FiveYearRepairCost]]</f>
        <v>49672.824489825362</v>
      </c>
    </row>
    <row r="90" spans="1:22" x14ac:dyDescent="0.25">
      <c r="A90" t="s">
        <v>3101</v>
      </c>
      <c r="B90" t="s">
        <v>3114</v>
      </c>
      <c r="C90" t="s">
        <v>3115</v>
      </c>
      <c r="D90">
        <v>2012</v>
      </c>
      <c r="E90">
        <v>2</v>
      </c>
      <c r="G90" s="21">
        <v>15.83</v>
      </c>
      <c r="H90" s="5">
        <v>24000</v>
      </c>
      <c r="I90" s="6">
        <v>2E-3</v>
      </c>
      <c r="J90" s="6">
        <v>0.998</v>
      </c>
      <c r="K90" s="6">
        <v>1.14E-2</v>
      </c>
      <c r="L90" s="6">
        <v>0.98860000000000003</v>
      </c>
      <c r="M90" s="7">
        <v>41660</v>
      </c>
      <c r="N90" s="7">
        <v>40764</v>
      </c>
      <c r="O90" s="7">
        <v>42556</v>
      </c>
      <c r="P90" t="s">
        <v>2514</v>
      </c>
      <c r="Q90" s="5">
        <f>5*12000*Table3[[#This Row],[FiveYearSurvivalRate]]</f>
        <v>59316</v>
      </c>
      <c r="R90" s="21">
        <f>365*5*Table3[[#This Row],[FiveYearSurvivalRate]]</f>
        <v>1804.1950000000002</v>
      </c>
      <c r="S90" s="19">
        <f>6000/Table3[[#This Row],[Gas Mileage]]*4</f>
        <v>1516.1086544535692</v>
      </c>
      <c r="T90" s="19">
        <f>5000</f>
        <v>5000</v>
      </c>
      <c r="U90" s="19">
        <f>Table3[[#This Row],[Price]]^0.2*20000*LOG((Table3[[#This Row],[Age]]+2))*Table3[[#This Row],[FiveYearDeathRate]]</f>
        <v>1152.1750543905114</v>
      </c>
      <c r="V90" s="19">
        <f>Table3[Price]+Table3[[#This Row],[FiveYearFuelCost]]+Table3[[#This Row],[FiveYearInsurance]]+Table3[[#This Row],[FiveYearRepairCost]]</f>
        <v>49328.283708844087</v>
      </c>
    </row>
    <row r="91" spans="1:22" x14ac:dyDescent="0.25">
      <c r="A91" t="s">
        <v>3063</v>
      </c>
      <c r="B91" t="s">
        <v>3078</v>
      </c>
      <c r="C91" t="s">
        <v>3079</v>
      </c>
      <c r="D91">
        <v>2010</v>
      </c>
      <c r="E91">
        <v>4</v>
      </c>
      <c r="G91" s="21">
        <v>18.920000000000002</v>
      </c>
      <c r="H91" s="5">
        <v>48000</v>
      </c>
      <c r="I91" s="6">
        <v>8.0000000000000002E-3</v>
      </c>
      <c r="J91" s="6">
        <v>0.99199999999999999</v>
      </c>
      <c r="K91" s="6">
        <v>4.9200000000000001E-2</v>
      </c>
      <c r="L91" s="6">
        <v>0.95079999999999998</v>
      </c>
      <c r="M91" s="7">
        <v>36620</v>
      </c>
      <c r="N91" s="7">
        <v>35537</v>
      </c>
      <c r="O91" s="7">
        <v>37704</v>
      </c>
      <c r="P91" t="s">
        <v>1648</v>
      </c>
      <c r="Q91" s="5">
        <f>5*12000*Table3[[#This Row],[FiveYearSurvivalRate]]</f>
        <v>57048</v>
      </c>
      <c r="R91" s="21">
        <f>365*5*Table3[[#This Row],[FiveYearSurvivalRate]]</f>
        <v>1735.21</v>
      </c>
      <c r="S91" s="19">
        <f>6000/Table3[[#This Row],[Gas Mileage]]*4</f>
        <v>1268.4989429175475</v>
      </c>
      <c r="T91" s="19">
        <f>5000</f>
        <v>5000</v>
      </c>
      <c r="U91" s="19">
        <f>Table3[[#This Row],[Price]]^0.2*20000*LOG((Table3[[#This Row],[Age]]+2))*Table3[[#This Row],[FiveYearDeathRate]]</f>
        <v>6263.2938274406852</v>
      </c>
      <c r="V91" s="19">
        <f>Table3[Price]+Table3[[#This Row],[FiveYearFuelCost]]+Table3[[#This Row],[FiveYearInsurance]]+Table3[[#This Row],[FiveYearRepairCost]]</f>
        <v>49151.792770358232</v>
      </c>
    </row>
    <row r="92" spans="1:22" x14ac:dyDescent="0.25">
      <c r="A92" t="s">
        <v>3063</v>
      </c>
      <c r="B92" t="s">
        <v>3068</v>
      </c>
      <c r="C92" t="s">
        <v>3069</v>
      </c>
      <c r="D92">
        <v>2012</v>
      </c>
      <c r="E92">
        <v>2</v>
      </c>
      <c r="F92">
        <v>4</v>
      </c>
      <c r="G92" s="21">
        <v>26.75</v>
      </c>
      <c r="H92" s="5">
        <v>24000</v>
      </c>
      <c r="I92" s="6">
        <v>4.0000000000000001E-3</v>
      </c>
      <c r="J92" s="6">
        <v>0.996</v>
      </c>
      <c r="K92" s="6">
        <v>2.9600000000000001E-2</v>
      </c>
      <c r="L92" s="6">
        <v>0.97040000000000004</v>
      </c>
      <c r="M92" s="7">
        <v>40159</v>
      </c>
      <c r="N92" s="7">
        <v>39103</v>
      </c>
      <c r="O92" s="7">
        <v>41215</v>
      </c>
      <c r="P92" t="s">
        <v>2312</v>
      </c>
      <c r="Q92" s="5">
        <f>5*12000*Table3[[#This Row],[FiveYearSurvivalRate]]</f>
        <v>58224</v>
      </c>
      <c r="R92" s="21">
        <f>365*5*Table3[[#This Row],[FiveYearSurvivalRate]]</f>
        <v>1770.98</v>
      </c>
      <c r="S92" s="19">
        <f>6000/Table3[[#This Row],[Gas Mileage]]*4</f>
        <v>897.19626168224295</v>
      </c>
      <c r="T92" s="19">
        <f>5000</f>
        <v>5000</v>
      </c>
      <c r="U92" s="19">
        <f>Table3[[#This Row],[Price]]^0.2*20000*LOG((Table3[[#This Row],[Age]]+2))*Table3[[#This Row],[FiveYearDeathRate]]</f>
        <v>2969.737429597883</v>
      </c>
      <c r="V92" s="19">
        <f>Table3[Price]+Table3[[#This Row],[FiveYearFuelCost]]+Table3[[#This Row],[FiveYearInsurance]]+Table3[[#This Row],[FiveYearRepairCost]]</f>
        <v>49025.933691280123</v>
      </c>
    </row>
    <row r="93" spans="1:22" x14ac:dyDescent="0.25">
      <c r="A93" t="s">
        <v>3063</v>
      </c>
      <c r="B93" t="s">
        <v>3076</v>
      </c>
      <c r="C93" t="s">
        <v>3077</v>
      </c>
      <c r="D93">
        <v>2009</v>
      </c>
      <c r="E93">
        <v>5</v>
      </c>
      <c r="G93" s="21">
        <v>19.170000000000002</v>
      </c>
      <c r="H93" s="5">
        <v>60000</v>
      </c>
      <c r="I93" s="6">
        <v>0.01</v>
      </c>
      <c r="J93" s="6">
        <v>0.99</v>
      </c>
      <c r="K93" s="6">
        <v>0.108</v>
      </c>
      <c r="L93" s="6">
        <v>0.89200000000000002</v>
      </c>
      <c r="M93" s="7">
        <v>28087</v>
      </c>
      <c r="N93" s="7">
        <v>27467</v>
      </c>
      <c r="O93" s="7">
        <v>28706</v>
      </c>
      <c r="P93" t="s">
        <v>1222</v>
      </c>
      <c r="Q93" s="5">
        <f>5*12000*Table3[[#This Row],[FiveYearSurvivalRate]]</f>
        <v>53520</v>
      </c>
      <c r="R93" s="21">
        <f>365*5*Table3[[#This Row],[FiveYearSurvivalRate]]</f>
        <v>1627.9</v>
      </c>
      <c r="S93" s="19">
        <f>6000/Table3[[#This Row],[Gas Mileage]]*4</f>
        <v>1251.9561815336463</v>
      </c>
      <c r="T93" s="19">
        <f>5000</f>
        <v>5000</v>
      </c>
      <c r="U93" s="19">
        <f>Table3[[#This Row],[Price]]^0.2*20000*LOG((Table3[[#This Row],[Age]]+2))*Table3[[#This Row],[FiveYearDeathRate]]</f>
        <v>14159.956411696234</v>
      </c>
      <c r="V93" s="19">
        <f>Table3[Price]+Table3[[#This Row],[FiveYearFuelCost]]+Table3[[#This Row],[FiveYearInsurance]]+Table3[[#This Row],[FiveYearRepairCost]]</f>
        <v>48498.912593229885</v>
      </c>
    </row>
    <row r="94" spans="1:22" x14ac:dyDescent="0.25">
      <c r="A94" t="s">
        <v>3359</v>
      </c>
      <c r="B94" t="s">
        <v>3372</v>
      </c>
      <c r="C94" t="s">
        <v>3373</v>
      </c>
      <c r="D94">
        <v>2012</v>
      </c>
      <c r="E94">
        <v>2</v>
      </c>
      <c r="G94" s="21">
        <v>12.81</v>
      </c>
      <c r="H94" s="5">
        <v>24000</v>
      </c>
      <c r="I94" s="6">
        <v>4.4000000000000003E-3</v>
      </c>
      <c r="J94" s="6">
        <v>0.99560000000000004</v>
      </c>
      <c r="K94" s="6">
        <v>2.3E-2</v>
      </c>
      <c r="L94" s="6">
        <v>0.97699999999999998</v>
      </c>
      <c r="M94" s="7">
        <v>39278</v>
      </c>
      <c r="N94" s="7">
        <v>38501</v>
      </c>
      <c r="O94" s="7">
        <v>40055</v>
      </c>
      <c r="P94" t="s">
        <v>2346</v>
      </c>
      <c r="Q94" s="5">
        <f>5*12000*Table3[[#This Row],[FiveYearSurvivalRate]]</f>
        <v>58620</v>
      </c>
      <c r="R94" s="21">
        <f>365*5*Table3[[#This Row],[FiveYearSurvivalRate]]</f>
        <v>1783.0249999999999</v>
      </c>
      <c r="S94" s="19">
        <f>6000/Table3[[#This Row],[Gas Mileage]]*4</f>
        <v>1873.5362997658078</v>
      </c>
      <c r="T94" s="19">
        <f>5000</f>
        <v>5000</v>
      </c>
      <c r="U94" s="19">
        <f>Table3[[#This Row],[Price]]^0.2*20000*LOG((Table3[[#This Row],[Age]]+2))*Table3[[#This Row],[FiveYearDeathRate]]</f>
        <v>2297.3516297566225</v>
      </c>
      <c r="V94" s="19">
        <f>Table3[Price]+Table3[[#This Row],[FiveYearFuelCost]]+Table3[[#This Row],[FiveYearInsurance]]+Table3[[#This Row],[FiveYearRepairCost]]</f>
        <v>48448.887929522432</v>
      </c>
    </row>
    <row r="95" spans="1:22" x14ac:dyDescent="0.25">
      <c r="A95" t="s">
        <v>3359</v>
      </c>
      <c r="B95" t="s">
        <v>3364</v>
      </c>
      <c r="C95" t="s">
        <v>3365</v>
      </c>
      <c r="D95">
        <v>2014</v>
      </c>
      <c r="E95">
        <v>0</v>
      </c>
      <c r="F95">
        <v>4</v>
      </c>
      <c r="G95" s="21">
        <v>22.067</v>
      </c>
      <c r="H95" s="5">
        <v>0</v>
      </c>
      <c r="I95" s="6">
        <v>0</v>
      </c>
      <c r="J95" s="6">
        <v>1</v>
      </c>
      <c r="K95" s="6">
        <v>1.0999999999999999E-2</v>
      </c>
      <c r="L95" s="6">
        <v>0.98899999999999999</v>
      </c>
      <c r="M95" s="7">
        <v>41552</v>
      </c>
      <c r="N95" s="7">
        <v>40690</v>
      </c>
      <c r="O95" s="7">
        <v>42413</v>
      </c>
      <c r="P95" t="s">
        <v>3671</v>
      </c>
      <c r="Q95" s="5">
        <f>5*12000*Table3[[#This Row],[FiveYearSurvivalRate]]</f>
        <v>59340</v>
      </c>
      <c r="R95" s="21">
        <f>365*5*Table3[[#This Row],[FiveYearSurvivalRate]]</f>
        <v>1804.925</v>
      </c>
      <c r="S95" s="19">
        <f>6000/Table3[[#This Row],[Gas Mileage]]*4</f>
        <v>1087.5968640957085</v>
      </c>
      <c r="T95" s="19">
        <f>5000</f>
        <v>5000</v>
      </c>
      <c r="U95" s="19">
        <f>Table3[[#This Row],[Price]]^0.2*20000*LOG((Table3[[#This Row],[Age]]+2))*Table3[[#This Row],[FiveYearDeathRate]]</f>
        <v>555.5854192599777</v>
      </c>
      <c r="V95" s="19">
        <f>Table3[Price]+Table3[[#This Row],[FiveYearFuelCost]]+Table3[[#This Row],[FiveYearInsurance]]+Table3[[#This Row],[FiveYearRepairCost]]</f>
        <v>48195.182283355687</v>
      </c>
    </row>
    <row r="96" spans="1:22" x14ac:dyDescent="0.25">
      <c r="A96" t="s">
        <v>3528</v>
      </c>
      <c r="B96" t="s">
        <v>3535</v>
      </c>
      <c r="C96" t="s">
        <v>3536</v>
      </c>
      <c r="D96">
        <v>2014</v>
      </c>
      <c r="E96">
        <v>0</v>
      </c>
      <c r="F96">
        <v>4</v>
      </c>
      <c r="G96" s="22">
        <v>23.72</v>
      </c>
      <c r="H96" s="5">
        <v>0</v>
      </c>
      <c r="I96" s="6">
        <v>0</v>
      </c>
      <c r="J96" s="6">
        <v>1</v>
      </c>
      <c r="K96" s="6">
        <v>1.2E-2</v>
      </c>
      <c r="L96" s="6">
        <v>0.98799999999999999</v>
      </c>
      <c r="M96" s="7">
        <v>41319</v>
      </c>
      <c r="N96" s="7">
        <v>40500</v>
      </c>
      <c r="O96" s="7">
        <v>42139</v>
      </c>
      <c r="P96" t="s">
        <v>3737</v>
      </c>
      <c r="Q96" s="5">
        <f>5*12000*Table3[[#This Row],[FiveYearSurvivalRate]]</f>
        <v>59280</v>
      </c>
      <c r="R96" s="21">
        <f>365*5*Table3[[#This Row],[FiveYearSurvivalRate]]</f>
        <v>1803.1</v>
      </c>
      <c r="S96" s="19">
        <f>6000/Table3[[#This Row],[Gas Mileage]]*4</f>
        <v>1011.8043844856661</v>
      </c>
      <c r="T96" s="19">
        <f>5000</f>
        <v>5000</v>
      </c>
      <c r="U96" s="19">
        <f>Table3[[#This Row],[Price]]^0.2*20000*LOG((Table3[[#This Row],[Age]]+2))*Table3[[#This Row],[FiveYearDeathRate]]</f>
        <v>605.41192967094867</v>
      </c>
      <c r="V96" s="19">
        <f>Table3[Price]+Table3[[#This Row],[FiveYearFuelCost]]+Table3[[#This Row],[FiveYearInsurance]]+Table3[[#This Row],[FiveYearRepairCost]]</f>
        <v>47936.216314156612</v>
      </c>
    </row>
    <row r="97" spans="1:22" x14ac:dyDescent="0.25">
      <c r="A97" t="s">
        <v>3328</v>
      </c>
      <c r="B97" t="s">
        <v>3357</v>
      </c>
      <c r="C97" t="s">
        <v>3358</v>
      </c>
      <c r="D97">
        <v>2013</v>
      </c>
      <c r="E97">
        <v>1</v>
      </c>
      <c r="F97">
        <v>4</v>
      </c>
      <c r="G97" s="21">
        <v>30</v>
      </c>
      <c r="H97" s="5">
        <v>12000</v>
      </c>
      <c r="I97" s="6">
        <v>2.2000000000000001E-3</v>
      </c>
      <c r="J97" s="6">
        <v>0.99780000000000002</v>
      </c>
      <c r="K97" s="6">
        <v>1.7000000000000001E-2</v>
      </c>
      <c r="L97" s="6">
        <v>0.98299999999999998</v>
      </c>
      <c r="M97" s="7">
        <v>40739</v>
      </c>
      <c r="N97" s="7">
        <v>40112</v>
      </c>
      <c r="O97" s="7">
        <v>41366</v>
      </c>
      <c r="P97" t="s">
        <v>2690</v>
      </c>
      <c r="Q97" s="5">
        <f>5*12000*Table3[[#This Row],[FiveYearSurvivalRate]]</f>
        <v>58980</v>
      </c>
      <c r="R97" s="21">
        <f>365*5*Table3[[#This Row],[FiveYearSurvivalRate]]</f>
        <v>1793.9749999999999</v>
      </c>
      <c r="S97" s="19">
        <f>6000/Table3[[#This Row],[Gas Mileage]]*4</f>
        <v>800</v>
      </c>
      <c r="T97" s="19">
        <f>5000</f>
        <v>5000</v>
      </c>
      <c r="U97" s="19">
        <f>Table3[[#This Row],[Price]]^0.2*20000*LOG((Table3[[#This Row],[Age]]+2))*Table3[[#This Row],[FiveYearDeathRate]]</f>
        <v>1355.5319356254156</v>
      </c>
      <c r="V97" s="19">
        <f>Table3[Price]+Table3[[#This Row],[FiveYearFuelCost]]+Table3[[#This Row],[FiveYearInsurance]]+Table3[[#This Row],[FiveYearRepairCost]]</f>
        <v>47894.531935625419</v>
      </c>
    </row>
    <row r="98" spans="1:22" x14ac:dyDescent="0.25">
      <c r="A98" t="s">
        <v>3063</v>
      </c>
      <c r="B98" t="s">
        <v>3072</v>
      </c>
      <c r="C98" t="s">
        <v>3073</v>
      </c>
      <c r="D98">
        <v>2011</v>
      </c>
      <c r="E98">
        <v>3</v>
      </c>
      <c r="F98">
        <v>4</v>
      </c>
      <c r="G98" s="21">
        <v>21.831</v>
      </c>
      <c r="H98" s="5">
        <v>36000</v>
      </c>
      <c r="I98" s="6">
        <v>6.0000000000000001E-3</v>
      </c>
      <c r="J98" s="6">
        <v>0.99399999999999999</v>
      </c>
      <c r="K98" s="6">
        <v>3.9399999999999998E-2</v>
      </c>
      <c r="L98" s="6">
        <v>0.96060000000000001</v>
      </c>
      <c r="M98" s="7">
        <v>37216</v>
      </c>
      <c r="N98" s="7">
        <v>36048</v>
      </c>
      <c r="O98" s="7">
        <v>38385</v>
      </c>
      <c r="P98" t="s">
        <v>1974</v>
      </c>
      <c r="Q98" s="5">
        <f>5*12000*Table3[[#This Row],[FiveYearSurvivalRate]]</f>
        <v>57636</v>
      </c>
      <c r="R98" s="21">
        <f>365*5*Table3[[#This Row],[FiveYearSurvivalRate]]</f>
        <v>1753.095</v>
      </c>
      <c r="S98" s="19">
        <f>6000/Table3[[#This Row],[Gas Mileage]]*4</f>
        <v>1099.3541294489487</v>
      </c>
      <c r="T98" s="19">
        <f>5000</f>
        <v>5000</v>
      </c>
      <c r="U98" s="19">
        <f>Table3[[#This Row],[Price]]^0.2*20000*LOG((Table3[[#This Row],[Age]]+2))*Table3[[#This Row],[FiveYearDeathRate]]</f>
        <v>4519.9194460662602</v>
      </c>
      <c r="V98" s="19">
        <f>Table3[Price]+Table3[[#This Row],[FiveYearFuelCost]]+Table3[[#This Row],[FiveYearInsurance]]+Table3[[#This Row],[FiveYearRepairCost]]</f>
        <v>47835.27357551521</v>
      </c>
    </row>
    <row r="99" spans="1:22" x14ac:dyDescent="0.25">
      <c r="A99" t="s">
        <v>3328</v>
      </c>
      <c r="B99" t="s">
        <v>3339</v>
      </c>
      <c r="C99" t="s">
        <v>3340</v>
      </c>
      <c r="D99">
        <v>2012</v>
      </c>
      <c r="E99">
        <v>2</v>
      </c>
      <c r="F99">
        <v>3.33</v>
      </c>
      <c r="G99" s="21">
        <v>16.989000000000001</v>
      </c>
      <c r="H99" s="5">
        <v>24000</v>
      </c>
      <c r="I99" s="6">
        <v>4.4000000000000003E-3</v>
      </c>
      <c r="J99" s="6">
        <v>0.99560000000000004</v>
      </c>
      <c r="K99" s="6">
        <v>2.3E-2</v>
      </c>
      <c r="L99" s="6">
        <v>0.97699999999999998</v>
      </c>
      <c r="M99" s="7">
        <v>39119</v>
      </c>
      <c r="N99" s="7">
        <v>38319</v>
      </c>
      <c r="O99" s="7">
        <v>39920</v>
      </c>
      <c r="P99" t="s">
        <v>2322</v>
      </c>
      <c r="Q99" s="5">
        <f>5*12000*Table3[[#This Row],[FiveYearSurvivalRate]]</f>
        <v>58620</v>
      </c>
      <c r="R99" s="21">
        <f>365*5*Table3[[#This Row],[FiveYearSurvivalRate]]</f>
        <v>1783.0249999999999</v>
      </c>
      <c r="S99" s="19">
        <f>6000/Table3[[#This Row],[Gas Mileage]]*4</f>
        <v>1412.6787921596326</v>
      </c>
      <c r="T99" s="19">
        <f>5000</f>
        <v>5000</v>
      </c>
      <c r="U99" s="19">
        <f>Table3[[#This Row],[Price]]^0.2*20000*LOG((Table3[[#This Row],[Age]]+2))*Table3[[#This Row],[FiveYearDeathRate]]</f>
        <v>2295.4886437629903</v>
      </c>
      <c r="V99" s="19">
        <f>Table3[Price]+Table3[[#This Row],[FiveYearFuelCost]]+Table3[[#This Row],[FiveYearInsurance]]+Table3[[#This Row],[FiveYearRepairCost]]</f>
        <v>47827.167435922624</v>
      </c>
    </row>
    <row r="100" spans="1:22" x14ac:dyDescent="0.25">
      <c r="A100" t="s">
        <v>3466</v>
      </c>
      <c r="B100" t="s">
        <v>3483</v>
      </c>
      <c r="C100" t="s">
        <v>3484</v>
      </c>
      <c r="D100">
        <v>2008</v>
      </c>
      <c r="E100">
        <v>6</v>
      </c>
      <c r="G100" s="21">
        <v>14.82</v>
      </c>
      <c r="H100" s="5">
        <v>72000</v>
      </c>
      <c r="I100" s="6">
        <v>1.54E-2</v>
      </c>
      <c r="J100" s="6">
        <v>0.98460000000000003</v>
      </c>
      <c r="K100" s="6">
        <v>5.3933333299999997E-2</v>
      </c>
      <c r="L100" s="6">
        <v>0.94606666669999995</v>
      </c>
      <c r="M100" s="7">
        <v>33365</v>
      </c>
      <c r="N100" s="7">
        <v>32564</v>
      </c>
      <c r="O100" s="7">
        <v>34165</v>
      </c>
      <c r="P100" t="s">
        <v>954</v>
      </c>
      <c r="Q100" s="5">
        <f>5*12000*Table3[[#This Row],[FiveYearSurvivalRate]]</f>
        <v>56764.000001999993</v>
      </c>
      <c r="R100" s="21">
        <f>365*5*Table3[[#This Row],[FiveYearSurvivalRate]]</f>
        <v>1726.5716667274999</v>
      </c>
      <c r="S100" s="19">
        <f>6000/Table3[[#This Row],[Gas Mileage]]*4</f>
        <v>1619.4331983805669</v>
      </c>
      <c r="T100" s="19">
        <f>5000</f>
        <v>5000</v>
      </c>
      <c r="U100" s="19">
        <f>Table3[[#This Row],[Price]]^0.2*20000*LOG((Table3[[#This Row],[Age]]+2))*Table3[[#This Row],[FiveYearDeathRate]]</f>
        <v>7821.2561747673371</v>
      </c>
      <c r="V100" s="19">
        <f>Table3[Price]+Table3[[#This Row],[FiveYearFuelCost]]+Table3[[#This Row],[FiveYearInsurance]]+Table3[[#This Row],[FiveYearRepairCost]]</f>
        <v>47805.689373147907</v>
      </c>
    </row>
    <row r="101" spans="1:22" x14ac:dyDescent="0.25">
      <c r="A101" t="s">
        <v>3101</v>
      </c>
      <c r="B101" t="s">
        <v>3108</v>
      </c>
      <c r="C101" t="s">
        <v>3109</v>
      </c>
      <c r="D101">
        <v>2011</v>
      </c>
      <c r="E101">
        <v>3</v>
      </c>
      <c r="G101" s="21">
        <v>15.835000000000001</v>
      </c>
      <c r="H101" s="5">
        <v>36000</v>
      </c>
      <c r="I101" s="6">
        <v>3.0000000000000001E-3</v>
      </c>
      <c r="J101" s="6">
        <v>0.997</v>
      </c>
      <c r="K101" s="6">
        <v>1.46E-2</v>
      </c>
      <c r="L101" s="6">
        <v>0.98540000000000005</v>
      </c>
      <c r="M101" s="7">
        <v>39541</v>
      </c>
      <c r="N101" s="7">
        <v>38728</v>
      </c>
      <c r="O101" s="7">
        <v>40354</v>
      </c>
      <c r="P101" t="s">
        <v>2146</v>
      </c>
      <c r="Q101" s="5">
        <f>5*12000*Table3[[#This Row],[FiveYearSurvivalRate]]</f>
        <v>59124</v>
      </c>
      <c r="R101" s="21">
        <f>365*5*Table3[[#This Row],[FiveYearSurvivalRate]]</f>
        <v>1798.355</v>
      </c>
      <c r="S101" s="19">
        <f>6000/Table3[[#This Row],[Gas Mileage]]*4</f>
        <v>1515.6299336911902</v>
      </c>
      <c r="T101" s="19">
        <f>5000</f>
        <v>5000</v>
      </c>
      <c r="U101" s="19">
        <f>Table3[[#This Row],[Price]]^0.2*20000*LOG((Table3[[#This Row],[Age]]+2))*Table3[[#This Row],[FiveYearDeathRate]]</f>
        <v>1695.3170115620669</v>
      </c>
      <c r="V101" s="19">
        <f>Table3[Price]+Table3[[#This Row],[FiveYearFuelCost]]+Table3[[#This Row],[FiveYearInsurance]]+Table3[[#This Row],[FiveYearRepairCost]]</f>
        <v>47751.946945253258</v>
      </c>
    </row>
    <row r="102" spans="1:22" x14ac:dyDescent="0.25">
      <c r="A102" t="s">
        <v>3244</v>
      </c>
      <c r="B102" t="s">
        <v>3253</v>
      </c>
      <c r="C102" t="s">
        <v>3254</v>
      </c>
      <c r="D102">
        <v>2013</v>
      </c>
      <c r="E102">
        <v>1</v>
      </c>
      <c r="F102">
        <v>4</v>
      </c>
      <c r="G102" s="21">
        <v>17.97</v>
      </c>
      <c r="H102" s="5">
        <v>12000</v>
      </c>
      <c r="I102" s="6">
        <v>4.0000000000000001E-3</v>
      </c>
      <c r="J102" s="6">
        <v>0.996</v>
      </c>
      <c r="K102" s="6">
        <v>0.03</v>
      </c>
      <c r="L102" s="6">
        <v>0.97</v>
      </c>
      <c r="M102" s="7">
        <v>39029</v>
      </c>
      <c r="N102" s="7">
        <v>38039</v>
      </c>
      <c r="O102" s="7">
        <v>40019</v>
      </c>
      <c r="P102" t="s">
        <v>2958</v>
      </c>
      <c r="Q102" s="5">
        <f>5*12000*Table3[[#This Row],[FiveYearSurvivalRate]]</f>
        <v>58200</v>
      </c>
      <c r="R102" s="21">
        <f>365*5*Table3[[#This Row],[FiveYearSurvivalRate]]</f>
        <v>1770.25</v>
      </c>
      <c r="S102" s="19">
        <f>6000/Table3[[#This Row],[Gas Mileage]]*4</f>
        <v>1335.559265442404</v>
      </c>
      <c r="T102" s="19">
        <f>5000</f>
        <v>5000</v>
      </c>
      <c r="U102" s="19">
        <f>Table3[[#This Row],[Price]]^0.2*20000*LOG((Table3[[#This Row],[Age]]+2))*Table3[[#This Row],[FiveYearDeathRate]]</f>
        <v>2371.6876878730391</v>
      </c>
      <c r="V102" s="19">
        <f>Table3[Price]+Table3[[#This Row],[FiveYearFuelCost]]+Table3[[#This Row],[FiveYearInsurance]]+Table3[[#This Row],[FiveYearRepairCost]]</f>
        <v>47736.246953315444</v>
      </c>
    </row>
    <row r="103" spans="1:22" x14ac:dyDescent="0.25">
      <c r="A103" t="s">
        <v>3359</v>
      </c>
      <c r="B103" t="s">
        <v>3374</v>
      </c>
      <c r="C103" t="s">
        <v>3375</v>
      </c>
      <c r="D103">
        <v>2013</v>
      </c>
      <c r="E103">
        <v>1</v>
      </c>
      <c r="G103" s="21">
        <v>15.94</v>
      </c>
      <c r="H103" s="5">
        <v>12000</v>
      </c>
      <c r="I103" s="6">
        <v>2.2000000000000001E-3</v>
      </c>
      <c r="J103" s="6">
        <v>0.99780000000000002</v>
      </c>
      <c r="K103" s="6">
        <v>1.7000000000000001E-2</v>
      </c>
      <c r="L103" s="6">
        <v>0.98299999999999998</v>
      </c>
      <c r="M103" s="7">
        <v>39874</v>
      </c>
      <c r="N103" s="7">
        <v>39236</v>
      </c>
      <c r="O103" s="7">
        <v>40512</v>
      </c>
      <c r="P103" t="s">
        <v>2700</v>
      </c>
      <c r="Q103" s="5">
        <f>5*12000*Table3[[#This Row],[FiveYearSurvivalRate]]</f>
        <v>58980</v>
      </c>
      <c r="R103" s="21">
        <f>365*5*Table3[[#This Row],[FiveYearSurvivalRate]]</f>
        <v>1793.9749999999999</v>
      </c>
      <c r="S103" s="19">
        <f>6000/Table3[[#This Row],[Gas Mileage]]*4</f>
        <v>1505.64617314931</v>
      </c>
      <c r="T103" s="19">
        <f>5000</f>
        <v>5000</v>
      </c>
      <c r="U103" s="19">
        <f>Table3[[#This Row],[Price]]^0.2*20000*LOG((Table3[[#This Row],[Age]]+2))*Table3[[#This Row],[FiveYearDeathRate]]</f>
        <v>1349.7260869085392</v>
      </c>
      <c r="V103" s="19">
        <f>Table3[Price]+Table3[[#This Row],[FiveYearFuelCost]]+Table3[[#This Row],[FiveYearInsurance]]+Table3[[#This Row],[FiveYearRepairCost]]</f>
        <v>47729.372260057848</v>
      </c>
    </row>
    <row r="104" spans="1:22" x14ac:dyDescent="0.25">
      <c r="A104" t="s">
        <v>3528</v>
      </c>
      <c r="B104" t="s">
        <v>3545</v>
      </c>
      <c r="C104" t="s">
        <v>3546</v>
      </c>
      <c r="D104">
        <v>2014</v>
      </c>
      <c r="E104">
        <v>0</v>
      </c>
      <c r="F104">
        <v>4</v>
      </c>
      <c r="G104" s="22">
        <v>18.821999999999999</v>
      </c>
      <c r="H104" s="5">
        <v>0</v>
      </c>
      <c r="I104" s="6">
        <v>0</v>
      </c>
      <c r="J104" s="6">
        <v>1</v>
      </c>
      <c r="K104" s="6">
        <v>1.2E-2</v>
      </c>
      <c r="L104" s="6">
        <v>0.98799999999999999</v>
      </c>
      <c r="M104" s="7">
        <v>40759</v>
      </c>
      <c r="N104" s="7">
        <v>39700</v>
      </c>
      <c r="O104" s="7">
        <v>41818</v>
      </c>
      <c r="P104" t="s">
        <v>3740</v>
      </c>
      <c r="Q104" s="5">
        <f>5*12000*Table3[[#This Row],[FiveYearSurvivalRate]]</f>
        <v>59280</v>
      </c>
      <c r="R104" s="21">
        <f>365*5*Table3[[#This Row],[FiveYearSurvivalRate]]</f>
        <v>1803.1</v>
      </c>
      <c r="S104" s="19">
        <f>6000/Table3[[#This Row],[Gas Mileage]]*4</f>
        <v>1275.1036021676762</v>
      </c>
      <c r="T104" s="19">
        <f>5000</f>
        <v>5000</v>
      </c>
      <c r="U104" s="19">
        <f>Table3[[#This Row],[Price]]^0.2*20000*LOG((Table3[[#This Row],[Age]]+2))*Table3[[#This Row],[FiveYearDeathRate]]</f>
        <v>603.76192006343058</v>
      </c>
      <c r="V104" s="19">
        <f>Table3[Price]+Table3[[#This Row],[FiveYearFuelCost]]+Table3[[#This Row],[FiveYearInsurance]]+Table3[[#This Row],[FiveYearRepairCost]]</f>
        <v>47637.865522231106</v>
      </c>
    </row>
    <row r="105" spans="1:22" x14ac:dyDescent="0.25">
      <c r="A105" t="s">
        <v>3328</v>
      </c>
      <c r="B105" t="s">
        <v>3347</v>
      </c>
      <c r="C105" t="s">
        <v>3348</v>
      </c>
      <c r="D105">
        <v>2008</v>
      </c>
      <c r="E105">
        <v>6</v>
      </c>
      <c r="F105">
        <v>3.33</v>
      </c>
      <c r="G105" s="21">
        <v>19.059999999999999</v>
      </c>
      <c r="H105" s="5">
        <v>72000</v>
      </c>
      <c r="I105" s="6">
        <v>1.7000000000000001E-2</v>
      </c>
      <c r="J105" s="6">
        <v>0.98299999999999998</v>
      </c>
      <c r="K105" s="6">
        <v>9.5133333299999998E-2</v>
      </c>
      <c r="L105" s="6">
        <v>0.90486666670000004</v>
      </c>
      <c r="M105" s="7">
        <v>27952</v>
      </c>
      <c r="N105" s="7">
        <v>27187</v>
      </c>
      <c r="O105" s="7">
        <v>28718</v>
      </c>
      <c r="P105" t="s">
        <v>852</v>
      </c>
      <c r="Q105" s="5">
        <f>5*12000*Table3[[#This Row],[FiveYearSurvivalRate]]</f>
        <v>54292.000002000001</v>
      </c>
      <c r="R105" s="21">
        <f>365*5*Table3[[#This Row],[FiveYearSurvivalRate]]</f>
        <v>1651.3816667275</v>
      </c>
      <c r="S105" s="19">
        <f>6000/Table3[[#This Row],[Gas Mileage]]*4</f>
        <v>1259.1815320041974</v>
      </c>
      <c r="T105" s="19">
        <f>5000</f>
        <v>5000</v>
      </c>
      <c r="U105" s="19">
        <f>Table3[[#This Row],[Price]]^0.2*20000*LOG((Table3[[#This Row],[Age]]+2))*Table3[[#This Row],[FiveYearDeathRate]]</f>
        <v>13316.077501963115</v>
      </c>
      <c r="V105" s="19">
        <f>Table3[Price]+Table3[[#This Row],[FiveYearFuelCost]]+Table3[[#This Row],[FiveYearInsurance]]+Table3[[#This Row],[FiveYearRepairCost]]</f>
        <v>47527.259033967304</v>
      </c>
    </row>
    <row r="106" spans="1:22" x14ac:dyDescent="0.25">
      <c r="A106" t="s">
        <v>3063</v>
      </c>
      <c r="B106" t="s">
        <v>3078</v>
      </c>
      <c r="C106" t="s">
        <v>3079</v>
      </c>
      <c r="D106">
        <v>2008</v>
      </c>
      <c r="E106">
        <v>6</v>
      </c>
      <c r="G106" s="21">
        <v>18.920000000000002</v>
      </c>
      <c r="H106" s="5">
        <v>72000</v>
      </c>
      <c r="I106" s="6">
        <v>1.9800000000000002E-2</v>
      </c>
      <c r="J106" s="6">
        <v>0.98019999999999996</v>
      </c>
      <c r="K106" s="6">
        <v>0.1278</v>
      </c>
      <c r="L106" s="6">
        <v>0.87219999999999998</v>
      </c>
      <c r="M106" s="7">
        <v>23897</v>
      </c>
      <c r="N106" s="7">
        <v>23302</v>
      </c>
      <c r="O106" s="7">
        <v>24491</v>
      </c>
      <c r="P106" t="s">
        <v>926</v>
      </c>
      <c r="Q106" s="5">
        <f>5*12000*Table3[[#This Row],[FiveYearSurvivalRate]]</f>
        <v>52332</v>
      </c>
      <c r="R106" s="21">
        <f>365*5*Table3[[#This Row],[FiveYearSurvivalRate]]</f>
        <v>1591.7649999999999</v>
      </c>
      <c r="S106" s="19">
        <f>6000/Table3[[#This Row],[Gas Mileage]]*4</f>
        <v>1268.4989429175475</v>
      </c>
      <c r="T106" s="19">
        <f>5000</f>
        <v>5000</v>
      </c>
      <c r="U106" s="19">
        <f>Table3[[#This Row],[Price]]^0.2*20000*LOG((Table3[[#This Row],[Age]]+2))*Table3[[#This Row],[FiveYearDeathRate]]</f>
        <v>17336.465244247</v>
      </c>
      <c r="V106" s="19">
        <f>Table3[Price]+Table3[[#This Row],[FiveYearFuelCost]]+Table3[[#This Row],[FiveYearInsurance]]+Table3[[#This Row],[FiveYearRepairCost]]</f>
        <v>47501.964187164544</v>
      </c>
    </row>
    <row r="107" spans="1:22" x14ac:dyDescent="0.25">
      <c r="A107" t="s">
        <v>3063</v>
      </c>
      <c r="B107" t="s">
        <v>3076</v>
      </c>
      <c r="C107" t="s">
        <v>3077</v>
      </c>
      <c r="D107">
        <v>2008</v>
      </c>
      <c r="E107">
        <v>6</v>
      </c>
      <c r="G107" s="21">
        <v>19.170000000000002</v>
      </c>
      <c r="H107" s="5">
        <v>72000</v>
      </c>
      <c r="I107" s="6">
        <v>1.9800000000000002E-2</v>
      </c>
      <c r="J107" s="6">
        <v>0.98019999999999996</v>
      </c>
      <c r="K107" s="6">
        <v>0.1278</v>
      </c>
      <c r="L107" s="6">
        <v>0.87219999999999998</v>
      </c>
      <c r="M107" s="7">
        <v>23627</v>
      </c>
      <c r="N107" s="7">
        <v>23016</v>
      </c>
      <c r="O107" s="7">
        <v>24239</v>
      </c>
      <c r="P107" t="s">
        <v>904</v>
      </c>
      <c r="Q107" s="5">
        <f>5*12000*Table3[[#This Row],[FiveYearSurvivalRate]]</f>
        <v>52332</v>
      </c>
      <c r="R107" s="21">
        <f>365*5*Table3[[#This Row],[FiveYearSurvivalRate]]</f>
        <v>1591.7649999999999</v>
      </c>
      <c r="S107" s="19">
        <f>6000/Table3[[#This Row],[Gas Mileage]]*4</f>
        <v>1251.9561815336463</v>
      </c>
      <c r="T107" s="19">
        <f>5000</f>
        <v>5000</v>
      </c>
      <c r="U107" s="19">
        <f>Table3[[#This Row],[Price]]^0.2*20000*LOG((Table3[[#This Row],[Age]]+2))*Table3[[#This Row],[FiveYearDeathRate]]</f>
        <v>17297.111812747684</v>
      </c>
      <c r="V107" s="19">
        <f>Table3[Price]+Table3[[#This Row],[FiveYearFuelCost]]+Table3[[#This Row],[FiveYearInsurance]]+Table3[[#This Row],[FiveYearRepairCost]]</f>
        <v>47176.067994281329</v>
      </c>
    </row>
    <row r="108" spans="1:22" x14ac:dyDescent="0.25">
      <c r="A108" t="s">
        <v>3328</v>
      </c>
      <c r="B108" t="s">
        <v>3343</v>
      </c>
      <c r="C108" t="s">
        <v>3344</v>
      </c>
      <c r="D108">
        <v>2014</v>
      </c>
      <c r="E108">
        <v>0</v>
      </c>
      <c r="F108">
        <v>3.33</v>
      </c>
      <c r="G108" s="21">
        <v>22.222000000000001</v>
      </c>
      <c r="H108" s="5">
        <v>0</v>
      </c>
      <c r="I108" s="6">
        <v>0</v>
      </c>
      <c r="J108" s="6">
        <v>1</v>
      </c>
      <c r="K108" s="6">
        <v>1.0999999999999999E-2</v>
      </c>
      <c r="L108" s="6">
        <v>0.98899999999999999</v>
      </c>
      <c r="M108" s="7">
        <v>40518</v>
      </c>
      <c r="N108" s="7">
        <v>39615</v>
      </c>
      <c r="O108" s="7">
        <v>41423</v>
      </c>
      <c r="P108" t="s">
        <v>3664</v>
      </c>
      <c r="Q108" s="5">
        <f>5*12000*Table3[[#This Row],[FiveYearSurvivalRate]]</f>
        <v>59340</v>
      </c>
      <c r="R108" s="21">
        <f>365*5*Table3[[#This Row],[FiveYearSurvivalRate]]</f>
        <v>1804.925</v>
      </c>
      <c r="S108" s="19">
        <f>6000/Table3[[#This Row],[Gas Mileage]]*4</f>
        <v>1080.0108001080009</v>
      </c>
      <c r="T108" s="19">
        <f>5000</f>
        <v>5000</v>
      </c>
      <c r="U108" s="19">
        <f>Table3[[#This Row],[Price]]^0.2*20000*LOG((Table3[[#This Row],[Age]]+2))*Table3[[#This Row],[FiveYearDeathRate]]</f>
        <v>552.79238679677235</v>
      </c>
      <c r="V108" s="19">
        <f>Table3[Price]+Table3[[#This Row],[FiveYearFuelCost]]+Table3[[#This Row],[FiveYearInsurance]]+Table3[[#This Row],[FiveYearRepairCost]]</f>
        <v>47150.80318690477</v>
      </c>
    </row>
    <row r="109" spans="1:22" x14ac:dyDescent="0.25">
      <c r="A109" t="s">
        <v>3328</v>
      </c>
      <c r="B109" t="s">
        <v>3355</v>
      </c>
      <c r="C109" t="s">
        <v>3356</v>
      </c>
      <c r="D109">
        <v>2014</v>
      </c>
      <c r="E109">
        <v>0</v>
      </c>
      <c r="F109">
        <v>4</v>
      </c>
      <c r="G109" s="21">
        <v>20.689</v>
      </c>
      <c r="H109" s="5">
        <v>0</v>
      </c>
      <c r="I109" s="6">
        <v>0</v>
      </c>
      <c r="J109" s="6">
        <v>1</v>
      </c>
      <c r="K109" s="6">
        <v>1.0999999999999999E-2</v>
      </c>
      <c r="L109" s="6">
        <v>0.98899999999999999</v>
      </c>
      <c r="M109" s="7">
        <v>40414</v>
      </c>
      <c r="N109" s="7">
        <v>39760</v>
      </c>
      <c r="O109" s="7">
        <v>41069</v>
      </c>
      <c r="P109" t="s">
        <v>3669</v>
      </c>
      <c r="Q109" s="5">
        <f>5*12000*Table3[[#This Row],[FiveYearSurvivalRate]]</f>
        <v>59340</v>
      </c>
      <c r="R109" s="21">
        <f>365*5*Table3[[#This Row],[FiveYearSurvivalRate]]</f>
        <v>1804.925</v>
      </c>
      <c r="S109" s="19">
        <f>6000/Table3[[#This Row],[Gas Mileage]]*4</f>
        <v>1160.0367344965923</v>
      </c>
      <c r="T109" s="19">
        <f>5000</f>
        <v>5000</v>
      </c>
      <c r="U109" s="19">
        <f>Table3[[#This Row],[Price]]^0.2*20000*LOG((Table3[[#This Row],[Age]]+2))*Table3[[#This Row],[FiveYearDeathRate]]</f>
        <v>552.50831786476272</v>
      </c>
      <c r="V109" s="19">
        <f>Table3[Price]+Table3[[#This Row],[FiveYearFuelCost]]+Table3[[#This Row],[FiveYearInsurance]]+Table3[[#This Row],[FiveYearRepairCost]]</f>
        <v>47126.545052361354</v>
      </c>
    </row>
    <row r="110" spans="1:22" x14ac:dyDescent="0.25">
      <c r="A110" t="s">
        <v>3101</v>
      </c>
      <c r="B110" t="s">
        <v>3110</v>
      </c>
      <c r="C110" t="s">
        <v>3111</v>
      </c>
      <c r="D110">
        <v>2011</v>
      </c>
      <c r="E110">
        <v>3</v>
      </c>
      <c r="G110" s="21">
        <v>14.365</v>
      </c>
      <c r="H110" s="5">
        <v>36000</v>
      </c>
      <c r="I110" s="6">
        <v>3.0000000000000001E-3</v>
      </c>
      <c r="J110" s="6">
        <v>0.997</v>
      </c>
      <c r="K110" s="6">
        <v>1.46E-2</v>
      </c>
      <c r="L110" s="6">
        <v>0.98540000000000005</v>
      </c>
      <c r="M110" s="7">
        <v>38741</v>
      </c>
      <c r="N110" s="7">
        <v>37744</v>
      </c>
      <c r="O110" s="7">
        <v>39739</v>
      </c>
      <c r="P110" t="s">
        <v>2148</v>
      </c>
      <c r="Q110" s="5">
        <f>5*12000*Table3[[#This Row],[FiveYearSurvivalRate]]</f>
        <v>59124</v>
      </c>
      <c r="R110" s="21">
        <f>365*5*Table3[[#This Row],[FiveYearSurvivalRate]]</f>
        <v>1798.355</v>
      </c>
      <c r="S110" s="19">
        <f>6000/Table3[[#This Row],[Gas Mileage]]*4</f>
        <v>1670.7274625826662</v>
      </c>
      <c r="T110" s="19">
        <f>5000</f>
        <v>5000</v>
      </c>
      <c r="U110" s="19">
        <f>Table3[[#This Row],[Price]]^0.2*20000*LOG((Table3[[#This Row],[Age]]+2))*Table3[[#This Row],[FiveYearDeathRate]]</f>
        <v>1688.4008245932716</v>
      </c>
      <c r="V110" s="19">
        <f>Table3[Price]+Table3[[#This Row],[FiveYearFuelCost]]+Table3[[#This Row],[FiveYearInsurance]]+Table3[[#This Row],[FiveYearRepairCost]]</f>
        <v>47100.128287175939</v>
      </c>
    </row>
    <row r="111" spans="1:22" x14ac:dyDescent="0.25">
      <c r="A111" t="s">
        <v>3328</v>
      </c>
      <c r="B111" t="s">
        <v>3333</v>
      </c>
      <c r="C111" t="s">
        <v>3334</v>
      </c>
      <c r="D111">
        <v>2013</v>
      </c>
      <c r="E111">
        <v>1</v>
      </c>
      <c r="F111">
        <v>4</v>
      </c>
      <c r="G111" s="21">
        <v>22.56</v>
      </c>
      <c r="H111" s="5">
        <v>12000</v>
      </c>
      <c r="I111" s="6">
        <v>2.2000000000000001E-3</v>
      </c>
      <c r="J111" s="6">
        <v>0.99780000000000002</v>
      </c>
      <c r="K111" s="6">
        <v>1.7000000000000001E-2</v>
      </c>
      <c r="L111" s="6">
        <v>0.98299999999999998</v>
      </c>
      <c r="M111" s="7">
        <v>39592</v>
      </c>
      <c r="N111" s="7">
        <v>38999</v>
      </c>
      <c r="O111" s="7">
        <v>40186</v>
      </c>
      <c r="P111" t="s">
        <v>3008</v>
      </c>
      <c r="Q111" s="5">
        <f>5*12000*Table3[[#This Row],[FiveYearSurvivalRate]]</f>
        <v>58980</v>
      </c>
      <c r="R111" s="21">
        <f>365*5*Table3[[#This Row],[FiveYearSurvivalRate]]</f>
        <v>1793.9749999999999</v>
      </c>
      <c r="S111" s="19">
        <f>6000/Table3[[#This Row],[Gas Mileage]]*4</f>
        <v>1063.8297872340427</v>
      </c>
      <c r="T111" s="19">
        <f>5000</f>
        <v>5000</v>
      </c>
      <c r="U111" s="19">
        <f>Table3[[#This Row],[Price]]^0.2*20000*LOG((Table3[[#This Row],[Age]]+2))*Table3[[#This Row],[FiveYearDeathRate]]</f>
        <v>1347.811535590811</v>
      </c>
      <c r="V111" s="19">
        <f>Table3[Price]+Table3[[#This Row],[FiveYearFuelCost]]+Table3[[#This Row],[FiveYearInsurance]]+Table3[[#This Row],[FiveYearRepairCost]]</f>
        <v>47003.641322824849</v>
      </c>
    </row>
    <row r="112" spans="1:22" x14ac:dyDescent="0.25">
      <c r="A112" t="s">
        <v>3101</v>
      </c>
      <c r="B112" t="s">
        <v>3104</v>
      </c>
      <c r="C112" t="s">
        <v>3105</v>
      </c>
      <c r="D112">
        <v>2011</v>
      </c>
      <c r="E112">
        <v>3</v>
      </c>
      <c r="F112">
        <v>4</v>
      </c>
      <c r="G112" s="21">
        <v>17.61</v>
      </c>
      <c r="H112" s="5">
        <v>36000</v>
      </c>
      <c r="I112" s="6">
        <v>3.0000000000000001E-3</v>
      </c>
      <c r="J112" s="6">
        <v>0.997</v>
      </c>
      <c r="K112" s="6">
        <v>1.46E-2</v>
      </c>
      <c r="L112" s="6">
        <v>0.98540000000000005</v>
      </c>
      <c r="M112" s="7">
        <v>38918</v>
      </c>
      <c r="N112" s="7">
        <v>38003</v>
      </c>
      <c r="O112" s="7">
        <v>39833</v>
      </c>
      <c r="P112" t="s">
        <v>2142</v>
      </c>
      <c r="Q112" s="5">
        <f>5*12000*Table3[[#This Row],[FiveYearSurvivalRate]]</f>
        <v>59124</v>
      </c>
      <c r="R112" s="21">
        <f>365*5*Table3[[#This Row],[FiveYearSurvivalRate]]</f>
        <v>1798.355</v>
      </c>
      <c r="S112" s="19">
        <f>6000/Table3[[#This Row],[Gas Mileage]]*4</f>
        <v>1362.8620102214652</v>
      </c>
      <c r="T112" s="19">
        <f>5000</f>
        <v>5000</v>
      </c>
      <c r="U112" s="19">
        <f>Table3[[#This Row],[Price]]^0.2*20000*LOG((Table3[[#This Row],[Age]]+2))*Table3[[#This Row],[FiveYearDeathRate]]</f>
        <v>1689.9408069850099</v>
      </c>
      <c r="V112" s="19">
        <f>Table3[Price]+Table3[[#This Row],[FiveYearFuelCost]]+Table3[[#This Row],[FiveYearInsurance]]+Table3[[#This Row],[FiveYearRepairCost]]</f>
        <v>46970.802817206473</v>
      </c>
    </row>
    <row r="113" spans="1:22" x14ac:dyDescent="0.25">
      <c r="A113" t="s">
        <v>3063</v>
      </c>
      <c r="B113" t="s">
        <v>3074</v>
      </c>
      <c r="C113" t="s">
        <v>3075</v>
      </c>
      <c r="D113">
        <v>2012</v>
      </c>
      <c r="E113">
        <v>2</v>
      </c>
      <c r="G113" s="21">
        <v>20.95</v>
      </c>
      <c r="H113" s="5">
        <v>24000</v>
      </c>
      <c r="I113" s="6">
        <v>4.0000000000000001E-3</v>
      </c>
      <c r="J113" s="6">
        <v>0.996</v>
      </c>
      <c r="K113" s="6">
        <v>2.9600000000000001E-2</v>
      </c>
      <c r="L113" s="6">
        <v>0.97040000000000004</v>
      </c>
      <c r="M113" s="7">
        <v>37851</v>
      </c>
      <c r="N113" s="7">
        <v>37211</v>
      </c>
      <c r="O113" s="7">
        <v>38490</v>
      </c>
      <c r="P113" t="s">
        <v>2398</v>
      </c>
      <c r="Q113" s="5">
        <f>5*12000*Table3[[#This Row],[FiveYearSurvivalRate]]</f>
        <v>58224</v>
      </c>
      <c r="R113" s="21">
        <f>365*5*Table3[[#This Row],[FiveYearSurvivalRate]]</f>
        <v>1770.98</v>
      </c>
      <c r="S113" s="19">
        <f>6000/Table3[[#This Row],[Gas Mileage]]*4</f>
        <v>1145.5847255369929</v>
      </c>
      <c r="T113" s="19">
        <f>5000</f>
        <v>5000</v>
      </c>
      <c r="U113" s="19">
        <f>Table3[[#This Row],[Price]]^0.2*20000*LOG((Table3[[#This Row],[Age]]+2))*Table3[[#This Row],[FiveYearDeathRate]]</f>
        <v>2934.7894303182329</v>
      </c>
      <c r="V113" s="19">
        <f>Table3[Price]+Table3[[#This Row],[FiveYearFuelCost]]+Table3[[#This Row],[FiveYearInsurance]]+Table3[[#This Row],[FiveYearRepairCost]]</f>
        <v>46931.374155855228</v>
      </c>
    </row>
    <row r="114" spans="1:22" x14ac:dyDescent="0.25">
      <c r="A114" t="s">
        <v>3328</v>
      </c>
      <c r="B114" t="s">
        <v>3345</v>
      </c>
      <c r="C114" t="s">
        <v>3346</v>
      </c>
      <c r="D114">
        <v>2010</v>
      </c>
      <c r="E114">
        <v>4</v>
      </c>
      <c r="F114">
        <v>3.33</v>
      </c>
      <c r="G114" s="21">
        <v>18.38</v>
      </c>
      <c r="H114" s="5">
        <v>48000</v>
      </c>
      <c r="I114" s="6">
        <v>8.8000000000000005E-3</v>
      </c>
      <c r="J114" s="6">
        <v>0.99119999999999997</v>
      </c>
      <c r="K114" s="6">
        <v>3.5000000000000003E-2</v>
      </c>
      <c r="L114" s="6">
        <v>0.96499999999999997</v>
      </c>
      <c r="M114" s="7">
        <v>36090</v>
      </c>
      <c r="N114" s="7">
        <v>35195</v>
      </c>
      <c r="O114" s="7">
        <v>36984</v>
      </c>
      <c r="P114" t="s">
        <v>1552</v>
      </c>
      <c r="Q114" s="5">
        <f>5*12000*Table3[[#This Row],[FiveYearSurvivalRate]]</f>
        <v>57900</v>
      </c>
      <c r="R114" s="21">
        <f>365*5*Table3[[#This Row],[FiveYearSurvivalRate]]</f>
        <v>1761.125</v>
      </c>
      <c r="S114" s="19">
        <f>6000/Table3[[#This Row],[Gas Mileage]]*4</f>
        <v>1305.7671381936889</v>
      </c>
      <c r="T114" s="19">
        <f>5000</f>
        <v>5000</v>
      </c>
      <c r="U114" s="19">
        <f>Table3[[#This Row],[Price]]^0.2*20000*LOG((Table3[[#This Row],[Age]]+2))*Table3[[#This Row],[FiveYearDeathRate]]</f>
        <v>4442.6227483113662</v>
      </c>
      <c r="V114" s="19">
        <f>Table3[Price]+Table3[[#This Row],[FiveYearFuelCost]]+Table3[[#This Row],[FiveYearInsurance]]+Table3[[#This Row],[FiveYearRepairCost]]</f>
        <v>46838.389886505058</v>
      </c>
    </row>
    <row r="115" spans="1:22" x14ac:dyDescent="0.25">
      <c r="A115" t="s">
        <v>3328</v>
      </c>
      <c r="B115" t="s">
        <v>3347</v>
      </c>
      <c r="C115" t="s">
        <v>3348</v>
      </c>
      <c r="D115">
        <v>2011</v>
      </c>
      <c r="E115">
        <v>3</v>
      </c>
      <c r="F115">
        <v>4</v>
      </c>
      <c r="G115" s="21">
        <v>19.059999999999999</v>
      </c>
      <c r="H115" s="5">
        <v>36000</v>
      </c>
      <c r="I115" s="6">
        <v>6.6E-3</v>
      </c>
      <c r="J115" s="6">
        <v>0.99339999999999995</v>
      </c>
      <c r="K115" s="6">
        <v>2.9000000000000001E-2</v>
      </c>
      <c r="L115" s="6">
        <v>0.97099999999999997</v>
      </c>
      <c r="M115" s="7">
        <v>37118</v>
      </c>
      <c r="N115" s="7">
        <v>36655</v>
      </c>
      <c r="O115" s="7">
        <v>37582</v>
      </c>
      <c r="P115" t="s">
        <v>1956</v>
      </c>
      <c r="Q115" s="5">
        <f>5*12000*Table3[[#This Row],[FiveYearSurvivalRate]]</f>
        <v>58260</v>
      </c>
      <c r="R115" s="21">
        <f>365*5*Table3[[#This Row],[FiveYearSurvivalRate]]</f>
        <v>1772.075</v>
      </c>
      <c r="S115" s="19">
        <f>6000/Table3[[#This Row],[Gas Mileage]]*4</f>
        <v>1259.1815320041974</v>
      </c>
      <c r="T115" s="19">
        <f>5000</f>
        <v>5000</v>
      </c>
      <c r="U115" s="19">
        <f>Table3[[#This Row],[Price]]^0.2*20000*LOG((Table3[[#This Row],[Age]]+2))*Table3[[#This Row],[FiveYearDeathRate]]</f>
        <v>3325.0903140696123</v>
      </c>
      <c r="V115" s="19">
        <f>Table3[Price]+Table3[[#This Row],[FiveYearFuelCost]]+Table3[[#This Row],[FiveYearInsurance]]+Table3[[#This Row],[FiveYearRepairCost]]</f>
        <v>46702.271846073811</v>
      </c>
    </row>
    <row r="116" spans="1:22" x14ac:dyDescent="0.25">
      <c r="A116" t="s">
        <v>3359</v>
      </c>
      <c r="B116" t="s">
        <v>3368</v>
      </c>
      <c r="C116" t="s">
        <v>3369</v>
      </c>
      <c r="D116">
        <v>2014</v>
      </c>
      <c r="E116">
        <v>0</v>
      </c>
      <c r="F116">
        <v>4</v>
      </c>
      <c r="G116" s="21">
        <v>21.364999999999998</v>
      </c>
      <c r="H116" s="5">
        <v>0</v>
      </c>
      <c r="I116" s="6">
        <v>0</v>
      </c>
      <c r="J116" s="6">
        <v>1</v>
      </c>
      <c r="K116" s="6">
        <v>1.0999999999999999E-2</v>
      </c>
      <c r="L116" s="6">
        <v>0.98899999999999999</v>
      </c>
      <c r="M116" s="7">
        <v>39800</v>
      </c>
      <c r="N116" s="7">
        <v>38575</v>
      </c>
      <c r="O116" s="7">
        <v>41023</v>
      </c>
      <c r="P116" t="s">
        <v>3672</v>
      </c>
      <c r="Q116" s="5">
        <f>5*12000*Table3[[#This Row],[FiveYearSurvivalRate]]</f>
        <v>59340</v>
      </c>
      <c r="R116" s="21">
        <f>365*5*Table3[[#This Row],[FiveYearSurvivalRate]]</f>
        <v>1804.925</v>
      </c>
      <c r="S116" s="19">
        <f>6000/Table3[[#This Row],[Gas Mileage]]*4</f>
        <v>1123.3325532412825</v>
      </c>
      <c r="T116" s="19">
        <f>5000</f>
        <v>5000</v>
      </c>
      <c r="U116" s="19">
        <f>Table3[[#This Row],[Price]]^0.2*20000*LOG((Table3[[#This Row],[Age]]+2))*Table3[[#This Row],[FiveYearDeathRate]]</f>
        <v>550.81919677356962</v>
      </c>
      <c r="V116" s="19">
        <f>Table3[Price]+Table3[[#This Row],[FiveYearFuelCost]]+Table3[[#This Row],[FiveYearInsurance]]+Table3[[#This Row],[FiveYearRepairCost]]</f>
        <v>46474.151750014855</v>
      </c>
    </row>
    <row r="117" spans="1:22" x14ac:dyDescent="0.25">
      <c r="A117" t="s">
        <v>3175</v>
      </c>
      <c r="B117" t="s">
        <v>3180</v>
      </c>
      <c r="C117" t="s">
        <v>3181</v>
      </c>
      <c r="D117">
        <v>2014</v>
      </c>
      <c r="E117">
        <v>0</v>
      </c>
      <c r="G117" s="21">
        <v>15.92</v>
      </c>
      <c r="H117" s="5">
        <v>0</v>
      </c>
      <c r="I117" s="6">
        <v>0</v>
      </c>
      <c r="J117" s="6">
        <v>1</v>
      </c>
      <c r="K117" s="6">
        <v>1.0999999999999999E-2</v>
      </c>
      <c r="L117" s="6">
        <v>0.98899999999999999</v>
      </c>
      <c r="M117" s="7">
        <v>39413</v>
      </c>
      <c r="N117" s="7">
        <v>38535</v>
      </c>
      <c r="O117" s="7">
        <v>40292</v>
      </c>
      <c r="P117" t="s">
        <v>3611</v>
      </c>
      <c r="Q117" s="5">
        <f>5*12000*Table3[[#This Row],[FiveYearSurvivalRate]]</f>
        <v>59340</v>
      </c>
      <c r="R117" s="21">
        <f>365*5*Table3[[#This Row],[FiveYearSurvivalRate]]</f>
        <v>1804.925</v>
      </c>
      <c r="S117" s="19">
        <f>6000/Table3[[#This Row],[Gas Mileage]]*4</f>
        <v>1507.537688442211</v>
      </c>
      <c r="T117" s="19">
        <f>5000</f>
        <v>5000</v>
      </c>
      <c r="U117" s="19">
        <f>Table3[[#This Row],[Price]]^0.2*20000*LOG((Table3[[#This Row],[Age]]+2))*Table3[[#This Row],[FiveYearDeathRate]]</f>
        <v>549.74381485721176</v>
      </c>
      <c r="V117" s="19">
        <f>Table3[Price]+Table3[[#This Row],[FiveYearFuelCost]]+Table3[[#This Row],[FiveYearInsurance]]+Table3[[#This Row],[FiveYearRepairCost]]</f>
        <v>46470.281503299419</v>
      </c>
    </row>
    <row r="118" spans="1:22" x14ac:dyDescent="0.25">
      <c r="A118" t="s">
        <v>3063</v>
      </c>
      <c r="B118" t="s">
        <v>3076</v>
      </c>
      <c r="C118" t="s">
        <v>3077</v>
      </c>
      <c r="D118">
        <v>2011</v>
      </c>
      <c r="E118">
        <v>3</v>
      </c>
      <c r="G118" s="21">
        <v>19.170000000000002</v>
      </c>
      <c r="H118" s="5">
        <v>36000</v>
      </c>
      <c r="I118" s="6">
        <v>6.0000000000000001E-3</v>
      </c>
      <c r="J118" s="6">
        <v>0.99399999999999999</v>
      </c>
      <c r="K118" s="6">
        <v>3.9399999999999998E-2</v>
      </c>
      <c r="L118" s="6">
        <v>0.96060000000000001</v>
      </c>
      <c r="M118" s="7">
        <v>35730</v>
      </c>
      <c r="N118" s="7">
        <v>34973</v>
      </c>
      <c r="O118" s="7">
        <v>36487</v>
      </c>
      <c r="P118" t="s">
        <v>2018</v>
      </c>
      <c r="Q118" s="5">
        <f>5*12000*Table3[[#This Row],[FiveYearSurvivalRate]]</f>
        <v>57636</v>
      </c>
      <c r="R118" s="21">
        <f>365*5*Table3[[#This Row],[FiveYearSurvivalRate]]</f>
        <v>1753.095</v>
      </c>
      <c r="S118" s="19">
        <f>6000/Table3[[#This Row],[Gas Mileage]]*4</f>
        <v>1251.9561815336463</v>
      </c>
      <c r="T118" s="19">
        <f>5000</f>
        <v>5000</v>
      </c>
      <c r="U118" s="19">
        <f>Table3[[#This Row],[Price]]^0.2*20000*LOG((Table3[[#This Row],[Age]]+2))*Table3[[#This Row],[FiveYearDeathRate]]</f>
        <v>4483.2335075523224</v>
      </c>
      <c r="V118" s="19">
        <f>Table3[Price]+Table3[[#This Row],[FiveYearFuelCost]]+Table3[[#This Row],[FiveYearInsurance]]+Table3[[#This Row],[FiveYearRepairCost]]</f>
        <v>46465.189689085972</v>
      </c>
    </row>
    <row r="119" spans="1:22" x14ac:dyDescent="0.25">
      <c r="A119" t="s">
        <v>3063</v>
      </c>
      <c r="B119" t="s">
        <v>3066</v>
      </c>
      <c r="C119" t="s">
        <v>3067</v>
      </c>
      <c r="D119">
        <v>2013</v>
      </c>
      <c r="E119">
        <v>1</v>
      </c>
      <c r="F119">
        <v>4</v>
      </c>
      <c r="G119" s="21">
        <v>25.718</v>
      </c>
      <c r="H119" s="5">
        <v>12000</v>
      </c>
      <c r="I119" s="6">
        <v>2E-3</v>
      </c>
      <c r="J119" s="6">
        <v>0.998</v>
      </c>
      <c r="K119" s="6">
        <v>1.9800000000000002E-2</v>
      </c>
      <c r="L119" s="6">
        <v>0.98019999999999996</v>
      </c>
      <c r="M119" s="7">
        <v>38794</v>
      </c>
      <c r="N119" s="7">
        <v>37855</v>
      </c>
      <c r="O119" s="7">
        <v>39734</v>
      </c>
      <c r="P119" t="s">
        <v>2956</v>
      </c>
      <c r="Q119" s="5">
        <f>5*12000*Table3[[#This Row],[FiveYearSurvivalRate]]</f>
        <v>58812</v>
      </c>
      <c r="R119" s="21">
        <f>365*5*Table3[[#This Row],[FiveYearSurvivalRate]]</f>
        <v>1788.865</v>
      </c>
      <c r="S119" s="19">
        <f>6000/Table3[[#This Row],[Gas Mileage]]*4</f>
        <v>933.19853798895713</v>
      </c>
      <c r="T119" s="19">
        <f>5000</f>
        <v>5000</v>
      </c>
      <c r="U119" s="19">
        <f>Table3[[#This Row],[Price]]^0.2*20000*LOG((Table3[[#This Row],[Age]]+2))*Table3[[#This Row],[FiveYearDeathRate]]</f>
        <v>1563.4243153312955</v>
      </c>
      <c r="V119" s="19">
        <f>Table3[Price]+Table3[[#This Row],[FiveYearFuelCost]]+Table3[[#This Row],[FiveYearInsurance]]+Table3[[#This Row],[FiveYearRepairCost]]</f>
        <v>46290.622853320252</v>
      </c>
    </row>
    <row r="120" spans="1:22" x14ac:dyDescent="0.25">
      <c r="A120" t="s">
        <v>3359</v>
      </c>
      <c r="B120" t="s">
        <v>3374</v>
      </c>
      <c r="C120" t="s">
        <v>3375</v>
      </c>
      <c r="D120">
        <v>2012</v>
      </c>
      <c r="E120">
        <v>2</v>
      </c>
      <c r="G120" s="21">
        <v>15.94</v>
      </c>
      <c r="H120" s="5">
        <v>24000</v>
      </c>
      <c r="I120" s="6">
        <v>4.4000000000000003E-3</v>
      </c>
      <c r="J120" s="6">
        <v>0.99560000000000004</v>
      </c>
      <c r="K120" s="6">
        <v>2.3E-2</v>
      </c>
      <c r="L120" s="6">
        <v>0.97699999999999998</v>
      </c>
      <c r="M120" s="7">
        <v>37441</v>
      </c>
      <c r="N120" s="7">
        <v>36468</v>
      </c>
      <c r="O120" s="7">
        <v>38414</v>
      </c>
      <c r="P120" t="s">
        <v>2348</v>
      </c>
      <c r="Q120" s="5">
        <f>5*12000*Table3[[#This Row],[FiveYearSurvivalRate]]</f>
        <v>58620</v>
      </c>
      <c r="R120" s="21">
        <f>365*5*Table3[[#This Row],[FiveYearSurvivalRate]]</f>
        <v>1783.0249999999999</v>
      </c>
      <c r="S120" s="19">
        <f>6000/Table3[[#This Row],[Gas Mileage]]*4</f>
        <v>1505.64617314931</v>
      </c>
      <c r="T120" s="19">
        <f>5000</f>
        <v>5000</v>
      </c>
      <c r="U120" s="19">
        <f>Table3[[#This Row],[Price]]^0.2*20000*LOG((Table3[[#This Row],[Age]]+2))*Table3[[#This Row],[FiveYearDeathRate]]</f>
        <v>2275.4489035023184</v>
      </c>
      <c r="V120" s="19">
        <f>Table3[Price]+Table3[[#This Row],[FiveYearFuelCost]]+Table3[[#This Row],[FiveYearInsurance]]+Table3[[#This Row],[FiveYearRepairCost]]</f>
        <v>46222.095076651633</v>
      </c>
    </row>
    <row r="121" spans="1:22" x14ac:dyDescent="0.25">
      <c r="A121" t="s">
        <v>3080</v>
      </c>
      <c r="B121" t="s">
        <v>3083</v>
      </c>
      <c r="C121" t="s">
        <v>3084</v>
      </c>
      <c r="D121">
        <v>2014</v>
      </c>
      <c r="E121">
        <v>0</v>
      </c>
      <c r="F121">
        <v>4</v>
      </c>
      <c r="G121" s="21">
        <v>19.12</v>
      </c>
      <c r="H121" s="5">
        <v>0</v>
      </c>
      <c r="I121" s="6">
        <v>0</v>
      </c>
      <c r="J121" s="6">
        <v>1</v>
      </c>
      <c r="K121" s="6">
        <v>5.0000000000000001E-3</v>
      </c>
      <c r="L121" s="6">
        <v>0.995</v>
      </c>
      <c r="M121" s="7">
        <v>39677</v>
      </c>
      <c r="N121" s="7">
        <v>38890</v>
      </c>
      <c r="O121" s="7">
        <v>40464</v>
      </c>
      <c r="P121" t="s">
        <v>3582</v>
      </c>
      <c r="Q121" s="5">
        <f>5*12000*Table3[[#This Row],[FiveYearSurvivalRate]]</f>
        <v>59700</v>
      </c>
      <c r="R121" s="21">
        <f>365*5*Table3[[#This Row],[FiveYearSurvivalRate]]</f>
        <v>1815.875</v>
      </c>
      <c r="S121" s="19">
        <f>6000/Table3[[#This Row],[Gas Mileage]]*4</f>
        <v>1255.2301255230125</v>
      </c>
      <c r="T121" s="19">
        <f>5000</f>
        <v>5000</v>
      </c>
      <c r="U121" s="19">
        <f>Table3[[#This Row],[Price]]^0.2*20000*LOG((Table3[[#This Row],[Age]]+2))*Table3[[#This Row],[FiveYearDeathRate]]</f>
        <v>250.21741774532646</v>
      </c>
      <c r="V121" s="19">
        <f>Table3[Price]+Table3[[#This Row],[FiveYearFuelCost]]+Table3[[#This Row],[FiveYearInsurance]]+Table3[[#This Row],[FiveYearRepairCost]]</f>
        <v>46182.447543268339</v>
      </c>
    </row>
    <row r="122" spans="1:22" x14ac:dyDescent="0.25">
      <c r="A122" t="s">
        <v>3328</v>
      </c>
      <c r="B122" t="s">
        <v>3339</v>
      </c>
      <c r="C122" t="s">
        <v>3340</v>
      </c>
      <c r="D122">
        <v>2011</v>
      </c>
      <c r="E122">
        <v>3</v>
      </c>
      <c r="F122">
        <v>3.33</v>
      </c>
      <c r="G122" s="21">
        <v>16.989000000000001</v>
      </c>
      <c r="H122" s="5">
        <v>36000</v>
      </c>
      <c r="I122" s="6">
        <v>6.6E-3</v>
      </c>
      <c r="J122" s="6">
        <v>0.99339999999999995</v>
      </c>
      <c r="K122" s="6">
        <v>2.9000000000000001E-2</v>
      </c>
      <c r="L122" s="6">
        <v>0.97099999999999997</v>
      </c>
      <c r="M122" s="7">
        <v>36427</v>
      </c>
      <c r="N122" s="7">
        <v>35785</v>
      </c>
      <c r="O122" s="7">
        <v>37069</v>
      </c>
      <c r="P122" t="s">
        <v>1946</v>
      </c>
      <c r="Q122" s="5">
        <f>5*12000*Table3[[#This Row],[FiveYearSurvivalRate]]</f>
        <v>58260</v>
      </c>
      <c r="R122" s="21">
        <f>365*5*Table3[[#This Row],[FiveYearSurvivalRate]]</f>
        <v>1772.075</v>
      </c>
      <c r="S122" s="19">
        <f>6000/Table3[[#This Row],[Gas Mileage]]*4</f>
        <v>1412.6787921596326</v>
      </c>
      <c r="T122" s="19">
        <f>5000</f>
        <v>5000</v>
      </c>
      <c r="U122" s="19">
        <f>Table3[[#This Row],[Price]]^0.2*20000*LOG((Table3[[#This Row],[Age]]+2))*Table3[[#This Row],[FiveYearDeathRate]]</f>
        <v>3312.616902523499</v>
      </c>
      <c r="V122" s="19">
        <f>Table3[Price]+Table3[[#This Row],[FiveYearFuelCost]]+Table3[[#This Row],[FiveYearInsurance]]+Table3[[#This Row],[FiveYearRepairCost]]</f>
        <v>46152.295694683133</v>
      </c>
    </row>
    <row r="123" spans="1:22" x14ac:dyDescent="0.25">
      <c r="A123" t="s">
        <v>3359</v>
      </c>
      <c r="B123" t="s">
        <v>3372</v>
      </c>
      <c r="C123" t="s">
        <v>3373</v>
      </c>
      <c r="D123">
        <v>2011</v>
      </c>
      <c r="E123">
        <v>3</v>
      </c>
      <c r="G123" s="21">
        <v>12.81</v>
      </c>
      <c r="H123" s="5">
        <v>36000</v>
      </c>
      <c r="I123" s="6">
        <v>6.6E-3</v>
      </c>
      <c r="J123" s="6">
        <v>0.99339999999999995</v>
      </c>
      <c r="K123" s="6">
        <v>2.9000000000000001E-2</v>
      </c>
      <c r="L123" s="6">
        <v>0.97099999999999997</v>
      </c>
      <c r="M123" s="7">
        <v>35931</v>
      </c>
      <c r="N123" s="7">
        <v>35279</v>
      </c>
      <c r="O123" s="7">
        <v>36582</v>
      </c>
      <c r="P123" t="s">
        <v>1976</v>
      </c>
      <c r="Q123" s="5">
        <f>5*12000*Table3[[#This Row],[FiveYearSurvivalRate]]</f>
        <v>58260</v>
      </c>
      <c r="R123" s="21">
        <f>365*5*Table3[[#This Row],[FiveYearSurvivalRate]]</f>
        <v>1772.075</v>
      </c>
      <c r="S123" s="19">
        <f>6000/Table3[[#This Row],[Gas Mileage]]*4</f>
        <v>1873.5362997658078</v>
      </c>
      <c r="T123" s="19">
        <f>5000</f>
        <v>5000</v>
      </c>
      <c r="U123" s="19">
        <f>Table3[[#This Row],[Price]]^0.2*20000*LOG((Table3[[#This Row],[Age]]+2))*Table3[[#This Row],[FiveYearDeathRate]]</f>
        <v>3303.5462640998549</v>
      </c>
      <c r="V123" s="19">
        <f>Table3[Price]+Table3[[#This Row],[FiveYearFuelCost]]+Table3[[#This Row],[FiveYearInsurance]]+Table3[[#This Row],[FiveYearRepairCost]]</f>
        <v>46108.082563865661</v>
      </c>
    </row>
    <row r="124" spans="1:22" x14ac:dyDescent="0.25">
      <c r="A124" t="s">
        <v>3328</v>
      </c>
      <c r="B124" t="s">
        <v>3347</v>
      </c>
      <c r="C124" t="s">
        <v>3348</v>
      </c>
      <c r="D124">
        <v>2009</v>
      </c>
      <c r="E124">
        <v>5</v>
      </c>
      <c r="F124">
        <v>3.33</v>
      </c>
      <c r="G124" s="21">
        <v>19.059999999999999</v>
      </c>
      <c r="H124" s="5">
        <v>60000</v>
      </c>
      <c r="I124" s="6">
        <v>1.0999999999999999E-2</v>
      </c>
      <c r="J124" s="6">
        <v>0.98899999999999999</v>
      </c>
      <c r="K124" s="6">
        <v>7.0999999999999994E-2</v>
      </c>
      <c r="L124" s="6">
        <v>0.92900000000000005</v>
      </c>
      <c r="M124" s="7">
        <v>30281</v>
      </c>
      <c r="N124" s="7">
        <v>29436</v>
      </c>
      <c r="O124" s="7">
        <v>31126</v>
      </c>
      <c r="P124" t="s">
        <v>1194</v>
      </c>
      <c r="Q124" s="5">
        <f>5*12000*Table3[[#This Row],[FiveYearSurvivalRate]]</f>
        <v>55740</v>
      </c>
      <c r="R124" s="21">
        <f>365*5*Table3[[#This Row],[FiveYearSurvivalRate]]</f>
        <v>1695.4250000000002</v>
      </c>
      <c r="S124" s="19">
        <f>6000/Table3[[#This Row],[Gas Mileage]]*4</f>
        <v>1259.1815320041974</v>
      </c>
      <c r="T124" s="19">
        <f>5000</f>
        <v>5000</v>
      </c>
      <c r="U124" s="19">
        <f>Table3[[#This Row],[Price]]^0.2*20000*LOG((Table3[[#This Row],[Age]]+2))*Table3[[#This Row],[FiveYearDeathRate]]</f>
        <v>9449.9493657019484</v>
      </c>
      <c r="V124" s="19">
        <f>Table3[Price]+Table3[[#This Row],[FiveYearFuelCost]]+Table3[[#This Row],[FiveYearInsurance]]+Table3[[#This Row],[FiveYearRepairCost]]</f>
        <v>45990.130897706142</v>
      </c>
    </row>
    <row r="125" spans="1:22" x14ac:dyDescent="0.25">
      <c r="A125" t="s">
        <v>3101</v>
      </c>
      <c r="B125" t="s">
        <v>3114</v>
      </c>
      <c r="C125" t="s">
        <v>3115</v>
      </c>
      <c r="D125">
        <v>2011</v>
      </c>
      <c r="E125">
        <v>3</v>
      </c>
      <c r="G125" s="21">
        <v>15.83</v>
      </c>
      <c r="H125" s="5">
        <v>36000</v>
      </c>
      <c r="I125" s="6">
        <v>3.0000000000000001E-3</v>
      </c>
      <c r="J125" s="6">
        <v>0.997</v>
      </c>
      <c r="K125" s="6">
        <v>1.46E-2</v>
      </c>
      <c r="L125" s="6">
        <v>0.98540000000000005</v>
      </c>
      <c r="M125" s="7">
        <v>37783</v>
      </c>
      <c r="N125" s="7">
        <v>36852</v>
      </c>
      <c r="O125" s="7">
        <v>38714</v>
      </c>
      <c r="P125" t="s">
        <v>2152</v>
      </c>
      <c r="Q125" s="5">
        <f>5*12000*Table3[[#This Row],[FiveYearSurvivalRate]]</f>
        <v>59124</v>
      </c>
      <c r="R125" s="21">
        <f>365*5*Table3[[#This Row],[FiveYearSurvivalRate]]</f>
        <v>1798.355</v>
      </c>
      <c r="S125" s="19">
        <f>6000/Table3[[#This Row],[Gas Mileage]]*4</f>
        <v>1516.1086544535692</v>
      </c>
      <c r="T125" s="19">
        <f>5000</f>
        <v>5000</v>
      </c>
      <c r="U125" s="19">
        <f>Table3[[#This Row],[Price]]^0.2*20000*LOG((Table3[[#This Row],[Age]]+2))*Table3[[#This Row],[FiveYearDeathRate]]</f>
        <v>1679.9667177647668</v>
      </c>
      <c r="V125" s="19">
        <f>Table3[Price]+Table3[[#This Row],[FiveYearFuelCost]]+Table3[[#This Row],[FiveYearInsurance]]+Table3[[#This Row],[FiveYearRepairCost]]</f>
        <v>45979.075372218336</v>
      </c>
    </row>
    <row r="126" spans="1:22" x14ac:dyDescent="0.25">
      <c r="A126" t="s">
        <v>3413</v>
      </c>
      <c r="B126" t="s">
        <v>3416</v>
      </c>
      <c r="C126" t="s">
        <v>3417</v>
      </c>
      <c r="D126">
        <v>2014</v>
      </c>
      <c r="E126">
        <v>0</v>
      </c>
      <c r="G126" s="21">
        <v>14.663</v>
      </c>
      <c r="H126" s="5">
        <v>0</v>
      </c>
      <c r="I126" s="6">
        <v>0</v>
      </c>
      <c r="J126" s="6">
        <v>1</v>
      </c>
      <c r="K126" s="6">
        <v>1.2E-2</v>
      </c>
      <c r="L126" s="6">
        <v>0.98799999999999999</v>
      </c>
      <c r="M126" s="7">
        <v>38705</v>
      </c>
      <c r="N126" s="7">
        <v>37590</v>
      </c>
      <c r="O126" s="7">
        <v>39818</v>
      </c>
      <c r="P126" t="s">
        <v>3687</v>
      </c>
      <c r="Q126" s="5">
        <f>5*12000*Table3[[#This Row],[FiveYearSurvivalRate]]</f>
        <v>59280</v>
      </c>
      <c r="R126" s="21">
        <f>365*5*Table3[[#This Row],[FiveYearSurvivalRate]]</f>
        <v>1803.1</v>
      </c>
      <c r="S126" s="19">
        <f>6000/Table3[[#This Row],[Gas Mileage]]*4</f>
        <v>1636.7728295710292</v>
      </c>
      <c r="T126" s="19">
        <f>5000</f>
        <v>5000</v>
      </c>
      <c r="U126" s="19">
        <f>Table3[[#This Row],[Price]]^0.2*20000*LOG((Table3[[#This Row],[Age]]+2))*Table3[[#This Row],[FiveYearDeathRate]]</f>
        <v>597.5502444740348</v>
      </c>
      <c r="V126" s="19">
        <f>Table3[Price]+Table3[[#This Row],[FiveYearFuelCost]]+Table3[[#This Row],[FiveYearInsurance]]+Table3[[#This Row],[FiveYearRepairCost]]</f>
        <v>45939.32307404506</v>
      </c>
    </row>
    <row r="127" spans="1:22" x14ac:dyDescent="0.25">
      <c r="A127" t="s">
        <v>3202</v>
      </c>
      <c r="B127" t="s">
        <v>3213</v>
      </c>
      <c r="C127" t="s">
        <v>3214</v>
      </c>
      <c r="D127">
        <v>2009</v>
      </c>
      <c r="E127">
        <v>5</v>
      </c>
      <c r="G127" s="21">
        <v>15.284000000000001</v>
      </c>
      <c r="H127" s="5">
        <v>60000</v>
      </c>
      <c r="I127" s="6">
        <v>1.9E-2</v>
      </c>
      <c r="J127" s="6">
        <v>0.98099999999999998</v>
      </c>
      <c r="K127" s="6">
        <v>7.5999999999999998E-2</v>
      </c>
      <c r="L127" s="6">
        <v>0.92400000000000004</v>
      </c>
      <c r="M127" s="7">
        <v>29177</v>
      </c>
      <c r="N127" s="7">
        <v>28615</v>
      </c>
      <c r="O127" s="7">
        <v>29739</v>
      </c>
      <c r="P127" t="s">
        <v>1446</v>
      </c>
      <c r="Q127" s="5">
        <f>5*12000*Table3[[#This Row],[FiveYearSurvivalRate]]</f>
        <v>55440</v>
      </c>
      <c r="R127" s="21">
        <f>365*5*Table3[[#This Row],[FiveYearSurvivalRate]]</f>
        <v>1686.3000000000002</v>
      </c>
      <c r="S127" s="19">
        <f>6000/Table3[[#This Row],[Gas Mileage]]*4</f>
        <v>1570.2695629416382</v>
      </c>
      <c r="T127" s="19">
        <f>5000</f>
        <v>5000</v>
      </c>
      <c r="U127" s="19">
        <f>Table3[[#This Row],[Price]]^0.2*20000*LOG((Table3[[#This Row],[Age]]+2))*Table3[[#This Row],[FiveYearDeathRate]]</f>
        <v>10040.580200798382</v>
      </c>
      <c r="V127" s="19">
        <f>Table3[Price]+Table3[[#This Row],[FiveYearFuelCost]]+Table3[[#This Row],[FiveYearInsurance]]+Table3[[#This Row],[FiveYearRepairCost]]</f>
        <v>45787.849763740021</v>
      </c>
    </row>
    <row r="128" spans="1:22" x14ac:dyDescent="0.25">
      <c r="A128" t="s">
        <v>3063</v>
      </c>
      <c r="B128" t="s">
        <v>3072</v>
      </c>
      <c r="C128" t="s">
        <v>3073</v>
      </c>
      <c r="D128">
        <v>2012</v>
      </c>
      <c r="E128">
        <v>2</v>
      </c>
      <c r="F128">
        <v>4</v>
      </c>
      <c r="G128" s="21">
        <v>21.831</v>
      </c>
      <c r="H128" s="5">
        <v>24000</v>
      </c>
      <c r="I128" s="6">
        <v>4.0000000000000001E-3</v>
      </c>
      <c r="J128" s="6">
        <v>0.996</v>
      </c>
      <c r="K128" s="6">
        <v>2.9600000000000001E-2</v>
      </c>
      <c r="L128" s="6">
        <v>0.97040000000000004</v>
      </c>
      <c r="M128" s="7">
        <v>36441</v>
      </c>
      <c r="N128" s="7">
        <v>35417</v>
      </c>
      <c r="O128" s="7">
        <v>37465</v>
      </c>
      <c r="P128" t="s">
        <v>2376</v>
      </c>
      <c r="Q128" s="5">
        <f>5*12000*Table3[[#This Row],[FiveYearSurvivalRate]]</f>
        <v>58224</v>
      </c>
      <c r="R128" s="21">
        <f>365*5*Table3[[#This Row],[FiveYearSurvivalRate]]</f>
        <v>1770.98</v>
      </c>
      <c r="S128" s="19">
        <f>6000/Table3[[#This Row],[Gas Mileage]]*4</f>
        <v>1099.3541294489487</v>
      </c>
      <c r="T128" s="19">
        <f>5000</f>
        <v>5000</v>
      </c>
      <c r="U128" s="19">
        <f>Table3[[#This Row],[Price]]^0.2*20000*LOG((Table3[[#This Row],[Age]]+2))*Table3[[#This Row],[FiveYearDeathRate]]</f>
        <v>2912.5911930085617</v>
      </c>
      <c r="V128" s="19">
        <f>Table3[Price]+Table3[[#This Row],[FiveYearFuelCost]]+Table3[[#This Row],[FiveYearInsurance]]+Table3[[#This Row],[FiveYearRepairCost]]</f>
        <v>45452.945322457512</v>
      </c>
    </row>
    <row r="129" spans="1:22" x14ac:dyDescent="0.25">
      <c r="A129" t="s">
        <v>3063</v>
      </c>
      <c r="B129" t="s">
        <v>3078</v>
      </c>
      <c r="C129" t="s">
        <v>3079</v>
      </c>
      <c r="D129">
        <v>2007</v>
      </c>
      <c r="E129">
        <v>7</v>
      </c>
      <c r="G129" s="21">
        <v>18.920000000000002</v>
      </c>
      <c r="H129" s="5">
        <v>84000</v>
      </c>
      <c r="I129" s="6">
        <v>2.9600000000000001E-2</v>
      </c>
      <c r="J129" s="6">
        <v>0.97040000000000004</v>
      </c>
      <c r="K129" s="6">
        <v>0.14760000000000001</v>
      </c>
      <c r="L129" s="6">
        <v>0.85240000000000005</v>
      </c>
      <c r="M129" s="7">
        <v>18857</v>
      </c>
      <c r="N129" s="7">
        <v>18361</v>
      </c>
      <c r="O129" s="7">
        <v>19354</v>
      </c>
      <c r="P129" t="s">
        <v>566</v>
      </c>
      <c r="Q129" s="5">
        <f>5*12000*Table3[[#This Row],[FiveYearSurvivalRate]]</f>
        <v>51144</v>
      </c>
      <c r="R129" s="21">
        <f>365*5*Table3[[#This Row],[FiveYearSurvivalRate]]</f>
        <v>1555.63</v>
      </c>
      <c r="S129" s="19">
        <f>6000/Table3[[#This Row],[Gas Mileage]]*4</f>
        <v>1268.4989429175475</v>
      </c>
      <c r="T129" s="19">
        <f>5000</f>
        <v>5000</v>
      </c>
      <c r="U129" s="19">
        <f>Table3[[#This Row],[Price]]^0.2*20000*LOG((Table3[[#This Row],[Age]]+2))*Table3[[#This Row],[FiveYearDeathRate]]</f>
        <v>20177.605786791755</v>
      </c>
      <c r="V129" s="19">
        <f>Table3[Price]+Table3[[#This Row],[FiveYearFuelCost]]+Table3[[#This Row],[FiveYearInsurance]]+Table3[[#This Row],[FiveYearRepairCost]]</f>
        <v>45303.104729709303</v>
      </c>
    </row>
    <row r="130" spans="1:22" x14ac:dyDescent="0.25">
      <c r="A130" t="s">
        <v>3118</v>
      </c>
      <c r="B130" t="s">
        <v>3137</v>
      </c>
      <c r="C130" t="s">
        <v>3138</v>
      </c>
      <c r="D130">
        <v>2013</v>
      </c>
      <c r="E130">
        <v>1</v>
      </c>
      <c r="G130" s="21">
        <v>21.08</v>
      </c>
      <c r="H130" s="5">
        <v>12000</v>
      </c>
      <c r="I130" s="6">
        <v>3.8E-3</v>
      </c>
      <c r="J130" s="6">
        <v>0.99619999999999997</v>
      </c>
      <c r="K130" s="6">
        <v>2.47E-2</v>
      </c>
      <c r="L130" s="6">
        <v>0.97529999999999994</v>
      </c>
      <c r="M130" s="7">
        <v>37194</v>
      </c>
      <c r="N130" s="7">
        <v>36467</v>
      </c>
      <c r="O130" s="7">
        <v>37921</v>
      </c>
      <c r="P130" t="s">
        <v>2872</v>
      </c>
      <c r="Q130" s="5">
        <f>5*12000*Table3[[#This Row],[FiveYearSurvivalRate]]</f>
        <v>58518</v>
      </c>
      <c r="R130" s="21">
        <f>365*5*Table3[[#This Row],[FiveYearSurvivalRate]]</f>
        <v>1779.9224999999999</v>
      </c>
      <c r="S130" s="19">
        <f>6000/Table3[[#This Row],[Gas Mileage]]*4</f>
        <v>1138.5199240986717</v>
      </c>
      <c r="T130" s="19">
        <f>5000</f>
        <v>5000</v>
      </c>
      <c r="U130" s="19">
        <f>Table3[[#This Row],[Price]]^0.2*20000*LOG((Table3[[#This Row],[Age]]+2))*Table3[[#This Row],[FiveYearDeathRate]]</f>
        <v>1933.9724811732847</v>
      </c>
      <c r="V130" s="19">
        <f>Table3[Price]+Table3[[#This Row],[FiveYearFuelCost]]+Table3[[#This Row],[FiveYearInsurance]]+Table3[[#This Row],[FiveYearRepairCost]]</f>
        <v>45266.492405271951</v>
      </c>
    </row>
    <row r="131" spans="1:22" x14ac:dyDescent="0.25">
      <c r="A131" t="s">
        <v>3048</v>
      </c>
      <c r="B131" t="s">
        <v>3061</v>
      </c>
      <c r="C131" t="s">
        <v>3062</v>
      </c>
      <c r="D131">
        <v>2013</v>
      </c>
      <c r="E131">
        <v>1</v>
      </c>
      <c r="F131">
        <v>4</v>
      </c>
      <c r="G131" s="21">
        <v>18.830200000000001</v>
      </c>
      <c r="H131" s="5">
        <v>12000</v>
      </c>
      <c r="I131" s="6">
        <v>2.2000000000000001E-3</v>
      </c>
      <c r="J131" s="6">
        <v>0.99780000000000002</v>
      </c>
      <c r="K131" s="6">
        <v>1.3599999999999999E-2</v>
      </c>
      <c r="L131" s="6">
        <v>0.98640000000000005</v>
      </c>
      <c r="M131" s="7">
        <v>37799</v>
      </c>
      <c r="N131" s="7">
        <v>37250</v>
      </c>
      <c r="O131" s="7">
        <v>38347</v>
      </c>
      <c r="P131" t="s">
        <v>2914</v>
      </c>
      <c r="Q131" s="5">
        <f>5*12000*Table3[[#This Row],[FiveYearSurvivalRate]]</f>
        <v>59184</v>
      </c>
      <c r="R131" s="21">
        <f>365*5*Table3[[#This Row],[FiveYearSurvivalRate]]</f>
        <v>1800.18</v>
      </c>
      <c r="S131" s="19">
        <f>6000/Table3[[#This Row],[Gas Mileage]]*4</f>
        <v>1274.5483319348705</v>
      </c>
      <c r="T131" s="19">
        <f>5000</f>
        <v>5000</v>
      </c>
      <c r="U131" s="19">
        <f>Table3[[#This Row],[Price]]^0.2*20000*LOG((Table3[[#This Row],[Age]]+2))*Table3[[#This Row],[FiveYearDeathRate]]</f>
        <v>1068.3012338435783</v>
      </c>
      <c r="V131" s="19">
        <f>Table3[Price]+Table3[[#This Row],[FiveYearFuelCost]]+Table3[[#This Row],[FiveYearInsurance]]+Table3[[#This Row],[FiveYearRepairCost]]</f>
        <v>45141.849565778452</v>
      </c>
    </row>
    <row r="132" spans="1:22" x14ac:dyDescent="0.25">
      <c r="A132" t="s">
        <v>3048</v>
      </c>
      <c r="B132" t="s">
        <v>3053</v>
      </c>
      <c r="C132" t="s">
        <v>3054</v>
      </c>
      <c r="D132">
        <v>2012</v>
      </c>
      <c r="E132">
        <v>2</v>
      </c>
      <c r="F132">
        <v>3.33</v>
      </c>
      <c r="G132" s="21">
        <v>19.745200000000001</v>
      </c>
      <c r="H132" s="5">
        <v>24000</v>
      </c>
      <c r="I132" s="6">
        <v>4.4000000000000003E-3</v>
      </c>
      <c r="J132" s="6">
        <v>0.99560000000000004</v>
      </c>
      <c r="K132" s="6">
        <v>1.6199999999999999E-2</v>
      </c>
      <c r="L132" s="6">
        <v>0.98380000000000001</v>
      </c>
      <c r="M132" s="7">
        <v>37308</v>
      </c>
      <c r="N132" s="7">
        <v>36666</v>
      </c>
      <c r="O132" s="7">
        <v>37949</v>
      </c>
      <c r="P132" t="s">
        <v>2504</v>
      </c>
      <c r="Q132" s="5">
        <f>5*12000*Table3[[#This Row],[FiveYearSurvivalRate]]</f>
        <v>59028</v>
      </c>
      <c r="R132" s="21">
        <f>365*5*Table3[[#This Row],[FiveYearSurvivalRate]]</f>
        <v>1795.4349999999999</v>
      </c>
      <c r="S132" s="19">
        <f>6000/Table3[[#This Row],[Gas Mileage]]*4</f>
        <v>1215.4852824990378</v>
      </c>
      <c r="T132" s="19">
        <f>5000</f>
        <v>5000</v>
      </c>
      <c r="U132" s="19">
        <f>Table3[[#This Row],[Price]]^0.2*20000*LOG((Table3[[#This Row],[Age]]+2))*Table3[[#This Row],[FiveYearDeathRate]]</f>
        <v>1601.5672218793895</v>
      </c>
      <c r="V132" s="19">
        <f>Table3[Price]+Table3[[#This Row],[FiveYearFuelCost]]+Table3[[#This Row],[FiveYearInsurance]]+Table3[[#This Row],[FiveYearRepairCost]]</f>
        <v>45125.052504378429</v>
      </c>
    </row>
    <row r="133" spans="1:22" x14ac:dyDescent="0.25">
      <c r="A133" t="s">
        <v>3265</v>
      </c>
      <c r="B133" t="s">
        <v>3284</v>
      </c>
      <c r="C133" t="s">
        <v>3285</v>
      </c>
      <c r="D133">
        <v>2012</v>
      </c>
      <c r="E133">
        <v>2</v>
      </c>
      <c r="F133">
        <v>4</v>
      </c>
      <c r="G133" s="21">
        <v>18.611999999999998</v>
      </c>
      <c r="H133" s="5">
        <v>24000</v>
      </c>
      <c r="I133" s="6">
        <v>4.7999999999999996E-3</v>
      </c>
      <c r="J133" s="6">
        <v>0.99519999999999997</v>
      </c>
      <c r="K133" s="6">
        <v>1.9400000000000001E-2</v>
      </c>
      <c r="L133" s="6">
        <v>0.98060000000000003</v>
      </c>
      <c r="M133" s="7">
        <v>36918</v>
      </c>
      <c r="N133" s="7">
        <v>36169</v>
      </c>
      <c r="O133" s="7">
        <v>37666</v>
      </c>
      <c r="P133" t="s">
        <v>2646</v>
      </c>
      <c r="Q133" s="5">
        <f>5*12000*Table3[[#This Row],[FiveYearSurvivalRate]]</f>
        <v>58836</v>
      </c>
      <c r="R133" s="21">
        <f>365*5*Table3[[#This Row],[FiveYearSurvivalRate]]</f>
        <v>1789.595</v>
      </c>
      <c r="S133" s="19">
        <f>6000/Table3[[#This Row],[Gas Mileage]]*4</f>
        <v>1289.4906511927791</v>
      </c>
      <c r="T133" s="19">
        <f>5000</f>
        <v>5000</v>
      </c>
      <c r="U133" s="19">
        <f>Table3[[#This Row],[Price]]^0.2*20000*LOG((Table3[[#This Row],[Age]]+2))*Table3[[#This Row],[FiveYearDeathRate]]</f>
        <v>1913.899489951996</v>
      </c>
      <c r="V133" s="19">
        <f>Table3[Price]+Table3[[#This Row],[FiveYearFuelCost]]+Table3[[#This Row],[FiveYearInsurance]]+Table3[[#This Row],[FiveYearRepairCost]]</f>
        <v>45121.390141144773</v>
      </c>
    </row>
    <row r="134" spans="1:22" x14ac:dyDescent="0.25">
      <c r="A134" t="s">
        <v>3265</v>
      </c>
      <c r="B134" t="s">
        <v>3268</v>
      </c>
      <c r="C134" t="s">
        <v>3269</v>
      </c>
      <c r="D134">
        <v>2012</v>
      </c>
      <c r="E134">
        <v>2</v>
      </c>
      <c r="F134">
        <v>4</v>
      </c>
      <c r="G134" s="21">
        <v>17.869</v>
      </c>
      <c r="H134" s="5">
        <v>24000</v>
      </c>
      <c r="I134" s="6">
        <v>4.7999999999999996E-3</v>
      </c>
      <c r="J134" s="6">
        <v>0.99519999999999997</v>
      </c>
      <c r="K134" s="6">
        <v>1.9400000000000001E-2</v>
      </c>
      <c r="L134" s="6">
        <v>0.98060000000000003</v>
      </c>
      <c r="M134" s="7">
        <v>36250</v>
      </c>
      <c r="N134" s="7">
        <v>35289</v>
      </c>
      <c r="O134" s="7">
        <v>37211</v>
      </c>
      <c r="P134" t="s">
        <v>2636</v>
      </c>
      <c r="Q134" s="5">
        <f>5*12000*Table3[[#This Row],[FiveYearSurvivalRate]]</f>
        <v>58836</v>
      </c>
      <c r="R134" s="21">
        <f>365*5*Table3[[#This Row],[FiveYearSurvivalRate]]</f>
        <v>1789.595</v>
      </c>
      <c r="S134" s="19">
        <f>6000/Table3[[#This Row],[Gas Mileage]]*4</f>
        <v>1343.1081761710225</v>
      </c>
      <c r="T134" s="19">
        <f>5000</f>
        <v>5000</v>
      </c>
      <c r="U134" s="19">
        <f>Table3[[#This Row],[Price]]^0.2*20000*LOG((Table3[[#This Row],[Age]]+2))*Table3[[#This Row],[FiveYearDeathRate]]</f>
        <v>1906.9227314696209</v>
      </c>
      <c r="V134" s="19">
        <f>Table3[Price]+Table3[[#This Row],[FiveYearFuelCost]]+Table3[[#This Row],[FiveYearInsurance]]+Table3[[#This Row],[FiveYearRepairCost]]</f>
        <v>44500.030907640641</v>
      </c>
    </row>
    <row r="135" spans="1:22" x14ac:dyDescent="0.25">
      <c r="A135" t="s">
        <v>3328</v>
      </c>
      <c r="B135" t="s">
        <v>3337</v>
      </c>
      <c r="C135" t="s">
        <v>3338</v>
      </c>
      <c r="D135">
        <v>2008</v>
      </c>
      <c r="E135">
        <v>6</v>
      </c>
      <c r="F135">
        <v>3</v>
      </c>
      <c r="G135" s="21">
        <v>16.989000000000001</v>
      </c>
      <c r="H135" s="5">
        <v>72000</v>
      </c>
      <c r="I135" s="6">
        <v>1.7000000000000001E-2</v>
      </c>
      <c r="J135" s="6">
        <v>0.98299999999999998</v>
      </c>
      <c r="K135" s="6">
        <v>9.5133333299999998E-2</v>
      </c>
      <c r="L135" s="6">
        <v>0.90486666670000004</v>
      </c>
      <c r="M135" s="7">
        <v>25021</v>
      </c>
      <c r="N135" s="7">
        <v>24335</v>
      </c>
      <c r="O135" s="7">
        <v>25706</v>
      </c>
      <c r="P135" t="s">
        <v>844</v>
      </c>
      <c r="Q135" s="5">
        <f>5*12000*Table3[[#This Row],[FiveYearSurvivalRate]]</f>
        <v>54292.000002000001</v>
      </c>
      <c r="R135" s="21">
        <f>365*5*Table3[[#This Row],[FiveYearSurvivalRate]]</f>
        <v>1651.3816667275</v>
      </c>
      <c r="S135" s="19">
        <f>6000/Table3[[#This Row],[Gas Mileage]]*4</f>
        <v>1412.6787921596326</v>
      </c>
      <c r="T135" s="19">
        <f>5000</f>
        <v>5000</v>
      </c>
      <c r="U135" s="19">
        <f>Table3[[#This Row],[Price]]^0.2*20000*LOG((Table3[[#This Row],[Age]]+2))*Table3[[#This Row],[FiveYearDeathRate]]</f>
        <v>13024.308339347472</v>
      </c>
      <c r="V135" s="19">
        <f>Table3[Price]+Table3[[#This Row],[FiveYearFuelCost]]+Table3[[#This Row],[FiveYearInsurance]]+Table3[[#This Row],[FiveYearRepairCost]]</f>
        <v>44457.987131507107</v>
      </c>
    </row>
    <row r="136" spans="1:22" x14ac:dyDescent="0.25">
      <c r="A136" t="s">
        <v>3101</v>
      </c>
      <c r="B136" t="s">
        <v>3112</v>
      </c>
      <c r="C136" t="s">
        <v>3113</v>
      </c>
      <c r="D136">
        <v>2010</v>
      </c>
      <c r="E136">
        <v>4</v>
      </c>
      <c r="G136" s="21">
        <v>21.08</v>
      </c>
      <c r="H136" s="5">
        <v>48000</v>
      </c>
      <c r="I136" s="6">
        <v>4.0000000000000001E-3</v>
      </c>
      <c r="J136" s="6">
        <v>0.996</v>
      </c>
      <c r="K136" s="6">
        <v>1.78E-2</v>
      </c>
      <c r="L136" s="6">
        <v>0.98219999999999996</v>
      </c>
      <c r="M136" s="7">
        <v>35797</v>
      </c>
      <c r="N136" s="7">
        <v>35078</v>
      </c>
      <c r="O136" s="7">
        <v>36515</v>
      </c>
      <c r="P136" t="s">
        <v>1742</v>
      </c>
      <c r="Q136" s="5">
        <f>5*12000*Table3[[#This Row],[FiveYearSurvivalRate]]</f>
        <v>58932</v>
      </c>
      <c r="R136" s="21">
        <f>365*5*Table3[[#This Row],[FiveYearSurvivalRate]]</f>
        <v>1792.5149999999999</v>
      </c>
      <c r="S136" s="19">
        <f>6000/Table3[[#This Row],[Gas Mileage]]*4</f>
        <v>1138.5199240986717</v>
      </c>
      <c r="T136" s="19">
        <f>5000</f>
        <v>5000</v>
      </c>
      <c r="U136" s="19">
        <f>Table3[[#This Row],[Price]]^0.2*20000*LOG((Table3[[#This Row],[Age]]+2))*Table3[[#This Row],[FiveYearDeathRate]]</f>
        <v>2255.7104108320282</v>
      </c>
      <c r="V136" s="19">
        <f>Table3[Price]+Table3[[#This Row],[FiveYearFuelCost]]+Table3[[#This Row],[FiveYearInsurance]]+Table3[[#This Row],[FiveYearRepairCost]]</f>
        <v>44191.230334930697</v>
      </c>
    </row>
    <row r="137" spans="1:22" x14ac:dyDescent="0.25">
      <c r="A137" t="s">
        <v>3244</v>
      </c>
      <c r="B137" t="s">
        <v>3253</v>
      </c>
      <c r="C137" t="s">
        <v>3254</v>
      </c>
      <c r="D137">
        <v>2012</v>
      </c>
      <c r="E137">
        <v>2</v>
      </c>
      <c r="F137">
        <v>4</v>
      </c>
      <c r="G137" s="21">
        <v>17.97</v>
      </c>
      <c r="H137" s="5">
        <v>24000</v>
      </c>
      <c r="I137" s="6">
        <v>8.0000000000000002E-3</v>
      </c>
      <c r="J137" s="6">
        <v>0.99199999999999999</v>
      </c>
      <c r="K137" s="6">
        <v>0.04</v>
      </c>
      <c r="L137" s="6">
        <v>0.96</v>
      </c>
      <c r="M137" s="7">
        <v>33967</v>
      </c>
      <c r="N137" s="7">
        <v>33443</v>
      </c>
      <c r="O137" s="7">
        <v>34491</v>
      </c>
      <c r="P137" t="s">
        <v>2620</v>
      </c>
      <c r="Q137" s="5">
        <f>5*12000*Table3[[#This Row],[FiveYearSurvivalRate]]</f>
        <v>57600</v>
      </c>
      <c r="R137" s="21">
        <f>365*5*Table3[[#This Row],[FiveYearSurvivalRate]]</f>
        <v>1752</v>
      </c>
      <c r="S137" s="19">
        <f>6000/Table3[[#This Row],[Gas Mileage]]*4</f>
        <v>1335.559265442404</v>
      </c>
      <c r="T137" s="19">
        <f>5000</f>
        <v>5000</v>
      </c>
      <c r="U137" s="19">
        <f>Table3[[#This Row],[Price]]^0.2*20000*LOG((Table3[[#This Row],[Age]]+2))*Table3[[#This Row],[FiveYearDeathRate]]</f>
        <v>3880.9781105883317</v>
      </c>
      <c r="V137" s="19">
        <f>Table3[Price]+Table3[[#This Row],[FiveYearFuelCost]]+Table3[[#This Row],[FiveYearInsurance]]+Table3[[#This Row],[FiveYearRepairCost]]</f>
        <v>44183.537376030734</v>
      </c>
    </row>
    <row r="138" spans="1:22" x14ac:dyDescent="0.25">
      <c r="A138" t="s">
        <v>3101</v>
      </c>
      <c r="B138" t="s">
        <v>3108</v>
      </c>
      <c r="C138" t="s">
        <v>3109</v>
      </c>
      <c r="D138">
        <v>2010</v>
      </c>
      <c r="E138">
        <v>4</v>
      </c>
      <c r="G138" s="21">
        <v>15.835000000000001</v>
      </c>
      <c r="H138" s="5">
        <v>48000</v>
      </c>
      <c r="I138" s="6">
        <v>4.0000000000000001E-3</v>
      </c>
      <c r="J138" s="6">
        <v>0.996</v>
      </c>
      <c r="K138" s="6">
        <v>1.78E-2</v>
      </c>
      <c r="L138" s="6">
        <v>0.98219999999999996</v>
      </c>
      <c r="M138" s="7">
        <v>35275</v>
      </c>
      <c r="N138" s="7">
        <v>34542</v>
      </c>
      <c r="O138" s="7">
        <v>36008</v>
      </c>
      <c r="P138" t="s">
        <v>1738</v>
      </c>
      <c r="Q138" s="5">
        <f>5*12000*Table3[[#This Row],[FiveYearSurvivalRate]]</f>
        <v>58932</v>
      </c>
      <c r="R138" s="21">
        <f>365*5*Table3[[#This Row],[FiveYearSurvivalRate]]</f>
        <v>1792.5149999999999</v>
      </c>
      <c r="S138" s="19">
        <f>6000/Table3[[#This Row],[Gas Mileage]]*4</f>
        <v>1515.6299336911902</v>
      </c>
      <c r="T138" s="19">
        <f>5000</f>
        <v>5000</v>
      </c>
      <c r="U138" s="19">
        <f>Table3[[#This Row],[Price]]^0.2*20000*LOG((Table3[[#This Row],[Age]]+2))*Table3[[#This Row],[FiveYearDeathRate]]</f>
        <v>2249.0930425409369</v>
      </c>
      <c r="V138" s="19">
        <f>Table3[Price]+Table3[[#This Row],[FiveYearFuelCost]]+Table3[[#This Row],[FiveYearInsurance]]+Table3[[#This Row],[FiveYearRepairCost]]</f>
        <v>44039.722976232129</v>
      </c>
    </row>
    <row r="139" spans="1:22" x14ac:dyDescent="0.25">
      <c r="A139" t="s">
        <v>3063</v>
      </c>
      <c r="B139" t="s">
        <v>3074</v>
      </c>
      <c r="C139" t="s">
        <v>3075</v>
      </c>
      <c r="D139">
        <v>2011</v>
      </c>
      <c r="E139">
        <v>3</v>
      </c>
      <c r="G139" s="21">
        <v>20.95</v>
      </c>
      <c r="H139" s="5">
        <v>36000</v>
      </c>
      <c r="I139" s="6">
        <v>6.0000000000000001E-3</v>
      </c>
      <c r="J139" s="6">
        <v>0.99399999999999999</v>
      </c>
      <c r="K139" s="6">
        <v>3.9399999999999998E-2</v>
      </c>
      <c r="L139" s="6">
        <v>0.96060000000000001</v>
      </c>
      <c r="M139" s="7">
        <v>33336</v>
      </c>
      <c r="N139" s="7">
        <v>32583</v>
      </c>
      <c r="O139" s="7">
        <v>34089</v>
      </c>
      <c r="P139" t="s">
        <v>1996</v>
      </c>
      <c r="Q139" s="5">
        <f>5*12000*Table3[[#This Row],[FiveYearSurvivalRate]]</f>
        <v>57636</v>
      </c>
      <c r="R139" s="21">
        <f>365*5*Table3[[#This Row],[FiveYearSurvivalRate]]</f>
        <v>1753.095</v>
      </c>
      <c r="S139" s="19">
        <f>6000/Table3[[#This Row],[Gas Mileage]]*4</f>
        <v>1145.5847255369929</v>
      </c>
      <c r="T139" s="19">
        <f>5000</f>
        <v>5000</v>
      </c>
      <c r="U139" s="19">
        <f>Table3[[#This Row],[Price]]^0.2*20000*LOG((Table3[[#This Row],[Age]]+2))*Table3[[#This Row],[FiveYearDeathRate]]</f>
        <v>4421.4778507356141</v>
      </c>
      <c r="V139" s="19">
        <f>Table3[Price]+Table3[[#This Row],[FiveYearFuelCost]]+Table3[[#This Row],[FiveYearInsurance]]+Table3[[#This Row],[FiveYearRepairCost]]</f>
        <v>43903.062576272612</v>
      </c>
    </row>
    <row r="140" spans="1:22" x14ac:dyDescent="0.25">
      <c r="A140" t="s">
        <v>3328</v>
      </c>
      <c r="B140" t="s">
        <v>3355</v>
      </c>
      <c r="C140" t="s">
        <v>3356</v>
      </c>
      <c r="D140">
        <v>2013</v>
      </c>
      <c r="E140">
        <v>1</v>
      </c>
      <c r="F140">
        <v>4</v>
      </c>
      <c r="G140" s="21">
        <v>20.689</v>
      </c>
      <c r="H140" s="5">
        <v>12000</v>
      </c>
      <c r="I140" s="6">
        <v>2.2000000000000001E-3</v>
      </c>
      <c r="J140" s="6">
        <v>0.99780000000000002</v>
      </c>
      <c r="K140" s="6">
        <v>1.7000000000000001E-2</v>
      </c>
      <c r="L140" s="6">
        <v>0.98299999999999998</v>
      </c>
      <c r="M140" s="7">
        <v>36394</v>
      </c>
      <c r="N140" s="7">
        <v>35805</v>
      </c>
      <c r="O140" s="7">
        <v>36984</v>
      </c>
      <c r="P140" t="s">
        <v>2688</v>
      </c>
      <c r="Q140" s="5">
        <f>5*12000*Table3[[#This Row],[FiveYearSurvivalRate]]</f>
        <v>58980</v>
      </c>
      <c r="R140" s="21">
        <f>365*5*Table3[[#This Row],[FiveYearSurvivalRate]]</f>
        <v>1793.9749999999999</v>
      </c>
      <c r="S140" s="19">
        <f>6000/Table3[[#This Row],[Gas Mileage]]*4</f>
        <v>1160.0367344965923</v>
      </c>
      <c r="T140" s="19">
        <f>5000</f>
        <v>5000</v>
      </c>
      <c r="U140" s="19">
        <f>Table3[[#This Row],[Price]]^0.2*20000*LOG((Table3[[#This Row],[Age]]+2))*Table3[[#This Row],[FiveYearDeathRate]]</f>
        <v>1325.2982944287328</v>
      </c>
      <c r="V140" s="19">
        <f>Table3[Price]+Table3[[#This Row],[FiveYearFuelCost]]+Table3[[#This Row],[FiveYearInsurance]]+Table3[[#This Row],[FiveYearRepairCost]]</f>
        <v>43879.335028925329</v>
      </c>
    </row>
    <row r="141" spans="1:22" x14ac:dyDescent="0.25">
      <c r="A141" t="s">
        <v>3328</v>
      </c>
      <c r="B141" t="s">
        <v>3347</v>
      </c>
      <c r="C141" t="s">
        <v>3348</v>
      </c>
      <c r="D141">
        <v>2007</v>
      </c>
      <c r="E141">
        <v>7</v>
      </c>
      <c r="F141">
        <v>3.33</v>
      </c>
      <c r="G141" s="21">
        <v>19.059999999999999</v>
      </c>
      <c r="H141" s="5">
        <v>84000</v>
      </c>
      <c r="I141" s="6">
        <v>2.3E-2</v>
      </c>
      <c r="J141" s="6">
        <v>0.97699999999999998</v>
      </c>
      <c r="K141" s="6">
        <v>0.1192666667</v>
      </c>
      <c r="L141" s="6">
        <v>0.88073333330000003</v>
      </c>
      <c r="M141" s="7">
        <v>20872</v>
      </c>
      <c r="N141" s="7">
        <v>20564</v>
      </c>
      <c r="O141" s="7">
        <v>21179</v>
      </c>
      <c r="P141" t="s">
        <v>524</v>
      </c>
      <c r="Q141" s="5">
        <f>5*12000*Table3[[#This Row],[FiveYearSurvivalRate]]</f>
        <v>52843.999997999999</v>
      </c>
      <c r="R141" s="21">
        <f>365*5*Table3[[#This Row],[FiveYearSurvivalRate]]</f>
        <v>1607.3383332725</v>
      </c>
      <c r="S141" s="19">
        <f>6000/Table3[[#This Row],[Gas Mileage]]*4</f>
        <v>1259.1815320041974</v>
      </c>
      <c r="T141" s="19">
        <f>5000</f>
        <v>5000</v>
      </c>
      <c r="U141" s="19">
        <f>Table3[[#This Row],[Price]]^0.2*20000*LOG((Table3[[#This Row],[Age]]+2))*Table3[[#This Row],[FiveYearDeathRate]]</f>
        <v>16638.748222495047</v>
      </c>
      <c r="V141" s="19">
        <f>Table3[Price]+Table3[[#This Row],[FiveYearFuelCost]]+Table3[[#This Row],[FiveYearInsurance]]+Table3[[#This Row],[FiveYearRepairCost]]</f>
        <v>43769.929754499244</v>
      </c>
    </row>
    <row r="142" spans="1:22" x14ac:dyDescent="0.25">
      <c r="A142" t="s">
        <v>3328</v>
      </c>
      <c r="B142" t="s">
        <v>3331</v>
      </c>
      <c r="C142" t="s">
        <v>3332</v>
      </c>
      <c r="D142">
        <v>2014</v>
      </c>
      <c r="E142">
        <v>0</v>
      </c>
      <c r="F142">
        <v>4</v>
      </c>
      <c r="G142" s="21">
        <v>23.603999999999999</v>
      </c>
      <c r="H142" s="5">
        <v>0</v>
      </c>
      <c r="I142" s="6">
        <v>0</v>
      </c>
      <c r="J142" s="6">
        <v>1</v>
      </c>
      <c r="K142" s="6">
        <v>1.0999999999999999E-2</v>
      </c>
      <c r="L142" s="6">
        <v>0.98899999999999999</v>
      </c>
      <c r="M142" s="7">
        <v>37175</v>
      </c>
      <c r="N142" s="7">
        <v>36620</v>
      </c>
      <c r="O142" s="7">
        <v>37729</v>
      </c>
      <c r="P142" t="s">
        <v>3659</v>
      </c>
      <c r="Q142" s="5">
        <f>5*12000*Table3[[#This Row],[FiveYearSurvivalRate]]</f>
        <v>59340</v>
      </c>
      <c r="R142" s="21">
        <f>365*5*Table3[[#This Row],[FiveYearSurvivalRate]]</f>
        <v>1804.925</v>
      </c>
      <c r="S142" s="19">
        <f>6000/Table3[[#This Row],[Gas Mileage]]*4</f>
        <v>1016.7768174885613</v>
      </c>
      <c r="T142" s="19">
        <f>5000</f>
        <v>5000</v>
      </c>
      <c r="U142" s="19">
        <f>Table3[[#This Row],[Price]]^0.2*20000*LOG((Table3[[#This Row],[Age]]+2))*Table3[[#This Row],[FiveYearDeathRate]]</f>
        <v>543.35372482891194</v>
      </c>
      <c r="V142" s="19">
        <f>Table3[Price]+Table3[[#This Row],[FiveYearFuelCost]]+Table3[[#This Row],[FiveYearInsurance]]+Table3[[#This Row],[FiveYearRepairCost]]</f>
        <v>43735.130542317478</v>
      </c>
    </row>
    <row r="143" spans="1:22" x14ac:dyDescent="0.25">
      <c r="A143" t="s">
        <v>3063</v>
      </c>
      <c r="B143" t="s">
        <v>3074</v>
      </c>
      <c r="C143" t="s">
        <v>3075</v>
      </c>
      <c r="D143">
        <v>2008</v>
      </c>
      <c r="E143">
        <v>6</v>
      </c>
      <c r="G143" s="21">
        <v>20.95</v>
      </c>
      <c r="H143" s="5">
        <v>72000</v>
      </c>
      <c r="I143" s="6">
        <v>1.9800000000000002E-2</v>
      </c>
      <c r="J143" s="6">
        <v>0.98019999999999996</v>
      </c>
      <c r="K143" s="6">
        <v>0.1278</v>
      </c>
      <c r="L143" s="6">
        <v>0.87219999999999998</v>
      </c>
      <c r="M143" s="7">
        <v>20693</v>
      </c>
      <c r="N143" s="7">
        <v>20186</v>
      </c>
      <c r="O143" s="7">
        <v>21201</v>
      </c>
      <c r="P143" t="s">
        <v>882</v>
      </c>
      <c r="Q143" s="5">
        <f>5*12000*Table3[[#This Row],[FiveYearSurvivalRate]]</f>
        <v>52332</v>
      </c>
      <c r="R143" s="21">
        <f>365*5*Table3[[#This Row],[FiveYearSurvivalRate]]</f>
        <v>1591.7649999999999</v>
      </c>
      <c r="S143" s="19">
        <f>6000/Table3[[#This Row],[Gas Mileage]]*4</f>
        <v>1145.5847255369929</v>
      </c>
      <c r="T143" s="19">
        <f>5000</f>
        <v>5000</v>
      </c>
      <c r="U143" s="19">
        <f>Table3[[#This Row],[Price]]^0.2*20000*LOG((Table3[[#This Row],[Age]]+2))*Table3[[#This Row],[FiveYearDeathRate]]</f>
        <v>16844.439644521164</v>
      </c>
      <c r="V143" s="19">
        <f>Table3[Price]+Table3[[#This Row],[FiveYearFuelCost]]+Table3[[#This Row],[FiveYearInsurance]]+Table3[[#This Row],[FiveYearRepairCost]]</f>
        <v>43683.024370058156</v>
      </c>
    </row>
    <row r="144" spans="1:22" x14ac:dyDescent="0.25">
      <c r="A144" t="s">
        <v>3118</v>
      </c>
      <c r="B144" t="s">
        <v>3137</v>
      </c>
      <c r="C144" t="s">
        <v>3138</v>
      </c>
      <c r="D144">
        <v>2012</v>
      </c>
      <c r="E144">
        <v>2</v>
      </c>
      <c r="G144" s="21">
        <v>21.08</v>
      </c>
      <c r="H144" s="5">
        <v>24000</v>
      </c>
      <c r="I144" s="6">
        <v>7.6E-3</v>
      </c>
      <c r="J144" s="6">
        <v>0.99239999999999995</v>
      </c>
      <c r="K144" s="6">
        <v>3.04E-2</v>
      </c>
      <c r="L144" s="6">
        <v>0.96960000000000002</v>
      </c>
      <c r="M144" s="7">
        <v>34344</v>
      </c>
      <c r="N144" s="7">
        <v>33502</v>
      </c>
      <c r="O144" s="7">
        <v>35186</v>
      </c>
      <c r="P144" t="s">
        <v>2530</v>
      </c>
      <c r="Q144" s="5">
        <f>5*12000*Table3[[#This Row],[FiveYearSurvivalRate]]</f>
        <v>58176</v>
      </c>
      <c r="R144" s="21">
        <f>365*5*Table3[[#This Row],[FiveYearSurvivalRate]]</f>
        <v>1769.52</v>
      </c>
      <c r="S144" s="19">
        <f>6000/Table3[[#This Row],[Gas Mileage]]*4</f>
        <v>1138.5199240986717</v>
      </c>
      <c r="T144" s="19">
        <f>5000</f>
        <v>5000</v>
      </c>
      <c r="U144" s="19">
        <f>Table3[[#This Row],[Price]]^0.2*20000*LOG((Table3[[#This Row],[Age]]+2))*Table3[[#This Row],[FiveYearDeathRate]]</f>
        <v>2956.0618892649031</v>
      </c>
      <c r="V144" s="19">
        <f>Table3[Price]+Table3[[#This Row],[FiveYearFuelCost]]+Table3[[#This Row],[FiveYearInsurance]]+Table3[[#This Row],[FiveYearRepairCost]]</f>
        <v>43438.581813363569</v>
      </c>
    </row>
    <row r="145" spans="1:22" x14ac:dyDescent="0.25">
      <c r="A145" t="s">
        <v>3265</v>
      </c>
      <c r="B145" t="s">
        <v>3270</v>
      </c>
      <c r="C145" t="s">
        <v>3271</v>
      </c>
      <c r="D145">
        <v>2011</v>
      </c>
      <c r="E145">
        <v>3</v>
      </c>
      <c r="F145">
        <v>4</v>
      </c>
      <c r="G145" s="21">
        <v>16.277000000000001</v>
      </c>
      <c r="H145" s="5">
        <v>36000</v>
      </c>
      <c r="I145" s="6">
        <v>7.1999999999999998E-3</v>
      </c>
      <c r="J145" s="6">
        <v>0.99280000000000002</v>
      </c>
      <c r="K145" s="6">
        <v>2.3099999999999999E-2</v>
      </c>
      <c r="L145" s="6">
        <v>0.97689999999999999</v>
      </c>
      <c r="M145" s="7">
        <v>34280</v>
      </c>
      <c r="N145" s="7">
        <v>33566</v>
      </c>
      <c r="O145" s="7">
        <v>34994</v>
      </c>
      <c r="P145" t="s">
        <v>2288</v>
      </c>
      <c r="Q145" s="5">
        <f>5*12000*Table3[[#This Row],[FiveYearSurvivalRate]]</f>
        <v>58614</v>
      </c>
      <c r="R145" s="21">
        <f>365*5*Table3[[#This Row],[FiveYearSurvivalRate]]</f>
        <v>1782.8425</v>
      </c>
      <c r="S145" s="19">
        <f>6000/Table3[[#This Row],[Gas Mileage]]*4</f>
        <v>1474.4731830189837</v>
      </c>
      <c r="T145" s="19">
        <f>5000</f>
        <v>5000</v>
      </c>
      <c r="U145" s="19">
        <f>Table3[[#This Row],[Price]]^0.2*20000*LOG((Table3[[#This Row],[Age]]+2))*Table3[[#This Row],[FiveYearDeathRate]]</f>
        <v>2606.805790347928</v>
      </c>
      <c r="V145" s="19">
        <f>Table3[Price]+Table3[[#This Row],[FiveYearFuelCost]]+Table3[[#This Row],[FiveYearInsurance]]+Table3[[#This Row],[FiveYearRepairCost]]</f>
        <v>43361.278973366912</v>
      </c>
    </row>
    <row r="146" spans="1:22" x14ac:dyDescent="0.25">
      <c r="A146" t="s">
        <v>3328</v>
      </c>
      <c r="B146" t="s">
        <v>3339</v>
      </c>
      <c r="C146" t="s">
        <v>3340</v>
      </c>
      <c r="D146">
        <v>2010</v>
      </c>
      <c r="E146">
        <v>4</v>
      </c>
      <c r="F146">
        <v>3</v>
      </c>
      <c r="G146" s="21">
        <v>16.989000000000001</v>
      </c>
      <c r="H146" s="5">
        <v>48000</v>
      </c>
      <c r="I146" s="6">
        <v>8.8000000000000005E-3</v>
      </c>
      <c r="J146" s="6">
        <v>0.99119999999999997</v>
      </c>
      <c r="K146" s="6">
        <v>3.5000000000000003E-2</v>
      </c>
      <c r="L146" s="6">
        <v>0.96499999999999997</v>
      </c>
      <c r="M146" s="7">
        <v>32496</v>
      </c>
      <c r="N146" s="7">
        <v>31759</v>
      </c>
      <c r="O146" s="7">
        <v>33232</v>
      </c>
      <c r="P146" t="s">
        <v>1546</v>
      </c>
      <c r="Q146" s="5">
        <f>5*12000*Table3[[#This Row],[FiveYearSurvivalRate]]</f>
        <v>57900</v>
      </c>
      <c r="R146" s="21">
        <f>365*5*Table3[[#This Row],[FiveYearSurvivalRate]]</f>
        <v>1761.125</v>
      </c>
      <c r="S146" s="19">
        <f>6000/Table3[[#This Row],[Gas Mileage]]*4</f>
        <v>1412.6787921596326</v>
      </c>
      <c r="T146" s="19">
        <f>5000</f>
        <v>5000</v>
      </c>
      <c r="U146" s="19">
        <f>Table3[[#This Row],[Price]]^0.2*20000*LOG((Table3[[#This Row],[Age]]+2))*Table3[[#This Row],[FiveYearDeathRate]]</f>
        <v>4350.388486524741</v>
      </c>
      <c r="V146" s="19">
        <f>Table3[Price]+Table3[[#This Row],[FiveYearFuelCost]]+Table3[[#This Row],[FiveYearInsurance]]+Table3[[#This Row],[FiveYearRepairCost]]</f>
        <v>43259.067278684372</v>
      </c>
    </row>
    <row r="147" spans="1:22" x14ac:dyDescent="0.25">
      <c r="A147" t="s">
        <v>3244</v>
      </c>
      <c r="B147" t="s">
        <v>3255</v>
      </c>
      <c r="C147" t="s">
        <v>3256</v>
      </c>
      <c r="D147">
        <v>2014</v>
      </c>
      <c r="E147">
        <v>0</v>
      </c>
      <c r="F147">
        <v>4</v>
      </c>
      <c r="G147" s="21">
        <v>20.917999999999999</v>
      </c>
      <c r="H147" s="5">
        <v>0</v>
      </c>
      <c r="I147" s="6">
        <v>0</v>
      </c>
      <c r="J147" s="6">
        <v>1</v>
      </c>
      <c r="K147" s="6">
        <v>0.02</v>
      </c>
      <c r="L147" s="6">
        <v>0.98</v>
      </c>
      <c r="M147" s="7">
        <v>36103</v>
      </c>
      <c r="N147" s="7">
        <v>35200</v>
      </c>
      <c r="O147" s="7">
        <v>37006</v>
      </c>
      <c r="P147" t="s">
        <v>3637</v>
      </c>
      <c r="Q147" s="5">
        <f>5*12000*Table3[[#This Row],[FiveYearSurvivalRate]]</f>
        <v>58800</v>
      </c>
      <c r="R147" s="21">
        <f>365*5*Table3[[#This Row],[FiveYearSurvivalRate]]</f>
        <v>1788.5</v>
      </c>
      <c r="S147" s="19">
        <f>6000/Table3[[#This Row],[Gas Mileage]]*4</f>
        <v>1147.3372215316951</v>
      </c>
      <c r="T147" s="19">
        <f>5000</f>
        <v>5000</v>
      </c>
      <c r="U147" s="19">
        <f>Table3[[#This Row],[Price]]^0.2*20000*LOG((Table3[[#This Row],[Age]]+2))*Table3[[#This Row],[FiveYearDeathRate]]</f>
        <v>982.15135907096203</v>
      </c>
      <c r="V147" s="19">
        <f>Table3[Price]+Table3[[#This Row],[FiveYearFuelCost]]+Table3[[#This Row],[FiveYearInsurance]]+Table3[[#This Row],[FiveYearRepairCost]]</f>
        <v>43232.488580602658</v>
      </c>
    </row>
    <row r="148" spans="1:22" x14ac:dyDescent="0.25">
      <c r="A148" t="s">
        <v>3265</v>
      </c>
      <c r="B148" t="s">
        <v>3286</v>
      </c>
      <c r="C148" t="s">
        <v>3287</v>
      </c>
      <c r="D148">
        <v>2008</v>
      </c>
      <c r="E148">
        <v>6</v>
      </c>
      <c r="F148">
        <v>4</v>
      </c>
      <c r="G148" s="21">
        <v>15.87</v>
      </c>
      <c r="H148" s="5">
        <v>72000</v>
      </c>
      <c r="I148" s="6">
        <v>1.5699999999999999E-2</v>
      </c>
      <c r="J148" s="6">
        <v>0.98429999999999995</v>
      </c>
      <c r="K148" s="6">
        <v>6.80666667E-2</v>
      </c>
      <c r="L148" s="6">
        <v>0.93193333330000006</v>
      </c>
      <c r="M148" s="7">
        <v>27227</v>
      </c>
      <c r="N148" s="7">
        <v>26591</v>
      </c>
      <c r="O148" s="7">
        <v>27864</v>
      </c>
      <c r="P148" t="s">
        <v>1138</v>
      </c>
      <c r="Q148" s="5">
        <f>5*12000*Table3[[#This Row],[FiveYearSurvivalRate]]</f>
        <v>55915.999998000007</v>
      </c>
      <c r="R148" s="21">
        <f>365*5*Table3[[#This Row],[FiveYearSurvivalRate]]</f>
        <v>1700.7783332725</v>
      </c>
      <c r="S148" s="19">
        <f>6000/Table3[[#This Row],[Gas Mileage]]*4</f>
        <v>1512.287334593573</v>
      </c>
      <c r="T148" s="19">
        <f>5000</f>
        <v>5000</v>
      </c>
      <c r="U148" s="19">
        <f>Table3[[#This Row],[Price]]^0.2*20000*LOG((Table3[[#This Row],[Age]]+2))*Table3[[#This Row],[FiveYearDeathRate]]</f>
        <v>9477.5364690455262</v>
      </c>
      <c r="V148" s="19">
        <f>Table3[Price]+Table3[[#This Row],[FiveYearFuelCost]]+Table3[[#This Row],[FiveYearInsurance]]+Table3[[#This Row],[FiveYearRepairCost]]</f>
        <v>43216.823803639098</v>
      </c>
    </row>
    <row r="149" spans="1:22" x14ac:dyDescent="0.25">
      <c r="A149" t="s">
        <v>3202</v>
      </c>
      <c r="B149" t="s">
        <v>3213</v>
      </c>
      <c r="C149" t="s">
        <v>3214</v>
      </c>
      <c r="D149">
        <v>2008</v>
      </c>
      <c r="E149">
        <v>6</v>
      </c>
      <c r="G149" s="21">
        <v>15.284000000000001</v>
      </c>
      <c r="H149" s="5">
        <v>72000</v>
      </c>
      <c r="I149" s="6">
        <v>2.47E-2</v>
      </c>
      <c r="J149" s="6">
        <v>0.97529999999999994</v>
      </c>
      <c r="K149" s="6">
        <v>0.1000666667</v>
      </c>
      <c r="L149" s="6">
        <v>0.89993333330000003</v>
      </c>
      <c r="M149" s="7">
        <v>23146</v>
      </c>
      <c r="N149" s="7">
        <v>22741</v>
      </c>
      <c r="O149" s="7">
        <v>23552</v>
      </c>
      <c r="P149" t="s">
        <v>1086</v>
      </c>
      <c r="Q149" s="5">
        <f>5*12000*Table3[[#This Row],[FiveYearSurvivalRate]]</f>
        <v>53995.999997999999</v>
      </c>
      <c r="R149" s="21">
        <f>365*5*Table3[[#This Row],[FiveYearSurvivalRate]]</f>
        <v>1642.3783332725</v>
      </c>
      <c r="S149" s="19">
        <f>6000/Table3[[#This Row],[Gas Mileage]]*4</f>
        <v>1570.2695629416382</v>
      </c>
      <c r="T149" s="19">
        <f>5000</f>
        <v>5000</v>
      </c>
      <c r="U149" s="19">
        <f>Table3[[#This Row],[Price]]^0.2*20000*LOG((Table3[[#This Row],[Age]]+2))*Table3[[#This Row],[FiveYearDeathRate]]</f>
        <v>13487.940635353241</v>
      </c>
      <c r="V149" s="19">
        <f>Table3[Price]+Table3[[#This Row],[FiveYearFuelCost]]+Table3[[#This Row],[FiveYearInsurance]]+Table3[[#This Row],[FiveYearRepairCost]]</f>
        <v>43204.210198294881</v>
      </c>
    </row>
    <row r="150" spans="1:22" x14ac:dyDescent="0.25">
      <c r="A150" t="s">
        <v>3048</v>
      </c>
      <c r="B150" t="s">
        <v>3055</v>
      </c>
      <c r="C150" t="s">
        <v>3056</v>
      </c>
      <c r="D150">
        <v>2014</v>
      </c>
      <c r="E150">
        <v>0</v>
      </c>
      <c r="F150">
        <v>4</v>
      </c>
      <c r="G150" s="21">
        <v>23.165400000000002</v>
      </c>
      <c r="H150" s="5">
        <v>0</v>
      </c>
      <c r="I150" s="6">
        <v>0</v>
      </c>
      <c r="J150" s="6">
        <v>1</v>
      </c>
      <c r="K150" s="6">
        <v>1.0999999999999999E-2</v>
      </c>
      <c r="L150" s="6">
        <v>0.98899999999999999</v>
      </c>
      <c r="M150" s="7">
        <v>36575</v>
      </c>
      <c r="N150" s="7">
        <v>36030</v>
      </c>
      <c r="O150" s="7">
        <v>37121</v>
      </c>
      <c r="P150" t="s">
        <v>3570</v>
      </c>
      <c r="Q150" s="5">
        <f>5*12000*Table3[[#This Row],[FiveYearSurvivalRate]]</f>
        <v>59340</v>
      </c>
      <c r="R150" s="21">
        <f>365*5*Table3[[#This Row],[FiveYearSurvivalRate]]</f>
        <v>1804.925</v>
      </c>
      <c r="S150" s="19">
        <f>6000/Table3[[#This Row],[Gas Mileage]]*4</f>
        <v>1036.0278691496801</v>
      </c>
      <c r="T150" s="19">
        <f>5000</f>
        <v>5000</v>
      </c>
      <c r="U150" s="19">
        <f>Table3[[#This Row],[Price]]^0.2*20000*LOG((Table3[[#This Row],[Age]]+2))*Table3[[#This Row],[FiveYearDeathRate]]</f>
        <v>541.58835794695676</v>
      </c>
      <c r="V150" s="19">
        <f>Table3[Price]+Table3[[#This Row],[FiveYearFuelCost]]+Table3[[#This Row],[FiveYearInsurance]]+Table3[[#This Row],[FiveYearRepairCost]]</f>
        <v>43152.616227096638</v>
      </c>
    </row>
    <row r="151" spans="1:22" x14ac:dyDescent="0.25">
      <c r="A151" t="s">
        <v>3328</v>
      </c>
      <c r="B151" t="s">
        <v>3335</v>
      </c>
      <c r="C151" t="s">
        <v>3336</v>
      </c>
      <c r="D151">
        <v>2008</v>
      </c>
      <c r="E151">
        <v>6</v>
      </c>
      <c r="F151">
        <v>3</v>
      </c>
      <c r="G151" s="21">
        <v>31.329000000000001</v>
      </c>
      <c r="H151" s="5">
        <v>72000</v>
      </c>
      <c r="I151" s="6">
        <v>1.7000000000000001E-2</v>
      </c>
      <c r="J151" s="6">
        <v>0.98299999999999998</v>
      </c>
      <c r="K151" s="6">
        <v>9.5133333299999998E-2</v>
      </c>
      <c r="L151" s="6">
        <v>0.90486666670000004</v>
      </c>
      <c r="M151" s="7">
        <v>24398</v>
      </c>
      <c r="N151" s="7">
        <v>23730</v>
      </c>
      <c r="O151" s="7">
        <v>25067</v>
      </c>
      <c r="P151" t="s">
        <v>842</v>
      </c>
      <c r="Q151" s="5">
        <f>5*12000*Table3[[#This Row],[FiveYearSurvivalRate]]</f>
        <v>54292.000002000001</v>
      </c>
      <c r="R151" s="21">
        <f>365*5*Table3[[#This Row],[FiveYearSurvivalRate]]</f>
        <v>1651.3816667275</v>
      </c>
      <c r="S151" s="19">
        <f>6000/Table3[[#This Row],[Gas Mileage]]*4</f>
        <v>766.06339174566699</v>
      </c>
      <c r="T151" s="19">
        <f>5000</f>
        <v>5000</v>
      </c>
      <c r="U151" s="19">
        <f>Table3[[#This Row],[Price]]^0.2*20000*LOG((Table3[[#This Row],[Age]]+2))*Table3[[#This Row],[FiveYearDeathRate]]</f>
        <v>12958.793877379809</v>
      </c>
      <c r="V151" s="19">
        <f>Table3[Price]+Table3[[#This Row],[FiveYearFuelCost]]+Table3[[#This Row],[FiveYearInsurance]]+Table3[[#This Row],[FiveYearRepairCost]]</f>
        <v>43122.857269125474</v>
      </c>
    </row>
    <row r="152" spans="1:22" x14ac:dyDescent="0.25">
      <c r="A152" t="s">
        <v>3328</v>
      </c>
      <c r="B152" t="s">
        <v>3341</v>
      </c>
      <c r="C152" t="s">
        <v>3342</v>
      </c>
      <c r="D152">
        <v>2014</v>
      </c>
      <c r="E152">
        <v>0</v>
      </c>
      <c r="F152">
        <v>3.33</v>
      </c>
      <c r="G152" s="21">
        <v>24.43</v>
      </c>
      <c r="H152" s="5">
        <v>0</v>
      </c>
      <c r="I152" s="6">
        <v>0</v>
      </c>
      <c r="J152" s="6">
        <v>1</v>
      </c>
      <c r="K152" s="6">
        <v>1.0999999999999999E-2</v>
      </c>
      <c r="L152" s="6">
        <v>0.98899999999999999</v>
      </c>
      <c r="M152" s="7">
        <v>36588</v>
      </c>
      <c r="N152" s="7">
        <v>36100</v>
      </c>
      <c r="O152" s="7">
        <v>37076</v>
      </c>
      <c r="P152" t="s">
        <v>3663</v>
      </c>
      <c r="Q152" s="5">
        <f>5*12000*Table3[[#This Row],[FiveYearSurvivalRate]]</f>
        <v>59340</v>
      </c>
      <c r="R152" s="21">
        <f>365*5*Table3[[#This Row],[FiveYearSurvivalRate]]</f>
        <v>1804.925</v>
      </c>
      <c r="S152" s="19">
        <f>6000/Table3[[#This Row],[Gas Mileage]]*4</f>
        <v>982.39869013507985</v>
      </c>
      <c r="T152" s="19">
        <f>5000</f>
        <v>5000</v>
      </c>
      <c r="U152" s="19">
        <f>Table3[[#This Row],[Price]]^0.2*20000*LOG((Table3[[#This Row],[Age]]+2))*Table3[[#This Row],[FiveYearDeathRate]]</f>
        <v>541.62685226204735</v>
      </c>
      <c r="V152" s="19">
        <f>Table3[Price]+Table3[[#This Row],[FiveYearFuelCost]]+Table3[[#This Row],[FiveYearInsurance]]+Table3[[#This Row],[FiveYearRepairCost]]</f>
        <v>43112.025542397125</v>
      </c>
    </row>
    <row r="153" spans="1:22" x14ac:dyDescent="0.25">
      <c r="A153" t="s">
        <v>3063</v>
      </c>
      <c r="B153" t="s">
        <v>3076</v>
      </c>
      <c r="C153" t="s">
        <v>3077</v>
      </c>
      <c r="D153">
        <v>2010</v>
      </c>
      <c r="E153">
        <v>4</v>
      </c>
      <c r="G153" s="21">
        <v>19.170000000000002</v>
      </c>
      <c r="H153" s="5">
        <v>48000</v>
      </c>
      <c r="I153" s="6">
        <v>8.0000000000000002E-3</v>
      </c>
      <c r="J153" s="6">
        <v>0.99199999999999999</v>
      </c>
      <c r="K153" s="6">
        <v>4.9200000000000001E-2</v>
      </c>
      <c r="L153" s="6">
        <v>0.95079999999999998</v>
      </c>
      <c r="M153" s="7">
        <v>30705</v>
      </c>
      <c r="N153" s="7">
        <v>30067</v>
      </c>
      <c r="O153" s="7">
        <v>31344</v>
      </c>
      <c r="P153" t="s">
        <v>1626</v>
      </c>
      <c r="Q153" s="5">
        <f>5*12000*Table3[[#This Row],[FiveYearSurvivalRate]]</f>
        <v>57048</v>
      </c>
      <c r="R153" s="21">
        <f>365*5*Table3[[#This Row],[FiveYearSurvivalRate]]</f>
        <v>1735.21</v>
      </c>
      <c r="S153" s="19">
        <f>6000/Table3[[#This Row],[Gas Mileage]]*4</f>
        <v>1251.9561815336463</v>
      </c>
      <c r="T153" s="19">
        <f>5000</f>
        <v>5000</v>
      </c>
      <c r="U153" s="19">
        <f>Table3[[#This Row],[Price]]^0.2*20000*LOG((Table3[[#This Row],[Age]]+2))*Table3[[#This Row],[FiveYearDeathRate]]</f>
        <v>6046.4565785120885</v>
      </c>
      <c r="V153" s="19">
        <f>Table3[Price]+Table3[[#This Row],[FiveYearFuelCost]]+Table3[[#This Row],[FiveYearInsurance]]+Table3[[#This Row],[FiveYearRepairCost]]</f>
        <v>43003.412760045736</v>
      </c>
    </row>
    <row r="154" spans="1:22" x14ac:dyDescent="0.25">
      <c r="A154" t="s">
        <v>3359</v>
      </c>
      <c r="B154" t="s">
        <v>3374</v>
      </c>
      <c r="C154" t="s">
        <v>3375</v>
      </c>
      <c r="D154">
        <v>2011</v>
      </c>
      <c r="E154">
        <v>3</v>
      </c>
      <c r="G154" s="21">
        <v>15.94</v>
      </c>
      <c r="H154" s="5">
        <v>36000</v>
      </c>
      <c r="I154" s="6">
        <v>6.6E-3</v>
      </c>
      <c r="J154" s="6">
        <v>0.99339999999999995</v>
      </c>
      <c r="K154" s="6">
        <v>2.9000000000000001E-2</v>
      </c>
      <c r="L154" s="6">
        <v>0.97099999999999997</v>
      </c>
      <c r="M154" s="7">
        <v>33225</v>
      </c>
      <c r="N154" s="7">
        <v>32592</v>
      </c>
      <c r="O154" s="7">
        <v>33859</v>
      </c>
      <c r="P154" t="s">
        <v>1978</v>
      </c>
      <c r="Q154" s="5">
        <f>5*12000*Table3[[#This Row],[FiveYearSurvivalRate]]</f>
        <v>58260</v>
      </c>
      <c r="R154" s="21">
        <f>365*5*Table3[[#This Row],[FiveYearSurvivalRate]]</f>
        <v>1772.075</v>
      </c>
      <c r="S154" s="19">
        <f>6000/Table3[[#This Row],[Gas Mileage]]*4</f>
        <v>1505.64617314931</v>
      </c>
      <c r="T154" s="19">
        <f>5000</f>
        <v>5000</v>
      </c>
      <c r="U154" s="19">
        <f>Table3[[#This Row],[Price]]^0.2*20000*LOG((Table3[[#This Row],[Age]]+2))*Table3[[#This Row],[FiveYearDeathRate]]</f>
        <v>3252.2171096880184</v>
      </c>
      <c r="V154" s="19">
        <f>Table3[Price]+Table3[[#This Row],[FiveYearFuelCost]]+Table3[[#This Row],[FiveYearInsurance]]+Table3[[#This Row],[FiveYearRepairCost]]</f>
        <v>42982.86328283733</v>
      </c>
    </row>
    <row r="155" spans="1:22" x14ac:dyDescent="0.25">
      <c r="A155" t="s">
        <v>3101</v>
      </c>
      <c r="B155" t="s">
        <v>3112</v>
      </c>
      <c r="C155" t="s">
        <v>3113</v>
      </c>
      <c r="D155">
        <v>2009</v>
      </c>
      <c r="E155">
        <v>5</v>
      </c>
      <c r="G155" s="21">
        <v>21.08</v>
      </c>
      <c r="H155" s="5">
        <v>60000</v>
      </c>
      <c r="I155" s="6">
        <v>5.0000000000000001E-3</v>
      </c>
      <c r="J155" s="6">
        <v>0.995</v>
      </c>
      <c r="K155" s="6">
        <v>3.6999999999999998E-2</v>
      </c>
      <c r="L155" s="6">
        <v>0.96299999999999997</v>
      </c>
      <c r="M155" s="7">
        <v>31822</v>
      </c>
      <c r="N155" s="7">
        <v>31134</v>
      </c>
      <c r="O155" s="7">
        <v>32511</v>
      </c>
      <c r="P155" t="s">
        <v>1370</v>
      </c>
      <c r="Q155" s="5">
        <f>5*12000*Table3[[#This Row],[FiveYearSurvivalRate]]</f>
        <v>57780</v>
      </c>
      <c r="R155" s="21">
        <f>365*5*Table3[[#This Row],[FiveYearSurvivalRate]]</f>
        <v>1757.4749999999999</v>
      </c>
      <c r="S155" s="19">
        <f>6000/Table3[[#This Row],[Gas Mileage]]*4</f>
        <v>1138.5199240986717</v>
      </c>
      <c r="T155" s="19">
        <f>5000</f>
        <v>5000</v>
      </c>
      <c r="U155" s="19">
        <f>Table3[[#This Row],[Price]]^0.2*20000*LOG((Table3[[#This Row],[Age]]+2))*Table3[[#This Row],[FiveYearDeathRate]]</f>
        <v>4973.75408086884</v>
      </c>
      <c r="V155" s="19">
        <f>Table3[Price]+Table3[[#This Row],[FiveYearFuelCost]]+Table3[[#This Row],[FiveYearInsurance]]+Table3[[#This Row],[FiveYearRepairCost]]</f>
        <v>42934.274004967512</v>
      </c>
    </row>
    <row r="156" spans="1:22" x14ac:dyDescent="0.25">
      <c r="A156" t="s">
        <v>3288</v>
      </c>
      <c r="B156" t="s">
        <v>3299</v>
      </c>
      <c r="C156" t="s">
        <v>3300</v>
      </c>
      <c r="D156">
        <v>2005</v>
      </c>
      <c r="E156">
        <v>9</v>
      </c>
      <c r="F156">
        <v>2</v>
      </c>
      <c r="G156" s="21">
        <v>17.937000000000001</v>
      </c>
      <c r="H156" s="5">
        <v>108000</v>
      </c>
      <c r="I156" s="6">
        <v>4.82E-2</v>
      </c>
      <c r="J156" s="6">
        <v>0.95179999999999998</v>
      </c>
      <c r="K156" s="6">
        <v>0.21260000000000001</v>
      </c>
      <c r="L156" s="6">
        <v>0.78739999999999999</v>
      </c>
      <c r="M156" s="7">
        <v>9145</v>
      </c>
      <c r="N156" s="7">
        <v>9008</v>
      </c>
      <c r="O156" s="7">
        <v>9282</v>
      </c>
      <c r="P156" t="s">
        <v>174</v>
      </c>
      <c r="Q156" s="5">
        <f>5*12000*Table3[[#This Row],[FiveYearSurvivalRate]]</f>
        <v>47244</v>
      </c>
      <c r="R156" s="21">
        <f>365*5*Table3[[#This Row],[FiveYearSurvivalRate]]</f>
        <v>1437.0049999999999</v>
      </c>
      <c r="S156" s="19">
        <f>6000/Table3[[#This Row],[Gas Mileage]]*4</f>
        <v>1338.0163907007859</v>
      </c>
      <c r="T156" s="19">
        <f>5000</f>
        <v>5000</v>
      </c>
      <c r="U156" s="19">
        <f>Table3[[#This Row],[Price]]^0.2*20000*LOG((Table3[[#This Row],[Age]]+2))*Table3[[#This Row],[FiveYearDeathRate]]</f>
        <v>27443.81737428415</v>
      </c>
      <c r="V156" s="19">
        <f>Table3[Price]+Table3[[#This Row],[FiveYearFuelCost]]+Table3[[#This Row],[FiveYearInsurance]]+Table3[[#This Row],[FiveYearRepairCost]]</f>
        <v>42926.833764984935</v>
      </c>
    </row>
    <row r="157" spans="1:22" x14ac:dyDescent="0.25">
      <c r="A157" t="s">
        <v>3328</v>
      </c>
      <c r="B157" t="s">
        <v>3357</v>
      </c>
      <c r="C157" t="s">
        <v>3358</v>
      </c>
      <c r="D157">
        <v>2012</v>
      </c>
      <c r="E157">
        <v>2</v>
      </c>
      <c r="F157">
        <v>4</v>
      </c>
      <c r="G157" s="21">
        <v>30</v>
      </c>
      <c r="H157" s="5">
        <v>24000</v>
      </c>
      <c r="I157" s="6">
        <v>4.4000000000000003E-3</v>
      </c>
      <c r="J157" s="6">
        <v>0.99560000000000004</v>
      </c>
      <c r="K157" s="6">
        <v>2.3E-2</v>
      </c>
      <c r="L157" s="6">
        <v>0.97699999999999998</v>
      </c>
      <c r="M157" s="7">
        <v>34746</v>
      </c>
      <c r="N157" s="7">
        <v>34099</v>
      </c>
      <c r="O157" s="7">
        <v>35392</v>
      </c>
      <c r="P157" t="s">
        <v>2336</v>
      </c>
      <c r="Q157" s="5">
        <f>5*12000*Table3[[#This Row],[FiveYearSurvivalRate]]</f>
        <v>58620</v>
      </c>
      <c r="R157" s="21">
        <f>365*5*Table3[[#This Row],[FiveYearSurvivalRate]]</f>
        <v>1783.0249999999999</v>
      </c>
      <c r="S157" s="19">
        <f>6000/Table3[[#This Row],[Gas Mileage]]*4</f>
        <v>800</v>
      </c>
      <c r="T157" s="19">
        <f>5000</f>
        <v>5000</v>
      </c>
      <c r="U157" s="19">
        <f>Table3[[#This Row],[Price]]^0.2*20000*LOG((Table3[[#This Row],[Age]]+2))*Table3[[#This Row],[FiveYearDeathRate]]</f>
        <v>2241.7055278695093</v>
      </c>
      <c r="V157" s="19">
        <f>Table3[Price]+Table3[[#This Row],[FiveYearFuelCost]]+Table3[[#This Row],[FiveYearInsurance]]+Table3[[#This Row],[FiveYearRepairCost]]</f>
        <v>42787.705527869512</v>
      </c>
    </row>
    <row r="158" spans="1:22" x14ac:dyDescent="0.25">
      <c r="A158" t="s">
        <v>3265</v>
      </c>
      <c r="B158" t="s">
        <v>3286</v>
      </c>
      <c r="C158" t="s">
        <v>3287</v>
      </c>
      <c r="D158">
        <v>2010</v>
      </c>
      <c r="E158">
        <v>4</v>
      </c>
      <c r="F158">
        <v>4</v>
      </c>
      <c r="G158" s="21">
        <v>15.87</v>
      </c>
      <c r="H158" s="5">
        <v>48000</v>
      </c>
      <c r="I158" s="6">
        <v>9.5999999999999992E-3</v>
      </c>
      <c r="J158" s="6">
        <v>0.99039999999999995</v>
      </c>
      <c r="K158" s="6">
        <v>2.6800000000000001E-2</v>
      </c>
      <c r="L158" s="6">
        <v>0.97319999999999995</v>
      </c>
      <c r="M158" s="7">
        <v>32853</v>
      </c>
      <c r="N158" s="7">
        <v>31994</v>
      </c>
      <c r="O158" s="7">
        <v>33713</v>
      </c>
      <c r="P158" t="s">
        <v>1870</v>
      </c>
      <c r="Q158" s="5">
        <f>5*12000*Table3[[#This Row],[FiveYearSurvivalRate]]</f>
        <v>58392</v>
      </c>
      <c r="R158" s="21">
        <f>365*5*Table3[[#This Row],[FiveYearSurvivalRate]]</f>
        <v>1776.09</v>
      </c>
      <c r="S158" s="19">
        <f>6000/Table3[[#This Row],[Gas Mileage]]*4</f>
        <v>1512.287334593573</v>
      </c>
      <c r="T158" s="19">
        <f>5000</f>
        <v>5000</v>
      </c>
      <c r="U158" s="19">
        <f>Table3[[#This Row],[Price]]^0.2*20000*LOG((Table3[[#This Row],[Age]]+2))*Table3[[#This Row],[FiveYearDeathRate]]</f>
        <v>3338.4418508351032</v>
      </c>
      <c r="V158" s="19">
        <f>Table3[Price]+Table3[[#This Row],[FiveYearFuelCost]]+Table3[[#This Row],[FiveYearInsurance]]+Table3[[#This Row],[FiveYearRepairCost]]</f>
        <v>42703.729185428674</v>
      </c>
    </row>
    <row r="159" spans="1:22" x14ac:dyDescent="0.25">
      <c r="A159" t="s">
        <v>3048</v>
      </c>
      <c r="B159" t="s">
        <v>3051</v>
      </c>
      <c r="C159" t="s">
        <v>3052</v>
      </c>
      <c r="D159">
        <v>2014</v>
      </c>
      <c r="E159">
        <v>0</v>
      </c>
      <c r="F159">
        <v>4</v>
      </c>
      <c r="G159" s="21">
        <v>21.035499999999999</v>
      </c>
      <c r="H159" s="5">
        <v>0</v>
      </c>
      <c r="I159" s="6">
        <v>0</v>
      </c>
      <c r="J159" s="6">
        <v>1</v>
      </c>
      <c r="K159" s="6">
        <v>1.0999999999999999E-2</v>
      </c>
      <c r="L159" s="6">
        <v>0.98899999999999999</v>
      </c>
      <c r="M159" s="7">
        <v>35886</v>
      </c>
      <c r="N159" s="7">
        <v>35415</v>
      </c>
      <c r="O159" s="7">
        <v>36356</v>
      </c>
      <c r="P159" t="s">
        <v>3569</v>
      </c>
      <c r="Q159" s="5">
        <f>5*12000*Table3[[#This Row],[FiveYearSurvivalRate]]</f>
        <v>59340</v>
      </c>
      <c r="R159" s="21">
        <f>365*5*Table3[[#This Row],[FiveYearSurvivalRate]]</f>
        <v>1804.925</v>
      </c>
      <c r="S159" s="19">
        <f>6000/Table3[[#This Row],[Gas Mileage]]*4</f>
        <v>1140.9284305103279</v>
      </c>
      <c r="T159" s="19">
        <f>5000</f>
        <v>5000</v>
      </c>
      <c r="U159" s="19">
        <f>Table3[[#This Row],[Price]]^0.2*20000*LOG((Table3[[#This Row],[Age]]+2))*Table3[[#This Row],[FiveYearDeathRate]]</f>
        <v>539.53231760008066</v>
      </c>
      <c r="V159" s="19">
        <f>Table3[Price]+Table3[[#This Row],[FiveYearFuelCost]]+Table3[[#This Row],[FiveYearInsurance]]+Table3[[#This Row],[FiveYearRepairCost]]</f>
        <v>42566.46074811041</v>
      </c>
    </row>
    <row r="160" spans="1:22" x14ac:dyDescent="0.25">
      <c r="A160" t="s">
        <v>3101</v>
      </c>
      <c r="B160" t="s">
        <v>3110</v>
      </c>
      <c r="C160" t="s">
        <v>3111</v>
      </c>
      <c r="D160">
        <v>2010</v>
      </c>
      <c r="E160">
        <v>4</v>
      </c>
      <c r="G160" s="21">
        <v>14.365</v>
      </c>
      <c r="H160" s="5">
        <v>48000</v>
      </c>
      <c r="I160" s="6">
        <v>4.0000000000000001E-3</v>
      </c>
      <c r="J160" s="6">
        <v>0.996</v>
      </c>
      <c r="K160" s="6">
        <v>1.78E-2</v>
      </c>
      <c r="L160" s="6">
        <v>0.98219999999999996</v>
      </c>
      <c r="M160" s="7">
        <v>33665</v>
      </c>
      <c r="N160" s="7">
        <v>33261</v>
      </c>
      <c r="O160" s="7">
        <v>34069</v>
      </c>
      <c r="P160" t="s">
        <v>1740</v>
      </c>
      <c r="Q160" s="5">
        <f>5*12000*Table3[[#This Row],[FiveYearSurvivalRate]]</f>
        <v>58932</v>
      </c>
      <c r="R160" s="21">
        <f>365*5*Table3[[#This Row],[FiveYearSurvivalRate]]</f>
        <v>1792.5149999999999</v>
      </c>
      <c r="S160" s="19">
        <f>6000/Table3[[#This Row],[Gas Mileage]]*4</f>
        <v>1670.7274625826662</v>
      </c>
      <c r="T160" s="19">
        <f>5000</f>
        <v>5000</v>
      </c>
      <c r="U160" s="19">
        <f>Table3[[#This Row],[Price]]^0.2*20000*LOG((Table3[[#This Row],[Age]]+2))*Table3[[#This Row],[FiveYearDeathRate]]</f>
        <v>2228.1772790655086</v>
      </c>
      <c r="V160" s="19">
        <f>Table3[Price]+Table3[[#This Row],[FiveYearFuelCost]]+Table3[[#This Row],[FiveYearInsurance]]+Table3[[#This Row],[FiveYearRepairCost]]</f>
        <v>42563.904741648177</v>
      </c>
    </row>
    <row r="161" spans="1:22" x14ac:dyDescent="0.25">
      <c r="A161" t="s">
        <v>3063</v>
      </c>
      <c r="B161" t="s">
        <v>3074</v>
      </c>
      <c r="C161" t="s">
        <v>3075</v>
      </c>
      <c r="D161">
        <v>2006</v>
      </c>
      <c r="E161">
        <v>8</v>
      </c>
      <c r="G161" s="21">
        <v>20.95</v>
      </c>
      <c r="H161" s="5">
        <v>96000</v>
      </c>
      <c r="I161" s="6">
        <v>3.9399999999999998E-2</v>
      </c>
      <c r="J161" s="6">
        <v>0.96060000000000001</v>
      </c>
      <c r="K161" s="6">
        <v>0.16739999999999999</v>
      </c>
      <c r="L161" s="6">
        <v>0.83260000000000001</v>
      </c>
      <c r="M161" s="7">
        <v>13865</v>
      </c>
      <c r="N161" s="7">
        <v>13561</v>
      </c>
      <c r="O161" s="7">
        <v>14170</v>
      </c>
      <c r="P161" t="s">
        <v>496</v>
      </c>
      <c r="Q161" s="5">
        <f>5*12000*Table3[[#This Row],[FiveYearSurvivalRate]]</f>
        <v>49956</v>
      </c>
      <c r="R161" s="21">
        <f>365*5*Table3[[#This Row],[FiveYearSurvivalRate]]</f>
        <v>1519.4950000000001</v>
      </c>
      <c r="S161" s="19">
        <f>6000/Table3[[#This Row],[Gas Mileage]]*4</f>
        <v>1145.5847255369929</v>
      </c>
      <c r="T161" s="19">
        <f>5000</f>
        <v>5000</v>
      </c>
      <c r="U161" s="19">
        <f>Table3[[#This Row],[Price]]^0.2*20000*LOG((Table3[[#This Row],[Age]]+2))*Table3[[#This Row],[FiveYearDeathRate]]</f>
        <v>22551.187926694758</v>
      </c>
      <c r="V161" s="19">
        <f>Table3[Price]+Table3[[#This Row],[FiveYearFuelCost]]+Table3[[#This Row],[FiveYearInsurance]]+Table3[[#This Row],[FiveYearRepairCost]]</f>
        <v>42561.772652231753</v>
      </c>
    </row>
    <row r="162" spans="1:22" x14ac:dyDescent="0.25">
      <c r="A162" t="s">
        <v>3503</v>
      </c>
      <c r="B162" t="s">
        <v>3506</v>
      </c>
      <c r="C162" t="s">
        <v>3507</v>
      </c>
      <c r="D162">
        <v>2014</v>
      </c>
      <c r="E162">
        <v>0</v>
      </c>
      <c r="F162">
        <v>3.67</v>
      </c>
      <c r="G162" s="22">
        <v>24.805</v>
      </c>
      <c r="H162" s="5">
        <v>0</v>
      </c>
      <c r="I162" s="6">
        <v>0</v>
      </c>
      <c r="J162" s="6">
        <v>1</v>
      </c>
      <c r="K162" s="6">
        <v>1.2E-2</v>
      </c>
      <c r="L162" s="6">
        <v>0.98799999999999999</v>
      </c>
      <c r="M162" s="7">
        <v>35907</v>
      </c>
      <c r="N162" s="7">
        <v>35195</v>
      </c>
      <c r="O162" s="7">
        <v>36618</v>
      </c>
      <c r="P162" t="s">
        <v>3727</v>
      </c>
      <c r="Q162" s="5">
        <f>5*12000*Table3[[#This Row],[FiveYearSurvivalRate]]</f>
        <v>59280</v>
      </c>
      <c r="R162" s="21">
        <f>365*5*Table3[[#This Row],[FiveYearSurvivalRate]]</f>
        <v>1803.1</v>
      </c>
      <c r="S162" s="19">
        <f>6000/Table3[[#This Row],[Gas Mileage]]*4</f>
        <v>967.54686555130013</v>
      </c>
      <c r="T162" s="19">
        <f>5000</f>
        <v>5000</v>
      </c>
      <c r="U162" s="19">
        <f>Table3[[#This Row],[Price]]^0.2*20000*LOG((Table3[[#This Row],[Age]]+2))*Table3[[#This Row],[FiveYearDeathRate]]</f>
        <v>588.64957987856201</v>
      </c>
      <c r="V162" s="19">
        <f>Table3[Price]+Table3[[#This Row],[FiveYearFuelCost]]+Table3[[#This Row],[FiveYearInsurance]]+Table3[[#This Row],[FiveYearRepairCost]]</f>
        <v>42463.196445429865</v>
      </c>
    </row>
    <row r="163" spans="1:22" x14ac:dyDescent="0.25">
      <c r="A163" t="s">
        <v>3063</v>
      </c>
      <c r="B163" t="s">
        <v>3068</v>
      </c>
      <c r="C163" t="s">
        <v>3069</v>
      </c>
      <c r="D163">
        <v>2013</v>
      </c>
      <c r="E163">
        <v>1</v>
      </c>
      <c r="F163">
        <v>4</v>
      </c>
      <c r="G163" s="21">
        <v>26.75</v>
      </c>
      <c r="H163" s="5">
        <v>12000</v>
      </c>
      <c r="I163" s="6">
        <v>2E-3</v>
      </c>
      <c r="J163" s="6">
        <v>0.998</v>
      </c>
      <c r="K163" s="6">
        <v>1.9800000000000002E-2</v>
      </c>
      <c r="L163" s="6">
        <v>0.98019999999999996</v>
      </c>
      <c r="M163" s="7">
        <v>35002</v>
      </c>
      <c r="N163" s="7">
        <v>34482</v>
      </c>
      <c r="O163" s="7">
        <v>35522</v>
      </c>
      <c r="P163" t="s">
        <v>2978</v>
      </c>
      <c r="Q163" s="5">
        <f>5*12000*Table3[[#This Row],[FiveYearSurvivalRate]]</f>
        <v>58812</v>
      </c>
      <c r="R163" s="21">
        <f>365*5*Table3[[#This Row],[FiveYearSurvivalRate]]</f>
        <v>1788.865</v>
      </c>
      <c r="S163" s="19">
        <f>6000/Table3[[#This Row],[Gas Mileage]]*4</f>
        <v>897.19626168224295</v>
      </c>
      <c r="T163" s="19">
        <f>5000</f>
        <v>5000</v>
      </c>
      <c r="U163" s="19">
        <f>Table3[[#This Row],[Price]]^0.2*20000*LOG((Table3[[#This Row],[Age]]+2))*Table3[[#This Row],[FiveYearDeathRate]]</f>
        <v>1531.5899992349623</v>
      </c>
      <c r="V163" s="19">
        <f>Table3[Price]+Table3[[#This Row],[FiveYearFuelCost]]+Table3[[#This Row],[FiveYearInsurance]]+Table3[[#This Row],[FiveYearRepairCost]]</f>
        <v>42430.786260917201</v>
      </c>
    </row>
    <row r="164" spans="1:22" x14ac:dyDescent="0.25">
      <c r="A164" t="s">
        <v>3528</v>
      </c>
      <c r="B164" t="s">
        <v>3541</v>
      </c>
      <c r="C164" t="s">
        <v>3542</v>
      </c>
      <c r="D164">
        <v>2014</v>
      </c>
      <c r="E164">
        <v>0</v>
      </c>
      <c r="F164">
        <v>4</v>
      </c>
      <c r="G164" s="22">
        <v>20.815999999999999</v>
      </c>
      <c r="H164" s="5">
        <v>0</v>
      </c>
      <c r="I164" s="6">
        <v>0</v>
      </c>
      <c r="J164" s="6">
        <v>1</v>
      </c>
      <c r="K164" s="6">
        <v>1.2E-2</v>
      </c>
      <c r="L164" s="6">
        <v>0.98799999999999999</v>
      </c>
      <c r="M164" s="7">
        <v>35639</v>
      </c>
      <c r="N164" s="7">
        <v>34850</v>
      </c>
      <c r="O164" s="7">
        <v>36427</v>
      </c>
      <c r="P164" t="s">
        <v>3738</v>
      </c>
      <c r="Q164" s="5">
        <f>5*12000*Table3[[#This Row],[FiveYearSurvivalRate]]</f>
        <v>59280</v>
      </c>
      <c r="R164" s="21">
        <f>365*5*Table3[[#This Row],[FiveYearSurvivalRate]]</f>
        <v>1803.1</v>
      </c>
      <c r="S164" s="19">
        <f>6000/Table3[[#This Row],[Gas Mileage]]*4</f>
        <v>1152.9592621060724</v>
      </c>
      <c r="T164" s="19">
        <f>5000</f>
        <v>5000</v>
      </c>
      <c r="U164" s="19">
        <f>Table3[[#This Row],[Price]]^0.2*20000*LOG((Table3[[#This Row],[Age]]+2))*Table3[[#This Row],[FiveYearDeathRate]]</f>
        <v>587.76824090336731</v>
      </c>
      <c r="V164" s="19">
        <f>Table3[Price]+Table3[[#This Row],[FiveYearFuelCost]]+Table3[[#This Row],[FiveYearInsurance]]+Table3[[#This Row],[FiveYearRepairCost]]</f>
        <v>42379.727503009439</v>
      </c>
    </row>
    <row r="165" spans="1:22" x14ac:dyDescent="0.25">
      <c r="A165" t="s">
        <v>3328</v>
      </c>
      <c r="B165" t="s">
        <v>3335</v>
      </c>
      <c r="C165" t="s">
        <v>3336</v>
      </c>
      <c r="D165">
        <v>2010</v>
      </c>
      <c r="E165">
        <v>4</v>
      </c>
      <c r="F165">
        <v>3.33</v>
      </c>
      <c r="G165" s="21">
        <v>31.329000000000001</v>
      </c>
      <c r="H165" s="5">
        <v>48000</v>
      </c>
      <c r="I165" s="6">
        <v>8.8000000000000005E-3</v>
      </c>
      <c r="J165" s="6">
        <v>0.99119999999999997</v>
      </c>
      <c r="K165" s="6">
        <v>3.5000000000000003E-2</v>
      </c>
      <c r="L165" s="6">
        <v>0.96499999999999997</v>
      </c>
      <c r="M165" s="7">
        <v>32204</v>
      </c>
      <c r="N165" s="7">
        <v>31389</v>
      </c>
      <c r="O165" s="7">
        <v>33020</v>
      </c>
      <c r="P165" t="s">
        <v>1542</v>
      </c>
      <c r="Q165" s="5">
        <f>5*12000*Table3[[#This Row],[FiveYearSurvivalRate]]</f>
        <v>57900</v>
      </c>
      <c r="R165" s="21">
        <f>365*5*Table3[[#This Row],[FiveYearSurvivalRate]]</f>
        <v>1761.125</v>
      </c>
      <c r="S165" s="19">
        <f>6000/Table3[[#This Row],[Gas Mileage]]*4</f>
        <v>766.06339174566699</v>
      </c>
      <c r="T165" s="19">
        <f>5000</f>
        <v>5000</v>
      </c>
      <c r="U165" s="19">
        <f>Table3[[#This Row],[Price]]^0.2*20000*LOG((Table3[[#This Row],[Age]]+2))*Table3[[#This Row],[FiveYearDeathRate]]</f>
        <v>4342.5419572067722</v>
      </c>
      <c r="V165" s="19">
        <f>Table3[Price]+Table3[[#This Row],[FiveYearFuelCost]]+Table3[[#This Row],[FiveYearInsurance]]+Table3[[#This Row],[FiveYearRepairCost]]</f>
        <v>42312.605348952435</v>
      </c>
    </row>
    <row r="166" spans="1:22" x14ac:dyDescent="0.25">
      <c r="A166" t="s">
        <v>3265</v>
      </c>
      <c r="B166" t="s">
        <v>3286</v>
      </c>
      <c r="C166" t="s">
        <v>3287</v>
      </c>
      <c r="D166">
        <v>2007</v>
      </c>
      <c r="E166">
        <v>7</v>
      </c>
      <c r="F166">
        <v>4</v>
      </c>
      <c r="G166" s="21">
        <v>15.87</v>
      </c>
      <c r="H166" s="5">
        <v>84000</v>
      </c>
      <c r="I166" s="6">
        <v>1.9400000000000001E-2</v>
      </c>
      <c r="J166" s="6">
        <v>0.98060000000000003</v>
      </c>
      <c r="K166" s="6">
        <v>8.7133333300000004E-2</v>
      </c>
      <c r="L166" s="6">
        <v>0.91286666670000005</v>
      </c>
      <c r="M166" s="7">
        <v>23340</v>
      </c>
      <c r="N166" s="7">
        <v>22861</v>
      </c>
      <c r="O166" s="7">
        <v>23819</v>
      </c>
      <c r="P166" t="s">
        <v>792</v>
      </c>
      <c r="Q166" s="5">
        <f>5*12000*Table3[[#This Row],[FiveYearSurvivalRate]]</f>
        <v>54772.000002000001</v>
      </c>
      <c r="R166" s="21">
        <f>365*5*Table3[[#This Row],[FiveYearSurvivalRate]]</f>
        <v>1665.9816667275002</v>
      </c>
      <c r="S166" s="19">
        <f>6000/Table3[[#This Row],[Gas Mileage]]*4</f>
        <v>1512.287334593573</v>
      </c>
      <c r="T166" s="19">
        <f>5000</f>
        <v>5000</v>
      </c>
      <c r="U166" s="19">
        <f>Table3[[#This Row],[Price]]^0.2*20000*LOG((Table3[[#This Row],[Age]]+2))*Table3[[#This Row],[FiveYearDeathRate]]</f>
        <v>12430.633266029445</v>
      </c>
      <c r="V166" s="19">
        <f>Table3[Price]+Table3[[#This Row],[FiveYearFuelCost]]+Table3[[#This Row],[FiveYearInsurance]]+Table3[[#This Row],[FiveYearRepairCost]]</f>
        <v>42282.920600623016</v>
      </c>
    </row>
    <row r="167" spans="1:22" x14ac:dyDescent="0.25">
      <c r="A167" t="s">
        <v>3244</v>
      </c>
      <c r="B167" t="s">
        <v>3253</v>
      </c>
      <c r="C167" t="s">
        <v>3254</v>
      </c>
      <c r="D167">
        <v>2011</v>
      </c>
      <c r="E167">
        <v>3</v>
      </c>
      <c r="F167">
        <v>4</v>
      </c>
      <c r="G167" s="21">
        <v>17.97</v>
      </c>
      <c r="H167" s="5">
        <v>36000</v>
      </c>
      <c r="I167" s="6">
        <v>1.2E-2</v>
      </c>
      <c r="J167" s="6">
        <v>0.98799999999999999</v>
      </c>
      <c r="K167" s="6">
        <v>0.05</v>
      </c>
      <c r="L167" s="6">
        <v>0.95</v>
      </c>
      <c r="M167" s="7">
        <v>30426</v>
      </c>
      <c r="N167" s="7">
        <v>29905</v>
      </c>
      <c r="O167" s="7">
        <v>30948</v>
      </c>
      <c r="P167" t="s">
        <v>2272</v>
      </c>
      <c r="Q167" s="5">
        <f>5*12000*Table3[[#This Row],[FiveYearSurvivalRate]]</f>
        <v>57000</v>
      </c>
      <c r="R167" s="21">
        <f>365*5*Table3[[#This Row],[FiveYearSurvivalRate]]</f>
        <v>1733.75</v>
      </c>
      <c r="S167" s="19">
        <f>6000/Table3[[#This Row],[Gas Mileage]]*4</f>
        <v>1335.559265442404</v>
      </c>
      <c r="T167" s="19">
        <f>5000</f>
        <v>5000</v>
      </c>
      <c r="U167" s="19">
        <f>Table3[[#This Row],[Price]]^0.2*20000*LOG((Table3[[#This Row],[Age]]+2))*Table3[[#This Row],[FiveYearDeathRate]]</f>
        <v>5509.4406747841294</v>
      </c>
      <c r="V167" s="19">
        <f>Table3[Price]+Table3[[#This Row],[FiveYearFuelCost]]+Table3[[#This Row],[FiveYearInsurance]]+Table3[[#This Row],[FiveYearRepairCost]]</f>
        <v>42270.999940226531</v>
      </c>
    </row>
    <row r="168" spans="1:22" x14ac:dyDescent="0.25">
      <c r="A168" t="s">
        <v>3328</v>
      </c>
      <c r="B168" t="s">
        <v>3345</v>
      </c>
      <c r="C168" t="s">
        <v>3346</v>
      </c>
      <c r="D168">
        <v>2009</v>
      </c>
      <c r="E168">
        <v>5</v>
      </c>
      <c r="F168">
        <v>3.33</v>
      </c>
      <c r="G168" s="21">
        <v>18.38</v>
      </c>
      <c r="H168" s="5">
        <v>60000</v>
      </c>
      <c r="I168" s="6">
        <v>1.0999999999999999E-2</v>
      </c>
      <c r="J168" s="6">
        <v>0.98899999999999999</v>
      </c>
      <c r="K168" s="6">
        <v>7.0999999999999994E-2</v>
      </c>
      <c r="L168" s="6">
        <v>0.92900000000000005</v>
      </c>
      <c r="M168" s="7">
        <v>26514</v>
      </c>
      <c r="N168" s="7">
        <v>25774</v>
      </c>
      <c r="O168" s="7">
        <v>27254</v>
      </c>
      <c r="P168" t="s">
        <v>1192</v>
      </c>
      <c r="Q168" s="5">
        <f>5*12000*Table3[[#This Row],[FiveYearSurvivalRate]]</f>
        <v>55740</v>
      </c>
      <c r="R168" s="21">
        <f>365*5*Table3[[#This Row],[FiveYearSurvivalRate]]</f>
        <v>1695.4250000000002</v>
      </c>
      <c r="S168" s="19">
        <f>6000/Table3[[#This Row],[Gas Mileage]]*4</f>
        <v>1305.7671381936889</v>
      </c>
      <c r="T168" s="19">
        <f>5000</f>
        <v>5000</v>
      </c>
      <c r="U168" s="19">
        <f>Table3[[#This Row],[Price]]^0.2*20000*LOG((Table3[[#This Row],[Age]]+2))*Table3[[#This Row],[FiveYearDeathRate]]</f>
        <v>9202.1750244587929</v>
      </c>
      <c r="V168" s="19">
        <f>Table3[Price]+Table3[[#This Row],[FiveYearFuelCost]]+Table3[[#This Row],[FiveYearInsurance]]+Table3[[#This Row],[FiveYearRepairCost]]</f>
        <v>42021.942162652485</v>
      </c>
    </row>
    <row r="169" spans="1:22" x14ac:dyDescent="0.25">
      <c r="A169" t="s">
        <v>3528</v>
      </c>
      <c r="B169" t="s">
        <v>3543</v>
      </c>
      <c r="C169" t="s">
        <v>3544</v>
      </c>
      <c r="D169">
        <v>2014</v>
      </c>
      <c r="E169">
        <v>0</v>
      </c>
      <c r="F169">
        <v>4</v>
      </c>
      <c r="G169" s="22">
        <v>22.521999999999998</v>
      </c>
      <c r="H169" s="5">
        <v>0</v>
      </c>
      <c r="I169" s="6">
        <v>0</v>
      </c>
      <c r="J169" s="6">
        <v>1</v>
      </c>
      <c r="K169" s="6">
        <v>1.2E-2</v>
      </c>
      <c r="L169" s="6">
        <v>0.98799999999999999</v>
      </c>
      <c r="M169" s="7">
        <v>35364</v>
      </c>
      <c r="N169" s="7">
        <v>34500</v>
      </c>
      <c r="O169" s="7">
        <v>36228</v>
      </c>
      <c r="P169" t="s">
        <v>3739</v>
      </c>
      <c r="Q169" s="5">
        <f>5*12000*Table3[[#This Row],[FiveYearSurvivalRate]]</f>
        <v>59280</v>
      </c>
      <c r="R169" s="21">
        <f>365*5*Table3[[#This Row],[FiveYearSurvivalRate]]</f>
        <v>1803.1</v>
      </c>
      <c r="S169" s="19">
        <f>6000/Table3[[#This Row],[Gas Mileage]]*4</f>
        <v>1065.6247224935619</v>
      </c>
      <c r="T169" s="19">
        <f>5000</f>
        <v>5000</v>
      </c>
      <c r="U169" s="19">
        <f>Table3[[#This Row],[Price]]^0.2*20000*LOG((Table3[[#This Row],[Age]]+2))*Table3[[#This Row],[FiveYearDeathRate]]</f>
        <v>586.85835297212361</v>
      </c>
      <c r="V169" s="19">
        <f>Table3[Price]+Table3[[#This Row],[FiveYearFuelCost]]+Table3[[#This Row],[FiveYearInsurance]]+Table3[[#This Row],[FiveYearRepairCost]]</f>
        <v>42016.483075465687</v>
      </c>
    </row>
    <row r="170" spans="1:22" x14ac:dyDescent="0.25">
      <c r="A170" t="s">
        <v>3101</v>
      </c>
      <c r="B170" t="s">
        <v>3114</v>
      </c>
      <c r="C170" t="s">
        <v>3115</v>
      </c>
      <c r="D170">
        <v>2010</v>
      </c>
      <c r="E170">
        <v>4</v>
      </c>
      <c r="G170" s="21">
        <v>15.83</v>
      </c>
      <c r="H170" s="5">
        <v>48000</v>
      </c>
      <c r="I170" s="6">
        <v>4.0000000000000001E-3</v>
      </c>
      <c r="J170" s="6">
        <v>0.996</v>
      </c>
      <c r="K170" s="6">
        <v>1.78E-2</v>
      </c>
      <c r="L170" s="6">
        <v>0.98219999999999996</v>
      </c>
      <c r="M170" s="7">
        <v>33248</v>
      </c>
      <c r="N170" s="7">
        <v>32724</v>
      </c>
      <c r="O170" s="7">
        <v>33772</v>
      </c>
      <c r="P170" t="s">
        <v>1744</v>
      </c>
      <c r="Q170" s="5">
        <f>5*12000*Table3[[#This Row],[FiveYearSurvivalRate]]</f>
        <v>58932</v>
      </c>
      <c r="R170" s="21">
        <f>365*5*Table3[[#This Row],[FiveYearSurvivalRate]]</f>
        <v>1792.5149999999999</v>
      </c>
      <c r="S170" s="19">
        <f>6000/Table3[[#This Row],[Gas Mileage]]*4</f>
        <v>1516.1086544535692</v>
      </c>
      <c r="T170" s="19">
        <f>5000</f>
        <v>5000</v>
      </c>
      <c r="U170" s="19">
        <f>Table3[[#This Row],[Price]]^0.2*20000*LOG((Table3[[#This Row],[Age]]+2))*Table3[[#This Row],[FiveYearDeathRate]]</f>
        <v>2222.6297483998133</v>
      </c>
      <c r="V170" s="19">
        <f>Table3[Price]+Table3[[#This Row],[FiveYearFuelCost]]+Table3[[#This Row],[FiveYearInsurance]]+Table3[[#This Row],[FiveYearRepairCost]]</f>
        <v>41986.738402853385</v>
      </c>
    </row>
    <row r="171" spans="1:22" x14ac:dyDescent="0.25">
      <c r="A171" t="s">
        <v>3063</v>
      </c>
      <c r="B171" t="s">
        <v>3074</v>
      </c>
      <c r="C171" t="s">
        <v>3075</v>
      </c>
      <c r="D171">
        <v>2010</v>
      </c>
      <c r="E171">
        <v>4</v>
      </c>
      <c r="G171" s="21">
        <v>20.95</v>
      </c>
      <c r="H171" s="5">
        <v>48000</v>
      </c>
      <c r="I171" s="6">
        <v>8.0000000000000002E-3</v>
      </c>
      <c r="J171" s="6">
        <v>0.99199999999999999</v>
      </c>
      <c r="K171" s="6">
        <v>4.9200000000000001E-2</v>
      </c>
      <c r="L171" s="6">
        <v>0.95079999999999998</v>
      </c>
      <c r="M171" s="7">
        <v>29794</v>
      </c>
      <c r="N171" s="7">
        <v>28948</v>
      </c>
      <c r="O171" s="7">
        <v>30640</v>
      </c>
      <c r="P171" t="s">
        <v>1604</v>
      </c>
      <c r="Q171" s="5">
        <f>5*12000*Table3[[#This Row],[FiveYearSurvivalRate]]</f>
        <v>57048</v>
      </c>
      <c r="R171" s="21">
        <f>365*5*Table3[[#This Row],[FiveYearSurvivalRate]]</f>
        <v>1735.21</v>
      </c>
      <c r="S171" s="19">
        <f>6000/Table3[[#This Row],[Gas Mileage]]*4</f>
        <v>1145.5847255369929</v>
      </c>
      <c r="T171" s="19">
        <f>5000</f>
        <v>5000</v>
      </c>
      <c r="U171" s="19">
        <f>Table3[[#This Row],[Price]]^0.2*20000*LOG((Table3[[#This Row],[Age]]+2))*Table3[[#This Row],[FiveYearDeathRate]]</f>
        <v>6010.1440436702687</v>
      </c>
      <c r="V171" s="19">
        <f>Table3[Price]+Table3[[#This Row],[FiveYearFuelCost]]+Table3[[#This Row],[FiveYearInsurance]]+Table3[[#This Row],[FiveYearRepairCost]]</f>
        <v>41949.728769207257</v>
      </c>
    </row>
    <row r="172" spans="1:22" x14ac:dyDescent="0.25">
      <c r="A172" t="s">
        <v>3063</v>
      </c>
      <c r="B172" t="s">
        <v>3074</v>
      </c>
      <c r="C172" t="s">
        <v>3075</v>
      </c>
      <c r="D172">
        <v>2007</v>
      </c>
      <c r="E172">
        <v>7</v>
      </c>
      <c r="G172" s="21">
        <v>20.95</v>
      </c>
      <c r="H172" s="5">
        <v>84000</v>
      </c>
      <c r="I172" s="6">
        <v>2.9600000000000001E-2</v>
      </c>
      <c r="J172" s="6">
        <v>0.97040000000000004</v>
      </c>
      <c r="K172" s="6">
        <v>0.14760000000000001</v>
      </c>
      <c r="L172" s="6">
        <v>0.85240000000000005</v>
      </c>
      <c r="M172" s="7">
        <v>16126</v>
      </c>
      <c r="N172" s="7">
        <v>15708</v>
      </c>
      <c r="O172" s="7">
        <v>16543</v>
      </c>
      <c r="P172" t="s">
        <v>544</v>
      </c>
      <c r="Q172" s="5">
        <f>5*12000*Table3[[#This Row],[FiveYearSurvivalRate]]</f>
        <v>51144</v>
      </c>
      <c r="R172" s="21">
        <f>365*5*Table3[[#This Row],[FiveYearSurvivalRate]]</f>
        <v>1555.63</v>
      </c>
      <c r="S172" s="19">
        <f>6000/Table3[[#This Row],[Gas Mileage]]*4</f>
        <v>1145.5847255369929</v>
      </c>
      <c r="T172" s="19">
        <f>5000</f>
        <v>5000</v>
      </c>
      <c r="U172" s="19">
        <f>Table3[[#This Row],[Price]]^0.2*20000*LOG((Table3[[#This Row],[Age]]+2))*Table3[[#This Row],[FiveYearDeathRate]]</f>
        <v>19556.018695535338</v>
      </c>
      <c r="V172" s="19">
        <f>Table3[Price]+Table3[[#This Row],[FiveYearFuelCost]]+Table3[[#This Row],[FiveYearInsurance]]+Table3[[#This Row],[FiveYearRepairCost]]</f>
        <v>41827.60342107233</v>
      </c>
    </row>
    <row r="173" spans="1:22" x14ac:dyDescent="0.25">
      <c r="A173" t="s">
        <v>3202</v>
      </c>
      <c r="B173" t="s">
        <v>3203</v>
      </c>
      <c r="C173" t="s">
        <v>3204</v>
      </c>
      <c r="D173">
        <v>2014</v>
      </c>
      <c r="E173">
        <v>0</v>
      </c>
      <c r="F173">
        <v>4</v>
      </c>
      <c r="G173" s="21">
        <v>18.363</v>
      </c>
      <c r="H173" s="5">
        <v>0</v>
      </c>
      <c r="I173" s="6">
        <v>0</v>
      </c>
      <c r="J173" s="6">
        <v>1</v>
      </c>
      <c r="K173" s="6">
        <v>1.9E-2</v>
      </c>
      <c r="L173" s="6">
        <v>0.98099999999999998</v>
      </c>
      <c r="M173" s="7">
        <v>34491</v>
      </c>
      <c r="N173" s="7">
        <v>34050</v>
      </c>
      <c r="O173" s="7">
        <v>34931</v>
      </c>
      <c r="P173" t="s">
        <v>3620</v>
      </c>
      <c r="Q173" s="5">
        <f>5*12000*Table3[[#This Row],[FiveYearSurvivalRate]]</f>
        <v>58860</v>
      </c>
      <c r="R173" s="21">
        <f>365*5*Table3[[#This Row],[FiveYearSurvivalRate]]</f>
        <v>1790.325</v>
      </c>
      <c r="S173" s="19">
        <f>6000/Table3[[#This Row],[Gas Mileage]]*4</f>
        <v>1306.9759843162883</v>
      </c>
      <c r="T173" s="19">
        <f>5000</f>
        <v>5000</v>
      </c>
      <c r="U173" s="19">
        <f>Table3[[#This Row],[Price]]^0.2*20000*LOG((Table3[[#This Row],[Age]]+2))*Table3[[#This Row],[FiveYearDeathRate]]</f>
        <v>924.55877783233586</v>
      </c>
      <c r="V173" s="19">
        <f>Table3[Price]+Table3[[#This Row],[FiveYearFuelCost]]+Table3[[#This Row],[FiveYearInsurance]]+Table3[[#This Row],[FiveYearRepairCost]]</f>
        <v>41722.534762148629</v>
      </c>
    </row>
    <row r="174" spans="1:22" x14ac:dyDescent="0.25">
      <c r="A174" t="s">
        <v>3202</v>
      </c>
      <c r="B174" t="s">
        <v>3213</v>
      </c>
      <c r="C174" t="s">
        <v>3214</v>
      </c>
      <c r="D174">
        <v>2007</v>
      </c>
      <c r="E174">
        <v>7</v>
      </c>
      <c r="G174" s="21">
        <v>15.284000000000001</v>
      </c>
      <c r="H174" s="5">
        <v>84000</v>
      </c>
      <c r="I174" s="6">
        <v>3.04E-2</v>
      </c>
      <c r="J174" s="6">
        <v>0.96960000000000002</v>
      </c>
      <c r="K174" s="6">
        <v>0.1241333333</v>
      </c>
      <c r="L174" s="6">
        <v>0.87586666670000002</v>
      </c>
      <c r="M174" s="7">
        <v>18256</v>
      </c>
      <c r="N174" s="7">
        <v>17881</v>
      </c>
      <c r="O174" s="7">
        <v>18631</v>
      </c>
      <c r="P174" t="s">
        <v>746</v>
      </c>
      <c r="Q174" s="5">
        <f>5*12000*Table3[[#This Row],[FiveYearSurvivalRate]]</f>
        <v>52552.000002000001</v>
      </c>
      <c r="R174" s="21">
        <f>365*5*Table3[[#This Row],[FiveYearSurvivalRate]]</f>
        <v>1598.4566667275001</v>
      </c>
      <c r="S174" s="19">
        <f>6000/Table3[[#This Row],[Gas Mileage]]*4</f>
        <v>1570.2695629416382</v>
      </c>
      <c r="T174" s="19">
        <f>5000</f>
        <v>5000</v>
      </c>
      <c r="U174" s="19">
        <f>Table3[[#This Row],[Price]]^0.2*20000*LOG((Table3[[#This Row],[Age]]+2))*Table3[[#This Row],[FiveYearDeathRate]]</f>
        <v>16860.028254238921</v>
      </c>
      <c r="V174" s="19">
        <f>Table3[Price]+Table3[[#This Row],[FiveYearFuelCost]]+Table3[[#This Row],[FiveYearInsurance]]+Table3[[#This Row],[FiveYearRepairCost]]</f>
        <v>41686.297817180559</v>
      </c>
    </row>
    <row r="175" spans="1:22" x14ac:dyDescent="0.25">
      <c r="A175" t="s">
        <v>3118</v>
      </c>
      <c r="B175" t="s">
        <v>3143</v>
      </c>
      <c r="C175" t="s">
        <v>3144</v>
      </c>
      <c r="D175">
        <v>2014</v>
      </c>
      <c r="E175">
        <v>0</v>
      </c>
      <c r="F175">
        <v>4</v>
      </c>
      <c r="G175" s="21">
        <v>36.890999999999998</v>
      </c>
      <c r="H175" s="5">
        <v>0</v>
      </c>
      <c r="I175" s="6">
        <v>0</v>
      </c>
      <c r="J175" s="6">
        <v>1</v>
      </c>
      <c r="K175" s="6">
        <v>1.9E-2</v>
      </c>
      <c r="L175" s="6">
        <v>0.98099999999999998</v>
      </c>
      <c r="M175" s="7">
        <v>34896</v>
      </c>
      <c r="N175" s="7">
        <v>34185</v>
      </c>
      <c r="O175" s="7">
        <v>35605</v>
      </c>
      <c r="P175" t="s">
        <v>3600</v>
      </c>
      <c r="Q175" s="5">
        <f>5*12000*Table3[[#This Row],[FiveYearSurvivalRate]]</f>
        <v>58860</v>
      </c>
      <c r="R175" s="21">
        <f>365*5*Table3[[#This Row],[FiveYearSurvivalRate]]</f>
        <v>1790.325</v>
      </c>
      <c r="S175" s="19">
        <f>6000/Table3[[#This Row],[Gas Mileage]]*4</f>
        <v>650.56517849882084</v>
      </c>
      <c r="T175" s="19">
        <f>5000</f>
        <v>5000</v>
      </c>
      <c r="U175" s="19">
        <f>Table3[[#This Row],[Price]]^0.2*20000*LOG((Table3[[#This Row],[Age]]+2))*Table3[[#This Row],[FiveYearDeathRate]]</f>
        <v>926.71992054474629</v>
      </c>
      <c r="V175" s="19">
        <f>Table3[Price]+Table3[[#This Row],[FiveYearFuelCost]]+Table3[[#This Row],[FiveYearInsurance]]+Table3[[#This Row],[FiveYearRepairCost]]</f>
        <v>41473.285099043569</v>
      </c>
    </row>
    <row r="176" spans="1:22" x14ac:dyDescent="0.25">
      <c r="A176" t="s">
        <v>3063</v>
      </c>
      <c r="B176" t="s">
        <v>3072</v>
      </c>
      <c r="C176" t="s">
        <v>3073</v>
      </c>
      <c r="D176">
        <v>2007</v>
      </c>
      <c r="E176">
        <v>7</v>
      </c>
      <c r="F176">
        <v>4</v>
      </c>
      <c r="G176" s="21">
        <v>21.831</v>
      </c>
      <c r="H176" s="5">
        <v>84000</v>
      </c>
      <c r="I176" s="6">
        <v>2.9600000000000001E-2</v>
      </c>
      <c r="J176" s="6">
        <v>0.97040000000000004</v>
      </c>
      <c r="K176" s="6">
        <v>0.14760000000000001</v>
      </c>
      <c r="L176" s="6">
        <v>0.85240000000000005</v>
      </c>
      <c r="M176" s="7">
        <v>15850</v>
      </c>
      <c r="N176" s="7">
        <v>15549</v>
      </c>
      <c r="O176" s="7">
        <v>16151</v>
      </c>
      <c r="P176" t="s">
        <v>522</v>
      </c>
      <c r="Q176" s="5">
        <f>5*12000*Table3[[#This Row],[FiveYearSurvivalRate]]</f>
        <v>51144</v>
      </c>
      <c r="R176" s="21">
        <f>365*5*Table3[[#This Row],[FiveYearSurvivalRate]]</f>
        <v>1555.63</v>
      </c>
      <c r="S176" s="19">
        <f>6000/Table3[[#This Row],[Gas Mileage]]*4</f>
        <v>1099.3541294489487</v>
      </c>
      <c r="T176" s="19">
        <f>5000</f>
        <v>5000</v>
      </c>
      <c r="U176" s="19">
        <f>Table3[[#This Row],[Price]]^0.2*20000*LOG((Table3[[#This Row],[Age]]+2))*Table3[[#This Row],[FiveYearDeathRate]]</f>
        <v>19488.614544291482</v>
      </c>
      <c r="V176" s="19">
        <f>Table3[Price]+Table3[[#This Row],[FiveYearFuelCost]]+Table3[[#This Row],[FiveYearInsurance]]+Table3[[#This Row],[FiveYearRepairCost]]</f>
        <v>41437.968673740426</v>
      </c>
    </row>
    <row r="177" spans="1:22" x14ac:dyDescent="0.25">
      <c r="A177" t="s">
        <v>3328</v>
      </c>
      <c r="B177" t="s">
        <v>3335</v>
      </c>
      <c r="C177" t="s">
        <v>3336</v>
      </c>
      <c r="D177">
        <v>2011</v>
      </c>
      <c r="E177">
        <v>3</v>
      </c>
      <c r="F177">
        <v>3.33</v>
      </c>
      <c r="G177" s="21">
        <v>31.329000000000001</v>
      </c>
      <c r="H177" s="5">
        <v>36000</v>
      </c>
      <c r="I177" s="6">
        <v>6.6E-3</v>
      </c>
      <c r="J177" s="6">
        <v>0.99339999999999995</v>
      </c>
      <c r="K177" s="6">
        <v>2.9000000000000001E-2</v>
      </c>
      <c r="L177" s="6">
        <v>0.97099999999999997</v>
      </c>
      <c r="M177" s="7">
        <v>32412</v>
      </c>
      <c r="N177" s="7">
        <v>31650</v>
      </c>
      <c r="O177" s="7">
        <v>33174</v>
      </c>
      <c r="P177" t="s">
        <v>1942</v>
      </c>
      <c r="Q177" s="5">
        <f>5*12000*Table3[[#This Row],[FiveYearSurvivalRate]]</f>
        <v>58260</v>
      </c>
      <c r="R177" s="21">
        <f>365*5*Table3[[#This Row],[FiveYearSurvivalRate]]</f>
        <v>1772.075</v>
      </c>
      <c r="S177" s="19">
        <f>6000/Table3[[#This Row],[Gas Mileage]]*4</f>
        <v>766.06339174566699</v>
      </c>
      <c r="T177" s="19">
        <f>5000</f>
        <v>5000</v>
      </c>
      <c r="U177" s="19">
        <f>Table3[[#This Row],[Price]]^0.2*20000*LOG((Table3[[#This Row],[Age]]+2))*Table3[[#This Row],[FiveYearDeathRate]]</f>
        <v>3236.1429572028469</v>
      </c>
      <c r="V177" s="19">
        <f>Table3[Price]+Table3[[#This Row],[FiveYearFuelCost]]+Table3[[#This Row],[FiveYearInsurance]]+Table3[[#This Row],[FiveYearRepairCost]]</f>
        <v>41414.206348948515</v>
      </c>
    </row>
    <row r="178" spans="1:22" x14ac:dyDescent="0.25">
      <c r="A178" t="s">
        <v>3466</v>
      </c>
      <c r="B178" t="s">
        <v>3483</v>
      </c>
      <c r="C178" t="s">
        <v>3484</v>
      </c>
      <c r="D178">
        <v>2007</v>
      </c>
      <c r="E178">
        <v>7</v>
      </c>
      <c r="G178" s="21">
        <v>14.82</v>
      </c>
      <c r="H178" s="5">
        <v>84000</v>
      </c>
      <c r="I178" s="6">
        <v>1.8800000000000001E-2</v>
      </c>
      <c r="J178" s="6">
        <v>0.98119999999999996</v>
      </c>
      <c r="K178" s="6">
        <v>6.1866666700000003E-2</v>
      </c>
      <c r="L178" s="6">
        <v>0.93813333330000004</v>
      </c>
      <c r="M178" s="7">
        <v>25732</v>
      </c>
      <c r="N178" s="7">
        <v>25046</v>
      </c>
      <c r="O178" s="7">
        <v>26418</v>
      </c>
      <c r="P178" t="s">
        <v>614</v>
      </c>
      <c r="Q178" s="5">
        <f>5*12000*Table3[[#This Row],[FiveYearSurvivalRate]]</f>
        <v>56287.999997999999</v>
      </c>
      <c r="R178" s="21">
        <f>365*5*Table3[[#This Row],[FiveYearSurvivalRate]]</f>
        <v>1712.0933332725001</v>
      </c>
      <c r="S178" s="19">
        <f>6000/Table3[[#This Row],[Gas Mileage]]*4</f>
        <v>1619.4331983805669</v>
      </c>
      <c r="T178" s="19">
        <f>5000</f>
        <v>5000</v>
      </c>
      <c r="U178" s="19">
        <f>Table3[[#This Row],[Price]]^0.2*20000*LOG((Table3[[#This Row],[Age]]+2))*Table3[[#This Row],[FiveYearDeathRate]]</f>
        <v>8999.9517501689006</v>
      </c>
      <c r="V178" s="19">
        <f>Table3[Price]+Table3[[#This Row],[FiveYearFuelCost]]+Table3[[#This Row],[FiveYearInsurance]]+Table3[[#This Row],[FiveYearRepairCost]]</f>
        <v>41351.384948549472</v>
      </c>
    </row>
    <row r="179" spans="1:22" x14ac:dyDescent="0.25">
      <c r="A179" t="s">
        <v>3328</v>
      </c>
      <c r="B179" t="s">
        <v>3347</v>
      </c>
      <c r="C179" t="s">
        <v>3348</v>
      </c>
      <c r="D179">
        <v>2010</v>
      </c>
      <c r="E179">
        <v>4</v>
      </c>
      <c r="F179">
        <v>4</v>
      </c>
      <c r="G179" s="21">
        <v>19.059999999999999</v>
      </c>
      <c r="H179" s="5">
        <v>48000</v>
      </c>
      <c r="I179" s="6">
        <v>8.8000000000000005E-3</v>
      </c>
      <c r="J179" s="6">
        <v>0.99119999999999997</v>
      </c>
      <c r="K179" s="6">
        <v>3.5000000000000003E-2</v>
      </c>
      <c r="L179" s="6">
        <v>0.96499999999999997</v>
      </c>
      <c r="M179" s="7">
        <v>30767</v>
      </c>
      <c r="N179" s="7">
        <v>30245</v>
      </c>
      <c r="O179" s="7">
        <v>31290</v>
      </c>
      <c r="P179" t="s">
        <v>1554</v>
      </c>
      <c r="Q179" s="5">
        <f>5*12000*Table3[[#This Row],[FiveYearSurvivalRate]]</f>
        <v>57900</v>
      </c>
      <c r="R179" s="21">
        <f>365*5*Table3[[#This Row],[FiveYearSurvivalRate]]</f>
        <v>1761.125</v>
      </c>
      <c r="S179" s="19">
        <f>6000/Table3[[#This Row],[Gas Mileage]]*4</f>
        <v>1259.1815320041974</v>
      </c>
      <c r="T179" s="19">
        <f>5000</f>
        <v>5000</v>
      </c>
      <c r="U179" s="19">
        <f>Table3[[#This Row],[Price]]^0.2*20000*LOG((Table3[[#This Row],[Age]]+2))*Table3[[#This Row],[FiveYearDeathRate]]</f>
        <v>4303.0767272170478</v>
      </c>
      <c r="V179" s="19">
        <f>Table3[Price]+Table3[[#This Row],[FiveYearFuelCost]]+Table3[[#This Row],[FiveYearInsurance]]+Table3[[#This Row],[FiveYearRepairCost]]</f>
        <v>41329.258259221242</v>
      </c>
    </row>
    <row r="180" spans="1:22" x14ac:dyDescent="0.25">
      <c r="A180" t="s">
        <v>3328</v>
      </c>
      <c r="B180" t="s">
        <v>3337</v>
      </c>
      <c r="C180" t="s">
        <v>3338</v>
      </c>
      <c r="D180">
        <v>2011</v>
      </c>
      <c r="E180">
        <v>3</v>
      </c>
      <c r="F180">
        <v>4</v>
      </c>
      <c r="G180" s="21">
        <v>16.989000000000001</v>
      </c>
      <c r="H180" s="5">
        <v>36000</v>
      </c>
      <c r="I180" s="6">
        <v>6.6E-3</v>
      </c>
      <c r="J180" s="6">
        <v>0.99339999999999995</v>
      </c>
      <c r="K180" s="6">
        <v>2.9000000000000001E-2</v>
      </c>
      <c r="L180" s="6">
        <v>0.97099999999999997</v>
      </c>
      <c r="M180" s="7">
        <v>31555</v>
      </c>
      <c r="N180" s="7">
        <v>30821</v>
      </c>
      <c r="O180" s="7">
        <v>32289</v>
      </c>
      <c r="P180" t="s">
        <v>1944</v>
      </c>
      <c r="Q180" s="5">
        <f>5*12000*Table3[[#This Row],[FiveYearSurvivalRate]]</f>
        <v>58260</v>
      </c>
      <c r="R180" s="21">
        <f>365*5*Table3[[#This Row],[FiveYearSurvivalRate]]</f>
        <v>1772.075</v>
      </c>
      <c r="S180" s="19">
        <f>6000/Table3[[#This Row],[Gas Mileage]]*4</f>
        <v>1412.6787921596326</v>
      </c>
      <c r="T180" s="19">
        <f>5000</f>
        <v>5000</v>
      </c>
      <c r="U180" s="19">
        <f>Table3[[#This Row],[Price]]^0.2*20000*LOG((Table3[[#This Row],[Age]]+2))*Table3[[#This Row],[FiveYearDeathRate]]</f>
        <v>3218.8457785861719</v>
      </c>
      <c r="V180" s="19">
        <f>Table3[Price]+Table3[[#This Row],[FiveYearFuelCost]]+Table3[[#This Row],[FiveYearInsurance]]+Table3[[#This Row],[FiveYearRepairCost]]</f>
        <v>41186.524570745809</v>
      </c>
    </row>
    <row r="181" spans="1:22" x14ac:dyDescent="0.25">
      <c r="A181" t="s">
        <v>3118</v>
      </c>
      <c r="B181" t="s">
        <v>3135</v>
      </c>
      <c r="C181" t="s">
        <v>3136</v>
      </c>
      <c r="D181">
        <v>2013</v>
      </c>
      <c r="E181">
        <v>1</v>
      </c>
      <c r="G181" s="21">
        <v>16.984999999999999</v>
      </c>
      <c r="H181" s="5">
        <v>12000</v>
      </c>
      <c r="I181" s="6">
        <v>3.8E-3</v>
      </c>
      <c r="J181" s="6">
        <v>0.99619999999999997</v>
      </c>
      <c r="K181" s="6">
        <v>2.47E-2</v>
      </c>
      <c r="L181" s="6">
        <v>0.97529999999999994</v>
      </c>
      <c r="M181" s="7">
        <v>32772</v>
      </c>
      <c r="N181" s="7">
        <v>32269</v>
      </c>
      <c r="O181" s="7">
        <v>33274</v>
      </c>
      <c r="P181" t="s">
        <v>2868</v>
      </c>
      <c r="Q181" s="5">
        <f>5*12000*Table3[[#This Row],[FiveYearSurvivalRate]]</f>
        <v>58518</v>
      </c>
      <c r="R181" s="21">
        <f>365*5*Table3[[#This Row],[FiveYearSurvivalRate]]</f>
        <v>1779.9224999999999</v>
      </c>
      <c r="S181" s="19">
        <f>6000/Table3[[#This Row],[Gas Mileage]]*4</f>
        <v>1413.0114807182808</v>
      </c>
      <c r="T181" s="19">
        <f>5000</f>
        <v>5000</v>
      </c>
      <c r="U181" s="19">
        <f>Table3[[#This Row],[Price]]^0.2*20000*LOG((Table3[[#This Row],[Age]]+2))*Table3[[#This Row],[FiveYearDeathRate]]</f>
        <v>1885.6292311505422</v>
      </c>
      <c r="V181" s="19">
        <f>Table3[Price]+Table3[[#This Row],[FiveYearFuelCost]]+Table3[[#This Row],[FiveYearInsurance]]+Table3[[#This Row],[FiveYearRepairCost]]</f>
        <v>41070.640711868822</v>
      </c>
    </row>
    <row r="182" spans="1:22" x14ac:dyDescent="0.25">
      <c r="A182" t="s">
        <v>3063</v>
      </c>
      <c r="B182" t="s">
        <v>3066</v>
      </c>
      <c r="C182" t="s">
        <v>3067</v>
      </c>
      <c r="D182">
        <v>2014</v>
      </c>
      <c r="E182">
        <v>0</v>
      </c>
      <c r="F182">
        <v>4</v>
      </c>
      <c r="G182" s="21">
        <v>25.718</v>
      </c>
      <c r="H182" s="5">
        <v>0</v>
      </c>
      <c r="I182" s="6">
        <v>0</v>
      </c>
      <c r="J182" s="6">
        <v>1</v>
      </c>
      <c r="K182" s="6">
        <v>0.01</v>
      </c>
      <c r="L182" s="6">
        <v>0.99</v>
      </c>
      <c r="M182" s="7">
        <v>34638</v>
      </c>
      <c r="N182" s="7">
        <v>33800</v>
      </c>
      <c r="O182" s="7">
        <v>35478</v>
      </c>
      <c r="P182" t="s">
        <v>3575</v>
      </c>
      <c r="Q182" s="5">
        <f>5*12000*Table3[[#This Row],[FiveYearSurvivalRate]]</f>
        <v>59400</v>
      </c>
      <c r="R182" s="21">
        <f>365*5*Table3[[#This Row],[FiveYearSurvivalRate]]</f>
        <v>1806.75</v>
      </c>
      <c r="S182" s="19">
        <f>6000/Table3[[#This Row],[Gas Mileage]]*4</f>
        <v>933.19853798895713</v>
      </c>
      <c r="T182" s="19">
        <f>5000</f>
        <v>5000</v>
      </c>
      <c r="U182" s="19">
        <f>Table3[[#This Row],[Price]]^0.2*20000*LOG((Table3[[#This Row],[Age]]+2))*Table3[[#This Row],[FiveYearDeathRate]]</f>
        <v>487.02396220389051</v>
      </c>
      <c r="V182" s="19">
        <f>Table3[Price]+Table3[[#This Row],[FiveYearFuelCost]]+Table3[[#This Row],[FiveYearInsurance]]+Table3[[#This Row],[FiveYearRepairCost]]</f>
        <v>41058.222500192853</v>
      </c>
    </row>
    <row r="183" spans="1:22" x14ac:dyDescent="0.25">
      <c r="A183" t="s">
        <v>3453</v>
      </c>
      <c r="B183" t="s">
        <v>3464</v>
      </c>
      <c r="C183" t="s">
        <v>3465</v>
      </c>
      <c r="D183">
        <v>2014</v>
      </c>
      <c r="E183">
        <v>0</v>
      </c>
      <c r="F183">
        <v>4</v>
      </c>
      <c r="G183" s="21">
        <v>18.045000000000002</v>
      </c>
      <c r="H183" s="5">
        <v>0</v>
      </c>
      <c r="I183" s="6">
        <v>0</v>
      </c>
      <c r="J183" s="6">
        <v>1</v>
      </c>
      <c r="K183" s="6">
        <v>1E-3</v>
      </c>
      <c r="L183" s="6">
        <v>0.999</v>
      </c>
      <c r="M183" s="7">
        <v>34623</v>
      </c>
      <c r="N183" s="7">
        <v>34095</v>
      </c>
      <c r="O183" s="7">
        <v>35151</v>
      </c>
      <c r="P183" t="s">
        <v>3709</v>
      </c>
      <c r="Q183" s="5">
        <f>5*12000*Table3[[#This Row],[FiveYearSurvivalRate]]</f>
        <v>59940</v>
      </c>
      <c r="R183" s="21">
        <f>365*5*Table3[[#This Row],[FiveYearSurvivalRate]]</f>
        <v>1823.175</v>
      </c>
      <c r="S183" s="19">
        <f>6000/Table3[[#This Row],[Gas Mileage]]*4</f>
        <v>1330.0083125519534</v>
      </c>
      <c r="T183" s="19">
        <f>5000</f>
        <v>5000</v>
      </c>
      <c r="U183" s="19">
        <f>Table3[[#This Row],[Price]]^0.2*20000*LOG((Table3[[#This Row],[Age]]+2))*Table3[[#This Row],[FiveYearDeathRate]]</f>
        <v>48.698177371034276</v>
      </c>
      <c r="V183" s="19">
        <f>Table3[Price]+Table3[[#This Row],[FiveYearFuelCost]]+Table3[[#This Row],[FiveYearInsurance]]+Table3[[#This Row],[FiveYearRepairCost]]</f>
        <v>41001.706489922988</v>
      </c>
    </row>
    <row r="184" spans="1:22" x14ac:dyDescent="0.25">
      <c r="A184" t="s">
        <v>3101</v>
      </c>
      <c r="B184" t="s">
        <v>3108</v>
      </c>
      <c r="C184" t="s">
        <v>3109</v>
      </c>
      <c r="D184">
        <v>2009</v>
      </c>
      <c r="E184">
        <v>5</v>
      </c>
      <c r="G184" s="21">
        <v>15.835000000000001</v>
      </c>
      <c r="H184" s="5">
        <v>60000</v>
      </c>
      <c r="I184" s="6">
        <v>5.0000000000000001E-3</v>
      </c>
      <c r="J184" s="6">
        <v>0.995</v>
      </c>
      <c r="K184" s="6">
        <v>3.6999999999999998E-2</v>
      </c>
      <c r="L184" s="6">
        <v>0.96299999999999997</v>
      </c>
      <c r="M184" s="7">
        <v>29571</v>
      </c>
      <c r="N184" s="7">
        <v>28991</v>
      </c>
      <c r="O184" s="7">
        <v>30151</v>
      </c>
      <c r="P184" t="s">
        <v>1364</v>
      </c>
      <c r="Q184" s="5">
        <f>5*12000*Table3[[#This Row],[FiveYearSurvivalRate]]</f>
        <v>57780</v>
      </c>
      <c r="R184" s="21">
        <f>365*5*Table3[[#This Row],[FiveYearSurvivalRate]]</f>
        <v>1757.4749999999999</v>
      </c>
      <c r="S184" s="19">
        <f>6000/Table3[[#This Row],[Gas Mileage]]*4</f>
        <v>1515.6299336911902</v>
      </c>
      <c r="T184" s="19">
        <f>5000</f>
        <v>5000</v>
      </c>
      <c r="U184" s="19">
        <f>Table3[[#This Row],[Price]]^0.2*20000*LOG((Table3[[#This Row],[Age]]+2))*Table3[[#This Row],[FiveYearDeathRate]]</f>
        <v>4901.3082467457371</v>
      </c>
      <c r="V184" s="19">
        <f>Table3[Price]+Table3[[#This Row],[FiveYearFuelCost]]+Table3[[#This Row],[FiveYearInsurance]]+Table3[[#This Row],[FiveYearRepairCost]]</f>
        <v>40987.938180436926</v>
      </c>
    </row>
    <row r="185" spans="1:22" x14ac:dyDescent="0.25">
      <c r="A185" t="s">
        <v>3328</v>
      </c>
      <c r="B185" t="s">
        <v>3337</v>
      </c>
      <c r="C185" t="s">
        <v>3338</v>
      </c>
      <c r="D185">
        <v>2010</v>
      </c>
      <c r="E185">
        <v>4</v>
      </c>
      <c r="F185">
        <v>3.33</v>
      </c>
      <c r="G185" s="21">
        <v>16.989000000000001</v>
      </c>
      <c r="H185" s="5">
        <v>48000</v>
      </c>
      <c r="I185" s="6">
        <v>8.8000000000000005E-3</v>
      </c>
      <c r="J185" s="6">
        <v>0.99119999999999997</v>
      </c>
      <c r="K185" s="6">
        <v>3.5000000000000003E-2</v>
      </c>
      <c r="L185" s="6">
        <v>0.96499999999999997</v>
      </c>
      <c r="M185" s="7">
        <v>30236</v>
      </c>
      <c r="N185" s="7">
        <v>29471</v>
      </c>
      <c r="O185" s="7">
        <v>31002</v>
      </c>
      <c r="P185" t="s">
        <v>1544</v>
      </c>
      <c r="Q185" s="5">
        <f>5*12000*Table3[[#This Row],[FiveYearSurvivalRate]]</f>
        <v>57900</v>
      </c>
      <c r="R185" s="21">
        <f>365*5*Table3[[#This Row],[FiveYearSurvivalRate]]</f>
        <v>1761.125</v>
      </c>
      <c r="S185" s="19">
        <f>6000/Table3[[#This Row],[Gas Mileage]]*4</f>
        <v>1412.6787921596326</v>
      </c>
      <c r="T185" s="19">
        <f>5000</f>
        <v>5000</v>
      </c>
      <c r="U185" s="19">
        <f>Table3[[#This Row],[Price]]^0.2*20000*LOG((Table3[[#This Row],[Age]]+2))*Table3[[#This Row],[FiveYearDeathRate]]</f>
        <v>4288.1199675253465</v>
      </c>
      <c r="V185" s="19">
        <f>Table3[Price]+Table3[[#This Row],[FiveYearFuelCost]]+Table3[[#This Row],[FiveYearInsurance]]+Table3[[#This Row],[FiveYearRepairCost]]</f>
        <v>40936.798759684978</v>
      </c>
    </row>
    <row r="186" spans="1:22" x14ac:dyDescent="0.25">
      <c r="A186" t="s">
        <v>3118</v>
      </c>
      <c r="B186" t="s">
        <v>3123</v>
      </c>
      <c r="C186" t="s">
        <v>3124</v>
      </c>
      <c r="D186">
        <v>2014</v>
      </c>
      <c r="E186">
        <v>0</v>
      </c>
      <c r="G186" s="21">
        <v>18.635000000000002</v>
      </c>
      <c r="H186" s="5">
        <v>0</v>
      </c>
      <c r="I186" s="6">
        <v>0</v>
      </c>
      <c r="J186" s="6">
        <v>1</v>
      </c>
      <c r="K186" s="6">
        <v>1.9E-2</v>
      </c>
      <c r="L186" s="6">
        <v>0.98099999999999998</v>
      </c>
      <c r="M186" s="7">
        <v>33572</v>
      </c>
      <c r="N186" s="7">
        <v>33055</v>
      </c>
      <c r="O186" s="7">
        <v>34089</v>
      </c>
      <c r="P186" t="s">
        <v>3591</v>
      </c>
      <c r="Q186" s="5">
        <f>5*12000*Table3[[#This Row],[FiveYearSurvivalRate]]</f>
        <v>58860</v>
      </c>
      <c r="R186" s="21">
        <f>365*5*Table3[[#This Row],[FiveYearSurvivalRate]]</f>
        <v>1790.325</v>
      </c>
      <c r="S186" s="19">
        <f>6000/Table3[[#This Row],[Gas Mileage]]*4</f>
        <v>1287.8991145693585</v>
      </c>
      <c r="T186" s="19">
        <f>5000</f>
        <v>5000</v>
      </c>
      <c r="U186" s="19">
        <f>Table3[[#This Row],[Price]]^0.2*20000*LOG((Table3[[#This Row],[Age]]+2))*Table3[[#This Row],[FiveYearDeathRate]]</f>
        <v>919.57850647930991</v>
      </c>
      <c r="V186" s="19">
        <f>Table3[Price]+Table3[[#This Row],[FiveYearFuelCost]]+Table3[[#This Row],[FiveYearInsurance]]+Table3[[#This Row],[FiveYearRepairCost]]</f>
        <v>40779.477621048667</v>
      </c>
    </row>
    <row r="187" spans="1:22" x14ac:dyDescent="0.25">
      <c r="A187" t="s">
        <v>3359</v>
      </c>
      <c r="B187" t="s">
        <v>3372</v>
      </c>
      <c r="C187" t="s">
        <v>3373</v>
      </c>
      <c r="D187">
        <v>2009</v>
      </c>
      <c r="E187">
        <v>5</v>
      </c>
      <c r="G187" s="21">
        <v>12.81</v>
      </c>
      <c r="H187" s="5">
        <v>60000</v>
      </c>
      <c r="I187" s="6">
        <v>1.0999999999999999E-2</v>
      </c>
      <c r="J187" s="6">
        <v>0.98899999999999999</v>
      </c>
      <c r="K187" s="6">
        <v>7.0999999999999994E-2</v>
      </c>
      <c r="L187" s="6">
        <v>0.92900000000000005</v>
      </c>
      <c r="M187" s="7">
        <v>24812</v>
      </c>
      <c r="N187" s="7">
        <v>24177</v>
      </c>
      <c r="O187" s="7">
        <v>25448</v>
      </c>
      <c r="P187" t="s">
        <v>1210</v>
      </c>
      <c r="Q187" s="5">
        <f>5*12000*Table3[[#This Row],[FiveYearSurvivalRate]]</f>
        <v>55740</v>
      </c>
      <c r="R187" s="21">
        <f>365*5*Table3[[#This Row],[FiveYearSurvivalRate]]</f>
        <v>1695.4250000000002</v>
      </c>
      <c r="S187" s="19">
        <f>6000/Table3[[#This Row],[Gas Mileage]]*4</f>
        <v>1873.5362997658078</v>
      </c>
      <c r="T187" s="19">
        <f>5000</f>
        <v>5000</v>
      </c>
      <c r="U187" s="19">
        <f>Table3[[#This Row],[Price]]^0.2*20000*LOG((Table3[[#This Row],[Age]]+2))*Table3[[#This Row],[FiveYearDeathRate]]</f>
        <v>9080.8770028143808</v>
      </c>
      <c r="V187" s="19">
        <f>Table3[Price]+Table3[[#This Row],[FiveYearFuelCost]]+Table3[[#This Row],[FiveYearInsurance]]+Table3[[#This Row],[FiveYearRepairCost]]</f>
        <v>40766.413302580186</v>
      </c>
    </row>
    <row r="188" spans="1:22" x14ac:dyDescent="0.25">
      <c r="A188" t="s">
        <v>3265</v>
      </c>
      <c r="B188" t="s">
        <v>3286</v>
      </c>
      <c r="C188" t="s">
        <v>3287</v>
      </c>
      <c r="D188">
        <v>2009</v>
      </c>
      <c r="E188">
        <v>5</v>
      </c>
      <c r="F188">
        <v>4</v>
      </c>
      <c r="G188" s="21">
        <v>15.87</v>
      </c>
      <c r="H188" s="5">
        <v>60000</v>
      </c>
      <c r="I188" s="6">
        <v>1.2E-2</v>
      </c>
      <c r="J188" s="6">
        <v>0.98799999999999999</v>
      </c>
      <c r="K188" s="6">
        <v>4.9000000000000002E-2</v>
      </c>
      <c r="L188" s="6">
        <v>0.95099999999999996</v>
      </c>
      <c r="M188" s="7">
        <v>27788</v>
      </c>
      <c r="N188" s="7">
        <v>26992</v>
      </c>
      <c r="O188" s="7">
        <v>28585</v>
      </c>
      <c r="P188" t="s">
        <v>1502</v>
      </c>
      <c r="Q188" s="5">
        <f>5*12000*Table3[[#This Row],[FiveYearSurvivalRate]]</f>
        <v>57060</v>
      </c>
      <c r="R188" s="21">
        <f>365*5*Table3[[#This Row],[FiveYearSurvivalRate]]</f>
        <v>1735.5749999999998</v>
      </c>
      <c r="S188" s="19">
        <f>6000/Table3[[#This Row],[Gas Mileage]]*4</f>
        <v>1512.287334593573</v>
      </c>
      <c r="T188" s="19">
        <f>5000</f>
        <v>5000</v>
      </c>
      <c r="U188" s="19">
        <f>Table3[[#This Row],[Price]]^0.2*20000*LOG((Table3[[#This Row],[Age]]+2))*Table3[[#This Row],[FiveYearDeathRate]]</f>
        <v>6410.6878135078568</v>
      </c>
      <c r="V188" s="19">
        <f>Table3[Price]+Table3[[#This Row],[FiveYearFuelCost]]+Table3[[#This Row],[FiveYearInsurance]]+Table3[[#This Row],[FiveYearRepairCost]]</f>
        <v>40710.975148101432</v>
      </c>
    </row>
    <row r="189" spans="1:22" x14ac:dyDescent="0.25">
      <c r="A189" t="s">
        <v>3328</v>
      </c>
      <c r="B189" t="s">
        <v>3355</v>
      </c>
      <c r="C189" t="s">
        <v>3356</v>
      </c>
      <c r="D189">
        <v>2012</v>
      </c>
      <c r="E189">
        <v>2</v>
      </c>
      <c r="F189">
        <v>4</v>
      </c>
      <c r="G189" s="21">
        <v>20.689</v>
      </c>
      <c r="H189" s="5">
        <v>24000</v>
      </c>
      <c r="I189" s="6">
        <v>4.4000000000000003E-3</v>
      </c>
      <c r="J189" s="6">
        <v>0.99560000000000004</v>
      </c>
      <c r="K189" s="6">
        <v>2.3E-2</v>
      </c>
      <c r="L189" s="6">
        <v>0.97699999999999998</v>
      </c>
      <c r="M189" s="7">
        <v>32334</v>
      </c>
      <c r="N189" s="7">
        <v>31681</v>
      </c>
      <c r="O189" s="7">
        <v>32988</v>
      </c>
      <c r="P189" t="s">
        <v>2334</v>
      </c>
      <c r="Q189" s="5">
        <f>5*12000*Table3[[#This Row],[FiveYearSurvivalRate]]</f>
        <v>58620</v>
      </c>
      <c r="R189" s="21">
        <f>365*5*Table3[[#This Row],[FiveYearSurvivalRate]]</f>
        <v>1783.0249999999999</v>
      </c>
      <c r="S189" s="19">
        <f>6000/Table3[[#This Row],[Gas Mileage]]*4</f>
        <v>1160.0367344965923</v>
      </c>
      <c r="T189" s="19">
        <f>5000</f>
        <v>5000</v>
      </c>
      <c r="U189" s="19">
        <f>Table3[[#This Row],[Price]]^0.2*20000*LOG((Table3[[#This Row],[Age]]+2))*Table3[[#This Row],[FiveYearDeathRate]]</f>
        <v>2209.6805170609296</v>
      </c>
      <c r="V189" s="19">
        <f>Table3[Price]+Table3[[#This Row],[FiveYearFuelCost]]+Table3[[#This Row],[FiveYearInsurance]]+Table3[[#This Row],[FiveYearRepairCost]]</f>
        <v>40703.717251557522</v>
      </c>
    </row>
    <row r="190" spans="1:22" x14ac:dyDescent="0.25">
      <c r="A190" t="s">
        <v>3048</v>
      </c>
      <c r="B190" t="s">
        <v>3053</v>
      </c>
      <c r="C190" t="s">
        <v>3054</v>
      </c>
      <c r="D190">
        <v>2011</v>
      </c>
      <c r="E190">
        <v>3</v>
      </c>
      <c r="F190">
        <v>3.33</v>
      </c>
      <c r="G190" s="21">
        <v>19.745200000000001</v>
      </c>
      <c r="H190" s="5">
        <v>36000</v>
      </c>
      <c r="I190" s="6">
        <v>6.6E-3</v>
      </c>
      <c r="J190" s="6">
        <v>0.99339999999999995</v>
      </c>
      <c r="K190" s="6">
        <v>1.8800000000000001E-2</v>
      </c>
      <c r="L190" s="6">
        <v>0.98119999999999996</v>
      </c>
      <c r="M190" s="7">
        <v>32339</v>
      </c>
      <c r="N190" s="7">
        <v>31780</v>
      </c>
      <c r="O190" s="7">
        <v>32899</v>
      </c>
      <c r="P190" t="s">
        <v>2128</v>
      </c>
      <c r="Q190" s="5">
        <f>5*12000*Table3[[#This Row],[FiveYearSurvivalRate]]</f>
        <v>58872</v>
      </c>
      <c r="R190" s="21">
        <f>365*5*Table3[[#This Row],[FiveYearSurvivalRate]]</f>
        <v>1790.6899999999998</v>
      </c>
      <c r="S190" s="19">
        <f>6000/Table3[[#This Row],[Gas Mileage]]*4</f>
        <v>1215.4852824990378</v>
      </c>
      <c r="T190" s="19">
        <f>5000</f>
        <v>5000</v>
      </c>
      <c r="U190" s="19">
        <f>Table3[[#This Row],[Price]]^0.2*20000*LOG((Table3[[#This Row],[Age]]+2))*Table3[[#This Row],[FiveYearDeathRate]]</f>
        <v>2096.9675068295801</v>
      </c>
      <c r="V190" s="19">
        <f>Table3[Price]+Table3[[#This Row],[FiveYearFuelCost]]+Table3[[#This Row],[FiveYearInsurance]]+Table3[[#This Row],[FiveYearRepairCost]]</f>
        <v>40651.452789328614</v>
      </c>
    </row>
    <row r="191" spans="1:22" x14ac:dyDescent="0.25">
      <c r="A191" t="s">
        <v>3359</v>
      </c>
      <c r="B191" t="s">
        <v>3372</v>
      </c>
      <c r="C191" t="s">
        <v>3373</v>
      </c>
      <c r="D191">
        <v>2010</v>
      </c>
      <c r="E191">
        <v>4</v>
      </c>
      <c r="G191" s="21">
        <v>12.81</v>
      </c>
      <c r="H191" s="5">
        <v>48000</v>
      </c>
      <c r="I191" s="6">
        <v>8.8000000000000005E-3</v>
      </c>
      <c r="J191" s="6">
        <v>0.99119999999999997</v>
      </c>
      <c r="K191" s="6">
        <v>3.5000000000000003E-2</v>
      </c>
      <c r="L191" s="6">
        <v>0.96499999999999997</v>
      </c>
      <c r="M191" s="7">
        <v>29507</v>
      </c>
      <c r="N191" s="7">
        <v>28777</v>
      </c>
      <c r="O191" s="7">
        <v>30237</v>
      </c>
      <c r="P191" t="s">
        <v>1574</v>
      </c>
      <c r="Q191" s="5">
        <f>5*12000*Table3[[#This Row],[FiveYearSurvivalRate]]</f>
        <v>57900</v>
      </c>
      <c r="R191" s="21">
        <f>365*5*Table3[[#This Row],[FiveYearSurvivalRate]]</f>
        <v>1761.125</v>
      </c>
      <c r="S191" s="19">
        <f>6000/Table3[[#This Row],[Gas Mileage]]*4</f>
        <v>1873.5362997658078</v>
      </c>
      <c r="T191" s="19">
        <f>5000</f>
        <v>5000</v>
      </c>
      <c r="U191" s="19">
        <f>Table3[[#This Row],[Price]]^0.2*20000*LOG((Table3[[#This Row],[Age]]+2))*Table3[[#This Row],[FiveYearDeathRate]]</f>
        <v>4267.2400163394605</v>
      </c>
      <c r="V191" s="19">
        <f>Table3[Price]+Table3[[#This Row],[FiveYearFuelCost]]+Table3[[#This Row],[FiveYearInsurance]]+Table3[[#This Row],[FiveYearRepairCost]]</f>
        <v>40647.776316105272</v>
      </c>
    </row>
    <row r="192" spans="1:22" x14ac:dyDescent="0.25">
      <c r="A192" t="s">
        <v>3288</v>
      </c>
      <c r="B192" t="s">
        <v>3299</v>
      </c>
      <c r="C192" t="s">
        <v>3300</v>
      </c>
      <c r="D192">
        <v>2006</v>
      </c>
      <c r="E192">
        <v>8</v>
      </c>
      <c r="F192">
        <v>2</v>
      </c>
      <c r="G192" s="21">
        <v>17.937000000000001</v>
      </c>
      <c r="H192" s="5">
        <v>96000</v>
      </c>
      <c r="I192" s="6">
        <v>4.0399999999999998E-2</v>
      </c>
      <c r="J192" s="6">
        <v>0.95960000000000001</v>
      </c>
      <c r="K192" s="6">
        <v>0.1832</v>
      </c>
      <c r="L192" s="6">
        <v>0.81679999999999997</v>
      </c>
      <c r="M192" s="7">
        <v>10807</v>
      </c>
      <c r="N192" s="7">
        <v>10646</v>
      </c>
      <c r="O192" s="7">
        <v>10969</v>
      </c>
      <c r="P192" t="s">
        <v>462</v>
      </c>
      <c r="Q192" s="5">
        <f>5*12000*Table3[[#This Row],[FiveYearSurvivalRate]]</f>
        <v>49008</v>
      </c>
      <c r="R192" s="21">
        <f>365*5*Table3[[#This Row],[FiveYearSurvivalRate]]</f>
        <v>1490.6599999999999</v>
      </c>
      <c r="S192" s="19">
        <f>6000/Table3[[#This Row],[Gas Mileage]]*4</f>
        <v>1338.0163907007859</v>
      </c>
      <c r="T192" s="19">
        <f>5000</f>
        <v>5000</v>
      </c>
      <c r="U192" s="19">
        <f>Table3[[#This Row],[Price]]^0.2*20000*LOG((Table3[[#This Row],[Age]]+2))*Table3[[#This Row],[FiveYearDeathRate]]</f>
        <v>23479.913643363154</v>
      </c>
      <c r="V192" s="19">
        <f>Table3[Price]+Table3[[#This Row],[FiveYearFuelCost]]+Table3[[#This Row],[FiveYearInsurance]]+Table3[[#This Row],[FiveYearRepairCost]]</f>
        <v>40624.930034063946</v>
      </c>
    </row>
    <row r="193" spans="1:22" x14ac:dyDescent="0.25">
      <c r="A193" t="s">
        <v>3175</v>
      </c>
      <c r="B193" t="s">
        <v>3180</v>
      </c>
      <c r="C193" t="s">
        <v>3181</v>
      </c>
      <c r="D193">
        <v>2013</v>
      </c>
      <c r="E193">
        <v>1</v>
      </c>
      <c r="G193" s="21">
        <v>15.92</v>
      </c>
      <c r="H193" s="5">
        <v>12000</v>
      </c>
      <c r="I193" s="6">
        <v>2.2000000000000001E-3</v>
      </c>
      <c r="J193" s="6">
        <v>0.99780000000000002</v>
      </c>
      <c r="K193" s="6">
        <v>1.7000000000000001E-2</v>
      </c>
      <c r="L193" s="6">
        <v>0.98299999999999998</v>
      </c>
      <c r="M193" s="7">
        <v>32802</v>
      </c>
      <c r="N193" s="7">
        <v>32071</v>
      </c>
      <c r="O193" s="7">
        <v>33533</v>
      </c>
      <c r="P193" t="s">
        <v>2902</v>
      </c>
      <c r="Q193" s="5">
        <f>5*12000*Table3[[#This Row],[FiveYearSurvivalRate]]</f>
        <v>58980</v>
      </c>
      <c r="R193" s="21">
        <f>365*5*Table3[[#This Row],[FiveYearSurvivalRate]]</f>
        <v>1793.9749999999999</v>
      </c>
      <c r="S193" s="19">
        <f>6000/Table3[[#This Row],[Gas Mileage]]*4</f>
        <v>1507.537688442211</v>
      </c>
      <c r="T193" s="19">
        <f>5000</f>
        <v>5000</v>
      </c>
      <c r="U193" s="19">
        <f>Table3[[#This Row],[Price]]^0.2*20000*LOG((Table3[[#This Row],[Age]]+2))*Table3[[#This Row],[FiveYearDeathRate]]</f>
        <v>1298.0390137150068</v>
      </c>
      <c r="V193" s="19">
        <f>Table3[Price]+Table3[[#This Row],[FiveYearFuelCost]]+Table3[[#This Row],[FiveYearInsurance]]+Table3[[#This Row],[FiveYearRepairCost]]</f>
        <v>40607.576702157217</v>
      </c>
    </row>
    <row r="194" spans="1:22" x14ac:dyDescent="0.25">
      <c r="A194" t="s">
        <v>3528</v>
      </c>
      <c r="B194" t="s">
        <v>3533</v>
      </c>
      <c r="C194" t="s">
        <v>3534</v>
      </c>
      <c r="D194">
        <v>2014</v>
      </c>
      <c r="E194">
        <v>0</v>
      </c>
      <c r="F194">
        <v>4</v>
      </c>
      <c r="G194" s="22">
        <v>25.72</v>
      </c>
      <c r="H194" s="5">
        <v>0</v>
      </c>
      <c r="I194" s="6">
        <v>0</v>
      </c>
      <c r="J194" s="6">
        <v>1</v>
      </c>
      <c r="K194" s="6">
        <v>1.2E-2</v>
      </c>
      <c r="L194" s="6">
        <v>0.98799999999999999</v>
      </c>
      <c r="M194" s="7">
        <v>34021</v>
      </c>
      <c r="N194" s="7">
        <v>33300</v>
      </c>
      <c r="O194" s="7">
        <v>34743</v>
      </c>
      <c r="P194" t="s">
        <v>3736</v>
      </c>
      <c r="Q194" s="5">
        <f>5*12000*Table3[[#This Row],[FiveYearSurvivalRate]]</f>
        <v>59280</v>
      </c>
      <c r="R194" s="21">
        <f>365*5*Table3[[#This Row],[FiveYearSurvivalRate]]</f>
        <v>1803.1</v>
      </c>
      <c r="S194" s="19">
        <f>6000/Table3[[#This Row],[Gas Mileage]]*4</f>
        <v>933.12597200622088</v>
      </c>
      <c r="T194" s="19">
        <f>5000</f>
        <v>5000</v>
      </c>
      <c r="U194" s="19">
        <f>Table3[[#This Row],[Price]]^0.2*20000*LOG((Table3[[#This Row],[Age]]+2))*Table3[[#This Row],[FiveYearDeathRate]]</f>
        <v>582.33169584036818</v>
      </c>
      <c r="V194" s="19">
        <f>Table3[Price]+Table3[[#This Row],[FiveYearFuelCost]]+Table3[[#This Row],[FiveYearInsurance]]+Table3[[#This Row],[FiveYearRepairCost]]</f>
        <v>40536.457667846589</v>
      </c>
    </row>
    <row r="195" spans="1:22" x14ac:dyDescent="0.25">
      <c r="A195" t="s">
        <v>3101</v>
      </c>
      <c r="B195" t="s">
        <v>3110</v>
      </c>
      <c r="C195" t="s">
        <v>3111</v>
      </c>
      <c r="D195">
        <v>2009</v>
      </c>
      <c r="E195">
        <v>5</v>
      </c>
      <c r="G195" s="21">
        <v>14.365</v>
      </c>
      <c r="H195" s="5">
        <v>60000</v>
      </c>
      <c r="I195" s="6">
        <v>5.0000000000000001E-3</v>
      </c>
      <c r="J195" s="6">
        <v>0.995</v>
      </c>
      <c r="K195" s="6">
        <v>3.6999999999999998E-2</v>
      </c>
      <c r="L195" s="6">
        <v>0.96299999999999997</v>
      </c>
      <c r="M195" s="7">
        <v>28957</v>
      </c>
      <c r="N195" s="7">
        <v>28421</v>
      </c>
      <c r="O195" s="7">
        <v>29494</v>
      </c>
      <c r="P195" t="s">
        <v>1368</v>
      </c>
      <c r="Q195" s="5">
        <f>5*12000*Table3[[#This Row],[FiveYearSurvivalRate]]</f>
        <v>57780</v>
      </c>
      <c r="R195" s="21">
        <f>365*5*Table3[[#This Row],[FiveYearSurvivalRate]]</f>
        <v>1757.4749999999999</v>
      </c>
      <c r="S195" s="19">
        <f>6000/Table3[[#This Row],[Gas Mileage]]*4</f>
        <v>1670.7274625826662</v>
      </c>
      <c r="T195" s="19">
        <f>5000</f>
        <v>5000</v>
      </c>
      <c r="U195" s="19">
        <f>Table3[[#This Row],[Price]]^0.2*20000*LOG((Table3[[#This Row],[Age]]+2))*Table3[[#This Row],[FiveYearDeathRate]]</f>
        <v>4880.7833159195561</v>
      </c>
      <c r="V195" s="19">
        <f>Table3[Price]+Table3[[#This Row],[FiveYearFuelCost]]+Table3[[#This Row],[FiveYearInsurance]]+Table3[[#This Row],[FiveYearRepairCost]]</f>
        <v>40508.510778502226</v>
      </c>
    </row>
    <row r="196" spans="1:22" x14ac:dyDescent="0.25">
      <c r="A196" t="s">
        <v>3466</v>
      </c>
      <c r="B196" t="s">
        <v>3467</v>
      </c>
      <c r="C196" t="s">
        <v>3468</v>
      </c>
      <c r="D196">
        <v>2014</v>
      </c>
      <c r="E196">
        <v>0</v>
      </c>
      <c r="F196">
        <v>4</v>
      </c>
      <c r="G196" s="21">
        <v>19.103000000000002</v>
      </c>
      <c r="H196" s="5">
        <v>0</v>
      </c>
      <c r="I196" s="6">
        <v>0</v>
      </c>
      <c r="J196" s="6">
        <v>1</v>
      </c>
      <c r="K196" s="6">
        <v>1.2E-2</v>
      </c>
      <c r="L196" s="6">
        <v>0.98799999999999999</v>
      </c>
      <c r="M196" s="7">
        <v>33586</v>
      </c>
      <c r="N196" s="7">
        <v>32820</v>
      </c>
      <c r="O196" s="7">
        <v>34353</v>
      </c>
      <c r="P196" t="s">
        <v>3710</v>
      </c>
      <c r="Q196" s="5">
        <f>5*12000*Table3[[#This Row],[FiveYearSurvivalRate]]</f>
        <v>59280</v>
      </c>
      <c r="R196" s="21">
        <f>365*5*Table3[[#This Row],[FiveYearSurvivalRate]]</f>
        <v>1803.1</v>
      </c>
      <c r="S196" s="19">
        <f>6000/Table3[[#This Row],[Gas Mileage]]*4</f>
        <v>1256.3471706014761</v>
      </c>
      <c r="T196" s="19">
        <f>5000</f>
        <v>5000</v>
      </c>
      <c r="U196" s="19">
        <f>Table3[[#This Row],[Price]]^0.2*20000*LOG((Table3[[#This Row],[Age]]+2))*Table3[[#This Row],[FiveYearDeathRate]]</f>
        <v>580.83485630170048</v>
      </c>
      <c r="V196" s="19">
        <f>Table3[Price]+Table3[[#This Row],[FiveYearFuelCost]]+Table3[[#This Row],[FiveYearInsurance]]+Table3[[#This Row],[FiveYearRepairCost]]</f>
        <v>40423.182026903174</v>
      </c>
    </row>
    <row r="197" spans="1:22" x14ac:dyDescent="0.25">
      <c r="A197" t="s">
        <v>3328</v>
      </c>
      <c r="B197" t="s">
        <v>3357</v>
      </c>
      <c r="C197" t="s">
        <v>3358</v>
      </c>
      <c r="D197">
        <v>2011</v>
      </c>
      <c r="E197">
        <v>3</v>
      </c>
      <c r="F197">
        <v>4</v>
      </c>
      <c r="G197" s="21">
        <v>30</v>
      </c>
      <c r="H197" s="5">
        <v>36000</v>
      </c>
      <c r="I197" s="6">
        <v>6.6E-3</v>
      </c>
      <c r="J197" s="6">
        <v>0.99339999999999995</v>
      </c>
      <c r="K197" s="6">
        <v>2.9000000000000001E-2</v>
      </c>
      <c r="L197" s="6">
        <v>0.97099999999999997</v>
      </c>
      <c r="M197" s="7">
        <v>31368</v>
      </c>
      <c r="N197" s="7">
        <v>30549</v>
      </c>
      <c r="O197" s="7">
        <v>32188</v>
      </c>
      <c r="P197" t="s">
        <v>1964</v>
      </c>
      <c r="Q197" s="5">
        <f>5*12000*Table3[[#This Row],[FiveYearSurvivalRate]]</f>
        <v>58260</v>
      </c>
      <c r="R197" s="21">
        <f>365*5*Table3[[#This Row],[FiveYearSurvivalRate]]</f>
        <v>1772.075</v>
      </c>
      <c r="S197" s="19">
        <f>6000/Table3[[#This Row],[Gas Mileage]]*4</f>
        <v>800</v>
      </c>
      <c r="T197" s="19">
        <f>5000</f>
        <v>5000</v>
      </c>
      <c r="U197" s="19">
        <f>Table3[[#This Row],[Price]]^0.2*20000*LOG((Table3[[#This Row],[Age]]+2))*Table3[[#This Row],[FiveYearDeathRate]]</f>
        <v>3215.0216233343194</v>
      </c>
      <c r="V197" s="19">
        <f>Table3[Price]+Table3[[#This Row],[FiveYearFuelCost]]+Table3[[#This Row],[FiveYearInsurance]]+Table3[[#This Row],[FiveYearRepairCost]]</f>
        <v>40383.021623334316</v>
      </c>
    </row>
    <row r="198" spans="1:22" x14ac:dyDescent="0.25">
      <c r="A198" t="s">
        <v>3063</v>
      </c>
      <c r="B198" t="s">
        <v>3070</v>
      </c>
      <c r="C198" t="s">
        <v>3071</v>
      </c>
      <c r="D198">
        <v>2013</v>
      </c>
      <c r="E198">
        <v>1</v>
      </c>
      <c r="F198">
        <v>4</v>
      </c>
      <c r="G198" s="21">
        <v>21.831</v>
      </c>
      <c r="H198" s="5">
        <v>12000</v>
      </c>
      <c r="I198" s="6">
        <v>2E-3</v>
      </c>
      <c r="J198" s="6">
        <v>0.998</v>
      </c>
      <c r="K198" s="6">
        <v>1.9800000000000002E-2</v>
      </c>
      <c r="L198" s="6">
        <v>0.98019999999999996</v>
      </c>
      <c r="M198" s="7">
        <v>32770</v>
      </c>
      <c r="N198" s="7">
        <v>32035</v>
      </c>
      <c r="O198" s="7">
        <v>33506</v>
      </c>
      <c r="P198" t="s">
        <v>2680</v>
      </c>
      <c r="Q198" s="5">
        <f>5*12000*Table3[[#This Row],[FiveYearSurvivalRate]]</f>
        <v>58812</v>
      </c>
      <c r="R198" s="21">
        <f>365*5*Table3[[#This Row],[FiveYearSurvivalRate]]</f>
        <v>1788.865</v>
      </c>
      <c r="S198" s="19">
        <f>6000/Table3[[#This Row],[Gas Mileage]]*4</f>
        <v>1099.3541294489487</v>
      </c>
      <c r="T198" s="19">
        <f>5000</f>
        <v>5000</v>
      </c>
      <c r="U198" s="19">
        <f>Table3[[#This Row],[Price]]^0.2*20000*LOG((Table3[[#This Row],[Age]]+2))*Table3[[#This Row],[FiveYearDeathRate]]</f>
        <v>1511.5385856749613</v>
      </c>
      <c r="V198" s="19">
        <f>Table3[Price]+Table3[[#This Row],[FiveYearFuelCost]]+Table3[[#This Row],[FiveYearInsurance]]+Table3[[#This Row],[FiveYearRepairCost]]</f>
        <v>40380.892715123911</v>
      </c>
    </row>
    <row r="199" spans="1:22" x14ac:dyDescent="0.25">
      <c r="A199" t="s">
        <v>3101</v>
      </c>
      <c r="B199" t="s">
        <v>3108</v>
      </c>
      <c r="C199" t="s">
        <v>3109</v>
      </c>
      <c r="D199">
        <v>2008</v>
      </c>
      <c r="E199">
        <v>6</v>
      </c>
      <c r="G199" s="21">
        <v>15.835000000000001</v>
      </c>
      <c r="H199" s="5">
        <v>72000</v>
      </c>
      <c r="I199" s="6">
        <v>8.2000000000000007E-3</v>
      </c>
      <c r="J199" s="6">
        <v>0.99180000000000001</v>
      </c>
      <c r="K199" s="6">
        <v>5.5066666700000003E-2</v>
      </c>
      <c r="L199" s="6">
        <v>0.94493333329999996</v>
      </c>
      <c r="M199" s="7">
        <v>26206</v>
      </c>
      <c r="N199" s="7">
        <v>25665</v>
      </c>
      <c r="O199" s="7">
        <v>26747</v>
      </c>
      <c r="P199" t="s">
        <v>1006</v>
      </c>
      <c r="Q199" s="5">
        <f>5*12000*Table3[[#This Row],[FiveYearSurvivalRate]]</f>
        <v>56695.999997999999</v>
      </c>
      <c r="R199" s="21">
        <f>365*5*Table3[[#This Row],[FiveYearSurvivalRate]]</f>
        <v>1724.5033332725</v>
      </c>
      <c r="S199" s="19">
        <f>6000/Table3[[#This Row],[Gas Mileage]]*4</f>
        <v>1515.6299336911902</v>
      </c>
      <c r="T199" s="19">
        <f>5000</f>
        <v>5000</v>
      </c>
      <c r="U199" s="19">
        <f>Table3[[#This Row],[Price]]^0.2*20000*LOG((Table3[[#This Row],[Age]]+2))*Table3[[#This Row],[FiveYearDeathRate]]</f>
        <v>7609.0416021154733</v>
      </c>
      <c r="V199" s="19">
        <f>Table3[Price]+Table3[[#This Row],[FiveYearFuelCost]]+Table3[[#This Row],[FiveYearInsurance]]+Table3[[#This Row],[FiveYearRepairCost]]</f>
        <v>40330.671535806665</v>
      </c>
    </row>
    <row r="200" spans="1:22" x14ac:dyDescent="0.25">
      <c r="A200" t="s">
        <v>3265</v>
      </c>
      <c r="B200" t="s">
        <v>3276</v>
      </c>
      <c r="C200" t="s">
        <v>3277</v>
      </c>
      <c r="D200">
        <v>2014</v>
      </c>
      <c r="E200">
        <v>0</v>
      </c>
      <c r="G200" s="21">
        <v>20.605699999999999</v>
      </c>
      <c r="H200" s="5">
        <v>0</v>
      </c>
      <c r="I200" s="6">
        <v>0</v>
      </c>
      <c r="J200" s="6">
        <v>1</v>
      </c>
      <c r="K200" s="6">
        <v>1.2E-2</v>
      </c>
      <c r="L200" s="6">
        <v>0.98799999999999999</v>
      </c>
      <c r="M200" s="7">
        <v>33561</v>
      </c>
      <c r="N200" s="7">
        <v>32950</v>
      </c>
      <c r="O200" s="7">
        <v>34174</v>
      </c>
      <c r="P200" t="s">
        <v>3642</v>
      </c>
      <c r="Q200" s="5">
        <f>5*12000*Table3[[#This Row],[FiveYearSurvivalRate]]</f>
        <v>59280</v>
      </c>
      <c r="R200" s="21">
        <f>365*5*Table3[[#This Row],[FiveYearSurvivalRate]]</f>
        <v>1803.1</v>
      </c>
      <c r="S200" s="19">
        <f>6000/Table3[[#This Row],[Gas Mileage]]*4</f>
        <v>1164.7262650625798</v>
      </c>
      <c r="T200" s="19">
        <f>5000</f>
        <v>5000</v>
      </c>
      <c r="U200" s="19">
        <f>Table3[[#This Row],[Price]]^0.2*20000*LOG((Table3[[#This Row],[Age]]+2))*Table3[[#This Row],[FiveYearDeathRate]]</f>
        <v>580.74836075695646</v>
      </c>
      <c r="V200" s="19">
        <f>Table3[Price]+Table3[[#This Row],[FiveYearFuelCost]]+Table3[[#This Row],[FiveYearInsurance]]+Table3[[#This Row],[FiveYearRepairCost]]</f>
        <v>40306.474625819537</v>
      </c>
    </row>
    <row r="201" spans="1:22" x14ac:dyDescent="0.25">
      <c r="A201" t="s">
        <v>3063</v>
      </c>
      <c r="B201" t="s">
        <v>3068</v>
      </c>
      <c r="C201" t="s">
        <v>3069</v>
      </c>
      <c r="D201">
        <v>2009</v>
      </c>
      <c r="E201">
        <v>5</v>
      </c>
      <c r="F201">
        <v>3.67</v>
      </c>
      <c r="G201" s="21">
        <v>26.75</v>
      </c>
      <c r="H201" s="5">
        <v>60000</v>
      </c>
      <c r="I201" s="6">
        <v>0.01</v>
      </c>
      <c r="J201" s="6">
        <v>0.99</v>
      </c>
      <c r="K201" s="6">
        <v>0.108</v>
      </c>
      <c r="L201" s="6">
        <v>0.89200000000000002</v>
      </c>
      <c r="M201" s="7">
        <v>21032</v>
      </c>
      <c r="N201" s="7">
        <v>20484</v>
      </c>
      <c r="O201" s="7">
        <v>21581</v>
      </c>
      <c r="P201" t="s">
        <v>1494</v>
      </c>
      <c r="Q201" s="5">
        <f>5*12000*Table3[[#This Row],[FiveYearSurvivalRate]]</f>
        <v>53520</v>
      </c>
      <c r="R201" s="21">
        <f>365*5*Table3[[#This Row],[FiveYearSurvivalRate]]</f>
        <v>1627.9</v>
      </c>
      <c r="S201" s="19">
        <f>6000/Table3[[#This Row],[Gas Mileage]]*4</f>
        <v>897.19626168224295</v>
      </c>
      <c r="T201" s="19">
        <f>5000</f>
        <v>5000</v>
      </c>
      <c r="U201" s="19">
        <f>Table3[[#This Row],[Price]]^0.2*20000*LOG((Table3[[#This Row],[Age]]+2))*Table3[[#This Row],[FiveYearDeathRate]]</f>
        <v>13364.015179024616</v>
      </c>
      <c r="V201" s="19">
        <f>Table3[Price]+Table3[[#This Row],[FiveYearFuelCost]]+Table3[[#This Row],[FiveYearInsurance]]+Table3[[#This Row],[FiveYearRepairCost]]</f>
        <v>40293.211440706858</v>
      </c>
    </row>
    <row r="202" spans="1:22" x14ac:dyDescent="0.25">
      <c r="A202" t="s">
        <v>3503</v>
      </c>
      <c r="B202" t="s">
        <v>3526</v>
      </c>
      <c r="C202" t="s">
        <v>3527</v>
      </c>
      <c r="D202">
        <v>2013</v>
      </c>
      <c r="E202">
        <v>1</v>
      </c>
      <c r="F202">
        <v>4</v>
      </c>
      <c r="G202" s="22">
        <v>20.75</v>
      </c>
      <c r="H202" s="5">
        <v>12000</v>
      </c>
      <c r="I202" s="6">
        <v>2.3999999999999998E-3</v>
      </c>
      <c r="J202" s="6">
        <v>0.99760000000000004</v>
      </c>
      <c r="K202" s="6">
        <v>1.4500000000000001E-2</v>
      </c>
      <c r="L202" s="6">
        <v>0.98550000000000004</v>
      </c>
      <c r="M202" s="7">
        <v>32783</v>
      </c>
      <c r="N202" s="7">
        <v>32139</v>
      </c>
      <c r="O202" s="7">
        <v>33427</v>
      </c>
      <c r="P202" t="s">
        <v>2828</v>
      </c>
      <c r="Q202" s="5">
        <f>5*12000*Table3[[#This Row],[FiveYearSurvivalRate]]</f>
        <v>59130</v>
      </c>
      <c r="R202" s="21">
        <f>365*5*Table3[[#This Row],[FiveYearSurvivalRate]]</f>
        <v>1798.5375000000001</v>
      </c>
      <c r="S202" s="19">
        <f>6000/Table3[[#This Row],[Gas Mileage]]*4</f>
        <v>1156.6265060240964</v>
      </c>
      <c r="T202" s="19">
        <f>5000</f>
        <v>5000</v>
      </c>
      <c r="U202" s="19">
        <f>Table3[[#This Row],[Price]]^0.2*20000*LOG((Table3[[#This Row],[Age]]+2))*Table3[[#This Row],[FiveYearDeathRate]]</f>
        <v>1107.0226340712529</v>
      </c>
      <c r="V202" s="19">
        <f>Table3[Price]+Table3[[#This Row],[FiveYearFuelCost]]+Table3[[#This Row],[FiveYearInsurance]]+Table3[[#This Row],[FiveYearRepairCost]]</f>
        <v>40046.649140095353</v>
      </c>
    </row>
    <row r="203" spans="1:22" x14ac:dyDescent="0.25">
      <c r="A203" t="s">
        <v>3328</v>
      </c>
      <c r="B203" t="s">
        <v>3331</v>
      </c>
      <c r="C203" t="s">
        <v>3332</v>
      </c>
      <c r="D203">
        <v>2013</v>
      </c>
      <c r="E203">
        <v>1</v>
      </c>
      <c r="F203">
        <v>4</v>
      </c>
      <c r="G203" s="21">
        <v>23.603999999999999</v>
      </c>
      <c r="H203" s="5">
        <v>12000</v>
      </c>
      <c r="I203" s="6">
        <v>2.2000000000000001E-3</v>
      </c>
      <c r="J203" s="6">
        <v>0.99780000000000002</v>
      </c>
      <c r="K203" s="6">
        <v>1.7000000000000001E-2</v>
      </c>
      <c r="L203" s="6">
        <v>0.98299999999999998</v>
      </c>
      <c r="M203" s="7">
        <v>32606</v>
      </c>
      <c r="N203" s="7">
        <v>32119</v>
      </c>
      <c r="O203" s="7">
        <v>33092</v>
      </c>
      <c r="P203" t="s">
        <v>3006</v>
      </c>
      <c r="Q203" s="5">
        <f>5*12000*Table3[[#This Row],[FiveYearSurvivalRate]]</f>
        <v>58980</v>
      </c>
      <c r="R203" s="21">
        <f>365*5*Table3[[#This Row],[FiveYearSurvivalRate]]</f>
        <v>1793.9749999999999</v>
      </c>
      <c r="S203" s="19">
        <f>6000/Table3[[#This Row],[Gas Mileage]]*4</f>
        <v>1016.7768174885613</v>
      </c>
      <c r="T203" s="19">
        <f>5000</f>
        <v>5000</v>
      </c>
      <c r="U203" s="19">
        <f>Table3[[#This Row],[Price]]^0.2*20000*LOG((Table3[[#This Row],[Age]]+2))*Table3[[#This Row],[FiveYearDeathRate]]</f>
        <v>1296.484072465882</v>
      </c>
      <c r="V203" s="19">
        <f>Table3[Price]+Table3[[#This Row],[FiveYearFuelCost]]+Table3[[#This Row],[FiveYearInsurance]]+Table3[[#This Row],[FiveYearRepairCost]]</f>
        <v>39919.260889954443</v>
      </c>
    </row>
    <row r="204" spans="1:22" x14ac:dyDescent="0.25">
      <c r="A204" t="s">
        <v>3328</v>
      </c>
      <c r="B204" t="s">
        <v>3343</v>
      </c>
      <c r="C204" t="s">
        <v>3344</v>
      </c>
      <c r="D204">
        <v>2013</v>
      </c>
      <c r="E204">
        <v>1</v>
      </c>
      <c r="F204">
        <v>3.33</v>
      </c>
      <c r="G204" s="21">
        <v>22.222000000000001</v>
      </c>
      <c r="H204" s="5">
        <v>12000</v>
      </c>
      <c r="I204" s="6">
        <v>2.2000000000000001E-3</v>
      </c>
      <c r="J204" s="6">
        <v>0.99780000000000002</v>
      </c>
      <c r="K204" s="6">
        <v>1.7000000000000001E-2</v>
      </c>
      <c r="L204" s="6">
        <v>0.98299999999999998</v>
      </c>
      <c r="M204" s="7">
        <v>32335</v>
      </c>
      <c r="N204" s="7">
        <v>31614</v>
      </c>
      <c r="O204" s="7">
        <v>33057</v>
      </c>
      <c r="P204" t="s">
        <v>3016</v>
      </c>
      <c r="Q204" s="5">
        <f>5*12000*Table3[[#This Row],[FiveYearSurvivalRate]]</f>
        <v>58980</v>
      </c>
      <c r="R204" s="21">
        <f>365*5*Table3[[#This Row],[FiveYearSurvivalRate]]</f>
        <v>1793.9749999999999</v>
      </c>
      <c r="S204" s="19">
        <f>6000/Table3[[#This Row],[Gas Mileage]]*4</f>
        <v>1080.0108001080009</v>
      </c>
      <c r="T204" s="19">
        <f>5000</f>
        <v>5000</v>
      </c>
      <c r="U204" s="19">
        <f>Table3[[#This Row],[Price]]^0.2*20000*LOG((Table3[[#This Row],[Age]]+2))*Table3[[#This Row],[FiveYearDeathRate]]</f>
        <v>1294.321764234443</v>
      </c>
      <c r="V204" s="19">
        <f>Table3[Price]+Table3[[#This Row],[FiveYearFuelCost]]+Table3[[#This Row],[FiveYearInsurance]]+Table3[[#This Row],[FiveYearRepairCost]]</f>
        <v>39709.332564342447</v>
      </c>
    </row>
    <row r="205" spans="1:22" x14ac:dyDescent="0.25">
      <c r="A205" t="s">
        <v>3413</v>
      </c>
      <c r="B205" t="s">
        <v>3416</v>
      </c>
      <c r="C205" t="s">
        <v>3417</v>
      </c>
      <c r="D205">
        <v>2008</v>
      </c>
      <c r="E205">
        <v>6</v>
      </c>
      <c r="G205" s="21">
        <v>14.663</v>
      </c>
      <c r="H205" s="5">
        <v>72000</v>
      </c>
      <c r="I205" s="6">
        <v>1.5699999999999999E-2</v>
      </c>
      <c r="J205" s="6">
        <v>0.98429999999999995</v>
      </c>
      <c r="K205" s="6">
        <v>6.80666667E-2</v>
      </c>
      <c r="L205" s="6">
        <v>0.93193333330000006</v>
      </c>
      <c r="M205" s="7">
        <v>23813</v>
      </c>
      <c r="N205" s="7">
        <v>23098</v>
      </c>
      <c r="O205" s="7">
        <v>24528</v>
      </c>
      <c r="P205" t="s">
        <v>900</v>
      </c>
      <c r="Q205" s="5">
        <f>5*12000*Table3[[#This Row],[FiveYearSurvivalRate]]</f>
        <v>55915.999998000007</v>
      </c>
      <c r="R205" s="21">
        <f>365*5*Table3[[#This Row],[FiveYearSurvivalRate]]</f>
        <v>1700.7783332725</v>
      </c>
      <c r="S205" s="19">
        <f>6000/Table3[[#This Row],[Gas Mileage]]*4</f>
        <v>1636.7728295710292</v>
      </c>
      <c r="T205" s="19">
        <f>5000</f>
        <v>5000</v>
      </c>
      <c r="U205" s="19">
        <f>Table3[[#This Row],[Price]]^0.2*20000*LOG((Table3[[#This Row],[Age]]+2))*Table3[[#This Row],[FiveYearDeathRate]]</f>
        <v>9226.953423798308</v>
      </c>
      <c r="V205" s="19">
        <f>Table3[Price]+Table3[[#This Row],[FiveYearFuelCost]]+Table3[[#This Row],[FiveYearInsurance]]+Table3[[#This Row],[FiveYearRepairCost]]</f>
        <v>39676.726253369336</v>
      </c>
    </row>
    <row r="206" spans="1:22" x14ac:dyDescent="0.25">
      <c r="A206" t="s">
        <v>3202</v>
      </c>
      <c r="B206" t="s">
        <v>3213</v>
      </c>
      <c r="C206" t="s">
        <v>3214</v>
      </c>
      <c r="D206">
        <v>2006</v>
      </c>
      <c r="E206">
        <v>8</v>
      </c>
      <c r="G206" s="21">
        <v>15.284000000000001</v>
      </c>
      <c r="H206" s="5">
        <v>96000</v>
      </c>
      <c r="I206" s="6">
        <v>3.61E-2</v>
      </c>
      <c r="J206" s="6">
        <v>0.96389999999999998</v>
      </c>
      <c r="K206" s="6">
        <v>0.1482</v>
      </c>
      <c r="L206" s="6">
        <v>0.8518</v>
      </c>
      <c r="M206" s="7">
        <v>13282</v>
      </c>
      <c r="N206" s="7">
        <v>13030</v>
      </c>
      <c r="O206" s="7">
        <v>13534</v>
      </c>
      <c r="P206" t="s">
        <v>414</v>
      </c>
      <c r="Q206" s="5">
        <f>5*12000*Table3[[#This Row],[FiveYearSurvivalRate]]</f>
        <v>51108</v>
      </c>
      <c r="R206" s="21">
        <f>365*5*Table3[[#This Row],[FiveYearSurvivalRate]]</f>
        <v>1554.5350000000001</v>
      </c>
      <c r="S206" s="19">
        <f>6000/Table3[[#This Row],[Gas Mileage]]*4</f>
        <v>1570.2695629416382</v>
      </c>
      <c r="T206" s="19">
        <f>5000</f>
        <v>5000</v>
      </c>
      <c r="U206" s="19">
        <f>Table3[[#This Row],[Price]]^0.2*20000*LOG((Table3[[#This Row],[Age]]+2))*Table3[[#This Row],[FiveYearDeathRate]]</f>
        <v>19793.878243115363</v>
      </c>
      <c r="V206" s="19">
        <f>Table3[Price]+Table3[[#This Row],[FiveYearFuelCost]]+Table3[[#This Row],[FiveYearInsurance]]+Table3[[#This Row],[FiveYearRepairCost]]</f>
        <v>39646.147806057001</v>
      </c>
    </row>
    <row r="207" spans="1:22" x14ac:dyDescent="0.25">
      <c r="A207" t="s">
        <v>3244</v>
      </c>
      <c r="B207" t="s">
        <v>3263</v>
      </c>
      <c r="C207" t="s">
        <v>3264</v>
      </c>
      <c r="D207">
        <v>2008</v>
      </c>
      <c r="E207">
        <v>6</v>
      </c>
      <c r="F207">
        <v>4</v>
      </c>
      <c r="G207" s="21">
        <v>19.84</v>
      </c>
      <c r="H207" s="5">
        <v>72000</v>
      </c>
      <c r="I207" s="6">
        <v>0.03</v>
      </c>
      <c r="J207" s="6">
        <v>0.97</v>
      </c>
      <c r="K207" s="6">
        <v>0.1512</v>
      </c>
      <c r="L207" s="6">
        <v>0.8488</v>
      </c>
      <c r="M207" s="7">
        <v>14757</v>
      </c>
      <c r="N207" s="7">
        <v>14416</v>
      </c>
      <c r="O207" s="7">
        <v>15097</v>
      </c>
      <c r="P207" t="s">
        <v>1126</v>
      </c>
      <c r="Q207" s="5">
        <f>5*12000*Table3[[#This Row],[FiveYearSurvivalRate]]</f>
        <v>50928</v>
      </c>
      <c r="R207" s="21">
        <f>365*5*Table3[[#This Row],[FiveYearSurvivalRate]]</f>
        <v>1549.06</v>
      </c>
      <c r="S207" s="19">
        <f>6000/Table3[[#This Row],[Gas Mileage]]*4</f>
        <v>1209.6774193548388</v>
      </c>
      <c r="T207" s="19">
        <f>5000</f>
        <v>5000</v>
      </c>
      <c r="U207" s="19">
        <f>Table3[[#This Row],[Price]]^0.2*20000*LOG((Table3[[#This Row],[Age]]+2))*Table3[[#This Row],[FiveYearDeathRate]]</f>
        <v>18625.692527305138</v>
      </c>
      <c r="V207" s="19">
        <f>Table3[Price]+Table3[[#This Row],[FiveYearFuelCost]]+Table3[[#This Row],[FiveYearInsurance]]+Table3[[#This Row],[FiveYearRepairCost]]</f>
        <v>39592.369946659979</v>
      </c>
    </row>
    <row r="208" spans="1:22" x14ac:dyDescent="0.25">
      <c r="A208" t="s">
        <v>3288</v>
      </c>
      <c r="B208" t="s">
        <v>3299</v>
      </c>
      <c r="C208" t="s">
        <v>3300</v>
      </c>
      <c r="D208">
        <v>2007</v>
      </c>
      <c r="E208">
        <v>7</v>
      </c>
      <c r="F208">
        <v>2</v>
      </c>
      <c r="G208" s="21">
        <v>17.937000000000001</v>
      </c>
      <c r="H208" s="5">
        <v>84000</v>
      </c>
      <c r="I208" s="6">
        <v>3.2599999999999997E-2</v>
      </c>
      <c r="J208" s="6">
        <v>0.96740000000000004</v>
      </c>
      <c r="K208" s="6">
        <v>0.15379999999999999</v>
      </c>
      <c r="L208" s="6">
        <v>0.84619999999999995</v>
      </c>
      <c r="M208" s="7">
        <v>13453</v>
      </c>
      <c r="N208" s="7">
        <v>13252</v>
      </c>
      <c r="O208" s="7">
        <v>13655</v>
      </c>
      <c r="P208" t="s">
        <v>806</v>
      </c>
      <c r="Q208" s="5">
        <f>5*12000*Table3[[#This Row],[FiveYearSurvivalRate]]</f>
        <v>50772</v>
      </c>
      <c r="R208" s="21">
        <f>365*5*Table3[[#This Row],[FiveYearSurvivalRate]]</f>
        <v>1544.3149999999998</v>
      </c>
      <c r="S208" s="19">
        <f>6000/Table3[[#This Row],[Gas Mileage]]*4</f>
        <v>1338.0163907007859</v>
      </c>
      <c r="T208" s="19">
        <f>5000</f>
        <v>5000</v>
      </c>
      <c r="U208" s="19">
        <f>Table3[[#This Row],[Price]]^0.2*20000*LOG((Table3[[#This Row],[Age]]+2))*Table3[[#This Row],[FiveYearDeathRate]]</f>
        <v>19652.097905776685</v>
      </c>
      <c r="V208" s="19">
        <f>Table3[Price]+Table3[[#This Row],[FiveYearFuelCost]]+Table3[[#This Row],[FiveYearInsurance]]+Table3[[#This Row],[FiveYearRepairCost]]</f>
        <v>39443.114296477477</v>
      </c>
    </row>
    <row r="209" spans="1:22" x14ac:dyDescent="0.25">
      <c r="A209" t="s">
        <v>3217</v>
      </c>
      <c r="B209" t="s">
        <v>3238</v>
      </c>
      <c r="C209" t="s">
        <v>3239</v>
      </c>
      <c r="D209">
        <v>2013</v>
      </c>
      <c r="E209">
        <v>1</v>
      </c>
      <c r="F209">
        <v>4</v>
      </c>
      <c r="G209" s="21">
        <v>20.515000000000001</v>
      </c>
      <c r="H209" s="5">
        <v>12000</v>
      </c>
      <c r="I209" s="6">
        <v>2.2000000000000001E-3</v>
      </c>
      <c r="J209" s="6">
        <v>0.99780000000000002</v>
      </c>
      <c r="K209" s="6">
        <v>1.3599999999999999E-2</v>
      </c>
      <c r="L209" s="6">
        <v>0.98640000000000005</v>
      </c>
      <c r="M209" s="7">
        <v>32238</v>
      </c>
      <c r="N209" s="7">
        <v>31810</v>
      </c>
      <c r="O209" s="7">
        <v>32666</v>
      </c>
      <c r="P209" t="s">
        <v>2948</v>
      </c>
      <c r="Q209" s="5">
        <f>5*12000*Table3[[#This Row],[FiveYearSurvivalRate]]</f>
        <v>59184</v>
      </c>
      <c r="R209" s="21">
        <f>365*5*Table3[[#This Row],[FiveYearSurvivalRate]]</f>
        <v>1800.18</v>
      </c>
      <c r="S209" s="19">
        <f>6000/Table3[[#This Row],[Gas Mileage]]*4</f>
        <v>1169.8757007067998</v>
      </c>
      <c r="T209" s="19">
        <f>5000</f>
        <v>5000</v>
      </c>
      <c r="U209" s="19">
        <f>Table3[[#This Row],[Price]]^0.2*20000*LOG((Table3[[#This Row],[Age]]+2))*Table3[[#This Row],[FiveYearDeathRate]]</f>
        <v>1034.8354221664745</v>
      </c>
      <c r="V209" s="19">
        <f>Table3[Price]+Table3[[#This Row],[FiveYearFuelCost]]+Table3[[#This Row],[FiveYearInsurance]]+Table3[[#This Row],[FiveYearRepairCost]]</f>
        <v>39442.711122873276</v>
      </c>
    </row>
    <row r="210" spans="1:22" x14ac:dyDescent="0.25">
      <c r="A210" t="s">
        <v>3118</v>
      </c>
      <c r="B210" t="s">
        <v>3137</v>
      </c>
      <c r="C210" t="s">
        <v>3138</v>
      </c>
      <c r="D210">
        <v>2011</v>
      </c>
      <c r="E210">
        <v>3</v>
      </c>
      <c r="G210" s="21">
        <v>21.08</v>
      </c>
      <c r="H210" s="5">
        <v>36000</v>
      </c>
      <c r="I210" s="6">
        <v>1.14E-2</v>
      </c>
      <c r="J210" s="6">
        <v>0.98860000000000003</v>
      </c>
      <c r="K210" s="6">
        <v>3.61E-2</v>
      </c>
      <c r="L210" s="6">
        <v>0.96389999999999998</v>
      </c>
      <c r="M210" s="7">
        <v>29301</v>
      </c>
      <c r="N210" s="7">
        <v>28590</v>
      </c>
      <c r="O210" s="7">
        <v>30011</v>
      </c>
      <c r="P210" t="s">
        <v>2176</v>
      </c>
      <c r="Q210" s="5">
        <f>5*12000*Table3[[#This Row],[FiveYearSurvivalRate]]</f>
        <v>57834</v>
      </c>
      <c r="R210" s="21">
        <f>365*5*Table3[[#This Row],[FiveYearSurvivalRate]]</f>
        <v>1759.1175000000001</v>
      </c>
      <c r="S210" s="19">
        <f>6000/Table3[[#This Row],[Gas Mileage]]*4</f>
        <v>1138.5199240986717</v>
      </c>
      <c r="T210" s="19">
        <f>5000</f>
        <v>5000</v>
      </c>
      <c r="U210" s="19">
        <f>Table3[[#This Row],[Price]]^0.2*20000*LOG((Table3[[#This Row],[Age]]+2))*Table3[[#This Row],[FiveYearDeathRate]]</f>
        <v>3947.9552822115907</v>
      </c>
      <c r="V210" s="19">
        <f>Table3[Price]+Table3[[#This Row],[FiveYearFuelCost]]+Table3[[#This Row],[FiveYearInsurance]]+Table3[[#This Row],[FiveYearRepairCost]]</f>
        <v>39387.475206310257</v>
      </c>
    </row>
    <row r="211" spans="1:22" x14ac:dyDescent="0.25">
      <c r="A211" t="s">
        <v>3175</v>
      </c>
      <c r="B211" t="s">
        <v>3198</v>
      </c>
      <c r="C211" t="s">
        <v>3199</v>
      </c>
      <c r="D211">
        <v>2008</v>
      </c>
      <c r="E211">
        <v>6</v>
      </c>
      <c r="F211">
        <v>1.33</v>
      </c>
      <c r="G211" s="21">
        <v>21.03</v>
      </c>
      <c r="H211" s="5">
        <v>72000</v>
      </c>
      <c r="I211" s="6">
        <v>1.7000000000000001E-2</v>
      </c>
      <c r="J211" s="6">
        <v>0.98299999999999998</v>
      </c>
      <c r="K211" s="6">
        <v>9.5133333299999998E-2</v>
      </c>
      <c r="L211" s="6">
        <v>0.90486666670000004</v>
      </c>
      <c r="M211" s="7">
        <v>20664</v>
      </c>
      <c r="N211" s="7">
        <v>20204</v>
      </c>
      <c r="O211" s="7">
        <v>21124</v>
      </c>
      <c r="P211" t="s">
        <v>1074</v>
      </c>
      <c r="Q211" s="5">
        <f>5*12000*Table3[[#This Row],[FiveYearSurvivalRate]]</f>
        <v>54292.000002000001</v>
      </c>
      <c r="R211" s="21">
        <f>365*5*Table3[[#This Row],[FiveYearSurvivalRate]]</f>
        <v>1651.3816667275</v>
      </c>
      <c r="S211" s="19">
        <f>6000/Table3[[#This Row],[Gas Mileage]]*4</f>
        <v>1141.2268188302423</v>
      </c>
      <c r="T211" s="19">
        <f>5000</f>
        <v>5000</v>
      </c>
      <c r="U211" s="19">
        <f>Table3[[#This Row],[Price]]^0.2*20000*LOG((Table3[[#This Row],[Age]]+2))*Table3[[#This Row],[FiveYearDeathRate]]</f>
        <v>12535.354354159126</v>
      </c>
      <c r="V211" s="19">
        <f>Table3[Price]+Table3[[#This Row],[FiveYearFuelCost]]+Table3[[#This Row],[FiveYearInsurance]]+Table3[[#This Row],[FiveYearRepairCost]]</f>
        <v>39340.581172989368</v>
      </c>
    </row>
    <row r="212" spans="1:22" x14ac:dyDescent="0.25">
      <c r="A212" t="s">
        <v>3063</v>
      </c>
      <c r="B212" t="s">
        <v>3074</v>
      </c>
      <c r="C212" t="s">
        <v>3075</v>
      </c>
      <c r="D212">
        <v>2005</v>
      </c>
      <c r="E212">
        <v>9</v>
      </c>
      <c r="G212" s="21">
        <v>20.95</v>
      </c>
      <c r="H212" s="5">
        <v>108000</v>
      </c>
      <c r="I212" s="6">
        <v>4.9200000000000001E-2</v>
      </c>
      <c r="J212" s="6">
        <v>0.95079999999999998</v>
      </c>
      <c r="K212" s="6">
        <v>0.18720000000000001</v>
      </c>
      <c r="L212" s="6">
        <v>0.81279999999999997</v>
      </c>
      <c r="M212" s="7">
        <v>9054</v>
      </c>
      <c r="N212" s="7">
        <v>8882</v>
      </c>
      <c r="O212" s="7">
        <v>9225</v>
      </c>
      <c r="P212" t="s">
        <v>224</v>
      </c>
      <c r="Q212" s="5">
        <f>5*12000*Table3[[#This Row],[FiveYearSurvivalRate]]</f>
        <v>48768</v>
      </c>
      <c r="R212" s="21">
        <f>365*5*Table3[[#This Row],[FiveYearSurvivalRate]]</f>
        <v>1483.36</v>
      </c>
      <c r="S212" s="19">
        <f>6000/Table3[[#This Row],[Gas Mileage]]*4</f>
        <v>1145.5847255369929</v>
      </c>
      <c r="T212" s="19">
        <f>5000</f>
        <v>5000</v>
      </c>
      <c r="U212" s="19">
        <f>Table3[[#This Row],[Price]]^0.2*20000*LOG((Table3[[#This Row],[Age]]+2))*Table3[[#This Row],[FiveYearDeathRate]]</f>
        <v>24116.732203336185</v>
      </c>
      <c r="V212" s="19">
        <f>Table3[Price]+Table3[[#This Row],[FiveYearFuelCost]]+Table3[[#This Row],[FiveYearInsurance]]+Table3[[#This Row],[FiveYearRepairCost]]</f>
        <v>39316.316928873181</v>
      </c>
    </row>
    <row r="213" spans="1:22" x14ac:dyDescent="0.25">
      <c r="A213" t="s">
        <v>3202</v>
      </c>
      <c r="B213" t="s">
        <v>3215</v>
      </c>
      <c r="C213" t="s">
        <v>3216</v>
      </c>
      <c r="D213">
        <v>2013</v>
      </c>
      <c r="E213">
        <v>1</v>
      </c>
      <c r="G213" s="21">
        <v>16.181999999999999</v>
      </c>
      <c r="H213" s="5">
        <v>12000</v>
      </c>
      <c r="I213" s="6">
        <v>3.8E-3</v>
      </c>
      <c r="J213" s="6">
        <v>0.99619999999999997</v>
      </c>
      <c r="K213" s="6">
        <v>2.47E-2</v>
      </c>
      <c r="L213" s="6">
        <v>0.97529999999999994</v>
      </c>
      <c r="M213" s="7">
        <v>30957</v>
      </c>
      <c r="N213" s="7">
        <v>30469</v>
      </c>
      <c r="O213" s="7">
        <v>31444</v>
      </c>
      <c r="P213" t="s">
        <v>2928</v>
      </c>
      <c r="Q213" s="5">
        <f>5*12000*Table3[[#This Row],[FiveYearSurvivalRate]]</f>
        <v>58518</v>
      </c>
      <c r="R213" s="21">
        <f>365*5*Table3[[#This Row],[FiveYearSurvivalRate]]</f>
        <v>1779.9224999999999</v>
      </c>
      <c r="S213" s="19">
        <f>6000/Table3[[#This Row],[Gas Mileage]]*4</f>
        <v>1483.1294030404154</v>
      </c>
      <c r="T213" s="19">
        <f>5000</f>
        <v>5000</v>
      </c>
      <c r="U213" s="19">
        <f>Table3[[#This Row],[Price]]^0.2*20000*LOG((Table3[[#This Row],[Age]]+2))*Table3[[#This Row],[FiveYearDeathRate]]</f>
        <v>1864.2643135604983</v>
      </c>
      <c r="V213" s="19">
        <f>Table3[Price]+Table3[[#This Row],[FiveYearFuelCost]]+Table3[[#This Row],[FiveYearInsurance]]+Table3[[#This Row],[FiveYearRepairCost]]</f>
        <v>39304.393716600913</v>
      </c>
    </row>
    <row r="214" spans="1:22" x14ac:dyDescent="0.25">
      <c r="A214" t="s">
        <v>3118</v>
      </c>
      <c r="B214" t="s">
        <v>3139</v>
      </c>
      <c r="C214" t="s">
        <v>3140</v>
      </c>
      <c r="D214">
        <v>2013</v>
      </c>
      <c r="E214">
        <v>1</v>
      </c>
      <c r="G214" s="21">
        <v>18.47</v>
      </c>
      <c r="H214" s="5">
        <v>12000</v>
      </c>
      <c r="I214" s="6">
        <v>3.8E-3</v>
      </c>
      <c r="J214" s="6">
        <v>0.99619999999999997</v>
      </c>
      <c r="K214" s="6">
        <v>2.47E-2</v>
      </c>
      <c r="L214" s="6">
        <v>0.97529999999999994</v>
      </c>
      <c r="M214" s="7">
        <v>31106</v>
      </c>
      <c r="N214" s="7">
        <v>30604</v>
      </c>
      <c r="O214" s="7">
        <v>31608</v>
      </c>
      <c r="P214" t="s">
        <v>2874</v>
      </c>
      <c r="Q214" s="5">
        <f>5*12000*Table3[[#This Row],[FiveYearSurvivalRate]]</f>
        <v>58518</v>
      </c>
      <c r="R214" s="21">
        <f>365*5*Table3[[#This Row],[FiveYearSurvivalRate]]</f>
        <v>1779.9224999999999</v>
      </c>
      <c r="S214" s="19">
        <f>6000/Table3[[#This Row],[Gas Mileage]]*4</f>
        <v>1299.4044396318354</v>
      </c>
      <c r="T214" s="19">
        <f>5000</f>
        <v>5000</v>
      </c>
      <c r="U214" s="19">
        <f>Table3[[#This Row],[Price]]^0.2*20000*LOG((Table3[[#This Row],[Age]]+2))*Table3[[#This Row],[FiveYearDeathRate]]</f>
        <v>1866.0554569824044</v>
      </c>
      <c r="V214" s="19">
        <f>Table3[Price]+Table3[[#This Row],[FiveYearFuelCost]]+Table3[[#This Row],[FiveYearInsurance]]+Table3[[#This Row],[FiveYearRepairCost]]</f>
        <v>39271.459896614237</v>
      </c>
    </row>
    <row r="215" spans="1:22" x14ac:dyDescent="0.25">
      <c r="A215" t="s">
        <v>3080</v>
      </c>
      <c r="B215" t="s">
        <v>3083</v>
      </c>
      <c r="C215" t="s">
        <v>3084</v>
      </c>
      <c r="D215">
        <v>2013</v>
      </c>
      <c r="E215">
        <v>1</v>
      </c>
      <c r="F215">
        <v>4</v>
      </c>
      <c r="G215" s="21">
        <v>19.12</v>
      </c>
      <c r="H215" s="5">
        <v>12000</v>
      </c>
      <c r="I215" s="6">
        <v>1E-3</v>
      </c>
      <c r="J215" s="6">
        <v>0.999</v>
      </c>
      <c r="K215" s="6">
        <v>8.2000000000000007E-3</v>
      </c>
      <c r="L215" s="6">
        <v>0.99180000000000001</v>
      </c>
      <c r="M215" s="7">
        <v>32373</v>
      </c>
      <c r="N215" s="7">
        <v>31731</v>
      </c>
      <c r="O215" s="7">
        <v>33015</v>
      </c>
      <c r="P215" t="s">
        <v>2790</v>
      </c>
      <c r="Q215" s="5">
        <f>5*12000*Table3[[#This Row],[FiveYearSurvivalRate]]</f>
        <v>59508</v>
      </c>
      <c r="R215" s="21">
        <f>365*5*Table3[[#This Row],[FiveYearSurvivalRate]]</f>
        <v>1810.0350000000001</v>
      </c>
      <c r="S215" s="19">
        <f>6000/Table3[[#This Row],[Gas Mileage]]*4</f>
        <v>1255.2301255230125</v>
      </c>
      <c r="T215" s="19">
        <f>5000</f>
        <v>5000</v>
      </c>
      <c r="U215" s="19">
        <f>Table3[[#This Row],[Price]]^0.2*20000*LOG((Table3[[#This Row],[Age]]+2))*Table3[[#This Row],[FiveYearDeathRate]]</f>
        <v>624.46658067286023</v>
      </c>
      <c r="V215" s="19">
        <f>Table3[Price]+Table3[[#This Row],[FiveYearFuelCost]]+Table3[[#This Row],[FiveYearInsurance]]+Table3[[#This Row],[FiveYearRepairCost]]</f>
        <v>39252.696706195871</v>
      </c>
    </row>
    <row r="216" spans="1:22" x14ac:dyDescent="0.25">
      <c r="A216" t="s">
        <v>3063</v>
      </c>
      <c r="B216" t="s">
        <v>3070</v>
      </c>
      <c r="C216" t="s">
        <v>3071</v>
      </c>
      <c r="D216">
        <v>2009</v>
      </c>
      <c r="E216">
        <v>5</v>
      </c>
      <c r="F216">
        <v>4</v>
      </c>
      <c r="G216" s="21">
        <v>21.831</v>
      </c>
      <c r="H216" s="5">
        <v>60000</v>
      </c>
      <c r="I216" s="6">
        <v>0.01</v>
      </c>
      <c r="J216" s="6">
        <v>0.99</v>
      </c>
      <c r="K216" s="6">
        <v>0.108</v>
      </c>
      <c r="L216" s="6">
        <v>0.89200000000000002</v>
      </c>
      <c r="M216" s="7">
        <v>19875</v>
      </c>
      <c r="N216" s="7">
        <v>19258</v>
      </c>
      <c r="O216" s="7">
        <v>20492</v>
      </c>
      <c r="P216" t="s">
        <v>1178</v>
      </c>
      <c r="Q216" s="5">
        <f>5*12000*Table3[[#This Row],[FiveYearSurvivalRate]]</f>
        <v>53520</v>
      </c>
      <c r="R216" s="21">
        <f>365*5*Table3[[#This Row],[FiveYearSurvivalRate]]</f>
        <v>1627.9</v>
      </c>
      <c r="S216" s="19">
        <f>6000/Table3[[#This Row],[Gas Mileage]]*4</f>
        <v>1099.3541294489487</v>
      </c>
      <c r="T216" s="19">
        <f>5000</f>
        <v>5000</v>
      </c>
      <c r="U216" s="19">
        <f>Table3[[#This Row],[Price]]^0.2*20000*LOG((Table3[[#This Row],[Age]]+2))*Table3[[#This Row],[FiveYearDeathRate]]</f>
        <v>13213.633994753807</v>
      </c>
      <c r="V216" s="19">
        <f>Table3[Price]+Table3[[#This Row],[FiveYearFuelCost]]+Table3[[#This Row],[FiveYearInsurance]]+Table3[[#This Row],[FiveYearRepairCost]]</f>
        <v>39187.988124202755</v>
      </c>
    </row>
    <row r="217" spans="1:22" x14ac:dyDescent="0.25">
      <c r="A217" t="s">
        <v>3265</v>
      </c>
      <c r="B217" t="s">
        <v>3284</v>
      </c>
      <c r="C217" t="s">
        <v>3285</v>
      </c>
      <c r="D217">
        <v>2011</v>
      </c>
      <c r="E217">
        <v>3</v>
      </c>
      <c r="F217">
        <v>4</v>
      </c>
      <c r="G217" s="21">
        <v>18.611999999999998</v>
      </c>
      <c r="H217" s="5">
        <v>36000</v>
      </c>
      <c r="I217" s="6">
        <v>7.1999999999999998E-3</v>
      </c>
      <c r="J217" s="6">
        <v>0.99280000000000002</v>
      </c>
      <c r="K217" s="6">
        <v>2.3099999999999999E-2</v>
      </c>
      <c r="L217" s="6">
        <v>0.97689999999999999</v>
      </c>
      <c r="M217" s="7">
        <v>30213</v>
      </c>
      <c r="N217" s="7">
        <v>29631</v>
      </c>
      <c r="O217" s="7">
        <v>30795</v>
      </c>
      <c r="P217" t="s">
        <v>2296</v>
      </c>
      <c r="Q217" s="5">
        <f>5*12000*Table3[[#This Row],[FiveYearSurvivalRate]]</f>
        <v>58614</v>
      </c>
      <c r="R217" s="21">
        <f>365*5*Table3[[#This Row],[FiveYearSurvivalRate]]</f>
        <v>1782.8425</v>
      </c>
      <c r="S217" s="19">
        <f>6000/Table3[[#This Row],[Gas Mileage]]*4</f>
        <v>1289.4906511927791</v>
      </c>
      <c r="T217" s="19">
        <f>5000</f>
        <v>5000</v>
      </c>
      <c r="U217" s="19">
        <f>Table3[[#This Row],[Price]]^0.2*20000*LOG((Table3[[#This Row],[Age]]+2))*Table3[[#This Row],[FiveYearDeathRate]]</f>
        <v>2541.7877627269786</v>
      </c>
      <c r="V217" s="19">
        <f>Table3[Price]+Table3[[#This Row],[FiveYearFuelCost]]+Table3[[#This Row],[FiveYearInsurance]]+Table3[[#This Row],[FiveYearRepairCost]]</f>
        <v>39044.278413919761</v>
      </c>
    </row>
    <row r="218" spans="1:22" x14ac:dyDescent="0.25">
      <c r="A218" t="s">
        <v>3265</v>
      </c>
      <c r="B218" t="s">
        <v>3268</v>
      </c>
      <c r="C218" t="s">
        <v>3269</v>
      </c>
      <c r="D218">
        <v>2011</v>
      </c>
      <c r="E218">
        <v>3</v>
      </c>
      <c r="F218">
        <v>4</v>
      </c>
      <c r="G218" s="21">
        <v>17.869</v>
      </c>
      <c r="H218" s="5">
        <v>36000</v>
      </c>
      <c r="I218" s="6">
        <v>7.1999999999999998E-3</v>
      </c>
      <c r="J218" s="6">
        <v>0.99280000000000002</v>
      </c>
      <c r="K218" s="6">
        <v>2.3099999999999999E-2</v>
      </c>
      <c r="L218" s="6">
        <v>0.97689999999999999</v>
      </c>
      <c r="M218" s="7">
        <v>30155</v>
      </c>
      <c r="N218" s="7">
        <v>29527</v>
      </c>
      <c r="O218" s="7">
        <v>30783</v>
      </c>
      <c r="P218" t="s">
        <v>2286</v>
      </c>
      <c r="Q218" s="5">
        <f>5*12000*Table3[[#This Row],[FiveYearSurvivalRate]]</f>
        <v>58614</v>
      </c>
      <c r="R218" s="21">
        <f>365*5*Table3[[#This Row],[FiveYearSurvivalRate]]</f>
        <v>1782.8425</v>
      </c>
      <c r="S218" s="19">
        <f>6000/Table3[[#This Row],[Gas Mileage]]*4</f>
        <v>1343.1081761710225</v>
      </c>
      <c r="T218" s="19">
        <f>5000</f>
        <v>5000</v>
      </c>
      <c r="U218" s="19">
        <f>Table3[[#This Row],[Price]]^0.2*20000*LOG((Table3[[#This Row],[Age]]+2))*Table3[[#This Row],[FiveYearDeathRate]]</f>
        <v>2540.8111167486882</v>
      </c>
      <c r="V218" s="19">
        <f>Table3[Price]+Table3[[#This Row],[FiveYearFuelCost]]+Table3[[#This Row],[FiveYearInsurance]]+Table3[[#This Row],[FiveYearRepairCost]]</f>
        <v>39038.919292919709</v>
      </c>
    </row>
    <row r="219" spans="1:22" x14ac:dyDescent="0.25">
      <c r="A219" t="s">
        <v>3048</v>
      </c>
      <c r="B219" t="s">
        <v>3059</v>
      </c>
      <c r="C219" t="s">
        <v>3060</v>
      </c>
      <c r="D219">
        <v>2014</v>
      </c>
      <c r="E219">
        <v>0</v>
      </c>
      <c r="F219">
        <v>4</v>
      </c>
      <c r="G219" s="21">
        <v>24.669</v>
      </c>
      <c r="H219" s="5">
        <v>0</v>
      </c>
      <c r="I219" s="6">
        <v>0</v>
      </c>
      <c r="J219" s="6">
        <v>1</v>
      </c>
      <c r="K219" s="6">
        <v>1.0999999999999999E-2</v>
      </c>
      <c r="L219" s="6">
        <v>0.98899999999999999</v>
      </c>
      <c r="M219" s="7">
        <v>32519</v>
      </c>
      <c r="N219" s="7">
        <v>31985</v>
      </c>
      <c r="O219" s="7">
        <v>33052</v>
      </c>
      <c r="P219" t="s">
        <v>3572</v>
      </c>
      <c r="Q219" s="5">
        <f>5*12000*Table3[[#This Row],[FiveYearSurvivalRate]]</f>
        <v>59340</v>
      </c>
      <c r="R219" s="21">
        <f>365*5*Table3[[#This Row],[FiveYearSurvivalRate]]</f>
        <v>1804.925</v>
      </c>
      <c r="S219" s="19">
        <f>6000/Table3[[#This Row],[Gas Mileage]]*4</f>
        <v>972.88094369451539</v>
      </c>
      <c r="T219" s="19">
        <f>5000</f>
        <v>5000</v>
      </c>
      <c r="U219" s="19">
        <f>Table3[[#This Row],[Price]]^0.2*20000*LOG((Table3[[#This Row],[Age]]+2))*Table3[[#This Row],[FiveYearDeathRate]]</f>
        <v>529.00513727129123</v>
      </c>
      <c r="V219" s="19">
        <f>Table3[Price]+Table3[[#This Row],[FiveYearFuelCost]]+Table3[[#This Row],[FiveYearInsurance]]+Table3[[#This Row],[FiveYearRepairCost]]</f>
        <v>39020.886080965807</v>
      </c>
    </row>
    <row r="220" spans="1:22" x14ac:dyDescent="0.25">
      <c r="A220" t="s">
        <v>3118</v>
      </c>
      <c r="B220" t="s">
        <v>3137</v>
      </c>
      <c r="C220" t="s">
        <v>3138</v>
      </c>
      <c r="D220">
        <v>2009</v>
      </c>
      <c r="E220">
        <v>5</v>
      </c>
      <c r="G220" s="21">
        <v>21.08</v>
      </c>
      <c r="H220" s="5">
        <v>60000</v>
      </c>
      <c r="I220" s="6">
        <v>1.9E-2</v>
      </c>
      <c r="J220" s="6">
        <v>0.98099999999999998</v>
      </c>
      <c r="K220" s="6">
        <v>7.5999999999999998E-2</v>
      </c>
      <c r="L220" s="6">
        <v>0.92400000000000004</v>
      </c>
      <c r="M220" s="7">
        <v>23227</v>
      </c>
      <c r="N220" s="7">
        <v>22727</v>
      </c>
      <c r="O220" s="7">
        <v>23726</v>
      </c>
      <c r="P220" t="s">
        <v>1392</v>
      </c>
      <c r="Q220" s="5">
        <f>5*12000*Table3[[#This Row],[FiveYearSurvivalRate]]</f>
        <v>55440</v>
      </c>
      <c r="R220" s="21">
        <f>365*5*Table3[[#This Row],[FiveYearSurvivalRate]]</f>
        <v>1686.3000000000002</v>
      </c>
      <c r="S220" s="19">
        <f>6000/Table3[[#This Row],[Gas Mileage]]*4</f>
        <v>1138.5199240986717</v>
      </c>
      <c r="T220" s="19">
        <f>5000</f>
        <v>5000</v>
      </c>
      <c r="U220" s="19">
        <f>Table3[[#This Row],[Price]]^0.2*20000*LOG((Table3[[#This Row],[Age]]+2))*Table3[[#This Row],[FiveYearDeathRate]]</f>
        <v>9592.8865074982386</v>
      </c>
      <c r="V220" s="19">
        <f>Table3[Price]+Table3[[#This Row],[FiveYearFuelCost]]+Table3[[#This Row],[FiveYearInsurance]]+Table3[[#This Row],[FiveYearRepairCost]]</f>
        <v>38958.406431596915</v>
      </c>
    </row>
    <row r="221" spans="1:22" x14ac:dyDescent="0.25">
      <c r="A221" t="s">
        <v>3265</v>
      </c>
      <c r="B221" t="s">
        <v>3270</v>
      </c>
      <c r="C221" t="s">
        <v>3271</v>
      </c>
      <c r="D221">
        <v>2010</v>
      </c>
      <c r="E221">
        <v>4</v>
      </c>
      <c r="F221">
        <v>4</v>
      </c>
      <c r="G221" s="21">
        <v>16.277000000000001</v>
      </c>
      <c r="H221" s="5">
        <v>48000</v>
      </c>
      <c r="I221" s="6">
        <v>9.5999999999999992E-3</v>
      </c>
      <c r="J221" s="6">
        <v>0.99039999999999995</v>
      </c>
      <c r="K221" s="6">
        <v>2.6800000000000001E-2</v>
      </c>
      <c r="L221" s="6">
        <v>0.97319999999999995</v>
      </c>
      <c r="M221" s="7">
        <v>29155</v>
      </c>
      <c r="N221" s="7">
        <v>28393</v>
      </c>
      <c r="O221" s="7">
        <v>29918</v>
      </c>
      <c r="P221" t="s">
        <v>1862</v>
      </c>
      <c r="Q221" s="5">
        <f>5*12000*Table3[[#This Row],[FiveYearSurvivalRate]]</f>
        <v>58392</v>
      </c>
      <c r="R221" s="21">
        <f>365*5*Table3[[#This Row],[FiveYearSurvivalRate]]</f>
        <v>1776.09</v>
      </c>
      <c r="S221" s="19">
        <f>6000/Table3[[#This Row],[Gas Mileage]]*4</f>
        <v>1474.4731830189837</v>
      </c>
      <c r="T221" s="19">
        <f>5000</f>
        <v>5000</v>
      </c>
      <c r="U221" s="19">
        <f>Table3[[#This Row],[Price]]^0.2*20000*LOG((Table3[[#This Row],[Age]]+2))*Table3[[#This Row],[FiveYearDeathRate]]</f>
        <v>3259.6533597324465</v>
      </c>
      <c r="V221" s="19">
        <f>Table3[Price]+Table3[[#This Row],[FiveYearFuelCost]]+Table3[[#This Row],[FiveYearInsurance]]+Table3[[#This Row],[FiveYearRepairCost]]</f>
        <v>38889.12654275143</v>
      </c>
    </row>
    <row r="222" spans="1:22" x14ac:dyDescent="0.25">
      <c r="A222" t="s">
        <v>3328</v>
      </c>
      <c r="B222" t="s">
        <v>3329</v>
      </c>
      <c r="C222" t="s">
        <v>3330</v>
      </c>
      <c r="D222">
        <v>2014</v>
      </c>
      <c r="E222">
        <v>0</v>
      </c>
      <c r="F222">
        <v>4</v>
      </c>
      <c r="G222" s="21">
        <v>43.67</v>
      </c>
      <c r="H222" s="5">
        <v>0</v>
      </c>
      <c r="I222" s="6">
        <v>0</v>
      </c>
      <c r="J222" s="6">
        <v>1</v>
      </c>
      <c r="K222" s="6">
        <v>1.0999999999999999E-2</v>
      </c>
      <c r="L222" s="6">
        <v>0.98899999999999999</v>
      </c>
      <c r="M222" s="7">
        <v>32791</v>
      </c>
      <c r="N222" s="7">
        <v>32050</v>
      </c>
      <c r="O222" s="7">
        <v>33530</v>
      </c>
      <c r="P222" t="s">
        <v>3658</v>
      </c>
      <c r="Q222" s="5">
        <f>5*12000*Table3[[#This Row],[FiveYearSurvivalRate]]</f>
        <v>59340</v>
      </c>
      <c r="R222" s="21">
        <f>365*5*Table3[[#This Row],[FiveYearSurvivalRate]]</f>
        <v>1804.925</v>
      </c>
      <c r="S222" s="19">
        <f>6000/Table3[[#This Row],[Gas Mileage]]*4</f>
        <v>549.57636821616666</v>
      </c>
      <c r="T222" s="19">
        <f>5000</f>
        <v>5000</v>
      </c>
      <c r="U222" s="19">
        <f>Table3[[#This Row],[Price]]^0.2*20000*LOG((Table3[[#This Row],[Age]]+2))*Table3[[#This Row],[FiveYearDeathRate]]</f>
        <v>529.88714707068323</v>
      </c>
      <c r="V222" s="19">
        <f>Table3[Price]+Table3[[#This Row],[FiveYearFuelCost]]+Table3[[#This Row],[FiveYearInsurance]]+Table3[[#This Row],[FiveYearRepairCost]]</f>
        <v>38870.463515286843</v>
      </c>
    </row>
    <row r="223" spans="1:22" x14ac:dyDescent="0.25">
      <c r="A223" t="s">
        <v>3063</v>
      </c>
      <c r="B223" t="s">
        <v>3070</v>
      </c>
      <c r="C223" t="s">
        <v>3071</v>
      </c>
      <c r="D223">
        <v>2012</v>
      </c>
      <c r="E223">
        <v>2</v>
      </c>
      <c r="F223">
        <v>4</v>
      </c>
      <c r="G223" s="21">
        <v>21.831</v>
      </c>
      <c r="H223" s="5">
        <v>24000</v>
      </c>
      <c r="I223" s="6">
        <v>4.0000000000000001E-3</v>
      </c>
      <c r="J223" s="6">
        <v>0.996</v>
      </c>
      <c r="K223" s="6">
        <v>2.9600000000000001E-2</v>
      </c>
      <c r="L223" s="6">
        <v>0.97040000000000004</v>
      </c>
      <c r="M223" s="7">
        <v>29953</v>
      </c>
      <c r="N223" s="7">
        <v>29360</v>
      </c>
      <c r="O223" s="7">
        <v>30547</v>
      </c>
      <c r="P223" t="s">
        <v>2354</v>
      </c>
      <c r="Q223" s="5">
        <f>5*12000*Table3[[#This Row],[FiveYearSurvivalRate]]</f>
        <v>58224</v>
      </c>
      <c r="R223" s="21">
        <f>365*5*Table3[[#This Row],[FiveYearSurvivalRate]]</f>
        <v>1770.98</v>
      </c>
      <c r="S223" s="19">
        <f>6000/Table3[[#This Row],[Gas Mileage]]*4</f>
        <v>1099.3541294489487</v>
      </c>
      <c r="T223" s="19">
        <f>5000</f>
        <v>5000</v>
      </c>
      <c r="U223" s="19">
        <f>Table3[[#This Row],[Price]]^0.2*20000*LOG((Table3[[#This Row],[Age]]+2))*Table3[[#This Row],[FiveYearDeathRate]]</f>
        <v>2800.5900404878066</v>
      </c>
      <c r="V223" s="19">
        <f>Table3[Price]+Table3[[#This Row],[FiveYearFuelCost]]+Table3[[#This Row],[FiveYearInsurance]]+Table3[[#This Row],[FiveYearRepairCost]]</f>
        <v>38852.944169936753</v>
      </c>
    </row>
    <row r="224" spans="1:22" x14ac:dyDescent="0.25">
      <c r="A224" t="s">
        <v>3503</v>
      </c>
      <c r="B224" t="s">
        <v>3504</v>
      </c>
      <c r="C224" t="s">
        <v>3505</v>
      </c>
      <c r="D224">
        <v>2014</v>
      </c>
      <c r="E224">
        <v>0</v>
      </c>
      <c r="F224">
        <v>4</v>
      </c>
      <c r="G224" s="22">
        <v>24.18</v>
      </c>
      <c r="H224" s="5">
        <v>0</v>
      </c>
      <c r="I224" s="6">
        <v>0</v>
      </c>
      <c r="J224" s="6">
        <v>1</v>
      </c>
      <c r="K224" s="6">
        <v>1.2E-2</v>
      </c>
      <c r="L224" s="6">
        <v>0.98799999999999999</v>
      </c>
      <c r="M224" s="7">
        <v>32250</v>
      </c>
      <c r="N224" s="7">
        <v>31795</v>
      </c>
      <c r="O224" s="7">
        <v>32706</v>
      </c>
      <c r="P224" t="s">
        <v>3726</v>
      </c>
      <c r="Q224" s="5">
        <f>5*12000*Table3[[#This Row],[FiveYearSurvivalRate]]</f>
        <v>59280</v>
      </c>
      <c r="R224" s="21">
        <f>365*5*Table3[[#This Row],[FiveYearSurvivalRate]]</f>
        <v>1803.1</v>
      </c>
      <c r="S224" s="19">
        <f>6000/Table3[[#This Row],[Gas Mileage]]*4</f>
        <v>992.55583126550869</v>
      </c>
      <c r="T224" s="19">
        <f>5000</f>
        <v>5000</v>
      </c>
      <c r="U224" s="19">
        <f>Table3[[#This Row],[Price]]^0.2*20000*LOG((Table3[[#This Row],[Age]]+2))*Table3[[#This Row],[FiveYearDeathRate]]</f>
        <v>576.13857995430385</v>
      </c>
      <c r="V224" s="19">
        <f>Table3[Price]+Table3[[#This Row],[FiveYearFuelCost]]+Table3[[#This Row],[FiveYearInsurance]]+Table3[[#This Row],[FiveYearRepairCost]]</f>
        <v>38818.694411219818</v>
      </c>
    </row>
    <row r="225" spans="1:22" x14ac:dyDescent="0.25">
      <c r="A225" t="s">
        <v>3063</v>
      </c>
      <c r="B225" t="s">
        <v>3072</v>
      </c>
      <c r="C225" t="s">
        <v>3073</v>
      </c>
      <c r="D225">
        <v>2009</v>
      </c>
      <c r="E225">
        <v>5</v>
      </c>
      <c r="F225">
        <v>4</v>
      </c>
      <c r="G225" s="21">
        <v>21.831</v>
      </c>
      <c r="H225" s="5">
        <v>60000</v>
      </c>
      <c r="I225" s="6">
        <v>0.01</v>
      </c>
      <c r="J225" s="6">
        <v>0.99</v>
      </c>
      <c r="K225" s="6">
        <v>0.108</v>
      </c>
      <c r="L225" s="6">
        <v>0.89200000000000002</v>
      </c>
      <c r="M225" s="7">
        <v>19532</v>
      </c>
      <c r="N225" s="7">
        <v>19021</v>
      </c>
      <c r="O225" s="7">
        <v>20042</v>
      </c>
      <c r="P225" t="s">
        <v>1200</v>
      </c>
      <c r="Q225" s="5">
        <f>5*12000*Table3[[#This Row],[FiveYearSurvivalRate]]</f>
        <v>53520</v>
      </c>
      <c r="R225" s="21">
        <f>365*5*Table3[[#This Row],[FiveYearSurvivalRate]]</f>
        <v>1627.9</v>
      </c>
      <c r="S225" s="19">
        <f>6000/Table3[[#This Row],[Gas Mileage]]*4</f>
        <v>1099.3541294489487</v>
      </c>
      <c r="T225" s="19">
        <f>5000</f>
        <v>5000</v>
      </c>
      <c r="U225" s="19">
        <f>Table3[[#This Row],[Price]]^0.2*20000*LOG((Table3[[#This Row],[Age]]+2))*Table3[[#This Row],[FiveYearDeathRate]]</f>
        <v>13167.708044025992</v>
      </c>
      <c r="V225" s="19">
        <f>Table3[Price]+Table3[[#This Row],[FiveYearFuelCost]]+Table3[[#This Row],[FiveYearInsurance]]+Table3[[#This Row],[FiveYearRepairCost]]</f>
        <v>38799.062173474944</v>
      </c>
    </row>
    <row r="226" spans="1:22" x14ac:dyDescent="0.25">
      <c r="A226" t="s">
        <v>3202</v>
      </c>
      <c r="B226" t="s">
        <v>3213</v>
      </c>
      <c r="C226" t="s">
        <v>3214</v>
      </c>
      <c r="D226">
        <v>2005</v>
      </c>
      <c r="E226">
        <v>9</v>
      </c>
      <c r="G226" s="21">
        <v>15.284000000000001</v>
      </c>
      <c r="H226" s="5">
        <v>108000</v>
      </c>
      <c r="I226" s="6">
        <v>4.1799999999999997E-2</v>
      </c>
      <c r="J226" s="6">
        <v>0.95820000000000005</v>
      </c>
      <c r="K226" s="6">
        <v>0.17226666669999999</v>
      </c>
      <c r="L226" s="6">
        <v>0.82773333329999998</v>
      </c>
      <c r="M226" s="7">
        <v>9699</v>
      </c>
      <c r="N226" s="7">
        <v>9599</v>
      </c>
      <c r="O226" s="7">
        <v>9799</v>
      </c>
      <c r="P226" t="s">
        <v>136</v>
      </c>
      <c r="Q226" s="5">
        <f>5*12000*Table3[[#This Row],[FiveYearSurvivalRate]]</f>
        <v>49663.999997999999</v>
      </c>
      <c r="R226" s="21">
        <f>365*5*Table3[[#This Row],[FiveYearSurvivalRate]]</f>
        <v>1510.6133332725001</v>
      </c>
      <c r="S226" s="19">
        <f>6000/Table3[[#This Row],[Gas Mileage]]*4</f>
        <v>1570.2695629416382</v>
      </c>
      <c r="T226" s="19">
        <f>5000</f>
        <v>5000</v>
      </c>
      <c r="U226" s="19">
        <f>Table3[[#This Row],[Price]]^0.2*20000*LOG((Table3[[#This Row],[Age]]+2))*Table3[[#This Row],[FiveYearDeathRate]]</f>
        <v>22500.447761423577</v>
      </c>
      <c r="V226" s="19">
        <f>Table3[Price]+Table3[[#This Row],[FiveYearFuelCost]]+Table3[[#This Row],[FiveYearInsurance]]+Table3[[#This Row],[FiveYearRepairCost]]</f>
        <v>38769.717324365214</v>
      </c>
    </row>
    <row r="227" spans="1:22" x14ac:dyDescent="0.25">
      <c r="A227" t="s">
        <v>3101</v>
      </c>
      <c r="B227" t="s">
        <v>3110</v>
      </c>
      <c r="C227" t="s">
        <v>3111</v>
      </c>
      <c r="D227">
        <v>2008</v>
      </c>
      <c r="E227">
        <v>6</v>
      </c>
      <c r="G227" s="21">
        <v>14.365</v>
      </c>
      <c r="H227" s="5">
        <v>72000</v>
      </c>
      <c r="I227" s="6">
        <v>8.2000000000000007E-3</v>
      </c>
      <c r="J227" s="6">
        <v>0.99180000000000001</v>
      </c>
      <c r="K227" s="6">
        <v>5.5066666700000003E-2</v>
      </c>
      <c r="L227" s="6">
        <v>0.94493333329999996</v>
      </c>
      <c r="M227" s="7">
        <v>24561</v>
      </c>
      <c r="N227" s="7">
        <v>24114</v>
      </c>
      <c r="O227" s="7">
        <v>25008</v>
      </c>
      <c r="P227" t="s">
        <v>1008</v>
      </c>
      <c r="Q227" s="5">
        <f>5*12000*Table3[[#This Row],[FiveYearSurvivalRate]]</f>
        <v>56695.999997999999</v>
      </c>
      <c r="R227" s="21">
        <f>365*5*Table3[[#This Row],[FiveYearSurvivalRate]]</f>
        <v>1724.5033332725</v>
      </c>
      <c r="S227" s="19">
        <f>6000/Table3[[#This Row],[Gas Mileage]]*4</f>
        <v>1670.7274625826662</v>
      </c>
      <c r="T227" s="19">
        <f>5000</f>
        <v>5000</v>
      </c>
      <c r="U227" s="19">
        <f>Table3[[#This Row],[Price]]^0.2*20000*LOG((Table3[[#This Row],[Age]]+2))*Table3[[#This Row],[FiveYearDeathRate]]</f>
        <v>7511.0217619483246</v>
      </c>
      <c r="V227" s="19">
        <f>Table3[Price]+Table3[[#This Row],[FiveYearFuelCost]]+Table3[[#This Row],[FiveYearInsurance]]+Table3[[#This Row],[FiveYearRepairCost]]</f>
        <v>38742.749224530991</v>
      </c>
    </row>
    <row r="228" spans="1:22" x14ac:dyDescent="0.25">
      <c r="A228" t="s">
        <v>3118</v>
      </c>
      <c r="B228" t="s">
        <v>3137</v>
      </c>
      <c r="C228" t="s">
        <v>3138</v>
      </c>
      <c r="D228">
        <v>2010</v>
      </c>
      <c r="E228">
        <v>4</v>
      </c>
      <c r="G228" s="21">
        <v>21.08</v>
      </c>
      <c r="H228" s="5">
        <v>48000</v>
      </c>
      <c r="I228" s="6">
        <v>1.52E-2</v>
      </c>
      <c r="J228" s="6">
        <v>0.98480000000000001</v>
      </c>
      <c r="K228" s="6">
        <v>4.1799999999999997E-2</v>
      </c>
      <c r="L228" s="6">
        <v>0.95820000000000005</v>
      </c>
      <c r="M228" s="7">
        <v>27494</v>
      </c>
      <c r="N228" s="7">
        <v>26795</v>
      </c>
      <c r="O228" s="7">
        <v>28192</v>
      </c>
      <c r="P228" t="s">
        <v>1764</v>
      </c>
      <c r="Q228" s="5">
        <f>5*12000*Table3[[#This Row],[FiveYearSurvivalRate]]</f>
        <v>57492</v>
      </c>
      <c r="R228" s="21">
        <f>365*5*Table3[[#This Row],[FiveYearSurvivalRate]]</f>
        <v>1748.7150000000001</v>
      </c>
      <c r="S228" s="19">
        <f>6000/Table3[[#This Row],[Gas Mileage]]*4</f>
        <v>1138.5199240986717</v>
      </c>
      <c r="T228" s="19">
        <f>5000</f>
        <v>5000</v>
      </c>
      <c r="U228" s="19">
        <f>Table3[[#This Row],[Price]]^0.2*20000*LOG((Table3[[#This Row],[Age]]+2))*Table3[[#This Row],[FiveYearDeathRate]]</f>
        <v>5024.7896141787905</v>
      </c>
      <c r="V228" s="19">
        <f>Table3[Price]+Table3[[#This Row],[FiveYearFuelCost]]+Table3[[#This Row],[FiveYearInsurance]]+Table3[[#This Row],[FiveYearRepairCost]]</f>
        <v>38657.309538277463</v>
      </c>
    </row>
    <row r="229" spans="1:22" x14ac:dyDescent="0.25">
      <c r="A229" t="s">
        <v>3048</v>
      </c>
      <c r="B229" t="s">
        <v>3049</v>
      </c>
      <c r="C229" t="s">
        <v>3050</v>
      </c>
      <c r="D229">
        <v>2013</v>
      </c>
      <c r="E229">
        <v>1</v>
      </c>
      <c r="F229">
        <v>4</v>
      </c>
      <c r="G229" s="21">
        <v>17.756599999999999</v>
      </c>
      <c r="H229" s="5">
        <v>12000</v>
      </c>
      <c r="I229" s="6">
        <v>2.2000000000000001E-3</v>
      </c>
      <c r="J229" s="6">
        <v>0.99780000000000002</v>
      </c>
      <c r="K229" s="6">
        <v>1.3599999999999999E-2</v>
      </c>
      <c r="L229" s="6">
        <v>0.98640000000000005</v>
      </c>
      <c r="M229" s="7">
        <v>31257</v>
      </c>
      <c r="N229" s="7">
        <v>30876</v>
      </c>
      <c r="O229" s="7">
        <v>31638</v>
      </c>
      <c r="P229" t="s">
        <v>2676</v>
      </c>
      <c r="Q229" s="5">
        <f>5*12000*Table3[[#This Row],[FiveYearSurvivalRate]]</f>
        <v>59184</v>
      </c>
      <c r="R229" s="21">
        <f>365*5*Table3[[#This Row],[FiveYearSurvivalRate]]</f>
        <v>1800.18</v>
      </c>
      <c r="S229" s="19">
        <f>6000/Table3[[#This Row],[Gas Mileage]]*4</f>
        <v>1351.6101055382226</v>
      </c>
      <c r="T229" s="19">
        <f>5000</f>
        <v>5000</v>
      </c>
      <c r="U229" s="19">
        <f>Table3[[#This Row],[Price]]^0.2*20000*LOG((Table3[[#This Row],[Age]]+2))*Table3[[#This Row],[FiveYearDeathRate]]</f>
        <v>1028.4593396607859</v>
      </c>
      <c r="V229" s="19">
        <f>Table3[Price]+Table3[[#This Row],[FiveYearFuelCost]]+Table3[[#This Row],[FiveYearInsurance]]+Table3[[#This Row],[FiveYearRepairCost]]</f>
        <v>38637.069445199013</v>
      </c>
    </row>
    <row r="230" spans="1:22" x14ac:dyDescent="0.25">
      <c r="A230" t="s">
        <v>3080</v>
      </c>
      <c r="B230" t="s">
        <v>3085</v>
      </c>
      <c r="C230" t="s">
        <v>3086</v>
      </c>
      <c r="D230">
        <v>2014</v>
      </c>
      <c r="E230">
        <v>0</v>
      </c>
      <c r="F230">
        <v>4</v>
      </c>
      <c r="G230" s="21">
        <v>20.85</v>
      </c>
      <c r="H230" s="5">
        <v>0</v>
      </c>
      <c r="I230" s="6">
        <v>0</v>
      </c>
      <c r="J230" s="6">
        <v>1</v>
      </c>
      <c r="K230" s="6">
        <v>5.0000000000000001E-3</v>
      </c>
      <c r="L230" s="6">
        <v>0.995</v>
      </c>
      <c r="M230" s="7">
        <v>32231</v>
      </c>
      <c r="N230" s="7">
        <v>31660</v>
      </c>
      <c r="O230" s="7">
        <v>32804</v>
      </c>
      <c r="P230" t="s">
        <v>3583</v>
      </c>
      <c r="Q230" s="5">
        <f>5*12000*Table3[[#This Row],[FiveYearSurvivalRate]]</f>
        <v>59700</v>
      </c>
      <c r="R230" s="21">
        <f>365*5*Table3[[#This Row],[FiveYearSurvivalRate]]</f>
        <v>1815.875</v>
      </c>
      <c r="S230" s="19">
        <f>6000/Table3[[#This Row],[Gas Mileage]]*4</f>
        <v>1151.0791366906474</v>
      </c>
      <c r="T230" s="19">
        <f>5000</f>
        <v>5000</v>
      </c>
      <c r="U230" s="19">
        <f>Table3[[#This Row],[Price]]^0.2*20000*LOG((Table3[[#This Row],[Age]]+2))*Table3[[#This Row],[FiveYearDeathRate]]</f>
        <v>240.02944910601667</v>
      </c>
      <c r="V230" s="19">
        <f>Table3[Price]+Table3[[#This Row],[FiveYearFuelCost]]+Table3[[#This Row],[FiveYearInsurance]]+Table3[[#This Row],[FiveYearRepairCost]]</f>
        <v>38622.108585796668</v>
      </c>
    </row>
    <row r="231" spans="1:22" x14ac:dyDescent="0.25">
      <c r="A231" t="s">
        <v>3244</v>
      </c>
      <c r="B231" t="s">
        <v>3257</v>
      </c>
      <c r="C231" t="s">
        <v>3258</v>
      </c>
      <c r="D231">
        <v>2005</v>
      </c>
      <c r="E231">
        <v>9</v>
      </c>
      <c r="F231">
        <v>2</v>
      </c>
      <c r="G231" s="21">
        <v>21.56</v>
      </c>
      <c r="H231" s="5">
        <v>108000</v>
      </c>
      <c r="I231" s="6">
        <v>0.06</v>
      </c>
      <c r="J231" s="6">
        <v>0.94</v>
      </c>
      <c r="K231" s="6">
        <v>0.24479999999999999</v>
      </c>
      <c r="L231" s="6">
        <v>0.75519999999999998</v>
      </c>
      <c r="M231" s="7">
        <v>4763</v>
      </c>
      <c r="N231" s="7">
        <v>4710</v>
      </c>
      <c r="O231" s="7">
        <v>4815</v>
      </c>
      <c r="P231" t="s">
        <v>158</v>
      </c>
      <c r="Q231" s="5">
        <f>5*12000*Table3[[#This Row],[FiveYearSurvivalRate]]</f>
        <v>45312</v>
      </c>
      <c r="R231" s="21">
        <f>365*5*Table3[[#This Row],[FiveYearSurvivalRate]]</f>
        <v>1378.24</v>
      </c>
      <c r="S231" s="19">
        <f>6000/Table3[[#This Row],[Gas Mileage]]*4</f>
        <v>1113.1725417439704</v>
      </c>
      <c r="T231" s="19">
        <f>5000</f>
        <v>5000</v>
      </c>
      <c r="U231" s="19">
        <f>Table3[[#This Row],[Price]]^0.2*20000*LOG((Table3[[#This Row],[Age]]+2))*Table3[[#This Row],[FiveYearDeathRate]]</f>
        <v>27735.247661862493</v>
      </c>
      <c r="V231" s="19">
        <f>Table3[Price]+Table3[[#This Row],[FiveYearFuelCost]]+Table3[[#This Row],[FiveYearInsurance]]+Table3[[#This Row],[FiveYearRepairCost]]</f>
        <v>38611.420203606467</v>
      </c>
    </row>
    <row r="232" spans="1:22" x14ac:dyDescent="0.25">
      <c r="A232" t="s">
        <v>3466</v>
      </c>
      <c r="B232" t="s">
        <v>3469</v>
      </c>
      <c r="C232" t="s">
        <v>3470</v>
      </c>
      <c r="D232">
        <v>2014</v>
      </c>
      <c r="E232">
        <v>0</v>
      </c>
      <c r="F232">
        <v>4</v>
      </c>
      <c r="G232" s="21">
        <v>24.145</v>
      </c>
      <c r="H232" s="5">
        <v>0</v>
      </c>
      <c r="I232" s="6">
        <v>0</v>
      </c>
      <c r="J232" s="6">
        <v>1</v>
      </c>
      <c r="K232" s="6">
        <v>1.2E-2</v>
      </c>
      <c r="L232" s="6">
        <v>0.98799999999999999</v>
      </c>
      <c r="M232" s="7">
        <v>32036</v>
      </c>
      <c r="N232" s="7">
        <v>31340</v>
      </c>
      <c r="O232" s="7">
        <v>32732</v>
      </c>
      <c r="P232" t="s">
        <v>3711</v>
      </c>
      <c r="Q232" s="5">
        <f>5*12000*Table3[[#This Row],[FiveYearSurvivalRate]]</f>
        <v>59280</v>
      </c>
      <c r="R232" s="21">
        <f>365*5*Table3[[#This Row],[FiveYearSurvivalRate]]</f>
        <v>1803.1</v>
      </c>
      <c r="S232" s="19">
        <f>6000/Table3[[#This Row],[Gas Mileage]]*4</f>
        <v>993.99461586249743</v>
      </c>
      <c r="T232" s="19">
        <f>5000</f>
        <v>5000</v>
      </c>
      <c r="U232" s="19">
        <f>Table3[[#This Row],[Price]]^0.2*20000*LOG((Table3[[#This Row],[Age]]+2))*Table3[[#This Row],[FiveYearDeathRate]]</f>
        <v>575.37193053427757</v>
      </c>
      <c r="V232" s="19">
        <f>Table3[Price]+Table3[[#This Row],[FiveYearFuelCost]]+Table3[[#This Row],[FiveYearInsurance]]+Table3[[#This Row],[FiveYearRepairCost]]</f>
        <v>38605.36654639677</v>
      </c>
    </row>
    <row r="233" spans="1:22" x14ac:dyDescent="0.25">
      <c r="A233" t="s">
        <v>3413</v>
      </c>
      <c r="B233" t="s">
        <v>3426</v>
      </c>
      <c r="C233" t="s">
        <v>3427</v>
      </c>
      <c r="D233">
        <v>2014</v>
      </c>
      <c r="E233">
        <v>0</v>
      </c>
      <c r="F233">
        <v>3</v>
      </c>
      <c r="G233" s="21">
        <v>21.73</v>
      </c>
      <c r="H233" s="5">
        <v>0</v>
      </c>
      <c r="I233" s="6">
        <v>0</v>
      </c>
      <c r="J233" s="6">
        <v>1</v>
      </c>
      <c r="K233" s="6">
        <v>1.2E-2</v>
      </c>
      <c r="L233" s="6">
        <v>0.98799999999999999</v>
      </c>
      <c r="M233" s="7">
        <v>31917</v>
      </c>
      <c r="N233" s="7">
        <v>31290</v>
      </c>
      <c r="O233" s="7">
        <v>32545</v>
      </c>
      <c r="P233" t="s">
        <v>3692</v>
      </c>
      <c r="Q233" s="5">
        <f>5*12000*Table3[[#This Row],[FiveYearSurvivalRate]]</f>
        <v>59280</v>
      </c>
      <c r="R233" s="21">
        <f>365*5*Table3[[#This Row],[FiveYearSurvivalRate]]</f>
        <v>1803.1</v>
      </c>
      <c r="S233" s="19">
        <f>6000/Table3[[#This Row],[Gas Mileage]]*4</f>
        <v>1104.4638748274274</v>
      </c>
      <c r="T233" s="19">
        <f>5000</f>
        <v>5000</v>
      </c>
      <c r="U233" s="19">
        <f>Table3[[#This Row],[Price]]^0.2*20000*LOG((Table3[[#This Row],[Age]]+2))*Table3[[#This Row],[FiveYearDeathRate]]</f>
        <v>574.94384200489594</v>
      </c>
      <c r="V233" s="19">
        <f>Table3[Price]+Table3[[#This Row],[FiveYearFuelCost]]+Table3[[#This Row],[FiveYearInsurance]]+Table3[[#This Row],[FiveYearRepairCost]]</f>
        <v>38596.407716832327</v>
      </c>
    </row>
    <row r="234" spans="1:22" x14ac:dyDescent="0.25">
      <c r="A234" t="s">
        <v>3063</v>
      </c>
      <c r="B234" t="s">
        <v>3072</v>
      </c>
      <c r="C234" t="s">
        <v>3073</v>
      </c>
      <c r="D234">
        <v>2010</v>
      </c>
      <c r="E234">
        <v>4</v>
      </c>
      <c r="F234">
        <v>4</v>
      </c>
      <c r="G234" s="21">
        <v>21.831</v>
      </c>
      <c r="H234" s="5">
        <v>48000</v>
      </c>
      <c r="I234" s="6">
        <v>8.0000000000000002E-3</v>
      </c>
      <c r="J234" s="6">
        <v>0.99199999999999999</v>
      </c>
      <c r="K234" s="6">
        <v>4.9200000000000001E-2</v>
      </c>
      <c r="L234" s="6">
        <v>0.95079999999999998</v>
      </c>
      <c r="M234" s="7">
        <v>26519</v>
      </c>
      <c r="N234" s="7">
        <v>25735</v>
      </c>
      <c r="O234" s="7">
        <v>27303</v>
      </c>
      <c r="P234" t="s">
        <v>1582</v>
      </c>
      <c r="Q234" s="5">
        <f>5*12000*Table3[[#This Row],[FiveYearSurvivalRate]]</f>
        <v>57048</v>
      </c>
      <c r="R234" s="21">
        <f>365*5*Table3[[#This Row],[FiveYearSurvivalRate]]</f>
        <v>1735.21</v>
      </c>
      <c r="S234" s="19">
        <f>6000/Table3[[#This Row],[Gas Mileage]]*4</f>
        <v>1099.3541294489487</v>
      </c>
      <c r="T234" s="19">
        <f>5000</f>
        <v>5000</v>
      </c>
      <c r="U234" s="19">
        <f>Table3[[#This Row],[Price]]^0.2*20000*LOG((Table3[[#This Row],[Age]]+2))*Table3[[#This Row],[FiveYearDeathRate]]</f>
        <v>5871.7904293132187</v>
      </c>
      <c r="V234" s="19">
        <f>Table3[Price]+Table3[[#This Row],[FiveYearFuelCost]]+Table3[[#This Row],[FiveYearInsurance]]+Table3[[#This Row],[FiveYearRepairCost]]</f>
        <v>38490.144558762164</v>
      </c>
    </row>
    <row r="235" spans="1:22" x14ac:dyDescent="0.25">
      <c r="A235" t="s">
        <v>3265</v>
      </c>
      <c r="B235" t="s">
        <v>3282</v>
      </c>
      <c r="C235" t="s">
        <v>3283</v>
      </c>
      <c r="D235">
        <v>2009</v>
      </c>
      <c r="E235">
        <v>5</v>
      </c>
      <c r="F235">
        <v>2.67</v>
      </c>
      <c r="G235" s="21">
        <v>18.5</v>
      </c>
      <c r="H235" s="5">
        <v>60000</v>
      </c>
      <c r="I235" s="6">
        <v>1.2E-2</v>
      </c>
      <c r="J235" s="6">
        <v>0.98799999999999999</v>
      </c>
      <c r="K235" s="6">
        <v>4.9000000000000002E-2</v>
      </c>
      <c r="L235" s="6">
        <v>0.95099999999999996</v>
      </c>
      <c r="M235" s="7">
        <v>25860</v>
      </c>
      <c r="N235" s="7">
        <v>25303</v>
      </c>
      <c r="O235" s="7">
        <v>26417</v>
      </c>
      <c r="P235" t="s">
        <v>1500</v>
      </c>
      <c r="Q235" s="5">
        <f>5*12000*Table3[[#This Row],[FiveYearSurvivalRate]]</f>
        <v>57060</v>
      </c>
      <c r="R235" s="21">
        <f>365*5*Table3[[#This Row],[FiveYearSurvivalRate]]</f>
        <v>1735.5749999999998</v>
      </c>
      <c r="S235" s="19">
        <f>6000/Table3[[#This Row],[Gas Mileage]]*4</f>
        <v>1297.2972972972973</v>
      </c>
      <c r="T235" s="19">
        <f>5000</f>
        <v>5000</v>
      </c>
      <c r="U235" s="19">
        <f>Table3[[#This Row],[Price]]^0.2*20000*LOG((Table3[[#This Row],[Age]]+2))*Table3[[#This Row],[FiveYearDeathRate]]</f>
        <v>6319.1530523724678</v>
      </c>
      <c r="V235" s="19">
        <f>Table3[Price]+Table3[[#This Row],[FiveYearFuelCost]]+Table3[[#This Row],[FiveYearInsurance]]+Table3[[#This Row],[FiveYearRepairCost]]</f>
        <v>38476.450349669765</v>
      </c>
    </row>
    <row r="236" spans="1:22" x14ac:dyDescent="0.25">
      <c r="A236" t="s">
        <v>3359</v>
      </c>
      <c r="B236" t="s">
        <v>3374</v>
      </c>
      <c r="C236" t="s">
        <v>3375</v>
      </c>
      <c r="D236">
        <v>2010</v>
      </c>
      <c r="E236">
        <v>4</v>
      </c>
      <c r="G236" s="21">
        <v>15.94</v>
      </c>
      <c r="H236" s="5">
        <v>48000</v>
      </c>
      <c r="I236" s="6">
        <v>8.8000000000000005E-3</v>
      </c>
      <c r="J236" s="6">
        <v>0.99119999999999997</v>
      </c>
      <c r="K236" s="6">
        <v>3.5000000000000003E-2</v>
      </c>
      <c r="L236" s="6">
        <v>0.96499999999999997</v>
      </c>
      <c r="M236" s="7">
        <v>27741</v>
      </c>
      <c r="N236" s="7">
        <v>27226</v>
      </c>
      <c r="O236" s="7">
        <v>28256</v>
      </c>
      <c r="P236" t="s">
        <v>1576</v>
      </c>
      <c r="Q236" s="5">
        <f>5*12000*Table3[[#This Row],[FiveYearSurvivalRate]]</f>
        <v>57900</v>
      </c>
      <c r="R236" s="21">
        <f>365*5*Table3[[#This Row],[FiveYearSurvivalRate]]</f>
        <v>1761.125</v>
      </c>
      <c r="S236" s="19">
        <f>6000/Table3[[#This Row],[Gas Mileage]]*4</f>
        <v>1505.64617314931</v>
      </c>
      <c r="T236" s="19">
        <f>5000</f>
        <v>5000</v>
      </c>
      <c r="U236" s="19">
        <f>Table3[[#This Row],[Price]]^0.2*20000*LOG((Table3[[#This Row],[Age]]+2))*Table3[[#This Row],[FiveYearDeathRate]]</f>
        <v>4214.8923021882601</v>
      </c>
      <c r="V236" s="19">
        <f>Table3[Price]+Table3[[#This Row],[FiveYearFuelCost]]+Table3[[#This Row],[FiveYearInsurance]]+Table3[[#This Row],[FiveYearRepairCost]]</f>
        <v>38461.538475337569</v>
      </c>
    </row>
    <row r="237" spans="1:22" x14ac:dyDescent="0.25">
      <c r="A237" t="s">
        <v>3063</v>
      </c>
      <c r="B237" t="s">
        <v>3072</v>
      </c>
      <c r="C237" t="s">
        <v>3073</v>
      </c>
      <c r="D237">
        <v>2008</v>
      </c>
      <c r="E237">
        <v>6</v>
      </c>
      <c r="F237">
        <v>4</v>
      </c>
      <c r="G237" s="21">
        <v>21.831</v>
      </c>
      <c r="H237" s="5">
        <v>72000</v>
      </c>
      <c r="I237" s="6">
        <v>1.9800000000000002E-2</v>
      </c>
      <c r="J237" s="6">
        <v>0.98019999999999996</v>
      </c>
      <c r="K237" s="6">
        <v>0.1278</v>
      </c>
      <c r="L237" s="6">
        <v>0.87219999999999998</v>
      </c>
      <c r="M237" s="7">
        <v>16260</v>
      </c>
      <c r="N237" s="7">
        <v>15964</v>
      </c>
      <c r="O237" s="7">
        <v>16556</v>
      </c>
      <c r="P237" t="s">
        <v>860</v>
      </c>
      <c r="Q237" s="5">
        <f>5*12000*Table3[[#This Row],[FiveYearSurvivalRate]]</f>
        <v>52332</v>
      </c>
      <c r="R237" s="21">
        <f>365*5*Table3[[#This Row],[FiveYearSurvivalRate]]</f>
        <v>1591.7649999999999</v>
      </c>
      <c r="S237" s="19">
        <f>6000/Table3[[#This Row],[Gas Mileage]]*4</f>
        <v>1099.3541294489487</v>
      </c>
      <c r="T237" s="19">
        <f>5000</f>
        <v>5000</v>
      </c>
      <c r="U237" s="19">
        <f>Table3[[#This Row],[Price]]^0.2*20000*LOG((Table3[[#This Row],[Age]]+2))*Table3[[#This Row],[FiveYearDeathRate]]</f>
        <v>16051.513368033613</v>
      </c>
      <c r="V237" s="19">
        <f>Table3[Price]+Table3[[#This Row],[FiveYearFuelCost]]+Table3[[#This Row],[FiveYearInsurance]]+Table3[[#This Row],[FiveYearRepairCost]]</f>
        <v>38410.867497482563</v>
      </c>
    </row>
    <row r="238" spans="1:22" x14ac:dyDescent="0.25">
      <c r="A238" t="s">
        <v>3328</v>
      </c>
      <c r="B238" t="s">
        <v>3335</v>
      </c>
      <c r="C238" t="s">
        <v>3336</v>
      </c>
      <c r="D238">
        <v>2009</v>
      </c>
      <c r="E238">
        <v>5</v>
      </c>
      <c r="F238">
        <v>3</v>
      </c>
      <c r="G238" s="21">
        <v>31.329000000000001</v>
      </c>
      <c r="H238" s="5">
        <v>60000</v>
      </c>
      <c r="I238" s="6">
        <v>1.0999999999999999E-2</v>
      </c>
      <c r="J238" s="6">
        <v>0.98899999999999999</v>
      </c>
      <c r="K238" s="6">
        <v>7.0999999999999994E-2</v>
      </c>
      <c r="L238" s="6">
        <v>0.92900000000000005</v>
      </c>
      <c r="M238" s="7">
        <v>23614</v>
      </c>
      <c r="N238" s="7">
        <v>22955</v>
      </c>
      <c r="O238" s="7">
        <v>24274</v>
      </c>
      <c r="P238" t="s">
        <v>1184</v>
      </c>
      <c r="Q238" s="5">
        <f>5*12000*Table3[[#This Row],[FiveYearSurvivalRate]]</f>
        <v>55740</v>
      </c>
      <c r="R238" s="21">
        <f>365*5*Table3[[#This Row],[FiveYearSurvivalRate]]</f>
        <v>1695.4250000000002</v>
      </c>
      <c r="S238" s="19">
        <f>6000/Table3[[#This Row],[Gas Mileage]]*4</f>
        <v>766.06339174566699</v>
      </c>
      <c r="T238" s="19">
        <f>5000</f>
        <v>5000</v>
      </c>
      <c r="U238" s="19">
        <f>Table3[[#This Row],[Price]]^0.2*20000*LOG((Table3[[#This Row],[Age]]+2))*Table3[[#This Row],[FiveYearDeathRate]]</f>
        <v>8991.4420716726654</v>
      </c>
      <c r="V238" s="19">
        <f>Table3[Price]+Table3[[#This Row],[FiveYearFuelCost]]+Table3[[#This Row],[FiveYearInsurance]]+Table3[[#This Row],[FiveYearRepairCost]]</f>
        <v>38371.505463418333</v>
      </c>
    </row>
    <row r="239" spans="1:22" x14ac:dyDescent="0.25">
      <c r="A239" t="s">
        <v>3101</v>
      </c>
      <c r="B239" t="s">
        <v>3114</v>
      </c>
      <c r="C239" t="s">
        <v>3115</v>
      </c>
      <c r="D239">
        <v>2007</v>
      </c>
      <c r="E239">
        <v>7</v>
      </c>
      <c r="G239" s="21">
        <v>15.83</v>
      </c>
      <c r="H239" s="5">
        <v>84000</v>
      </c>
      <c r="I239" s="6">
        <v>1.14E-2</v>
      </c>
      <c r="J239" s="6">
        <v>0.98860000000000003</v>
      </c>
      <c r="K239" s="6">
        <v>7.3133333300000006E-2</v>
      </c>
      <c r="L239" s="6">
        <v>0.92686666669999995</v>
      </c>
      <c r="M239" s="7">
        <v>21510</v>
      </c>
      <c r="N239" s="7">
        <v>21093</v>
      </c>
      <c r="O239" s="7">
        <v>21927</v>
      </c>
      <c r="P239" t="s">
        <v>672</v>
      </c>
      <c r="Q239" s="5">
        <f>5*12000*Table3[[#This Row],[FiveYearSurvivalRate]]</f>
        <v>55612.000002000001</v>
      </c>
      <c r="R239" s="21">
        <f>365*5*Table3[[#This Row],[FiveYearSurvivalRate]]</f>
        <v>1691.5316667274999</v>
      </c>
      <c r="S239" s="19">
        <f>6000/Table3[[#This Row],[Gas Mileage]]*4</f>
        <v>1516.1086544535692</v>
      </c>
      <c r="T239" s="19">
        <f>5000</f>
        <v>5000</v>
      </c>
      <c r="U239" s="19">
        <f>Table3[[#This Row],[Price]]^0.2*20000*LOG((Table3[[#This Row],[Age]]+2))*Table3[[#This Row],[FiveYearDeathRate]]</f>
        <v>10264.367800163855</v>
      </c>
      <c r="V239" s="19">
        <f>Table3[Price]+Table3[[#This Row],[FiveYearFuelCost]]+Table3[[#This Row],[FiveYearInsurance]]+Table3[[#This Row],[FiveYearRepairCost]]</f>
        <v>38290.476454617426</v>
      </c>
    </row>
    <row r="240" spans="1:22" x14ac:dyDescent="0.25">
      <c r="A240" t="s">
        <v>3101</v>
      </c>
      <c r="B240" t="s">
        <v>3114</v>
      </c>
      <c r="C240" t="s">
        <v>3115</v>
      </c>
      <c r="D240">
        <v>2009</v>
      </c>
      <c r="E240">
        <v>5</v>
      </c>
      <c r="G240" s="21">
        <v>15.83</v>
      </c>
      <c r="H240" s="5">
        <v>60000</v>
      </c>
      <c r="I240" s="6">
        <v>5.0000000000000001E-3</v>
      </c>
      <c r="J240" s="6">
        <v>0.995</v>
      </c>
      <c r="K240" s="6">
        <v>3.6999999999999998E-2</v>
      </c>
      <c r="L240" s="6">
        <v>0.96299999999999997</v>
      </c>
      <c r="M240" s="7">
        <v>26883</v>
      </c>
      <c r="N240" s="7">
        <v>26356</v>
      </c>
      <c r="O240" s="7">
        <v>27410</v>
      </c>
      <c r="P240" t="s">
        <v>1372</v>
      </c>
      <c r="Q240" s="5">
        <f>5*12000*Table3[[#This Row],[FiveYearSurvivalRate]]</f>
        <v>57780</v>
      </c>
      <c r="R240" s="21">
        <f>365*5*Table3[[#This Row],[FiveYearSurvivalRate]]</f>
        <v>1757.4749999999999</v>
      </c>
      <c r="S240" s="19">
        <f>6000/Table3[[#This Row],[Gas Mileage]]*4</f>
        <v>1516.1086544535692</v>
      </c>
      <c r="T240" s="19">
        <f>5000</f>
        <v>5000</v>
      </c>
      <c r="U240" s="19">
        <f>Table3[[#This Row],[Price]]^0.2*20000*LOG((Table3[[#This Row],[Age]]+2))*Table3[[#This Row],[FiveYearDeathRate]]</f>
        <v>4808.773931152542</v>
      </c>
      <c r="V240" s="19">
        <f>Table3[Price]+Table3[[#This Row],[FiveYearFuelCost]]+Table3[[#This Row],[FiveYearInsurance]]+Table3[[#This Row],[FiveYearRepairCost]]</f>
        <v>38207.882585606108</v>
      </c>
    </row>
    <row r="241" spans="1:22" x14ac:dyDescent="0.25">
      <c r="A241" t="s">
        <v>3359</v>
      </c>
      <c r="B241" t="s">
        <v>3372</v>
      </c>
      <c r="C241" t="s">
        <v>3373</v>
      </c>
      <c r="D241">
        <v>2008</v>
      </c>
      <c r="E241">
        <v>6</v>
      </c>
      <c r="G241" s="21">
        <v>12.81</v>
      </c>
      <c r="H241" s="5">
        <v>72000</v>
      </c>
      <c r="I241" s="6">
        <v>1.7000000000000001E-2</v>
      </c>
      <c r="J241" s="6">
        <v>0.98299999999999998</v>
      </c>
      <c r="K241" s="6">
        <v>9.5133333299999998E-2</v>
      </c>
      <c r="L241" s="6">
        <v>0.90486666670000004</v>
      </c>
      <c r="M241" s="7">
        <v>18962</v>
      </c>
      <c r="N241" s="7">
        <v>18515</v>
      </c>
      <c r="O241" s="7">
        <v>19409</v>
      </c>
      <c r="P241" t="s">
        <v>866</v>
      </c>
      <c r="Q241" s="5">
        <f>5*12000*Table3[[#This Row],[FiveYearSurvivalRate]]</f>
        <v>54292.000002000001</v>
      </c>
      <c r="R241" s="21">
        <f>365*5*Table3[[#This Row],[FiveYearSurvivalRate]]</f>
        <v>1651.3816667275</v>
      </c>
      <c r="S241" s="19">
        <f>6000/Table3[[#This Row],[Gas Mileage]]*4</f>
        <v>1873.5362997658078</v>
      </c>
      <c r="T241" s="19">
        <f>5000</f>
        <v>5000</v>
      </c>
      <c r="U241" s="19">
        <f>Table3[[#This Row],[Price]]^0.2*20000*LOG((Table3[[#This Row],[Age]]+2))*Table3[[#This Row],[FiveYearDeathRate]]</f>
        <v>12321.698138574926</v>
      </c>
      <c r="V241" s="19">
        <f>Table3[Price]+Table3[[#This Row],[FiveYearFuelCost]]+Table3[[#This Row],[FiveYearInsurance]]+Table3[[#This Row],[FiveYearRepairCost]]</f>
        <v>38157.234438340733</v>
      </c>
    </row>
    <row r="242" spans="1:22" x14ac:dyDescent="0.25">
      <c r="A242" t="s">
        <v>3118</v>
      </c>
      <c r="B242" t="s">
        <v>3141</v>
      </c>
      <c r="C242" t="s">
        <v>3142</v>
      </c>
      <c r="D242">
        <v>2014</v>
      </c>
      <c r="E242">
        <v>0</v>
      </c>
      <c r="F242">
        <v>4</v>
      </c>
      <c r="G242" s="21">
        <v>18.62</v>
      </c>
      <c r="H242" s="5">
        <v>0</v>
      </c>
      <c r="I242" s="6">
        <v>0</v>
      </c>
      <c r="J242" s="6">
        <v>1</v>
      </c>
      <c r="K242" s="6">
        <v>1.9E-2</v>
      </c>
      <c r="L242" s="6">
        <v>0.98099999999999998</v>
      </c>
      <c r="M242" s="7">
        <v>30951</v>
      </c>
      <c r="N242" s="7">
        <v>30510</v>
      </c>
      <c r="O242" s="7">
        <v>31391</v>
      </c>
      <c r="P242" t="s">
        <v>3599</v>
      </c>
      <c r="Q242" s="5">
        <f>5*12000*Table3[[#This Row],[FiveYearSurvivalRate]]</f>
        <v>58860</v>
      </c>
      <c r="R242" s="21">
        <f>365*5*Table3[[#This Row],[FiveYearSurvivalRate]]</f>
        <v>1790.325</v>
      </c>
      <c r="S242" s="19">
        <f>6000/Table3[[#This Row],[Gas Mileage]]*4</f>
        <v>1288.9366272824918</v>
      </c>
      <c r="T242" s="19">
        <f>5000</f>
        <v>5000</v>
      </c>
      <c r="U242" s="19">
        <f>Table3[[#This Row],[Price]]^0.2*20000*LOG((Table3[[#This Row],[Age]]+2))*Table3[[#This Row],[FiveYearDeathRate]]</f>
        <v>904.74940467529007</v>
      </c>
      <c r="V242" s="19">
        <f>Table3[Price]+Table3[[#This Row],[FiveYearFuelCost]]+Table3[[#This Row],[FiveYearInsurance]]+Table3[[#This Row],[FiveYearRepairCost]]</f>
        <v>38144.686031957783</v>
      </c>
    </row>
    <row r="243" spans="1:22" x14ac:dyDescent="0.25">
      <c r="A243" t="s">
        <v>3413</v>
      </c>
      <c r="B243" t="s">
        <v>3416</v>
      </c>
      <c r="C243" t="s">
        <v>3417</v>
      </c>
      <c r="D243">
        <v>2007</v>
      </c>
      <c r="E243">
        <v>7</v>
      </c>
      <c r="G243" s="21">
        <v>14.663</v>
      </c>
      <c r="H243" s="5">
        <v>84000</v>
      </c>
      <c r="I243" s="6">
        <v>1.9400000000000001E-2</v>
      </c>
      <c r="J243" s="6">
        <v>0.98060000000000003</v>
      </c>
      <c r="K243" s="6">
        <v>8.7133333300000004E-2</v>
      </c>
      <c r="L243" s="6">
        <v>0.91286666670000005</v>
      </c>
      <c r="M243" s="7">
        <v>19480</v>
      </c>
      <c r="N243" s="7">
        <v>19040</v>
      </c>
      <c r="O243" s="7">
        <v>19921</v>
      </c>
      <c r="P243" t="s">
        <v>560</v>
      </c>
      <c r="Q243" s="5">
        <f>5*12000*Table3[[#This Row],[FiveYearSurvivalRate]]</f>
        <v>54772.000002000001</v>
      </c>
      <c r="R243" s="21">
        <f>365*5*Table3[[#This Row],[FiveYearSurvivalRate]]</f>
        <v>1665.9816667275002</v>
      </c>
      <c r="S243" s="19">
        <f>6000/Table3[[#This Row],[Gas Mileage]]*4</f>
        <v>1636.7728295710292</v>
      </c>
      <c r="T243" s="19">
        <f>5000</f>
        <v>5000</v>
      </c>
      <c r="U243" s="19">
        <f>Table3[[#This Row],[Price]]^0.2*20000*LOG((Table3[[#This Row],[Age]]+2))*Table3[[#This Row],[FiveYearDeathRate]]</f>
        <v>11989.218469790068</v>
      </c>
      <c r="V243" s="19">
        <f>Table3[Price]+Table3[[#This Row],[FiveYearFuelCost]]+Table3[[#This Row],[FiveYearInsurance]]+Table3[[#This Row],[FiveYearRepairCost]]</f>
        <v>38105.9912993611</v>
      </c>
    </row>
    <row r="244" spans="1:22" x14ac:dyDescent="0.25">
      <c r="A244" t="s">
        <v>3376</v>
      </c>
      <c r="B244" t="s">
        <v>3379</v>
      </c>
      <c r="C244" t="s">
        <v>3380</v>
      </c>
      <c r="D244">
        <v>2013</v>
      </c>
      <c r="E244">
        <v>1</v>
      </c>
      <c r="F244">
        <v>2.67</v>
      </c>
      <c r="G244" s="21">
        <v>19.443999999999999</v>
      </c>
      <c r="H244" s="5">
        <v>12000</v>
      </c>
      <c r="I244" s="6">
        <v>3.2000000000000002E-3</v>
      </c>
      <c r="J244" s="6">
        <v>0.99680000000000002</v>
      </c>
      <c r="K244" s="6">
        <v>1.9E-2</v>
      </c>
      <c r="L244" s="6">
        <v>0.98099999999999998</v>
      </c>
      <c r="M244" s="7">
        <v>30432</v>
      </c>
      <c r="N244" s="7">
        <v>29765</v>
      </c>
      <c r="O244" s="7">
        <v>31099</v>
      </c>
      <c r="P244" t="s">
        <v>2704</v>
      </c>
      <c r="Q244" s="5">
        <f>5*12000*Table3[[#This Row],[FiveYearSurvivalRate]]</f>
        <v>58860</v>
      </c>
      <c r="R244" s="21">
        <f>365*5*Table3[[#This Row],[FiveYearSurvivalRate]]</f>
        <v>1790.325</v>
      </c>
      <c r="S244" s="19">
        <f>6000/Table3[[#This Row],[Gas Mileage]]*4</f>
        <v>1234.3139271754783</v>
      </c>
      <c r="T244" s="19">
        <f>5000</f>
        <v>5000</v>
      </c>
      <c r="U244" s="19">
        <f>Table3[[#This Row],[Price]]^0.2*20000*LOG((Table3[[#This Row],[Age]]+2))*Table3[[#This Row],[FiveYearDeathRate]]</f>
        <v>1429.152125473036</v>
      </c>
      <c r="V244" s="19">
        <f>Table3[Price]+Table3[[#This Row],[FiveYearFuelCost]]+Table3[[#This Row],[FiveYearInsurance]]+Table3[[#This Row],[FiveYearRepairCost]]</f>
        <v>38095.46605264851</v>
      </c>
    </row>
    <row r="245" spans="1:22" x14ac:dyDescent="0.25">
      <c r="A245" t="s">
        <v>3145</v>
      </c>
      <c r="B245" t="s">
        <v>3148</v>
      </c>
      <c r="C245" t="s">
        <v>3149</v>
      </c>
      <c r="D245">
        <v>2014</v>
      </c>
      <c r="E245">
        <v>0</v>
      </c>
      <c r="F245">
        <v>4</v>
      </c>
      <c r="G245" s="21">
        <v>20.03</v>
      </c>
      <c r="H245" s="5">
        <v>0</v>
      </c>
      <c r="I245" s="6">
        <v>0</v>
      </c>
      <c r="J245" s="6">
        <v>1</v>
      </c>
      <c r="K245" s="6">
        <v>0.01</v>
      </c>
      <c r="L245" s="6">
        <v>0.99</v>
      </c>
      <c r="M245" s="7">
        <v>31415</v>
      </c>
      <c r="N245" s="7">
        <v>30895</v>
      </c>
      <c r="O245" s="7">
        <v>31934</v>
      </c>
      <c r="P245" t="s">
        <v>3602</v>
      </c>
      <c r="Q245" s="5">
        <f>5*12000*Table3[[#This Row],[FiveYearSurvivalRate]]</f>
        <v>59400</v>
      </c>
      <c r="R245" s="21">
        <f>365*5*Table3[[#This Row],[FiveYearSurvivalRate]]</f>
        <v>1806.75</v>
      </c>
      <c r="S245" s="19">
        <f>6000/Table3[[#This Row],[Gas Mileage]]*4</f>
        <v>1198.2026959560658</v>
      </c>
      <c r="T245" s="19">
        <f>5000</f>
        <v>5000</v>
      </c>
      <c r="U245" s="19">
        <f>Table3[[#This Row],[Price]]^0.2*20000*LOG((Table3[[#This Row],[Age]]+2))*Table3[[#This Row],[FiveYearDeathRate]]</f>
        <v>477.6031481620862</v>
      </c>
      <c r="V245" s="19">
        <f>Table3[Price]+Table3[[#This Row],[FiveYearFuelCost]]+Table3[[#This Row],[FiveYearInsurance]]+Table3[[#This Row],[FiveYearRepairCost]]</f>
        <v>38090.805844118149</v>
      </c>
    </row>
    <row r="246" spans="1:22" x14ac:dyDescent="0.25">
      <c r="A246" t="s">
        <v>3466</v>
      </c>
      <c r="B246" t="s">
        <v>3483</v>
      </c>
      <c r="C246" t="s">
        <v>3484</v>
      </c>
      <c r="D246">
        <v>2006</v>
      </c>
      <c r="E246">
        <v>8</v>
      </c>
      <c r="G246" s="21">
        <v>14.82</v>
      </c>
      <c r="H246" s="5">
        <v>96000</v>
      </c>
      <c r="I246" s="6">
        <v>2.2200000000000001E-2</v>
      </c>
      <c r="J246" s="6">
        <v>0.9778</v>
      </c>
      <c r="K246" s="6">
        <v>6.9800000000000001E-2</v>
      </c>
      <c r="L246" s="6">
        <v>0.93020000000000003</v>
      </c>
      <c r="M246" s="7">
        <v>21171</v>
      </c>
      <c r="N246" s="7">
        <v>20629</v>
      </c>
      <c r="O246" s="7">
        <v>21712</v>
      </c>
      <c r="P246" t="s">
        <v>296</v>
      </c>
      <c r="Q246" s="5">
        <f>5*12000*Table3[[#This Row],[FiveYearSurvivalRate]]</f>
        <v>55812</v>
      </c>
      <c r="R246" s="21">
        <f>365*5*Table3[[#This Row],[FiveYearSurvivalRate]]</f>
        <v>1697.615</v>
      </c>
      <c r="S246" s="19">
        <f>6000/Table3[[#This Row],[Gas Mileage]]*4</f>
        <v>1619.4331983805669</v>
      </c>
      <c r="T246" s="19">
        <f>5000</f>
        <v>5000</v>
      </c>
      <c r="U246" s="19">
        <f>Table3[[#This Row],[Price]]^0.2*20000*LOG((Table3[[#This Row],[Age]]+2))*Table3[[#This Row],[FiveYearDeathRate]]</f>
        <v>10233.723827887619</v>
      </c>
      <c r="V246" s="19">
        <f>Table3[Price]+Table3[[#This Row],[FiveYearFuelCost]]+Table3[[#This Row],[FiveYearInsurance]]+Table3[[#This Row],[FiveYearRepairCost]]</f>
        <v>38024.157026268185</v>
      </c>
    </row>
    <row r="247" spans="1:22" x14ac:dyDescent="0.25">
      <c r="A247" t="s">
        <v>3359</v>
      </c>
      <c r="B247" t="s">
        <v>3374</v>
      </c>
      <c r="C247" t="s">
        <v>3375</v>
      </c>
      <c r="D247">
        <v>2009</v>
      </c>
      <c r="E247">
        <v>5</v>
      </c>
      <c r="G247" s="21">
        <v>15.94</v>
      </c>
      <c r="H247" s="5">
        <v>60000</v>
      </c>
      <c r="I247" s="6">
        <v>1.0999999999999999E-2</v>
      </c>
      <c r="J247" s="6">
        <v>0.98899999999999999</v>
      </c>
      <c r="K247" s="6">
        <v>7.0999999999999994E-2</v>
      </c>
      <c r="L247" s="6">
        <v>0.92900000000000005</v>
      </c>
      <c r="M247" s="7">
        <v>22543</v>
      </c>
      <c r="N247" s="7">
        <v>21973</v>
      </c>
      <c r="O247" s="7">
        <v>23113</v>
      </c>
      <c r="P247" t="s">
        <v>1212</v>
      </c>
      <c r="Q247" s="5">
        <f>5*12000*Table3[[#This Row],[FiveYearSurvivalRate]]</f>
        <v>55740</v>
      </c>
      <c r="R247" s="21">
        <f>365*5*Table3[[#This Row],[FiveYearSurvivalRate]]</f>
        <v>1695.4250000000002</v>
      </c>
      <c r="S247" s="19">
        <f>6000/Table3[[#This Row],[Gas Mileage]]*4</f>
        <v>1505.64617314931</v>
      </c>
      <c r="T247" s="19">
        <f>5000</f>
        <v>5000</v>
      </c>
      <c r="U247" s="19">
        <f>Table3[[#This Row],[Price]]^0.2*20000*LOG((Table3[[#This Row],[Age]]+2))*Table3[[#This Row],[FiveYearDeathRate]]</f>
        <v>8908.3604484822517</v>
      </c>
      <c r="V247" s="19">
        <f>Table3[Price]+Table3[[#This Row],[FiveYearFuelCost]]+Table3[[#This Row],[FiveYearInsurance]]+Table3[[#This Row],[FiveYearRepairCost]]</f>
        <v>37957.006621631561</v>
      </c>
    </row>
    <row r="248" spans="1:22" x14ac:dyDescent="0.25">
      <c r="A248" t="s">
        <v>3145</v>
      </c>
      <c r="B248" t="s">
        <v>3160</v>
      </c>
      <c r="C248" t="s">
        <v>3161</v>
      </c>
      <c r="D248">
        <v>2014</v>
      </c>
      <c r="E248">
        <v>0</v>
      </c>
      <c r="F248">
        <v>4</v>
      </c>
      <c r="G248" s="21">
        <v>19.888999999999999</v>
      </c>
      <c r="H248" s="5">
        <v>0</v>
      </c>
      <c r="I248" s="6">
        <v>0</v>
      </c>
      <c r="J248" s="6">
        <v>1</v>
      </c>
      <c r="K248" s="6">
        <v>0.01</v>
      </c>
      <c r="L248" s="6">
        <v>0.99</v>
      </c>
      <c r="M248" s="7">
        <v>31177</v>
      </c>
      <c r="N248" s="7">
        <v>30765</v>
      </c>
      <c r="O248" s="7">
        <v>31591</v>
      </c>
      <c r="P248" t="s">
        <v>3603</v>
      </c>
      <c r="Q248" s="5">
        <f>5*12000*Table3[[#This Row],[FiveYearSurvivalRate]]</f>
        <v>59400</v>
      </c>
      <c r="R248" s="21">
        <f>365*5*Table3[[#This Row],[FiveYearSurvivalRate]]</f>
        <v>1806.75</v>
      </c>
      <c r="S248" s="19">
        <f>6000/Table3[[#This Row],[Gas Mileage]]*4</f>
        <v>1206.697169289557</v>
      </c>
      <c r="T248" s="19">
        <f>5000</f>
        <v>5000</v>
      </c>
      <c r="U248" s="19">
        <f>Table3[[#This Row],[Price]]^0.2*20000*LOG((Table3[[#This Row],[Age]]+2))*Table3[[#This Row],[FiveYearDeathRate]]</f>
        <v>476.87728098045591</v>
      </c>
      <c r="V248" s="19">
        <f>Table3[Price]+Table3[[#This Row],[FiveYearFuelCost]]+Table3[[#This Row],[FiveYearInsurance]]+Table3[[#This Row],[FiveYearRepairCost]]</f>
        <v>37860.574450270018</v>
      </c>
    </row>
    <row r="249" spans="1:22" x14ac:dyDescent="0.25">
      <c r="A249" t="s">
        <v>3328</v>
      </c>
      <c r="B249" t="s">
        <v>3355</v>
      </c>
      <c r="C249" t="s">
        <v>3356</v>
      </c>
      <c r="D249">
        <v>2008</v>
      </c>
      <c r="E249">
        <v>6</v>
      </c>
      <c r="F249">
        <v>3</v>
      </c>
      <c r="G249" s="21">
        <v>20.689</v>
      </c>
      <c r="H249" s="5">
        <v>72000</v>
      </c>
      <c r="I249" s="6">
        <v>1.7000000000000001E-2</v>
      </c>
      <c r="J249" s="6">
        <v>0.98299999999999998</v>
      </c>
      <c r="K249" s="6">
        <v>9.5133333299999998E-2</v>
      </c>
      <c r="L249" s="6">
        <v>0.90486666670000004</v>
      </c>
      <c r="M249" s="7">
        <v>19324</v>
      </c>
      <c r="N249" s="7">
        <v>18860</v>
      </c>
      <c r="O249" s="7">
        <v>19788</v>
      </c>
      <c r="P249" t="s">
        <v>858</v>
      </c>
      <c r="Q249" s="5">
        <f>5*12000*Table3[[#This Row],[FiveYearSurvivalRate]]</f>
        <v>54292.000002000001</v>
      </c>
      <c r="R249" s="21">
        <f>365*5*Table3[[#This Row],[FiveYearSurvivalRate]]</f>
        <v>1651.3816667275</v>
      </c>
      <c r="S249" s="19">
        <f>6000/Table3[[#This Row],[Gas Mileage]]*4</f>
        <v>1160.0367344965923</v>
      </c>
      <c r="T249" s="19">
        <f>5000</f>
        <v>5000</v>
      </c>
      <c r="U249" s="19">
        <f>Table3[[#This Row],[Price]]^0.2*20000*LOG((Table3[[#This Row],[Age]]+2))*Table3[[#This Row],[FiveYearDeathRate]]</f>
        <v>12368.389186570284</v>
      </c>
      <c r="V249" s="19">
        <f>Table3[Price]+Table3[[#This Row],[FiveYearFuelCost]]+Table3[[#This Row],[FiveYearInsurance]]+Table3[[#This Row],[FiveYearRepairCost]]</f>
        <v>37852.425921066875</v>
      </c>
    </row>
    <row r="250" spans="1:22" x14ac:dyDescent="0.25">
      <c r="A250" t="s">
        <v>3202</v>
      </c>
      <c r="B250" t="s">
        <v>3215</v>
      </c>
      <c r="C250" t="s">
        <v>3216</v>
      </c>
      <c r="D250">
        <v>2007</v>
      </c>
      <c r="E250">
        <v>7</v>
      </c>
      <c r="G250" s="21">
        <v>16.181999999999999</v>
      </c>
      <c r="H250" s="5">
        <v>84000</v>
      </c>
      <c r="I250" s="6">
        <v>3.04E-2</v>
      </c>
      <c r="J250" s="6">
        <v>0.96960000000000002</v>
      </c>
      <c r="K250" s="6">
        <v>0.1241333333</v>
      </c>
      <c r="L250" s="6">
        <v>0.87586666670000002</v>
      </c>
      <c r="M250" s="7">
        <v>15126</v>
      </c>
      <c r="N250" s="7">
        <v>14739</v>
      </c>
      <c r="O250" s="7">
        <v>15514</v>
      </c>
      <c r="P250" t="s">
        <v>748</v>
      </c>
      <c r="Q250" s="5">
        <f>5*12000*Table3[[#This Row],[FiveYearSurvivalRate]]</f>
        <v>52552.000002000001</v>
      </c>
      <c r="R250" s="21">
        <f>365*5*Table3[[#This Row],[FiveYearSurvivalRate]]</f>
        <v>1598.4566667275001</v>
      </c>
      <c r="S250" s="19">
        <f>6000/Table3[[#This Row],[Gas Mileage]]*4</f>
        <v>1483.1294030404154</v>
      </c>
      <c r="T250" s="19">
        <f>5000</f>
        <v>5000</v>
      </c>
      <c r="U250" s="19">
        <f>Table3[[#This Row],[Price]]^0.2*20000*LOG((Table3[[#This Row],[Age]]+2))*Table3[[#This Row],[FiveYearDeathRate]]</f>
        <v>16237.60572681956</v>
      </c>
      <c r="V250" s="19">
        <f>Table3[Price]+Table3[[#This Row],[FiveYearFuelCost]]+Table3[[#This Row],[FiveYearInsurance]]+Table3[[#This Row],[FiveYearRepairCost]]</f>
        <v>37846.735129859975</v>
      </c>
    </row>
    <row r="251" spans="1:22" x14ac:dyDescent="0.25">
      <c r="A251" t="s">
        <v>3118</v>
      </c>
      <c r="B251" t="s">
        <v>3135</v>
      </c>
      <c r="C251" t="s">
        <v>3136</v>
      </c>
      <c r="D251">
        <v>2012</v>
      </c>
      <c r="E251">
        <v>2</v>
      </c>
      <c r="G251" s="21">
        <v>16.984999999999999</v>
      </c>
      <c r="H251" s="5">
        <v>24000</v>
      </c>
      <c r="I251" s="6">
        <v>7.6E-3</v>
      </c>
      <c r="J251" s="6">
        <v>0.99239999999999995</v>
      </c>
      <c r="K251" s="6">
        <v>3.04E-2</v>
      </c>
      <c r="L251" s="6">
        <v>0.96960000000000002</v>
      </c>
      <c r="M251" s="7">
        <v>28576</v>
      </c>
      <c r="N251" s="7">
        <v>28046</v>
      </c>
      <c r="O251" s="7">
        <v>29106</v>
      </c>
      <c r="P251" t="s">
        <v>2528</v>
      </c>
      <c r="Q251" s="5">
        <f>5*12000*Table3[[#This Row],[FiveYearSurvivalRate]]</f>
        <v>58176</v>
      </c>
      <c r="R251" s="21">
        <f>365*5*Table3[[#This Row],[FiveYearSurvivalRate]]</f>
        <v>1769.52</v>
      </c>
      <c r="S251" s="19">
        <f>6000/Table3[[#This Row],[Gas Mileage]]*4</f>
        <v>1413.0114807182808</v>
      </c>
      <c r="T251" s="19">
        <f>5000</f>
        <v>5000</v>
      </c>
      <c r="U251" s="19">
        <f>Table3[[#This Row],[Price]]^0.2*20000*LOG((Table3[[#This Row],[Age]]+2))*Table3[[#This Row],[FiveYearDeathRate]]</f>
        <v>2849.3357998905985</v>
      </c>
      <c r="V251" s="19">
        <f>Table3[Price]+Table3[[#This Row],[FiveYearFuelCost]]+Table3[[#This Row],[FiveYearInsurance]]+Table3[[#This Row],[FiveYearRepairCost]]</f>
        <v>37838.347280608883</v>
      </c>
    </row>
    <row r="252" spans="1:22" x14ac:dyDescent="0.25">
      <c r="A252" t="s">
        <v>3328</v>
      </c>
      <c r="B252" t="s">
        <v>3355</v>
      </c>
      <c r="C252" t="s">
        <v>3356</v>
      </c>
      <c r="D252">
        <v>2007</v>
      </c>
      <c r="E252">
        <v>7</v>
      </c>
      <c r="F252">
        <v>3</v>
      </c>
      <c r="G252" s="21">
        <v>20.689</v>
      </c>
      <c r="H252" s="5">
        <v>84000</v>
      </c>
      <c r="I252" s="6">
        <v>2.3E-2</v>
      </c>
      <c r="J252" s="6">
        <v>0.97699999999999998</v>
      </c>
      <c r="K252" s="6">
        <v>0.1192666667</v>
      </c>
      <c r="L252" s="6">
        <v>0.88073333330000003</v>
      </c>
      <c r="M252" s="7">
        <v>15848</v>
      </c>
      <c r="N252" s="7">
        <v>15513</v>
      </c>
      <c r="O252" s="7">
        <v>16182</v>
      </c>
      <c r="P252" t="s">
        <v>528</v>
      </c>
      <c r="Q252" s="5">
        <f>5*12000*Table3[[#This Row],[FiveYearSurvivalRate]]</f>
        <v>52843.999997999999</v>
      </c>
      <c r="R252" s="21">
        <f>365*5*Table3[[#This Row],[FiveYearSurvivalRate]]</f>
        <v>1607.3383332725</v>
      </c>
      <c r="S252" s="19">
        <f>6000/Table3[[#This Row],[Gas Mileage]]*4</f>
        <v>1160.0367344965923</v>
      </c>
      <c r="T252" s="19">
        <f>5000</f>
        <v>5000</v>
      </c>
      <c r="U252" s="19">
        <f>Table3[[#This Row],[Price]]^0.2*20000*LOG((Table3[[#This Row],[Age]]+2))*Table3[[#This Row],[FiveYearDeathRate]]</f>
        <v>15747.177736194368</v>
      </c>
      <c r="V252" s="19">
        <f>Table3[Price]+Table3[[#This Row],[FiveYearFuelCost]]+Table3[[#This Row],[FiveYearInsurance]]+Table3[[#This Row],[FiveYearRepairCost]]</f>
        <v>37755.21447069096</v>
      </c>
    </row>
    <row r="253" spans="1:22" x14ac:dyDescent="0.25">
      <c r="A253" t="s">
        <v>3328</v>
      </c>
      <c r="B253" t="s">
        <v>3337</v>
      </c>
      <c r="C253" t="s">
        <v>3338</v>
      </c>
      <c r="D253">
        <v>2009</v>
      </c>
      <c r="E253">
        <v>5</v>
      </c>
      <c r="F253">
        <v>3.33</v>
      </c>
      <c r="G253" s="21">
        <v>16.989000000000001</v>
      </c>
      <c r="H253" s="5">
        <v>60000</v>
      </c>
      <c r="I253" s="6">
        <v>1.0999999999999999E-2</v>
      </c>
      <c r="J253" s="6">
        <v>0.98899999999999999</v>
      </c>
      <c r="K253" s="6">
        <v>7.0999999999999994E-2</v>
      </c>
      <c r="L253" s="6">
        <v>0.92900000000000005</v>
      </c>
      <c r="M253" s="7">
        <v>22441</v>
      </c>
      <c r="N253" s="7">
        <v>21815</v>
      </c>
      <c r="O253" s="7">
        <v>23068</v>
      </c>
      <c r="P253" t="s">
        <v>1186</v>
      </c>
      <c r="Q253" s="5">
        <f>5*12000*Table3[[#This Row],[FiveYearSurvivalRate]]</f>
        <v>55740</v>
      </c>
      <c r="R253" s="21">
        <f>365*5*Table3[[#This Row],[FiveYearSurvivalRate]]</f>
        <v>1695.4250000000002</v>
      </c>
      <c r="S253" s="19">
        <f>6000/Table3[[#This Row],[Gas Mileage]]*4</f>
        <v>1412.6787921596326</v>
      </c>
      <c r="T253" s="19">
        <f>5000</f>
        <v>5000</v>
      </c>
      <c r="U253" s="19">
        <f>Table3[[#This Row],[Price]]^0.2*20000*LOG((Table3[[#This Row],[Age]]+2))*Table3[[#This Row],[FiveYearDeathRate]]</f>
        <v>8900.2843113930685</v>
      </c>
      <c r="V253" s="19">
        <f>Table3[Price]+Table3[[#This Row],[FiveYearFuelCost]]+Table3[[#This Row],[FiveYearInsurance]]+Table3[[#This Row],[FiveYearRepairCost]]</f>
        <v>37753.963103552698</v>
      </c>
    </row>
    <row r="254" spans="1:22" x14ac:dyDescent="0.25">
      <c r="A254" t="s">
        <v>3244</v>
      </c>
      <c r="B254" t="s">
        <v>3257</v>
      </c>
      <c r="C254" t="s">
        <v>3258</v>
      </c>
      <c r="D254">
        <v>2014</v>
      </c>
      <c r="E254">
        <v>0</v>
      </c>
      <c r="F254">
        <v>4</v>
      </c>
      <c r="G254" s="21">
        <v>21.56</v>
      </c>
      <c r="H254" s="5">
        <v>0</v>
      </c>
      <c r="I254" s="6">
        <v>0</v>
      </c>
      <c r="J254" s="6">
        <v>1</v>
      </c>
      <c r="K254" s="6">
        <v>0.02</v>
      </c>
      <c r="L254" s="6">
        <v>0.98</v>
      </c>
      <c r="M254" s="7">
        <v>30621</v>
      </c>
      <c r="N254" s="7">
        <v>29900</v>
      </c>
      <c r="O254" s="7">
        <v>31341</v>
      </c>
      <c r="P254" t="s">
        <v>3638</v>
      </c>
      <c r="Q254" s="5">
        <f>5*12000*Table3[[#This Row],[FiveYearSurvivalRate]]</f>
        <v>58800</v>
      </c>
      <c r="R254" s="21">
        <f>365*5*Table3[[#This Row],[FiveYearSurvivalRate]]</f>
        <v>1788.5</v>
      </c>
      <c r="S254" s="19">
        <f>6000/Table3[[#This Row],[Gas Mileage]]*4</f>
        <v>1113.1725417439704</v>
      </c>
      <c r="T254" s="19">
        <f>5000</f>
        <v>5000</v>
      </c>
      <c r="U254" s="19">
        <f>Table3[[#This Row],[Price]]^0.2*20000*LOG((Table3[[#This Row],[Age]]+2))*Table3[[#This Row],[FiveYearDeathRate]]</f>
        <v>950.32824568814976</v>
      </c>
      <c r="V254" s="19">
        <f>Table3[Price]+Table3[[#This Row],[FiveYearFuelCost]]+Table3[[#This Row],[FiveYearInsurance]]+Table3[[#This Row],[FiveYearRepairCost]]</f>
        <v>37684.500787432124</v>
      </c>
    </row>
    <row r="255" spans="1:22" x14ac:dyDescent="0.25">
      <c r="A255" t="s">
        <v>3162</v>
      </c>
      <c r="B255" t="s">
        <v>3167</v>
      </c>
      <c r="C255" t="s">
        <v>3168</v>
      </c>
      <c r="D255">
        <v>2014</v>
      </c>
      <c r="E255">
        <v>0</v>
      </c>
      <c r="F255">
        <v>4</v>
      </c>
      <c r="G255" s="21">
        <v>17.329999999999998</v>
      </c>
      <c r="H255" s="5">
        <v>0</v>
      </c>
      <c r="I255" s="6">
        <v>0</v>
      </c>
      <c r="J255" s="6">
        <v>1</v>
      </c>
      <c r="K255" s="6">
        <v>1.7000000000000001E-2</v>
      </c>
      <c r="L255" s="6">
        <v>0.98299999999999998</v>
      </c>
      <c r="M255" s="7">
        <v>30468</v>
      </c>
      <c r="N255" s="7">
        <v>29995</v>
      </c>
      <c r="O255" s="7">
        <v>30940</v>
      </c>
      <c r="P255" t="s">
        <v>3606</v>
      </c>
      <c r="Q255" s="5">
        <f>5*12000*Table3[[#This Row],[FiveYearSurvivalRate]]</f>
        <v>58980</v>
      </c>
      <c r="R255" s="21">
        <f>365*5*Table3[[#This Row],[FiveYearSurvivalRate]]</f>
        <v>1793.9749999999999</v>
      </c>
      <c r="S255" s="19">
        <f>6000/Table3[[#This Row],[Gas Mileage]]*4</f>
        <v>1384.8817080207734</v>
      </c>
      <c r="T255" s="19">
        <f>5000</f>
        <v>5000</v>
      </c>
      <c r="U255" s="19">
        <f>Table3[[#This Row],[Price]]^0.2*20000*LOG((Table3[[#This Row],[Age]]+2))*Table3[[#This Row],[FiveYearDeathRate]]</f>
        <v>806.97016560749842</v>
      </c>
      <c r="V255" s="19">
        <f>Table3[Price]+Table3[[#This Row],[FiveYearFuelCost]]+Table3[[#This Row],[FiveYearInsurance]]+Table3[[#This Row],[FiveYearRepairCost]]</f>
        <v>37659.851873628271</v>
      </c>
    </row>
    <row r="256" spans="1:22" x14ac:dyDescent="0.25">
      <c r="A256" t="s">
        <v>3376</v>
      </c>
      <c r="B256" t="s">
        <v>3379</v>
      </c>
      <c r="C256" t="s">
        <v>3380</v>
      </c>
      <c r="D256">
        <v>2014</v>
      </c>
      <c r="E256">
        <v>0</v>
      </c>
      <c r="F256">
        <v>2.67</v>
      </c>
      <c r="G256" s="21">
        <v>19.443999999999999</v>
      </c>
      <c r="H256" s="5">
        <v>0</v>
      </c>
      <c r="I256" s="6">
        <v>0</v>
      </c>
      <c r="J256" s="6">
        <v>1</v>
      </c>
      <c r="K256" s="6">
        <v>1.6E-2</v>
      </c>
      <c r="L256" s="6">
        <v>0.98399999999999999</v>
      </c>
      <c r="M256" s="7">
        <v>30657</v>
      </c>
      <c r="N256" s="7">
        <v>29985</v>
      </c>
      <c r="O256" s="7">
        <v>31329</v>
      </c>
      <c r="P256" t="s">
        <v>3676</v>
      </c>
      <c r="Q256" s="5">
        <f>5*12000*Table3[[#This Row],[FiveYearSurvivalRate]]</f>
        <v>59040</v>
      </c>
      <c r="R256" s="21">
        <f>365*5*Table3[[#This Row],[FiveYearSurvivalRate]]</f>
        <v>1795.8</v>
      </c>
      <c r="S256" s="19">
        <f>6000/Table3[[#This Row],[Gas Mileage]]*4</f>
        <v>1234.3139271754783</v>
      </c>
      <c r="T256" s="19">
        <f>5000</f>
        <v>5000</v>
      </c>
      <c r="U256" s="19">
        <f>Table3[[#This Row],[Price]]^0.2*20000*LOG((Table3[[#This Row],[Age]]+2))*Table3[[#This Row],[FiveYearDeathRate]]</f>
        <v>760.44127518046423</v>
      </c>
      <c r="V256" s="19">
        <f>Table3[Price]+Table3[[#This Row],[FiveYearFuelCost]]+Table3[[#This Row],[FiveYearInsurance]]+Table3[[#This Row],[FiveYearRepairCost]]</f>
        <v>37651.75520235594</v>
      </c>
    </row>
    <row r="257" spans="1:22" x14ac:dyDescent="0.25">
      <c r="A257" t="s">
        <v>3265</v>
      </c>
      <c r="B257" t="s">
        <v>3280</v>
      </c>
      <c r="C257" t="s">
        <v>3281</v>
      </c>
      <c r="D257">
        <v>2012</v>
      </c>
      <c r="E257">
        <v>2</v>
      </c>
      <c r="F257">
        <v>4</v>
      </c>
      <c r="G257" s="21">
        <v>21.224</v>
      </c>
      <c r="H257" s="5">
        <v>24000</v>
      </c>
      <c r="I257" s="6">
        <v>4.7999999999999996E-3</v>
      </c>
      <c r="J257" s="6">
        <v>0.99519999999999997</v>
      </c>
      <c r="K257" s="6">
        <v>1.9400000000000001E-2</v>
      </c>
      <c r="L257" s="6">
        <v>0.98060000000000003</v>
      </c>
      <c r="M257" s="7">
        <v>29672</v>
      </c>
      <c r="N257" s="7">
        <v>29041</v>
      </c>
      <c r="O257" s="7">
        <v>30303</v>
      </c>
      <c r="P257" t="s">
        <v>2644</v>
      </c>
      <c r="Q257" s="5">
        <f>5*12000*Table3[[#This Row],[FiveYearSurvivalRate]]</f>
        <v>58836</v>
      </c>
      <c r="R257" s="21">
        <f>365*5*Table3[[#This Row],[FiveYearSurvivalRate]]</f>
        <v>1789.595</v>
      </c>
      <c r="S257" s="19">
        <f>6000/Table3[[#This Row],[Gas Mileage]]*4</f>
        <v>1130.7953260459856</v>
      </c>
      <c r="T257" s="19">
        <f>5000</f>
        <v>5000</v>
      </c>
      <c r="U257" s="19">
        <f>Table3[[#This Row],[Price]]^0.2*20000*LOG((Table3[[#This Row],[Age]]+2))*Table3[[#This Row],[FiveYearDeathRate]]</f>
        <v>1832.0649143206904</v>
      </c>
      <c r="V257" s="19">
        <f>Table3[Price]+Table3[[#This Row],[FiveYearFuelCost]]+Table3[[#This Row],[FiveYearInsurance]]+Table3[[#This Row],[FiveYearRepairCost]]</f>
        <v>37634.860240366681</v>
      </c>
    </row>
    <row r="258" spans="1:22" x14ac:dyDescent="0.25">
      <c r="A258" t="s">
        <v>3101</v>
      </c>
      <c r="B258" t="s">
        <v>3108</v>
      </c>
      <c r="C258" t="s">
        <v>3109</v>
      </c>
      <c r="D258">
        <v>2007</v>
      </c>
      <c r="E258">
        <v>7</v>
      </c>
      <c r="G258" s="21">
        <v>15.835000000000001</v>
      </c>
      <c r="H258" s="5">
        <v>84000</v>
      </c>
      <c r="I258" s="6">
        <v>1.14E-2</v>
      </c>
      <c r="J258" s="6">
        <v>0.98860000000000003</v>
      </c>
      <c r="K258" s="6">
        <v>7.3133333300000006E-2</v>
      </c>
      <c r="L258" s="6">
        <v>0.92686666669999995</v>
      </c>
      <c r="M258" s="7">
        <v>20904</v>
      </c>
      <c r="N258" s="7">
        <v>20543</v>
      </c>
      <c r="O258" s="7">
        <v>21265</v>
      </c>
      <c r="P258" t="s">
        <v>668</v>
      </c>
      <c r="Q258" s="5">
        <f>5*12000*Table3[[#This Row],[FiveYearSurvivalRate]]</f>
        <v>55612.000002000001</v>
      </c>
      <c r="R258" s="21">
        <f>365*5*Table3[[#This Row],[FiveYearSurvivalRate]]</f>
        <v>1691.5316667274999</v>
      </c>
      <c r="S258" s="19">
        <f>6000/Table3[[#This Row],[Gas Mileage]]*4</f>
        <v>1515.6299336911902</v>
      </c>
      <c r="T258" s="19">
        <f>5000</f>
        <v>5000</v>
      </c>
      <c r="U258" s="19">
        <f>Table3[[#This Row],[Price]]^0.2*20000*LOG((Table3[[#This Row],[Age]]+2))*Table3[[#This Row],[FiveYearDeathRate]]</f>
        <v>10205.869313170877</v>
      </c>
      <c r="V258" s="19">
        <f>Table3[Price]+Table3[[#This Row],[FiveYearFuelCost]]+Table3[[#This Row],[FiveYearInsurance]]+Table3[[#This Row],[FiveYearRepairCost]]</f>
        <v>37625.499246862069</v>
      </c>
    </row>
    <row r="259" spans="1:22" x14ac:dyDescent="0.25">
      <c r="A259" t="s">
        <v>3048</v>
      </c>
      <c r="B259" t="s">
        <v>3057</v>
      </c>
      <c r="C259" t="s">
        <v>3058</v>
      </c>
      <c r="D259">
        <v>2014</v>
      </c>
      <c r="E259">
        <v>0</v>
      </c>
      <c r="F259">
        <v>4</v>
      </c>
      <c r="G259" s="21">
        <v>22.597000000000001</v>
      </c>
      <c r="H259" s="5">
        <v>0</v>
      </c>
      <c r="I259" s="6">
        <v>0</v>
      </c>
      <c r="J259" s="6">
        <v>1</v>
      </c>
      <c r="K259" s="6">
        <v>1.0999999999999999E-2</v>
      </c>
      <c r="L259" s="6">
        <v>0.98899999999999999</v>
      </c>
      <c r="M259" s="7">
        <v>31013</v>
      </c>
      <c r="N259" s="7">
        <v>30635</v>
      </c>
      <c r="O259" s="7">
        <v>31391</v>
      </c>
      <c r="P259" t="s">
        <v>3571</v>
      </c>
      <c r="Q259" s="5">
        <f>5*12000*Table3[[#This Row],[FiveYearSurvivalRate]]</f>
        <v>59340</v>
      </c>
      <c r="R259" s="21">
        <f>365*5*Table3[[#This Row],[FiveYearSurvivalRate]]</f>
        <v>1804.925</v>
      </c>
      <c r="S259" s="19">
        <f>6000/Table3[[#This Row],[Gas Mileage]]*4</f>
        <v>1062.0878877727132</v>
      </c>
      <c r="T259" s="19">
        <f>5000</f>
        <v>5000</v>
      </c>
      <c r="U259" s="19">
        <f>Table3[[#This Row],[Price]]^0.2*20000*LOG((Table3[[#This Row],[Age]]+2))*Table3[[#This Row],[FiveYearDeathRate]]</f>
        <v>524.01197158850221</v>
      </c>
      <c r="V259" s="19">
        <f>Table3[Price]+Table3[[#This Row],[FiveYearFuelCost]]+Table3[[#This Row],[FiveYearInsurance]]+Table3[[#This Row],[FiveYearRepairCost]]</f>
        <v>37599.099859361209</v>
      </c>
    </row>
    <row r="260" spans="1:22" x14ac:dyDescent="0.25">
      <c r="A260" t="s">
        <v>3359</v>
      </c>
      <c r="B260" t="s">
        <v>3372</v>
      </c>
      <c r="C260" t="s">
        <v>3373</v>
      </c>
      <c r="D260">
        <v>2007</v>
      </c>
      <c r="E260">
        <v>7</v>
      </c>
      <c r="G260" s="21">
        <v>12.81</v>
      </c>
      <c r="H260" s="5">
        <v>84000</v>
      </c>
      <c r="I260" s="6">
        <v>2.3E-2</v>
      </c>
      <c r="J260" s="6">
        <v>0.97699999999999998</v>
      </c>
      <c r="K260" s="6">
        <v>0.1192666667</v>
      </c>
      <c r="L260" s="6">
        <v>0.88073333330000003</v>
      </c>
      <c r="M260" s="7">
        <v>15037</v>
      </c>
      <c r="N260" s="7">
        <v>14770</v>
      </c>
      <c r="O260" s="7">
        <v>15304</v>
      </c>
      <c r="P260" t="s">
        <v>532</v>
      </c>
      <c r="Q260" s="5">
        <f>5*12000*Table3[[#This Row],[FiveYearSurvivalRate]]</f>
        <v>52843.999997999999</v>
      </c>
      <c r="R260" s="21">
        <f>365*5*Table3[[#This Row],[FiveYearSurvivalRate]]</f>
        <v>1607.3383332725</v>
      </c>
      <c r="S260" s="19">
        <f>6000/Table3[[#This Row],[Gas Mileage]]*4</f>
        <v>1873.5362997658078</v>
      </c>
      <c r="T260" s="19">
        <f>5000</f>
        <v>5000</v>
      </c>
      <c r="U260" s="19">
        <f>Table3[[#This Row],[Price]]^0.2*20000*LOG((Table3[[#This Row],[Age]]+2))*Table3[[#This Row],[FiveYearDeathRate]]</f>
        <v>15582.605531126592</v>
      </c>
      <c r="V260" s="19">
        <f>Table3[Price]+Table3[[#This Row],[FiveYearFuelCost]]+Table3[[#This Row],[FiveYearInsurance]]+Table3[[#This Row],[FiveYearRepairCost]]</f>
        <v>37493.141830892404</v>
      </c>
    </row>
    <row r="261" spans="1:22" x14ac:dyDescent="0.25">
      <c r="A261" t="s">
        <v>3265</v>
      </c>
      <c r="B261" t="s">
        <v>3282</v>
      </c>
      <c r="C261" t="s">
        <v>3283</v>
      </c>
      <c r="D261">
        <v>2010</v>
      </c>
      <c r="E261">
        <v>4</v>
      </c>
      <c r="F261">
        <v>2.67</v>
      </c>
      <c r="G261" s="21">
        <v>18.5</v>
      </c>
      <c r="H261" s="5">
        <v>48000</v>
      </c>
      <c r="I261" s="6">
        <v>9.5999999999999992E-3</v>
      </c>
      <c r="J261" s="6">
        <v>0.99039999999999995</v>
      </c>
      <c r="K261" s="6">
        <v>2.6800000000000001E-2</v>
      </c>
      <c r="L261" s="6">
        <v>0.97319999999999995</v>
      </c>
      <c r="M261" s="7">
        <v>27954</v>
      </c>
      <c r="N261" s="7">
        <v>27231</v>
      </c>
      <c r="O261" s="7">
        <v>28678</v>
      </c>
      <c r="P261" t="s">
        <v>1868</v>
      </c>
      <c r="Q261" s="5">
        <f>5*12000*Table3[[#This Row],[FiveYearSurvivalRate]]</f>
        <v>58392</v>
      </c>
      <c r="R261" s="21">
        <f>365*5*Table3[[#This Row],[FiveYearSurvivalRate]]</f>
        <v>1776.09</v>
      </c>
      <c r="S261" s="19">
        <f>6000/Table3[[#This Row],[Gas Mileage]]*4</f>
        <v>1297.2972972972973</v>
      </c>
      <c r="T261" s="19">
        <f>5000</f>
        <v>5000</v>
      </c>
      <c r="U261" s="19">
        <f>Table3[[#This Row],[Price]]^0.2*20000*LOG((Table3[[#This Row],[Age]]+2))*Table3[[#This Row],[FiveYearDeathRate]]</f>
        <v>3232.3442042640963</v>
      </c>
      <c r="V261" s="19">
        <f>Table3[Price]+Table3[[#This Row],[FiveYearFuelCost]]+Table3[[#This Row],[FiveYearInsurance]]+Table3[[#This Row],[FiveYearRepairCost]]</f>
        <v>37483.641501561389</v>
      </c>
    </row>
    <row r="262" spans="1:22" x14ac:dyDescent="0.25">
      <c r="A262" t="s">
        <v>3359</v>
      </c>
      <c r="B262" t="s">
        <v>3368</v>
      </c>
      <c r="C262" t="s">
        <v>3369</v>
      </c>
      <c r="D262">
        <v>2013</v>
      </c>
      <c r="E262">
        <v>1</v>
      </c>
      <c r="F262">
        <v>4</v>
      </c>
      <c r="G262" s="21">
        <v>21.364999999999998</v>
      </c>
      <c r="H262" s="5">
        <v>12000</v>
      </c>
      <c r="I262" s="6">
        <v>2.2000000000000001E-3</v>
      </c>
      <c r="J262" s="6">
        <v>0.99780000000000002</v>
      </c>
      <c r="K262" s="6">
        <v>1.7000000000000001E-2</v>
      </c>
      <c r="L262" s="6">
        <v>0.98299999999999998</v>
      </c>
      <c r="M262" s="7">
        <v>29998</v>
      </c>
      <c r="N262" s="7">
        <v>29075</v>
      </c>
      <c r="O262" s="7">
        <v>30920</v>
      </c>
      <c r="P262" t="s">
        <v>2694</v>
      </c>
      <c r="Q262" s="5">
        <f>5*12000*Table3[[#This Row],[FiveYearSurvivalRate]]</f>
        <v>58980</v>
      </c>
      <c r="R262" s="21">
        <f>365*5*Table3[[#This Row],[FiveYearSurvivalRate]]</f>
        <v>1793.9749999999999</v>
      </c>
      <c r="S262" s="19">
        <f>6000/Table3[[#This Row],[Gas Mileage]]*4</f>
        <v>1123.3325532412825</v>
      </c>
      <c r="T262" s="19">
        <f>5000</f>
        <v>5000</v>
      </c>
      <c r="U262" s="19">
        <f>Table3[[#This Row],[Price]]^0.2*20000*LOG((Table3[[#This Row],[Age]]+2))*Table3[[#This Row],[FiveYearDeathRate]]</f>
        <v>1275.0468453008534</v>
      </c>
      <c r="V262" s="19">
        <f>Table3[Price]+Table3[[#This Row],[FiveYearFuelCost]]+Table3[[#This Row],[FiveYearInsurance]]+Table3[[#This Row],[FiveYearRepairCost]]</f>
        <v>37396.379398542136</v>
      </c>
    </row>
    <row r="263" spans="1:22" x14ac:dyDescent="0.25">
      <c r="A263" t="s">
        <v>3048</v>
      </c>
      <c r="B263" t="s">
        <v>3061</v>
      </c>
      <c r="C263" t="s">
        <v>3062</v>
      </c>
      <c r="D263">
        <v>2011</v>
      </c>
      <c r="E263">
        <v>3</v>
      </c>
      <c r="F263">
        <v>3.67</v>
      </c>
      <c r="G263" s="21">
        <v>18.830200000000001</v>
      </c>
      <c r="H263" s="5">
        <v>36000</v>
      </c>
      <c r="I263" s="6">
        <v>6.6E-3</v>
      </c>
      <c r="J263" s="6">
        <v>0.99339999999999995</v>
      </c>
      <c r="K263" s="6">
        <v>1.8800000000000001E-2</v>
      </c>
      <c r="L263" s="6">
        <v>0.98119999999999996</v>
      </c>
      <c r="M263" s="7">
        <v>29041</v>
      </c>
      <c r="N263" s="7">
        <v>28573</v>
      </c>
      <c r="O263" s="7">
        <v>29509</v>
      </c>
      <c r="P263" t="s">
        <v>2224</v>
      </c>
      <c r="Q263" s="5">
        <f>5*12000*Table3[[#This Row],[FiveYearSurvivalRate]]</f>
        <v>58872</v>
      </c>
      <c r="R263" s="21">
        <f>365*5*Table3[[#This Row],[FiveYearSurvivalRate]]</f>
        <v>1790.6899999999998</v>
      </c>
      <c r="S263" s="19">
        <f>6000/Table3[[#This Row],[Gas Mileage]]*4</f>
        <v>1274.5483319348705</v>
      </c>
      <c r="T263" s="19">
        <f>5000</f>
        <v>5000</v>
      </c>
      <c r="U263" s="19">
        <f>Table3[[#This Row],[Price]]^0.2*20000*LOG((Table3[[#This Row],[Age]]+2))*Table3[[#This Row],[FiveYearDeathRate]]</f>
        <v>2052.3371054176391</v>
      </c>
      <c r="V263" s="19">
        <f>Table3[Price]+Table3[[#This Row],[FiveYearFuelCost]]+Table3[[#This Row],[FiveYearInsurance]]+Table3[[#This Row],[FiveYearRepairCost]]</f>
        <v>37367.88543735251</v>
      </c>
    </row>
    <row r="264" spans="1:22" x14ac:dyDescent="0.25">
      <c r="A264" t="s">
        <v>3413</v>
      </c>
      <c r="B264" t="s">
        <v>3438</v>
      </c>
      <c r="C264" t="s">
        <v>3439</v>
      </c>
      <c r="D264">
        <v>2014</v>
      </c>
      <c r="E264">
        <v>0</v>
      </c>
      <c r="F264">
        <v>3</v>
      </c>
      <c r="G264" s="21">
        <v>14.75</v>
      </c>
      <c r="H264" s="5">
        <v>0</v>
      </c>
      <c r="I264" s="6">
        <v>0</v>
      </c>
      <c r="J264" s="6">
        <v>1</v>
      </c>
      <c r="K264" s="6">
        <v>1.2E-2</v>
      </c>
      <c r="L264" s="6">
        <v>0.98799999999999999</v>
      </c>
      <c r="M264" s="7">
        <v>30155</v>
      </c>
      <c r="N264" s="7">
        <v>29360</v>
      </c>
      <c r="O264" s="7">
        <v>30951</v>
      </c>
      <c r="P264" t="s">
        <v>3698</v>
      </c>
      <c r="Q264" s="5">
        <f>5*12000*Table3[[#This Row],[FiveYearSurvivalRate]]</f>
        <v>59280</v>
      </c>
      <c r="R264" s="21">
        <f>365*5*Table3[[#This Row],[FiveYearSurvivalRate]]</f>
        <v>1803.1</v>
      </c>
      <c r="S264" s="19">
        <f>6000/Table3[[#This Row],[Gas Mileage]]*4</f>
        <v>1627.1186440677966</v>
      </c>
      <c r="T264" s="19">
        <f>5000</f>
        <v>5000</v>
      </c>
      <c r="U264" s="19">
        <f>Table3[[#This Row],[Price]]^0.2*20000*LOG((Table3[[#This Row],[Age]]+2))*Table3[[#This Row],[FiveYearDeathRate]]</f>
        <v>568.450798169319</v>
      </c>
      <c r="V264" s="19">
        <f>Table3[Price]+Table3[[#This Row],[FiveYearFuelCost]]+Table3[[#This Row],[FiveYearInsurance]]+Table3[[#This Row],[FiveYearRepairCost]]</f>
        <v>37350.569442237116</v>
      </c>
    </row>
    <row r="265" spans="1:22" x14ac:dyDescent="0.25">
      <c r="A265" t="s">
        <v>3244</v>
      </c>
      <c r="B265" t="s">
        <v>3255</v>
      </c>
      <c r="C265" t="s">
        <v>3256</v>
      </c>
      <c r="D265">
        <v>2013</v>
      </c>
      <c r="E265">
        <v>1</v>
      </c>
      <c r="F265">
        <v>4</v>
      </c>
      <c r="G265" s="21">
        <v>20.917999999999999</v>
      </c>
      <c r="H265" s="5">
        <v>12000</v>
      </c>
      <c r="I265" s="6">
        <v>4.0000000000000001E-3</v>
      </c>
      <c r="J265" s="6">
        <v>0.996</v>
      </c>
      <c r="K265" s="6">
        <v>0.03</v>
      </c>
      <c r="L265" s="6">
        <v>0.97</v>
      </c>
      <c r="M265" s="7">
        <v>28953</v>
      </c>
      <c r="N265" s="7">
        <v>28229</v>
      </c>
      <c r="O265" s="7">
        <v>29677</v>
      </c>
      <c r="P265" t="s">
        <v>2960</v>
      </c>
      <c r="Q265" s="5">
        <f>5*12000*Table3[[#This Row],[FiveYearSurvivalRate]]</f>
        <v>58200</v>
      </c>
      <c r="R265" s="21">
        <f>365*5*Table3[[#This Row],[FiveYearSurvivalRate]]</f>
        <v>1770.25</v>
      </c>
      <c r="S265" s="19">
        <f>6000/Table3[[#This Row],[Gas Mileage]]*4</f>
        <v>1147.3372215316951</v>
      </c>
      <c r="T265" s="19">
        <f>5000</f>
        <v>5000</v>
      </c>
      <c r="U265" s="19">
        <f>Table3[[#This Row],[Price]]^0.2*20000*LOG((Table3[[#This Row],[Age]]+2))*Table3[[#This Row],[FiveYearDeathRate]]</f>
        <v>2234.1829248860904</v>
      </c>
      <c r="V265" s="19">
        <f>Table3[Price]+Table3[[#This Row],[FiveYearFuelCost]]+Table3[[#This Row],[FiveYearInsurance]]+Table3[[#This Row],[FiveYearRepairCost]]</f>
        <v>37334.520146417781</v>
      </c>
    </row>
    <row r="266" spans="1:22" x14ac:dyDescent="0.25">
      <c r="A266" t="s">
        <v>3328</v>
      </c>
      <c r="B266" t="s">
        <v>3333</v>
      </c>
      <c r="C266" t="s">
        <v>3334</v>
      </c>
      <c r="D266">
        <v>2011</v>
      </c>
      <c r="E266">
        <v>3</v>
      </c>
      <c r="F266">
        <v>3.33</v>
      </c>
      <c r="G266" s="21">
        <v>22.56</v>
      </c>
      <c r="H266" s="5">
        <v>36000</v>
      </c>
      <c r="I266" s="6">
        <v>6.6E-3</v>
      </c>
      <c r="J266" s="6">
        <v>0.99339999999999995</v>
      </c>
      <c r="K266" s="6">
        <v>2.9000000000000001E-2</v>
      </c>
      <c r="L266" s="6">
        <v>0.97099999999999997</v>
      </c>
      <c r="M266" s="7">
        <v>28102</v>
      </c>
      <c r="N266" s="7">
        <v>27643</v>
      </c>
      <c r="O266" s="7">
        <v>28562</v>
      </c>
      <c r="P266" t="s">
        <v>1940</v>
      </c>
      <c r="Q266" s="5">
        <f>5*12000*Table3[[#This Row],[FiveYearSurvivalRate]]</f>
        <v>58260</v>
      </c>
      <c r="R266" s="21">
        <f>365*5*Table3[[#This Row],[FiveYearSurvivalRate]]</f>
        <v>1772.075</v>
      </c>
      <c r="S266" s="19">
        <f>6000/Table3[[#This Row],[Gas Mileage]]*4</f>
        <v>1063.8297872340427</v>
      </c>
      <c r="T266" s="19">
        <f>5000</f>
        <v>5000</v>
      </c>
      <c r="U266" s="19">
        <f>Table3[[#This Row],[Price]]^0.2*20000*LOG((Table3[[#This Row],[Age]]+2))*Table3[[#This Row],[FiveYearDeathRate]]</f>
        <v>3145.0965212742749</v>
      </c>
      <c r="V266" s="19">
        <f>Table3[Price]+Table3[[#This Row],[FiveYearFuelCost]]+Table3[[#This Row],[FiveYearInsurance]]+Table3[[#This Row],[FiveYearRepairCost]]</f>
        <v>37310.926308508315</v>
      </c>
    </row>
    <row r="267" spans="1:22" x14ac:dyDescent="0.25">
      <c r="A267" t="s">
        <v>3101</v>
      </c>
      <c r="B267" t="s">
        <v>3110</v>
      </c>
      <c r="C267" t="s">
        <v>3111</v>
      </c>
      <c r="D267">
        <v>2007</v>
      </c>
      <c r="E267">
        <v>7</v>
      </c>
      <c r="G267" s="21">
        <v>14.365</v>
      </c>
      <c r="H267" s="5">
        <v>84000</v>
      </c>
      <c r="I267" s="6">
        <v>1.14E-2</v>
      </c>
      <c r="J267" s="6">
        <v>0.98860000000000003</v>
      </c>
      <c r="K267" s="6">
        <v>7.3133333300000006E-2</v>
      </c>
      <c r="L267" s="6">
        <v>0.92686666669999995</v>
      </c>
      <c r="M267" s="7">
        <v>20455</v>
      </c>
      <c r="N267" s="7">
        <v>20031</v>
      </c>
      <c r="O267" s="7">
        <v>20879</v>
      </c>
      <c r="P267" t="s">
        <v>670</v>
      </c>
      <c r="Q267" s="5">
        <f>5*12000*Table3[[#This Row],[FiveYearSurvivalRate]]</f>
        <v>55612.000002000001</v>
      </c>
      <c r="R267" s="21">
        <f>365*5*Table3[[#This Row],[FiveYearSurvivalRate]]</f>
        <v>1691.5316667274999</v>
      </c>
      <c r="S267" s="19">
        <f>6000/Table3[[#This Row],[Gas Mileage]]*4</f>
        <v>1670.7274625826662</v>
      </c>
      <c r="T267" s="19">
        <f>5000</f>
        <v>5000</v>
      </c>
      <c r="U267" s="19">
        <f>Table3[[#This Row],[Price]]^0.2*20000*LOG((Table3[[#This Row],[Age]]+2))*Table3[[#This Row],[FiveYearDeathRate]]</f>
        <v>10161.645038586203</v>
      </c>
      <c r="V267" s="19">
        <f>Table3[Price]+Table3[[#This Row],[FiveYearFuelCost]]+Table3[[#This Row],[FiveYearInsurance]]+Table3[[#This Row],[FiveYearRepairCost]]</f>
        <v>37287.372501168866</v>
      </c>
    </row>
    <row r="268" spans="1:22" x14ac:dyDescent="0.25">
      <c r="A268" t="s">
        <v>3118</v>
      </c>
      <c r="B268" t="s">
        <v>3135</v>
      </c>
      <c r="C268" t="s">
        <v>3136</v>
      </c>
      <c r="D268">
        <v>2007</v>
      </c>
      <c r="E268">
        <v>7</v>
      </c>
      <c r="G268" s="21">
        <v>16.984999999999999</v>
      </c>
      <c r="H268" s="5">
        <v>84000</v>
      </c>
      <c r="I268" s="6">
        <v>3.04E-2</v>
      </c>
      <c r="J268" s="6">
        <v>0.96960000000000002</v>
      </c>
      <c r="K268" s="6">
        <v>0.1241333333</v>
      </c>
      <c r="L268" s="6">
        <v>0.87586666670000002</v>
      </c>
      <c r="M268" s="7">
        <v>14705</v>
      </c>
      <c r="N268" s="7">
        <v>14387</v>
      </c>
      <c r="O268" s="7">
        <v>15024</v>
      </c>
      <c r="P268" t="s">
        <v>690</v>
      </c>
      <c r="Q268" s="5">
        <f>5*12000*Table3[[#This Row],[FiveYearSurvivalRate]]</f>
        <v>52552.000002000001</v>
      </c>
      <c r="R268" s="21">
        <f>365*5*Table3[[#This Row],[FiveYearSurvivalRate]]</f>
        <v>1598.4566667275001</v>
      </c>
      <c r="S268" s="19">
        <f>6000/Table3[[#This Row],[Gas Mileage]]*4</f>
        <v>1413.0114807182808</v>
      </c>
      <c r="T268" s="19">
        <f>5000</f>
        <v>5000</v>
      </c>
      <c r="U268" s="19">
        <f>Table3[[#This Row],[Price]]^0.2*20000*LOG((Table3[[#This Row],[Age]]+2))*Table3[[#This Row],[FiveYearDeathRate]]</f>
        <v>16146.194450542662</v>
      </c>
      <c r="V268" s="19">
        <f>Table3[Price]+Table3[[#This Row],[FiveYearFuelCost]]+Table3[[#This Row],[FiveYearInsurance]]+Table3[[#This Row],[FiveYearRepairCost]]</f>
        <v>37264.205931260942</v>
      </c>
    </row>
    <row r="269" spans="1:22" x14ac:dyDescent="0.25">
      <c r="A269" t="s">
        <v>3063</v>
      </c>
      <c r="B269" t="s">
        <v>3066</v>
      </c>
      <c r="C269" t="s">
        <v>3067</v>
      </c>
      <c r="D269">
        <v>2012</v>
      </c>
      <c r="E269">
        <v>2</v>
      </c>
      <c r="F269">
        <v>4</v>
      </c>
      <c r="G269" s="21">
        <v>25.718</v>
      </c>
      <c r="H269" s="5">
        <v>24000</v>
      </c>
      <c r="I269" s="6">
        <v>4.0000000000000001E-3</v>
      </c>
      <c r="J269" s="6">
        <v>0.996</v>
      </c>
      <c r="K269" s="6">
        <v>2.9600000000000001E-2</v>
      </c>
      <c r="L269" s="6">
        <v>0.97040000000000004</v>
      </c>
      <c r="M269" s="7">
        <v>28491</v>
      </c>
      <c r="N269" s="7">
        <v>27876</v>
      </c>
      <c r="O269" s="7">
        <v>29107</v>
      </c>
      <c r="P269" t="s">
        <v>2634</v>
      </c>
      <c r="Q269" s="5">
        <f>5*12000*Table3[[#This Row],[FiveYearSurvivalRate]]</f>
        <v>58224</v>
      </c>
      <c r="R269" s="21">
        <f>365*5*Table3[[#This Row],[FiveYearSurvivalRate]]</f>
        <v>1770.98</v>
      </c>
      <c r="S269" s="19">
        <f>6000/Table3[[#This Row],[Gas Mileage]]*4</f>
        <v>933.19853798895713</v>
      </c>
      <c r="T269" s="19">
        <f>5000</f>
        <v>5000</v>
      </c>
      <c r="U269" s="19">
        <f>Table3[[#This Row],[Price]]^0.2*20000*LOG((Table3[[#This Row],[Age]]+2))*Table3[[#This Row],[FiveYearDeathRate]]</f>
        <v>2772.7008354516765</v>
      </c>
      <c r="V269" s="19">
        <f>Table3[Price]+Table3[[#This Row],[FiveYearFuelCost]]+Table3[[#This Row],[FiveYearInsurance]]+Table3[[#This Row],[FiveYearRepairCost]]</f>
        <v>37196.899373440625</v>
      </c>
    </row>
    <row r="270" spans="1:22" x14ac:dyDescent="0.25">
      <c r="A270" t="s">
        <v>3288</v>
      </c>
      <c r="B270" t="s">
        <v>3293</v>
      </c>
      <c r="C270" t="s">
        <v>3294</v>
      </c>
      <c r="D270">
        <v>2005</v>
      </c>
      <c r="E270">
        <v>9</v>
      </c>
      <c r="F270">
        <v>3.67</v>
      </c>
      <c r="G270" s="21">
        <v>18.800999999999998</v>
      </c>
      <c r="H270" s="5">
        <v>108000</v>
      </c>
      <c r="I270" s="6">
        <v>4.82E-2</v>
      </c>
      <c r="J270" s="6">
        <v>0.95179999999999998</v>
      </c>
      <c r="K270" s="6">
        <v>0.21260000000000001</v>
      </c>
      <c r="L270" s="6">
        <v>0.78739999999999999</v>
      </c>
      <c r="M270" s="7">
        <v>5824</v>
      </c>
      <c r="N270" s="7">
        <v>5721</v>
      </c>
      <c r="O270" s="7">
        <v>5927</v>
      </c>
      <c r="P270" t="s">
        <v>170</v>
      </c>
      <c r="Q270" s="5">
        <f>5*12000*Table3[[#This Row],[FiveYearSurvivalRate]]</f>
        <v>47244</v>
      </c>
      <c r="R270" s="21">
        <f>365*5*Table3[[#This Row],[FiveYearSurvivalRate]]</f>
        <v>1437.0049999999999</v>
      </c>
      <c r="S270" s="19">
        <f>6000/Table3[[#This Row],[Gas Mileage]]*4</f>
        <v>1276.5278442636031</v>
      </c>
      <c r="T270" s="19">
        <f>5000</f>
        <v>5000</v>
      </c>
      <c r="U270" s="19">
        <f>Table3[[#This Row],[Price]]^0.2*20000*LOG((Table3[[#This Row],[Age]]+2))*Table3[[#This Row],[FiveYearDeathRate]]</f>
        <v>25075.641483944983</v>
      </c>
      <c r="V270" s="19">
        <f>Table3[Price]+Table3[[#This Row],[FiveYearFuelCost]]+Table3[[#This Row],[FiveYearInsurance]]+Table3[[#This Row],[FiveYearRepairCost]]</f>
        <v>37176.169328208583</v>
      </c>
    </row>
    <row r="271" spans="1:22" x14ac:dyDescent="0.25">
      <c r="A271" t="s">
        <v>3101</v>
      </c>
      <c r="B271" t="s">
        <v>3116</v>
      </c>
      <c r="C271" t="s">
        <v>3117</v>
      </c>
      <c r="D271">
        <v>2011</v>
      </c>
      <c r="E271">
        <v>3</v>
      </c>
      <c r="F271">
        <v>2</v>
      </c>
      <c r="G271" s="21">
        <v>22.5</v>
      </c>
      <c r="H271" s="5">
        <v>36000</v>
      </c>
      <c r="I271" s="6">
        <v>3.0000000000000001E-3</v>
      </c>
      <c r="J271" s="6">
        <v>0.997</v>
      </c>
      <c r="K271" s="6">
        <v>1.46E-2</v>
      </c>
      <c r="L271" s="6">
        <v>0.98540000000000005</v>
      </c>
      <c r="M271" s="7">
        <v>29503</v>
      </c>
      <c r="N271" s="7">
        <v>28840</v>
      </c>
      <c r="O271" s="7">
        <v>30166</v>
      </c>
      <c r="P271" t="s">
        <v>2154</v>
      </c>
      <c r="Q271" s="5">
        <f>5*12000*Table3[[#This Row],[FiveYearSurvivalRate]]</f>
        <v>59124</v>
      </c>
      <c r="R271" s="21">
        <f>365*5*Table3[[#This Row],[FiveYearSurvivalRate]]</f>
        <v>1798.355</v>
      </c>
      <c r="S271" s="19">
        <f>6000/Table3[[#This Row],[Gas Mileage]]*4</f>
        <v>1066.6666666666667</v>
      </c>
      <c r="T271" s="19">
        <f>5000</f>
        <v>5000</v>
      </c>
      <c r="U271" s="19">
        <f>Table3[[#This Row],[Price]]^0.2*20000*LOG((Table3[[#This Row],[Age]]+2))*Table3[[#This Row],[FiveYearDeathRate]]</f>
        <v>1598.875420252193</v>
      </c>
      <c r="V271" s="19">
        <f>Table3[Price]+Table3[[#This Row],[FiveYearFuelCost]]+Table3[[#This Row],[FiveYearInsurance]]+Table3[[#This Row],[FiveYearRepairCost]]</f>
        <v>37168.542086918867</v>
      </c>
    </row>
    <row r="272" spans="1:22" x14ac:dyDescent="0.25">
      <c r="A272" t="s">
        <v>3503</v>
      </c>
      <c r="B272" t="s">
        <v>3526</v>
      </c>
      <c r="C272" t="s">
        <v>3527</v>
      </c>
      <c r="D272">
        <v>2012</v>
      </c>
      <c r="E272">
        <v>2</v>
      </c>
      <c r="F272">
        <v>4</v>
      </c>
      <c r="G272" s="22">
        <v>20.75</v>
      </c>
      <c r="H272" s="5">
        <v>24000</v>
      </c>
      <c r="I272" s="6">
        <v>4.7999999999999996E-3</v>
      </c>
      <c r="J272" s="6">
        <v>0.99519999999999997</v>
      </c>
      <c r="K272" s="6">
        <v>1.7000000000000001E-2</v>
      </c>
      <c r="L272" s="6">
        <v>0.98299999999999998</v>
      </c>
      <c r="M272" s="7">
        <v>29404</v>
      </c>
      <c r="N272" s="7">
        <v>28542</v>
      </c>
      <c r="O272" s="7">
        <v>30267</v>
      </c>
      <c r="P272" t="s">
        <v>2488</v>
      </c>
      <c r="Q272" s="5">
        <f>5*12000*Table3[[#This Row],[FiveYearSurvivalRate]]</f>
        <v>58980</v>
      </c>
      <c r="R272" s="21">
        <f>365*5*Table3[[#This Row],[FiveYearSurvivalRate]]</f>
        <v>1793.9749999999999</v>
      </c>
      <c r="S272" s="19">
        <f>6000/Table3[[#This Row],[Gas Mileage]]*4</f>
        <v>1156.6265060240964</v>
      </c>
      <c r="T272" s="19">
        <f>5000</f>
        <v>5000</v>
      </c>
      <c r="U272" s="19">
        <f>Table3[[#This Row],[Price]]^0.2*20000*LOG((Table3[[#This Row],[Age]]+2))*Table3[[#This Row],[FiveYearDeathRate]]</f>
        <v>1602.507120315134</v>
      </c>
      <c r="V272" s="19">
        <f>Table3[Price]+Table3[[#This Row],[FiveYearFuelCost]]+Table3[[#This Row],[FiveYearInsurance]]+Table3[[#This Row],[FiveYearRepairCost]]</f>
        <v>37163.13362633923</v>
      </c>
    </row>
    <row r="273" spans="1:22" x14ac:dyDescent="0.25">
      <c r="A273" t="s">
        <v>3217</v>
      </c>
      <c r="B273" t="s">
        <v>3240</v>
      </c>
      <c r="C273" t="s">
        <v>3241</v>
      </c>
      <c r="D273">
        <v>2014</v>
      </c>
      <c r="E273">
        <v>0</v>
      </c>
      <c r="F273">
        <v>4</v>
      </c>
      <c r="G273" s="21">
        <v>17.46</v>
      </c>
      <c r="H273" s="5">
        <v>0</v>
      </c>
      <c r="I273" s="6">
        <v>0</v>
      </c>
      <c r="J273" s="6">
        <v>1</v>
      </c>
      <c r="K273" s="6">
        <v>1.0999999999999999E-2</v>
      </c>
      <c r="L273" s="6">
        <v>0.98899999999999999</v>
      </c>
      <c r="M273" s="7">
        <v>30174</v>
      </c>
      <c r="N273" s="7">
        <v>29575</v>
      </c>
      <c r="O273" s="7">
        <v>30774</v>
      </c>
      <c r="P273" t="s">
        <v>3633</v>
      </c>
      <c r="Q273" s="5">
        <f>5*12000*Table3[[#This Row],[FiveYearSurvivalRate]]</f>
        <v>59340</v>
      </c>
      <c r="R273" s="21">
        <f>365*5*Table3[[#This Row],[FiveYearSurvivalRate]]</f>
        <v>1804.925</v>
      </c>
      <c r="S273" s="19">
        <f>6000/Table3[[#This Row],[Gas Mileage]]*4</f>
        <v>1374.5704467353951</v>
      </c>
      <c r="T273" s="19">
        <f>5000</f>
        <v>5000</v>
      </c>
      <c r="U273" s="19">
        <f>Table3[[#This Row],[Price]]^0.2*20000*LOG((Table3[[#This Row],[Age]]+2))*Table3[[#This Row],[FiveYearDeathRate]]</f>
        <v>521.14554596751896</v>
      </c>
      <c r="V273" s="19">
        <f>Table3[Price]+Table3[[#This Row],[FiveYearFuelCost]]+Table3[[#This Row],[FiveYearInsurance]]+Table3[[#This Row],[FiveYearRepairCost]]</f>
        <v>37069.715992702913</v>
      </c>
    </row>
    <row r="274" spans="1:22" x14ac:dyDescent="0.25">
      <c r="A274" t="s">
        <v>3413</v>
      </c>
      <c r="B274" t="s">
        <v>3416</v>
      </c>
      <c r="C274" t="s">
        <v>3417</v>
      </c>
      <c r="D274">
        <v>2010</v>
      </c>
      <c r="E274">
        <v>4</v>
      </c>
      <c r="G274" s="21">
        <v>14.663</v>
      </c>
      <c r="H274" s="5">
        <v>48000</v>
      </c>
      <c r="I274" s="6">
        <v>9.5999999999999992E-3</v>
      </c>
      <c r="J274" s="6">
        <v>0.99039999999999995</v>
      </c>
      <c r="K274" s="6">
        <v>2.6800000000000001E-2</v>
      </c>
      <c r="L274" s="6">
        <v>0.97319999999999995</v>
      </c>
      <c r="M274" s="7">
        <v>27188</v>
      </c>
      <c r="N274" s="7">
        <v>26343</v>
      </c>
      <c r="O274" s="7">
        <v>28032</v>
      </c>
      <c r="P274" t="s">
        <v>1610</v>
      </c>
      <c r="Q274" s="5">
        <f>5*12000*Table3[[#This Row],[FiveYearSurvivalRate]]</f>
        <v>58392</v>
      </c>
      <c r="R274" s="21">
        <f>365*5*Table3[[#This Row],[FiveYearSurvivalRate]]</f>
        <v>1776.09</v>
      </c>
      <c r="S274" s="19">
        <f>6000/Table3[[#This Row],[Gas Mileage]]*4</f>
        <v>1636.7728295710292</v>
      </c>
      <c r="T274" s="19">
        <f>5000</f>
        <v>5000</v>
      </c>
      <c r="U274" s="19">
        <f>Table3[[#This Row],[Price]]^0.2*20000*LOG((Table3[[#This Row],[Age]]+2))*Table3[[#This Row],[FiveYearDeathRate]]</f>
        <v>3214.4321384973464</v>
      </c>
      <c r="V274" s="19">
        <f>Table3[Price]+Table3[[#This Row],[FiveYearFuelCost]]+Table3[[#This Row],[FiveYearInsurance]]+Table3[[#This Row],[FiveYearRepairCost]]</f>
        <v>37039.20496806837</v>
      </c>
    </row>
    <row r="275" spans="1:22" x14ac:dyDescent="0.25">
      <c r="A275" t="s">
        <v>3466</v>
      </c>
      <c r="B275" t="s">
        <v>3467</v>
      </c>
      <c r="C275" t="s">
        <v>3468</v>
      </c>
      <c r="D275">
        <v>2013</v>
      </c>
      <c r="E275">
        <v>1</v>
      </c>
      <c r="F275">
        <v>4</v>
      </c>
      <c r="G275" s="21">
        <v>19.103000000000002</v>
      </c>
      <c r="H275" s="5">
        <v>12000</v>
      </c>
      <c r="I275" s="6">
        <v>2.3999999999999998E-3</v>
      </c>
      <c r="J275" s="6">
        <v>0.99760000000000004</v>
      </c>
      <c r="K275" s="6">
        <v>1.54E-2</v>
      </c>
      <c r="L275" s="6">
        <v>0.98460000000000003</v>
      </c>
      <c r="M275" s="7">
        <v>29625</v>
      </c>
      <c r="N275" s="7">
        <v>28949</v>
      </c>
      <c r="O275" s="7">
        <v>30301</v>
      </c>
      <c r="P275" t="s">
        <v>2776</v>
      </c>
      <c r="Q275" s="5">
        <f>5*12000*Table3[[#This Row],[FiveYearSurvivalRate]]</f>
        <v>59076</v>
      </c>
      <c r="R275" s="21">
        <f>365*5*Table3[[#This Row],[FiveYearSurvivalRate]]</f>
        <v>1796.895</v>
      </c>
      <c r="S275" s="19">
        <f>6000/Table3[[#This Row],[Gas Mileage]]*4</f>
        <v>1256.3471706014761</v>
      </c>
      <c r="T275" s="19">
        <f>5000</f>
        <v>5000</v>
      </c>
      <c r="U275" s="19">
        <f>Table3[[#This Row],[Price]]^0.2*20000*LOG((Table3[[#This Row],[Age]]+2))*Table3[[#This Row],[FiveYearDeathRate]]</f>
        <v>1152.1556454532067</v>
      </c>
      <c r="V275" s="19">
        <f>Table3[Price]+Table3[[#This Row],[FiveYearFuelCost]]+Table3[[#This Row],[FiveYearInsurance]]+Table3[[#This Row],[FiveYearRepairCost]]</f>
        <v>37033.502816054679</v>
      </c>
    </row>
    <row r="276" spans="1:22" x14ac:dyDescent="0.25">
      <c r="A276" t="s">
        <v>3118</v>
      </c>
      <c r="B276" t="s">
        <v>3137</v>
      </c>
      <c r="C276" t="s">
        <v>3138</v>
      </c>
      <c r="D276">
        <v>2008</v>
      </c>
      <c r="E276">
        <v>6</v>
      </c>
      <c r="G276" s="21">
        <v>21.08</v>
      </c>
      <c r="H276" s="5">
        <v>72000</v>
      </c>
      <c r="I276" s="6">
        <v>2.47E-2</v>
      </c>
      <c r="J276" s="6">
        <v>0.97529999999999994</v>
      </c>
      <c r="K276" s="6">
        <v>0.1000666667</v>
      </c>
      <c r="L276" s="6">
        <v>0.89993333330000003</v>
      </c>
      <c r="M276" s="7">
        <v>18058</v>
      </c>
      <c r="N276" s="7">
        <v>17691</v>
      </c>
      <c r="O276" s="7">
        <v>18425</v>
      </c>
      <c r="P276" t="s">
        <v>1030</v>
      </c>
      <c r="Q276" s="5">
        <f>5*12000*Table3[[#This Row],[FiveYearSurvivalRate]]</f>
        <v>53995.999997999999</v>
      </c>
      <c r="R276" s="21">
        <f>365*5*Table3[[#This Row],[FiveYearSurvivalRate]]</f>
        <v>1642.3783332725</v>
      </c>
      <c r="S276" s="19">
        <f>6000/Table3[[#This Row],[Gas Mileage]]*4</f>
        <v>1138.5199240986717</v>
      </c>
      <c r="T276" s="19">
        <f>5000</f>
        <v>5000</v>
      </c>
      <c r="U276" s="19">
        <f>Table3[[#This Row],[Price]]^0.2*20000*LOG((Table3[[#This Row],[Age]]+2))*Table3[[#This Row],[FiveYearDeathRate]]</f>
        <v>12834.660515211257</v>
      </c>
      <c r="V276" s="19">
        <f>Table3[Price]+Table3[[#This Row],[FiveYearFuelCost]]+Table3[[#This Row],[FiveYearInsurance]]+Table3[[#This Row],[FiveYearRepairCost]]</f>
        <v>37031.18043930993</v>
      </c>
    </row>
    <row r="277" spans="1:22" x14ac:dyDescent="0.25">
      <c r="A277" t="s">
        <v>3063</v>
      </c>
      <c r="B277" t="s">
        <v>3064</v>
      </c>
      <c r="C277" t="s">
        <v>3065</v>
      </c>
      <c r="D277">
        <v>2014</v>
      </c>
      <c r="E277">
        <v>0</v>
      </c>
      <c r="F277">
        <v>4</v>
      </c>
      <c r="G277" s="21">
        <v>26.164999999999999</v>
      </c>
      <c r="H277" s="5">
        <v>0</v>
      </c>
      <c r="I277" s="6">
        <v>0</v>
      </c>
      <c r="J277" s="6">
        <v>1</v>
      </c>
      <c r="K277" s="6">
        <v>0.01</v>
      </c>
      <c r="L277" s="6">
        <v>0.99</v>
      </c>
      <c r="M277" s="7">
        <v>30629</v>
      </c>
      <c r="N277" s="7">
        <v>29900</v>
      </c>
      <c r="O277" s="7">
        <v>31357</v>
      </c>
      <c r="P277" t="s">
        <v>3574</v>
      </c>
      <c r="Q277" s="5">
        <f>5*12000*Table3[[#This Row],[FiveYearSurvivalRate]]</f>
        <v>59400</v>
      </c>
      <c r="R277" s="21">
        <f>365*5*Table3[[#This Row],[FiveYearSurvivalRate]]</f>
        <v>1806.75</v>
      </c>
      <c r="S277" s="19">
        <f>6000/Table3[[#This Row],[Gas Mileage]]*4</f>
        <v>917.25587617045676</v>
      </c>
      <c r="T277" s="19">
        <f>5000</f>
        <v>5000</v>
      </c>
      <c r="U277" s="19">
        <f>Table3[[#This Row],[Price]]^0.2*20000*LOG((Table3[[#This Row],[Age]]+2))*Table3[[#This Row],[FiveYearDeathRate]]</f>
        <v>475.18894839382637</v>
      </c>
      <c r="V277" s="19">
        <f>Table3[Price]+Table3[[#This Row],[FiveYearFuelCost]]+Table3[[#This Row],[FiveYearInsurance]]+Table3[[#This Row],[FiveYearRepairCost]]</f>
        <v>37021.444824564285</v>
      </c>
    </row>
    <row r="278" spans="1:22" x14ac:dyDescent="0.25">
      <c r="A278" t="s">
        <v>3328</v>
      </c>
      <c r="B278" t="s">
        <v>3343</v>
      </c>
      <c r="C278" t="s">
        <v>3344</v>
      </c>
      <c r="D278">
        <v>2006</v>
      </c>
      <c r="E278">
        <v>8</v>
      </c>
      <c r="F278">
        <v>3.33</v>
      </c>
      <c r="G278" s="21">
        <v>22.222000000000001</v>
      </c>
      <c r="H278" s="5">
        <v>96000</v>
      </c>
      <c r="I278" s="6">
        <v>2.9000000000000001E-2</v>
      </c>
      <c r="J278" s="6">
        <v>0.97099999999999997</v>
      </c>
      <c r="K278" s="6">
        <v>0.1434</v>
      </c>
      <c r="L278" s="6">
        <v>0.85660000000000003</v>
      </c>
      <c r="M278" s="7">
        <v>12121</v>
      </c>
      <c r="N278" s="7">
        <v>11894</v>
      </c>
      <c r="O278" s="7">
        <v>12348</v>
      </c>
      <c r="P278" t="s">
        <v>482</v>
      </c>
      <c r="Q278" s="5">
        <f>5*12000*Table3[[#This Row],[FiveYearSurvivalRate]]</f>
        <v>51396</v>
      </c>
      <c r="R278" s="21">
        <f>365*5*Table3[[#This Row],[FiveYearSurvivalRate]]</f>
        <v>1563.2950000000001</v>
      </c>
      <c r="S278" s="19">
        <f>6000/Table3[[#This Row],[Gas Mileage]]*4</f>
        <v>1080.0108001080009</v>
      </c>
      <c r="T278" s="19">
        <f>5000</f>
        <v>5000</v>
      </c>
      <c r="U278" s="19">
        <f>Table3[[#This Row],[Price]]^0.2*20000*LOG((Table3[[#This Row],[Age]]+2))*Table3[[#This Row],[FiveYearDeathRate]]</f>
        <v>18805.584538235827</v>
      </c>
      <c r="V278" s="19">
        <f>Table3[Price]+Table3[[#This Row],[FiveYearFuelCost]]+Table3[[#This Row],[FiveYearInsurance]]+Table3[[#This Row],[FiveYearRepairCost]]</f>
        <v>37006.595338343832</v>
      </c>
    </row>
    <row r="279" spans="1:22" x14ac:dyDescent="0.25">
      <c r="A279" t="s">
        <v>3288</v>
      </c>
      <c r="B279" t="s">
        <v>3299</v>
      </c>
      <c r="C279" t="s">
        <v>3300</v>
      </c>
      <c r="D279">
        <v>2008</v>
      </c>
      <c r="E279">
        <v>6</v>
      </c>
      <c r="F279">
        <v>2</v>
      </c>
      <c r="G279" s="21">
        <v>17.937000000000001</v>
      </c>
      <c r="H279" s="5">
        <v>72000</v>
      </c>
      <c r="I279" s="6">
        <v>2.4799999999999999E-2</v>
      </c>
      <c r="J279" s="6">
        <v>0.97519999999999996</v>
      </c>
      <c r="K279" s="6">
        <v>0.1244</v>
      </c>
      <c r="L279" s="6">
        <v>0.87560000000000004</v>
      </c>
      <c r="M279" s="7">
        <v>15232</v>
      </c>
      <c r="N279" s="7">
        <v>14959</v>
      </c>
      <c r="O279" s="7">
        <v>15505</v>
      </c>
      <c r="P279" t="s">
        <v>1150</v>
      </c>
      <c r="Q279" s="5">
        <f>5*12000*Table3[[#This Row],[FiveYearSurvivalRate]]</f>
        <v>52536</v>
      </c>
      <c r="R279" s="21">
        <f>365*5*Table3[[#This Row],[FiveYearSurvivalRate]]</f>
        <v>1597.97</v>
      </c>
      <c r="S279" s="19">
        <f>6000/Table3[[#This Row],[Gas Mileage]]*4</f>
        <v>1338.0163907007859</v>
      </c>
      <c r="T279" s="19">
        <f>5000</f>
        <v>5000</v>
      </c>
      <c r="U279" s="19">
        <f>Table3[[#This Row],[Price]]^0.2*20000*LOG((Table3[[#This Row],[Age]]+2))*Table3[[#This Row],[FiveYearDeathRate]]</f>
        <v>15421.719132634864</v>
      </c>
      <c r="V279" s="19">
        <f>Table3[Price]+Table3[[#This Row],[FiveYearFuelCost]]+Table3[[#This Row],[FiveYearInsurance]]+Table3[[#This Row],[FiveYearRepairCost]]</f>
        <v>36991.73552333565</v>
      </c>
    </row>
    <row r="280" spans="1:22" x14ac:dyDescent="0.25">
      <c r="A280" t="s">
        <v>3063</v>
      </c>
      <c r="B280" t="s">
        <v>3068</v>
      </c>
      <c r="C280" t="s">
        <v>3069</v>
      </c>
      <c r="D280">
        <v>2006</v>
      </c>
      <c r="E280">
        <v>8</v>
      </c>
      <c r="F280">
        <v>3.33</v>
      </c>
      <c r="G280" s="21">
        <v>26.75</v>
      </c>
      <c r="H280" s="5">
        <v>96000</v>
      </c>
      <c r="I280" s="6">
        <v>3.9399999999999998E-2</v>
      </c>
      <c r="J280" s="6">
        <v>0.96060000000000001</v>
      </c>
      <c r="K280" s="6">
        <v>0.16739999999999999</v>
      </c>
      <c r="L280" s="6">
        <v>0.83260000000000001</v>
      </c>
      <c r="M280" s="7">
        <v>9971</v>
      </c>
      <c r="N280" s="7">
        <v>9849</v>
      </c>
      <c r="O280" s="7">
        <v>10092</v>
      </c>
      <c r="P280" t="s">
        <v>454</v>
      </c>
      <c r="Q280" s="5">
        <f>5*12000*Table3[[#This Row],[FiveYearSurvivalRate]]</f>
        <v>49956</v>
      </c>
      <c r="R280" s="21">
        <f>365*5*Table3[[#This Row],[FiveYearSurvivalRate]]</f>
        <v>1519.4950000000001</v>
      </c>
      <c r="S280" s="19">
        <f>6000/Table3[[#This Row],[Gas Mileage]]*4</f>
        <v>897.19626168224295</v>
      </c>
      <c r="T280" s="19">
        <f>5000</f>
        <v>5000</v>
      </c>
      <c r="U280" s="19">
        <f>Table3[[#This Row],[Price]]^0.2*20000*LOG((Table3[[#This Row],[Age]]+2))*Table3[[#This Row],[FiveYearDeathRate]]</f>
        <v>21112.185473787467</v>
      </c>
      <c r="V280" s="19">
        <f>Table3[Price]+Table3[[#This Row],[FiveYearFuelCost]]+Table3[[#This Row],[FiveYearInsurance]]+Table3[[#This Row],[FiveYearRepairCost]]</f>
        <v>36980.381735469709</v>
      </c>
    </row>
    <row r="281" spans="1:22" x14ac:dyDescent="0.25">
      <c r="A281" t="s">
        <v>3328</v>
      </c>
      <c r="B281" t="s">
        <v>3335</v>
      </c>
      <c r="C281" t="s">
        <v>3336</v>
      </c>
      <c r="D281">
        <v>2007</v>
      </c>
      <c r="E281">
        <v>7</v>
      </c>
      <c r="F281">
        <v>3</v>
      </c>
      <c r="G281" s="21">
        <v>31.329000000000001</v>
      </c>
      <c r="H281" s="5">
        <v>84000</v>
      </c>
      <c r="I281" s="6">
        <v>2.3E-2</v>
      </c>
      <c r="J281" s="6">
        <v>0.97699999999999998</v>
      </c>
      <c r="K281" s="6">
        <v>0.1192666667</v>
      </c>
      <c r="L281" s="6">
        <v>0.88073333330000003</v>
      </c>
      <c r="M281" s="7">
        <v>15505</v>
      </c>
      <c r="N281" s="7">
        <v>15204</v>
      </c>
      <c r="O281" s="7">
        <v>15806</v>
      </c>
      <c r="P281" t="s">
        <v>830</v>
      </c>
      <c r="Q281" s="5">
        <f>5*12000*Table3[[#This Row],[FiveYearSurvivalRate]]</f>
        <v>52843.999997999999</v>
      </c>
      <c r="R281" s="21">
        <f>365*5*Table3[[#This Row],[FiveYearSurvivalRate]]</f>
        <v>1607.3383332725</v>
      </c>
      <c r="S281" s="19">
        <f>6000/Table3[[#This Row],[Gas Mileage]]*4</f>
        <v>766.06339174566699</v>
      </c>
      <c r="T281" s="19">
        <f>5000</f>
        <v>5000</v>
      </c>
      <c r="U281" s="19">
        <f>Table3[[#This Row],[Price]]^0.2*20000*LOG((Table3[[#This Row],[Age]]+2))*Table3[[#This Row],[FiveYearDeathRate]]</f>
        <v>15678.41626782268</v>
      </c>
      <c r="V281" s="19">
        <f>Table3[Price]+Table3[[#This Row],[FiveYearFuelCost]]+Table3[[#This Row],[FiveYearInsurance]]+Table3[[#This Row],[FiveYearRepairCost]]</f>
        <v>36949.479659568344</v>
      </c>
    </row>
    <row r="282" spans="1:22" x14ac:dyDescent="0.25">
      <c r="A282" t="s">
        <v>3466</v>
      </c>
      <c r="B282" t="s">
        <v>3479</v>
      </c>
      <c r="C282" t="s">
        <v>3480</v>
      </c>
      <c r="D282">
        <v>2013</v>
      </c>
      <c r="E282">
        <v>1</v>
      </c>
      <c r="F282">
        <v>4</v>
      </c>
      <c r="G282" s="21">
        <v>27.64</v>
      </c>
      <c r="H282" s="5">
        <v>12000</v>
      </c>
      <c r="I282" s="6">
        <v>2.3999999999999998E-3</v>
      </c>
      <c r="J282" s="6">
        <v>0.99760000000000004</v>
      </c>
      <c r="K282" s="6">
        <v>1.54E-2</v>
      </c>
      <c r="L282" s="6">
        <v>0.98460000000000003</v>
      </c>
      <c r="M282" s="7">
        <v>29926</v>
      </c>
      <c r="N282" s="7">
        <v>29542</v>
      </c>
      <c r="O282" s="7">
        <v>30311</v>
      </c>
      <c r="P282" t="s">
        <v>2788</v>
      </c>
      <c r="Q282" s="5">
        <f>5*12000*Table3[[#This Row],[FiveYearSurvivalRate]]</f>
        <v>59076</v>
      </c>
      <c r="R282" s="21">
        <f>365*5*Table3[[#This Row],[FiveYearSurvivalRate]]</f>
        <v>1796.895</v>
      </c>
      <c r="S282" s="19">
        <f>6000/Table3[[#This Row],[Gas Mileage]]*4</f>
        <v>868.30680173661358</v>
      </c>
      <c r="T282" s="19">
        <f>5000</f>
        <v>5000</v>
      </c>
      <c r="U282" s="19">
        <f>Table3[[#This Row],[Price]]^0.2*20000*LOG((Table3[[#This Row],[Age]]+2))*Table3[[#This Row],[FiveYearDeathRate]]</f>
        <v>1154.4874459156983</v>
      </c>
      <c r="V282" s="19">
        <f>Table3[Price]+Table3[[#This Row],[FiveYearFuelCost]]+Table3[[#This Row],[FiveYearInsurance]]+Table3[[#This Row],[FiveYearRepairCost]]</f>
        <v>36948.794247652317</v>
      </c>
    </row>
    <row r="283" spans="1:22" x14ac:dyDescent="0.25">
      <c r="A283" t="s">
        <v>3063</v>
      </c>
      <c r="B283" t="s">
        <v>3070</v>
      </c>
      <c r="C283" t="s">
        <v>3071</v>
      </c>
      <c r="D283">
        <v>2011</v>
      </c>
      <c r="E283">
        <v>3</v>
      </c>
      <c r="F283">
        <v>4</v>
      </c>
      <c r="G283" s="21">
        <v>21.831</v>
      </c>
      <c r="H283" s="5">
        <v>36000</v>
      </c>
      <c r="I283" s="6">
        <v>6.0000000000000001E-3</v>
      </c>
      <c r="J283" s="6">
        <v>0.99399999999999999</v>
      </c>
      <c r="K283" s="6">
        <v>3.9399999999999998E-2</v>
      </c>
      <c r="L283" s="6">
        <v>0.96060000000000001</v>
      </c>
      <c r="M283" s="7">
        <v>26582</v>
      </c>
      <c r="N283" s="7">
        <v>25749</v>
      </c>
      <c r="O283" s="7">
        <v>27415</v>
      </c>
      <c r="P283" t="s">
        <v>1952</v>
      </c>
      <c r="Q283" s="5">
        <f>5*12000*Table3[[#This Row],[FiveYearSurvivalRate]]</f>
        <v>57636</v>
      </c>
      <c r="R283" s="21">
        <f>365*5*Table3[[#This Row],[FiveYearSurvivalRate]]</f>
        <v>1753.095</v>
      </c>
      <c r="S283" s="19">
        <f>6000/Table3[[#This Row],[Gas Mileage]]*4</f>
        <v>1099.3541294489487</v>
      </c>
      <c r="T283" s="19">
        <f>5000</f>
        <v>5000</v>
      </c>
      <c r="U283" s="19">
        <f>Table3[[#This Row],[Price]]^0.2*20000*LOG((Table3[[#This Row],[Age]]+2))*Table3[[#This Row],[FiveYearDeathRate]]</f>
        <v>4225.7352771027627</v>
      </c>
      <c r="V283" s="19">
        <f>Table3[Price]+Table3[[#This Row],[FiveYearFuelCost]]+Table3[[#This Row],[FiveYearInsurance]]+Table3[[#This Row],[FiveYearRepairCost]]</f>
        <v>36907.089406551713</v>
      </c>
    </row>
    <row r="284" spans="1:22" x14ac:dyDescent="0.25">
      <c r="A284" t="s">
        <v>3413</v>
      </c>
      <c r="B284" t="s">
        <v>3416</v>
      </c>
      <c r="C284" t="s">
        <v>3417</v>
      </c>
      <c r="D284">
        <v>2009</v>
      </c>
      <c r="E284">
        <v>5</v>
      </c>
      <c r="G284" s="21">
        <v>14.663</v>
      </c>
      <c r="H284" s="5">
        <v>60000</v>
      </c>
      <c r="I284" s="6">
        <v>1.2E-2</v>
      </c>
      <c r="J284" s="6">
        <v>0.98799999999999999</v>
      </c>
      <c r="K284" s="6">
        <v>4.9000000000000002E-2</v>
      </c>
      <c r="L284" s="6">
        <v>0.95099999999999996</v>
      </c>
      <c r="M284" s="7">
        <v>24012</v>
      </c>
      <c r="N284" s="7">
        <v>23298</v>
      </c>
      <c r="O284" s="7">
        <v>24725</v>
      </c>
      <c r="P284" t="s">
        <v>1242</v>
      </c>
      <c r="Q284" s="5">
        <f>5*12000*Table3[[#This Row],[FiveYearSurvivalRate]]</f>
        <v>57060</v>
      </c>
      <c r="R284" s="21">
        <f>365*5*Table3[[#This Row],[FiveYearSurvivalRate]]</f>
        <v>1735.5749999999998</v>
      </c>
      <c r="S284" s="19">
        <f>6000/Table3[[#This Row],[Gas Mileage]]*4</f>
        <v>1636.7728295710292</v>
      </c>
      <c r="T284" s="19">
        <f>5000</f>
        <v>5000</v>
      </c>
      <c r="U284" s="19">
        <f>Table3[[#This Row],[Price]]^0.2*20000*LOG((Table3[[#This Row],[Age]]+2))*Table3[[#This Row],[FiveYearDeathRate]]</f>
        <v>6226.1393572940997</v>
      </c>
      <c r="V284" s="19">
        <f>Table3[Price]+Table3[[#This Row],[FiveYearFuelCost]]+Table3[[#This Row],[FiveYearInsurance]]+Table3[[#This Row],[FiveYearRepairCost]]</f>
        <v>36874.912186865127</v>
      </c>
    </row>
    <row r="285" spans="1:22" x14ac:dyDescent="0.25">
      <c r="A285" t="s">
        <v>3328</v>
      </c>
      <c r="B285" t="s">
        <v>3355</v>
      </c>
      <c r="C285" t="s">
        <v>3356</v>
      </c>
      <c r="D285">
        <v>2011</v>
      </c>
      <c r="E285">
        <v>3</v>
      </c>
      <c r="F285">
        <v>4</v>
      </c>
      <c r="G285" s="21">
        <v>20.689</v>
      </c>
      <c r="H285" s="5">
        <v>36000</v>
      </c>
      <c r="I285" s="6">
        <v>6.6E-3</v>
      </c>
      <c r="J285" s="6">
        <v>0.99339999999999995</v>
      </c>
      <c r="K285" s="6">
        <v>2.9000000000000001E-2</v>
      </c>
      <c r="L285" s="6">
        <v>0.97099999999999997</v>
      </c>
      <c r="M285" s="7">
        <v>27577</v>
      </c>
      <c r="N285" s="7">
        <v>27033</v>
      </c>
      <c r="O285" s="7">
        <v>28121</v>
      </c>
      <c r="P285" t="s">
        <v>1962</v>
      </c>
      <c r="Q285" s="5">
        <f>5*12000*Table3[[#This Row],[FiveYearSurvivalRate]]</f>
        <v>58260</v>
      </c>
      <c r="R285" s="21">
        <f>365*5*Table3[[#This Row],[FiveYearSurvivalRate]]</f>
        <v>1772.075</v>
      </c>
      <c r="S285" s="19">
        <f>6000/Table3[[#This Row],[Gas Mileage]]*4</f>
        <v>1160.0367344965923</v>
      </c>
      <c r="T285" s="19">
        <f>5000</f>
        <v>5000</v>
      </c>
      <c r="U285" s="19">
        <f>Table3[[#This Row],[Price]]^0.2*20000*LOG((Table3[[#This Row],[Age]]+2))*Table3[[#This Row],[FiveYearDeathRate]]</f>
        <v>3133.2564053700603</v>
      </c>
      <c r="V285" s="19">
        <f>Table3[Price]+Table3[[#This Row],[FiveYearFuelCost]]+Table3[[#This Row],[FiveYearInsurance]]+Table3[[#This Row],[FiveYearRepairCost]]</f>
        <v>36870.293139866655</v>
      </c>
    </row>
    <row r="286" spans="1:22" x14ac:dyDescent="0.25">
      <c r="A286" t="s">
        <v>3244</v>
      </c>
      <c r="B286" t="s">
        <v>3263</v>
      </c>
      <c r="C286" t="s">
        <v>3264</v>
      </c>
      <c r="D286">
        <v>2007</v>
      </c>
      <c r="E286">
        <v>7</v>
      </c>
      <c r="F286">
        <v>3.67</v>
      </c>
      <c r="G286" s="21">
        <v>19.84</v>
      </c>
      <c r="H286" s="5">
        <v>84000</v>
      </c>
      <c r="I286" s="6">
        <v>0.04</v>
      </c>
      <c r="J286" s="6">
        <v>0.96</v>
      </c>
      <c r="K286" s="6">
        <v>0.18240000000000001</v>
      </c>
      <c r="L286" s="6">
        <v>0.81759999999999999</v>
      </c>
      <c r="M286" s="7">
        <v>9083</v>
      </c>
      <c r="N286" s="7">
        <v>8884</v>
      </c>
      <c r="O286" s="7">
        <v>9282</v>
      </c>
      <c r="P286" t="s">
        <v>782</v>
      </c>
      <c r="Q286" s="5">
        <f>5*12000*Table3[[#This Row],[FiveYearSurvivalRate]]</f>
        <v>49056</v>
      </c>
      <c r="R286" s="21">
        <f>365*5*Table3[[#This Row],[FiveYearSurvivalRate]]</f>
        <v>1492.12</v>
      </c>
      <c r="S286" s="19">
        <f>6000/Table3[[#This Row],[Gas Mileage]]*4</f>
        <v>1209.6774193548388</v>
      </c>
      <c r="T286" s="19">
        <f>5000</f>
        <v>5000</v>
      </c>
      <c r="U286" s="19">
        <f>Table3[[#This Row],[Price]]^0.2*20000*LOG((Table3[[#This Row],[Age]]+2))*Table3[[#This Row],[FiveYearDeathRate]]</f>
        <v>21545.642627416928</v>
      </c>
      <c r="V286" s="19">
        <f>Table3[Price]+Table3[[#This Row],[FiveYearFuelCost]]+Table3[[#This Row],[FiveYearInsurance]]+Table3[[#This Row],[FiveYearRepairCost]]</f>
        <v>36838.320046771769</v>
      </c>
    </row>
    <row r="287" spans="1:22" x14ac:dyDescent="0.25">
      <c r="A287" t="s">
        <v>3080</v>
      </c>
      <c r="B287" t="s">
        <v>3095</v>
      </c>
      <c r="C287" t="s">
        <v>3096</v>
      </c>
      <c r="D287">
        <v>2014</v>
      </c>
      <c r="E287">
        <v>0</v>
      </c>
      <c r="F287">
        <v>4</v>
      </c>
      <c r="G287" s="21">
        <v>22.78</v>
      </c>
      <c r="H287" s="5">
        <v>0</v>
      </c>
      <c r="I287" s="6">
        <v>0</v>
      </c>
      <c r="J287" s="6">
        <v>1</v>
      </c>
      <c r="K287" s="6">
        <v>5.0000000000000001E-3</v>
      </c>
      <c r="L287" s="6">
        <v>0.995</v>
      </c>
      <c r="M287" s="7">
        <v>30545</v>
      </c>
      <c r="N287" s="7">
        <v>29690</v>
      </c>
      <c r="O287" s="7">
        <v>31398</v>
      </c>
      <c r="P287" t="s">
        <v>3584</v>
      </c>
      <c r="Q287" s="5">
        <f>5*12000*Table3[[#This Row],[FiveYearSurvivalRate]]</f>
        <v>59700</v>
      </c>
      <c r="R287" s="21">
        <f>365*5*Table3[[#This Row],[FiveYearSurvivalRate]]</f>
        <v>1815.875</v>
      </c>
      <c r="S287" s="19">
        <f>6000/Table3[[#This Row],[Gas Mileage]]*4</f>
        <v>1053.5557506584723</v>
      </c>
      <c r="T287" s="19">
        <f>5000</f>
        <v>5000</v>
      </c>
      <c r="U287" s="19">
        <f>Table3[[#This Row],[Price]]^0.2*20000*LOG((Table3[[#This Row],[Age]]+2))*Table3[[#This Row],[FiveYearDeathRate]]</f>
        <v>237.46401048098846</v>
      </c>
      <c r="V287" s="19">
        <f>Table3[Price]+Table3[[#This Row],[FiveYearFuelCost]]+Table3[[#This Row],[FiveYearInsurance]]+Table3[[#This Row],[FiveYearRepairCost]]</f>
        <v>36836.019761139461</v>
      </c>
    </row>
    <row r="288" spans="1:22" x14ac:dyDescent="0.25">
      <c r="A288" t="s">
        <v>3528</v>
      </c>
      <c r="B288" t="s">
        <v>3545</v>
      </c>
      <c r="C288" t="s">
        <v>3546</v>
      </c>
      <c r="D288">
        <v>2013</v>
      </c>
      <c r="E288">
        <v>1</v>
      </c>
      <c r="F288">
        <v>4</v>
      </c>
      <c r="G288" s="22">
        <v>18.821999999999999</v>
      </c>
      <c r="H288" s="5">
        <v>12000</v>
      </c>
      <c r="I288" s="6">
        <v>2.3999999999999998E-3</v>
      </c>
      <c r="J288" s="6">
        <v>0.99760000000000004</v>
      </c>
      <c r="K288" s="6">
        <v>1.4500000000000001E-2</v>
      </c>
      <c r="L288" s="6">
        <v>0.98550000000000004</v>
      </c>
      <c r="M288" s="7">
        <v>29418</v>
      </c>
      <c r="N288" s="7">
        <v>28654</v>
      </c>
      <c r="O288" s="7">
        <v>30183</v>
      </c>
      <c r="P288" t="s">
        <v>2842</v>
      </c>
      <c r="Q288" s="5">
        <f>5*12000*Table3[[#This Row],[FiveYearSurvivalRate]]</f>
        <v>59130</v>
      </c>
      <c r="R288" s="21">
        <f>365*5*Table3[[#This Row],[FiveYearSurvivalRate]]</f>
        <v>1798.5375000000001</v>
      </c>
      <c r="S288" s="19">
        <f>6000/Table3[[#This Row],[Gas Mileage]]*4</f>
        <v>1275.1036021676762</v>
      </c>
      <c r="T288" s="19">
        <f>5000</f>
        <v>5000</v>
      </c>
      <c r="U288" s="19">
        <f>Table3[[#This Row],[Price]]^0.2*20000*LOG((Table3[[#This Row],[Age]]+2))*Table3[[#This Row],[FiveYearDeathRate]]</f>
        <v>1083.3016147395829</v>
      </c>
      <c r="V288" s="19">
        <f>Table3[Price]+Table3[[#This Row],[FiveYearFuelCost]]+Table3[[#This Row],[FiveYearInsurance]]+Table3[[#This Row],[FiveYearRepairCost]]</f>
        <v>36776.40521690726</v>
      </c>
    </row>
    <row r="289" spans="1:22" x14ac:dyDescent="0.25">
      <c r="A289" t="s">
        <v>3217</v>
      </c>
      <c r="B289" t="s">
        <v>3238</v>
      </c>
      <c r="C289" t="s">
        <v>3239</v>
      </c>
      <c r="D289">
        <v>2014</v>
      </c>
      <c r="E289">
        <v>0</v>
      </c>
      <c r="F289">
        <v>4</v>
      </c>
      <c r="G289" s="21">
        <v>20.515000000000001</v>
      </c>
      <c r="H289" s="5">
        <v>0</v>
      </c>
      <c r="I289" s="6">
        <v>0</v>
      </c>
      <c r="J289" s="6">
        <v>1</v>
      </c>
      <c r="K289" s="6">
        <v>1.0999999999999999E-2</v>
      </c>
      <c r="L289" s="6">
        <v>0.98899999999999999</v>
      </c>
      <c r="M289" s="7">
        <v>30069</v>
      </c>
      <c r="N289" s="7">
        <v>29670</v>
      </c>
      <c r="O289" s="7">
        <v>30468</v>
      </c>
      <c r="P289" t="s">
        <v>3632</v>
      </c>
      <c r="Q289" s="5">
        <f>5*12000*Table3[[#This Row],[FiveYearSurvivalRate]]</f>
        <v>59340</v>
      </c>
      <c r="R289" s="21">
        <f>365*5*Table3[[#This Row],[FiveYearSurvivalRate]]</f>
        <v>1804.925</v>
      </c>
      <c r="S289" s="19">
        <f>6000/Table3[[#This Row],[Gas Mileage]]*4</f>
        <v>1169.8757007067998</v>
      </c>
      <c r="T289" s="19">
        <f>5000</f>
        <v>5000</v>
      </c>
      <c r="U289" s="19">
        <f>Table3[[#This Row],[Price]]^0.2*20000*LOG((Table3[[#This Row],[Age]]+2))*Table3[[#This Row],[FiveYearDeathRate]]</f>
        <v>520.78234182904623</v>
      </c>
      <c r="V289" s="19">
        <f>Table3[Price]+Table3[[#This Row],[FiveYearFuelCost]]+Table3[[#This Row],[FiveYearInsurance]]+Table3[[#This Row],[FiveYearRepairCost]]</f>
        <v>36759.658042535841</v>
      </c>
    </row>
    <row r="290" spans="1:22" x14ac:dyDescent="0.25">
      <c r="A290" t="s">
        <v>3328</v>
      </c>
      <c r="B290" t="s">
        <v>3333</v>
      </c>
      <c r="C290" t="s">
        <v>3334</v>
      </c>
      <c r="D290">
        <v>2008</v>
      </c>
      <c r="E290">
        <v>6</v>
      </c>
      <c r="F290">
        <v>3</v>
      </c>
      <c r="G290" s="21">
        <v>22.56</v>
      </c>
      <c r="H290" s="5">
        <v>72000</v>
      </c>
      <c r="I290" s="6">
        <v>1.7000000000000001E-2</v>
      </c>
      <c r="J290" s="6">
        <v>0.98299999999999998</v>
      </c>
      <c r="K290" s="6">
        <v>9.5133333299999998E-2</v>
      </c>
      <c r="L290" s="6">
        <v>0.90486666670000004</v>
      </c>
      <c r="M290" s="7">
        <v>18365</v>
      </c>
      <c r="N290" s="7">
        <v>17862</v>
      </c>
      <c r="O290" s="7">
        <v>18869</v>
      </c>
      <c r="P290" t="s">
        <v>840</v>
      </c>
      <c r="Q290" s="5">
        <f>5*12000*Table3[[#This Row],[FiveYearSurvivalRate]]</f>
        <v>54292.000002000001</v>
      </c>
      <c r="R290" s="21">
        <f>365*5*Table3[[#This Row],[FiveYearSurvivalRate]]</f>
        <v>1651.3816667275</v>
      </c>
      <c r="S290" s="19">
        <f>6000/Table3[[#This Row],[Gas Mileage]]*4</f>
        <v>1063.8297872340427</v>
      </c>
      <c r="T290" s="19">
        <f>5000</f>
        <v>5000</v>
      </c>
      <c r="U290" s="19">
        <f>Table3[[#This Row],[Price]]^0.2*20000*LOG((Table3[[#This Row],[Age]]+2))*Table3[[#This Row],[FiveYearDeathRate]]</f>
        <v>12243.114839799749</v>
      </c>
      <c r="V290" s="19">
        <f>Table3[Price]+Table3[[#This Row],[FiveYearFuelCost]]+Table3[[#This Row],[FiveYearInsurance]]+Table3[[#This Row],[FiveYearRepairCost]]</f>
        <v>36671.944627033794</v>
      </c>
    </row>
    <row r="291" spans="1:22" x14ac:dyDescent="0.25">
      <c r="A291" t="s">
        <v>3413</v>
      </c>
      <c r="B291" t="s">
        <v>3430</v>
      </c>
      <c r="C291" t="s">
        <v>3431</v>
      </c>
      <c r="D291">
        <v>2012</v>
      </c>
      <c r="E291">
        <v>2</v>
      </c>
      <c r="F291">
        <v>2.67</v>
      </c>
      <c r="G291" s="21">
        <v>20.518999999999998</v>
      </c>
      <c r="H291" s="5">
        <v>24000</v>
      </c>
      <c r="I291" s="6">
        <v>4.7999999999999996E-3</v>
      </c>
      <c r="J291" s="6">
        <v>0.99519999999999997</v>
      </c>
      <c r="K291" s="6">
        <v>1.9400000000000001E-2</v>
      </c>
      <c r="L291" s="6">
        <v>0.98060000000000003</v>
      </c>
      <c r="M291" s="7">
        <v>28665</v>
      </c>
      <c r="N291" s="7">
        <v>28115</v>
      </c>
      <c r="O291" s="7">
        <v>29215</v>
      </c>
      <c r="P291" t="s">
        <v>2394</v>
      </c>
      <c r="Q291" s="5">
        <f>5*12000*Table3[[#This Row],[FiveYearSurvivalRate]]</f>
        <v>58836</v>
      </c>
      <c r="R291" s="21">
        <f>365*5*Table3[[#This Row],[FiveYearSurvivalRate]]</f>
        <v>1789.595</v>
      </c>
      <c r="S291" s="19">
        <f>6000/Table3[[#This Row],[Gas Mileage]]*4</f>
        <v>1169.6476436473513</v>
      </c>
      <c r="T291" s="19">
        <f>5000</f>
        <v>5000</v>
      </c>
      <c r="U291" s="19">
        <f>Table3[[#This Row],[Price]]^0.2*20000*LOG((Table3[[#This Row],[Age]]+2))*Table3[[#This Row],[FiveYearDeathRate]]</f>
        <v>1819.4573630095699</v>
      </c>
      <c r="V291" s="19">
        <f>Table3[Price]+Table3[[#This Row],[FiveYearFuelCost]]+Table3[[#This Row],[FiveYearInsurance]]+Table3[[#This Row],[FiveYearRepairCost]]</f>
        <v>36654.105006656922</v>
      </c>
    </row>
    <row r="292" spans="1:22" x14ac:dyDescent="0.25">
      <c r="A292" t="s">
        <v>3413</v>
      </c>
      <c r="B292" t="s">
        <v>3430</v>
      </c>
      <c r="C292" t="s">
        <v>3431</v>
      </c>
      <c r="D292">
        <v>2014</v>
      </c>
      <c r="E292">
        <v>0</v>
      </c>
      <c r="F292">
        <v>2.67</v>
      </c>
      <c r="G292" s="21">
        <v>20.518999999999998</v>
      </c>
      <c r="H292" s="5">
        <v>0</v>
      </c>
      <c r="I292" s="6">
        <v>0</v>
      </c>
      <c r="J292" s="6">
        <v>1</v>
      </c>
      <c r="K292" s="6">
        <v>1.2E-2</v>
      </c>
      <c r="L292" s="6">
        <v>0.98799999999999999</v>
      </c>
      <c r="M292" s="7">
        <v>29916</v>
      </c>
      <c r="N292" s="7">
        <v>29110</v>
      </c>
      <c r="O292" s="7">
        <v>30723</v>
      </c>
      <c r="P292" t="s">
        <v>3694</v>
      </c>
      <c r="Q292" s="5">
        <f>5*12000*Table3[[#This Row],[FiveYearSurvivalRate]]</f>
        <v>59280</v>
      </c>
      <c r="R292" s="21">
        <f>365*5*Table3[[#This Row],[FiveYearSurvivalRate]]</f>
        <v>1803.1</v>
      </c>
      <c r="S292" s="19">
        <f>6000/Table3[[#This Row],[Gas Mileage]]*4</f>
        <v>1169.6476436473513</v>
      </c>
      <c r="T292" s="19">
        <f>5000</f>
        <v>5000</v>
      </c>
      <c r="U292" s="19">
        <f>Table3[[#This Row],[Price]]^0.2*20000*LOG((Table3[[#This Row],[Age]]+2))*Table3[[#This Row],[FiveYearDeathRate]]</f>
        <v>567.54685179374758</v>
      </c>
      <c r="V292" s="19">
        <f>Table3[Price]+Table3[[#This Row],[FiveYearFuelCost]]+Table3[[#This Row],[FiveYearInsurance]]+Table3[[#This Row],[FiveYearRepairCost]]</f>
        <v>36653.194495441101</v>
      </c>
    </row>
    <row r="293" spans="1:22" x14ac:dyDescent="0.25">
      <c r="A293" t="s">
        <v>3118</v>
      </c>
      <c r="B293" t="s">
        <v>3139</v>
      </c>
      <c r="C293" t="s">
        <v>3140</v>
      </c>
      <c r="D293">
        <v>2012</v>
      </c>
      <c r="E293">
        <v>2</v>
      </c>
      <c r="G293" s="21">
        <v>18.47</v>
      </c>
      <c r="H293" s="5">
        <v>24000</v>
      </c>
      <c r="I293" s="6">
        <v>7.6E-3</v>
      </c>
      <c r="J293" s="6">
        <v>0.99239999999999995</v>
      </c>
      <c r="K293" s="6">
        <v>3.04E-2</v>
      </c>
      <c r="L293" s="6">
        <v>0.96960000000000002</v>
      </c>
      <c r="M293" s="7">
        <v>27449</v>
      </c>
      <c r="N293" s="7">
        <v>26965</v>
      </c>
      <c r="O293" s="7">
        <v>27932</v>
      </c>
      <c r="P293" t="s">
        <v>2532</v>
      </c>
      <c r="Q293" s="5">
        <f>5*12000*Table3[[#This Row],[FiveYearSurvivalRate]]</f>
        <v>58176</v>
      </c>
      <c r="R293" s="21">
        <f>365*5*Table3[[#This Row],[FiveYearSurvivalRate]]</f>
        <v>1769.52</v>
      </c>
      <c r="S293" s="19">
        <f>6000/Table3[[#This Row],[Gas Mileage]]*4</f>
        <v>1299.4044396318354</v>
      </c>
      <c r="T293" s="19">
        <f>5000</f>
        <v>5000</v>
      </c>
      <c r="U293" s="19">
        <f>Table3[[#This Row],[Price]]^0.2*20000*LOG((Table3[[#This Row],[Age]]+2))*Table3[[#This Row],[FiveYearDeathRate]]</f>
        <v>2826.4978062452865</v>
      </c>
      <c r="V293" s="19">
        <f>Table3[Price]+Table3[[#This Row],[FiveYearFuelCost]]+Table3[[#This Row],[FiveYearInsurance]]+Table3[[#This Row],[FiveYearRepairCost]]</f>
        <v>36574.902245877121</v>
      </c>
    </row>
    <row r="294" spans="1:22" x14ac:dyDescent="0.25">
      <c r="A294" t="s">
        <v>3175</v>
      </c>
      <c r="B294" t="s">
        <v>3182</v>
      </c>
      <c r="C294" t="s">
        <v>3183</v>
      </c>
      <c r="D294">
        <v>2014</v>
      </c>
      <c r="E294">
        <v>0</v>
      </c>
      <c r="F294">
        <v>4</v>
      </c>
      <c r="G294" s="21">
        <v>18.63</v>
      </c>
      <c r="H294" s="5">
        <v>0</v>
      </c>
      <c r="I294" s="6">
        <v>0</v>
      </c>
      <c r="J294" s="6">
        <v>1</v>
      </c>
      <c r="K294" s="6">
        <v>1.0999999999999999E-2</v>
      </c>
      <c r="L294" s="6">
        <v>0.98899999999999999</v>
      </c>
      <c r="M294" s="7">
        <v>29726</v>
      </c>
      <c r="N294" s="7">
        <v>29100</v>
      </c>
      <c r="O294" s="7">
        <v>30352</v>
      </c>
      <c r="P294" t="s">
        <v>3612</v>
      </c>
      <c r="Q294" s="5">
        <f>5*12000*Table3[[#This Row],[FiveYearSurvivalRate]]</f>
        <v>59340</v>
      </c>
      <c r="R294" s="21">
        <f>365*5*Table3[[#This Row],[FiveYearSurvivalRate]]</f>
        <v>1804.925</v>
      </c>
      <c r="S294" s="19">
        <f>6000/Table3[[#This Row],[Gas Mileage]]*4</f>
        <v>1288.2447665056361</v>
      </c>
      <c r="T294" s="19">
        <f>5000</f>
        <v>5000</v>
      </c>
      <c r="U294" s="19">
        <f>Table3[[#This Row],[Price]]^0.2*20000*LOG((Table3[[#This Row],[Age]]+2))*Table3[[#This Row],[FiveYearDeathRate]]</f>
        <v>519.58876027365432</v>
      </c>
      <c r="V294" s="19">
        <f>Table3[Price]+Table3[[#This Row],[FiveYearFuelCost]]+Table3[[#This Row],[FiveYearInsurance]]+Table3[[#This Row],[FiveYearRepairCost]]</f>
        <v>36533.833526779294</v>
      </c>
    </row>
    <row r="295" spans="1:22" x14ac:dyDescent="0.25">
      <c r="A295" t="s">
        <v>3265</v>
      </c>
      <c r="B295" t="s">
        <v>3270</v>
      </c>
      <c r="C295" t="s">
        <v>3271</v>
      </c>
      <c r="D295">
        <v>2009</v>
      </c>
      <c r="E295">
        <v>5</v>
      </c>
      <c r="F295">
        <v>4</v>
      </c>
      <c r="G295" s="21">
        <v>16.277000000000001</v>
      </c>
      <c r="H295" s="5">
        <v>60000</v>
      </c>
      <c r="I295" s="6">
        <v>1.2E-2</v>
      </c>
      <c r="J295" s="6">
        <v>0.98799999999999999</v>
      </c>
      <c r="K295" s="6">
        <v>4.9000000000000002E-2</v>
      </c>
      <c r="L295" s="6">
        <v>0.95099999999999996</v>
      </c>
      <c r="M295" s="7">
        <v>23812</v>
      </c>
      <c r="N295" s="7">
        <v>23130</v>
      </c>
      <c r="O295" s="7">
        <v>24495</v>
      </c>
      <c r="P295" t="s">
        <v>1492</v>
      </c>
      <c r="Q295" s="5">
        <f>5*12000*Table3[[#This Row],[FiveYearSurvivalRate]]</f>
        <v>57060</v>
      </c>
      <c r="R295" s="21">
        <f>365*5*Table3[[#This Row],[FiveYearSurvivalRate]]</f>
        <v>1735.5749999999998</v>
      </c>
      <c r="S295" s="19">
        <f>6000/Table3[[#This Row],[Gas Mileage]]*4</f>
        <v>1474.4731830189837</v>
      </c>
      <c r="T295" s="19">
        <f>5000</f>
        <v>5000</v>
      </c>
      <c r="U295" s="19">
        <f>Table3[[#This Row],[Price]]^0.2*20000*LOG((Table3[[#This Row],[Age]]+2))*Table3[[#This Row],[FiveYearDeathRate]]</f>
        <v>6215.732915420037</v>
      </c>
      <c r="V295" s="19">
        <f>Table3[Price]+Table3[[#This Row],[FiveYearFuelCost]]+Table3[[#This Row],[FiveYearInsurance]]+Table3[[#This Row],[FiveYearRepairCost]]</f>
        <v>36502.206098439019</v>
      </c>
    </row>
    <row r="296" spans="1:22" x14ac:dyDescent="0.25">
      <c r="A296" t="s">
        <v>3244</v>
      </c>
      <c r="B296" t="s">
        <v>3263</v>
      </c>
      <c r="C296" t="s">
        <v>3264</v>
      </c>
      <c r="D296">
        <v>2009</v>
      </c>
      <c r="E296">
        <v>5</v>
      </c>
      <c r="F296">
        <v>4</v>
      </c>
      <c r="G296" s="21">
        <v>19.84</v>
      </c>
      <c r="H296" s="5">
        <v>60000</v>
      </c>
      <c r="I296" s="6">
        <v>0.02</v>
      </c>
      <c r="J296" s="6">
        <v>0.98</v>
      </c>
      <c r="K296" s="6">
        <v>0.12</v>
      </c>
      <c r="L296" s="6">
        <v>0.88</v>
      </c>
      <c r="M296" s="7">
        <v>16132</v>
      </c>
      <c r="N296" s="7">
        <v>15766</v>
      </c>
      <c r="O296" s="7">
        <v>16499</v>
      </c>
      <c r="P296" t="s">
        <v>1486</v>
      </c>
      <c r="Q296" s="5">
        <f>5*12000*Table3[[#This Row],[FiveYearSurvivalRate]]</f>
        <v>52800</v>
      </c>
      <c r="R296" s="21">
        <f>365*5*Table3[[#This Row],[FiveYearSurvivalRate]]</f>
        <v>1606</v>
      </c>
      <c r="S296" s="19">
        <f>6000/Table3[[#This Row],[Gas Mileage]]*4</f>
        <v>1209.6774193548388</v>
      </c>
      <c r="T296" s="19">
        <f>5000</f>
        <v>5000</v>
      </c>
      <c r="U296" s="19">
        <f>Table3[[#This Row],[Price]]^0.2*20000*LOG((Table3[[#This Row],[Age]]+2))*Table3[[#This Row],[FiveYearDeathRate]]</f>
        <v>14081.728892931191</v>
      </c>
      <c r="V296" s="19">
        <f>Table3[Price]+Table3[[#This Row],[FiveYearFuelCost]]+Table3[[#This Row],[FiveYearInsurance]]+Table3[[#This Row],[FiveYearRepairCost]]</f>
        <v>36423.406312286024</v>
      </c>
    </row>
    <row r="297" spans="1:22" x14ac:dyDescent="0.25">
      <c r="A297" t="s">
        <v>3466</v>
      </c>
      <c r="B297" t="s">
        <v>3481</v>
      </c>
      <c r="C297" t="s">
        <v>3482</v>
      </c>
      <c r="D297">
        <v>2014</v>
      </c>
      <c r="E297">
        <v>0</v>
      </c>
      <c r="F297">
        <v>4</v>
      </c>
      <c r="G297" s="21">
        <v>21.23</v>
      </c>
      <c r="H297" s="5">
        <v>0</v>
      </c>
      <c r="I297" s="6">
        <v>0</v>
      </c>
      <c r="J297" s="6">
        <v>1</v>
      </c>
      <c r="K297" s="6">
        <v>1.2E-2</v>
      </c>
      <c r="L297" s="6">
        <v>0.98799999999999999</v>
      </c>
      <c r="M297" s="7">
        <v>29715</v>
      </c>
      <c r="N297" s="7">
        <v>29215</v>
      </c>
      <c r="O297" s="7">
        <v>30214</v>
      </c>
      <c r="P297" t="s">
        <v>3717</v>
      </c>
      <c r="Q297" s="5">
        <f>5*12000*Table3[[#This Row],[FiveYearSurvivalRate]]</f>
        <v>59280</v>
      </c>
      <c r="R297" s="21">
        <f>365*5*Table3[[#This Row],[FiveYearSurvivalRate]]</f>
        <v>1803.1</v>
      </c>
      <c r="S297" s="19">
        <f>6000/Table3[[#This Row],[Gas Mileage]]*4</f>
        <v>1130.4757418747056</v>
      </c>
      <c r="T297" s="19">
        <f>5000</f>
        <v>5000</v>
      </c>
      <c r="U297" s="19">
        <f>Table3[[#This Row],[Price]]^0.2*20000*LOG((Table3[[#This Row],[Age]]+2))*Table3[[#This Row],[FiveYearDeathRate]]</f>
        <v>566.78214565951384</v>
      </c>
      <c r="V297" s="19">
        <f>Table3[Price]+Table3[[#This Row],[FiveYearFuelCost]]+Table3[[#This Row],[FiveYearInsurance]]+Table3[[#This Row],[FiveYearRepairCost]]</f>
        <v>36412.257887534215</v>
      </c>
    </row>
    <row r="298" spans="1:22" x14ac:dyDescent="0.25">
      <c r="A298" t="s">
        <v>3244</v>
      </c>
      <c r="B298" t="s">
        <v>3261</v>
      </c>
      <c r="C298" t="s">
        <v>3262</v>
      </c>
      <c r="D298">
        <v>2005</v>
      </c>
      <c r="E298">
        <v>9</v>
      </c>
      <c r="F298">
        <v>1.33</v>
      </c>
      <c r="G298" s="21">
        <v>23.911999999999999</v>
      </c>
      <c r="H298" s="5">
        <v>108000</v>
      </c>
      <c r="I298" s="6">
        <v>0.06</v>
      </c>
      <c r="J298" s="6">
        <v>0.94</v>
      </c>
      <c r="K298" s="6">
        <v>0.24479999999999999</v>
      </c>
      <c r="L298" s="6">
        <v>0.75519999999999998</v>
      </c>
      <c r="M298" s="7">
        <v>3832</v>
      </c>
      <c r="N298" s="7">
        <v>3733</v>
      </c>
      <c r="O298" s="7">
        <v>3930</v>
      </c>
      <c r="P298" t="s">
        <v>162</v>
      </c>
      <c r="Q298" s="5">
        <f>5*12000*Table3[[#This Row],[FiveYearSurvivalRate]]</f>
        <v>45312</v>
      </c>
      <c r="R298" s="21">
        <f>365*5*Table3[[#This Row],[FiveYearSurvivalRate]]</f>
        <v>1378.24</v>
      </c>
      <c r="S298" s="19">
        <f>6000/Table3[[#This Row],[Gas Mileage]]*4</f>
        <v>1003.6801605888257</v>
      </c>
      <c r="T298" s="19">
        <f>5000</f>
        <v>5000</v>
      </c>
      <c r="U298" s="19">
        <f>Table3[[#This Row],[Price]]^0.2*20000*LOG((Table3[[#This Row],[Age]]+2))*Table3[[#This Row],[FiveYearDeathRate]]</f>
        <v>26554.677540066441</v>
      </c>
      <c r="V298" s="19">
        <f>Table3[Price]+Table3[[#This Row],[FiveYearFuelCost]]+Table3[[#This Row],[FiveYearInsurance]]+Table3[[#This Row],[FiveYearRepairCost]]</f>
        <v>36390.357700655266</v>
      </c>
    </row>
    <row r="299" spans="1:22" x14ac:dyDescent="0.25">
      <c r="A299" t="s">
        <v>3466</v>
      </c>
      <c r="B299" t="s">
        <v>3483</v>
      </c>
      <c r="C299" t="s">
        <v>3484</v>
      </c>
      <c r="D299">
        <v>2005</v>
      </c>
      <c r="E299">
        <v>9</v>
      </c>
      <c r="G299" s="21">
        <v>14.82</v>
      </c>
      <c r="H299" s="5">
        <v>108000</v>
      </c>
      <c r="I299" s="6">
        <v>2.5600000000000001E-2</v>
      </c>
      <c r="J299" s="6">
        <v>0.97440000000000004</v>
      </c>
      <c r="K299" s="6">
        <v>7.7733333299999999E-2</v>
      </c>
      <c r="L299" s="6">
        <v>0.92226666670000002</v>
      </c>
      <c r="M299" s="7">
        <v>18232</v>
      </c>
      <c r="N299" s="7">
        <v>17795</v>
      </c>
      <c r="O299" s="7">
        <v>18669</v>
      </c>
      <c r="P299" t="s">
        <v>26</v>
      </c>
      <c r="Q299" s="5">
        <f>5*12000*Table3[[#This Row],[FiveYearSurvivalRate]]</f>
        <v>55336.000002000001</v>
      </c>
      <c r="R299" s="21">
        <f>365*5*Table3[[#This Row],[FiveYearSurvivalRate]]</f>
        <v>1683.1366667274999</v>
      </c>
      <c r="S299" s="19">
        <f>6000/Table3[[#This Row],[Gas Mileage]]*4</f>
        <v>1619.4331983805669</v>
      </c>
      <c r="T299" s="19">
        <f>5000</f>
        <v>5000</v>
      </c>
      <c r="U299" s="19">
        <f>Table3[[#This Row],[Price]]^0.2*20000*LOG((Table3[[#This Row],[Age]]+2))*Table3[[#This Row],[FiveYearDeathRate]]</f>
        <v>11519.103278293407</v>
      </c>
      <c r="V299" s="19">
        <f>Table3[Price]+Table3[[#This Row],[FiveYearFuelCost]]+Table3[[#This Row],[FiveYearInsurance]]+Table3[[#This Row],[FiveYearRepairCost]]</f>
        <v>36370.536476673973</v>
      </c>
    </row>
    <row r="300" spans="1:22" x14ac:dyDescent="0.25">
      <c r="A300" t="s">
        <v>3328</v>
      </c>
      <c r="B300" t="s">
        <v>3355</v>
      </c>
      <c r="C300" t="s">
        <v>3356</v>
      </c>
      <c r="D300">
        <v>2010</v>
      </c>
      <c r="E300">
        <v>4</v>
      </c>
      <c r="F300">
        <v>4</v>
      </c>
      <c r="G300" s="21">
        <v>20.689</v>
      </c>
      <c r="H300" s="5">
        <v>48000</v>
      </c>
      <c r="I300" s="6">
        <v>8.8000000000000005E-3</v>
      </c>
      <c r="J300" s="6">
        <v>0.99119999999999997</v>
      </c>
      <c r="K300" s="6">
        <v>3.5000000000000003E-2</v>
      </c>
      <c r="L300" s="6">
        <v>0.96499999999999997</v>
      </c>
      <c r="M300" s="7">
        <v>26037</v>
      </c>
      <c r="N300" s="7">
        <v>25379</v>
      </c>
      <c r="O300" s="7">
        <v>26695</v>
      </c>
      <c r="P300" t="s">
        <v>1562</v>
      </c>
      <c r="Q300" s="5">
        <f>5*12000*Table3[[#This Row],[FiveYearSurvivalRate]]</f>
        <v>57900</v>
      </c>
      <c r="R300" s="21">
        <f>365*5*Table3[[#This Row],[FiveYearSurvivalRate]]</f>
        <v>1761.125</v>
      </c>
      <c r="S300" s="19">
        <f>6000/Table3[[#This Row],[Gas Mileage]]*4</f>
        <v>1160.0367344965923</v>
      </c>
      <c r="T300" s="19">
        <f>5000</f>
        <v>5000</v>
      </c>
      <c r="U300" s="19">
        <f>Table3[[#This Row],[Price]]^0.2*20000*LOG((Table3[[#This Row],[Age]]+2))*Table3[[#This Row],[FiveYearDeathRate]]</f>
        <v>4161.7908234987326</v>
      </c>
      <c r="V300" s="19">
        <f>Table3[Price]+Table3[[#This Row],[FiveYearFuelCost]]+Table3[[#This Row],[FiveYearInsurance]]+Table3[[#This Row],[FiveYearRepairCost]]</f>
        <v>36358.827557995326</v>
      </c>
    </row>
    <row r="301" spans="1:22" x14ac:dyDescent="0.25">
      <c r="A301" t="s">
        <v>3244</v>
      </c>
      <c r="B301" t="s">
        <v>3257</v>
      </c>
      <c r="C301" t="s">
        <v>3258</v>
      </c>
      <c r="D301">
        <v>2006</v>
      </c>
      <c r="E301">
        <v>8</v>
      </c>
      <c r="F301">
        <v>2</v>
      </c>
      <c r="G301" s="21">
        <v>21.56</v>
      </c>
      <c r="H301" s="5">
        <v>96000</v>
      </c>
      <c r="I301" s="6">
        <v>0.05</v>
      </c>
      <c r="J301" s="6">
        <v>0.95</v>
      </c>
      <c r="K301" s="6">
        <v>0.21360000000000001</v>
      </c>
      <c r="L301" s="6">
        <v>0.78639999999999999</v>
      </c>
      <c r="M301" s="7">
        <v>5893</v>
      </c>
      <c r="N301" s="7">
        <v>5785</v>
      </c>
      <c r="O301" s="7">
        <v>6002</v>
      </c>
      <c r="P301" t="s">
        <v>438</v>
      </c>
      <c r="Q301" s="5">
        <f>5*12000*Table3[[#This Row],[FiveYearSurvivalRate]]</f>
        <v>47184</v>
      </c>
      <c r="R301" s="21">
        <f>365*5*Table3[[#This Row],[FiveYearSurvivalRate]]</f>
        <v>1435.18</v>
      </c>
      <c r="S301" s="19">
        <f>6000/Table3[[#This Row],[Gas Mileage]]*4</f>
        <v>1113.1725417439704</v>
      </c>
      <c r="T301" s="19">
        <f>5000</f>
        <v>5000</v>
      </c>
      <c r="U301" s="19">
        <f>Table3[[#This Row],[Price]]^0.2*20000*LOG((Table3[[#This Row],[Age]]+2))*Table3[[#This Row],[FiveYearDeathRate]]</f>
        <v>24249.26235633728</v>
      </c>
      <c r="V301" s="19">
        <f>Table3[Price]+Table3[[#This Row],[FiveYearFuelCost]]+Table3[[#This Row],[FiveYearInsurance]]+Table3[[#This Row],[FiveYearRepairCost]]</f>
        <v>36255.43489808125</v>
      </c>
    </row>
    <row r="302" spans="1:22" x14ac:dyDescent="0.25">
      <c r="A302" t="s">
        <v>3265</v>
      </c>
      <c r="B302" t="s">
        <v>3282</v>
      </c>
      <c r="C302" t="s">
        <v>3283</v>
      </c>
      <c r="D302">
        <v>2007</v>
      </c>
      <c r="E302">
        <v>7</v>
      </c>
      <c r="F302">
        <v>2.67</v>
      </c>
      <c r="G302" s="21">
        <v>18.5</v>
      </c>
      <c r="H302" s="5">
        <v>84000</v>
      </c>
      <c r="I302" s="6">
        <v>1.9400000000000001E-2</v>
      </c>
      <c r="J302" s="6">
        <v>0.98060000000000003</v>
      </c>
      <c r="K302" s="6">
        <v>8.7133333300000004E-2</v>
      </c>
      <c r="L302" s="6">
        <v>0.91286666670000005</v>
      </c>
      <c r="M302" s="7">
        <v>18134</v>
      </c>
      <c r="N302" s="7">
        <v>17728</v>
      </c>
      <c r="O302" s="7">
        <v>18540</v>
      </c>
      <c r="P302" t="s">
        <v>790</v>
      </c>
      <c r="Q302" s="5">
        <f>5*12000*Table3[[#This Row],[FiveYearSurvivalRate]]</f>
        <v>54772.000002000001</v>
      </c>
      <c r="R302" s="21">
        <f>365*5*Table3[[#This Row],[FiveYearSurvivalRate]]</f>
        <v>1665.9816667275002</v>
      </c>
      <c r="S302" s="19">
        <f>6000/Table3[[#This Row],[Gas Mileage]]*4</f>
        <v>1297.2972972972973</v>
      </c>
      <c r="T302" s="19">
        <f>5000</f>
        <v>5000</v>
      </c>
      <c r="U302" s="19">
        <f>Table3[[#This Row],[Price]]^0.2*20000*LOG((Table3[[#This Row],[Age]]+2))*Table3[[#This Row],[FiveYearDeathRate]]</f>
        <v>11818.757065919433</v>
      </c>
      <c r="V302" s="19">
        <f>Table3[Price]+Table3[[#This Row],[FiveYearFuelCost]]+Table3[[#This Row],[FiveYearInsurance]]+Table3[[#This Row],[FiveYearRepairCost]]</f>
        <v>36250.054363216732</v>
      </c>
    </row>
    <row r="303" spans="1:22" x14ac:dyDescent="0.25">
      <c r="A303" t="s">
        <v>3328</v>
      </c>
      <c r="B303" t="s">
        <v>3343</v>
      </c>
      <c r="C303" t="s">
        <v>3344</v>
      </c>
      <c r="D303">
        <v>2007</v>
      </c>
      <c r="E303">
        <v>7</v>
      </c>
      <c r="F303">
        <v>3.33</v>
      </c>
      <c r="G303" s="21">
        <v>22.222000000000001</v>
      </c>
      <c r="H303" s="5">
        <v>84000</v>
      </c>
      <c r="I303" s="6">
        <v>2.3E-2</v>
      </c>
      <c r="J303" s="6">
        <v>0.97699999999999998</v>
      </c>
      <c r="K303" s="6">
        <v>0.1192666667</v>
      </c>
      <c r="L303" s="6">
        <v>0.88073333330000003</v>
      </c>
      <c r="M303" s="7">
        <v>14646</v>
      </c>
      <c r="N303" s="7">
        <v>14289</v>
      </c>
      <c r="O303" s="7">
        <v>15003</v>
      </c>
      <c r="P303" t="s">
        <v>834</v>
      </c>
      <c r="Q303" s="5">
        <f>5*12000*Table3[[#This Row],[FiveYearSurvivalRate]]</f>
        <v>52843.999997999999</v>
      </c>
      <c r="R303" s="21">
        <f>365*5*Table3[[#This Row],[FiveYearSurvivalRate]]</f>
        <v>1607.3383332725</v>
      </c>
      <c r="S303" s="19">
        <f>6000/Table3[[#This Row],[Gas Mileage]]*4</f>
        <v>1080.0108001080009</v>
      </c>
      <c r="T303" s="19">
        <f>5000</f>
        <v>5000</v>
      </c>
      <c r="U303" s="19">
        <f>Table3[[#This Row],[Price]]^0.2*20000*LOG((Table3[[#This Row],[Age]]+2))*Table3[[#This Row],[FiveYearDeathRate]]</f>
        <v>15500.711841221098</v>
      </c>
      <c r="V303" s="19">
        <f>Table3[Price]+Table3[[#This Row],[FiveYearFuelCost]]+Table3[[#This Row],[FiveYearInsurance]]+Table3[[#This Row],[FiveYearRepairCost]]</f>
        <v>36226.722641329099</v>
      </c>
    </row>
    <row r="304" spans="1:22" x14ac:dyDescent="0.25">
      <c r="A304" t="s">
        <v>3118</v>
      </c>
      <c r="B304" t="s">
        <v>3139</v>
      </c>
      <c r="C304" t="s">
        <v>3140</v>
      </c>
      <c r="D304">
        <v>2007</v>
      </c>
      <c r="E304">
        <v>7</v>
      </c>
      <c r="G304" s="21">
        <v>18.47</v>
      </c>
      <c r="H304" s="5">
        <v>84000</v>
      </c>
      <c r="I304" s="6">
        <v>3.04E-2</v>
      </c>
      <c r="J304" s="6">
        <v>0.96960000000000002</v>
      </c>
      <c r="K304" s="6">
        <v>0.1241333333</v>
      </c>
      <c r="L304" s="6">
        <v>0.87586666670000002</v>
      </c>
      <c r="M304" s="7">
        <v>13835</v>
      </c>
      <c r="N304" s="7">
        <v>13550</v>
      </c>
      <c r="O304" s="7">
        <v>14120</v>
      </c>
      <c r="P304" t="s">
        <v>692</v>
      </c>
      <c r="Q304" s="5">
        <f>5*12000*Table3[[#This Row],[FiveYearSurvivalRate]]</f>
        <v>52552.000002000001</v>
      </c>
      <c r="R304" s="21">
        <f>365*5*Table3[[#This Row],[FiveYearSurvivalRate]]</f>
        <v>1598.4566667275001</v>
      </c>
      <c r="S304" s="19">
        <f>6000/Table3[[#This Row],[Gas Mileage]]*4</f>
        <v>1299.4044396318354</v>
      </c>
      <c r="T304" s="19">
        <f>5000</f>
        <v>5000</v>
      </c>
      <c r="U304" s="19">
        <f>Table3[[#This Row],[Price]]^0.2*20000*LOG((Table3[[#This Row],[Age]]+2))*Table3[[#This Row],[FiveYearDeathRate]]</f>
        <v>15950.452399139389</v>
      </c>
      <c r="V304" s="19">
        <f>Table3[Price]+Table3[[#This Row],[FiveYearFuelCost]]+Table3[[#This Row],[FiveYearInsurance]]+Table3[[#This Row],[FiveYearRepairCost]]</f>
        <v>36084.856838771222</v>
      </c>
    </row>
    <row r="305" spans="1:22" x14ac:dyDescent="0.25">
      <c r="A305" t="s">
        <v>3048</v>
      </c>
      <c r="B305" t="s">
        <v>3053</v>
      </c>
      <c r="C305" t="s">
        <v>3054</v>
      </c>
      <c r="D305">
        <v>2010</v>
      </c>
      <c r="E305">
        <v>4</v>
      </c>
      <c r="F305">
        <v>3.33</v>
      </c>
      <c r="G305" s="21">
        <v>19.745200000000001</v>
      </c>
      <c r="H305" s="5">
        <v>48000</v>
      </c>
      <c r="I305" s="6">
        <v>8.8000000000000005E-3</v>
      </c>
      <c r="J305" s="6">
        <v>0.99119999999999997</v>
      </c>
      <c r="K305" s="6">
        <v>2.1399999999999999E-2</v>
      </c>
      <c r="L305" s="6">
        <v>0.97860000000000003</v>
      </c>
      <c r="M305" s="7">
        <v>27276</v>
      </c>
      <c r="N305" s="7">
        <v>26744</v>
      </c>
      <c r="O305" s="7">
        <v>27808</v>
      </c>
      <c r="P305" t="s">
        <v>1734</v>
      </c>
      <c r="Q305" s="5">
        <f>5*12000*Table3[[#This Row],[FiveYearSurvivalRate]]</f>
        <v>58716</v>
      </c>
      <c r="R305" s="21">
        <f>365*5*Table3[[#This Row],[FiveYearSurvivalRate]]</f>
        <v>1785.9449999999999</v>
      </c>
      <c r="S305" s="19">
        <f>6000/Table3[[#This Row],[Gas Mileage]]*4</f>
        <v>1215.4852824990378</v>
      </c>
      <c r="T305" s="19">
        <f>5000</f>
        <v>5000</v>
      </c>
      <c r="U305" s="19">
        <f>Table3[[#This Row],[Price]]^0.2*20000*LOG((Table3[[#This Row],[Age]]+2))*Table3[[#This Row],[FiveYearDeathRate]]</f>
        <v>2568.4074738615136</v>
      </c>
      <c r="V305" s="19">
        <f>Table3[Price]+Table3[[#This Row],[FiveYearFuelCost]]+Table3[[#This Row],[FiveYearInsurance]]+Table3[[#This Row],[FiveYearRepairCost]]</f>
        <v>36059.892756360554</v>
      </c>
    </row>
    <row r="306" spans="1:22" x14ac:dyDescent="0.25">
      <c r="A306" t="s">
        <v>3063</v>
      </c>
      <c r="B306" t="s">
        <v>3070</v>
      </c>
      <c r="C306" t="s">
        <v>3071</v>
      </c>
      <c r="D306">
        <v>2010</v>
      </c>
      <c r="E306">
        <v>4</v>
      </c>
      <c r="F306">
        <v>4</v>
      </c>
      <c r="G306" s="21">
        <v>21.831</v>
      </c>
      <c r="H306" s="5">
        <v>48000</v>
      </c>
      <c r="I306" s="6">
        <v>8.0000000000000002E-3</v>
      </c>
      <c r="J306" s="6">
        <v>0.99199999999999999</v>
      </c>
      <c r="K306" s="6">
        <v>4.9200000000000001E-2</v>
      </c>
      <c r="L306" s="6">
        <v>0.95079999999999998</v>
      </c>
      <c r="M306" s="7">
        <v>24189</v>
      </c>
      <c r="N306" s="7">
        <v>23545</v>
      </c>
      <c r="O306" s="7">
        <v>24833</v>
      </c>
      <c r="P306" t="s">
        <v>1560</v>
      </c>
      <c r="Q306" s="5">
        <f>5*12000*Table3[[#This Row],[FiveYearSurvivalRate]]</f>
        <v>57048</v>
      </c>
      <c r="R306" s="21">
        <f>365*5*Table3[[#This Row],[FiveYearSurvivalRate]]</f>
        <v>1735.21</v>
      </c>
      <c r="S306" s="19">
        <f>6000/Table3[[#This Row],[Gas Mileage]]*4</f>
        <v>1099.3541294489487</v>
      </c>
      <c r="T306" s="19">
        <f>5000</f>
        <v>5000</v>
      </c>
      <c r="U306" s="19">
        <f>Table3[[#This Row],[Price]]^0.2*20000*LOG((Table3[[#This Row],[Age]]+2))*Table3[[#This Row],[FiveYearDeathRate]]</f>
        <v>5764.7795076929124</v>
      </c>
      <c r="V306" s="19">
        <f>Table3[Price]+Table3[[#This Row],[FiveYearFuelCost]]+Table3[[#This Row],[FiveYearInsurance]]+Table3[[#This Row],[FiveYearRepairCost]]</f>
        <v>36053.133637141858</v>
      </c>
    </row>
    <row r="307" spans="1:22" x14ac:dyDescent="0.25">
      <c r="A307" t="s">
        <v>3217</v>
      </c>
      <c r="B307" t="s">
        <v>3236</v>
      </c>
      <c r="C307" t="s">
        <v>3237</v>
      </c>
      <c r="D307">
        <v>2014</v>
      </c>
      <c r="E307">
        <v>0</v>
      </c>
      <c r="F307">
        <v>4</v>
      </c>
      <c r="G307" s="21">
        <v>21.75</v>
      </c>
      <c r="H307" s="5">
        <v>0</v>
      </c>
      <c r="I307" s="6">
        <v>0</v>
      </c>
      <c r="J307" s="6">
        <v>1</v>
      </c>
      <c r="K307" s="6">
        <v>1.0999999999999999E-2</v>
      </c>
      <c r="L307" s="6">
        <v>0.98899999999999999</v>
      </c>
      <c r="M307" s="7">
        <v>29406</v>
      </c>
      <c r="N307" s="7">
        <v>28825</v>
      </c>
      <c r="O307" s="7">
        <v>29988</v>
      </c>
      <c r="P307" t="s">
        <v>3631</v>
      </c>
      <c r="Q307" s="5">
        <f>5*12000*Table3[[#This Row],[FiveYearSurvivalRate]]</f>
        <v>59340</v>
      </c>
      <c r="R307" s="21">
        <f>365*5*Table3[[#This Row],[FiveYearSurvivalRate]]</f>
        <v>1804.925</v>
      </c>
      <c r="S307" s="19">
        <f>6000/Table3[[#This Row],[Gas Mileage]]*4</f>
        <v>1103.4482758620691</v>
      </c>
      <c r="T307" s="19">
        <f>5000</f>
        <v>5000</v>
      </c>
      <c r="U307" s="19">
        <f>Table3[[#This Row],[Price]]^0.2*20000*LOG((Table3[[#This Row],[Age]]+2))*Table3[[#This Row],[FiveYearDeathRate]]</f>
        <v>518.46523868571978</v>
      </c>
      <c r="V307" s="19">
        <f>Table3[Price]+Table3[[#This Row],[FiveYearFuelCost]]+Table3[[#This Row],[FiveYearInsurance]]+Table3[[#This Row],[FiveYearRepairCost]]</f>
        <v>36027.913514547792</v>
      </c>
    </row>
    <row r="308" spans="1:22" x14ac:dyDescent="0.25">
      <c r="A308" t="s">
        <v>3328</v>
      </c>
      <c r="B308" t="s">
        <v>3333</v>
      </c>
      <c r="C308" t="s">
        <v>3334</v>
      </c>
      <c r="D308">
        <v>2007</v>
      </c>
      <c r="E308">
        <v>7</v>
      </c>
      <c r="F308">
        <v>3</v>
      </c>
      <c r="G308" s="21">
        <v>22.56</v>
      </c>
      <c r="H308" s="5">
        <v>84000</v>
      </c>
      <c r="I308" s="6">
        <v>2.3E-2</v>
      </c>
      <c r="J308" s="6">
        <v>0.97699999999999998</v>
      </c>
      <c r="K308" s="6">
        <v>0.1192666667</v>
      </c>
      <c r="L308" s="6">
        <v>0.88073333330000003</v>
      </c>
      <c r="M308" s="7">
        <v>14492</v>
      </c>
      <c r="N308" s="7">
        <v>14185</v>
      </c>
      <c r="O308" s="7">
        <v>14800</v>
      </c>
      <c r="P308" t="s">
        <v>828</v>
      </c>
      <c r="Q308" s="5">
        <f>5*12000*Table3[[#This Row],[FiveYearSurvivalRate]]</f>
        <v>52843.999997999999</v>
      </c>
      <c r="R308" s="21">
        <f>365*5*Table3[[#This Row],[FiveYearSurvivalRate]]</f>
        <v>1607.3383332725</v>
      </c>
      <c r="S308" s="19">
        <f>6000/Table3[[#This Row],[Gas Mileage]]*4</f>
        <v>1063.8297872340427</v>
      </c>
      <c r="T308" s="19">
        <f>5000</f>
        <v>5000</v>
      </c>
      <c r="U308" s="19">
        <f>Table3[[#This Row],[Price]]^0.2*20000*LOG((Table3[[#This Row],[Age]]+2))*Table3[[#This Row],[FiveYearDeathRate]]</f>
        <v>15467.976439848364</v>
      </c>
      <c r="V308" s="19">
        <f>Table3[Price]+Table3[[#This Row],[FiveYearFuelCost]]+Table3[[#This Row],[FiveYearInsurance]]+Table3[[#This Row],[FiveYearRepairCost]]</f>
        <v>36023.806227082401</v>
      </c>
    </row>
    <row r="309" spans="1:22" x14ac:dyDescent="0.25">
      <c r="A309" t="s">
        <v>3101</v>
      </c>
      <c r="B309" t="s">
        <v>3114</v>
      </c>
      <c r="C309" t="s">
        <v>3115</v>
      </c>
      <c r="D309">
        <v>2008</v>
      </c>
      <c r="E309">
        <v>6</v>
      </c>
      <c r="G309" s="21">
        <v>15.83</v>
      </c>
      <c r="H309" s="5">
        <v>72000</v>
      </c>
      <c r="I309" s="6">
        <v>8.2000000000000007E-3</v>
      </c>
      <c r="J309" s="6">
        <v>0.99180000000000001</v>
      </c>
      <c r="K309" s="6">
        <v>5.5066666700000003E-2</v>
      </c>
      <c r="L309" s="6">
        <v>0.94493333329999996</v>
      </c>
      <c r="M309" s="7">
        <v>22137</v>
      </c>
      <c r="N309" s="7">
        <v>21700</v>
      </c>
      <c r="O309" s="7">
        <v>22575</v>
      </c>
      <c r="P309" t="s">
        <v>1010</v>
      </c>
      <c r="Q309" s="5">
        <f>5*12000*Table3[[#This Row],[FiveYearSurvivalRate]]</f>
        <v>56695.999997999999</v>
      </c>
      <c r="R309" s="21">
        <f>365*5*Table3[[#This Row],[FiveYearSurvivalRate]]</f>
        <v>1724.5033332725</v>
      </c>
      <c r="S309" s="19">
        <f>6000/Table3[[#This Row],[Gas Mileage]]*4</f>
        <v>1516.1086544535692</v>
      </c>
      <c r="T309" s="19">
        <f>5000</f>
        <v>5000</v>
      </c>
      <c r="U309" s="19">
        <f>Table3[[#This Row],[Price]]^0.2*20000*LOG((Table3[[#This Row],[Age]]+2))*Table3[[#This Row],[FiveYearDeathRate]]</f>
        <v>7356.5393825681085</v>
      </c>
      <c r="V309" s="19">
        <f>Table3[Price]+Table3[[#This Row],[FiveYearFuelCost]]+Table3[[#This Row],[FiveYearInsurance]]+Table3[[#This Row],[FiveYearRepairCost]]</f>
        <v>36009.648037021674</v>
      </c>
    </row>
    <row r="310" spans="1:22" x14ac:dyDescent="0.25">
      <c r="A310" t="s">
        <v>3413</v>
      </c>
      <c r="B310" t="s">
        <v>3432</v>
      </c>
      <c r="C310" t="s">
        <v>3433</v>
      </c>
      <c r="D310">
        <v>2013</v>
      </c>
      <c r="E310">
        <v>1</v>
      </c>
      <c r="F310">
        <v>3.67</v>
      </c>
      <c r="G310" s="21">
        <v>21.102</v>
      </c>
      <c r="H310" s="5">
        <v>12000</v>
      </c>
      <c r="I310" s="6">
        <v>2.3999999999999998E-3</v>
      </c>
      <c r="J310" s="6">
        <v>0.99760000000000004</v>
      </c>
      <c r="K310" s="6">
        <v>1.5699999999999999E-2</v>
      </c>
      <c r="L310" s="6">
        <v>0.98429999999999995</v>
      </c>
      <c r="M310" s="7">
        <v>28700</v>
      </c>
      <c r="N310" s="7">
        <v>27823</v>
      </c>
      <c r="O310" s="7">
        <v>29577</v>
      </c>
      <c r="P310" t="s">
        <v>2742</v>
      </c>
      <c r="Q310" s="5">
        <f>5*12000*Table3[[#This Row],[FiveYearSurvivalRate]]</f>
        <v>59058</v>
      </c>
      <c r="R310" s="21">
        <f>365*5*Table3[[#This Row],[FiveYearSurvivalRate]]</f>
        <v>1796.3474999999999</v>
      </c>
      <c r="S310" s="19">
        <f>6000/Table3[[#This Row],[Gas Mileage]]*4</f>
        <v>1137.3329542223485</v>
      </c>
      <c r="T310" s="19">
        <f>5000</f>
        <v>5000</v>
      </c>
      <c r="U310" s="19">
        <f>Table3[[#This Row],[Price]]^0.2*20000*LOG((Table3[[#This Row],[Age]]+2))*Table3[[#This Row],[FiveYearDeathRate]]</f>
        <v>1167.1718141153729</v>
      </c>
      <c r="V310" s="19">
        <f>Table3[Price]+Table3[[#This Row],[FiveYearFuelCost]]+Table3[[#This Row],[FiveYearInsurance]]+Table3[[#This Row],[FiveYearRepairCost]]</f>
        <v>36004.504768337727</v>
      </c>
    </row>
    <row r="311" spans="1:22" x14ac:dyDescent="0.25">
      <c r="A311" t="s">
        <v>3328</v>
      </c>
      <c r="B311" t="s">
        <v>3343</v>
      </c>
      <c r="C311" t="s">
        <v>3344</v>
      </c>
      <c r="D311">
        <v>2012</v>
      </c>
      <c r="E311">
        <v>2</v>
      </c>
      <c r="F311">
        <v>3.33</v>
      </c>
      <c r="G311" s="21">
        <v>22.222000000000001</v>
      </c>
      <c r="H311" s="5">
        <v>24000</v>
      </c>
      <c r="I311" s="6">
        <v>4.4000000000000003E-3</v>
      </c>
      <c r="J311" s="6">
        <v>0.99560000000000004</v>
      </c>
      <c r="K311" s="6">
        <v>2.3E-2</v>
      </c>
      <c r="L311" s="6">
        <v>0.97699999999999998</v>
      </c>
      <c r="M311" s="7">
        <v>27736</v>
      </c>
      <c r="N311" s="7">
        <v>27144</v>
      </c>
      <c r="O311" s="7">
        <v>28328</v>
      </c>
      <c r="P311" t="s">
        <v>2326</v>
      </c>
      <c r="Q311" s="5">
        <f>5*12000*Table3[[#This Row],[FiveYearSurvivalRate]]</f>
        <v>58620</v>
      </c>
      <c r="R311" s="21">
        <f>365*5*Table3[[#This Row],[FiveYearSurvivalRate]]</f>
        <v>1783.0249999999999</v>
      </c>
      <c r="S311" s="19">
        <f>6000/Table3[[#This Row],[Gas Mileage]]*4</f>
        <v>1080.0108001080009</v>
      </c>
      <c r="T311" s="19">
        <f>5000</f>
        <v>5000</v>
      </c>
      <c r="U311" s="19">
        <f>Table3[[#This Row],[Price]]^0.2*20000*LOG((Table3[[#This Row],[Age]]+2))*Table3[[#This Row],[FiveYearDeathRate]]</f>
        <v>2142.9220095333526</v>
      </c>
      <c r="V311" s="19">
        <f>Table3[Price]+Table3[[#This Row],[FiveYearFuelCost]]+Table3[[#This Row],[FiveYearInsurance]]+Table3[[#This Row],[FiveYearRepairCost]]</f>
        <v>35958.932809641352</v>
      </c>
    </row>
    <row r="312" spans="1:22" x14ac:dyDescent="0.25">
      <c r="A312" t="s">
        <v>3048</v>
      </c>
      <c r="B312" t="s">
        <v>3049</v>
      </c>
      <c r="C312" t="s">
        <v>3050</v>
      </c>
      <c r="D312">
        <v>2012</v>
      </c>
      <c r="E312">
        <v>2</v>
      </c>
      <c r="F312">
        <v>4</v>
      </c>
      <c r="G312" s="21">
        <v>17.756599999999999</v>
      </c>
      <c r="H312" s="5">
        <v>24000</v>
      </c>
      <c r="I312" s="6">
        <v>4.4000000000000003E-3</v>
      </c>
      <c r="J312" s="6">
        <v>0.99560000000000004</v>
      </c>
      <c r="K312" s="6">
        <v>1.6199999999999999E-2</v>
      </c>
      <c r="L312" s="6">
        <v>0.98380000000000001</v>
      </c>
      <c r="M312" s="7">
        <v>28092</v>
      </c>
      <c r="N312" s="7">
        <v>27767</v>
      </c>
      <c r="O312" s="7">
        <v>28417</v>
      </c>
      <c r="P312" t="s">
        <v>2308</v>
      </c>
      <c r="Q312" s="5">
        <f>5*12000*Table3[[#This Row],[FiveYearSurvivalRate]]</f>
        <v>59028</v>
      </c>
      <c r="R312" s="21">
        <f>365*5*Table3[[#This Row],[FiveYearSurvivalRate]]</f>
        <v>1795.4349999999999</v>
      </c>
      <c r="S312" s="19">
        <f>6000/Table3[[#This Row],[Gas Mileage]]*4</f>
        <v>1351.6101055382226</v>
      </c>
      <c r="T312" s="19">
        <f>5000</f>
        <v>5000</v>
      </c>
      <c r="U312" s="19">
        <f>Table3[[#This Row],[Price]]^0.2*20000*LOG((Table3[[#This Row],[Age]]+2))*Table3[[#This Row],[FiveYearDeathRate]]</f>
        <v>1513.217343216829</v>
      </c>
      <c r="V312" s="19">
        <f>Table3[Price]+Table3[[#This Row],[FiveYearFuelCost]]+Table3[[#This Row],[FiveYearInsurance]]+Table3[[#This Row],[FiveYearRepairCost]]</f>
        <v>35956.827448755052</v>
      </c>
    </row>
    <row r="313" spans="1:22" x14ac:dyDescent="0.25">
      <c r="A313" t="s">
        <v>3359</v>
      </c>
      <c r="B313" t="s">
        <v>3374</v>
      </c>
      <c r="C313" t="s">
        <v>3375</v>
      </c>
      <c r="D313">
        <v>2008</v>
      </c>
      <c r="E313">
        <v>6</v>
      </c>
      <c r="G313" s="21">
        <v>15.94</v>
      </c>
      <c r="H313" s="5">
        <v>72000</v>
      </c>
      <c r="I313" s="6">
        <v>1.7000000000000001E-2</v>
      </c>
      <c r="J313" s="6">
        <v>0.98299999999999998</v>
      </c>
      <c r="K313" s="6">
        <v>9.5133333299999998E-2</v>
      </c>
      <c r="L313" s="6">
        <v>0.90486666670000004</v>
      </c>
      <c r="M313" s="7">
        <v>17334</v>
      </c>
      <c r="N313" s="7">
        <v>17105</v>
      </c>
      <c r="O313" s="7">
        <v>17563</v>
      </c>
      <c r="P313" t="s">
        <v>868</v>
      </c>
      <c r="Q313" s="5">
        <f>5*12000*Table3[[#This Row],[FiveYearSurvivalRate]]</f>
        <v>54292.000002000001</v>
      </c>
      <c r="R313" s="21">
        <f>365*5*Table3[[#This Row],[FiveYearSurvivalRate]]</f>
        <v>1651.3816667275</v>
      </c>
      <c r="S313" s="19">
        <f>6000/Table3[[#This Row],[Gas Mileage]]*4</f>
        <v>1505.64617314931</v>
      </c>
      <c r="T313" s="19">
        <f>5000</f>
        <v>5000</v>
      </c>
      <c r="U313" s="19">
        <f>Table3[[#This Row],[Price]]^0.2*20000*LOG((Table3[[#This Row],[Age]]+2))*Table3[[#This Row],[FiveYearDeathRate]]</f>
        <v>12102.455517848037</v>
      </c>
      <c r="V313" s="19">
        <f>Table3[Price]+Table3[[#This Row],[FiveYearFuelCost]]+Table3[[#This Row],[FiveYearInsurance]]+Table3[[#This Row],[FiveYearRepairCost]]</f>
        <v>35942.101690997348</v>
      </c>
    </row>
    <row r="314" spans="1:22" x14ac:dyDescent="0.25">
      <c r="A314" t="s">
        <v>3063</v>
      </c>
      <c r="B314" t="s">
        <v>3064</v>
      </c>
      <c r="C314" t="s">
        <v>3065</v>
      </c>
      <c r="D314">
        <v>2013</v>
      </c>
      <c r="E314">
        <v>1</v>
      </c>
      <c r="F314">
        <v>4</v>
      </c>
      <c r="G314" s="21">
        <v>26.164999999999999</v>
      </c>
      <c r="H314" s="5">
        <v>12000</v>
      </c>
      <c r="I314" s="6">
        <v>2E-3</v>
      </c>
      <c r="J314" s="6">
        <v>0.998</v>
      </c>
      <c r="K314" s="6">
        <v>1.9800000000000002E-2</v>
      </c>
      <c r="L314" s="6">
        <v>0.98019999999999996</v>
      </c>
      <c r="M314" s="7">
        <v>28489</v>
      </c>
      <c r="N314" s="7">
        <v>27811</v>
      </c>
      <c r="O314" s="7">
        <v>29166</v>
      </c>
      <c r="P314" t="s">
        <v>2936</v>
      </c>
      <c r="Q314" s="5">
        <f>5*12000*Table3[[#This Row],[FiveYearSurvivalRate]]</f>
        <v>58812</v>
      </c>
      <c r="R314" s="21">
        <f>365*5*Table3[[#This Row],[FiveYearSurvivalRate]]</f>
        <v>1788.865</v>
      </c>
      <c r="S314" s="19">
        <f>6000/Table3[[#This Row],[Gas Mileage]]*4</f>
        <v>917.25587617045676</v>
      </c>
      <c r="T314" s="19">
        <f>5000</f>
        <v>5000</v>
      </c>
      <c r="U314" s="19">
        <f>Table3[[#This Row],[Price]]^0.2*20000*LOG((Table3[[#This Row],[Age]]+2))*Table3[[#This Row],[FiveYearDeathRate]]</f>
        <v>1469.8038845345852</v>
      </c>
      <c r="V314" s="19">
        <f>Table3[Price]+Table3[[#This Row],[FiveYearFuelCost]]+Table3[[#This Row],[FiveYearInsurance]]+Table3[[#This Row],[FiveYearRepairCost]]</f>
        <v>35876.059760705044</v>
      </c>
    </row>
    <row r="315" spans="1:22" x14ac:dyDescent="0.25">
      <c r="A315" t="s">
        <v>3413</v>
      </c>
      <c r="B315" t="s">
        <v>3428</v>
      </c>
      <c r="C315" t="s">
        <v>3429</v>
      </c>
      <c r="D315">
        <v>2014</v>
      </c>
      <c r="E315">
        <v>0</v>
      </c>
      <c r="F315">
        <v>3.33</v>
      </c>
      <c r="G315" s="21">
        <v>20.62</v>
      </c>
      <c r="H315" s="5">
        <v>0</v>
      </c>
      <c r="I315" s="6">
        <v>0</v>
      </c>
      <c r="J315" s="6">
        <v>1</v>
      </c>
      <c r="K315" s="6">
        <v>1.2E-2</v>
      </c>
      <c r="L315" s="6">
        <v>0.98799999999999999</v>
      </c>
      <c r="M315" s="7">
        <v>29123</v>
      </c>
      <c r="N315" s="7">
        <v>28530</v>
      </c>
      <c r="O315" s="7">
        <v>29717</v>
      </c>
      <c r="P315" t="s">
        <v>3693</v>
      </c>
      <c r="Q315" s="5">
        <f>5*12000*Table3[[#This Row],[FiveYearSurvivalRate]]</f>
        <v>59280</v>
      </c>
      <c r="R315" s="21">
        <f>365*5*Table3[[#This Row],[FiveYearSurvivalRate]]</f>
        <v>1803.1</v>
      </c>
      <c r="S315" s="19">
        <f>6000/Table3[[#This Row],[Gas Mileage]]*4</f>
        <v>1163.9185257032007</v>
      </c>
      <c r="T315" s="19">
        <f>5000</f>
        <v>5000</v>
      </c>
      <c r="U315" s="19">
        <f>Table3[[#This Row],[Price]]^0.2*20000*LOG((Table3[[#This Row],[Age]]+2))*Table3[[#This Row],[FiveYearDeathRate]]</f>
        <v>564.50557599997296</v>
      </c>
      <c r="V315" s="19">
        <f>Table3[Price]+Table3[[#This Row],[FiveYearFuelCost]]+Table3[[#This Row],[FiveYearInsurance]]+Table3[[#This Row],[FiveYearRepairCost]]</f>
        <v>35851.424101703175</v>
      </c>
    </row>
    <row r="316" spans="1:22" x14ac:dyDescent="0.25">
      <c r="A316" t="s">
        <v>3528</v>
      </c>
      <c r="B316" t="s">
        <v>3545</v>
      </c>
      <c r="C316" t="s">
        <v>3546</v>
      </c>
      <c r="D316">
        <v>2012</v>
      </c>
      <c r="E316">
        <v>2</v>
      </c>
      <c r="F316">
        <v>4</v>
      </c>
      <c r="G316" s="22">
        <v>18.821999999999999</v>
      </c>
      <c r="H316" s="5">
        <v>24000</v>
      </c>
      <c r="I316" s="6">
        <v>4.7999999999999996E-3</v>
      </c>
      <c r="J316" s="6">
        <v>0.99519999999999997</v>
      </c>
      <c r="K316" s="6">
        <v>1.7000000000000001E-2</v>
      </c>
      <c r="L316" s="6">
        <v>0.98299999999999998</v>
      </c>
      <c r="M316" s="7">
        <v>27966</v>
      </c>
      <c r="N316" s="7">
        <v>27181</v>
      </c>
      <c r="O316" s="7">
        <v>28752</v>
      </c>
      <c r="P316" t="s">
        <v>2500</v>
      </c>
      <c r="Q316" s="5">
        <f>5*12000*Table3[[#This Row],[FiveYearSurvivalRate]]</f>
        <v>58980</v>
      </c>
      <c r="R316" s="21">
        <f>365*5*Table3[[#This Row],[FiveYearSurvivalRate]]</f>
        <v>1793.9749999999999</v>
      </c>
      <c r="S316" s="19">
        <f>6000/Table3[[#This Row],[Gas Mileage]]*4</f>
        <v>1275.1036021676762</v>
      </c>
      <c r="T316" s="19">
        <f>5000</f>
        <v>5000</v>
      </c>
      <c r="U316" s="19">
        <f>Table3[[#This Row],[Price]]^0.2*20000*LOG((Table3[[#This Row],[Age]]+2))*Table3[[#This Row],[FiveYearDeathRate]]</f>
        <v>1586.5170937370883</v>
      </c>
      <c r="V316" s="19">
        <f>Table3[Price]+Table3[[#This Row],[FiveYearFuelCost]]+Table3[[#This Row],[FiveYearInsurance]]+Table3[[#This Row],[FiveYearRepairCost]]</f>
        <v>35827.620695904763</v>
      </c>
    </row>
    <row r="317" spans="1:22" x14ac:dyDescent="0.25">
      <c r="A317" t="s">
        <v>3217</v>
      </c>
      <c r="B317" t="s">
        <v>3234</v>
      </c>
      <c r="C317" t="s">
        <v>3235</v>
      </c>
      <c r="D317">
        <v>2014</v>
      </c>
      <c r="E317">
        <v>0</v>
      </c>
      <c r="F317">
        <v>4</v>
      </c>
      <c r="G317" s="21">
        <v>21.75</v>
      </c>
      <c r="H317" s="5">
        <v>0</v>
      </c>
      <c r="I317" s="6">
        <v>0</v>
      </c>
      <c r="J317" s="6">
        <v>1</v>
      </c>
      <c r="K317" s="6">
        <v>1.0999999999999999E-2</v>
      </c>
      <c r="L317" s="6">
        <v>0.98899999999999999</v>
      </c>
      <c r="M317" s="7">
        <v>29206</v>
      </c>
      <c r="N317" s="7">
        <v>28835</v>
      </c>
      <c r="O317" s="7">
        <v>29579</v>
      </c>
      <c r="P317" t="s">
        <v>3630</v>
      </c>
      <c r="Q317" s="5">
        <f>5*12000*Table3[[#This Row],[FiveYearSurvivalRate]]</f>
        <v>59340</v>
      </c>
      <c r="R317" s="21">
        <f>365*5*Table3[[#This Row],[FiveYearSurvivalRate]]</f>
        <v>1804.925</v>
      </c>
      <c r="S317" s="19">
        <f>6000/Table3[[#This Row],[Gas Mileage]]*4</f>
        <v>1103.4482758620691</v>
      </c>
      <c r="T317" s="19">
        <f>5000</f>
        <v>5000</v>
      </c>
      <c r="U317" s="19">
        <f>Table3[[#This Row],[Price]]^0.2*20000*LOG((Table3[[#This Row],[Age]]+2))*Table3[[#This Row],[FiveYearDeathRate]]</f>
        <v>517.75806120613674</v>
      </c>
      <c r="V317" s="19">
        <f>Table3[Price]+Table3[[#This Row],[FiveYearFuelCost]]+Table3[[#This Row],[FiveYearInsurance]]+Table3[[#This Row],[FiveYearRepairCost]]</f>
        <v>35827.206337068208</v>
      </c>
    </row>
    <row r="318" spans="1:22" x14ac:dyDescent="0.25">
      <c r="A318" t="s">
        <v>3466</v>
      </c>
      <c r="B318" t="s">
        <v>3467</v>
      </c>
      <c r="C318" t="s">
        <v>3468</v>
      </c>
      <c r="D318">
        <v>2012</v>
      </c>
      <c r="E318">
        <v>2</v>
      </c>
      <c r="F318">
        <v>3.67</v>
      </c>
      <c r="G318" s="21">
        <v>19.103000000000002</v>
      </c>
      <c r="H318" s="5">
        <v>24000</v>
      </c>
      <c r="I318" s="6">
        <v>4.7999999999999996E-3</v>
      </c>
      <c r="J318" s="6">
        <v>0.99519999999999997</v>
      </c>
      <c r="K318" s="6">
        <v>1.8800000000000001E-2</v>
      </c>
      <c r="L318" s="6">
        <v>0.98119999999999996</v>
      </c>
      <c r="M318" s="7">
        <v>27789</v>
      </c>
      <c r="N318" s="7">
        <v>27271</v>
      </c>
      <c r="O318" s="7">
        <v>28307</v>
      </c>
      <c r="P318" t="s">
        <v>2432</v>
      </c>
      <c r="Q318" s="5">
        <f>5*12000*Table3[[#This Row],[FiveYearSurvivalRate]]</f>
        <v>58872</v>
      </c>
      <c r="R318" s="21">
        <f>365*5*Table3[[#This Row],[FiveYearSurvivalRate]]</f>
        <v>1790.6899999999998</v>
      </c>
      <c r="S318" s="19">
        <f>6000/Table3[[#This Row],[Gas Mileage]]*4</f>
        <v>1256.3471706014761</v>
      </c>
      <c r="T318" s="19">
        <f>5000</f>
        <v>5000</v>
      </c>
      <c r="U318" s="19">
        <f>Table3[[#This Row],[Price]]^0.2*20000*LOG((Table3[[#This Row],[Age]]+2))*Table3[[#This Row],[FiveYearDeathRate]]</f>
        <v>1752.2747249900415</v>
      </c>
      <c r="V318" s="19">
        <f>Table3[Price]+Table3[[#This Row],[FiveYearFuelCost]]+Table3[[#This Row],[FiveYearInsurance]]+Table3[[#This Row],[FiveYearRepairCost]]</f>
        <v>35797.621895591517</v>
      </c>
    </row>
    <row r="319" spans="1:22" x14ac:dyDescent="0.25">
      <c r="A319" t="s">
        <v>3413</v>
      </c>
      <c r="B319" t="s">
        <v>3416</v>
      </c>
      <c r="C319" t="s">
        <v>3417</v>
      </c>
      <c r="D319">
        <v>2006</v>
      </c>
      <c r="E319">
        <v>8</v>
      </c>
      <c r="G319" s="21">
        <v>14.663</v>
      </c>
      <c r="H319" s="5">
        <v>96000</v>
      </c>
      <c r="I319" s="6">
        <v>2.3099999999999999E-2</v>
      </c>
      <c r="J319" s="6">
        <v>0.97689999999999999</v>
      </c>
      <c r="K319" s="6">
        <v>0.1062</v>
      </c>
      <c r="L319" s="6">
        <v>0.89380000000000004</v>
      </c>
      <c r="M319" s="7">
        <v>14677</v>
      </c>
      <c r="N319" s="7">
        <v>14375</v>
      </c>
      <c r="O319" s="7">
        <v>14978</v>
      </c>
      <c r="P319" t="s">
        <v>516</v>
      </c>
      <c r="Q319" s="5">
        <f>5*12000*Table3[[#This Row],[FiveYearSurvivalRate]]</f>
        <v>53628</v>
      </c>
      <c r="R319" s="21">
        <f>365*5*Table3[[#This Row],[FiveYearSurvivalRate]]</f>
        <v>1631.1850000000002</v>
      </c>
      <c r="S319" s="19">
        <f>6000/Table3[[#This Row],[Gas Mileage]]*4</f>
        <v>1636.7728295710292</v>
      </c>
      <c r="T319" s="19">
        <f>5000</f>
        <v>5000</v>
      </c>
      <c r="U319" s="19">
        <f>Table3[[#This Row],[Price]]^0.2*20000*LOG((Table3[[#This Row],[Age]]+2))*Table3[[#This Row],[FiveYearDeathRate]]</f>
        <v>14470.447810866252</v>
      </c>
      <c r="V319" s="19">
        <f>Table3[Price]+Table3[[#This Row],[FiveYearFuelCost]]+Table3[[#This Row],[FiveYearInsurance]]+Table3[[#This Row],[FiveYearRepairCost]]</f>
        <v>35784.220640437285</v>
      </c>
    </row>
    <row r="320" spans="1:22" x14ac:dyDescent="0.25">
      <c r="A320" t="s">
        <v>3328</v>
      </c>
      <c r="B320" t="s">
        <v>3357</v>
      </c>
      <c r="C320" t="s">
        <v>3358</v>
      </c>
      <c r="D320">
        <v>2010</v>
      </c>
      <c r="E320">
        <v>4</v>
      </c>
      <c r="F320">
        <v>4</v>
      </c>
      <c r="G320" s="21">
        <v>30</v>
      </c>
      <c r="H320" s="5">
        <v>48000</v>
      </c>
      <c r="I320" s="6">
        <v>8.8000000000000005E-3</v>
      </c>
      <c r="J320" s="6">
        <v>0.99119999999999997</v>
      </c>
      <c r="K320" s="6">
        <v>3.5000000000000003E-2</v>
      </c>
      <c r="L320" s="6">
        <v>0.96499999999999997</v>
      </c>
      <c r="M320" s="7">
        <v>25747</v>
      </c>
      <c r="N320" s="7">
        <v>25235</v>
      </c>
      <c r="O320" s="7">
        <v>26260</v>
      </c>
      <c r="P320" t="s">
        <v>1564</v>
      </c>
      <c r="Q320" s="5">
        <f>5*12000*Table3[[#This Row],[FiveYearSurvivalRate]]</f>
        <v>57900</v>
      </c>
      <c r="R320" s="21">
        <f>365*5*Table3[[#This Row],[FiveYearSurvivalRate]]</f>
        <v>1761.125</v>
      </c>
      <c r="S320" s="19">
        <f>6000/Table3[[#This Row],[Gas Mileage]]*4</f>
        <v>800</v>
      </c>
      <c r="T320" s="19">
        <f>5000</f>
        <v>5000</v>
      </c>
      <c r="U320" s="19">
        <f>Table3[[#This Row],[Price]]^0.2*20000*LOG((Table3[[#This Row],[Age]]+2))*Table3[[#This Row],[FiveYearDeathRate]]</f>
        <v>4152.4784401958987</v>
      </c>
      <c r="V320" s="19">
        <f>Table3[Price]+Table3[[#This Row],[FiveYearFuelCost]]+Table3[[#This Row],[FiveYearInsurance]]+Table3[[#This Row],[FiveYearRepairCost]]</f>
        <v>35699.478440195897</v>
      </c>
    </row>
    <row r="321" spans="1:22" x14ac:dyDescent="0.25">
      <c r="A321" t="s">
        <v>3118</v>
      </c>
      <c r="B321" t="s">
        <v>3135</v>
      </c>
      <c r="C321" t="s">
        <v>3136</v>
      </c>
      <c r="D321">
        <v>2005</v>
      </c>
      <c r="E321">
        <v>9</v>
      </c>
      <c r="G321" s="21">
        <v>16.984999999999999</v>
      </c>
      <c r="H321" s="5">
        <v>108000</v>
      </c>
      <c r="I321" s="6">
        <v>4.1799999999999997E-2</v>
      </c>
      <c r="J321" s="6">
        <v>0.95820000000000005</v>
      </c>
      <c r="K321" s="6">
        <v>0.17226666669999999</v>
      </c>
      <c r="L321" s="6">
        <v>0.82773333329999998</v>
      </c>
      <c r="M321" s="7">
        <v>7731</v>
      </c>
      <c r="N321" s="7">
        <v>7624</v>
      </c>
      <c r="O321" s="7">
        <v>7838</v>
      </c>
      <c r="P321" t="s">
        <v>96</v>
      </c>
      <c r="Q321" s="5">
        <f>5*12000*Table3[[#This Row],[FiveYearSurvivalRate]]</f>
        <v>49663.999997999999</v>
      </c>
      <c r="R321" s="21">
        <f>365*5*Table3[[#This Row],[FiveYearSurvivalRate]]</f>
        <v>1510.6133332725001</v>
      </c>
      <c r="S321" s="19">
        <f>6000/Table3[[#This Row],[Gas Mileage]]*4</f>
        <v>1413.0114807182808</v>
      </c>
      <c r="T321" s="19">
        <f>5000</f>
        <v>5000</v>
      </c>
      <c r="U321" s="19">
        <f>Table3[[#This Row],[Price]]^0.2*20000*LOG((Table3[[#This Row],[Age]]+2))*Table3[[#This Row],[FiveYearDeathRate]]</f>
        <v>21502.695429842002</v>
      </c>
      <c r="V321" s="19">
        <f>Table3[Price]+Table3[[#This Row],[FiveYearFuelCost]]+Table3[[#This Row],[FiveYearInsurance]]+Table3[[#This Row],[FiveYearRepairCost]]</f>
        <v>35646.706910560286</v>
      </c>
    </row>
    <row r="322" spans="1:22" x14ac:dyDescent="0.25">
      <c r="A322" t="s">
        <v>3466</v>
      </c>
      <c r="B322" t="s">
        <v>3479</v>
      </c>
      <c r="C322" t="s">
        <v>3480</v>
      </c>
      <c r="D322">
        <v>2012</v>
      </c>
      <c r="E322">
        <v>2</v>
      </c>
      <c r="F322">
        <v>4</v>
      </c>
      <c r="G322" s="21">
        <v>27.64</v>
      </c>
      <c r="H322" s="5">
        <v>24000</v>
      </c>
      <c r="I322" s="6">
        <v>4.7999999999999996E-3</v>
      </c>
      <c r="J322" s="6">
        <v>0.99519999999999997</v>
      </c>
      <c r="K322" s="6">
        <v>1.8800000000000001E-2</v>
      </c>
      <c r="L322" s="6">
        <v>0.98119999999999996</v>
      </c>
      <c r="M322" s="7">
        <v>28006</v>
      </c>
      <c r="N322" s="7">
        <v>27455</v>
      </c>
      <c r="O322" s="7">
        <v>28557</v>
      </c>
      <c r="P322" t="s">
        <v>2446</v>
      </c>
      <c r="Q322" s="5">
        <f>5*12000*Table3[[#This Row],[FiveYearSurvivalRate]]</f>
        <v>58872</v>
      </c>
      <c r="R322" s="21">
        <f>365*5*Table3[[#This Row],[FiveYearSurvivalRate]]</f>
        <v>1790.6899999999998</v>
      </c>
      <c r="S322" s="19">
        <f>6000/Table3[[#This Row],[Gas Mileage]]*4</f>
        <v>868.30680173661358</v>
      </c>
      <c r="T322" s="19">
        <f>5000</f>
        <v>5000</v>
      </c>
      <c r="U322" s="19">
        <f>Table3[[#This Row],[Price]]^0.2*20000*LOG((Table3[[#This Row],[Age]]+2))*Table3[[#This Row],[FiveYearDeathRate]]</f>
        <v>1755.0028652213025</v>
      </c>
      <c r="V322" s="19">
        <f>Table3[Price]+Table3[[#This Row],[FiveYearFuelCost]]+Table3[[#This Row],[FiveYearInsurance]]+Table3[[#This Row],[FiveYearRepairCost]]</f>
        <v>35629.309666957917</v>
      </c>
    </row>
    <row r="323" spans="1:22" x14ac:dyDescent="0.25">
      <c r="A323" t="s">
        <v>3175</v>
      </c>
      <c r="B323" t="s">
        <v>3176</v>
      </c>
      <c r="C323" t="s">
        <v>3177</v>
      </c>
      <c r="D323">
        <v>2014</v>
      </c>
      <c r="E323">
        <v>0</v>
      </c>
      <c r="F323">
        <v>4</v>
      </c>
      <c r="G323" s="21">
        <v>22.484000000000002</v>
      </c>
      <c r="H323" s="5">
        <v>0</v>
      </c>
      <c r="I323" s="6">
        <v>0</v>
      </c>
      <c r="J323" s="6">
        <v>1</v>
      </c>
      <c r="K323" s="6">
        <v>1.0999999999999999E-2</v>
      </c>
      <c r="L323" s="6">
        <v>0.98899999999999999</v>
      </c>
      <c r="M323" s="7">
        <v>28954</v>
      </c>
      <c r="N323" s="7">
        <v>28100</v>
      </c>
      <c r="O323" s="7">
        <v>29809</v>
      </c>
      <c r="P323" t="s">
        <v>3609</v>
      </c>
      <c r="Q323" s="5">
        <f>5*12000*Table3[[#This Row],[FiveYearSurvivalRate]]</f>
        <v>59340</v>
      </c>
      <c r="R323" s="21">
        <f>365*5*Table3[[#This Row],[FiveYearSurvivalRate]]</f>
        <v>1804.925</v>
      </c>
      <c r="S323" s="19">
        <f>6000/Table3[[#This Row],[Gas Mileage]]*4</f>
        <v>1067.4257249599714</v>
      </c>
      <c r="T323" s="19">
        <f>5000</f>
        <v>5000</v>
      </c>
      <c r="U323" s="19">
        <f>Table3[[#This Row],[Price]]^0.2*20000*LOG((Table3[[#This Row],[Age]]+2))*Table3[[#This Row],[FiveYearDeathRate]]</f>
        <v>516.8614804260842</v>
      </c>
      <c r="V323" s="19">
        <f>Table3[Price]+Table3[[#This Row],[FiveYearFuelCost]]+Table3[[#This Row],[FiveYearInsurance]]+Table3[[#This Row],[FiveYearRepairCost]]</f>
        <v>35538.287205386063</v>
      </c>
    </row>
    <row r="324" spans="1:22" x14ac:dyDescent="0.25">
      <c r="A324" t="s">
        <v>3244</v>
      </c>
      <c r="B324" t="s">
        <v>3261</v>
      </c>
      <c r="C324" t="s">
        <v>3262</v>
      </c>
      <c r="D324">
        <v>2006</v>
      </c>
      <c r="E324">
        <v>8</v>
      </c>
      <c r="F324">
        <v>1.33</v>
      </c>
      <c r="G324" s="21">
        <v>23.911999999999999</v>
      </c>
      <c r="H324" s="5">
        <v>96000</v>
      </c>
      <c r="I324" s="6">
        <v>0.05</v>
      </c>
      <c r="J324" s="6">
        <v>0.95</v>
      </c>
      <c r="K324" s="6">
        <v>0.21360000000000001</v>
      </c>
      <c r="L324" s="6">
        <v>0.78639999999999999</v>
      </c>
      <c r="M324" s="7">
        <v>5559</v>
      </c>
      <c r="N324" s="7">
        <v>5435</v>
      </c>
      <c r="O324" s="7">
        <v>5683</v>
      </c>
      <c r="P324" t="s">
        <v>442</v>
      </c>
      <c r="Q324" s="5">
        <f>5*12000*Table3[[#This Row],[FiveYearSurvivalRate]]</f>
        <v>47184</v>
      </c>
      <c r="R324" s="21">
        <f>365*5*Table3[[#This Row],[FiveYearSurvivalRate]]</f>
        <v>1435.18</v>
      </c>
      <c r="S324" s="19">
        <f>6000/Table3[[#This Row],[Gas Mileage]]*4</f>
        <v>1003.6801605888257</v>
      </c>
      <c r="T324" s="19">
        <f>5000</f>
        <v>5000</v>
      </c>
      <c r="U324" s="19">
        <f>Table3[[#This Row],[Price]]^0.2*20000*LOG((Table3[[#This Row],[Age]]+2))*Table3[[#This Row],[FiveYearDeathRate]]</f>
        <v>23967.932825310785</v>
      </c>
      <c r="V324" s="19">
        <f>Table3[Price]+Table3[[#This Row],[FiveYearFuelCost]]+Table3[[#This Row],[FiveYearInsurance]]+Table3[[#This Row],[FiveYearRepairCost]]</f>
        <v>35530.612985899614</v>
      </c>
    </row>
    <row r="325" spans="1:22" x14ac:dyDescent="0.25">
      <c r="A325" t="s">
        <v>3413</v>
      </c>
      <c r="B325" t="s">
        <v>3416</v>
      </c>
      <c r="C325" t="s">
        <v>3417</v>
      </c>
      <c r="D325">
        <v>2013</v>
      </c>
      <c r="E325">
        <v>1</v>
      </c>
      <c r="G325" s="21">
        <v>14.663</v>
      </c>
      <c r="H325" s="5">
        <v>12000</v>
      </c>
      <c r="I325" s="6">
        <v>2.3999999999999998E-3</v>
      </c>
      <c r="J325" s="6">
        <v>0.99760000000000004</v>
      </c>
      <c r="K325" s="6">
        <v>1.5699999999999999E-2</v>
      </c>
      <c r="L325" s="6">
        <v>0.98429999999999995</v>
      </c>
      <c r="M325" s="7">
        <v>27710</v>
      </c>
      <c r="N325" s="7">
        <v>26912</v>
      </c>
      <c r="O325" s="7">
        <v>28507</v>
      </c>
      <c r="P325" t="s">
        <v>2726</v>
      </c>
      <c r="Q325" s="5">
        <f>5*12000*Table3[[#This Row],[FiveYearSurvivalRate]]</f>
        <v>59058</v>
      </c>
      <c r="R325" s="21">
        <f>365*5*Table3[[#This Row],[FiveYearSurvivalRate]]</f>
        <v>1796.3474999999999</v>
      </c>
      <c r="S325" s="19">
        <f>6000/Table3[[#This Row],[Gas Mileage]]*4</f>
        <v>1636.7728295710292</v>
      </c>
      <c r="T325" s="19">
        <f>5000</f>
        <v>5000</v>
      </c>
      <c r="U325" s="19">
        <f>Table3[[#This Row],[Price]]^0.2*20000*LOG((Table3[[#This Row],[Age]]+2))*Table3[[#This Row],[FiveYearDeathRate]]</f>
        <v>1159.0060876735126</v>
      </c>
      <c r="V325" s="19">
        <f>Table3[Price]+Table3[[#This Row],[FiveYearFuelCost]]+Table3[[#This Row],[FiveYearInsurance]]+Table3[[#This Row],[FiveYearRepairCost]]</f>
        <v>35505.778917244541</v>
      </c>
    </row>
    <row r="326" spans="1:22" x14ac:dyDescent="0.25">
      <c r="A326" t="s">
        <v>3466</v>
      </c>
      <c r="B326" t="s">
        <v>3497</v>
      </c>
      <c r="C326" t="s">
        <v>3498</v>
      </c>
      <c r="D326">
        <v>2014</v>
      </c>
      <c r="E326">
        <v>0</v>
      </c>
      <c r="F326">
        <v>4</v>
      </c>
      <c r="G326" s="22">
        <v>22.379000000000001</v>
      </c>
      <c r="H326" s="5">
        <v>0</v>
      </c>
      <c r="I326" s="6">
        <v>0</v>
      </c>
      <c r="J326" s="6">
        <v>1</v>
      </c>
      <c r="K326" s="6">
        <v>1.2E-2</v>
      </c>
      <c r="L326" s="6">
        <v>0.98799999999999999</v>
      </c>
      <c r="M326" s="7">
        <v>28837</v>
      </c>
      <c r="N326" s="7">
        <v>27950</v>
      </c>
      <c r="O326" s="7">
        <v>29725</v>
      </c>
      <c r="P326" t="s">
        <v>3724</v>
      </c>
      <c r="Q326" s="5">
        <f>5*12000*Table3[[#This Row],[FiveYearSurvivalRate]]</f>
        <v>59280</v>
      </c>
      <c r="R326" s="21">
        <f>365*5*Table3[[#This Row],[FiveYearSurvivalRate]]</f>
        <v>1803.1</v>
      </c>
      <c r="S326" s="19">
        <f>6000/Table3[[#This Row],[Gas Mileage]]*4</f>
        <v>1072.4339782832119</v>
      </c>
      <c r="T326" s="19">
        <f>5000</f>
        <v>5000</v>
      </c>
      <c r="U326" s="19">
        <f>Table3[[#This Row],[Price]]^0.2*20000*LOG((Table3[[#This Row],[Age]]+2))*Table3[[#This Row],[FiveYearDeathRate]]</f>
        <v>563.3924588453873</v>
      </c>
      <c r="V326" s="19">
        <f>Table3[Price]+Table3[[#This Row],[FiveYearFuelCost]]+Table3[[#This Row],[FiveYearInsurance]]+Table3[[#This Row],[FiveYearRepairCost]]</f>
        <v>35472.826437128599</v>
      </c>
    </row>
    <row r="327" spans="1:22" x14ac:dyDescent="0.25">
      <c r="A327" t="s">
        <v>3202</v>
      </c>
      <c r="B327" t="s">
        <v>3215</v>
      </c>
      <c r="C327" t="s">
        <v>3216</v>
      </c>
      <c r="D327">
        <v>2005</v>
      </c>
      <c r="E327">
        <v>9</v>
      </c>
      <c r="G327" s="21">
        <v>16.181999999999999</v>
      </c>
      <c r="H327" s="5">
        <v>108000</v>
      </c>
      <c r="I327" s="6">
        <v>4.1799999999999997E-2</v>
      </c>
      <c r="J327" s="6">
        <v>0.95820000000000005</v>
      </c>
      <c r="K327" s="6">
        <v>0.17226666669999999</v>
      </c>
      <c r="L327" s="6">
        <v>0.82773333329999998</v>
      </c>
      <c r="M327" s="7">
        <v>7573</v>
      </c>
      <c r="N327" s="7">
        <v>7425</v>
      </c>
      <c r="O327" s="7">
        <v>7721</v>
      </c>
      <c r="P327" t="s">
        <v>138</v>
      </c>
      <c r="Q327" s="5">
        <f>5*12000*Table3[[#This Row],[FiveYearSurvivalRate]]</f>
        <v>49663.999997999999</v>
      </c>
      <c r="R327" s="21">
        <f>365*5*Table3[[#This Row],[FiveYearSurvivalRate]]</f>
        <v>1510.6133332725001</v>
      </c>
      <c r="S327" s="19">
        <f>6000/Table3[[#This Row],[Gas Mileage]]*4</f>
        <v>1483.1294030404154</v>
      </c>
      <c r="T327" s="19">
        <f>5000</f>
        <v>5000</v>
      </c>
      <c r="U327" s="19">
        <f>Table3[[#This Row],[Price]]^0.2*20000*LOG((Table3[[#This Row],[Age]]+2))*Table3[[#This Row],[FiveYearDeathRate]]</f>
        <v>21414.077011907437</v>
      </c>
      <c r="V327" s="19">
        <f>Table3[Price]+Table3[[#This Row],[FiveYearFuelCost]]+Table3[[#This Row],[FiveYearInsurance]]+Table3[[#This Row],[FiveYearRepairCost]]</f>
        <v>35470.206414947854</v>
      </c>
    </row>
    <row r="328" spans="1:22" x14ac:dyDescent="0.25">
      <c r="A328" t="s">
        <v>3466</v>
      </c>
      <c r="B328" t="s">
        <v>3477</v>
      </c>
      <c r="C328" t="s">
        <v>3478</v>
      </c>
      <c r="D328">
        <v>2014</v>
      </c>
      <c r="E328">
        <v>0</v>
      </c>
      <c r="F328">
        <v>3.67</v>
      </c>
      <c r="G328" s="21">
        <v>18.055700000000002</v>
      </c>
      <c r="H328" s="5">
        <v>0</v>
      </c>
      <c r="I328" s="6">
        <v>0</v>
      </c>
      <c r="J328" s="6">
        <v>1</v>
      </c>
      <c r="K328" s="6">
        <v>1.2E-2</v>
      </c>
      <c r="L328" s="6">
        <v>0.98799999999999999</v>
      </c>
      <c r="M328" s="7">
        <v>28558</v>
      </c>
      <c r="N328" s="7">
        <v>27680</v>
      </c>
      <c r="O328" s="7">
        <v>29435</v>
      </c>
      <c r="P328" t="s">
        <v>3715</v>
      </c>
      <c r="Q328" s="5">
        <f>5*12000*Table3[[#This Row],[FiveYearSurvivalRate]]</f>
        <v>59280</v>
      </c>
      <c r="R328" s="21">
        <f>365*5*Table3[[#This Row],[FiveYearSurvivalRate]]</f>
        <v>1803.1</v>
      </c>
      <c r="S328" s="19">
        <f>6000/Table3[[#This Row],[Gas Mileage]]*4</f>
        <v>1329.2201354696854</v>
      </c>
      <c r="T328" s="19">
        <f>5000</f>
        <v>5000</v>
      </c>
      <c r="U328" s="19">
        <f>Table3[[#This Row],[Price]]^0.2*20000*LOG((Table3[[#This Row],[Age]]+2))*Table3[[#This Row],[FiveYearDeathRate]]</f>
        <v>562.29804286892158</v>
      </c>
      <c r="V328" s="19">
        <f>Table3[Price]+Table3[[#This Row],[FiveYearFuelCost]]+Table3[[#This Row],[FiveYearInsurance]]+Table3[[#This Row],[FiveYearRepairCost]]</f>
        <v>35449.518178338607</v>
      </c>
    </row>
    <row r="329" spans="1:22" x14ac:dyDescent="0.25">
      <c r="A329" t="s">
        <v>3413</v>
      </c>
      <c r="B329" t="s">
        <v>3416</v>
      </c>
      <c r="C329" t="s">
        <v>3417</v>
      </c>
      <c r="D329">
        <v>2012</v>
      </c>
      <c r="E329">
        <v>2</v>
      </c>
      <c r="G329" s="21">
        <v>14.663</v>
      </c>
      <c r="H329" s="5">
        <v>24000</v>
      </c>
      <c r="I329" s="6">
        <v>4.7999999999999996E-3</v>
      </c>
      <c r="J329" s="6">
        <v>0.99519999999999997</v>
      </c>
      <c r="K329" s="6">
        <v>1.9400000000000001E-2</v>
      </c>
      <c r="L329" s="6">
        <v>0.98060000000000003</v>
      </c>
      <c r="M329" s="7">
        <v>27010</v>
      </c>
      <c r="N329" s="7">
        <v>26595</v>
      </c>
      <c r="O329" s="7">
        <v>27424</v>
      </c>
      <c r="P329" t="s">
        <v>2380</v>
      </c>
      <c r="Q329" s="5">
        <f>5*12000*Table3[[#This Row],[FiveYearSurvivalRate]]</f>
        <v>58836</v>
      </c>
      <c r="R329" s="21">
        <f>365*5*Table3[[#This Row],[FiveYearSurvivalRate]]</f>
        <v>1789.595</v>
      </c>
      <c r="S329" s="19">
        <f>6000/Table3[[#This Row],[Gas Mileage]]*4</f>
        <v>1636.7728295710292</v>
      </c>
      <c r="T329" s="19">
        <f>5000</f>
        <v>5000</v>
      </c>
      <c r="U329" s="19">
        <f>Table3[[#This Row],[Price]]^0.2*20000*LOG((Table3[[#This Row],[Age]]+2))*Table3[[#This Row],[FiveYearDeathRate]]</f>
        <v>1797.9450336057014</v>
      </c>
      <c r="V329" s="19">
        <f>Table3[Price]+Table3[[#This Row],[FiveYearFuelCost]]+Table3[[#This Row],[FiveYearInsurance]]+Table3[[#This Row],[FiveYearRepairCost]]</f>
        <v>35444.717863176724</v>
      </c>
    </row>
    <row r="330" spans="1:22" x14ac:dyDescent="0.25">
      <c r="A330" t="s">
        <v>3528</v>
      </c>
      <c r="B330" t="s">
        <v>3535</v>
      </c>
      <c r="C330" t="s">
        <v>3536</v>
      </c>
      <c r="D330">
        <v>2013</v>
      </c>
      <c r="E330">
        <v>1</v>
      </c>
      <c r="F330">
        <v>4</v>
      </c>
      <c r="G330" s="22">
        <v>23.72</v>
      </c>
      <c r="H330" s="5">
        <v>12000</v>
      </c>
      <c r="I330" s="6">
        <v>2.3999999999999998E-3</v>
      </c>
      <c r="J330" s="6">
        <v>0.99760000000000004</v>
      </c>
      <c r="K330" s="6">
        <v>1.4500000000000001E-2</v>
      </c>
      <c r="L330" s="6">
        <v>0.98550000000000004</v>
      </c>
      <c r="M330" s="7">
        <v>28309</v>
      </c>
      <c r="N330" s="7">
        <v>27748</v>
      </c>
      <c r="O330" s="7">
        <v>28871</v>
      </c>
      <c r="P330" t="s">
        <v>2836</v>
      </c>
      <c r="Q330" s="5">
        <f>5*12000*Table3[[#This Row],[FiveYearSurvivalRate]]</f>
        <v>59130</v>
      </c>
      <c r="R330" s="21">
        <f>365*5*Table3[[#This Row],[FiveYearSurvivalRate]]</f>
        <v>1798.5375000000001</v>
      </c>
      <c r="S330" s="19">
        <f>6000/Table3[[#This Row],[Gas Mileage]]*4</f>
        <v>1011.8043844856661</v>
      </c>
      <c r="T330" s="19">
        <f>5000</f>
        <v>5000</v>
      </c>
      <c r="U330" s="19">
        <f>Table3[[#This Row],[Price]]^0.2*20000*LOG((Table3[[#This Row],[Age]]+2))*Table3[[#This Row],[FiveYearDeathRate]]</f>
        <v>1075.0079288448669</v>
      </c>
      <c r="V330" s="19">
        <f>Table3[Price]+Table3[[#This Row],[FiveYearFuelCost]]+Table3[[#This Row],[FiveYearInsurance]]+Table3[[#This Row],[FiveYearRepairCost]]</f>
        <v>35395.812313330534</v>
      </c>
    </row>
    <row r="331" spans="1:22" x14ac:dyDescent="0.25">
      <c r="A331" t="s">
        <v>3265</v>
      </c>
      <c r="B331" t="s">
        <v>3266</v>
      </c>
      <c r="C331" t="s">
        <v>3267</v>
      </c>
      <c r="D331">
        <v>2012</v>
      </c>
      <c r="E331">
        <v>2</v>
      </c>
      <c r="F331">
        <v>4</v>
      </c>
      <c r="G331" s="21">
        <v>19.882999999999999</v>
      </c>
      <c r="H331" s="5">
        <v>24000</v>
      </c>
      <c r="I331" s="6">
        <v>4.7999999999999996E-3</v>
      </c>
      <c r="J331" s="6">
        <v>0.99519999999999997</v>
      </c>
      <c r="K331" s="6">
        <v>1.9400000000000001E-2</v>
      </c>
      <c r="L331" s="6">
        <v>0.98060000000000003</v>
      </c>
      <c r="M331" s="7">
        <v>27323</v>
      </c>
      <c r="N331" s="7">
        <v>26592</v>
      </c>
      <c r="O331" s="7">
        <v>28054</v>
      </c>
      <c r="P331" t="s">
        <v>2632</v>
      </c>
      <c r="Q331" s="5">
        <f>5*12000*Table3[[#This Row],[FiveYearSurvivalRate]]</f>
        <v>58836</v>
      </c>
      <c r="R331" s="21">
        <f>365*5*Table3[[#This Row],[FiveYearSurvivalRate]]</f>
        <v>1789.595</v>
      </c>
      <c r="S331" s="19">
        <f>6000/Table3[[#This Row],[Gas Mileage]]*4</f>
        <v>1207.0613086556355</v>
      </c>
      <c r="T331" s="19">
        <f>5000</f>
        <v>5000</v>
      </c>
      <c r="U331" s="19">
        <f>Table3[[#This Row],[Price]]^0.2*20000*LOG((Table3[[#This Row],[Age]]+2))*Table3[[#This Row],[FiveYearDeathRate]]</f>
        <v>1802.0928768412271</v>
      </c>
      <c r="V331" s="19">
        <f>Table3[Price]+Table3[[#This Row],[FiveYearFuelCost]]+Table3[[#This Row],[FiveYearInsurance]]+Table3[[#This Row],[FiveYearRepairCost]]</f>
        <v>35332.154185496867</v>
      </c>
    </row>
    <row r="332" spans="1:22" x14ac:dyDescent="0.25">
      <c r="A332" t="s">
        <v>3118</v>
      </c>
      <c r="B332" t="s">
        <v>3135</v>
      </c>
      <c r="C332" t="s">
        <v>3136</v>
      </c>
      <c r="D332">
        <v>2008</v>
      </c>
      <c r="E332">
        <v>6</v>
      </c>
      <c r="G332" s="21">
        <v>16.984999999999999</v>
      </c>
      <c r="H332" s="5">
        <v>72000</v>
      </c>
      <c r="I332" s="6">
        <v>2.47E-2</v>
      </c>
      <c r="J332" s="6">
        <v>0.97529999999999994</v>
      </c>
      <c r="K332" s="6">
        <v>0.1000666667</v>
      </c>
      <c r="L332" s="6">
        <v>0.89993333330000003</v>
      </c>
      <c r="M332" s="7">
        <v>16312</v>
      </c>
      <c r="N332" s="7">
        <v>15960</v>
      </c>
      <c r="O332" s="7">
        <v>16665</v>
      </c>
      <c r="P332" t="s">
        <v>1028</v>
      </c>
      <c r="Q332" s="5">
        <f>5*12000*Table3[[#This Row],[FiveYearSurvivalRate]]</f>
        <v>53995.999997999999</v>
      </c>
      <c r="R332" s="21">
        <f>365*5*Table3[[#This Row],[FiveYearSurvivalRate]]</f>
        <v>1642.3783332725</v>
      </c>
      <c r="S332" s="19">
        <f>6000/Table3[[#This Row],[Gas Mileage]]*4</f>
        <v>1413.0114807182808</v>
      </c>
      <c r="T332" s="19">
        <f>5000</f>
        <v>5000</v>
      </c>
      <c r="U332" s="19">
        <f>Table3[[#This Row],[Price]]^0.2*20000*LOG((Table3[[#This Row],[Age]]+2))*Table3[[#This Row],[FiveYearDeathRate]]</f>
        <v>12576.271330613843</v>
      </c>
      <c r="V332" s="19">
        <f>Table3[Price]+Table3[[#This Row],[FiveYearFuelCost]]+Table3[[#This Row],[FiveYearInsurance]]+Table3[[#This Row],[FiveYearRepairCost]]</f>
        <v>35301.282811332123</v>
      </c>
    </row>
    <row r="333" spans="1:22" x14ac:dyDescent="0.25">
      <c r="A333" t="s">
        <v>3328</v>
      </c>
      <c r="B333" t="s">
        <v>3341</v>
      </c>
      <c r="C333" t="s">
        <v>3342</v>
      </c>
      <c r="D333">
        <v>2006</v>
      </c>
      <c r="E333">
        <v>8</v>
      </c>
      <c r="F333">
        <v>3.33</v>
      </c>
      <c r="G333" s="21">
        <v>24.43</v>
      </c>
      <c r="H333" s="5">
        <v>96000</v>
      </c>
      <c r="I333" s="6">
        <v>2.9000000000000001E-2</v>
      </c>
      <c r="J333" s="6">
        <v>0.97099999999999997</v>
      </c>
      <c r="K333" s="6">
        <v>0.1434</v>
      </c>
      <c r="L333" s="6">
        <v>0.85660000000000003</v>
      </c>
      <c r="M333" s="7">
        <v>10902</v>
      </c>
      <c r="N333" s="7">
        <v>10707</v>
      </c>
      <c r="O333" s="7">
        <v>11097</v>
      </c>
      <c r="P333" t="s">
        <v>480</v>
      </c>
      <c r="Q333" s="5">
        <f>5*12000*Table3[[#This Row],[FiveYearSurvivalRate]]</f>
        <v>51396</v>
      </c>
      <c r="R333" s="21">
        <f>365*5*Table3[[#This Row],[FiveYearSurvivalRate]]</f>
        <v>1563.2950000000001</v>
      </c>
      <c r="S333" s="19">
        <f>6000/Table3[[#This Row],[Gas Mileage]]*4</f>
        <v>982.39869013507985</v>
      </c>
      <c r="T333" s="19">
        <f>5000</f>
        <v>5000</v>
      </c>
      <c r="U333" s="19">
        <f>Table3[[#This Row],[Price]]^0.2*20000*LOG((Table3[[#This Row],[Age]]+2))*Table3[[#This Row],[FiveYearDeathRate]]</f>
        <v>18411.127371184197</v>
      </c>
      <c r="V333" s="19">
        <f>Table3[Price]+Table3[[#This Row],[FiveYearFuelCost]]+Table3[[#This Row],[FiveYearInsurance]]+Table3[[#This Row],[FiveYearRepairCost]]</f>
        <v>35295.52606131928</v>
      </c>
    </row>
    <row r="334" spans="1:22" x14ac:dyDescent="0.25">
      <c r="A334" t="s">
        <v>3288</v>
      </c>
      <c r="B334" t="s">
        <v>3289</v>
      </c>
      <c r="C334" t="s">
        <v>3290</v>
      </c>
      <c r="D334">
        <v>2006</v>
      </c>
      <c r="E334">
        <v>8</v>
      </c>
      <c r="G334" s="21">
        <v>16</v>
      </c>
      <c r="H334" s="5">
        <v>96000</v>
      </c>
      <c r="I334" s="6">
        <v>4.0399999999999998E-2</v>
      </c>
      <c r="J334" s="6">
        <v>0.95960000000000001</v>
      </c>
      <c r="K334" s="6">
        <v>0.1832</v>
      </c>
      <c r="L334" s="6">
        <v>0.81679999999999997</v>
      </c>
      <c r="M334" s="7">
        <v>7148</v>
      </c>
      <c r="N334" s="7">
        <v>7013</v>
      </c>
      <c r="O334" s="7">
        <v>7282</v>
      </c>
      <c r="P334" t="s">
        <v>456</v>
      </c>
      <c r="Q334" s="5">
        <f>5*12000*Table3[[#This Row],[FiveYearSurvivalRate]]</f>
        <v>49008</v>
      </c>
      <c r="R334" s="21">
        <f>365*5*Table3[[#This Row],[FiveYearSurvivalRate]]</f>
        <v>1490.6599999999999</v>
      </c>
      <c r="S334" s="19">
        <f>6000/Table3[[#This Row],[Gas Mileage]]*4</f>
        <v>1500</v>
      </c>
      <c r="T334" s="19">
        <f>5000</f>
        <v>5000</v>
      </c>
      <c r="U334" s="19">
        <f>Table3[[#This Row],[Price]]^0.2*20000*LOG((Table3[[#This Row],[Age]]+2))*Table3[[#This Row],[FiveYearDeathRate]]</f>
        <v>21616.848246854399</v>
      </c>
      <c r="V334" s="19">
        <f>Table3[Price]+Table3[[#This Row],[FiveYearFuelCost]]+Table3[[#This Row],[FiveYearInsurance]]+Table3[[#This Row],[FiveYearRepairCost]]</f>
        <v>35264.848246854395</v>
      </c>
    </row>
    <row r="335" spans="1:22" x14ac:dyDescent="0.25">
      <c r="A335" t="s">
        <v>3328</v>
      </c>
      <c r="B335" t="s">
        <v>3355</v>
      </c>
      <c r="C335" t="s">
        <v>3356</v>
      </c>
      <c r="D335">
        <v>2009</v>
      </c>
      <c r="E335">
        <v>5</v>
      </c>
      <c r="F335">
        <v>3</v>
      </c>
      <c r="G335" s="21">
        <v>20.689</v>
      </c>
      <c r="H335" s="5">
        <v>60000</v>
      </c>
      <c r="I335" s="6">
        <v>1.0999999999999999E-2</v>
      </c>
      <c r="J335" s="6">
        <v>0.98899999999999999</v>
      </c>
      <c r="K335" s="6">
        <v>7.0999999999999994E-2</v>
      </c>
      <c r="L335" s="6">
        <v>0.92900000000000005</v>
      </c>
      <c r="M335" s="7">
        <v>20363</v>
      </c>
      <c r="N335" s="7">
        <v>19926</v>
      </c>
      <c r="O335" s="7">
        <v>20799</v>
      </c>
      <c r="P335" t="s">
        <v>1202</v>
      </c>
      <c r="Q335" s="5">
        <f>5*12000*Table3[[#This Row],[FiveYearSurvivalRate]]</f>
        <v>55740</v>
      </c>
      <c r="R335" s="21">
        <f>365*5*Table3[[#This Row],[FiveYearSurvivalRate]]</f>
        <v>1695.4250000000002</v>
      </c>
      <c r="S335" s="19">
        <f>6000/Table3[[#This Row],[Gas Mileage]]*4</f>
        <v>1160.0367344965923</v>
      </c>
      <c r="T335" s="19">
        <f>5000</f>
        <v>5000</v>
      </c>
      <c r="U335" s="19">
        <f>Table3[[#This Row],[Price]]^0.2*20000*LOG((Table3[[#This Row],[Age]]+2))*Table3[[#This Row],[FiveYearDeathRate]]</f>
        <v>8728.985882603034</v>
      </c>
      <c r="V335" s="19">
        <f>Table3[Price]+Table3[[#This Row],[FiveYearFuelCost]]+Table3[[#This Row],[FiveYearInsurance]]+Table3[[#This Row],[FiveYearRepairCost]]</f>
        <v>35252.022617099625</v>
      </c>
    </row>
    <row r="336" spans="1:22" x14ac:dyDescent="0.25">
      <c r="A336" t="s">
        <v>3118</v>
      </c>
      <c r="B336" t="s">
        <v>3139</v>
      </c>
      <c r="C336" t="s">
        <v>3140</v>
      </c>
      <c r="D336">
        <v>2005</v>
      </c>
      <c r="E336">
        <v>9</v>
      </c>
      <c r="G336" s="21">
        <v>18.47</v>
      </c>
      <c r="H336" s="5">
        <v>108000</v>
      </c>
      <c r="I336" s="6">
        <v>4.1799999999999997E-2</v>
      </c>
      <c r="J336" s="6">
        <v>0.95820000000000005</v>
      </c>
      <c r="K336" s="6">
        <v>0.17226666669999999</v>
      </c>
      <c r="L336" s="6">
        <v>0.82773333329999998</v>
      </c>
      <c r="M336" s="7">
        <v>7521</v>
      </c>
      <c r="N336" s="7">
        <v>7422</v>
      </c>
      <c r="O336" s="7">
        <v>7620</v>
      </c>
      <c r="P336" t="s">
        <v>98</v>
      </c>
      <c r="Q336" s="5">
        <f>5*12000*Table3[[#This Row],[FiveYearSurvivalRate]]</f>
        <v>49663.999997999999</v>
      </c>
      <c r="R336" s="21">
        <f>365*5*Table3[[#This Row],[FiveYearSurvivalRate]]</f>
        <v>1510.6133332725001</v>
      </c>
      <c r="S336" s="19">
        <f>6000/Table3[[#This Row],[Gas Mileage]]*4</f>
        <v>1299.4044396318354</v>
      </c>
      <c r="T336" s="19">
        <f>5000</f>
        <v>5000</v>
      </c>
      <c r="U336" s="19">
        <f>Table3[[#This Row],[Price]]^0.2*20000*LOG((Table3[[#This Row],[Age]]+2))*Table3[[#This Row],[FiveYearDeathRate]]</f>
        <v>21384.587956245159</v>
      </c>
      <c r="V336" s="19">
        <f>Table3[Price]+Table3[[#This Row],[FiveYearFuelCost]]+Table3[[#This Row],[FiveYearInsurance]]+Table3[[#This Row],[FiveYearRepairCost]]</f>
        <v>35204.992395876994</v>
      </c>
    </row>
    <row r="337" spans="1:22" x14ac:dyDescent="0.25">
      <c r="A337" t="s">
        <v>3413</v>
      </c>
      <c r="B337" t="s">
        <v>3424</v>
      </c>
      <c r="C337" t="s">
        <v>3425</v>
      </c>
      <c r="D337">
        <v>2014</v>
      </c>
      <c r="E337">
        <v>0</v>
      </c>
      <c r="F337">
        <v>4</v>
      </c>
      <c r="G337" s="21">
        <v>114.64</v>
      </c>
      <c r="H337" s="5">
        <v>0</v>
      </c>
      <c r="I337" s="6">
        <v>0</v>
      </c>
      <c r="J337" s="6">
        <v>1</v>
      </c>
      <c r="K337" s="6">
        <v>1.2E-2</v>
      </c>
      <c r="L337" s="6">
        <v>0.98799999999999999</v>
      </c>
      <c r="M337" s="7">
        <v>29429</v>
      </c>
      <c r="N337" s="7">
        <v>28980</v>
      </c>
      <c r="O337" s="7">
        <v>29878</v>
      </c>
      <c r="P337" t="s">
        <v>3691</v>
      </c>
      <c r="Q337" s="5">
        <f>5*12000*Table3[[#This Row],[FiveYearSurvivalRate]]</f>
        <v>59280</v>
      </c>
      <c r="R337" s="21">
        <f>365*5*Table3[[#This Row],[FiveYearSurvivalRate]]</f>
        <v>1803.1</v>
      </c>
      <c r="S337" s="19">
        <f>6000/Table3[[#This Row],[Gas Mileage]]*4</f>
        <v>209.35101186322402</v>
      </c>
      <c r="T337" s="19">
        <f>5000</f>
        <v>5000</v>
      </c>
      <c r="U337" s="19">
        <f>Table3[[#This Row],[Price]]^0.2*20000*LOG((Table3[[#This Row],[Age]]+2))*Table3[[#This Row],[FiveYearDeathRate]]</f>
        <v>565.68689147241548</v>
      </c>
      <c r="V337" s="19">
        <f>Table3[Price]+Table3[[#This Row],[FiveYearFuelCost]]+Table3[[#This Row],[FiveYearInsurance]]+Table3[[#This Row],[FiveYearRepairCost]]</f>
        <v>35204.037903335644</v>
      </c>
    </row>
    <row r="338" spans="1:22" x14ac:dyDescent="0.25">
      <c r="A338" t="s">
        <v>3063</v>
      </c>
      <c r="B338" t="s">
        <v>3068</v>
      </c>
      <c r="C338" t="s">
        <v>3069</v>
      </c>
      <c r="D338">
        <v>2011</v>
      </c>
      <c r="E338">
        <v>3</v>
      </c>
      <c r="F338">
        <v>3.67</v>
      </c>
      <c r="G338" s="21">
        <v>26.75</v>
      </c>
      <c r="H338" s="5">
        <v>36000</v>
      </c>
      <c r="I338" s="6">
        <v>6.0000000000000001E-3</v>
      </c>
      <c r="J338" s="6">
        <v>0.99399999999999999</v>
      </c>
      <c r="K338" s="6">
        <v>3.9399999999999998E-2</v>
      </c>
      <c r="L338" s="6">
        <v>0.96060000000000001</v>
      </c>
      <c r="M338" s="7">
        <v>25105</v>
      </c>
      <c r="N338" s="7">
        <v>24644</v>
      </c>
      <c r="O338" s="7">
        <v>25566</v>
      </c>
      <c r="P338" t="s">
        <v>1910</v>
      </c>
      <c r="Q338" s="5">
        <f>5*12000*Table3[[#This Row],[FiveYearSurvivalRate]]</f>
        <v>57636</v>
      </c>
      <c r="R338" s="21">
        <f>365*5*Table3[[#This Row],[FiveYearSurvivalRate]]</f>
        <v>1753.095</v>
      </c>
      <c r="S338" s="19">
        <f>6000/Table3[[#This Row],[Gas Mileage]]*4</f>
        <v>897.19626168224295</v>
      </c>
      <c r="T338" s="19">
        <f>5000</f>
        <v>5000</v>
      </c>
      <c r="U338" s="19">
        <f>Table3[[#This Row],[Price]]^0.2*20000*LOG((Table3[[#This Row],[Age]]+2))*Table3[[#This Row],[FiveYearDeathRate]]</f>
        <v>4177.6956835340943</v>
      </c>
      <c r="V338" s="19">
        <f>Table3[Price]+Table3[[#This Row],[FiveYearFuelCost]]+Table3[[#This Row],[FiveYearInsurance]]+Table3[[#This Row],[FiveYearRepairCost]]</f>
        <v>35179.891945216339</v>
      </c>
    </row>
    <row r="339" spans="1:22" x14ac:dyDescent="0.25">
      <c r="A339" t="s">
        <v>3328</v>
      </c>
      <c r="B339" t="s">
        <v>3331</v>
      </c>
      <c r="C339" t="s">
        <v>3332</v>
      </c>
      <c r="D339">
        <v>2012</v>
      </c>
      <c r="E339">
        <v>2</v>
      </c>
      <c r="F339">
        <v>3.33</v>
      </c>
      <c r="G339" s="21">
        <v>23.603999999999999</v>
      </c>
      <c r="H339" s="5">
        <v>24000</v>
      </c>
      <c r="I339" s="6">
        <v>4.4000000000000003E-3</v>
      </c>
      <c r="J339" s="6">
        <v>0.99560000000000004</v>
      </c>
      <c r="K339" s="6">
        <v>2.3E-2</v>
      </c>
      <c r="L339" s="6">
        <v>0.97699999999999998</v>
      </c>
      <c r="M339" s="7">
        <v>26953</v>
      </c>
      <c r="N339" s="7">
        <v>26609</v>
      </c>
      <c r="O339" s="7">
        <v>27297</v>
      </c>
      <c r="P339" t="s">
        <v>2320</v>
      </c>
      <c r="Q339" s="5">
        <f>5*12000*Table3[[#This Row],[FiveYearSurvivalRate]]</f>
        <v>58620</v>
      </c>
      <c r="R339" s="21">
        <f>365*5*Table3[[#This Row],[FiveYearSurvivalRate]]</f>
        <v>1783.0249999999999</v>
      </c>
      <c r="S339" s="19">
        <f>6000/Table3[[#This Row],[Gas Mileage]]*4</f>
        <v>1016.7768174885613</v>
      </c>
      <c r="T339" s="19">
        <f>5000</f>
        <v>5000</v>
      </c>
      <c r="U339" s="19">
        <f>Table3[[#This Row],[Price]]^0.2*20000*LOG((Table3[[#This Row],[Age]]+2))*Table3[[#This Row],[FiveYearDeathRate]]</f>
        <v>2130.6838887331201</v>
      </c>
      <c r="V339" s="19">
        <f>Table3[Price]+Table3[[#This Row],[FiveYearFuelCost]]+Table3[[#This Row],[FiveYearInsurance]]+Table3[[#This Row],[FiveYearRepairCost]]</f>
        <v>35100.460706221675</v>
      </c>
    </row>
    <row r="340" spans="1:22" x14ac:dyDescent="0.25">
      <c r="A340" t="s">
        <v>3118</v>
      </c>
      <c r="B340" t="s">
        <v>3135</v>
      </c>
      <c r="C340" t="s">
        <v>3136</v>
      </c>
      <c r="D340">
        <v>2011</v>
      </c>
      <c r="E340">
        <v>3</v>
      </c>
      <c r="G340" s="21">
        <v>16.984999999999999</v>
      </c>
      <c r="H340" s="5">
        <v>36000</v>
      </c>
      <c r="I340" s="6">
        <v>1.14E-2</v>
      </c>
      <c r="J340" s="6">
        <v>0.98860000000000003</v>
      </c>
      <c r="K340" s="6">
        <v>3.61E-2</v>
      </c>
      <c r="L340" s="6">
        <v>0.96389999999999998</v>
      </c>
      <c r="M340" s="7">
        <v>24781</v>
      </c>
      <c r="N340" s="7">
        <v>24276</v>
      </c>
      <c r="O340" s="7">
        <v>25286</v>
      </c>
      <c r="P340" t="s">
        <v>2174</v>
      </c>
      <c r="Q340" s="5">
        <f>5*12000*Table3[[#This Row],[FiveYearSurvivalRate]]</f>
        <v>57834</v>
      </c>
      <c r="R340" s="21">
        <f>365*5*Table3[[#This Row],[FiveYearSurvivalRate]]</f>
        <v>1759.1175000000001</v>
      </c>
      <c r="S340" s="19">
        <f>6000/Table3[[#This Row],[Gas Mileage]]*4</f>
        <v>1413.0114807182808</v>
      </c>
      <c r="T340" s="19">
        <f>5000</f>
        <v>5000</v>
      </c>
      <c r="U340" s="19">
        <f>Table3[[#This Row],[Price]]^0.2*20000*LOG((Table3[[#This Row],[Age]]+2))*Table3[[#This Row],[FiveYearDeathRate]]</f>
        <v>3817.8556311114166</v>
      </c>
      <c r="V340" s="19">
        <f>Table3[Price]+Table3[[#This Row],[FiveYearFuelCost]]+Table3[[#This Row],[FiveYearInsurance]]+Table3[[#This Row],[FiveYearRepairCost]]</f>
        <v>35011.867111829699</v>
      </c>
    </row>
    <row r="341" spans="1:22" x14ac:dyDescent="0.25">
      <c r="A341" t="s">
        <v>3359</v>
      </c>
      <c r="B341" t="s">
        <v>3364</v>
      </c>
      <c r="C341" t="s">
        <v>3365</v>
      </c>
      <c r="D341">
        <v>2013</v>
      </c>
      <c r="E341">
        <v>1</v>
      </c>
      <c r="F341">
        <v>4</v>
      </c>
      <c r="G341" s="21">
        <v>22.067</v>
      </c>
      <c r="H341" s="5">
        <v>12000</v>
      </c>
      <c r="I341" s="6">
        <v>2.2000000000000001E-3</v>
      </c>
      <c r="J341" s="6">
        <v>0.99780000000000002</v>
      </c>
      <c r="K341" s="6">
        <v>1.7000000000000001E-2</v>
      </c>
      <c r="L341" s="6">
        <v>0.98299999999999998</v>
      </c>
      <c r="M341" s="7">
        <v>27631</v>
      </c>
      <c r="N341" s="7">
        <v>27058</v>
      </c>
      <c r="O341" s="7">
        <v>28204</v>
      </c>
      <c r="P341" t="s">
        <v>2692</v>
      </c>
      <c r="Q341" s="5">
        <f>5*12000*Table3[[#This Row],[FiveYearSurvivalRate]]</f>
        <v>58980</v>
      </c>
      <c r="R341" s="21">
        <f>365*5*Table3[[#This Row],[FiveYearSurvivalRate]]</f>
        <v>1793.9749999999999</v>
      </c>
      <c r="S341" s="19">
        <f>6000/Table3[[#This Row],[Gas Mileage]]*4</f>
        <v>1087.5968640957085</v>
      </c>
      <c r="T341" s="19">
        <f>5000</f>
        <v>5000</v>
      </c>
      <c r="U341" s="19">
        <f>Table3[[#This Row],[Price]]^0.2*20000*LOG((Table3[[#This Row],[Age]]+2))*Table3[[#This Row],[FiveYearDeathRate]]</f>
        <v>1254.2583515467038</v>
      </c>
      <c r="V341" s="19">
        <f>Table3[Price]+Table3[[#This Row],[FiveYearFuelCost]]+Table3[[#This Row],[FiveYearInsurance]]+Table3[[#This Row],[FiveYearRepairCost]]</f>
        <v>34972.855215642412</v>
      </c>
    </row>
    <row r="342" spans="1:22" x14ac:dyDescent="0.25">
      <c r="A342" t="s">
        <v>3528</v>
      </c>
      <c r="B342" t="s">
        <v>3543</v>
      </c>
      <c r="C342" t="s">
        <v>3544</v>
      </c>
      <c r="D342">
        <v>2013</v>
      </c>
      <c r="E342">
        <v>1</v>
      </c>
      <c r="F342">
        <v>4</v>
      </c>
      <c r="G342" s="22">
        <v>22.521999999999998</v>
      </c>
      <c r="H342" s="5">
        <v>12000</v>
      </c>
      <c r="I342" s="6">
        <v>2.3999999999999998E-3</v>
      </c>
      <c r="J342" s="6">
        <v>0.99760000000000004</v>
      </c>
      <c r="K342" s="6">
        <v>1.4500000000000001E-2</v>
      </c>
      <c r="L342" s="6">
        <v>0.98550000000000004</v>
      </c>
      <c r="M342" s="7">
        <v>27831</v>
      </c>
      <c r="N342" s="7">
        <v>27151</v>
      </c>
      <c r="O342" s="7">
        <v>28511</v>
      </c>
      <c r="P342" t="s">
        <v>2840</v>
      </c>
      <c r="Q342" s="5">
        <f>5*12000*Table3[[#This Row],[FiveYearSurvivalRate]]</f>
        <v>59130</v>
      </c>
      <c r="R342" s="21">
        <f>365*5*Table3[[#This Row],[FiveYearSurvivalRate]]</f>
        <v>1798.5375000000001</v>
      </c>
      <c r="S342" s="19">
        <f>6000/Table3[[#This Row],[Gas Mileage]]*4</f>
        <v>1065.6247224935619</v>
      </c>
      <c r="T342" s="19">
        <f>5000</f>
        <v>5000</v>
      </c>
      <c r="U342" s="19">
        <f>Table3[[#This Row],[Price]]^0.2*20000*LOG((Table3[[#This Row],[Age]]+2))*Table3[[#This Row],[FiveYearDeathRate]]</f>
        <v>1071.3528371172624</v>
      </c>
      <c r="V342" s="19">
        <f>Table3[Price]+Table3[[#This Row],[FiveYearFuelCost]]+Table3[[#This Row],[FiveYearInsurance]]+Table3[[#This Row],[FiveYearRepairCost]]</f>
        <v>34967.97755961083</v>
      </c>
    </row>
    <row r="343" spans="1:22" x14ac:dyDescent="0.25">
      <c r="A343" t="s">
        <v>3145</v>
      </c>
      <c r="B343" t="s">
        <v>3150</v>
      </c>
      <c r="C343" t="s">
        <v>3151</v>
      </c>
      <c r="D343">
        <v>2008</v>
      </c>
      <c r="E343">
        <v>6</v>
      </c>
      <c r="G343" s="21">
        <v>16.5</v>
      </c>
      <c r="H343" s="5">
        <v>72000</v>
      </c>
      <c r="I343" s="6">
        <v>1.9800000000000002E-2</v>
      </c>
      <c r="J343" s="6">
        <v>0.98019999999999996</v>
      </c>
      <c r="K343" s="6">
        <v>0.1278</v>
      </c>
      <c r="L343" s="6">
        <v>0.87219999999999998</v>
      </c>
      <c r="M343" s="7">
        <v>13117</v>
      </c>
      <c r="N343" s="7">
        <v>12868</v>
      </c>
      <c r="O343" s="7">
        <v>13366</v>
      </c>
      <c r="P343" t="s">
        <v>1036</v>
      </c>
      <c r="Q343" s="5">
        <f>5*12000*Table3[[#This Row],[FiveYearSurvivalRate]]</f>
        <v>52332</v>
      </c>
      <c r="R343" s="21">
        <f>365*5*Table3[[#This Row],[FiveYearSurvivalRate]]</f>
        <v>1591.7649999999999</v>
      </c>
      <c r="S343" s="19">
        <f>6000/Table3[[#This Row],[Gas Mileage]]*4</f>
        <v>1454.5454545454545</v>
      </c>
      <c r="T343" s="19">
        <f>5000</f>
        <v>5000</v>
      </c>
      <c r="U343" s="19">
        <f>Table3[[#This Row],[Price]]^0.2*20000*LOG((Table3[[#This Row],[Age]]+2))*Table3[[#This Row],[FiveYearDeathRate]]</f>
        <v>15376.545591503538</v>
      </c>
      <c r="V343" s="19">
        <f>Table3[Price]+Table3[[#This Row],[FiveYearFuelCost]]+Table3[[#This Row],[FiveYearInsurance]]+Table3[[#This Row],[FiveYearRepairCost]]</f>
        <v>34948.091046048998</v>
      </c>
    </row>
    <row r="344" spans="1:22" x14ac:dyDescent="0.25">
      <c r="A344" t="s">
        <v>3359</v>
      </c>
      <c r="B344" t="s">
        <v>3374</v>
      </c>
      <c r="C344" t="s">
        <v>3375</v>
      </c>
      <c r="D344">
        <v>2007</v>
      </c>
      <c r="E344">
        <v>7</v>
      </c>
      <c r="G344" s="21">
        <v>15.94</v>
      </c>
      <c r="H344" s="5">
        <v>84000</v>
      </c>
      <c r="I344" s="6">
        <v>2.3E-2</v>
      </c>
      <c r="J344" s="6">
        <v>0.97699999999999998</v>
      </c>
      <c r="K344" s="6">
        <v>0.1192666667</v>
      </c>
      <c r="L344" s="6">
        <v>0.88073333330000003</v>
      </c>
      <c r="M344" s="7">
        <v>13210</v>
      </c>
      <c r="N344" s="7">
        <v>13008</v>
      </c>
      <c r="O344" s="7">
        <v>13411</v>
      </c>
      <c r="P344" t="s">
        <v>534</v>
      </c>
      <c r="Q344" s="5">
        <f>5*12000*Table3[[#This Row],[FiveYearSurvivalRate]]</f>
        <v>52843.999997999999</v>
      </c>
      <c r="R344" s="21">
        <f>365*5*Table3[[#This Row],[FiveYearSurvivalRate]]</f>
        <v>1607.3383332725</v>
      </c>
      <c r="S344" s="19">
        <f>6000/Table3[[#This Row],[Gas Mileage]]*4</f>
        <v>1505.64617314931</v>
      </c>
      <c r="T344" s="19">
        <f>5000</f>
        <v>5000</v>
      </c>
      <c r="U344" s="19">
        <f>Table3[[#This Row],[Price]]^0.2*20000*LOG((Table3[[#This Row],[Age]]+2))*Table3[[#This Row],[FiveYearDeathRate]]</f>
        <v>15184.077101848639</v>
      </c>
      <c r="V344" s="19">
        <f>Table3[Price]+Table3[[#This Row],[FiveYearFuelCost]]+Table3[[#This Row],[FiveYearInsurance]]+Table3[[#This Row],[FiveYearRepairCost]]</f>
        <v>34899.723274997952</v>
      </c>
    </row>
    <row r="345" spans="1:22" x14ac:dyDescent="0.25">
      <c r="A345" t="s">
        <v>3202</v>
      </c>
      <c r="B345" t="s">
        <v>3203</v>
      </c>
      <c r="C345" t="s">
        <v>3204</v>
      </c>
      <c r="D345">
        <v>2013</v>
      </c>
      <c r="E345">
        <v>1</v>
      </c>
      <c r="F345">
        <v>4</v>
      </c>
      <c r="G345" s="21">
        <v>18.363</v>
      </c>
      <c r="H345" s="5">
        <v>12000</v>
      </c>
      <c r="I345" s="6">
        <v>3.8E-3</v>
      </c>
      <c r="J345" s="6">
        <v>0.99619999999999997</v>
      </c>
      <c r="K345" s="6">
        <v>2.47E-2</v>
      </c>
      <c r="L345" s="6">
        <v>0.97529999999999994</v>
      </c>
      <c r="M345" s="7">
        <v>26766</v>
      </c>
      <c r="N345" s="7">
        <v>26424</v>
      </c>
      <c r="O345" s="7">
        <v>27108</v>
      </c>
      <c r="P345" t="s">
        <v>2922</v>
      </c>
      <c r="Q345" s="5">
        <f>5*12000*Table3[[#This Row],[FiveYearSurvivalRate]]</f>
        <v>58518</v>
      </c>
      <c r="R345" s="21">
        <f>365*5*Table3[[#This Row],[FiveYearSurvivalRate]]</f>
        <v>1779.9224999999999</v>
      </c>
      <c r="S345" s="19">
        <f>6000/Table3[[#This Row],[Gas Mileage]]*4</f>
        <v>1306.9759843162883</v>
      </c>
      <c r="T345" s="19">
        <f>5000</f>
        <v>5000</v>
      </c>
      <c r="U345" s="19">
        <f>Table3[[#This Row],[Price]]^0.2*20000*LOG((Table3[[#This Row],[Age]]+2))*Table3[[#This Row],[FiveYearDeathRate]]</f>
        <v>1810.8080125653091</v>
      </c>
      <c r="V345" s="19">
        <f>Table3[Price]+Table3[[#This Row],[FiveYearFuelCost]]+Table3[[#This Row],[FiveYearInsurance]]+Table3[[#This Row],[FiveYearRepairCost]]</f>
        <v>34883.783996881597</v>
      </c>
    </row>
    <row r="346" spans="1:22" x14ac:dyDescent="0.25">
      <c r="A346" t="s">
        <v>3162</v>
      </c>
      <c r="B346" t="s">
        <v>3167</v>
      </c>
      <c r="C346" t="s">
        <v>3168</v>
      </c>
      <c r="D346">
        <v>2005</v>
      </c>
      <c r="E346">
        <v>9</v>
      </c>
      <c r="F346">
        <v>2.67</v>
      </c>
      <c r="G346" s="21">
        <v>17.329999999999998</v>
      </c>
      <c r="H346" s="5">
        <v>108000</v>
      </c>
      <c r="I346" s="6">
        <v>4.82E-2</v>
      </c>
      <c r="J346" s="6">
        <v>0.95179999999999998</v>
      </c>
      <c r="K346" s="6">
        <v>0.21260000000000001</v>
      </c>
      <c r="L346" s="6">
        <v>0.78739999999999999</v>
      </c>
      <c r="M346" s="7">
        <v>4571</v>
      </c>
      <c r="N346" s="7">
        <v>4506</v>
      </c>
      <c r="O346" s="7">
        <v>4635</v>
      </c>
      <c r="P346" t="s">
        <v>112</v>
      </c>
      <c r="Q346" s="5">
        <f>5*12000*Table3[[#This Row],[FiveYearSurvivalRate]]</f>
        <v>47244</v>
      </c>
      <c r="R346" s="21">
        <f>365*5*Table3[[#This Row],[FiveYearSurvivalRate]]</f>
        <v>1437.0049999999999</v>
      </c>
      <c r="S346" s="19">
        <f>6000/Table3[[#This Row],[Gas Mileage]]*4</f>
        <v>1384.8817080207734</v>
      </c>
      <c r="T346" s="19">
        <f>5000</f>
        <v>5000</v>
      </c>
      <c r="U346" s="19">
        <f>Table3[[#This Row],[Price]]^0.2*20000*LOG((Table3[[#This Row],[Age]]+2))*Table3[[#This Row],[FiveYearDeathRate]]</f>
        <v>23889.662973821632</v>
      </c>
      <c r="V346" s="19">
        <f>Table3[Price]+Table3[[#This Row],[FiveYearFuelCost]]+Table3[[#This Row],[FiveYearInsurance]]+Table3[[#This Row],[FiveYearRepairCost]]</f>
        <v>34845.54468184241</v>
      </c>
    </row>
    <row r="347" spans="1:22" x14ac:dyDescent="0.25">
      <c r="A347" t="s">
        <v>3328</v>
      </c>
      <c r="B347" t="s">
        <v>3333</v>
      </c>
      <c r="C347" t="s">
        <v>3334</v>
      </c>
      <c r="D347">
        <v>2009</v>
      </c>
      <c r="E347">
        <v>5</v>
      </c>
      <c r="F347">
        <v>3</v>
      </c>
      <c r="G347" s="21">
        <v>22.56</v>
      </c>
      <c r="H347" s="5">
        <v>60000</v>
      </c>
      <c r="I347" s="6">
        <v>1.0999999999999999E-2</v>
      </c>
      <c r="J347" s="6">
        <v>0.98899999999999999</v>
      </c>
      <c r="K347" s="6">
        <v>7.0999999999999994E-2</v>
      </c>
      <c r="L347" s="6">
        <v>0.92900000000000005</v>
      </c>
      <c r="M347" s="7">
        <v>20075</v>
      </c>
      <c r="N347" s="7">
        <v>19727</v>
      </c>
      <c r="O347" s="7">
        <v>20423</v>
      </c>
      <c r="P347" t="s">
        <v>1182</v>
      </c>
      <c r="Q347" s="5">
        <f>5*12000*Table3[[#This Row],[FiveYearSurvivalRate]]</f>
        <v>55740</v>
      </c>
      <c r="R347" s="21">
        <f>365*5*Table3[[#This Row],[FiveYearSurvivalRate]]</f>
        <v>1695.4250000000002</v>
      </c>
      <c r="S347" s="19">
        <f>6000/Table3[[#This Row],[Gas Mileage]]*4</f>
        <v>1063.8297872340427</v>
      </c>
      <c r="T347" s="19">
        <f>5000</f>
        <v>5000</v>
      </c>
      <c r="U347" s="19">
        <f>Table3[[#This Row],[Price]]^0.2*20000*LOG((Table3[[#This Row],[Age]]+2))*Table3[[#This Row],[FiveYearDeathRate]]</f>
        <v>8704.1536669330217</v>
      </c>
      <c r="V347" s="19">
        <f>Table3[Price]+Table3[[#This Row],[FiveYearFuelCost]]+Table3[[#This Row],[FiveYearInsurance]]+Table3[[#This Row],[FiveYearRepairCost]]</f>
        <v>34842.983454167064</v>
      </c>
    </row>
    <row r="348" spans="1:22" x14ac:dyDescent="0.25">
      <c r="A348" t="s">
        <v>3063</v>
      </c>
      <c r="B348" t="s">
        <v>3068</v>
      </c>
      <c r="C348" t="s">
        <v>3069</v>
      </c>
      <c r="D348">
        <v>2005</v>
      </c>
      <c r="E348">
        <v>9</v>
      </c>
      <c r="F348">
        <v>3.33</v>
      </c>
      <c r="G348" s="21">
        <v>26.75</v>
      </c>
      <c r="H348" s="5">
        <v>108000</v>
      </c>
      <c r="I348" s="6">
        <v>4.9200000000000001E-2</v>
      </c>
      <c r="J348" s="6">
        <v>0.95079999999999998</v>
      </c>
      <c r="K348" s="6">
        <v>0.18720000000000001</v>
      </c>
      <c r="L348" s="6">
        <v>0.81279999999999997</v>
      </c>
      <c r="M348" s="7">
        <v>6425</v>
      </c>
      <c r="N348" s="7">
        <v>6340</v>
      </c>
      <c r="O348" s="7">
        <v>6510</v>
      </c>
      <c r="P348" t="s">
        <v>182</v>
      </c>
      <c r="Q348" s="5">
        <f>5*12000*Table3[[#This Row],[FiveYearSurvivalRate]]</f>
        <v>48768</v>
      </c>
      <c r="R348" s="21">
        <f>365*5*Table3[[#This Row],[FiveYearSurvivalRate]]</f>
        <v>1483.36</v>
      </c>
      <c r="S348" s="19">
        <f>6000/Table3[[#This Row],[Gas Mileage]]*4</f>
        <v>897.19626168224295</v>
      </c>
      <c r="T348" s="19">
        <f>5000</f>
        <v>5000</v>
      </c>
      <c r="U348" s="19">
        <f>Table3[[#This Row],[Price]]^0.2*20000*LOG((Table3[[#This Row],[Age]]+2))*Table3[[#This Row],[FiveYearDeathRate]]</f>
        <v>22517.749800803078</v>
      </c>
      <c r="V348" s="19">
        <f>Table3[Price]+Table3[[#This Row],[FiveYearFuelCost]]+Table3[[#This Row],[FiveYearInsurance]]+Table3[[#This Row],[FiveYearRepairCost]]</f>
        <v>34839.946062485324</v>
      </c>
    </row>
    <row r="349" spans="1:22" x14ac:dyDescent="0.25">
      <c r="A349" t="s">
        <v>3202</v>
      </c>
      <c r="B349" t="s">
        <v>3215</v>
      </c>
      <c r="C349" t="s">
        <v>3216</v>
      </c>
      <c r="D349">
        <v>2008</v>
      </c>
      <c r="E349">
        <v>6</v>
      </c>
      <c r="G349" s="21">
        <v>16.181999999999999</v>
      </c>
      <c r="H349" s="5">
        <v>72000</v>
      </c>
      <c r="I349" s="6">
        <v>2.47E-2</v>
      </c>
      <c r="J349" s="6">
        <v>0.97529999999999994</v>
      </c>
      <c r="K349" s="6">
        <v>0.1000666667</v>
      </c>
      <c r="L349" s="6">
        <v>0.89993333330000003</v>
      </c>
      <c r="M349" s="7">
        <v>15833</v>
      </c>
      <c r="N349" s="7">
        <v>15469</v>
      </c>
      <c r="O349" s="7">
        <v>16197</v>
      </c>
      <c r="P349" t="s">
        <v>1088</v>
      </c>
      <c r="Q349" s="5">
        <f>5*12000*Table3[[#This Row],[FiveYearSurvivalRate]]</f>
        <v>53995.999997999999</v>
      </c>
      <c r="R349" s="21">
        <f>365*5*Table3[[#This Row],[FiveYearSurvivalRate]]</f>
        <v>1642.3783332725</v>
      </c>
      <c r="S349" s="19">
        <f>6000/Table3[[#This Row],[Gas Mileage]]*4</f>
        <v>1483.1294030404154</v>
      </c>
      <c r="T349" s="19">
        <f>5000</f>
        <v>5000</v>
      </c>
      <c r="U349" s="19">
        <f>Table3[[#This Row],[Price]]^0.2*20000*LOG((Table3[[#This Row],[Age]]+2))*Table3[[#This Row],[FiveYearDeathRate]]</f>
        <v>12501.528014219713</v>
      </c>
      <c r="V349" s="19">
        <f>Table3[Price]+Table3[[#This Row],[FiveYearFuelCost]]+Table3[[#This Row],[FiveYearInsurance]]+Table3[[#This Row],[FiveYearRepairCost]]</f>
        <v>34817.657417260132</v>
      </c>
    </row>
    <row r="350" spans="1:22" x14ac:dyDescent="0.25">
      <c r="A350" t="s">
        <v>3413</v>
      </c>
      <c r="B350" t="s">
        <v>3428</v>
      </c>
      <c r="C350" t="s">
        <v>3429</v>
      </c>
      <c r="D350">
        <v>2012</v>
      </c>
      <c r="E350">
        <v>2</v>
      </c>
      <c r="F350">
        <v>3.33</v>
      </c>
      <c r="G350" s="21">
        <v>20.62</v>
      </c>
      <c r="H350" s="5">
        <v>24000</v>
      </c>
      <c r="I350" s="6">
        <v>4.7999999999999996E-3</v>
      </c>
      <c r="J350" s="6">
        <v>0.99519999999999997</v>
      </c>
      <c r="K350" s="6">
        <v>1.9400000000000001E-2</v>
      </c>
      <c r="L350" s="6">
        <v>0.98060000000000003</v>
      </c>
      <c r="M350" s="7">
        <v>26815</v>
      </c>
      <c r="N350" s="7">
        <v>26382</v>
      </c>
      <c r="O350" s="7">
        <v>27249</v>
      </c>
      <c r="P350" t="s">
        <v>2392</v>
      </c>
      <c r="Q350" s="5">
        <f>5*12000*Table3[[#This Row],[FiveYearSurvivalRate]]</f>
        <v>58836</v>
      </c>
      <c r="R350" s="21">
        <f>365*5*Table3[[#This Row],[FiveYearSurvivalRate]]</f>
        <v>1789.595</v>
      </c>
      <c r="S350" s="19">
        <f>6000/Table3[[#This Row],[Gas Mileage]]*4</f>
        <v>1163.9185257032007</v>
      </c>
      <c r="T350" s="19">
        <f>5000</f>
        <v>5000</v>
      </c>
      <c r="U350" s="19">
        <f>Table3[[#This Row],[Price]]^0.2*20000*LOG((Table3[[#This Row],[Age]]+2))*Table3[[#This Row],[FiveYearDeathRate]]</f>
        <v>1795.3414337763425</v>
      </c>
      <c r="V350" s="19">
        <f>Table3[Price]+Table3[[#This Row],[FiveYearFuelCost]]+Table3[[#This Row],[FiveYearInsurance]]+Table3[[#This Row],[FiveYearRepairCost]]</f>
        <v>34774.259959479547</v>
      </c>
    </row>
    <row r="351" spans="1:22" x14ac:dyDescent="0.25">
      <c r="A351" t="s">
        <v>3328</v>
      </c>
      <c r="B351" t="s">
        <v>3341</v>
      </c>
      <c r="C351" t="s">
        <v>3342</v>
      </c>
      <c r="D351">
        <v>2013</v>
      </c>
      <c r="E351">
        <v>1</v>
      </c>
      <c r="F351">
        <v>3.33</v>
      </c>
      <c r="G351" s="21">
        <v>24.43</v>
      </c>
      <c r="H351" s="5">
        <v>12000</v>
      </c>
      <c r="I351" s="6">
        <v>2.2000000000000001E-3</v>
      </c>
      <c r="J351" s="6">
        <v>0.99780000000000002</v>
      </c>
      <c r="K351" s="6">
        <v>1.7000000000000001E-2</v>
      </c>
      <c r="L351" s="6">
        <v>0.98299999999999998</v>
      </c>
      <c r="M351" s="7">
        <v>27513</v>
      </c>
      <c r="N351" s="7">
        <v>27146</v>
      </c>
      <c r="O351" s="7">
        <v>27880</v>
      </c>
      <c r="P351" t="s">
        <v>3014</v>
      </c>
      <c r="Q351" s="5">
        <f>5*12000*Table3[[#This Row],[FiveYearSurvivalRate]]</f>
        <v>58980</v>
      </c>
      <c r="R351" s="21">
        <f>365*5*Table3[[#This Row],[FiveYearSurvivalRate]]</f>
        <v>1793.9749999999999</v>
      </c>
      <c r="S351" s="19">
        <f>6000/Table3[[#This Row],[Gas Mileage]]*4</f>
        <v>982.39869013507985</v>
      </c>
      <c r="T351" s="19">
        <f>5000</f>
        <v>5000</v>
      </c>
      <c r="U351" s="19">
        <f>Table3[[#This Row],[Price]]^0.2*20000*LOG((Table3[[#This Row],[Age]]+2))*Table3[[#This Row],[FiveYearDeathRate]]</f>
        <v>1253.1852383262349</v>
      </c>
      <c r="V351" s="19">
        <f>Table3[Price]+Table3[[#This Row],[FiveYearFuelCost]]+Table3[[#This Row],[FiveYearInsurance]]+Table3[[#This Row],[FiveYearRepairCost]]</f>
        <v>34748.583928461318</v>
      </c>
    </row>
    <row r="352" spans="1:22" x14ac:dyDescent="0.25">
      <c r="A352" t="s">
        <v>3145</v>
      </c>
      <c r="B352" t="s">
        <v>3152</v>
      </c>
      <c r="C352" t="s">
        <v>3153</v>
      </c>
      <c r="D352">
        <v>2008</v>
      </c>
      <c r="E352">
        <v>6</v>
      </c>
      <c r="G352" s="21">
        <v>18.5</v>
      </c>
      <c r="H352" s="5">
        <v>72000</v>
      </c>
      <c r="I352" s="6">
        <v>1.9800000000000002E-2</v>
      </c>
      <c r="J352" s="6">
        <v>0.98019999999999996</v>
      </c>
      <c r="K352" s="6">
        <v>0.1278</v>
      </c>
      <c r="L352" s="6">
        <v>0.87219999999999998</v>
      </c>
      <c r="M352" s="7">
        <v>13048</v>
      </c>
      <c r="N352" s="7">
        <v>12669</v>
      </c>
      <c r="O352" s="7">
        <v>13428</v>
      </c>
      <c r="P352" t="s">
        <v>1038</v>
      </c>
      <c r="Q352" s="5">
        <f>5*12000*Table3[[#This Row],[FiveYearSurvivalRate]]</f>
        <v>52332</v>
      </c>
      <c r="R352" s="21">
        <f>365*5*Table3[[#This Row],[FiveYearSurvivalRate]]</f>
        <v>1591.7649999999999</v>
      </c>
      <c r="S352" s="19">
        <f>6000/Table3[[#This Row],[Gas Mileage]]*4</f>
        <v>1297.2972972972973</v>
      </c>
      <c r="T352" s="19">
        <f>5000</f>
        <v>5000</v>
      </c>
      <c r="U352" s="19">
        <f>Table3[[#This Row],[Price]]^0.2*20000*LOG((Table3[[#This Row],[Age]]+2))*Table3[[#This Row],[FiveYearDeathRate]]</f>
        <v>15360.334244830967</v>
      </c>
      <c r="V352" s="19">
        <f>Table3[Price]+Table3[[#This Row],[FiveYearFuelCost]]+Table3[[#This Row],[FiveYearInsurance]]+Table3[[#This Row],[FiveYearRepairCost]]</f>
        <v>34705.631542128263</v>
      </c>
    </row>
    <row r="353" spans="1:22" x14ac:dyDescent="0.25">
      <c r="A353" t="s">
        <v>3202</v>
      </c>
      <c r="B353" t="s">
        <v>3215</v>
      </c>
      <c r="C353" t="s">
        <v>3216</v>
      </c>
      <c r="D353">
        <v>2012</v>
      </c>
      <c r="E353">
        <v>2</v>
      </c>
      <c r="G353" s="21">
        <v>16.181999999999999</v>
      </c>
      <c r="H353" s="5">
        <v>24000</v>
      </c>
      <c r="I353" s="6">
        <v>7.6E-3</v>
      </c>
      <c r="J353" s="6">
        <v>0.99239999999999995</v>
      </c>
      <c r="K353" s="6">
        <v>3.04E-2</v>
      </c>
      <c r="L353" s="6">
        <v>0.96960000000000002</v>
      </c>
      <c r="M353" s="7">
        <v>25426</v>
      </c>
      <c r="N353" s="7">
        <v>24933</v>
      </c>
      <c r="O353" s="7">
        <v>25918</v>
      </c>
      <c r="P353" t="s">
        <v>2588</v>
      </c>
      <c r="Q353" s="5">
        <f>5*12000*Table3[[#This Row],[FiveYearSurvivalRate]]</f>
        <v>58176</v>
      </c>
      <c r="R353" s="21">
        <f>365*5*Table3[[#This Row],[FiveYearSurvivalRate]]</f>
        <v>1769.52</v>
      </c>
      <c r="S353" s="19">
        <f>6000/Table3[[#This Row],[Gas Mileage]]*4</f>
        <v>1483.1294030404154</v>
      </c>
      <c r="T353" s="19">
        <f>5000</f>
        <v>5000</v>
      </c>
      <c r="U353" s="19">
        <f>Table3[[#This Row],[Price]]^0.2*20000*LOG((Table3[[#This Row],[Age]]+2))*Table3[[#This Row],[FiveYearDeathRate]]</f>
        <v>2783.5495450010894</v>
      </c>
      <c r="V353" s="19">
        <f>Table3[Price]+Table3[[#This Row],[FiveYearFuelCost]]+Table3[[#This Row],[FiveYearInsurance]]+Table3[[#This Row],[FiveYearRepairCost]]</f>
        <v>34692.678948041503</v>
      </c>
    </row>
    <row r="354" spans="1:22" x14ac:dyDescent="0.25">
      <c r="A354" t="s">
        <v>3359</v>
      </c>
      <c r="B354" t="s">
        <v>3368</v>
      </c>
      <c r="C354" t="s">
        <v>3369</v>
      </c>
      <c r="D354">
        <v>2012</v>
      </c>
      <c r="E354">
        <v>2</v>
      </c>
      <c r="F354">
        <v>4</v>
      </c>
      <c r="G354" s="21">
        <v>21.364999999999998</v>
      </c>
      <c r="H354" s="5">
        <v>24000</v>
      </c>
      <c r="I354" s="6">
        <v>4.4000000000000003E-3</v>
      </c>
      <c r="J354" s="6">
        <v>0.99560000000000004</v>
      </c>
      <c r="K354" s="6">
        <v>2.3E-2</v>
      </c>
      <c r="L354" s="6">
        <v>0.97699999999999998</v>
      </c>
      <c r="M354" s="7">
        <v>26412</v>
      </c>
      <c r="N354" s="7">
        <v>25957</v>
      </c>
      <c r="O354" s="7">
        <v>26867</v>
      </c>
      <c r="P354" t="s">
        <v>2342</v>
      </c>
      <c r="Q354" s="5">
        <f>5*12000*Table3[[#This Row],[FiveYearSurvivalRate]]</f>
        <v>58620</v>
      </c>
      <c r="R354" s="21">
        <f>365*5*Table3[[#This Row],[FiveYearSurvivalRate]]</f>
        <v>1783.0249999999999</v>
      </c>
      <c r="S354" s="19">
        <f>6000/Table3[[#This Row],[Gas Mileage]]*4</f>
        <v>1123.3325532412825</v>
      </c>
      <c r="T354" s="19">
        <f>5000</f>
        <v>5000</v>
      </c>
      <c r="U354" s="19">
        <f>Table3[[#This Row],[Price]]^0.2*20000*LOG((Table3[[#This Row],[Age]]+2))*Table3[[#This Row],[FiveYearDeathRate]]</f>
        <v>2122.0609686996067</v>
      </c>
      <c r="V354" s="19">
        <f>Table3[Price]+Table3[[#This Row],[FiveYearFuelCost]]+Table3[[#This Row],[FiveYearInsurance]]+Table3[[#This Row],[FiveYearRepairCost]]</f>
        <v>34657.393521940889</v>
      </c>
    </row>
    <row r="355" spans="1:22" x14ac:dyDescent="0.25">
      <c r="A355" t="s">
        <v>3175</v>
      </c>
      <c r="B355" t="s">
        <v>3198</v>
      </c>
      <c r="C355" t="s">
        <v>3199</v>
      </c>
      <c r="D355">
        <v>2014</v>
      </c>
      <c r="E355">
        <v>0</v>
      </c>
      <c r="F355">
        <v>4</v>
      </c>
      <c r="G355" s="21">
        <v>21.03</v>
      </c>
      <c r="H355" s="5">
        <v>0</v>
      </c>
      <c r="I355" s="6">
        <v>0</v>
      </c>
      <c r="J355" s="6">
        <v>1</v>
      </c>
      <c r="K355" s="6">
        <v>1.0999999999999999E-2</v>
      </c>
      <c r="L355" s="6">
        <v>0.98899999999999999</v>
      </c>
      <c r="M355" s="7">
        <v>27988</v>
      </c>
      <c r="N355" s="7">
        <v>27510</v>
      </c>
      <c r="O355" s="7">
        <v>28465</v>
      </c>
      <c r="P355" t="s">
        <v>3618</v>
      </c>
      <c r="Q355" s="5">
        <f>5*12000*Table3[[#This Row],[FiveYearSurvivalRate]]</f>
        <v>59340</v>
      </c>
      <c r="R355" s="21">
        <f>365*5*Table3[[#This Row],[FiveYearSurvivalRate]]</f>
        <v>1804.925</v>
      </c>
      <c r="S355" s="19">
        <f>6000/Table3[[#This Row],[Gas Mileage]]*4</f>
        <v>1141.2268188302423</v>
      </c>
      <c r="T355" s="19">
        <f>5000</f>
        <v>5000</v>
      </c>
      <c r="U355" s="19">
        <f>Table3[[#This Row],[Price]]^0.2*20000*LOG((Table3[[#This Row],[Age]]+2))*Table3[[#This Row],[FiveYearDeathRate]]</f>
        <v>513.36567381628208</v>
      </c>
      <c r="V355" s="19">
        <f>Table3[Price]+Table3[[#This Row],[FiveYearFuelCost]]+Table3[[#This Row],[FiveYearInsurance]]+Table3[[#This Row],[FiveYearRepairCost]]</f>
        <v>34642.592492646523</v>
      </c>
    </row>
    <row r="356" spans="1:22" x14ac:dyDescent="0.25">
      <c r="A356" t="s">
        <v>3244</v>
      </c>
      <c r="B356" t="s">
        <v>3259</v>
      </c>
      <c r="C356" t="s">
        <v>3260</v>
      </c>
      <c r="D356">
        <v>2005</v>
      </c>
      <c r="E356">
        <v>9</v>
      </c>
      <c r="F356">
        <v>1</v>
      </c>
      <c r="G356" s="21">
        <v>28.87</v>
      </c>
      <c r="H356" s="5">
        <v>108000</v>
      </c>
      <c r="I356" s="6">
        <v>0.06</v>
      </c>
      <c r="J356" s="6">
        <v>0.94</v>
      </c>
      <c r="K356" s="6">
        <v>0.24479999999999999</v>
      </c>
      <c r="L356" s="6">
        <v>0.75519999999999998</v>
      </c>
      <c r="M356" s="7">
        <v>3154</v>
      </c>
      <c r="N356" s="7">
        <v>3093</v>
      </c>
      <c r="O356" s="7">
        <v>3216</v>
      </c>
      <c r="P356" t="s">
        <v>160</v>
      </c>
      <c r="Q356" s="5">
        <f>5*12000*Table3[[#This Row],[FiveYearSurvivalRate]]</f>
        <v>45312</v>
      </c>
      <c r="R356" s="21">
        <f>365*5*Table3[[#This Row],[FiveYearSurvivalRate]]</f>
        <v>1378.24</v>
      </c>
      <c r="S356" s="19">
        <f>6000/Table3[[#This Row],[Gas Mileage]]*4</f>
        <v>831.31278143401448</v>
      </c>
      <c r="T356" s="19">
        <f>5000</f>
        <v>5000</v>
      </c>
      <c r="U356" s="19">
        <f>Table3[[#This Row],[Price]]^0.2*20000*LOG((Table3[[#This Row],[Age]]+2))*Table3[[#This Row],[FiveYearDeathRate]]</f>
        <v>25540.433820657847</v>
      </c>
      <c r="V356" s="19">
        <f>Table3[Price]+Table3[[#This Row],[FiveYearFuelCost]]+Table3[[#This Row],[FiveYearInsurance]]+Table3[[#This Row],[FiveYearRepairCost]]</f>
        <v>34525.746602091865</v>
      </c>
    </row>
    <row r="357" spans="1:22" x14ac:dyDescent="0.25">
      <c r="A357" t="s">
        <v>3265</v>
      </c>
      <c r="B357" t="s">
        <v>3268</v>
      </c>
      <c r="C357" t="s">
        <v>3269</v>
      </c>
      <c r="D357">
        <v>2008</v>
      </c>
      <c r="E357">
        <v>6</v>
      </c>
      <c r="F357">
        <v>3</v>
      </c>
      <c r="G357" s="21">
        <v>17.869</v>
      </c>
      <c r="H357" s="5">
        <v>72000</v>
      </c>
      <c r="I357" s="6">
        <v>1.5699999999999999E-2</v>
      </c>
      <c r="J357" s="6">
        <v>0.98429999999999995</v>
      </c>
      <c r="K357" s="6">
        <v>6.80666667E-2</v>
      </c>
      <c r="L357" s="6">
        <v>0.93193333330000006</v>
      </c>
      <c r="M357" s="7">
        <v>19331</v>
      </c>
      <c r="N357" s="7">
        <v>18880</v>
      </c>
      <c r="O357" s="7">
        <v>19783</v>
      </c>
      <c r="P357" t="s">
        <v>1130</v>
      </c>
      <c r="Q357" s="5">
        <f>5*12000*Table3[[#This Row],[FiveYearSurvivalRate]]</f>
        <v>55915.999998000007</v>
      </c>
      <c r="R357" s="21">
        <f>365*5*Table3[[#This Row],[FiveYearSurvivalRate]]</f>
        <v>1700.7783332725</v>
      </c>
      <c r="S357" s="19">
        <f>6000/Table3[[#This Row],[Gas Mileage]]*4</f>
        <v>1343.1081761710225</v>
      </c>
      <c r="T357" s="19">
        <f>5000</f>
        <v>5000</v>
      </c>
      <c r="U357" s="19">
        <f>Table3[[#This Row],[Price]]^0.2*20000*LOG((Table3[[#This Row],[Age]]+2))*Table3[[#This Row],[FiveYearDeathRate]]</f>
        <v>8850.0631602594622</v>
      </c>
      <c r="V357" s="19">
        <f>Table3[Price]+Table3[[#This Row],[FiveYearFuelCost]]+Table3[[#This Row],[FiveYearInsurance]]+Table3[[#This Row],[FiveYearRepairCost]]</f>
        <v>34524.171336430489</v>
      </c>
    </row>
    <row r="358" spans="1:22" x14ac:dyDescent="0.25">
      <c r="A358" t="s">
        <v>3244</v>
      </c>
      <c r="B358" t="s">
        <v>3257</v>
      </c>
      <c r="C358" t="s">
        <v>3258</v>
      </c>
      <c r="D358">
        <v>2007</v>
      </c>
      <c r="E358">
        <v>7</v>
      </c>
      <c r="F358">
        <v>4</v>
      </c>
      <c r="G358" s="21">
        <v>21.56</v>
      </c>
      <c r="H358" s="5">
        <v>84000</v>
      </c>
      <c r="I358" s="6">
        <v>0.04</v>
      </c>
      <c r="J358" s="6">
        <v>0.96</v>
      </c>
      <c r="K358" s="6">
        <v>0.18240000000000001</v>
      </c>
      <c r="L358" s="6">
        <v>0.81759999999999999</v>
      </c>
      <c r="M358" s="7">
        <v>7609</v>
      </c>
      <c r="N358" s="7">
        <v>7451</v>
      </c>
      <c r="O358" s="7">
        <v>7767</v>
      </c>
      <c r="P358" t="s">
        <v>776</v>
      </c>
      <c r="Q358" s="5">
        <f>5*12000*Table3[[#This Row],[FiveYearSurvivalRate]]</f>
        <v>49056</v>
      </c>
      <c r="R358" s="21">
        <f>365*5*Table3[[#This Row],[FiveYearSurvivalRate]]</f>
        <v>1492.12</v>
      </c>
      <c r="S358" s="19">
        <f>6000/Table3[[#This Row],[Gas Mileage]]*4</f>
        <v>1113.1725417439704</v>
      </c>
      <c r="T358" s="19">
        <f>5000</f>
        <v>5000</v>
      </c>
      <c r="U358" s="19">
        <f>Table3[[#This Row],[Price]]^0.2*20000*LOG((Table3[[#This Row],[Age]]+2))*Table3[[#This Row],[FiveYearDeathRate]]</f>
        <v>20795.966349075672</v>
      </c>
      <c r="V358" s="19">
        <f>Table3[Price]+Table3[[#This Row],[FiveYearFuelCost]]+Table3[[#This Row],[FiveYearInsurance]]+Table3[[#This Row],[FiveYearRepairCost]]</f>
        <v>34518.138890819639</v>
      </c>
    </row>
    <row r="359" spans="1:22" x14ac:dyDescent="0.25">
      <c r="A359" t="s">
        <v>3265</v>
      </c>
      <c r="B359" t="s">
        <v>3280</v>
      </c>
      <c r="C359" t="s">
        <v>3281</v>
      </c>
      <c r="D359">
        <v>2011</v>
      </c>
      <c r="E359">
        <v>3</v>
      </c>
      <c r="F359">
        <v>4</v>
      </c>
      <c r="G359" s="21">
        <v>21.224</v>
      </c>
      <c r="H359" s="5">
        <v>36000</v>
      </c>
      <c r="I359" s="6">
        <v>7.1999999999999998E-3</v>
      </c>
      <c r="J359" s="6">
        <v>0.99280000000000002</v>
      </c>
      <c r="K359" s="6">
        <v>2.3099999999999999E-2</v>
      </c>
      <c r="L359" s="6">
        <v>0.97689999999999999</v>
      </c>
      <c r="M359" s="7">
        <v>25883</v>
      </c>
      <c r="N359" s="7">
        <v>25414</v>
      </c>
      <c r="O359" s="7">
        <v>26352</v>
      </c>
      <c r="P359" t="s">
        <v>2294</v>
      </c>
      <c r="Q359" s="5">
        <f>5*12000*Table3[[#This Row],[FiveYearSurvivalRate]]</f>
        <v>58614</v>
      </c>
      <c r="R359" s="21">
        <f>365*5*Table3[[#This Row],[FiveYearSurvivalRate]]</f>
        <v>1782.8425</v>
      </c>
      <c r="S359" s="19">
        <f>6000/Table3[[#This Row],[Gas Mileage]]*4</f>
        <v>1130.7953260459856</v>
      </c>
      <c r="T359" s="19">
        <f>5000</f>
        <v>5000</v>
      </c>
      <c r="U359" s="19">
        <f>Table3[[#This Row],[Price]]^0.2*20000*LOG((Table3[[#This Row],[Age]]+2))*Table3[[#This Row],[FiveYearDeathRate]]</f>
        <v>2464.3559475818038</v>
      </c>
      <c r="V359" s="19">
        <f>Table3[Price]+Table3[[#This Row],[FiveYearFuelCost]]+Table3[[#This Row],[FiveYearInsurance]]+Table3[[#This Row],[FiveYearRepairCost]]</f>
        <v>34478.151273627795</v>
      </c>
    </row>
    <row r="360" spans="1:22" x14ac:dyDescent="0.25">
      <c r="A360" t="s">
        <v>3466</v>
      </c>
      <c r="B360" t="s">
        <v>3491</v>
      </c>
      <c r="C360" t="s">
        <v>3492</v>
      </c>
      <c r="D360">
        <v>2013</v>
      </c>
      <c r="E360">
        <v>1</v>
      </c>
      <c r="F360">
        <v>4</v>
      </c>
      <c r="G360" s="21">
        <v>20.774000000000001</v>
      </c>
      <c r="H360" s="5">
        <v>12000</v>
      </c>
      <c r="I360" s="6">
        <v>2.3999999999999998E-3</v>
      </c>
      <c r="J360" s="6">
        <v>0.99760000000000004</v>
      </c>
      <c r="K360" s="6">
        <v>1.54E-2</v>
      </c>
      <c r="L360" s="6">
        <v>0.98460000000000003</v>
      </c>
      <c r="M360" s="7">
        <v>27181</v>
      </c>
      <c r="N360" s="7">
        <v>26808</v>
      </c>
      <c r="O360" s="7">
        <v>27555</v>
      </c>
      <c r="P360" t="s">
        <v>2802</v>
      </c>
      <c r="Q360" s="5">
        <f>5*12000*Table3[[#This Row],[FiveYearSurvivalRate]]</f>
        <v>59076</v>
      </c>
      <c r="R360" s="21">
        <f>365*5*Table3[[#This Row],[FiveYearSurvivalRate]]</f>
        <v>1796.895</v>
      </c>
      <c r="S360" s="19">
        <f>6000/Table3[[#This Row],[Gas Mileage]]*4</f>
        <v>1155.2902666795032</v>
      </c>
      <c r="T360" s="19">
        <f>5000</f>
        <v>5000</v>
      </c>
      <c r="U360" s="19">
        <f>Table3[[#This Row],[Price]]^0.2*20000*LOG((Table3[[#This Row],[Age]]+2))*Table3[[#This Row],[FiveYearDeathRate]]</f>
        <v>1132.4852818340503</v>
      </c>
      <c r="V360" s="19">
        <f>Table3[Price]+Table3[[#This Row],[FiveYearFuelCost]]+Table3[[#This Row],[FiveYearInsurance]]+Table3[[#This Row],[FiveYearRepairCost]]</f>
        <v>34468.775548513549</v>
      </c>
    </row>
    <row r="361" spans="1:22" x14ac:dyDescent="0.25">
      <c r="A361" t="s">
        <v>3101</v>
      </c>
      <c r="B361" t="s">
        <v>3108</v>
      </c>
      <c r="C361" t="s">
        <v>3109</v>
      </c>
      <c r="D361">
        <v>2006</v>
      </c>
      <c r="E361">
        <v>8</v>
      </c>
      <c r="G361" s="21">
        <v>15.835000000000001</v>
      </c>
      <c r="H361" s="5">
        <v>96000</v>
      </c>
      <c r="I361" s="6">
        <v>1.46E-2</v>
      </c>
      <c r="J361" s="6">
        <v>0.98540000000000005</v>
      </c>
      <c r="K361" s="6">
        <v>9.1200000000000003E-2</v>
      </c>
      <c r="L361" s="6">
        <v>0.90880000000000005</v>
      </c>
      <c r="M361" s="7">
        <v>15376</v>
      </c>
      <c r="N361" s="7">
        <v>15167</v>
      </c>
      <c r="O361" s="7">
        <v>15585</v>
      </c>
      <c r="P361" t="s">
        <v>342</v>
      </c>
      <c r="Q361" s="5">
        <f>5*12000*Table3[[#This Row],[FiveYearSurvivalRate]]</f>
        <v>54528</v>
      </c>
      <c r="R361" s="21">
        <f>365*5*Table3[[#This Row],[FiveYearSurvivalRate]]</f>
        <v>1658.5600000000002</v>
      </c>
      <c r="S361" s="19">
        <f>6000/Table3[[#This Row],[Gas Mileage]]*4</f>
        <v>1515.6299336911902</v>
      </c>
      <c r="T361" s="19">
        <f>5000</f>
        <v>5000</v>
      </c>
      <c r="U361" s="19">
        <f>Table3[[#This Row],[Price]]^0.2*20000*LOG((Table3[[#This Row],[Age]]+2))*Table3[[#This Row],[FiveYearDeathRate]]</f>
        <v>12542.771429132479</v>
      </c>
      <c r="V361" s="19">
        <f>Table3[Price]+Table3[[#This Row],[FiveYearFuelCost]]+Table3[[#This Row],[FiveYearInsurance]]+Table3[[#This Row],[FiveYearRepairCost]]</f>
        <v>34434.401362823672</v>
      </c>
    </row>
    <row r="362" spans="1:22" x14ac:dyDescent="0.25">
      <c r="A362" t="s">
        <v>3162</v>
      </c>
      <c r="B362" t="s">
        <v>3165</v>
      </c>
      <c r="C362" t="s">
        <v>3166</v>
      </c>
      <c r="D362">
        <v>2014</v>
      </c>
      <c r="E362">
        <v>0</v>
      </c>
      <c r="F362">
        <v>4</v>
      </c>
      <c r="G362" s="21">
        <v>21.14</v>
      </c>
      <c r="H362" s="5">
        <v>0</v>
      </c>
      <c r="I362" s="6">
        <v>0</v>
      </c>
      <c r="J362" s="6">
        <v>1</v>
      </c>
      <c r="K362" s="6">
        <v>1.7000000000000001E-2</v>
      </c>
      <c r="L362" s="6">
        <v>0.98299999999999998</v>
      </c>
      <c r="M362" s="7">
        <v>27477</v>
      </c>
      <c r="N362" s="7">
        <v>26995</v>
      </c>
      <c r="O362" s="7">
        <v>27959</v>
      </c>
      <c r="P362" t="s">
        <v>3605</v>
      </c>
      <c r="Q362" s="5">
        <f>5*12000*Table3[[#This Row],[FiveYearSurvivalRate]]</f>
        <v>58980</v>
      </c>
      <c r="R362" s="21">
        <f>365*5*Table3[[#This Row],[FiveYearSurvivalRate]]</f>
        <v>1793.9749999999999</v>
      </c>
      <c r="S362" s="19">
        <f>6000/Table3[[#This Row],[Gas Mileage]]*4</f>
        <v>1135.2885525070956</v>
      </c>
      <c r="T362" s="19">
        <f>5000</f>
        <v>5000</v>
      </c>
      <c r="U362" s="19">
        <f>Table3[[#This Row],[Price]]^0.2*20000*LOG((Table3[[#This Row],[Age]]+2))*Table3[[#This Row],[FiveYearDeathRate]]</f>
        <v>790.46483076170443</v>
      </c>
      <c r="V362" s="19">
        <f>Table3[Price]+Table3[[#This Row],[FiveYearFuelCost]]+Table3[[#This Row],[FiveYearInsurance]]+Table3[[#This Row],[FiveYearRepairCost]]</f>
        <v>34402.753383268799</v>
      </c>
    </row>
    <row r="363" spans="1:22" x14ac:dyDescent="0.25">
      <c r="A363" t="s">
        <v>3288</v>
      </c>
      <c r="B363" t="s">
        <v>3295</v>
      </c>
      <c r="C363" t="s">
        <v>3296</v>
      </c>
      <c r="D363">
        <v>2005</v>
      </c>
      <c r="E363">
        <v>9</v>
      </c>
      <c r="F363">
        <v>1.33</v>
      </c>
      <c r="G363" s="21">
        <v>18.135999999999999</v>
      </c>
      <c r="H363" s="5">
        <v>108000</v>
      </c>
      <c r="I363" s="6">
        <v>4.82E-2</v>
      </c>
      <c r="J363" s="6">
        <v>0.95179999999999998</v>
      </c>
      <c r="K363" s="6">
        <v>0.21260000000000001</v>
      </c>
      <c r="L363" s="6">
        <v>0.78739999999999999</v>
      </c>
      <c r="M363" s="7">
        <v>4385</v>
      </c>
      <c r="N363" s="7">
        <v>4318</v>
      </c>
      <c r="O363" s="7">
        <v>4453</v>
      </c>
      <c r="P363" t="s">
        <v>172</v>
      </c>
      <c r="Q363" s="5">
        <f>5*12000*Table3[[#This Row],[FiveYearSurvivalRate]]</f>
        <v>47244</v>
      </c>
      <c r="R363" s="21">
        <f>365*5*Table3[[#This Row],[FiveYearSurvivalRate]]</f>
        <v>1437.0049999999999</v>
      </c>
      <c r="S363" s="19">
        <f>6000/Table3[[#This Row],[Gas Mileage]]*4</f>
        <v>1323.3348037053374</v>
      </c>
      <c r="T363" s="19">
        <f>5000</f>
        <v>5000</v>
      </c>
      <c r="U363" s="19">
        <f>Table3[[#This Row],[Price]]^0.2*20000*LOG((Table3[[#This Row],[Age]]+2))*Table3[[#This Row],[FiveYearDeathRate]]</f>
        <v>23691.998595111181</v>
      </c>
      <c r="V363" s="19">
        <f>Table3[Price]+Table3[[#This Row],[FiveYearFuelCost]]+Table3[[#This Row],[FiveYearInsurance]]+Table3[[#This Row],[FiveYearRepairCost]]</f>
        <v>34400.333398816518</v>
      </c>
    </row>
    <row r="364" spans="1:22" x14ac:dyDescent="0.25">
      <c r="A364" t="s">
        <v>3265</v>
      </c>
      <c r="B364" t="s">
        <v>3268</v>
      </c>
      <c r="C364" t="s">
        <v>3269</v>
      </c>
      <c r="D364">
        <v>2006</v>
      </c>
      <c r="E364">
        <v>8</v>
      </c>
      <c r="F364">
        <v>3</v>
      </c>
      <c r="G364" s="21">
        <v>17.869</v>
      </c>
      <c r="H364" s="5">
        <v>96000</v>
      </c>
      <c r="I364" s="6">
        <v>2.3099999999999999E-2</v>
      </c>
      <c r="J364" s="6">
        <v>0.97689999999999999</v>
      </c>
      <c r="K364" s="6">
        <v>0.1062</v>
      </c>
      <c r="L364" s="6">
        <v>0.89380000000000004</v>
      </c>
      <c r="M364" s="7">
        <v>13769</v>
      </c>
      <c r="N364" s="7">
        <v>13459</v>
      </c>
      <c r="O364" s="7">
        <v>14080</v>
      </c>
      <c r="P364" t="s">
        <v>444</v>
      </c>
      <c r="Q364" s="5">
        <f>5*12000*Table3[[#This Row],[FiveYearSurvivalRate]]</f>
        <v>53628</v>
      </c>
      <c r="R364" s="21">
        <f>365*5*Table3[[#This Row],[FiveYearSurvivalRate]]</f>
        <v>1631.1850000000002</v>
      </c>
      <c r="S364" s="19">
        <f>6000/Table3[[#This Row],[Gas Mileage]]*4</f>
        <v>1343.1081761710225</v>
      </c>
      <c r="T364" s="19">
        <f>5000</f>
        <v>5000</v>
      </c>
      <c r="U364" s="19">
        <f>Table3[[#This Row],[Price]]^0.2*20000*LOG((Table3[[#This Row],[Age]]+2))*Table3[[#This Row],[FiveYearDeathRate]]</f>
        <v>14286.800897548845</v>
      </c>
      <c r="V364" s="19">
        <f>Table3[Price]+Table3[[#This Row],[FiveYearFuelCost]]+Table3[[#This Row],[FiveYearInsurance]]+Table3[[#This Row],[FiveYearRepairCost]]</f>
        <v>34398.909073719871</v>
      </c>
    </row>
    <row r="365" spans="1:22" x14ac:dyDescent="0.25">
      <c r="A365" t="s">
        <v>3048</v>
      </c>
      <c r="B365" t="s">
        <v>3055</v>
      </c>
      <c r="C365" t="s">
        <v>3056</v>
      </c>
      <c r="D365">
        <v>2013</v>
      </c>
      <c r="E365">
        <v>1</v>
      </c>
      <c r="F365">
        <v>4</v>
      </c>
      <c r="G365" s="21">
        <v>23.165400000000002</v>
      </c>
      <c r="H365" s="5">
        <v>12000</v>
      </c>
      <c r="I365" s="6">
        <v>2.2000000000000001E-3</v>
      </c>
      <c r="J365" s="6">
        <v>0.99780000000000002</v>
      </c>
      <c r="K365" s="6">
        <v>1.3599999999999999E-2</v>
      </c>
      <c r="L365" s="6">
        <v>0.98640000000000005</v>
      </c>
      <c r="M365" s="7">
        <v>27361</v>
      </c>
      <c r="N365" s="7">
        <v>26953</v>
      </c>
      <c r="O365" s="7">
        <v>27769</v>
      </c>
      <c r="P365" t="s">
        <v>2848</v>
      </c>
      <c r="Q365" s="5">
        <f>5*12000*Table3[[#This Row],[FiveYearSurvivalRate]]</f>
        <v>59184</v>
      </c>
      <c r="R365" s="21">
        <f>365*5*Table3[[#This Row],[FiveYearSurvivalRate]]</f>
        <v>1800.18</v>
      </c>
      <c r="S365" s="19">
        <f>6000/Table3[[#This Row],[Gas Mileage]]*4</f>
        <v>1036.0278691496801</v>
      </c>
      <c r="T365" s="19">
        <f>5000</f>
        <v>5000</v>
      </c>
      <c r="U365" s="19">
        <f>Table3[[#This Row],[Price]]^0.2*20000*LOG((Table3[[#This Row],[Age]]+2))*Table3[[#This Row],[FiveYearDeathRate]]</f>
        <v>1001.4379867506923</v>
      </c>
      <c r="V365" s="19">
        <f>Table3[Price]+Table3[[#This Row],[FiveYearFuelCost]]+Table3[[#This Row],[FiveYearInsurance]]+Table3[[#This Row],[FiveYearRepairCost]]</f>
        <v>34398.465855900373</v>
      </c>
    </row>
    <row r="366" spans="1:22" x14ac:dyDescent="0.25">
      <c r="A366" t="s">
        <v>3175</v>
      </c>
      <c r="B366" t="s">
        <v>3198</v>
      </c>
      <c r="C366" t="s">
        <v>3199</v>
      </c>
      <c r="D366">
        <v>2006</v>
      </c>
      <c r="E366">
        <v>8</v>
      </c>
      <c r="F366">
        <v>1.33</v>
      </c>
      <c r="G366" s="21">
        <v>21.03</v>
      </c>
      <c r="H366" s="5">
        <v>96000</v>
      </c>
      <c r="I366" s="6">
        <v>2.9000000000000001E-2</v>
      </c>
      <c r="J366" s="6">
        <v>0.97099999999999997</v>
      </c>
      <c r="K366" s="6">
        <v>0.1434</v>
      </c>
      <c r="L366" s="6">
        <v>0.85660000000000003</v>
      </c>
      <c r="M366" s="7">
        <v>10112</v>
      </c>
      <c r="N366" s="7">
        <v>9905</v>
      </c>
      <c r="O366" s="7">
        <v>10319</v>
      </c>
      <c r="P366" t="s">
        <v>404</v>
      </c>
      <c r="Q366" s="5">
        <f>5*12000*Table3[[#This Row],[FiveYearSurvivalRate]]</f>
        <v>51396</v>
      </c>
      <c r="R366" s="21">
        <f>365*5*Table3[[#This Row],[FiveYearSurvivalRate]]</f>
        <v>1563.2950000000001</v>
      </c>
      <c r="S366" s="19">
        <f>6000/Table3[[#This Row],[Gas Mileage]]*4</f>
        <v>1141.2268188302423</v>
      </c>
      <c r="T366" s="19">
        <f>5000</f>
        <v>5000</v>
      </c>
      <c r="U366" s="19">
        <f>Table3[[#This Row],[Price]]^0.2*20000*LOG((Table3[[#This Row],[Age]]+2))*Table3[[#This Row],[FiveYearDeathRate]]</f>
        <v>18136.210973859725</v>
      </c>
      <c r="V366" s="19">
        <f>Table3[Price]+Table3[[#This Row],[FiveYearFuelCost]]+Table3[[#This Row],[FiveYearInsurance]]+Table3[[#This Row],[FiveYearRepairCost]]</f>
        <v>34389.437792689969</v>
      </c>
    </row>
    <row r="367" spans="1:22" x14ac:dyDescent="0.25">
      <c r="A367" t="s">
        <v>3048</v>
      </c>
      <c r="B367" t="s">
        <v>3061</v>
      </c>
      <c r="C367" t="s">
        <v>3062</v>
      </c>
      <c r="D367">
        <v>2010</v>
      </c>
      <c r="E367">
        <v>4</v>
      </c>
      <c r="F367">
        <v>3.67</v>
      </c>
      <c r="G367" s="21">
        <v>18.830200000000001</v>
      </c>
      <c r="H367" s="5">
        <v>48000</v>
      </c>
      <c r="I367" s="6">
        <v>8.8000000000000005E-3</v>
      </c>
      <c r="J367" s="6">
        <v>0.99119999999999997</v>
      </c>
      <c r="K367" s="6">
        <v>2.1399999999999999E-2</v>
      </c>
      <c r="L367" s="6">
        <v>0.97860000000000003</v>
      </c>
      <c r="M367" s="7">
        <v>25559</v>
      </c>
      <c r="N367" s="7">
        <v>25046</v>
      </c>
      <c r="O367" s="7">
        <v>26073</v>
      </c>
      <c r="P367" t="s">
        <v>1800</v>
      </c>
      <c r="Q367" s="5">
        <f>5*12000*Table3[[#This Row],[FiveYearSurvivalRate]]</f>
        <v>58716</v>
      </c>
      <c r="R367" s="21">
        <f>365*5*Table3[[#This Row],[FiveYearSurvivalRate]]</f>
        <v>1785.9449999999999</v>
      </c>
      <c r="S367" s="19">
        <f>6000/Table3[[#This Row],[Gas Mileage]]*4</f>
        <v>1274.5483319348705</v>
      </c>
      <c r="T367" s="19">
        <f>5000</f>
        <v>5000</v>
      </c>
      <c r="U367" s="19">
        <f>Table3[[#This Row],[Price]]^0.2*20000*LOG((Table3[[#This Row],[Age]]+2))*Table3[[#This Row],[FiveYearDeathRate]]</f>
        <v>2535.2253003039127</v>
      </c>
      <c r="V367" s="19">
        <f>Table3[Price]+Table3[[#This Row],[FiveYearFuelCost]]+Table3[[#This Row],[FiveYearInsurance]]+Table3[[#This Row],[FiveYearRepairCost]]</f>
        <v>34368.773632238786</v>
      </c>
    </row>
    <row r="368" spans="1:22" x14ac:dyDescent="0.25">
      <c r="A368" t="s">
        <v>3175</v>
      </c>
      <c r="B368" t="s">
        <v>3180</v>
      </c>
      <c r="C368" t="s">
        <v>3181</v>
      </c>
      <c r="D368">
        <v>2011</v>
      </c>
      <c r="E368">
        <v>3</v>
      </c>
      <c r="G368" s="21">
        <v>15.92</v>
      </c>
      <c r="H368" s="5">
        <v>36000</v>
      </c>
      <c r="I368" s="6">
        <v>6.6E-3</v>
      </c>
      <c r="J368" s="6">
        <v>0.99339999999999995</v>
      </c>
      <c r="K368" s="6">
        <v>2.9000000000000001E-2</v>
      </c>
      <c r="L368" s="6">
        <v>0.97099999999999997</v>
      </c>
      <c r="M368" s="7">
        <v>24783</v>
      </c>
      <c r="N368" s="7">
        <v>24081</v>
      </c>
      <c r="O368" s="7">
        <v>25485</v>
      </c>
      <c r="P368" t="s">
        <v>2210</v>
      </c>
      <c r="Q368" s="5">
        <f>5*12000*Table3[[#This Row],[FiveYearSurvivalRate]]</f>
        <v>58260</v>
      </c>
      <c r="R368" s="21">
        <f>365*5*Table3[[#This Row],[FiveYearSurvivalRate]]</f>
        <v>1772.075</v>
      </c>
      <c r="S368" s="19">
        <f>6000/Table3[[#This Row],[Gas Mileage]]*4</f>
        <v>1507.537688442211</v>
      </c>
      <c r="T368" s="19">
        <f>5000</f>
        <v>5000</v>
      </c>
      <c r="U368" s="19">
        <f>Table3[[#This Row],[Price]]^0.2*20000*LOG((Table3[[#This Row],[Age]]+2))*Table3[[#This Row],[FiveYearDeathRate]]</f>
        <v>3067.0249414100381</v>
      </c>
      <c r="V368" s="19">
        <f>Table3[Price]+Table3[[#This Row],[FiveYearFuelCost]]+Table3[[#This Row],[FiveYearInsurance]]+Table3[[#This Row],[FiveYearRepairCost]]</f>
        <v>34357.562629852247</v>
      </c>
    </row>
    <row r="369" spans="1:22" x14ac:dyDescent="0.25">
      <c r="A369" t="s">
        <v>3328</v>
      </c>
      <c r="B369" t="s">
        <v>3333</v>
      </c>
      <c r="C369" t="s">
        <v>3334</v>
      </c>
      <c r="D369">
        <v>2010</v>
      </c>
      <c r="E369">
        <v>4</v>
      </c>
      <c r="F369">
        <v>3.33</v>
      </c>
      <c r="G369" s="21">
        <v>22.56</v>
      </c>
      <c r="H369" s="5">
        <v>48000</v>
      </c>
      <c r="I369" s="6">
        <v>8.8000000000000005E-3</v>
      </c>
      <c r="J369" s="6">
        <v>0.99119999999999997</v>
      </c>
      <c r="K369" s="6">
        <v>3.5000000000000003E-2</v>
      </c>
      <c r="L369" s="6">
        <v>0.96499999999999997</v>
      </c>
      <c r="M369" s="7">
        <v>24164</v>
      </c>
      <c r="N369" s="7">
        <v>23552</v>
      </c>
      <c r="O369" s="7">
        <v>24776</v>
      </c>
      <c r="P369" t="s">
        <v>1540</v>
      </c>
      <c r="Q369" s="5">
        <f>5*12000*Table3[[#This Row],[FiveYearSurvivalRate]]</f>
        <v>57900</v>
      </c>
      <c r="R369" s="21">
        <f>365*5*Table3[[#This Row],[FiveYearSurvivalRate]]</f>
        <v>1761.125</v>
      </c>
      <c r="S369" s="19">
        <f>6000/Table3[[#This Row],[Gas Mileage]]*4</f>
        <v>1063.8297872340427</v>
      </c>
      <c r="T369" s="19">
        <f>5000</f>
        <v>5000</v>
      </c>
      <c r="U369" s="19">
        <f>Table3[[#This Row],[Price]]^0.2*20000*LOG((Table3[[#This Row],[Age]]+2))*Table3[[#This Row],[FiveYearDeathRate]]</f>
        <v>4100.1129899203743</v>
      </c>
      <c r="V369" s="19">
        <f>Table3[Price]+Table3[[#This Row],[FiveYearFuelCost]]+Table3[[#This Row],[FiveYearInsurance]]+Table3[[#This Row],[FiveYearRepairCost]]</f>
        <v>34327.942777154414</v>
      </c>
    </row>
    <row r="370" spans="1:22" x14ac:dyDescent="0.25">
      <c r="A370" t="s">
        <v>3288</v>
      </c>
      <c r="B370" t="s">
        <v>3293</v>
      </c>
      <c r="C370" t="s">
        <v>3294</v>
      </c>
      <c r="D370">
        <v>2013</v>
      </c>
      <c r="E370">
        <v>1</v>
      </c>
      <c r="F370">
        <v>4</v>
      </c>
      <c r="G370" s="21">
        <v>18.800999999999998</v>
      </c>
      <c r="H370" s="5">
        <v>12000</v>
      </c>
      <c r="I370" s="6">
        <v>3.3999999999999998E-3</v>
      </c>
      <c r="J370" s="6">
        <v>0.99660000000000004</v>
      </c>
      <c r="K370" s="6">
        <v>2.4799999999999999E-2</v>
      </c>
      <c r="L370" s="6">
        <v>0.97519999999999996</v>
      </c>
      <c r="M370" s="7">
        <v>26178</v>
      </c>
      <c r="N370" s="7">
        <v>25520</v>
      </c>
      <c r="O370" s="7">
        <v>26836</v>
      </c>
      <c r="P370" t="s">
        <v>2982</v>
      </c>
      <c r="Q370" s="5">
        <f>5*12000*Table3[[#This Row],[FiveYearSurvivalRate]]</f>
        <v>58512</v>
      </c>
      <c r="R370" s="21">
        <f>365*5*Table3[[#This Row],[FiveYearSurvivalRate]]</f>
        <v>1779.74</v>
      </c>
      <c r="S370" s="19">
        <f>6000/Table3[[#This Row],[Gas Mileage]]*4</f>
        <v>1276.5278442636031</v>
      </c>
      <c r="T370" s="19">
        <f>5000</f>
        <v>5000</v>
      </c>
      <c r="U370" s="19">
        <f>Table3[[#This Row],[Price]]^0.2*20000*LOG((Table3[[#This Row],[Age]]+2))*Table3[[#This Row],[FiveYearDeathRate]]</f>
        <v>1810.0798468416201</v>
      </c>
      <c r="V370" s="19">
        <f>Table3[Price]+Table3[[#This Row],[FiveYearFuelCost]]+Table3[[#This Row],[FiveYearInsurance]]+Table3[[#This Row],[FiveYearRepairCost]]</f>
        <v>34264.607691105222</v>
      </c>
    </row>
    <row r="371" spans="1:22" x14ac:dyDescent="0.25">
      <c r="A371" t="s">
        <v>3466</v>
      </c>
      <c r="B371" t="s">
        <v>3467</v>
      </c>
      <c r="C371" t="s">
        <v>3468</v>
      </c>
      <c r="D371">
        <v>2011</v>
      </c>
      <c r="E371">
        <v>3</v>
      </c>
      <c r="F371">
        <v>3.67</v>
      </c>
      <c r="G371" s="21">
        <v>19.103000000000002</v>
      </c>
      <c r="H371" s="5">
        <v>36000</v>
      </c>
      <c r="I371" s="6">
        <v>7.1999999999999998E-3</v>
      </c>
      <c r="J371" s="6">
        <v>0.99280000000000002</v>
      </c>
      <c r="K371" s="6">
        <v>2.2200000000000001E-2</v>
      </c>
      <c r="L371" s="6">
        <v>0.9778</v>
      </c>
      <c r="M371" s="7">
        <v>25617</v>
      </c>
      <c r="N371" s="7">
        <v>24904</v>
      </c>
      <c r="O371" s="7">
        <v>26330</v>
      </c>
      <c r="P371" t="s">
        <v>2066</v>
      </c>
      <c r="Q371" s="5">
        <f>5*12000*Table3[[#This Row],[FiveYearSurvivalRate]]</f>
        <v>58668</v>
      </c>
      <c r="R371" s="21">
        <f>365*5*Table3[[#This Row],[FiveYearSurvivalRate]]</f>
        <v>1784.4849999999999</v>
      </c>
      <c r="S371" s="19">
        <f>6000/Table3[[#This Row],[Gas Mileage]]*4</f>
        <v>1256.3471706014761</v>
      </c>
      <c r="T371" s="19">
        <f>5000</f>
        <v>5000</v>
      </c>
      <c r="U371" s="19">
        <f>Table3[[#This Row],[Price]]^0.2*20000*LOG((Table3[[#This Row],[Age]]+2))*Table3[[#This Row],[FiveYearDeathRate]]</f>
        <v>2363.4540464275478</v>
      </c>
      <c r="V371" s="19">
        <f>Table3[Price]+Table3[[#This Row],[FiveYearFuelCost]]+Table3[[#This Row],[FiveYearInsurance]]+Table3[[#This Row],[FiveYearRepairCost]]</f>
        <v>34236.801217029024</v>
      </c>
    </row>
    <row r="372" spans="1:22" x14ac:dyDescent="0.25">
      <c r="A372" t="s">
        <v>3145</v>
      </c>
      <c r="B372" t="s">
        <v>3160</v>
      </c>
      <c r="C372" t="s">
        <v>3161</v>
      </c>
      <c r="D372">
        <v>2006</v>
      </c>
      <c r="E372">
        <v>8</v>
      </c>
      <c r="F372">
        <v>2.67</v>
      </c>
      <c r="G372" s="21">
        <v>19.888999999999999</v>
      </c>
      <c r="H372" s="5">
        <v>96000</v>
      </c>
      <c r="I372" s="6">
        <v>3.9399999999999998E-2</v>
      </c>
      <c r="J372" s="6">
        <v>0.96060000000000001</v>
      </c>
      <c r="K372" s="6">
        <v>0.16739999999999999</v>
      </c>
      <c r="L372" s="6">
        <v>0.83260000000000001</v>
      </c>
      <c r="M372" s="7">
        <v>7874</v>
      </c>
      <c r="N372" s="7">
        <v>7734</v>
      </c>
      <c r="O372" s="7">
        <v>8015</v>
      </c>
      <c r="P372" t="s">
        <v>380</v>
      </c>
      <c r="Q372" s="5">
        <f>5*12000*Table3[[#This Row],[FiveYearSurvivalRate]]</f>
        <v>49956</v>
      </c>
      <c r="R372" s="21">
        <f>365*5*Table3[[#This Row],[FiveYearSurvivalRate]]</f>
        <v>1519.4950000000001</v>
      </c>
      <c r="S372" s="19">
        <f>6000/Table3[[#This Row],[Gas Mileage]]*4</f>
        <v>1206.697169289557</v>
      </c>
      <c r="T372" s="19">
        <f>5000</f>
        <v>5000</v>
      </c>
      <c r="U372" s="19">
        <f>Table3[[#This Row],[Price]]^0.2*20000*LOG((Table3[[#This Row],[Age]]+2))*Table3[[#This Row],[FiveYearDeathRate]]</f>
        <v>20138.379996257958</v>
      </c>
      <c r="V372" s="19">
        <f>Table3[Price]+Table3[[#This Row],[FiveYearFuelCost]]+Table3[[#This Row],[FiveYearInsurance]]+Table3[[#This Row],[FiveYearRepairCost]]</f>
        <v>34219.077165547511</v>
      </c>
    </row>
    <row r="373" spans="1:22" x14ac:dyDescent="0.25">
      <c r="A373" t="s">
        <v>3118</v>
      </c>
      <c r="B373" t="s">
        <v>3131</v>
      </c>
      <c r="C373" t="s">
        <v>3132</v>
      </c>
      <c r="D373">
        <v>2014</v>
      </c>
      <c r="E373">
        <v>0</v>
      </c>
      <c r="F373">
        <v>3.33</v>
      </c>
      <c r="G373" s="21">
        <v>22</v>
      </c>
      <c r="H373" s="5">
        <v>0</v>
      </c>
      <c r="I373" s="6">
        <v>0</v>
      </c>
      <c r="J373" s="6">
        <v>1</v>
      </c>
      <c r="K373" s="6">
        <v>1.9E-2</v>
      </c>
      <c r="L373" s="6">
        <v>0.98099999999999998</v>
      </c>
      <c r="M373" s="7">
        <v>27135</v>
      </c>
      <c r="N373" s="7">
        <v>26860</v>
      </c>
      <c r="O373" s="7">
        <v>27411</v>
      </c>
      <c r="P373" t="s">
        <v>3594</v>
      </c>
      <c r="Q373" s="5">
        <f>5*12000*Table3[[#This Row],[FiveYearSurvivalRate]]</f>
        <v>58860</v>
      </c>
      <c r="R373" s="21">
        <f>365*5*Table3[[#This Row],[FiveYearSurvivalRate]]</f>
        <v>1790.325</v>
      </c>
      <c r="S373" s="19">
        <f>6000/Table3[[#This Row],[Gas Mileage]]*4</f>
        <v>1090.909090909091</v>
      </c>
      <c r="T373" s="19">
        <f>5000</f>
        <v>5000</v>
      </c>
      <c r="U373" s="19">
        <f>Table3[[#This Row],[Price]]^0.2*20000*LOG((Table3[[#This Row],[Age]]+2))*Table3[[#This Row],[FiveYearDeathRate]]</f>
        <v>881.2504142438512</v>
      </c>
      <c r="V373" s="19">
        <f>Table3[Price]+Table3[[#This Row],[FiveYearFuelCost]]+Table3[[#This Row],[FiveYearInsurance]]+Table3[[#This Row],[FiveYearRepairCost]]</f>
        <v>34107.159505152937</v>
      </c>
    </row>
    <row r="374" spans="1:22" x14ac:dyDescent="0.25">
      <c r="A374" t="s">
        <v>3288</v>
      </c>
      <c r="B374" t="s">
        <v>3293</v>
      </c>
      <c r="C374" t="s">
        <v>3294</v>
      </c>
      <c r="D374">
        <v>2006</v>
      </c>
      <c r="E374">
        <v>8</v>
      </c>
      <c r="F374">
        <v>3.67</v>
      </c>
      <c r="G374" s="21">
        <v>18.800999999999998</v>
      </c>
      <c r="H374" s="5">
        <v>96000</v>
      </c>
      <c r="I374" s="6">
        <v>4.0399999999999998E-2</v>
      </c>
      <c r="J374" s="6">
        <v>0.95960000000000001</v>
      </c>
      <c r="K374" s="6">
        <v>0.1832</v>
      </c>
      <c r="L374" s="6">
        <v>0.81679999999999997</v>
      </c>
      <c r="M374" s="7">
        <v>6565</v>
      </c>
      <c r="N374" s="7">
        <v>6432</v>
      </c>
      <c r="O374" s="7">
        <v>6698</v>
      </c>
      <c r="P374" t="s">
        <v>458</v>
      </c>
      <c r="Q374" s="5">
        <f>5*12000*Table3[[#This Row],[FiveYearSurvivalRate]]</f>
        <v>49008</v>
      </c>
      <c r="R374" s="21">
        <f>365*5*Table3[[#This Row],[FiveYearSurvivalRate]]</f>
        <v>1490.6599999999999</v>
      </c>
      <c r="S374" s="19">
        <f>6000/Table3[[#This Row],[Gas Mileage]]*4</f>
        <v>1276.5278442636031</v>
      </c>
      <c r="T374" s="19">
        <f>5000</f>
        <v>5000</v>
      </c>
      <c r="U374" s="19">
        <f>Table3[[#This Row],[Price]]^0.2*20000*LOG((Table3[[#This Row],[Age]]+2))*Table3[[#This Row],[FiveYearDeathRate]]</f>
        <v>21252.127418247652</v>
      </c>
      <c r="V374" s="19">
        <f>Table3[Price]+Table3[[#This Row],[FiveYearFuelCost]]+Table3[[#This Row],[FiveYearInsurance]]+Table3[[#This Row],[FiveYearRepairCost]]</f>
        <v>34093.655262511253</v>
      </c>
    </row>
    <row r="375" spans="1:22" x14ac:dyDescent="0.25">
      <c r="A375" t="s">
        <v>3145</v>
      </c>
      <c r="B375" t="s">
        <v>3150</v>
      </c>
      <c r="C375" t="s">
        <v>3151</v>
      </c>
      <c r="D375">
        <v>2007</v>
      </c>
      <c r="E375">
        <v>7</v>
      </c>
      <c r="G375" s="21">
        <v>16.5</v>
      </c>
      <c r="H375" s="5">
        <v>84000</v>
      </c>
      <c r="I375" s="6">
        <v>2.9600000000000001E-2</v>
      </c>
      <c r="J375" s="6">
        <v>0.97040000000000004</v>
      </c>
      <c r="K375" s="6">
        <v>0.14760000000000001</v>
      </c>
      <c r="L375" s="6">
        <v>0.85240000000000005</v>
      </c>
      <c r="M375" s="7">
        <v>9863</v>
      </c>
      <c r="N375" s="7">
        <v>9677</v>
      </c>
      <c r="O375" s="7">
        <v>10049</v>
      </c>
      <c r="P375" t="s">
        <v>696</v>
      </c>
      <c r="Q375" s="5">
        <f>5*12000*Table3[[#This Row],[FiveYearSurvivalRate]]</f>
        <v>51144</v>
      </c>
      <c r="R375" s="21">
        <f>365*5*Table3[[#This Row],[FiveYearSurvivalRate]]</f>
        <v>1555.63</v>
      </c>
      <c r="S375" s="19">
        <f>6000/Table3[[#This Row],[Gas Mileage]]*4</f>
        <v>1454.5454545454545</v>
      </c>
      <c r="T375" s="19">
        <f>5000</f>
        <v>5000</v>
      </c>
      <c r="U375" s="19">
        <f>Table3[[#This Row],[Price]]^0.2*20000*LOG((Table3[[#This Row],[Age]]+2))*Table3[[#This Row],[FiveYearDeathRate]]</f>
        <v>17724.619438400983</v>
      </c>
      <c r="V375" s="19">
        <f>Table3[Price]+Table3[[#This Row],[FiveYearFuelCost]]+Table3[[#This Row],[FiveYearInsurance]]+Table3[[#This Row],[FiveYearRepairCost]]</f>
        <v>34042.164892946435</v>
      </c>
    </row>
    <row r="376" spans="1:22" x14ac:dyDescent="0.25">
      <c r="A376" t="s">
        <v>3048</v>
      </c>
      <c r="B376" t="s">
        <v>3051</v>
      </c>
      <c r="C376" t="s">
        <v>3052</v>
      </c>
      <c r="D376">
        <v>2013</v>
      </c>
      <c r="E376">
        <v>1</v>
      </c>
      <c r="F376">
        <v>4</v>
      </c>
      <c r="G376" s="21">
        <v>21.035499999999999</v>
      </c>
      <c r="H376" s="5">
        <v>12000</v>
      </c>
      <c r="I376" s="6">
        <v>2.2000000000000001E-3</v>
      </c>
      <c r="J376" s="6">
        <v>0.99780000000000002</v>
      </c>
      <c r="K376" s="6">
        <v>1.3599999999999999E-2</v>
      </c>
      <c r="L376" s="6">
        <v>0.98640000000000005</v>
      </c>
      <c r="M376" s="7">
        <v>26875</v>
      </c>
      <c r="N376" s="7">
        <v>26522</v>
      </c>
      <c r="O376" s="7">
        <v>27227</v>
      </c>
      <c r="P376" t="s">
        <v>2678</v>
      </c>
      <c r="Q376" s="5">
        <f>5*12000*Table3[[#This Row],[FiveYearSurvivalRate]]</f>
        <v>59184</v>
      </c>
      <c r="R376" s="21">
        <f>365*5*Table3[[#This Row],[FiveYearSurvivalRate]]</f>
        <v>1800.18</v>
      </c>
      <c r="S376" s="19">
        <f>6000/Table3[[#This Row],[Gas Mileage]]*4</f>
        <v>1140.9284305103279</v>
      </c>
      <c r="T376" s="19">
        <f>5000</f>
        <v>5000</v>
      </c>
      <c r="U376" s="19">
        <f>Table3[[#This Row],[Price]]^0.2*20000*LOG((Table3[[#This Row],[Age]]+2))*Table3[[#This Row],[FiveYearDeathRate]]</f>
        <v>997.85482694813993</v>
      </c>
      <c r="V376" s="19">
        <f>Table3[Price]+Table3[[#This Row],[FiveYearFuelCost]]+Table3[[#This Row],[FiveYearInsurance]]+Table3[[#This Row],[FiveYearRepairCost]]</f>
        <v>34013.783257458468</v>
      </c>
    </row>
    <row r="377" spans="1:22" x14ac:dyDescent="0.25">
      <c r="A377" t="s">
        <v>3466</v>
      </c>
      <c r="B377" t="s">
        <v>3491</v>
      </c>
      <c r="C377" t="s">
        <v>3492</v>
      </c>
      <c r="D377">
        <v>2014</v>
      </c>
      <c r="E377">
        <v>0</v>
      </c>
      <c r="F377">
        <v>4</v>
      </c>
      <c r="G377" s="21">
        <v>20.774000000000001</v>
      </c>
      <c r="H377" s="5">
        <v>0</v>
      </c>
      <c r="I377" s="6">
        <v>0</v>
      </c>
      <c r="J377" s="6">
        <v>1</v>
      </c>
      <c r="K377" s="6">
        <v>1.2E-2</v>
      </c>
      <c r="L377" s="6">
        <v>0.98799999999999999</v>
      </c>
      <c r="M377" s="7">
        <v>27295</v>
      </c>
      <c r="N377" s="7">
        <v>26920</v>
      </c>
      <c r="O377" s="7">
        <v>27670</v>
      </c>
      <c r="P377" t="s">
        <v>3722</v>
      </c>
      <c r="Q377" s="5">
        <f>5*12000*Table3[[#This Row],[FiveYearSurvivalRate]]</f>
        <v>59280</v>
      </c>
      <c r="R377" s="21">
        <f>365*5*Table3[[#This Row],[FiveYearSurvivalRate]]</f>
        <v>1803.1</v>
      </c>
      <c r="S377" s="19">
        <f>6000/Table3[[#This Row],[Gas Mileage]]*4</f>
        <v>1155.2902666795032</v>
      </c>
      <c r="T377" s="19">
        <f>5000</f>
        <v>5000</v>
      </c>
      <c r="U377" s="19">
        <f>Table3[[#This Row],[Price]]^0.2*20000*LOG((Table3[[#This Row],[Age]]+2))*Table3[[#This Row],[FiveYearDeathRate]]</f>
        <v>557.23403395163996</v>
      </c>
      <c r="V377" s="19">
        <f>Table3[Price]+Table3[[#This Row],[FiveYearFuelCost]]+Table3[[#This Row],[FiveYearInsurance]]+Table3[[#This Row],[FiveYearRepairCost]]</f>
        <v>34007.524300631136</v>
      </c>
    </row>
    <row r="378" spans="1:22" x14ac:dyDescent="0.25">
      <c r="A378" t="s">
        <v>3118</v>
      </c>
      <c r="B378" t="s">
        <v>3143</v>
      </c>
      <c r="C378" t="s">
        <v>3144</v>
      </c>
      <c r="D378">
        <v>2012</v>
      </c>
      <c r="E378">
        <v>2</v>
      </c>
      <c r="F378">
        <v>4</v>
      </c>
      <c r="G378" s="21">
        <v>36.890999999999998</v>
      </c>
      <c r="H378" s="5">
        <v>24000</v>
      </c>
      <c r="I378" s="6">
        <v>7.6E-3</v>
      </c>
      <c r="J378" s="6">
        <v>0.99239999999999995</v>
      </c>
      <c r="K378" s="6">
        <v>3.04E-2</v>
      </c>
      <c r="L378" s="6">
        <v>0.96960000000000002</v>
      </c>
      <c r="M378" s="7">
        <v>25551</v>
      </c>
      <c r="N378" s="7">
        <v>24874</v>
      </c>
      <c r="O378" s="7">
        <v>26229</v>
      </c>
      <c r="P378" t="s">
        <v>2536</v>
      </c>
      <c r="Q378" s="5">
        <f>5*12000*Table3[[#This Row],[FiveYearSurvivalRate]]</f>
        <v>58176</v>
      </c>
      <c r="R378" s="21">
        <f>365*5*Table3[[#This Row],[FiveYearSurvivalRate]]</f>
        <v>1769.52</v>
      </c>
      <c r="S378" s="19">
        <f>6000/Table3[[#This Row],[Gas Mileage]]*4</f>
        <v>650.56517849882084</v>
      </c>
      <c r="T378" s="19">
        <f>5000</f>
        <v>5000</v>
      </c>
      <c r="U378" s="19">
        <f>Table3[[#This Row],[Price]]^0.2*20000*LOG((Table3[[#This Row],[Age]]+2))*Table3[[#This Row],[FiveYearDeathRate]]</f>
        <v>2786.2810912636487</v>
      </c>
      <c r="V378" s="19">
        <f>Table3[Price]+Table3[[#This Row],[FiveYearFuelCost]]+Table3[[#This Row],[FiveYearInsurance]]+Table3[[#This Row],[FiveYearRepairCost]]</f>
        <v>33987.846269762471</v>
      </c>
    </row>
    <row r="379" spans="1:22" x14ac:dyDescent="0.25">
      <c r="A379" t="s">
        <v>3118</v>
      </c>
      <c r="B379" t="s">
        <v>3139</v>
      </c>
      <c r="C379" t="s">
        <v>3140</v>
      </c>
      <c r="D379">
        <v>2008</v>
      </c>
      <c r="E379">
        <v>6</v>
      </c>
      <c r="G379" s="21">
        <v>18.47</v>
      </c>
      <c r="H379" s="5">
        <v>72000</v>
      </c>
      <c r="I379" s="6">
        <v>2.47E-2</v>
      </c>
      <c r="J379" s="6">
        <v>0.97529999999999994</v>
      </c>
      <c r="K379" s="6">
        <v>0.1000666667</v>
      </c>
      <c r="L379" s="6">
        <v>0.89993333330000003</v>
      </c>
      <c r="M379" s="7">
        <v>15264</v>
      </c>
      <c r="N379" s="7">
        <v>14894</v>
      </c>
      <c r="O379" s="7">
        <v>15635</v>
      </c>
      <c r="P379" t="s">
        <v>1032</v>
      </c>
      <c r="Q379" s="5">
        <f>5*12000*Table3[[#This Row],[FiveYearSurvivalRate]]</f>
        <v>53995.999997999999</v>
      </c>
      <c r="R379" s="21">
        <f>365*5*Table3[[#This Row],[FiveYearSurvivalRate]]</f>
        <v>1642.3783332725</v>
      </c>
      <c r="S379" s="19">
        <f>6000/Table3[[#This Row],[Gas Mileage]]*4</f>
        <v>1299.4044396318354</v>
      </c>
      <c r="T379" s="19">
        <f>5000</f>
        <v>5000</v>
      </c>
      <c r="U379" s="19">
        <f>Table3[[#This Row],[Price]]^0.2*20000*LOG((Table3[[#This Row],[Age]]+2))*Table3[[#This Row],[FiveYearDeathRate]]</f>
        <v>12410.352793960486</v>
      </c>
      <c r="V379" s="19">
        <f>Table3[Price]+Table3[[#This Row],[FiveYearFuelCost]]+Table3[[#This Row],[FiveYearInsurance]]+Table3[[#This Row],[FiveYearRepairCost]]</f>
        <v>33973.757233592318</v>
      </c>
    </row>
    <row r="380" spans="1:22" x14ac:dyDescent="0.25">
      <c r="A380" t="s">
        <v>3145</v>
      </c>
      <c r="B380" t="s">
        <v>3152</v>
      </c>
      <c r="C380" t="s">
        <v>3153</v>
      </c>
      <c r="D380">
        <v>2005</v>
      </c>
      <c r="E380">
        <v>9</v>
      </c>
      <c r="G380" s="21">
        <v>18.5</v>
      </c>
      <c r="H380" s="5">
        <v>108000</v>
      </c>
      <c r="I380" s="6">
        <v>4.9200000000000001E-2</v>
      </c>
      <c r="J380" s="6">
        <v>0.95079999999999998</v>
      </c>
      <c r="K380" s="6">
        <v>0.18720000000000001</v>
      </c>
      <c r="L380" s="6">
        <v>0.81279999999999997</v>
      </c>
      <c r="M380" s="7">
        <v>5694</v>
      </c>
      <c r="N380" s="7">
        <v>5617</v>
      </c>
      <c r="O380" s="7">
        <v>5772</v>
      </c>
      <c r="P380" t="s">
        <v>104</v>
      </c>
      <c r="Q380" s="5">
        <f>5*12000*Table3[[#This Row],[FiveYearSurvivalRate]]</f>
        <v>48768</v>
      </c>
      <c r="R380" s="21">
        <f>365*5*Table3[[#This Row],[FiveYearSurvivalRate]]</f>
        <v>1483.36</v>
      </c>
      <c r="S380" s="19">
        <f>6000/Table3[[#This Row],[Gas Mileage]]*4</f>
        <v>1297.2972972972973</v>
      </c>
      <c r="T380" s="19">
        <f>5000</f>
        <v>5000</v>
      </c>
      <c r="U380" s="19">
        <f>Table3[[#This Row],[Price]]^0.2*20000*LOG((Table3[[#This Row],[Age]]+2))*Table3[[#This Row],[FiveYearDeathRate]]</f>
        <v>21980.312137629051</v>
      </c>
      <c r="V380" s="19">
        <f>Table3[Price]+Table3[[#This Row],[FiveYearFuelCost]]+Table3[[#This Row],[FiveYearInsurance]]+Table3[[#This Row],[FiveYearRepairCost]]</f>
        <v>33971.609434926344</v>
      </c>
    </row>
    <row r="381" spans="1:22" x14ac:dyDescent="0.25">
      <c r="A381" t="s">
        <v>3328</v>
      </c>
      <c r="B381" t="s">
        <v>3331</v>
      </c>
      <c r="C381" t="s">
        <v>3332</v>
      </c>
      <c r="D381">
        <v>2007</v>
      </c>
      <c r="E381">
        <v>7</v>
      </c>
      <c r="F381">
        <v>3.33</v>
      </c>
      <c r="G381" s="21">
        <v>23.603999999999999</v>
      </c>
      <c r="H381" s="5">
        <v>84000</v>
      </c>
      <c r="I381" s="6">
        <v>2.3E-2</v>
      </c>
      <c r="J381" s="6">
        <v>0.97699999999999998</v>
      </c>
      <c r="K381" s="6">
        <v>0.1192666667</v>
      </c>
      <c r="L381" s="6">
        <v>0.88073333330000003</v>
      </c>
      <c r="M381" s="7">
        <v>12845</v>
      </c>
      <c r="N381" s="7">
        <v>12530</v>
      </c>
      <c r="O381" s="7">
        <v>13161</v>
      </c>
      <c r="P381" t="s">
        <v>826</v>
      </c>
      <c r="Q381" s="5">
        <f>5*12000*Table3[[#This Row],[FiveYearSurvivalRate]]</f>
        <v>52843.999997999999</v>
      </c>
      <c r="R381" s="21">
        <f>365*5*Table3[[#This Row],[FiveYearSurvivalRate]]</f>
        <v>1607.3383332725</v>
      </c>
      <c r="S381" s="19">
        <f>6000/Table3[[#This Row],[Gas Mileage]]*4</f>
        <v>1016.7768174885613</v>
      </c>
      <c r="T381" s="19">
        <f>5000</f>
        <v>5000</v>
      </c>
      <c r="U381" s="19">
        <f>Table3[[#This Row],[Price]]^0.2*20000*LOG((Table3[[#This Row],[Age]]+2))*Table3[[#This Row],[FiveYearDeathRate]]</f>
        <v>15099.225061830035</v>
      </c>
      <c r="V381" s="19">
        <f>Table3[Price]+Table3[[#This Row],[FiveYearFuelCost]]+Table3[[#This Row],[FiveYearInsurance]]+Table3[[#This Row],[FiveYearRepairCost]]</f>
        <v>33961.001879318595</v>
      </c>
    </row>
    <row r="382" spans="1:22" x14ac:dyDescent="0.25">
      <c r="A382" t="s">
        <v>3359</v>
      </c>
      <c r="B382" t="s">
        <v>3364</v>
      </c>
      <c r="C382" t="s">
        <v>3365</v>
      </c>
      <c r="D382">
        <v>2012</v>
      </c>
      <c r="E382">
        <v>2</v>
      </c>
      <c r="F382">
        <v>4</v>
      </c>
      <c r="G382" s="21">
        <v>22.067</v>
      </c>
      <c r="H382" s="5">
        <v>24000</v>
      </c>
      <c r="I382" s="6">
        <v>4.4000000000000003E-3</v>
      </c>
      <c r="J382" s="6">
        <v>0.99560000000000004</v>
      </c>
      <c r="K382" s="6">
        <v>2.3E-2</v>
      </c>
      <c r="L382" s="6">
        <v>0.97699999999999998</v>
      </c>
      <c r="M382" s="7">
        <v>25736</v>
      </c>
      <c r="N382" s="7">
        <v>25021</v>
      </c>
      <c r="O382" s="7">
        <v>26451</v>
      </c>
      <c r="P382" t="s">
        <v>2338</v>
      </c>
      <c r="Q382" s="5">
        <f>5*12000*Table3[[#This Row],[FiveYearSurvivalRate]]</f>
        <v>58620</v>
      </c>
      <c r="R382" s="21">
        <f>365*5*Table3[[#This Row],[FiveYearSurvivalRate]]</f>
        <v>1783.0249999999999</v>
      </c>
      <c r="S382" s="19">
        <f>6000/Table3[[#This Row],[Gas Mileage]]*4</f>
        <v>1087.5968640957085</v>
      </c>
      <c r="T382" s="19">
        <f>5000</f>
        <v>5000</v>
      </c>
      <c r="U382" s="19">
        <f>Table3[[#This Row],[Price]]^0.2*20000*LOG((Table3[[#This Row],[Age]]+2))*Table3[[#This Row],[FiveYearDeathRate]]</f>
        <v>2111.0854342131211</v>
      </c>
      <c r="V382" s="19">
        <f>Table3[Price]+Table3[[#This Row],[FiveYearFuelCost]]+Table3[[#This Row],[FiveYearInsurance]]+Table3[[#This Row],[FiveYearRepairCost]]</f>
        <v>33934.682298308828</v>
      </c>
    </row>
    <row r="383" spans="1:22" x14ac:dyDescent="0.25">
      <c r="A383" t="s">
        <v>3063</v>
      </c>
      <c r="B383" t="s">
        <v>3068</v>
      </c>
      <c r="C383" t="s">
        <v>3069</v>
      </c>
      <c r="D383">
        <v>2008</v>
      </c>
      <c r="E383">
        <v>6</v>
      </c>
      <c r="F383">
        <v>3.67</v>
      </c>
      <c r="G383" s="21">
        <v>26.75</v>
      </c>
      <c r="H383" s="5">
        <v>72000</v>
      </c>
      <c r="I383" s="6">
        <v>1.9800000000000002E-2</v>
      </c>
      <c r="J383" s="6">
        <v>0.98019999999999996</v>
      </c>
      <c r="K383" s="6">
        <v>0.1278</v>
      </c>
      <c r="L383" s="6">
        <v>0.87219999999999998</v>
      </c>
      <c r="M383" s="7">
        <v>12734</v>
      </c>
      <c r="N383" s="7">
        <v>12526</v>
      </c>
      <c r="O383" s="7">
        <v>12943</v>
      </c>
      <c r="P383" t="s">
        <v>1152</v>
      </c>
      <c r="Q383" s="5">
        <f>5*12000*Table3[[#This Row],[FiveYearSurvivalRate]]</f>
        <v>52332</v>
      </c>
      <c r="R383" s="21">
        <f>365*5*Table3[[#This Row],[FiveYearSurvivalRate]]</f>
        <v>1591.7649999999999</v>
      </c>
      <c r="S383" s="19">
        <f>6000/Table3[[#This Row],[Gas Mileage]]*4</f>
        <v>897.19626168224295</v>
      </c>
      <c r="T383" s="19">
        <f>5000</f>
        <v>5000</v>
      </c>
      <c r="U383" s="19">
        <f>Table3[[#This Row],[Price]]^0.2*20000*LOG((Table3[[#This Row],[Age]]+2))*Table3[[#This Row],[FiveYearDeathRate]]</f>
        <v>15285.682889845955</v>
      </c>
      <c r="V383" s="19">
        <f>Table3[Price]+Table3[[#This Row],[FiveYearFuelCost]]+Table3[[#This Row],[FiveYearInsurance]]+Table3[[#This Row],[FiveYearRepairCost]]</f>
        <v>33916.879151528199</v>
      </c>
    </row>
    <row r="384" spans="1:22" x14ac:dyDescent="0.25">
      <c r="A384" t="s">
        <v>3202</v>
      </c>
      <c r="B384" t="s">
        <v>3211</v>
      </c>
      <c r="C384" t="s">
        <v>3212</v>
      </c>
      <c r="D384">
        <v>2014</v>
      </c>
      <c r="E384">
        <v>0</v>
      </c>
      <c r="F384">
        <v>4</v>
      </c>
      <c r="G384" s="21">
        <v>20.765000000000001</v>
      </c>
      <c r="H384" s="5">
        <v>0</v>
      </c>
      <c r="I384" s="6">
        <v>0</v>
      </c>
      <c r="J384" s="6">
        <v>1</v>
      </c>
      <c r="K384" s="6">
        <v>1.9E-2</v>
      </c>
      <c r="L384" s="6">
        <v>0.98099999999999998</v>
      </c>
      <c r="M384" s="7">
        <v>26881</v>
      </c>
      <c r="N384" s="7">
        <v>26465</v>
      </c>
      <c r="O384" s="7">
        <v>27298</v>
      </c>
      <c r="P384" t="s">
        <v>3622</v>
      </c>
      <c r="Q384" s="5">
        <f>5*12000*Table3[[#This Row],[FiveYearSurvivalRate]]</f>
        <v>58860</v>
      </c>
      <c r="R384" s="21">
        <f>365*5*Table3[[#This Row],[FiveYearSurvivalRate]]</f>
        <v>1790.325</v>
      </c>
      <c r="S384" s="19">
        <f>6000/Table3[[#This Row],[Gas Mileage]]*4</f>
        <v>1155.7909944618348</v>
      </c>
      <c r="T384" s="19">
        <f>5000</f>
        <v>5000</v>
      </c>
      <c r="U384" s="19">
        <f>Table3[[#This Row],[Price]]^0.2*20000*LOG((Table3[[#This Row],[Age]]+2))*Table3[[#This Row],[FiveYearDeathRate]]</f>
        <v>879.59439474523469</v>
      </c>
      <c r="V384" s="19">
        <f>Table3[Price]+Table3[[#This Row],[FiveYearFuelCost]]+Table3[[#This Row],[FiveYearInsurance]]+Table3[[#This Row],[FiveYearRepairCost]]</f>
        <v>33916.385389207062</v>
      </c>
    </row>
    <row r="385" spans="1:22" x14ac:dyDescent="0.25">
      <c r="A385" t="s">
        <v>3359</v>
      </c>
      <c r="B385" t="s">
        <v>3370</v>
      </c>
      <c r="C385" t="s">
        <v>3371</v>
      </c>
      <c r="D385">
        <v>2013</v>
      </c>
      <c r="E385">
        <v>1</v>
      </c>
      <c r="F385">
        <v>4</v>
      </c>
      <c r="G385" s="21">
        <v>22.294499999999999</v>
      </c>
      <c r="H385" s="5">
        <v>12000</v>
      </c>
      <c r="I385" s="6">
        <v>2.2000000000000001E-3</v>
      </c>
      <c r="J385" s="6">
        <v>0.99780000000000002</v>
      </c>
      <c r="K385" s="6">
        <v>1.7000000000000001E-2</v>
      </c>
      <c r="L385" s="6">
        <v>0.98299999999999998</v>
      </c>
      <c r="M385" s="7">
        <v>26579</v>
      </c>
      <c r="N385" s="7">
        <v>25761</v>
      </c>
      <c r="O385" s="7">
        <v>27398</v>
      </c>
      <c r="P385" t="s">
        <v>2696</v>
      </c>
      <c r="Q385" s="5">
        <f>5*12000*Table3[[#This Row],[FiveYearSurvivalRate]]</f>
        <v>58980</v>
      </c>
      <c r="R385" s="21">
        <f>365*5*Table3[[#This Row],[FiveYearSurvivalRate]]</f>
        <v>1793.9749999999999</v>
      </c>
      <c r="S385" s="19">
        <f>6000/Table3[[#This Row],[Gas Mileage]]*4</f>
        <v>1076.4986880172239</v>
      </c>
      <c r="T385" s="19">
        <f>5000</f>
        <v>5000</v>
      </c>
      <c r="U385" s="19">
        <f>Table3[[#This Row],[Price]]^0.2*20000*LOG((Table3[[#This Row],[Age]]+2))*Table3[[#This Row],[FiveYearDeathRate]]</f>
        <v>1244.5587667132227</v>
      </c>
      <c r="V385" s="19">
        <f>Table3[Price]+Table3[[#This Row],[FiveYearFuelCost]]+Table3[[#This Row],[FiveYearInsurance]]+Table3[[#This Row],[FiveYearRepairCost]]</f>
        <v>33900.05745473045</v>
      </c>
    </row>
    <row r="386" spans="1:22" x14ac:dyDescent="0.25">
      <c r="A386" t="s">
        <v>3202</v>
      </c>
      <c r="B386" t="s">
        <v>3209</v>
      </c>
      <c r="C386" t="s">
        <v>3210</v>
      </c>
      <c r="D386">
        <v>2014</v>
      </c>
      <c r="E386">
        <v>0</v>
      </c>
      <c r="F386">
        <v>2.33</v>
      </c>
      <c r="G386" s="21">
        <v>16.616</v>
      </c>
      <c r="H386" s="5">
        <v>0</v>
      </c>
      <c r="I386" s="6">
        <v>0</v>
      </c>
      <c r="J386" s="6">
        <v>1</v>
      </c>
      <c r="K386" s="6">
        <v>1.9E-2</v>
      </c>
      <c r="L386" s="6">
        <v>0.98099999999999998</v>
      </c>
      <c r="M386" s="7">
        <v>26572</v>
      </c>
      <c r="N386" s="7">
        <v>26075</v>
      </c>
      <c r="O386" s="7">
        <v>27070</v>
      </c>
      <c r="P386" t="s">
        <v>3621</v>
      </c>
      <c r="Q386" s="5">
        <f>5*12000*Table3[[#This Row],[FiveYearSurvivalRate]]</f>
        <v>58860</v>
      </c>
      <c r="R386" s="21">
        <f>365*5*Table3[[#This Row],[FiveYearSurvivalRate]]</f>
        <v>1790.325</v>
      </c>
      <c r="S386" s="19">
        <f>6000/Table3[[#This Row],[Gas Mileage]]*4</f>
        <v>1444.3909484833896</v>
      </c>
      <c r="T386" s="19">
        <f>5000</f>
        <v>5000</v>
      </c>
      <c r="U386" s="19">
        <f>Table3[[#This Row],[Price]]^0.2*20000*LOG((Table3[[#This Row],[Age]]+2))*Table3[[#This Row],[FiveYearDeathRate]]</f>
        <v>877.56282537652078</v>
      </c>
      <c r="V386" s="19">
        <f>Table3[Price]+Table3[[#This Row],[FiveYearFuelCost]]+Table3[[#This Row],[FiveYearInsurance]]+Table3[[#This Row],[FiveYearRepairCost]]</f>
        <v>33893.953773859903</v>
      </c>
    </row>
    <row r="387" spans="1:22" x14ac:dyDescent="0.25">
      <c r="A387" t="s">
        <v>3063</v>
      </c>
      <c r="B387" t="s">
        <v>3066</v>
      </c>
      <c r="C387" t="s">
        <v>3067</v>
      </c>
      <c r="D387">
        <v>2006</v>
      </c>
      <c r="E387">
        <v>8</v>
      </c>
      <c r="F387">
        <v>3.67</v>
      </c>
      <c r="G387" s="21">
        <v>25.718</v>
      </c>
      <c r="H387" s="5">
        <v>96000</v>
      </c>
      <c r="I387" s="6">
        <v>3.9399999999999998E-2</v>
      </c>
      <c r="J387" s="6">
        <v>0.96060000000000001</v>
      </c>
      <c r="K387" s="6">
        <v>0.16739999999999999</v>
      </c>
      <c r="L387" s="6">
        <v>0.83260000000000001</v>
      </c>
      <c r="M387" s="7">
        <v>7819</v>
      </c>
      <c r="N387" s="7">
        <v>7648</v>
      </c>
      <c r="O387" s="7">
        <v>7990</v>
      </c>
      <c r="P387" t="s">
        <v>432</v>
      </c>
      <c r="Q387" s="5">
        <f>5*12000*Table3[[#This Row],[FiveYearSurvivalRate]]</f>
        <v>49956</v>
      </c>
      <c r="R387" s="21">
        <f>365*5*Table3[[#This Row],[FiveYearSurvivalRate]]</f>
        <v>1519.4950000000001</v>
      </c>
      <c r="S387" s="19">
        <f>6000/Table3[[#This Row],[Gas Mileage]]*4</f>
        <v>933.19853798895713</v>
      </c>
      <c r="T387" s="19">
        <f>5000</f>
        <v>5000</v>
      </c>
      <c r="U387" s="19">
        <f>Table3[[#This Row],[Price]]^0.2*20000*LOG((Table3[[#This Row],[Age]]+2))*Table3[[#This Row],[FiveYearDeathRate]]</f>
        <v>20110.167687281984</v>
      </c>
      <c r="V387" s="19">
        <f>Table3[Price]+Table3[[#This Row],[FiveYearFuelCost]]+Table3[[#This Row],[FiveYearInsurance]]+Table3[[#This Row],[FiveYearRepairCost]]</f>
        <v>33862.36622527094</v>
      </c>
    </row>
    <row r="388" spans="1:22" x14ac:dyDescent="0.25">
      <c r="A388" t="s">
        <v>3063</v>
      </c>
      <c r="B388" t="s">
        <v>3068</v>
      </c>
      <c r="C388" t="s">
        <v>3069</v>
      </c>
      <c r="D388">
        <v>2007</v>
      </c>
      <c r="E388">
        <v>7</v>
      </c>
      <c r="F388">
        <v>3.67</v>
      </c>
      <c r="G388" s="21">
        <v>26.75</v>
      </c>
      <c r="H388" s="5">
        <v>84000</v>
      </c>
      <c r="I388" s="6">
        <v>2.9600000000000001E-2</v>
      </c>
      <c r="J388" s="6">
        <v>0.97040000000000004</v>
      </c>
      <c r="K388" s="6">
        <v>0.14760000000000001</v>
      </c>
      <c r="L388" s="6">
        <v>0.85240000000000005</v>
      </c>
      <c r="M388" s="7">
        <v>10093</v>
      </c>
      <c r="N388" s="7">
        <v>9905</v>
      </c>
      <c r="O388" s="7">
        <v>10280</v>
      </c>
      <c r="P388" t="s">
        <v>794</v>
      </c>
      <c r="Q388" s="5">
        <f>5*12000*Table3[[#This Row],[FiveYearSurvivalRate]]</f>
        <v>51144</v>
      </c>
      <c r="R388" s="21">
        <f>365*5*Table3[[#This Row],[FiveYearSurvivalRate]]</f>
        <v>1555.63</v>
      </c>
      <c r="S388" s="19">
        <f>6000/Table3[[#This Row],[Gas Mileage]]*4</f>
        <v>897.19626168224295</v>
      </c>
      <c r="T388" s="19">
        <f>5000</f>
        <v>5000</v>
      </c>
      <c r="U388" s="19">
        <f>Table3[[#This Row],[Price]]^0.2*20000*LOG((Table3[[#This Row],[Age]]+2))*Table3[[#This Row],[FiveYearDeathRate]]</f>
        <v>17806.524735651783</v>
      </c>
      <c r="V388" s="19">
        <f>Table3[Price]+Table3[[#This Row],[FiveYearFuelCost]]+Table3[[#This Row],[FiveYearInsurance]]+Table3[[#This Row],[FiveYearRepairCost]]</f>
        <v>33796.720997334021</v>
      </c>
    </row>
    <row r="389" spans="1:22" x14ac:dyDescent="0.25">
      <c r="A389" t="s">
        <v>3118</v>
      </c>
      <c r="B389" t="s">
        <v>3135</v>
      </c>
      <c r="C389" t="s">
        <v>3136</v>
      </c>
      <c r="D389">
        <v>2006</v>
      </c>
      <c r="E389">
        <v>8</v>
      </c>
      <c r="G389" s="21">
        <v>16.984999999999999</v>
      </c>
      <c r="H389" s="5">
        <v>96000</v>
      </c>
      <c r="I389" s="6">
        <v>3.61E-2</v>
      </c>
      <c r="J389" s="6">
        <v>0.96389999999999998</v>
      </c>
      <c r="K389" s="6">
        <v>0.1482</v>
      </c>
      <c r="L389" s="6">
        <v>0.8518</v>
      </c>
      <c r="M389" s="7">
        <v>9033</v>
      </c>
      <c r="N389" s="7">
        <v>8872</v>
      </c>
      <c r="O389" s="7">
        <v>9195</v>
      </c>
      <c r="P389" t="s">
        <v>364</v>
      </c>
      <c r="Q389" s="5">
        <f>5*12000*Table3[[#This Row],[FiveYearSurvivalRate]]</f>
        <v>51108</v>
      </c>
      <c r="R389" s="21">
        <f>365*5*Table3[[#This Row],[FiveYearSurvivalRate]]</f>
        <v>1554.5350000000001</v>
      </c>
      <c r="S389" s="19">
        <f>6000/Table3[[#This Row],[Gas Mileage]]*4</f>
        <v>1413.0114807182808</v>
      </c>
      <c r="T389" s="19">
        <f>5000</f>
        <v>5000</v>
      </c>
      <c r="U389" s="19">
        <f>Table3[[#This Row],[Price]]^0.2*20000*LOG((Table3[[#This Row],[Age]]+2))*Table3[[#This Row],[FiveYearDeathRate]]</f>
        <v>18325.026078162853</v>
      </c>
      <c r="V389" s="19">
        <f>Table3[Price]+Table3[[#This Row],[FiveYearFuelCost]]+Table3[[#This Row],[FiveYearInsurance]]+Table3[[#This Row],[FiveYearRepairCost]]</f>
        <v>33771.037558881129</v>
      </c>
    </row>
    <row r="390" spans="1:22" x14ac:dyDescent="0.25">
      <c r="A390" t="s">
        <v>3162</v>
      </c>
      <c r="B390" t="s">
        <v>3165</v>
      </c>
      <c r="C390" t="s">
        <v>3166</v>
      </c>
      <c r="D390">
        <v>2006</v>
      </c>
      <c r="E390">
        <v>8</v>
      </c>
      <c r="F390">
        <v>2.33</v>
      </c>
      <c r="G390" s="21">
        <v>21.14</v>
      </c>
      <c r="H390" s="5">
        <v>96000</v>
      </c>
      <c r="I390" s="6">
        <v>4.0399999999999998E-2</v>
      </c>
      <c r="J390" s="6">
        <v>0.95960000000000001</v>
      </c>
      <c r="K390" s="6">
        <v>0.1832</v>
      </c>
      <c r="L390" s="6">
        <v>0.81679999999999997</v>
      </c>
      <c r="M390" s="7">
        <v>6451</v>
      </c>
      <c r="N390" s="7">
        <v>6309</v>
      </c>
      <c r="O390" s="7">
        <v>6594</v>
      </c>
      <c r="P390" t="s">
        <v>382</v>
      </c>
      <c r="Q390" s="5">
        <f>5*12000*Table3[[#This Row],[FiveYearSurvivalRate]]</f>
        <v>49008</v>
      </c>
      <c r="R390" s="21">
        <f>365*5*Table3[[#This Row],[FiveYearSurvivalRate]]</f>
        <v>1490.6599999999999</v>
      </c>
      <c r="S390" s="19">
        <f>6000/Table3[[#This Row],[Gas Mileage]]*4</f>
        <v>1135.2885525070956</v>
      </c>
      <c r="T390" s="19">
        <f>5000</f>
        <v>5000</v>
      </c>
      <c r="U390" s="19">
        <f>Table3[[#This Row],[Price]]^0.2*20000*LOG((Table3[[#This Row],[Age]]+2))*Table3[[#This Row],[FiveYearDeathRate]]</f>
        <v>21177.801501867307</v>
      </c>
      <c r="V390" s="19">
        <f>Table3[Price]+Table3[[#This Row],[FiveYearFuelCost]]+Table3[[#This Row],[FiveYearInsurance]]+Table3[[#This Row],[FiveYearRepairCost]]</f>
        <v>33764.090054374406</v>
      </c>
    </row>
    <row r="391" spans="1:22" x14ac:dyDescent="0.25">
      <c r="A391" t="s">
        <v>3413</v>
      </c>
      <c r="B391" t="s">
        <v>3432</v>
      </c>
      <c r="C391" t="s">
        <v>3433</v>
      </c>
      <c r="D391">
        <v>2014</v>
      </c>
      <c r="E391">
        <v>0</v>
      </c>
      <c r="F391">
        <v>3.67</v>
      </c>
      <c r="G391" s="21">
        <v>21.102</v>
      </c>
      <c r="H391" s="5">
        <v>0</v>
      </c>
      <c r="I391" s="6">
        <v>0</v>
      </c>
      <c r="J391" s="6">
        <v>1</v>
      </c>
      <c r="K391" s="6">
        <v>1.2E-2</v>
      </c>
      <c r="L391" s="6">
        <v>0.98799999999999999</v>
      </c>
      <c r="M391" s="7">
        <v>27046</v>
      </c>
      <c r="N391" s="7">
        <v>26220</v>
      </c>
      <c r="O391" s="7">
        <v>27873</v>
      </c>
      <c r="P391" t="s">
        <v>3695</v>
      </c>
      <c r="Q391" s="5">
        <f>5*12000*Table3[[#This Row],[FiveYearSurvivalRate]]</f>
        <v>59280</v>
      </c>
      <c r="R391" s="21">
        <f>365*5*Table3[[#This Row],[FiveYearSurvivalRate]]</f>
        <v>1803.1</v>
      </c>
      <c r="S391" s="19">
        <f>6000/Table3[[#This Row],[Gas Mileage]]*4</f>
        <v>1137.3329542223485</v>
      </c>
      <c r="T391" s="19">
        <f>5000</f>
        <v>5000</v>
      </c>
      <c r="U391" s="19">
        <f>Table3[[#This Row],[Price]]^0.2*20000*LOG((Table3[[#This Row],[Age]]+2))*Table3[[#This Row],[FiveYearDeathRate]]</f>
        <v>556.2136245746309</v>
      </c>
      <c r="V391" s="19">
        <f>Table3[Price]+Table3[[#This Row],[FiveYearFuelCost]]+Table3[[#This Row],[FiveYearInsurance]]+Table3[[#This Row],[FiveYearRepairCost]]</f>
        <v>33739.546578796981</v>
      </c>
    </row>
    <row r="392" spans="1:22" x14ac:dyDescent="0.25">
      <c r="A392" t="s">
        <v>3265</v>
      </c>
      <c r="B392" t="s">
        <v>3286</v>
      </c>
      <c r="C392" t="s">
        <v>3287</v>
      </c>
      <c r="D392">
        <v>2005</v>
      </c>
      <c r="E392">
        <v>9</v>
      </c>
      <c r="F392">
        <v>4</v>
      </c>
      <c r="G392" s="21">
        <v>15.87</v>
      </c>
      <c r="H392" s="5">
        <v>108000</v>
      </c>
      <c r="I392" s="6">
        <v>2.6800000000000001E-2</v>
      </c>
      <c r="J392" s="6">
        <v>0.97319999999999995</v>
      </c>
      <c r="K392" s="6">
        <v>0.1252666667</v>
      </c>
      <c r="L392" s="6">
        <v>0.87473333330000003</v>
      </c>
      <c r="M392" s="7">
        <v>10568</v>
      </c>
      <c r="N392" s="7">
        <v>10430</v>
      </c>
      <c r="O392" s="7">
        <v>10705</v>
      </c>
      <c r="P392" t="s">
        <v>168</v>
      </c>
      <c r="Q392" s="5">
        <f>5*12000*Table3[[#This Row],[FiveYearSurvivalRate]]</f>
        <v>52483.999997999999</v>
      </c>
      <c r="R392" s="21">
        <f>365*5*Table3[[#This Row],[FiveYearSurvivalRate]]</f>
        <v>1596.3883332724999</v>
      </c>
      <c r="S392" s="19">
        <f>6000/Table3[[#This Row],[Gas Mileage]]*4</f>
        <v>1512.287334593573</v>
      </c>
      <c r="T392" s="19">
        <f>5000</f>
        <v>5000</v>
      </c>
      <c r="U392" s="19">
        <f>Table3[[#This Row],[Price]]^0.2*20000*LOG((Table3[[#This Row],[Age]]+2))*Table3[[#This Row],[FiveYearDeathRate]]</f>
        <v>16644.800744536566</v>
      </c>
      <c r="V392" s="19">
        <f>Table3[Price]+Table3[[#This Row],[FiveYearFuelCost]]+Table3[[#This Row],[FiveYearInsurance]]+Table3[[#This Row],[FiveYearRepairCost]]</f>
        <v>33725.088079130139</v>
      </c>
    </row>
    <row r="393" spans="1:22" x14ac:dyDescent="0.25">
      <c r="A393" t="s">
        <v>3217</v>
      </c>
      <c r="B393" t="s">
        <v>3240</v>
      </c>
      <c r="C393" t="s">
        <v>3241</v>
      </c>
      <c r="D393">
        <v>2012</v>
      </c>
      <c r="E393">
        <v>2</v>
      </c>
      <c r="F393">
        <v>4</v>
      </c>
      <c r="G393" s="21">
        <v>17.46</v>
      </c>
      <c r="H393" s="5">
        <v>24000</v>
      </c>
      <c r="I393" s="6">
        <v>4.4000000000000003E-3</v>
      </c>
      <c r="J393" s="6">
        <v>0.99560000000000004</v>
      </c>
      <c r="K393" s="6">
        <v>1.6199999999999999E-2</v>
      </c>
      <c r="L393" s="6">
        <v>0.98380000000000001</v>
      </c>
      <c r="M393" s="7">
        <v>25855</v>
      </c>
      <c r="N393" s="7">
        <v>25365</v>
      </c>
      <c r="O393" s="7">
        <v>26345</v>
      </c>
      <c r="P393" t="s">
        <v>2610</v>
      </c>
      <c r="Q393" s="5">
        <f>5*12000*Table3[[#This Row],[FiveYearSurvivalRate]]</f>
        <v>59028</v>
      </c>
      <c r="R393" s="21">
        <f>365*5*Table3[[#This Row],[FiveYearSurvivalRate]]</f>
        <v>1795.4349999999999</v>
      </c>
      <c r="S393" s="19">
        <f>6000/Table3[[#This Row],[Gas Mileage]]*4</f>
        <v>1374.5704467353951</v>
      </c>
      <c r="T393" s="19">
        <f>5000</f>
        <v>5000</v>
      </c>
      <c r="U393" s="19">
        <f>Table3[[#This Row],[Price]]^0.2*20000*LOG((Table3[[#This Row],[Age]]+2))*Table3[[#This Row],[FiveYearDeathRate]]</f>
        <v>1488.3109829706243</v>
      </c>
      <c r="V393" s="19">
        <f>Table3[Price]+Table3[[#This Row],[FiveYearFuelCost]]+Table3[[#This Row],[FiveYearInsurance]]+Table3[[#This Row],[FiveYearRepairCost]]</f>
        <v>33717.881429706016</v>
      </c>
    </row>
    <row r="394" spans="1:22" x14ac:dyDescent="0.25">
      <c r="A394" t="s">
        <v>3265</v>
      </c>
      <c r="B394" t="s">
        <v>3268</v>
      </c>
      <c r="C394" t="s">
        <v>3269</v>
      </c>
      <c r="D394">
        <v>2010</v>
      </c>
      <c r="E394">
        <v>4</v>
      </c>
      <c r="F394">
        <v>4</v>
      </c>
      <c r="G394" s="21">
        <v>17.869</v>
      </c>
      <c r="H394" s="5">
        <v>48000</v>
      </c>
      <c r="I394" s="6">
        <v>9.5999999999999992E-3</v>
      </c>
      <c r="J394" s="6">
        <v>0.99039999999999995</v>
      </c>
      <c r="K394" s="6">
        <v>2.6800000000000001E-2</v>
      </c>
      <c r="L394" s="6">
        <v>0.97319999999999995</v>
      </c>
      <c r="M394" s="7">
        <v>24224</v>
      </c>
      <c r="N394" s="7">
        <v>23590</v>
      </c>
      <c r="O394" s="7">
        <v>24858</v>
      </c>
      <c r="P394" t="s">
        <v>1860</v>
      </c>
      <c r="Q394" s="5">
        <f>5*12000*Table3[[#This Row],[FiveYearSurvivalRate]]</f>
        <v>58392</v>
      </c>
      <c r="R394" s="21">
        <f>365*5*Table3[[#This Row],[FiveYearSurvivalRate]]</f>
        <v>1776.09</v>
      </c>
      <c r="S394" s="19">
        <f>6000/Table3[[#This Row],[Gas Mileage]]*4</f>
        <v>1343.1081761710225</v>
      </c>
      <c r="T394" s="19">
        <f>5000</f>
        <v>5000</v>
      </c>
      <c r="U394" s="19">
        <f>Table3[[#This Row],[Price]]^0.2*20000*LOG((Table3[[#This Row],[Age]]+2))*Table3[[#This Row],[FiveYearDeathRate]]</f>
        <v>3141.0726468752941</v>
      </c>
      <c r="V394" s="19">
        <f>Table3[Price]+Table3[[#This Row],[FiveYearFuelCost]]+Table3[[#This Row],[FiveYearInsurance]]+Table3[[#This Row],[FiveYearRepairCost]]</f>
        <v>33708.180823046314</v>
      </c>
    </row>
    <row r="395" spans="1:22" x14ac:dyDescent="0.25">
      <c r="A395" t="s">
        <v>3288</v>
      </c>
      <c r="B395" t="s">
        <v>3299</v>
      </c>
      <c r="C395" t="s">
        <v>3300</v>
      </c>
      <c r="D395">
        <v>2009</v>
      </c>
      <c r="E395">
        <v>5</v>
      </c>
      <c r="F395">
        <v>2</v>
      </c>
      <c r="G395" s="21">
        <v>17.937000000000001</v>
      </c>
      <c r="H395" s="5">
        <v>60000</v>
      </c>
      <c r="I395" s="6">
        <v>1.7000000000000001E-2</v>
      </c>
      <c r="J395" s="6">
        <v>0.98299999999999998</v>
      </c>
      <c r="K395" s="6">
        <v>9.5000000000000001E-2</v>
      </c>
      <c r="L395" s="6">
        <v>0.90500000000000003</v>
      </c>
      <c r="M395" s="7">
        <v>16203</v>
      </c>
      <c r="N395" s="7">
        <v>15910</v>
      </c>
      <c r="O395" s="7">
        <v>16495</v>
      </c>
      <c r="P395" t="s">
        <v>1514</v>
      </c>
      <c r="Q395" s="5">
        <f>5*12000*Table3[[#This Row],[FiveYearSurvivalRate]]</f>
        <v>54300</v>
      </c>
      <c r="R395" s="21">
        <f>365*5*Table3[[#This Row],[FiveYearSurvivalRate]]</f>
        <v>1651.625</v>
      </c>
      <c r="S395" s="19">
        <f>6000/Table3[[#This Row],[Gas Mileage]]*4</f>
        <v>1338.0163907007859</v>
      </c>
      <c r="T395" s="19">
        <f>5000</f>
        <v>5000</v>
      </c>
      <c r="U395" s="19">
        <f>Table3[[#This Row],[Price]]^0.2*20000*LOG((Table3[[#This Row],[Age]]+2))*Table3[[#This Row],[FiveYearDeathRate]]</f>
        <v>11157.831068395379</v>
      </c>
      <c r="V395" s="19">
        <f>Table3[Price]+Table3[[#This Row],[FiveYearFuelCost]]+Table3[[#This Row],[FiveYearInsurance]]+Table3[[#This Row],[FiveYearRepairCost]]</f>
        <v>33698.847459096163</v>
      </c>
    </row>
    <row r="396" spans="1:22" x14ac:dyDescent="0.25">
      <c r="A396" t="s">
        <v>3244</v>
      </c>
      <c r="B396" t="s">
        <v>3247</v>
      </c>
      <c r="C396" t="s">
        <v>3248</v>
      </c>
      <c r="D396">
        <v>2005</v>
      </c>
      <c r="E396">
        <v>9</v>
      </c>
      <c r="F396">
        <v>1.33</v>
      </c>
      <c r="G396" s="21">
        <v>31.18</v>
      </c>
      <c r="H396" s="5">
        <v>108000</v>
      </c>
      <c r="I396" s="6">
        <v>0.06</v>
      </c>
      <c r="J396" s="6">
        <v>0.94</v>
      </c>
      <c r="K396" s="6">
        <v>0.24479999999999999</v>
      </c>
      <c r="L396" s="6">
        <v>0.75519999999999998</v>
      </c>
      <c r="M396" s="7">
        <v>2860</v>
      </c>
      <c r="N396" s="7">
        <v>2784</v>
      </c>
      <c r="O396" s="7">
        <v>2936</v>
      </c>
      <c r="P396" t="s">
        <v>156</v>
      </c>
      <c r="Q396" s="5">
        <f>5*12000*Table3[[#This Row],[FiveYearSurvivalRate]]</f>
        <v>45312</v>
      </c>
      <c r="R396" s="21">
        <f>365*5*Table3[[#This Row],[FiveYearSurvivalRate]]</f>
        <v>1378.24</v>
      </c>
      <c r="S396" s="19">
        <f>6000/Table3[[#This Row],[Gas Mileage]]*4</f>
        <v>769.72418216805647</v>
      </c>
      <c r="T396" s="19">
        <f>5000</f>
        <v>5000</v>
      </c>
      <c r="U396" s="19">
        <f>Table3[[#This Row],[Price]]^0.2*20000*LOG((Table3[[#This Row],[Age]]+2))*Table3[[#This Row],[FiveYearDeathRate]]</f>
        <v>25045.467264890529</v>
      </c>
      <c r="V396" s="19">
        <f>Table3[Price]+Table3[[#This Row],[FiveYearFuelCost]]+Table3[[#This Row],[FiveYearInsurance]]+Table3[[#This Row],[FiveYearRepairCost]]</f>
        <v>33675.191447058583</v>
      </c>
    </row>
    <row r="397" spans="1:22" x14ac:dyDescent="0.25">
      <c r="A397" t="s">
        <v>3080</v>
      </c>
      <c r="B397" t="s">
        <v>3083</v>
      </c>
      <c r="C397" t="s">
        <v>3084</v>
      </c>
      <c r="D397">
        <v>2012</v>
      </c>
      <c r="E397">
        <v>2</v>
      </c>
      <c r="F397">
        <v>4</v>
      </c>
      <c r="G397" s="21">
        <v>19.12</v>
      </c>
      <c r="H397" s="5">
        <v>24000</v>
      </c>
      <c r="I397" s="6">
        <v>2E-3</v>
      </c>
      <c r="J397" s="6">
        <v>0.998</v>
      </c>
      <c r="K397" s="6">
        <v>1.14E-2</v>
      </c>
      <c r="L397" s="6">
        <v>0.98860000000000003</v>
      </c>
      <c r="M397" s="7">
        <v>26331</v>
      </c>
      <c r="N397" s="7">
        <v>25890</v>
      </c>
      <c r="O397" s="7">
        <v>26771</v>
      </c>
      <c r="P397" t="s">
        <v>2442</v>
      </c>
      <c r="Q397" s="5">
        <f>5*12000*Table3[[#This Row],[FiveYearSurvivalRate]]</f>
        <v>59316</v>
      </c>
      <c r="R397" s="21">
        <f>365*5*Table3[[#This Row],[FiveYearSurvivalRate]]</f>
        <v>1804.1950000000002</v>
      </c>
      <c r="S397" s="19">
        <f>6000/Table3[[#This Row],[Gas Mileage]]*4</f>
        <v>1255.2301255230125</v>
      </c>
      <c r="T397" s="19">
        <f>5000</f>
        <v>5000</v>
      </c>
      <c r="U397" s="19">
        <f>Table3[[#This Row],[Price]]^0.2*20000*LOG((Table3[[#This Row],[Age]]+2))*Table3[[#This Row],[FiveYearDeathRate]]</f>
        <v>1051.1582074382318</v>
      </c>
      <c r="V397" s="19">
        <f>Table3[Price]+Table3[[#This Row],[FiveYearFuelCost]]+Table3[[#This Row],[FiveYearInsurance]]+Table3[[#This Row],[FiveYearRepairCost]]</f>
        <v>33637.388332961244</v>
      </c>
    </row>
    <row r="398" spans="1:22" x14ac:dyDescent="0.25">
      <c r="A398" t="s">
        <v>3328</v>
      </c>
      <c r="B398" t="s">
        <v>3343</v>
      </c>
      <c r="C398" t="s">
        <v>3344</v>
      </c>
      <c r="D398">
        <v>2008</v>
      </c>
      <c r="E398">
        <v>6</v>
      </c>
      <c r="F398">
        <v>3.33</v>
      </c>
      <c r="G398" s="21">
        <v>22.222000000000001</v>
      </c>
      <c r="H398" s="5">
        <v>72000</v>
      </c>
      <c r="I398" s="6">
        <v>1.7000000000000001E-2</v>
      </c>
      <c r="J398" s="6">
        <v>0.98299999999999998</v>
      </c>
      <c r="K398" s="6">
        <v>9.5133333299999998E-2</v>
      </c>
      <c r="L398" s="6">
        <v>0.90486666670000004</v>
      </c>
      <c r="M398" s="7">
        <v>15693</v>
      </c>
      <c r="N398" s="7">
        <v>15261</v>
      </c>
      <c r="O398" s="7">
        <v>16126</v>
      </c>
      <c r="P398" t="s">
        <v>848</v>
      </c>
      <c r="Q398" s="5">
        <f>5*12000*Table3[[#This Row],[FiveYearSurvivalRate]]</f>
        <v>54292.000002000001</v>
      </c>
      <c r="R398" s="21">
        <f>365*5*Table3[[#This Row],[FiveYearSurvivalRate]]</f>
        <v>1651.3816667275</v>
      </c>
      <c r="S398" s="19">
        <f>6000/Table3[[#This Row],[Gas Mileage]]*4</f>
        <v>1080.0108001080009</v>
      </c>
      <c r="T398" s="19">
        <f>5000</f>
        <v>5000</v>
      </c>
      <c r="U398" s="19">
        <f>Table3[[#This Row],[Price]]^0.2*20000*LOG((Table3[[#This Row],[Age]]+2))*Table3[[#This Row],[FiveYearDeathRate]]</f>
        <v>11864.103632572076</v>
      </c>
      <c r="V398" s="19">
        <f>Table3[Price]+Table3[[#This Row],[FiveYearFuelCost]]+Table3[[#This Row],[FiveYearInsurance]]+Table3[[#This Row],[FiveYearRepairCost]]</f>
        <v>33637.114432680079</v>
      </c>
    </row>
    <row r="399" spans="1:22" x14ac:dyDescent="0.25">
      <c r="A399" t="s">
        <v>3175</v>
      </c>
      <c r="B399" t="s">
        <v>3200</v>
      </c>
      <c r="C399" t="s">
        <v>3201</v>
      </c>
      <c r="D399">
        <v>2014</v>
      </c>
      <c r="E399">
        <v>0</v>
      </c>
      <c r="F399">
        <v>4</v>
      </c>
      <c r="G399" s="21">
        <v>23.574999999999999</v>
      </c>
      <c r="H399" s="5">
        <v>0</v>
      </c>
      <c r="I399" s="6">
        <v>0</v>
      </c>
      <c r="J399" s="6">
        <v>1</v>
      </c>
      <c r="K399" s="6">
        <v>1.0999999999999999E-2</v>
      </c>
      <c r="L399" s="6">
        <v>0.98899999999999999</v>
      </c>
      <c r="M399" s="7">
        <v>27098</v>
      </c>
      <c r="N399" s="7">
        <v>26780</v>
      </c>
      <c r="O399" s="7">
        <v>27415</v>
      </c>
      <c r="P399" t="s">
        <v>3619</v>
      </c>
      <c r="Q399" s="5">
        <f>5*12000*Table3[[#This Row],[FiveYearSurvivalRate]]</f>
        <v>59340</v>
      </c>
      <c r="R399" s="21">
        <f>365*5*Table3[[#This Row],[FiveYearSurvivalRate]]</f>
        <v>1804.925</v>
      </c>
      <c r="S399" s="19">
        <f>6000/Table3[[#This Row],[Gas Mileage]]*4</f>
        <v>1018.0275715800636</v>
      </c>
      <c r="T399" s="19">
        <f>5000</f>
        <v>5000</v>
      </c>
      <c r="U399" s="19">
        <f>Table3[[#This Row],[Price]]^0.2*20000*LOG((Table3[[#This Row],[Age]]+2))*Table3[[#This Row],[FiveYearDeathRate]]</f>
        <v>510.05839604065682</v>
      </c>
      <c r="V399" s="19">
        <f>Table3[Price]+Table3[[#This Row],[FiveYearFuelCost]]+Table3[[#This Row],[FiveYearInsurance]]+Table3[[#This Row],[FiveYearRepairCost]]</f>
        <v>33626.085967620726</v>
      </c>
    </row>
    <row r="400" spans="1:22" x14ac:dyDescent="0.25">
      <c r="A400" t="s">
        <v>3048</v>
      </c>
      <c r="B400" t="s">
        <v>3049</v>
      </c>
      <c r="C400" t="s">
        <v>3050</v>
      </c>
      <c r="D400">
        <v>2011</v>
      </c>
      <c r="E400">
        <v>3</v>
      </c>
      <c r="F400">
        <v>4</v>
      </c>
      <c r="G400" s="21">
        <v>17.756599999999999</v>
      </c>
      <c r="H400" s="5">
        <v>36000</v>
      </c>
      <c r="I400" s="6">
        <v>6.6E-3</v>
      </c>
      <c r="J400" s="6">
        <v>0.99339999999999995</v>
      </c>
      <c r="K400" s="6">
        <v>1.8800000000000001E-2</v>
      </c>
      <c r="L400" s="6">
        <v>0.98119999999999996</v>
      </c>
      <c r="M400" s="7">
        <v>25194</v>
      </c>
      <c r="N400" s="7">
        <v>24929</v>
      </c>
      <c r="O400" s="7">
        <v>25459</v>
      </c>
      <c r="P400" t="s">
        <v>1906</v>
      </c>
      <c r="Q400" s="5">
        <f>5*12000*Table3[[#This Row],[FiveYearSurvivalRate]]</f>
        <v>58872</v>
      </c>
      <c r="R400" s="21">
        <f>365*5*Table3[[#This Row],[FiveYearSurvivalRate]]</f>
        <v>1790.6899999999998</v>
      </c>
      <c r="S400" s="19">
        <f>6000/Table3[[#This Row],[Gas Mileage]]*4</f>
        <v>1351.6101055382226</v>
      </c>
      <c r="T400" s="19">
        <f>5000</f>
        <v>5000</v>
      </c>
      <c r="U400" s="19">
        <f>Table3[[#This Row],[Price]]^0.2*20000*LOG((Table3[[#This Row],[Age]]+2))*Table3[[#This Row],[FiveYearDeathRate]]</f>
        <v>1994.8296225601532</v>
      </c>
      <c r="V400" s="19">
        <f>Table3[Price]+Table3[[#This Row],[FiveYearFuelCost]]+Table3[[#This Row],[FiveYearInsurance]]+Table3[[#This Row],[FiveYearRepairCost]]</f>
        <v>33540.439728098376</v>
      </c>
    </row>
    <row r="401" spans="1:22" x14ac:dyDescent="0.25">
      <c r="A401" t="s">
        <v>3244</v>
      </c>
      <c r="B401" t="s">
        <v>3255</v>
      </c>
      <c r="C401" t="s">
        <v>3256</v>
      </c>
      <c r="D401">
        <v>2009</v>
      </c>
      <c r="E401">
        <v>5</v>
      </c>
      <c r="F401">
        <v>4</v>
      </c>
      <c r="G401" s="21">
        <v>20.917999999999999</v>
      </c>
      <c r="H401" s="5">
        <v>60000</v>
      </c>
      <c r="I401" s="6">
        <v>0.02</v>
      </c>
      <c r="J401" s="6">
        <v>0.98</v>
      </c>
      <c r="K401" s="6">
        <v>0.12</v>
      </c>
      <c r="L401" s="6">
        <v>0.88</v>
      </c>
      <c r="M401" s="7">
        <v>13733</v>
      </c>
      <c r="N401" s="7">
        <v>13559</v>
      </c>
      <c r="O401" s="7">
        <v>13908</v>
      </c>
      <c r="P401" t="s">
        <v>1478</v>
      </c>
      <c r="Q401" s="5">
        <f>5*12000*Table3[[#This Row],[FiveYearSurvivalRate]]</f>
        <v>52800</v>
      </c>
      <c r="R401" s="21">
        <f>365*5*Table3[[#This Row],[FiveYearSurvivalRate]]</f>
        <v>1606</v>
      </c>
      <c r="S401" s="19">
        <f>6000/Table3[[#This Row],[Gas Mileage]]*4</f>
        <v>1147.3372215316951</v>
      </c>
      <c r="T401" s="19">
        <f>5000</f>
        <v>5000</v>
      </c>
      <c r="U401" s="19">
        <f>Table3[[#This Row],[Price]]^0.2*20000*LOG((Table3[[#This Row],[Age]]+2))*Table3[[#This Row],[FiveYearDeathRate]]</f>
        <v>13635.51106700397</v>
      </c>
      <c r="V401" s="19">
        <f>Table3[Price]+Table3[[#This Row],[FiveYearFuelCost]]+Table3[[#This Row],[FiveYearInsurance]]+Table3[[#This Row],[FiveYearRepairCost]]</f>
        <v>33515.848288535664</v>
      </c>
    </row>
    <row r="402" spans="1:22" x14ac:dyDescent="0.25">
      <c r="A402" t="s">
        <v>3466</v>
      </c>
      <c r="B402" t="s">
        <v>3479</v>
      </c>
      <c r="C402" t="s">
        <v>3480</v>
      </c>
      <c r="D402">
        <v>2009</v>
      </c>
      <c r="E402">
        <v>5</v>
      </c>
      <c r="F402">
        <v>4</v>
      </c>
      <c r="G402" s="21">
        <v>27.64</v>
      </c>
      <c r="H402" s="5">
        <v>60000</v>
      </c>
      <c r="I402" s="6">
        <v>1.2E-2</v>
      </c>
      <c r="J402" s="6">
        <v>0.98799999999999999</v>
      </c>
      <c r="K402" s="6">
        <v>4.5999999999999999E-2</v>
      </c>
      <c r="L402" s="6">
        <v>0.95399999999999996</v>
      </c>
      <c r="M402" s="7">
        <v>21864</v>
      </c>
      <c r="N402" s="7">
        <v>21335</v>
      </c>
      <c r="O402" s="7">
        <v>22393</v>
      </c>
      <c r="P402" t="s">
        <v>1302</v>
      </c>
      <c r="Q402" s="5">
        <f>5*12000*Table3[[#This Row],[FiveYearSurvivalRate]]</f>
        <v>57240</v>
      </c>
      <c r="R402" s="21">
        <f>365*5*Table3[[#This Row],[FiveYearSurvivalRate]]</f>
        <v>1741.05</v>
      </c>
      <c r="S402" s="19">
        <f>6000/Table3[[#This Row],[Gas Mileage]]*4</f>
        <v>868.30680173661358</v>
      </c>
      <c r="T402" s="19">
        <f>5000</f>
        <v>5000</v>
      </c>
      <c r="U402" s="19">
        <f>Table3[[#This Row],[Price]]^0.2*20000*LOG((Table3[[#This Row],[Age]]+2))*Table3[[#This Row],[FiveYearDeathRate]]</f>
        <v>5736.4187353420502</v>
      </c>
      <c r="V402" s="19">
        <f>Table3[Price]+Table3[[#This Row],[FiveYearFuelCost]]+Table3[[#This Row],[FiveYearInsurance]]+Table3[[#This Row],[FiveYearRepairCost]]</f>
        <v>33468.725537078666</v>
      </c>
    </row>
    <row r="403" spans="1:22" x14ac:dyDescent="0.25">
      <c r="A403" t="s">
        <v>3466</v>
      </c>
      <c r="B403" t="s">
        <v>3477</v>
      </c>
      <c r="C403" t="s">
        <v>3478</v>
      </c>
      <c r="D403">
        <v>2013</v>
      </c>
      <c r="E403">
        <v>1</v>
      </c>
      <c r="F403">
        <v>3.67</v>
      </c>
      <c r="G403" s="21">
        <v>18.055700000000002</v>
      </c>
      <c r="H403" s="5">
        <v>12000</v>
      </c>
      <c r="I403" s="6">
        <v>2.3999999999999998E-3</v>
      </c>
      <c r="J403" s="6">
        <v>0.99760000000000004</v>
      </c>
      <c r="K403" s="6">
        <v>1.54E-2</v>
      </c>
      <c r="L403" s="6">
        <v>0.98460000000000003</v>
      </c>
      <c r="M403" s="7">
        <v>25965</v>
      </c>
      <c r="N403" s="7">
        <v>25167</v>
      </c>
      <c r="O403" s="7">
        <v>26763</v>
      </c>
      <c r="P403" t="s">
        <v>2786</v>
      </c>
      <c r="Q403" s="5">
        <f>5*12000*Table3[[#This Row],[FiveYearSurvivalRate]]</f>
        <v>59076</v>
      </c>
      <c r="R403" s="21">
        <f>365*5*Table3[[#This Row],[FiveYearSurvivalRate]]</f>
        <v>1796.895</v>
      </c>
      <c r="S403" s="19">
        <f>6000/Table3[[#This Row],[Gas Mileage]]*4</f>
        <v>1329.2201354696854</v>
      </c>
      <c r="T403" s="19">
        <f>5000</f>
        <v>5000</v>
      </c>
      <c r="U403" s="19">
        <f>Table3[[#This Row],[Price]]^0.2*20000*LOG((Table3[[#This Row],[Age]]+2))*Table3[[#This Row],[FiveYearDeathRate]]</f>
        <v>1122.166102532052</v>
      </c>
      <c r="V403" s="19">
        <f>Table3[Price]+Table3[[#This Row],[FiveYearFuelCost]]+Table3[[#This Row],[FiveYearInsurance]]+Table3[[#This Row],[FiveYearRepairCost]]</f>
        <v>33416.386238001738</v>
      </c>
    </row>
    <row r="404" spans="1:22" x14ac:dyDescent="0.25">
      <c r="A404" t="s">
        <v>3244</v>
      </c>
      <c r="B404" t="s">
        <v>3257</v>
      </c>
      <c r="C404" t="s">
        <v>3258</v>
      </c>
      <c r="D404">
        <v>2008</v>
      </c>
      <c r="E404">
        <v>6</v>
      </c>
      <c r="F404">
        <v>4</v>
      </c>
      <c r="G404" s="21">
        <v>21.56</v>
      </c>
      <c r="H404" s="5">
        <v>72000</v>
      </c>
      <c r="I404" s="6">
        <v>0.03</v>
      </c>
      <c r="J404" s="6">
        <v>0.97</v>
      </c>
      <c r="K404" s="6">
        <v>0.1512</v>
      </c>
      <c r="L404" s="6">
        <v>0.8488</v>
      </c>
      <c r="M404" s="7">
        <v>10014</v>
      </c>
      <c r="N404" s="7">
        <v>9786</v>
      </c>
      <c r="O404" s="7">
        <v>10242</v>
      </c>
      <c r="P404" t="s">
        <v>1120</v>
      </c>
      <c r="Q404" s="5">
        <f>5*12000*Table3[[#This Row],[FiveYearSurvivalRate]]</f>
        <v>50928</v>
      </c>
      <c r="R404" s="21">
        <f>365*5*Table3[[#This Row],[FiveYearSurvivalRate]]</f>
        <v>1549.06</v>
      </c>
      <c r="S404" s="19">
        <f>6000/Table3[[#This Row],[Gas Mileage]]*4</f>
        <v>1113.1725417439704</v>
      </c>
      <c r="T404" s="19">
        <f>5000</f>
        <v>5000</v>
      </c>
      <c r="U404" s="19">
        <f>Table3[[#This Row],[Price]]^0.2*20000*LOG((Table3[[#This Row],[Age]]+2))*Table3[[#This Row],[FiveYearDeathRate]]</f>
        <v>17235.914509310103</v>
      </c>
      <c r="V404" s="19">
        <f>Table3[Price]+Table3[[#This Row],[FiveYearFuelCost]]+Table3[[#This Row],[FiveYearInsurance]]+Table3[[#This Row],[FiveYearRepairCost]]</f>
        <v>33363.08705105407</v>
      </c>
    </row>
    <row r="405" spans="1:22" x14ac:dyDescent="0.25">
      <c r="A405" t="s">
        <v>3466</v>
      </c>
      <c r="B405" t="s">
        <v>3479</v>
      </c>
      <c r="C405" t="s">
        <v>3480</v>
      </c>
      <c r="D405">
        <v>2011</v>
      </c>
      <c r="E405">
        <v>3</v>
      </c>
      <c r="F405">
        <v>4</v>
      </c>
      <c r="G405" s="21">
        <v>27.64</v>
      </c>
      <c r="H405" s="5">
        <v>36000</v>
      </c>
      <c r="I405" s="6">
        <v>7.1999999999999998E-3</v>
      </c>
      <c r="J405" s="6">
        <v>0.99280000000000002</v>
      </c>
      <c r="K405" s="6">
        <v>2.2200000000000001E-2</v>
      </c>
      <c r="L405" s="6">
        <v>0.9778</v>
      </c>
      <c r="M405" s="7">
        <v>25105</v>
      </c>
      <c r="N405" s="7">
        <v>24486</v>
      </c>
      <c r="O405" s="7">
        <v>25725</v>
      </c>
      <c r="P405" t="s">
        <v>2078</v>
      </c>
      <c r="Q405" s="5">
        <f>5*12000*Table3[[#This Row],[FiveYearSurvivalRate]]</f>
        <v>58668</v>
      </c>
      <c r="R405" s="21">
        <f>365*5*Table3[[#This Row],[FiveYearSurvivalRate]]</f>
        <v>1784.4849999999999</v>
      </c>
      <c r="S405" s="19">
        <f>6000/Table3[[#This Row],[Gas Mileage]]*4</f>
        <v>868.30680173661358</v>
      </c>
      <c r="T405" s="19">
        <f>5000</f>
        <v>5000</v>
      </c>
      <c r="U405" s="19">
        <f>Table3[[#This Row],[Price]]^0.2*20000*LOG((Table3[[#This Row],[Age]]+2))*Table3[[#This Row],[FiveYearDeathRate]]</f>
        <v>2353.9300551892616</v>
      </c>
      <c r="V405" s="19">
        <f>Table3[Price]+Table3[[#This Row],[FiveYearFuelCost]]+Table3[[#This Row],[FiveYearInsurance]]+Table3[[#This Row],[FiveYearRepairCost]]</f>
        <v>33327.236856925876</v>
      </c>
    </row>
    <row r="406" spans="1:22" x14ac:dyDescent="0.25">
      <c r="A406" t="s">
        <v>3118</v>
      </c>
      <c r="B406" t="s">
        <v>3139</v>
      </c>
      <c r="C406" t="s">
        <v>3140</v>
      </c>
      <c r="D406">
        <v>2006</v>
      </c>
      <c r="E406">
        <v>8</v>
      </c>
      <c r="G406" s="21">
        <v>18.47</v>
      </c>
      <c r="H406" s="5">
        <v>96000</v>
      </c>
      <c r="I406" s="6">
        <v>3.61E-2</v>
      </c>
      <c r="J406" s="6">
        <v>0.96389999999999998</v>
      </c>
      <c r="K406" s="6">
        <v>0.1482</v>
      </c>
      <c r="L406" s="6">
        <v>0.8518</v>
      </c>
      <c r="M406" s="7">
        <v>8792</v>
      </c>
      <c r="N406" s="7">
        <v>8649</v>
      </c>
      <c r="O406" s="7">
        <v>8935</v>
      </c>
      <c r="P406" t="s">
        <v>366</v>
      </c>
      <c r="Q406" s="5">
        <f>5*12000*Table3[[#This Row],[FiveYearSurvivalRate]]</f>
        <v>51108</v>
      </c>
      <c r="R406" s="21">
        <f>365*5*Table3[[#This Row],[FiveYearSurvivalRate]]</f>
        <v>1554.5350000000001</v>
      </c>
      <c r="S406" s="19">
        <f>6000/Table3[[#This Row],[Gas Mileage]]*4</f>
        <v>1299.4044396318354</v>
      </c>
      <c r="T406" s="19">
        <f>5000</f>
        <v>5000</v>
      </c>
      <c r="U406" s="19">
        <f>Table3[[#This Row],[Price]]^0.2*20000*LOG((Table3[[#This Row],[Age]]+2))*Table3[[#This Row],[FiveYearDeathRate]]</f>
        <v>18226.183364991433</v>
      </c>
      <c r="V406" s="19">
        <f>Table3[Price]+Table3[[#This Row],[FiveYearFuelCost]]+Table3[[#This Row],[FiveYearInsurance]]+Table3[[#This Row],[FiveYearRepairCost]]</f>
        <v>33317.587804623268</v>
      </c>
    </row>
    <row r="407" spans="1:22" x14ac:dyDescent="0.25">
      <c r="A407" t="s">
        <v>3265</v>
      </c>
      <c r="B407" t="s">
        <v>3268</v>
      </c>
      <c r="C407" t="s">
        <v>3269</v>
      </c>
      <c r="D407">
        <v>2009</v>
      </c>
      <c r="E407">
        <v>5</v>
      </c>
      <c r="F407">
        <v>4</v>
      </c>
      <c r="G407" s="21">
        <v>17.869</v>
      </c>
      <c r="H407" s="5">
        <v>60000</v>
      </c>
      <c r="I407" s="6">
        <v>1.2E-2</v>
      </c>
      <c r="J407" s="6">
        <v>0.98799999999999999</v>
      </c>
      <c r="K407" s="6">
        <v>4.9000000000000002E-2</v>
      </c>
      <c r="L407" s="6">
        <v>0.95099999999999996</v>
      </c>
      <c r="M407" s="7">
        <v>20886</v>
      </c>
      <c r="N407" s="7">
        <v>20288</v>
      </c>
      <c r="O407" s="7">
        <v>21485</v>
      </c>
      <c r="P407" t="s">
        <v>1490</v>
      </c>
      <c r="Q407" s="5">
        <f>5*12000*Table3[[#This Row],[FiveYearSurvivalRate]]</f>
        <v>57060</v>
      </c>
      <c r="R407" s="21">
        <f>365*5*Table3[[#This Row],[FiveYearSurvivalRate]]</f>
        <v>1735.5749999999998</v>
      </c>
      <c r="S407" s="19">
        <f>6000/Table3[[#This Row],[Gas Mileage]]*4</f>
        <v>1343.1081761710225</v>
      </c>
      <c r="T407" s="19">
        <f>5000</f>
        <v>5000</v>
      </c>
      <c r="U407" s="19">
        <f>Table3[[#This Row],[Price]]^0.2*20000*LOG((Table3[[#This Row],[Age]]+2))*Table3[[#This Row],[FiveYearDeathRate]]</f>
        <v>6054.8616594571076</v>
      </c>
      <c r="V407" s="19">
        <f>Table3[Price]+Table3[[#This Row],[FiveYearFuelCost]]+Table3[[#This Row],[FiveYearInsurance]]+Table3[[#This Row],[FiveYearRepairCost]]</f>
        <v>33283.96983562813</v>
      </c>
    </row>
    <row r="408" spans="1:22" x14ac:dyDescent="0.25">
      <c r="A408" t="s">
        <v>3359</v>
      </c>
      <c r="B408" t="s">
        <v>3366</v>
      </c>
      <c r="C408" t="s">
        <v>3367</v>
      </c>
      <c r="D408">
        <v>2012</v>
      </c>
      <c r="E408">
        <v>2</v>
      </c>
      <c r="F408">
        <v>4</v>
      </c>
      <c r="G408" s="21">
        <v>19.815000000000001</v>
      </c>
      <c r="H408" s="5">
        <v>24000</v>
      </c>
      <c r="I408" s="6">
        <v>4.4000000000000003E-3</v>
      </c>
      <c r="J408" s="6">
        <v>0.99560000000000004</v>
      </c>
      <c r="K408" s="6">
        <v>2.3E-2</v>
      </c>
      <c r="L408" s="6">
        <v>0.97699999999999998</v>
      </c>
      <c r="M408" s="7">
        <v>24946</v>
      </c>
      <c r="N408" s="7">
        <v>24376</v>
      </c>
      <c r="O408" s="7">
        <v>25515</v>
      </c>
      <c r="P408" t="s">
        <v>2340</v>
      </c>
      <c r="Q408" s="5">
        <f>5*12000*Table3[[#This Row],[FiveYearSurvivalRate]]</f>
        <v>58620</v>
      </c>
      <c r="R408" s="21">
        <f>365*5*Table3[[#This Row],[FiveYearSurvivalRate]]</f>
        <v>1783.0249999999999</v>
      </c>
      <c r="S408" s="19">
        <f>6000/Table3[[#This Row],[Gas Mileage]]*4</f>
        <v>1211.2036336109009</v>
      </c>
      <c r="T408" s="19">
        <f>5000</f>
        <v>5000</v>
      </c>
      <c r="U408" s="19">
        <f>Table3[[#This Row],[Price]]^0.2*20000*LOG((Table3[[#This Row],[Age]]+2))*Table3[[#This Row],[FiveYearDeathRate]]</f>
        <v>2097.9628002603545</v>
      </c>
      <c r="V408" s="19">
        <f>Table3[Price]+Table3[[#This Row],[FiveYearFuelCost]]+Table3[[#This Row],[FiveYearInsurance]]+Table3[[#This Row],[FiveYearRepairCost]]</f>
        <v>33255.166433871258</v>
      </c>
    </row>
    <row r="409" spans="1:22" x14ac:dyDescent="0.25">
      <c r="A409" t="s">
        <v>3359</v>
      </c>
      <c r="B409" t="s">
        <v>3374</v>
      </c>
      <c r="C409" t="s">
        <v>3375</v>
      </c>
      <c r="D409">
        <v>2005</v>
      </c>
      <c r="E409">
        <v>9</v>
      </c>
      <c r="G409" s="21">
        <v>15.94</v>
      </c>
      <c r="H409" s="5">
        <v>108000</v>
      </c>
      <c r="I409" s="6">
        <v>3.5000000000000003E-2</v>
      </c>
      <c r="J409" s="6">
        <v>0.96499999999999997</v>
      </c>
      <c r="K409" s="6">
        <v>0.1675333333</v>
      </c>
      <c r="L409" s="6">
        <v>0.83246666670000002</v>
      </c>
      <c r="M409" s="7">
        <v>6515</v>
      </c>
      <c r="N409" s="7">
        <v>6450</v>
      </c>
      <c r="O409" s="7">
        <v>6580</v>
      </c>
      <c r="P409" t="s">
        <v>200</v>
      </c>
      <c r="Q409" s="5">
        <f>5*12000*Table3[[#This Row],[FiveYearSurvivalRate]]</f>
        <v>49948.000002000001</v>
      </c>
      <c r="R409" s="21">
        <f>365*5*Table3[[#This Row],[FiveYearSurvivalRate]]</f>
        <v>1519.2516667275002</v>
      </c>
      <c r="S409" s="19">
        <f>6000/Table3[[#This Row],[Gas Mileage]]*4</f>
        <v>1505.64617314931</v>
      </c>
      <c r="T409" s="19">
        <f>5000</f>
        <v>5000</v>
      </c>
      <c r="U409" s="19">
        <f>Table3[[#This Row],[Price]]^0.2*20000*LOG((Table3[[#This Row],[Age]]+2))*Table3[[#This Row],[FiveYearDeathRate]]</f>
        <v>20208.246555142312</v>
      </c>
      <c r="V409" s="19">
        <f>Table3[Price]+Table3[[#This Row],[FiveYearFuelCost]]+Table3[[#This Row],[FiveYearInsurance]]+Table3[[#This Row],[FiveYearRepairCost]]</f>
        <v>33228.892728291627</v>
      </c>
    </row>
    <row r="410" spans="1:22" x14ac:dyDescent="0.25">
      <c r="A410" t="s">
        <v>3265</v>
      </c>
      <c r="B410" t="s">
        <v>3286</v>
      </c>
      <c r="C410" t="s">
        <v>3287</v>
      </c>
      <c r="D410">
        <v>2006</v>
      </c>
      <c r="E410">
        <v>8</v>
      </c>
      <c r="F410">
        <v>4</v>
      </c>
      <c r="G410" s="21">
        <v>15.87</v>
      </c>
      <c r="H410" s="5">
        <v>96000</v>
      </c>
      <c r="I410" s="6">
        <v>2.3099999999999999E-2</v>
      </c>
      <c r="J410" s="6">
        <v>0.97689999999999999</v>
      </c>
      <c r="K410" s="6">
        <v>0.1062</v>
      </c>
      <c r="L410" s="6">
        <v>0.89380000000000004</v>
      </c>
      <c r="M410" s="7">
        <v>12646</v>
      </c>
      <c r="N410" s="7">
        <v>12489</v>
      </c>
      <c r="O410" s="7">
        <v>12803</v>
      </c>
      <c r="P410" t="s">
        <v>452</v>
      </c>
      <c r="Q410" s="5">
        <f>5*12000*Table3[[#This Row],[FiveYearSurvivalRate]]</f>
        <v>53628</v>
      </c>
      <c r="R410" s="21">
        <f>365*5*Table3[[#This Row],[FiveYearSurvivalRate]]</f>
        <v>1631.1850000000002</v>
      </c>
      <c r="S410" s="19">
        <f>6000/Table3[[#This Row],[Gas Mileage]]*4</f>
        <v>1512.287334593573</v>
      </c>
      <c r="T410" s="19">
        <f>5000</f>
        <v>5000</v>
      </c>
      <c r="U410" s="19">
        <f>Table3[[#This Row],[Price]]^0.2*20000*LOG((Table3[[#This Row],[Age]]+2))*Table3[[#This Row],[FiveYearDeathRate]]</f>
        <v>14045.756913130435</v>
      </c>
      <c r="V410" s="19">
        <f>Table3[Price]+Table3[[#This Row],[FiveYearFuelCost]]+Table3[[#This Row],[FiveYearInsurance]]+Table3[[#This Row],[FiveYearRepairCost]]</f>
        <v>33204.044247724007</v>
      </c>
    </row>
    <row r="411" spans="1:22" x14ac:dyDescent="0.25">
      <c r="A411" t="s">
        <v>3466</v>
      </c>
      <c r="B411" t="s">
        <v>3471</v>
      </c>
      <c r="C411" t="s">
        <v>3472</v>
      </c>
      <c r="D411">
        <v>2014</v>
      </c>
      <c r="E411">
        <v>0</v>
      </c>
      <c r="F411">
        <v>4</v>
      </c>
      <c r="G411" s="21">
        <v>32.54</v>
      </c>
      <c r="H411" s="5">
        <v>0</v>
      </c>
      <c r="I411" s="6">
        <v>0</v>
      </c>
      <c r="J411" s="6">
        <v>1</v>
      </c>
      <c r="K411" s="6">
        <v>1.2E-2</v>
      </c>
      <c r="L411" s="6">
        <v>0.98799999999999999</v>
      </c>
      <c r="M411" s="7">
        <v>26898</v>
      </c>
      <c r="N411" s="7">
        <v>26140</v>
      </c>
      <c r="O411" s="7">
        <v>27656</v>
      </c>
      <c r="P411" t="s">
        <v>3712</v>
      </c>
      <c r="Q411" s="5">
        <f>5*12000*Table3[[#This Row],[FiveYearSurvivalRate]]</f>
        <v>59280</v>
      </c>
      <c r="R411" s="21">
        <f>365*5*Table3[[#This Row],[FiveYearSurvivalRate]]</f>
        <v>1803.1</v>
      </c>
      <c r="S411" s="19">
        <f>6000/Table3[[#This Row],[Gas Mileage]]*4</f>
        <v>737.55377996312234</v>
      </c>
      <c r="T411" s="19">
        <f>5000</f>
        <v>5000</v>
      </c>
      <c r="U411" s="19">
        <f>Table3[[#This Row],[Price]]^0.2*20000*LOG((Table3[[#This Row],[Age]]+2))*Table3[[#This Row],[FiveYearDeathRate]]</f>
        <v>555.60354991135512</v>
      </c>
      <c r="V411" s="19">
        <f>Table3[Price]+Table3[[#This Row],[FiveYearFuelCost]]+Table3[[#This Row],[FiveYearInsurance]]+Table3[[#This Row],[FiveYearRepairCost]]</f>
        <v>33191.157329874477</v>
      </c>
    </row>
    <row r="412" spans="1:22" x14ac:dyDescent="0.25">
      <c r="A412" t="s">
        <v>3217</v>
      </c>
      <c r="B412" t="s">
        <v>3242</v>
      </c>
      <c r="C412" t="s">
        <v>3243</v>
      </c>
      <c r="D412">
        <v>2009</v>
      </c>
      <c r="E412">
        <v>5</v>
      </c>
      <c r="G412" s="21">
        <v>21.5</v>
      </c>
      <c r="H412" s="5">
        <v>60000</v>
      </c>
      <c r="I412" s="6">
        <v>1.0999999999999999E-2</v>
      </c>
      <c r="J412" s="6">
        <v>0.98899999999999999</v>
      </c>
      <c r="K412" s="6">
        <v>3.6999999999999998E-2</v>
      </c>
      <c r="L412" s="6">
        <v>0.96299999999999997</v>
      </c>
      <c r="M412" s="7">
        <v>22402</v>
      </c>
      <c r="N412" s="7">
        <v>21803</v>
      </c>
      <c r="O412" s="7">
        <v>23000</v>
      </c>
      <c r="P412" t="s">
        <v>1472</v>
      </c>
      <c r="Q412" s="5">
        <f>5*12000*Table3[[#This Row],[FiveYearSurvivalRate]]</f>
        <v>57780</v>
      </c>
      <c r="R412" s="21">
        <f>365*5*Table3[[#This Row],[FiveYearSurvivalRate]]</f>
        <v>1757.4749999999999</v>
      </c>
      <c r="S412" s="19">
        <f>6000/Table3[[#This Row],[Gas Mileage]]*4</f>
        <v>1116.2790697674418</v>
      </c>
      <c r="T412" s="19">
        <f>5000</f>
        <v>5000</v>
      </c>
      <c r="U412" s="19">
        <f>Table3[[#This Row],[Price]]^0.2*20000*LOG((Table3[[#This Row],[Age]]+2))*Table3[[#This Row],[FiveYearDeathRate]]</f>
        <v>4636.5630809509339</v>
      </c>
      <c r="V412" s="19">
        <f>Table3[Price]+Table3[[#This Row],[FiveYearFuelCost]]+Table3[[#This Row],[FiveYearInsurance]]+Table3[[#This Row],[FiveYearRepairCost]]</f>
        <v>33154.842150718374</v>
      </c>
    </row>
    <row r="413" spans="1:22" x14ac:dyDescent="0.25">
      <c r="A413" t="s">
        <v>3118</v>
      </c>
      <c r="B413" t="s">
        <v>3139</v>
      </c>
      <c r="C413" t="s">
        <v>3140</v>
      </c>
      <c r="D413">
        <v>2011</v>
      </c>
      <c r="E413">
        <v>3</v>
      </c>
      <c r="G413" s="21">
        <v>18.47</v>
      </c>
      <c r="H413" s="5">
        <v>36000</v>
      </c>
      <c r="I413" s="6">
        <v>1.14E-2</v>
      </c>
      <c r="J413" s="6">
        <v>0.98860000000000003</v>
      </c>
      <c r="K413" s="6">
        <v>3.61E-2</v>
      </c>
      <c r="L413" s="6">
        <v>0.96389999999999998</v>
      </c>
      <c r="M413" s="7">
        <v>23067</v>
      </c>
      <c r="N413" s="7">
        <v>22632</v>
      </c>
      <c r="O413" s="7">
        <v>23503</v>
      </c>
      <c r="P413" t="s">
        <v>2178</v>
      </c>
      <c r="Q413" s="5">
        <f>5*12000*Table3[[#This Row],[FiveYearSurvivalRate]]</f>
        <v>57834</v>
      </c>
      <c r="R413" s="21">
        <f>365*5*Table3[[#This Row],[FiveYearSurvivalRate]]</f>
        <v>1759.1175000000001</v>
      </c>
      <c r="S413" s="19">
        <f>6000/Table3[[#This Row],[Gas Mileage]]*4</f>
        <v>1299.4044396318354</v>
      </c>
      <c r="T413" s="19">
        <f>5000</f>
        <v>5000</v>
      </c>
      <c r="U413" s="19">
        <f>Table3[[#This Row],[Price]]^0.2*20000*LOG((Table3[[#This Row],[Age]]+2))*Table3[[#This Row],[FiveYearDeathRate]]</f>
        <v>3763.5176705676358</v>
      </c>
      <c r="V413" s="19">
        <f>Table3[Price]+Table3[[#This Row],[FiveYearFuelCost]]+Table3[[#This Row],[FiveYearInsurance]]+Table3[[#This Row],[FiveYearRepairCost]]</f>
        <v>33129.92211019947</v>
      </c>
    </row>
    <row r="414" spans="1:22" x14ac:dyDescent="0.25">
      <c r="A414" t="s">
        <v>3048</v>
      </c>
      <c r="B414" t="s">
        <v>3061</v>
      </c>
      <c r="C414" t="s">
        <v>3062</v>
      </c>
      <c r="D414">
        <v>2012</v>
      </c>
      <c r="E414">
        <v>2</v>
      </c>
      <c r="F414">
        <v>3.67</v>
      </c>
      <c r="G414" s="21">
        <v>18.830200000000001</v>
      </c>
      <c r="H414" s="5">
        <v>24000</v>
      </c>
      <c r="I414" s="6">
        <v>4.4000000000000003E-3</v>
      </c>
      <c r="J414" s="6">
        <v>0.99560000000000004</v>
      </c>
      <c r="K414" s="6">
        <v>1.6199999999999999E-2</v>
      </c>
      <c r="L414" s="6">
        <v>0.98380000000000001</v>
      </c>
      <c r="M414" s="7">
        <v>25361</v>
      </c>
      <c r="N414" s="7">
        <v>24793</v>
      </c>
      <c r="O414" s="7">
        <v>25928</v>
      </c>
      <c r="P414" t="s">
        <v>2592</v>
      </c>
      <c r="Q414" s="5">
        <f>5*12000*Table3[[#This Row],[FiveYearSurvivalRate]]</f>
        <v>59028</v>
      </c>
      <c r="R414" s="21">
        <f>365*5*Table3[[#This Row],[FiveYearSurvivalRate]]</f>
        <v>1795.4349999999999</v>
      </c>
      <c r="S414" s="19">
        <f>6000/Table3[[#This Row],[Gas Mileage]]*4</f>
        <v>1274.5483319348705</v>
      </c>
      <c r="T414" s="19">
        <f>5000</f>
        <v>5000</v>
      </c>
      <c r="U414" s="19">
        <f>Table3[[#This Row],[Price]]^0.2*20000*LOG((Table3[[#This Row],[Age]]+2))*Table3[[#This Row],[FiveYearDeathRate]]</f>
        <v>1482.5797126705252</v>
      </c>
      <c r="V414" s="19">
        <f>Table3[Price]+Table3[[#This Row],[FiveYearFuelCost]]+Table3[[#This Row],[FiveYearInsurance]]+Table3[[#This Row],[FiveYearRepairCost]]</f>
        <v>33118.128044605393</v>
      </c>
    </row>
    <row r="415" spans="1:22" x14ac:dyDescent="0.25">
      <c r="A415" t="s">
        <v>3265</v>
      </c>
      <c r="B415" t="s">
        <v>3278</v>
      </c>
      <c r="C415" t="s">
        <v>3279</v>
      </c>
      <c r="D415">
        <v>2007</v>
      </c>
      <c r="E415">
        <v>7</v>
      </c>
      <c r="F415">
        <v>2.67</v>
      </c>
      <c r="G415" s="21">
        <v>28.989000000000001</v>
      </c>
      <c r="H415" s="5">
        <v>84000</v>
      </c>
      <c r="I415" s="6">
        <v>1.9400000000000001E-2</v>
      </c>
      <c r="J415" s="6">
        <v>0.98060000000000003</v>
      </c>
      <c r="K415" s="6">
        <v>8.7133333300000004E-2</v>
      </c>
      <c r="L415" s="6">
        <v>0.91286666670000005</v>
      </c>
      <c r="M415" s="7">
        <v>15714</v>
      </c>
      <c r="N415" s="7">
        <v>15362</v>
      </c>
      <c r="O415" s="7">
        <v>16066</v>
      </c>
      <c r="P415" t="s">
        <v>788</v>
      </c>
      <c r="Q415" s="5">
        <f>5*12000*Table3[[#This Row],[FiveYearSurvivalRate]]</f>
        <v>54772.000002000001</v>
      </c>
      <c r="R415" s="21">
        <f>365*5*Table3[[#This Row],[FiveYearSurvivalRate]]</f>
        <v>1665.9816667275002</v>
      </c>
      <c r="S415" s="19">
        <f>6000/Table3[[#This Row],[Gas Mileage]]*4</f>
        <v>827.90023802131839</v>
      </c>
      <c r="T415" s="19">
        <f>5000</f>
        <v>5000</v>
      </c>
      <c r="U415" s="19">
        <f>Table3[[#This Row],[Price]]^0.2*20000*LOG((Table3[[#This Row],[Age]]+2))*Table3[[#This Row],[FiveYearDeathRate]]</f>
        <v>11484.985026396114</v>
      </c>
      <c r="V415" s="19">
        <f>Table3[Price]+Table3[[#This Row],[FiveYearFuelCost]]+Table3[[#This Row],[FiveYearInsurance]]+Table3[[#This Row],[FiveYearRepairCost]]</f>
        <v>33026.885264417433</v>
      </c>
    </row>
    <row r="416" spans="1:22" x14ac:dyDescent="0.25">
      <c r="A416" t="s">
        <v>3145</v>
      </c>
      <c r="B416" t="s">
        <v>3150</v>
      </c>
      <c r="C416" t="s">
        <v>3151</v>
      </c>
      <c r="D416">
        <v>2009</v>
      </c>
      <c r="E416">
        <v>5</v>
      </c>
      <c r="G416" s="21">
        <v>16.5</v>
      </c>
      <c r="H416" s="5">
        <v>60000</v>
      </c>
      <c r="I416" s="6">
        <v>0.01</v>
      </c>
      <c r="J416" s="6">
        <v>0.99</v>
      </c>
      <c r="K416" s="6">
        <v>0.108</v>
      </c>
      <c r="L416" s="6">
        <v>0.89200000000000002</v>
      </c>
      <c r="M416" s="7">
        <v>14213</v>
      </c>
      <c r="N416" s="7">
        <v>13872</v>
      </c>
      <c r="O416" s="7">
        <v>14554</v>
      </c>
      <c r="P416" t="s">
        <v>1400</v>
      </c>
      <c r="Q416" s="5">
        <f>5*12000*Table3[[#This Row],[FiveYearSurvivalRate]]</f>
        <v>53520</v>
      </c>
      <c r="R416" s="21">
        <f>365*5*Table3[[#This Row],[FiveYearSurvivalRate]]</f>
        <v>1627.9</v>
      </c>
      <c r="S416" s="19">
        <f>6000/Table3[[#This Row],[Gas Mileage]]*4</f>
        <v>1454.5454545454545</v>
      </c>
      <c r="T416" s="19">
        <f>5000</f>
        <v>5000</v>
      </c>
      <c r="U416" s="19">
        <f>Table3[[#This Row],[Price]]^0.2*20000*LOG((Table3[[#This Row],[Age]]+2))*Table3[[#This Row],[FiveYearDeathRate]]</f>
        <v>12356.571793528612</v>
      </c>
      <c r="V416" s="19">
        <f>Table3[Price]+Table3[[#This Row],[FiveYearFuelCost]]+Table3[[#This Row],[FiveYearInsurance]]+Table3[[#This Row],[FiveYearRepairCost]]</f>
        <v>33024.117248074064</v>
      </c>
    </row>
    <row r="417" spans="1:22" x14ac:dyDescent="0.25">
      <c r="A417" t="s">
        <v>3328</v>
      </c>
      <c r="B417" t="s">
        <v>3343</v>
      </c>
      <c r="C417" t="s">
        <v>3344</v>
      </c>
      <c r="D417">
        <v>2009</v>
      </c>
      <c r="E417">
        <v>5</v>
      </c>
      <c r="F417">
        <v>3.33</v>
      </c>
      <c r="G417" s="21">
        <v>22.222000000000001</v>
      </c>
      <c r="H417" s="5">
        <v>60000</v>
      </c>
      <c r="I417" s="6">
        <v>1.0999999999999999E-2</v>
      </c>
      <c r="J417" s="6">
        <v>0.98899999999999999</v>
      </c>
      <c r="K417" s="6">
        <v>7.0999999999999994E-2</v>
      </c>
      <c r="L417" s="6">
        <v>0.92900000000000005</v>
      </c>
      <c r="M417" s="7">
        <v>18388</v>
      </c>
      <c r="N417" s="7">
        <v>17873</v>
      </c>
      <c r="O417" s="7">
        <v>18904</v>
      </c>
      <c r="P417" t="s">
        <v>1190</v>
      </c>
      <c r="Q417" s="5">
        <f>5*12000*Table3[[#This Row],[FiveYearSurvivalRate]]</f>
        <v>55740</v>
      </c>
      <c r="R417" s="21">
        <f>365*5*Table3[[#This Row],[FiveYearSurvivalRate]]</f>
        <v>1695.4250000000002</v>
      </c>
      <c r="S417" s="19">
        <f>6000/Table3[[#This Row],[Gas Mileage]]*4</f>
        <v>1080.0108001080009</v>
      </c>
      <c r="T417" s="19">
        <f>5000</f>
        <v>5000</v>
      </c>
      <c r="U417" s="19">
        <f>Table3[[#This Row],[Price]]^0.2*20000*LOG((Table3[[#This Row],[Age]]+2))*Table3[[#This Row],[FiveYearDeathRate]]</f>
        <v>8552.6822596433867</v>
      </c>
      <c r="V417" s="19">
        <f>Table3[Price]+Table3[[#This Row],[FiveYearFuelCost]]+Table3[[#This Row],[FiveYearInsurance]]+Table3[[#This Row],[FiveYearRepairCost]]</f>
        <v>33020.693059751386</v>
      </c>
    </row>
    <row r="418" spans="1:22" x14ac:dyDescent="0.25">
      <c r="A418" t="s">
        <v>3453</v>
      </c>
      <c r="B418" t="s">
        <v>3464</v>
      </c>
      <c r="C418" t="s">
        <v>3465</v>
      </c>
      <c r="D418">
        <v>2013</v>
      </c>
      <c r="E418">
        <v>1</v>
      </c>
      <c r="F418">
        <v>4</v>
      </c>
      <c r="G418" s="21">
        <v>18.045000000000002</v>
      </c>
      <c r="H418" s="5">
        <v>12000</v>
      </c>
      <c r="I418" s="6">
        <v>2.0000000000000001E-4</v>
      </c>
      <c r="J418" s="6">
        <v>0.99980000000000002</v>
      </c>
      <c r="K418" s="6">
        <v>2.3999999999999998E-3</v>
      </c>
      <c r="L418" s="6">
        <v>0.99760000000000004</v>
      </c>
      <c r="M418" s="7">
        <v>26491</v>
      </c>
      <c r="N418" s="7">
        <v>26087</v>
      </c>
      <c r="O418" s="7">
        <v>26895</v>
      </c>
      <c r="P418" t="s">
        <v>2774</v>
      </c>
      <c r="Q418" s="5">
        <f>5*12000*Table3[[#This Row],[FiveYearSurvivalRate]]</f>
        <v>59856</v>
      </c>
      <c r="R418" s="21">
        <f>365*5*Table3[[#This Row],[FiveYearSurvivalRate]]</f>
        <v>1820.6200000000001</v>
      </c>
      <c r="S418" s="19">
        <f>6000/Table3[[#This Row],[Gas Mileage]]*4</f>
        <v>1330.0083125519534</v>
      </c>
      <c r="T418" s="19">
        <f>5000</f>
        <v>5000</v>
      </c>
      <c r="U418" s="19">
        <f>Table3[[#This Row],[Price]]^0.2*20000*LOG((Table3[[#This Row],[Age]]+2))*Table3[[#This Row],[FiveYearDeathRate]]</f>
        <v>175.5859136529775</v>
      </c>
      <c r="V418" s="19">
        <f>Table3[Price]+Table3[[#This Row],[FiveYearFuelCost]]+Table3[[#This Row],[FiveYearInsurance]]+Table3[[#This Row],[FiveYearRepairCost]]</f>
        <v>32996.594226204928</v>
      </c>
    </row>
    <row r="419" spans="1:22" x14ac:dyDescent="0.25">
      <c r="A419" t="s">
        <v>3359</v>
      </c>
      <c r="B419" t="s">
        <v>3374</v>
      </c>
      <c r="C419" t="s">
        <v>3375</v>
      </c>
      <c r="D419">
        <v>2006</v>
      </c>
      <c r="E419">
        <v>8</v>
      </c>
      <c r="G419" s="21">
        <v>15.94</v>
      </c>
      <c r="H419" s="5">
        <v>96000</v>
      </c>
      <c r="I419" s="6">
        <v>2.9000000000000001E-2</v>
      </c>
      <c r="J419" s="6">
        <v>0.97099999999999997</v>
      </c>
      <c r="K419" s="6">
        <v>0.1434</v>
      </c>
      <c r="L419" s="6">
        <v>0.85660000000000003</v>
      </c>
      <c r="M419" s="7">
        <v>8837</v>
      </c>
      <c r="N419" s="7">
        <v>8736</v>
      </c>
      <c r="O419" s="7">
        <v>8938</v>
      </c>
      <c r="P419" t="s">
        <v>488</v>
      </c>
      <c r="Q419" s="5">
        <f>5*12000*Table3[[#This Row],[FiveYearSurvivalRate]]</f>
        <v>51396</v>
      </c>
      <c r="R419" s="21">
        <f>365*5*Table3[[#This Row],[FiveYearSurvivalRate]]</f>
        <v>1563.2950000000001</v>
      </c>
      <c r="S419" s="19">
        <f>6000/Table3[[#This Row],[Gas Mileage]]*4</f>
        <v>1505.64617314931</v>
      </c>
      <c r="T419" s="19">
        <f>5000</f>
        <v>5000</v>
      </c>
      <c r="U419" s="19">
        <f>Table3[[#This Row],[Price]]^0.2*20000*LOG((Table3[[#This Row],[Age]]+2))*Table3[[#This Row],[FiveYearDeathRate]]</f>
        <v>17653.877877869945</v>
      </c>
      <c r="V419" s="19">
        <f>Table3[Price]+Table3[[#This Row],[FiveYearFuelCost]]+Table3[[#This Row],[FiveYearInsurance]]+Table3[[#This Row],[FiveYearRepairCost]]</f>
        <v>32996.524051019253</v>
      </c>
    </row>
    <row r="420" spans="1:22" x14ac:dyDescent="0.25">
      <c r="A420" t="s">
        <v>3145</v>
      </c>
      <c r="B420" t="s">
        <v>3152</v>
      </c>
      <c r="C420" t="s">
        <v>3153</v>
      </c>
      <c r="D420">
        <v>2007</v>
      </c>
      <c r="E420">
        <v>7</v>
      </c>
      <c r="G420" s="21">
        <v>18.5</v>
      </c>
      <c r="H420" s="5">
        <v>84000</v>
      </c>
      <c r="I420" s="6">
        <v>2.9600000000000001E-2</v>
      </c>
      <c r="J420" s="6">
        <v>0.97040000000000004</v>
      </c>
      <c r="K420" s="6">
        <v>0.14760000000000001</v>
      </c>
      <c r="L420" s="6">
        <v>0.85240000000000005</v>
      </c>
      <c r="M420" s="7">
        <v>9214</v>
      </c>
      <c r="N420" s="7">
        <v>9047</v>
      </c>
      <c r="O420" s="7">
        <v>9382</v>
      </c>
      <c r="P420" t="s">
        <v>698</v>
      </c>
      <c r="Q420" s="5">
        <f>5*12000*Table3[[#This Row],[FiveYearSurvivalRate]]</f>
        <v>51144</v>
      </c>
      <c r="R420" s="21">
        <f>365*5*Table3[[#This Row],[FiveYearSurvivalRate]]</f>
        <v>1555.63</v>
      </c>
      <c r="S420" s="19">
        <f>6000/Table3[[#This Row],[Gas Mileage]]*4</f>
        <v>1297.2972972972973</v>
      </c>
      <c r="T420" s="19">
        <f>5000</f>
        <v>5000</v>
      </c>
      <c r="U420" s="19">
        <f>Table3[[#This Row],[Price]]^0.2*20000*LOG((Table3[[#This Row],[Age]]+2))*Table3[[#This Row],[FiveYearDeathRate]]</f>
        <v>17484.964474900415</v>
      </c>
      <c r="V420" s="19">
        <f>Table3[Price]+Table3[[#This Row],[FiveYearFuelCost]]+Table3[[#This Row],[FiveYearInsurance]]+Table3[[#This Row],[FiveYearRepairCost]]</f>
        <v>32996.261772197715</v>
      </c>
    </row>
    <row r="421" spans="1:22" x14ac:dyDescent="0.25">
      <c r="A421" t="s">
        <v>3175</v>
      </c>
      <c r="B421" t="s">
        <v>3198</v>
      </c>
      <c r="C421" t="s">
        <v>3199</v>
      </c>
      <c r="D421">
        <v>2005</v>
      </c>
      <c r="E421">
        <v>9</v>
      </c>
      <c r="F421">
        <v>1.33</v>
      </c>
      <c r="G421" s="21">
        <v>21.03</v>
      </c>
      <c r="H421" s="5">
        <v>108000</v>
      </c>
      <c r="I421" s="6">
        <v>3.5000000000000003E-2</v>
      </c>
      <c r="J421" s="6">
        <v>0.96499999999999997</v>
      </c>
      <c r="K421" s="6">
        <v>0.1675333333</v>
      </c>
      <c r="L421" s="6">
        <v>0.83246666670000002</v>
      </c>
      <c r="M421" s="7">
        <v>6595</v>
      </c>
      <c r="N421" s="7">
        <v>6500</v>
      </c>
      <c r="O421" s="7">
        <v>6691</v>
      </c>
      <c r="P421" t="s">
        <v>126</v>
      </c>
      <c r="Q421" s="5">
        <f>5*12000*Table3[[#This Row],[FiveYearSurvivalRate]]</f>
        <v>49948.000002000001</v>
      </c>
      <c r="R421" s="21">
        <f>365*5*Table3[[#This Row],[FiveYearSurvivalRate]]</f>
        <v>1519.2516667275002</v>
      </c>
      <c r="S421" s="19">
        <f>6000/Table3[[#This Row],[Gas Mileage]]*4</f>
        <v>1141.2268188302423</v>
      </c>
      <c r="T421" s="19">
        <f>5000</f>
        <v>5000</v>
      </c>
      <c r="U421" s="19">
        <f>Table3[[#This Row],[Price]]^0.2*20000*LOG((Table3[[#This Row],[Age]]+2))*Table3[[#This Row],[FiveYearDeathRate]]</f>
        <v>20257.633419728376</v>
      </c>
      <c r="V421" s="19">
        <f>Table3[Price]+Table3[[#This Row],[FiveYearFuelCost]]+Table3[[#This Row],[FiveYearInsurance]]+Table3[[#This Row],[FiveYearRepairCost]]</f>
        <v>32993.86023855862</v>
      </c>
    </row>
    <row r="422" spans="1:22" x14ac:dyDescent="0.25">
      <c r="A422" t="s">
        <v>3244</v>
      </c>
      <c r="B422" t="s">
        <v>3245</v>
      </c>
      <c r="C422" t="s">
        <v>3246</v>
      </c>
      <c r="D422">
        <v>2005</v>
      </c>
      <c r="E422">
        <v>9</v>
      </c>
      <c r="F422">
        <v>1.33</v>
      </c>
      <c r="G422" s="21">
        <v>31.28</v>
      </c>
      <c r="H422" s="5">
        <v>108000</v>
      </c>
      <c r="I422" s="6">
        <v>0.06</v>
      </c>
      <c r="J422" s="6">
        <v>0.94</v>
      </c>
      <c r="K422" s="6">
        <v>0.24479999999999999</v>
      </c>
      <c r="L422" s="6">
        <v>0.75519999999999998</v>
      </c>
      <c r="M422" s="7">
        <v>2610</v>
      </c>
      <c r="N422" s="7">
        <v>2531</v>
      </c>
      <c r="O422" s="7">
        <v>2688</v>
      </c>
      <c r="P422" t="s">
        <v>154</v>
      </c>
      <c r="Q422" s="5">
        <f>5*12000*Table3[[#This Row],[FiveYearSurvivalRate]]</f>
        <v>45312</v>
      </c>
      <c r="R422" s="21">
        <f>365*5*Table3[[#This Row],[FiveYearSurvivalRate]]</f>
        <v>1378.24</v>
      </c>
      <c r="S422" s="19">
        <f>6000/Table3[[#This Row],[Gas Mileage]]*4</f>
        <v>767.26342710997437</v>
      </c>
      <c r="T422" s="19">
        <f>5000</f>
        <v>5000</v>
      </c>
      <c r="U422" s="19">
        <f>Table3[[#This Row],[Price]]^0.2*20000*LOG((Table3[[#This Row],[Age]]+2))*Table3[[#This Row],[FiveYearDeathRate]]</f>
        <v>24591.444132473673</v>
      </c>
      <c r="V422" s="19">
        <f>Table3[Price]+Table3[[#This Row],[FiveYearFuelCost]]+Table3[[#This Row],[FiveYearInsurance]]+Table3[[#This Row],[FiveYearRepairCost]]</f>
        <v>32968.70755958365</v>
      </c>
    </row>
    <row r="423" spans="1:22" x14ac:dyDescent="0.25">
      <c r="A423" t="s">
        <v>3265</v>
      </c>
      <c r="B423" t="s">
        <v>3278</v>
      </c>
      <c r="C423" t="s">
        <v>3279</v>
      </c>
      <c r="D423">
        <v>2009</v>
      </c>
      <c r="E423">
        <v>5</v>
      </c>
      <c r="F423">
        <v>2.67</v>
      </c>
      <c r="G423" s="21">
        <v>28.989000000000001</v>
      </c>
      <c r="H423" s="5">
        <v>60000</v>
      </c>
      <c r="I423" s="6">
        <v>1.2E-2</v>
      </c>
      <c r="J423" s="6">
        <v>0.98799999999999999</v>
      </c>
      <c r="K423" s="6">
        <v>4.9000000000000002E-2</v>
      </c>
      <c r="L423" s="6">
        <v>0.95099999999999996</v>
      </c>
      <c r="M423" s="7">
        <v>21070</v>
      </c>
      <c r="N423" s="7">
        <v>20616</v>
      </c>
      <c r="O423" s="7">
        <v>21525</v>
      </c>
      <c r="P423" t="s">
        <v>1498</v>
      </c>
      <c r="Q423" s="5">
        <f>5*12000*Table3[[#This Row],[FiveYearSurvivalRate]]</f>
        <v>57060</v>
      </c>
      <c r="R423" s="21">
        <f>365*5*Table3[[#This Row],[FiveYearSurvivalRate]]</f>
        <v>1735.5749999999998</v>
      </c>
      <c r="S423" s="19">
        <f>6000/Table3[[#This Row],[Gas Mileage]]*4</f>
        <v>827.90023802131839</v>
      </c>
      <c r="T423" s="19">
        <f>5000</f>
        <v>5000</v>
      </c>
      <c r="U423" s="19">
        <f>Table3[[#This Row],[Price]]^0.2*20000*LOG((Table3[[#This Row],[Age]]+2))*Table3[[#This Row],[FiveYearDeathRate]]</f>
        <v>6065.4926009655856</v>
      </c>
      <c r="V423" s="19">
        <f>Table3[Price]+Table3[[#This Row],[FiveYearFuelCost]]+Table3[[#This Row],[FiveYearInsurance]]+Table3[[#This Row],[FiveYearRepairCost]]</f>
        <v>32963.392838986903</v>
      </c>
    </row>
    <row r="424" spans="1:22" x14ac:dyDescent="0.25">
      <c r="A424" t="s">
        <v>3244</v>
      </c>
      <c r="B424" t="s">
        <v>3259</v>
      </c>
      <c r="C424" t="s">
        <v>3260</v>
      </c>
      <c r="D424">
        <v>2006</v>
      </c>
      <c r="E424">
        <v>8</v>
      </c>
      <c r="F424">
        <v>3</v>
      </c>
      <c r="G424" s="21">
        <v>28.87</v>
      </c>
      <c r="H424" s="5">
        <v>96000</v>
      </c>
      <c r="I424" s="6">
        <v>0.05</v>
      </c>
      <c r="J424" s="6">
        <v>0.95</v>
      </c>
      <c r="K424" s="6">
        <v>0.21360000000000001</v>
      </c>
      <c r="L424" s="6">
        <v>0.78639999999999999</v>
      </c>
      <c r="M424" s="7">
        <v>4315</v>
      </c>
      <c r="N424" s="7">
        <v>4230</v>
      </c>
      <c r="O424" s="7">
        <v>4400</v>
      </c>
      <c r="P424" t="s">
        <v>440</v>
      </c>
      <c r="Q424" s="5">
        <f>5*12000*Table3[[#This Row],[FiveYearSurvivalRate]]</f>
        <v>47184</v>
      </c>
      <c r="R424" s="21">
        <f>365*5*Table3[[#This Row],[FiveYearSurvivalRate]]</f>
        <v>1435.18</v>
      </c>
      <c r="S424" s="19">
        <f>6000/Table3[[#This Row],[Gas Mileage]]*4</f>
        <v>831.31278143401448</v>
      </c>
      <c r="T424" s="19">
        <f>5000</f>
        <v>5000</v>
      </c>
      <c r="U424" s="19">
        <f>Table3[[#This Row],[Price]]^0.2*20000*LOG((Table3[[#This Row],[Age]]+2))*Table3[[#This Row],[FiveYearDeathRate]]</f>
        <v>22783.86528161</v>
      </c>
      <c r="V424" s="19">
        <f>Table3[Price]+Table3[[#This Row],[FiveYearFuelCost]]+Table3[[#This Row],[FiveYearInsurance]]+Table3[[#This Row],[FiveYearRepairCost]]</f>
        <v>32930.178063044019</v>
      </c>
    </row>
    <row r="425" spans="1:22" x14ac:dyDescent="0.25">
      <c r="A425" t="s">
        <v>3063</v>
      </c>
      <c r="B425" t="s">
        <v>3066</v>
      </c>
      <c r="C425" t="s">
        <v>3067</v>
      </c>
      <c r="D425">
        <v>2009</v>
      </c>
      <c r="E425">
        <v>5</v>
      </c>
      <c r="F425">
        <v>4</v>
      </c>
      <c r="G425" s="21">
        <v>25.718</v>
      </c>
      <c r="H425" s="5">
        <v>60000</v>
      </c>
      <c r="I425" s="6">
        <v>0.01</v>
      </c>
      <c r="J425" s="6">
        <v>0.99</v>
      </c>
      <c r="K425" s="6">
        <v>0.108</v>
      </c>
      <c r="L425" s="6">
        <v>0.89200000000000002</v>
      </c>
      <c r="M425" s="7">
        <v>14528</v>
      </c>
      <c r="N425" s="7">
        <v>14225</v>
      </c>
      <c r="O425" s="7">
        <v>14831</v>
      </c>
      <c r="P425" t="s">
        <v>1454</v>
      </c>
      <c r="Q425" s="5">
        <f>5*12000*Table3[[#This Row],[FiveYearSurvivalRate]]</f>
        <v>53520</v>
      </c>
      <c r="R425" s="21">
        <f>365*5*Table3[[#This Row],[FiveYearSurvivalRate]]</f>
        <v>1627.9</v>
      </c>
      <c r="S425" s="19">
        <f>6000/Table3[[#This Row],[Gas Mileage]]*4</f>
        <v>933.19853798895713</v>
      </c>
      <c r="T425" s="19">
        <f>5000</f>
        <v>5000</v>
      </c>
      <c r="U425" s="19">
        <f>Table3[[#This Row],[Price]]^0.2*20000*LOG((Table3[[#This Row],[Age]]+2))*Table3[[#This Row],[FiveYearDeathRate]]</f>
        <v>12410.863865073741</v>
      </c>
      <c r="V425" s="19">
        <f>Table3[Price]+Table3[[#This Row],[FiveYearFuelCost]]+Table3[[#This Row],[FiveYearInsurance]]+Table3[[#This Row],[FiveYearRepairCost]]</f>
        <v>32872.0624030627</v>
      </c>
    </row>
    <row r="426" spans="1:22" x14ac:dyDescent="0.25">
      <c r="A426" t="s">
        <v>3101</v>
      </c>
      <c r="B426" t="s">
        <v>3110</v>
      </c>
      <c r="C426" t="s">
        <v>3111</v>
      </c>
      <c r="D426">
        <v>2005</v>
      </c>
      <c r="E426">
        <v>9</v>
      </c>
      <c r="G426" s="21">
        <v>14.365</v>
      </c>
      <c r="H426" s="5">
        <v>108000</v>
      </c>
      <c r="I426" s="6">
        <v>1.78E-2</v>
      </c>
      <c r="J426" s="6">
        <v>0.98219999999999996</v>
      </c>
      <c r="K426" s="6">
        <v>0.1092666667</v>
      </c>
      <c r="L426" s="6">
        <v>0.89073333330000004</v>
      </c>
      <c r="M426" s="7">
        <v>11431</v>
      </c>
      <c r="N426" s="7">
        <v>11254</v>
      </c>
      <c r="O426" s="7">
        <v>11607</v>
      </c>
      <c r="P426" t="s">
        <v>78</v>
      </c>
      <c r="Q426" s="5">
        <f>5*12000*Table3[[#This Row],[FiveYearSurvivalRate]]</f>
        <v>53443.999997999999</v>
      </c>
      <c r="R426" s="21">
        <f>365*5*Table3[[#This Row],[FiveYearSurvivalRate]]</f>
        <v>1625.5883332725</v>
      </c>
      <c r="S426" s="19">
        <f>6000/Table3[[#This Row],[Gas Mileage]]*4</f>
        <v>1670.7274625826662</v>
      </c>
      <c r="T426" s="19">
        <f>5000</f>
        <v>5000</v>
      </c>
      <c r="U426" s="19">
        <f>Table3[[#This Row],[Price]]^0.2*20000*LOG((Table3[[#This Row],[Age]]+2))*Table3[[#This Row],[FiveYearDeathRate]]</f>
        <v>14748.540940419898</v>
      </c>
      <c r="V426" s="19">
        <f>Table3[Price]+Table3[[#This Row],[FiveYearFuelCost]]+Table3[[#This Row],[FiveYearInsurance]]+Table3[[#This Row],[FiveYearRepairCost]]</f>
        <v>32850.26840300257</v>
      </c>
    </row>
    <row r="427" spans="1:22" x14ac:dyDescent="0.25">
      <c r="A427" t="s">
        <v>3288</v>
      </c>
      <c r="B427" t="s">
        <v>3289</v>
      </c>
      <c r="C427" t="s">
        <v>3290</v>
      </c>
      <c r="D427">
        <v>2007</v>
      </c>
      <c r="E427">
        <v>7</v>
      </c>
      <c r="G427" s="21">
        <v>16</v>
      </c>
      <c r="H427" s="5">
        <v>84000</v>
      </c>
      <c r="I427" s="6">
        <v>3.2599999999999997E-2</v>
      </c>
      <c r="J427" s="6">
        <v>0.96740000000000004</v>
      </c>
      <c r="K427" s="6">
        <v>0.15379999999999999</v>
      </c>
      <c r="L427" s="6">
        <v>0.84619999999999995</v>
      </c>
      <c r="M427" s="7">
        <v>8422</v>
      </c>
      <c r="N427" s="7">
        <v>8292</v>
      </c>
      <c r="O427" s="7">
        <v>8553</v>
      </c>
      <c r="P427" t="s">
        <v>796</v>
      </c>
      <c r="Q427" s="5">
        <f>5*12000*Table3[[#This Row],[FiveYearSurvivalRate]]</f>
        <v>50772</v>
      </c>
      <c r="R427" s="21">
        <f>365*5*Table3[[#This Row],[FiveYearSurvivalRate]]</f>
        <v>1544.3149999999998</v>
      </c>
      <c r="S427" s="19">
        <f>6000/Table3[[#This Row],[Gas Mileage]]*4</f>
        <v>1500</v>
      </c>
      <c r="T427" s="19">
        <f>5000</f>
        <v>5000</v>
      </c>
      <c r="U427" s="19">
        <f>Table3[[#This Row],[Price]]^0.2*20000*LOG((Table3[[#This Row],[Age]]+2))*Table3[[#This Row],[FiveYearDeathRate]]</f>
        <v>17894.853120204938</v>
      </c>
      <c r="V427" s="19">
        <f>Table3[Price]+Table3[[#This Row],[FiveYearFuelCost]]+Table3[[#This Row],[FiveYearInsurance]]+Table3[[#This Row],[FiveYearRepairCost]]</f>
        <v>32816.853120204934</v>
      </c>
    </row>
    <row r="428" spans="1:22" x14ac:dyDescent="0.25">
      <c r="A428" t="s">
        <v>3101</v>
      </c>
      <c r="B428" t="s">
        <v>3110</v>
      </c>
      <c r="C428" t="s">
        <v>3111</v>
      </c>
      <c r="D428">
        <v>2006</v>
      </c>
      <c r="E428">
        <v>8</v>
      </c>
      <c r="G428" s="21">
        <v>14.365</v>
      </c>
      <c r="H428" s="5">
        <v>96000</v>
      </c>
      <c r="I428" s="6">
        <v>1.46E-2</v>
      </c>
      <c r="J428" s="6">
        <v>0.98540000000000005</v>
      </c>
      <c r="K428" s="6">
        <v>9.1200000000000003E-2</v>
      </c>
      <c r="L428" s="6">
        <v>0.90880000000000005</v>
      </c>
      <c r="M428" s="7">
        <v>13859</v>
      </c>
      <c r="N428" s="7">
        <v>13693</v>
      </c>
      <c r="O428" s="7">
        <v>14026</v>
      </c>
      <c r="P428" t="s">
        <v>344</v>
      </c>
      <c r="Q428" s="5">
        <f>5*12000*Table3[[#This Row],[FiveYearSurvivalRate]]</f>
        <v>54528</v>
      </c>
      <c r="R428" s="21">
        <f>365*5*Table3[[#This Row],[FiveYearSurvivalRate]]</f>
        <v>1658.5600000000002</v>
      </c>
      <c r="S428" s="19">
        <f>6000/Table3[[#This Row],[Gas Mileage]]*4</f>
        <v>1670.7274625826662</v>
      </c>
      <c r="T428" s="19">
        <f>5000</f>
        <v>5000</v>
      </c>
      <c r="U428" s="19">
        <f>Table3[[#This Row],[Price]]^0.2*20000*LOG((Table3[[#This Row],[Age]]+2))*Table3[[#This Row],[FiveYearDeathRate]]</f>
        <v>12284.888326083106</v>
      </c>
      <c r="V428" s="19">
        <f>Table3[Price]+Table3[[#This Row],[FiveYearFuelCost]]+Table3[[#This Row],[FiveYearInsurance]]+Table3[[#This Row],[FiveYearRepairCost]]</f>
        <v>32814.615788665775</v>
      </c>
    </row>
    <row r="429" spans="1:22" x14ac:dyDescent="0.25">
      <c r="A429" t="s">
        <v>3118</v>
      </c>
      <c r="B429" t="s">
        <v>3123</v>
      </c>
      <c r="C429" t="s">
        <v>3124</v>
      </c>
      <c r="D429">
        <v>2013</v>
      </c>
      <c r="E429">
        <v>1</v>
      </c>
      <c r="G429" s="21">
        <v>18.635000000000002</v>
      </c>
      <c r="H429" s="5">
        <v>12000</v>
      </c>
      <c r="I429" s="6">
        <v>3.8E-3</v>
      </c>
      <c r="J429" s="6">
        <v>0.99619999999999997</v>
      </c>
      <c r="K429" s="6">
        <v>2.47E-2</v>
      </c>
      <c r="L429" s="6">
        <v>0.97529999999999994</v>
      </c>
      <c r="M429" s="7">
        <v>24738</v>
      </c>
      <c r="N429" s="7">
        <v>24357</v>
      </c>
      <c r="O429" s="7">
        <v>25119</v>
      </c>
      <c r="P429" t="s">
        <v>2858</v>
      </c>
      <c r="Q429" s="5">
        <f>5*12000*Table3[[#This Row],[FiveYearSurvivalRate]]</f>
        <v>58518</v>
      </c>
      <c r="R429" s="21">
        <f>365*5*Table3[[#This Row],[FiveYearSurvivalRate]]</f>
        <v>1779.9224999999999</v>
      </c>
      <c r="S429" s="19">
        <f>6000/Table3[[#This Row],[Gas Mileage]]*4</f>
        <v>1287.8991145693585</v>
      </c>
      <c r="T429" s="19">
        <f>5000</f>
        <v>5000</v>
      </c>
      <c r="U429" s="19">
        <f>Table3[[#This Row],[Price]]^0.2*20000*LOG((Table3[[#This Row],[Age]]+2))*Table3[[#This Row],[FiveYearDeathRate]]</f>
        <v>1782.4962703993065</v>
      </c>
      <c r="V429" s="19">
        <f>Table3[Price]+Table3[[#This Row],[FiveYearFuelCost]]+Table3[[#This Row],[FiveYearInsurance]]+Table3[[#This Row],[FiveYearRepairCost]]</f>
        <v>32808.395384968666</v>
      </c>
    </row>
    <row r="430" spans="1:22" x14ac:dyDescent="0.25">
      <c r="A430" t="s">
        <v>3118</v>
      </c>
      <c r="B430" t="s">
        <v>3135</v>
      </c>
      <c r="C430" t="s">
        <v>3136</v>
      </c>
      <c r="D430">
        <v>2009</v>
      </c>
      <c r="E430">
        <v>5</v>
      </c>
      <c r="G430" s="21">
        <v>16.984999999999999</v>
      </c>
      <c r="H430" s="5">
        <v>60000</v>
      </c>
      <c r="I430" s="6">
        <v>1.9E-2</v>
      </c>
      <c r="J430" s="6">
        <v>0.98099999999999998</v>
      </c>
      <c r="K430" s="6">
        <v>7.5999999999999998E-2</v>
      </c>
      <c r="L430" s="6">
        <v>0.92400000000000004</v>
      </c>
      <c r="M430" s="7">
        <v>17310</v>
      </c>
      <c r="N430" s="7">
        <v>16926</v>
      </c>
      <c r="O430" s="7">
        <v>17693</v>
      </c>
      <c r="P430" t="s">
        <v>1390</v>
      </c>
      <c r="Q430" s="5">
        <f>5*12000*Table3[[#This Row],[FiveYearSurvivalRate]]</f>
        <v>55440</v>
      </c>
      <c r="R430" s="21">
        <f>365*5*Table3[[#This Row],[FiveYearSurvivalRate]]</f>
        <v>1686.3000000000002</v>
      </c>
      <c r="S430" s="19">
        <f>6000/Table3[[#This Row],[Gas Mileage]]*4</f>
        <v>1413.0114807182808</v>
      </c>
      <c r="T430" s="19">
        <f>5000</f>
        <v>5000</v>
      </c>
      <c r="U430" s="19">
        <f>Table3[[#This Row],[Price]]^0.2*20000*LOG((Table3[[#This Row],[Age]]+2))*Table3[[#This Row],[FiveYearDeathRate]]</f>
        <v>9045.0317568273204</v>
      </c>
      <c r="V430" s="19">
        <f>Table3[Price]+Table3[[#This Row],[FiveYearFuelCost]]+Table3[[#This Row],[FiveYearInsurance]]+Table3[[#This Row],[FiveYearRepairCost]]</f>
        <v>32768.0432375456</v>
      </c>
    </row>
    <row r="431" spans="1:22" x14ac:dyDescent="0.25">
      <c r="A431" t="s">
        <v>3048</v>
      </c>
      <c r="B431" t="s">
        <v>3049</v>
      </c>
      <c r="C431" t="s">
        <v>3050</v>
      </c>
      <c r="D431">
        <v>2010</v>
      </c>
      <c r="E431">
        <v>4</v>
      </c>
      <c r="F431">
        <v>4</v>
      </c>
      <c r="G431" s="21">
        <v>17.756599999999999</v>
      </c>
      <c r="H431" s="5">
        <v>48000</v>
      </c>
      <c r="I431" s="6">
        <v>8.8000000000000005E-3</v>
      </c>
      <c r="J431" s="6">
        <v>0.99119999999999997</v>
      </c>
      <c r="K431" s="6">
        <v>2.1399999999999999E-2</v>
      </c>
      <c r="L431" s="6">
        <v>0.97860000000000003</v>
      </c>
      <c r="M431" s="7">
        <v>23885</v>
      </c>
      <c r="N431" s="7">
        <v>23405</v>
      </c>
      <c r="O431" s="7">
        <v>24365</v>
      </c>
      <c r="P431" t="s">
        <v>1536</v>
      </c>
      <c r="Q431" s="5">
        <f>5*12000*Table3[[#This Row],[FiveYearSurvivalRate]]</f>
        <v>58716</v>
      </c>
      <c r="R431" s="21">
        <f>365*5*Table3[[#This Row],[FiveYearSurvivalRate]]</f>
        <v>1785.9449999999999</v>
      </c>
      <c r="S431" s="19">
        <f>6000/Table3[[#This Row],[Gas Mileage]]*4</f>
        <v>1351.6101055382226</v>
      </c>
      <c r="T431" s="19">
        <f>5000</f>
        <v>5000</v>
      </c>
      <c r="U431" s="19">
        <f>Table3[[#This Row],[Price]]^0.2*20000*LOG((Table3[[#This Row],[Age]]+2))*Table3[[#This Row],[FiveYearDeathRate]]</f>
        <v>2501.1102600250488</v>
      </c>
      <c r="V431" s="19">
        <f>Table3[Price]+Table3[[#This Row],[FiveYearFuelCost]]+Table3[[#This Row],[FiveYearInsurance]]+Table3[[#This Row],[FiveYearRepairCost]]</f>
        <v>32737.720365563273</v>
      </c>
    </row>
    <row r="432" spans="1:22" x14ac:dyDescent="0.25">
      <c r="A432" t="s">
        <v>3288</v>
      </c>
      <c r="B432" t="s">
        <v>3295</v>
      </c>
      <c r="C432" t="s">
        <v>3296</v>
      </c>
      <c r="D432">
        <v>2006</v>
      </c>
      <c r="E432">
        <v>8</v>
      </c>
      <c r="F432">
        <v>1.33</v>
      </c>
      <c r="G432" s="21">
        <v>18.135999999999999</v>
      </c>
      <c r="H432" s="5">
        <v>96000</v>
      </c>
      <c r="I432" s="6">
        <v>4.0399999999999998E-2</v>
      </c>
      <c r="J432" s="6">
        <v>0.95960000000000001</v>
      </c>
      <c r="K432" s="6">
        <v>0.1832</v>
      </c>
      <c r="L432" s="6">
        <v>0.81679999999999997</v>
      </c>
      <c r="M432" s="7">
        <v>5711</v>
      </c>
      <c r="N432" s="7">
        <v>5592</v>
      </c>
      <c r="O432" s="7">
        <v>5830</v>
      </c>
      <c r="P432" t="s">
        <v>460</v>
      </c>
      <c r="Q432" s="5">
        <f>5*12000*Table3[[#This Row],[FiveYearSurvivalRate]]</f>
        <v>49008</v>
      </c>
      <c r="R432" s="21">
        <f>365*5*Table3[[#This Row],[FiveYearSurvivalRate]]</f>
        <v>1490.6599999999999</v>
      </c>
      <c r="S432" s="19">
        <f>6000/Table3[[#This Row],[Gas Mileage]]*4</f>
        <v>1323.3348037053374</v>
      </c>
      <c r="T432" s="19">
        <f>5000</f>
        <v>5000</v>
      </c>
      <c r="U432" s="19">
        <f>Table3[[#This Row],[Price]]^0.2*20000*LOG((Table3[[#This Row],[Age]]+2))*Table3[[#This Row],[FiveYearDeathRate]]</f>
        <v>20667.9735474554</v>
      </c>
      <c r="V432" s="19">
        <f>Table3[Price]+Table3[[#This Row],[FiveYearFuelCost]]+Table3[[#This Row],[FiveYearInsurance]]+Table3[[#This Row],[FiveYearRepairCost]]</f>
        <v>32702.308351160736</v>
      </c>
    </row>
    <row r="433" spans="1:22" x14ac:dyDescent="0.25">
      <c r="A433" t="s">
        <v>3528</v>
      </c>
      <c r="B433" t="s">
        <v>3529</v>
      </c>
      <c r="C433" t="s">
        <v>3530</v>
      </c>
      <c r="D433">
        <v>2014</v>
      </c>
      <c r="E433">
        <v>0</v>
      </c>
      <c r="F433">
        <v>4</v>
      </c>
      <c r="G433" s="22">
        <v>24.13</v>
      </c>
      <c r="H433" s="5">
        <v>0</v>
      </c>
      <c r="I433" s="6">
        <v>0</v>
      </c>
      <c r="J433" s="6">
        <v>1</v>
      </c>
      <c r="K433" s="6">
        <v>1.2E-2</v>
      </c>
      <c r="L433" s="6">
        <v>0.98799999999999999</v>
      </c>
      <c r="M433" s="7">
        <v>26133</v>
      </c>
      <c r="N433" s="7">
        <v>25500</v>
      </c>
      <c r="O433" s="7">
        <v>26766</v>
      </c>
      <c r="P433" t="s">
        <v>3735</v>
      </c>
      <c r="Q433" s="5">
        <f>5*12000*Table3[[#This Row],[FiveYearSurvivalRate]]</f>
        <v>59280</v>
      </c>
      <c r="R433" s="21">
        <f>365*5*Table3[[#This Row],[FiveYearSurvivalRate]]</f>
        <v>1803.1</v>
      </c>
      <c r="S433" s="19">
        <f>6000/Table3[[#This Row],[Gas Mileage]]*4</f>
        <v>994.6125155408206</v>
      </c>
      <c r="T433" s="19">
        <f>5000</f>
        <v>5000</v>
      </c>
      <c r="U433" s="19">
        <f>Table3[[#This Row],[Price]]^0.2*20000*LOG((Table3[[#This Row],[Age]]+2))*Table3[[#This Row],[FiveYearDeathRate]]</f>
        <v>552.40661142495253</v>
      </c>
      <c r="V433" s="19">
        <f>Table3[Price]+Table3[[#This Row],[FiveYearFuelCost]]+Table3[[#This Row],[FiveYearInsurance]]+Table3[[#This Row],[FiveYearRepairCost]]</f>
        <v>32680.01912696577</v>
      </c>
    </row>
    <row r="434" spans="1:22" x14ac:dyDescent="0.25">
      <c r="A434" t="s">
        <v>3202</v>
      </c>
      <c r="B434" t="s">
        <v>3203</v>
      </c>
      <c r="C434" t="s">
        <v>3204</v>
      </c>
      <c r="D434">
        <v>2007</v>
      </c>
      <c r="E434">
        <v>7</v>
      </c>
      <c r="F434">
        <v>4</v>
      </c>
      <c r="G434" s="21">
        <v>18.363</v>
      </c>
      <c r="H434" s="5">
        <v>84000</v>
      </c>
      <c r="I434" s="6">
        <v>3.04E-2</v>
      </c>
      <c r="J434" s="6">
        <v>0.96960000000000002</v>
      </c>
      <c r="K434" s="6">
        <v>0.1241333333</v>
      </c>
      <c r="L434" s="6">
        <v>0.87586666670000002</v>
      </c>
      <c r="M434" s="7">
        <v>11047</v>
      </c>
      <c r="N434" s="7">
        <v>10865</v>
      </c>
      <c r="O434" s="7">
        <v>11229</v>
      </c>
      <c r="P434" t="s">
        <v>738</v>
      </c>
      <c r="Q434" s="5">
        <f>5*12000*Table3[[#This Row],[FiveYearSurvivalRate]]</f>
        <v>52552.000002000001</v>
      </c>
      <c r="R434" s="21">
        <f>365*5*Table3[[#This Row],[FiveYearSurvivalRate]]</f>
        <v>1598.4566667275001</v>
      </c>
      <c r="S434" s="19">
        <f>6000/Table3[[#This Row],[Gas Mileage]]*4</f>
        <v>1306.9759843162883</v>
      </c>
      <c r="T434" s="19">
        <f>5000</f>
        <v>5000</v>
      </c>
      <c r="U434" s="19">
        <f>Table3[[#This Row],[Price]]^0.2*20000*LOG((Table3[[#This Row],[Age]]+2))*Table3[[#This Row],[FiveYearDeathRate]]</f>
        <v>15248.462058444587</v>
      </c>
      <c r="V434" s="19">
        <f>Table3[Price]+Table3[[#This Row],[FiveYearFuelCost]]+Table3[[#This Row],[FiveYearInsurance]]+Table3[[#This Row],[FiveYearRepairCost]]</f>
        <v>32602.438042760878</v>
      </c>
    </row>
    <row r="435" spans="1:22" x14ac:dyDescent="0.25">
      <c r="A435" t="s">
        <v>3202</v>
      </c>
      <c r="B435" t="s">
        <v>3215</v>
      </c>
      <c r="C435" t="s">
        <v>3216</v>
      </c>
      <c r="D435">
        <v>2006</v>
      </c>
      <c r="E435">
        <v>8</v>
      </c>
      <c r="G435" s="21">
        <v>16.181999999999999</v>
      </c>
      <c r="H435" s="5">
        <v>96000</v>
      </c>
      <c r="I435" s="6">
        <v>3.61E-2</v>
      </c>
      <c r="J435" s="6">
        <v>0.96389999999999998</v>
      </c>
      <c r="K435" s="6">
        <v>0.1482</v>
      </c>
      <c r="L435" s="6">
        <v>0.8518</v>
      </c>
      <c r="M435" s="7">
        <v>8162</v>
      </c>
      <c r="N435" s="7">
        <v>7992</v>
      </c>
      <c r="O435" s="7">
        <v>8331</v>
      </c>
      <c r="P435" t="s">
        <v>416</v>
      </c>
      <c r="Q435" s="5">
        <f>5*12000*Table3[[#This Row],[FiveYearSurvivalRate]]</f>
        <v>51108</v>
      </c>
      <c r="R435" s="21">
        <f>365*5*Table3[[#This Row],[FiveYearSurvivalRate]]</f>
        <v>1554.5350000000001</v>
      </c>
      <c r="S435" s="19">
        <f>6000/Table3[[#This Row],[Gas Mileage]]*4</f>
        <v>1483.1294030404154</v>
      </c>
      <c r="T435" s="19">
        <f>5000</f>
        <v>5000</v>
      </c>
      <c r="U435" s="19">
        <f>Table3[[#This Row],[Price]]^0.2*20000*LOG((Table3[[#This Row],[Age]]+2))*Table3[[#This Row],[FiveYearDeathRate]]</f>
        <v>17957.154423092732</v>
      </c>
      <c r="V435" s="19">
        <f>Table3[Price]+Table3[[#This Row],[FiveYearFuelCost]]+Table3[[#This Row],[FiveYearInsurance]]+Table3[[#This Row],[FiveYearRepairCost]]</f>
        <v>32602.283826133149</v>
      </c>
    </row>
    <row r="436" spans="1:22" x14ac:dyDescent="0.25">
      <c r="A436" t="s">
        <v>3063</v>
      </c>
      <c r="B436" t="s">
        <v>3068</v>
      </c>
      <c r="C436" t="s">
        <v>3069</v>
      </c>
      <c r="D436">
        <v>2010</v>
      </c>
      <c r="E436">
        <v>4</v>
      </c>
      <c r="F436">
        <v>3.67</v>
      </c>
      <c r="G436" s="21">
        <v>26.75</v>
      </c>
      <c r="H436" s="5">
        <v>48000</v>
      </c>
      <c r="I436" s="6">
        <v>8.0000000000000002E-3</v>
      </c>
      <c r="J436" s="6">
        <v>0.99199999999999999</v>
      </c>
      <c r="K436" s="6">
        <v>4.9200000000000001E-2</v>
      </c>
      <c r="L436" s="6">
        <v>0.95079999999999998</v>
      </c>
      <c r="M436" s="7">
        <v>21079</v>
      </c>
      <c r="N436" s="7">
        <v>20675</v>
      </c>
      <c r="O436" s="7">
        <v>21482</v>
      </c>
      <c r="P436" t="s">
        <v>1884</v>
      </c>
      <c r="Q436" s="5">
        <f>5*12000*Table3[[#This Row],[FiveYearSurvivalRate]]</f>
        <v>57048</v>
      </c>
      <c r="R436" s="21">
        <f>365*5*Table3[[#This Row],[FiveYearSurvivalRate]]</f>
        <v>1735.21</v>
      </c>
      <c r="S436" s="19">
        <f>6000/Table3[[#This Row],[Gas Mileage]]*4</f>
        <v>897.19626168224295</v>
      </c>
      <c r="T436" s="19">
        <f>5000</f>
        <v>5000</v>
      </c>
      <c r="U436" s="19">
        <f>Table3[[#This Row],[Price]]^0.2*20000*LOG((Table3[[#This Row],[Age]]+2))*Table3[[#This Row],[FiveYearDeathRate]]</f>
        <v>5608.2726480296997</v>
      </c>
      <c r="V436" s="19">
        <f>Table3[Price]+Table3[[#This Row],[FiveYearFuelCost]]+Table3[[#This Row],[FiveYearInsurance]]+Table3[[#This Row],[FiveYearRepairCost]]</f>
        <v>32584.468909711941</v>
      </c>
    </row>
    <row r="437" spans="1:22" x14ac:dyDescent="0.25">
      <c r="A437" t="s">
        <v>3359</v>
      </c>
      <c r="B437" t="s">
        <v>3370</v>
      </c>
      <c r="C437" t="s">
        <v>3371</v>
      </c>
      <c r="D437">
        <v>2014</v>
      </c>
      <c r="E437">
        <v>0</v>
      </c>
      <c r="F437">
        <v>4</v>
      </c>
      <c r="G437" s="21">
        <v>22.294499999999999</v>
      </c>
      <c r="H437" s="5">
        <v>0</v>
      </c>
      <c r="I437" s="6">
        <v>0</v>
      </c>
      <c r="J437" s="6">
        <v>1</v>
      </c>
      <c r="K437" s="6">
        <v>1.0999999999999999E-2</v>
      </c>
      <c r="L437" s="6">
        <v>0.98899999999999999</v>
      </c>
      <c r="M437" s="7">
        <v>25990</v>
      </c>
      <c r="N437" s="7">
        <v>25190</v>
      </c>
      <c r="O437" s="7">
        <v>26791</v>
      </c>
      <c r="P437" t="s">
        <v>3673</v>
      </c>
      <c r="Q437" s="5">
        <f>5*12000*Table3[[#This Row],[FiveYearSurvivalRate]]</f>
        <v>59340</v>
      </c>
      <c r="R437" s="21">
        <f>365*5*Table3[[#This Row],[FiveYearSurvivalRate]]</f>
        <v>1804.925</v>
      </c>
      <c r="S437" s="19">
        <f>6000/Table3[[#This Row],[Gas Mileage]]*4</f>
        <v>1076.4986880172239</v>
      </c>
      <c r="T437" s="19">
        <f>5000</f>
        <v>5000</v>
      </c>
      <c r="U437" s="19">
        <f>Table3[[#This Row],[Price]]^0.2*20000*LOG((Table3[[#This Row],[Age]]+2))*Table3[[#This Row],[FiveYearDeathRate]]</f>
        <v>505.81733498056195</v>
      </c>
      <c r="V437" s="19">
        <f>Table3[Price]+Table3[[#This Row],[FiveYearFuelCost]]+Table3[[#This Row],[FiveYearInsurance]]+Table3[[#This Row],[FiveYearRepairCost]]</f>
        <v>32572.316022997788</v>
      </c>
    </row>
    <row r="438" spans="1:22" x14ac:dyDescent="0.25">
      <c r="A438" t="s">
        <v>3101</v>
      </c>
      <c r="B438" t="s">
        <v>3102</v>
      </c>
      <c r="C438" t="s">
        <v>3103</v>
      </c>
      <c r="D438">
        <v>2013</v>
      </c>
      <c r="E438">
        <v>1</v>
      </c>
      <c r="F438">
        <v>4</v>
      </c>
      <c r="G438" s="21">
        <v>18.010999999999999</v>
      </c>
      <c r="H438" s="5">
        <v>12000</v>
      </c>
      <c r="I438" s="6">
        <v>1E-3</v>
      </c>
      <c r="J438" s="6">
        <v>0.999</v>
      </c>
      <c r="K438" s="6">
        <v>8.2000000000000007E-3</v>
      </c>
      <c r="L438" s="6">
        <v>0.99180000000000001</v>
      </c>
      <c r="M438" s="7">
        <v>25617</v>
      </c>
      <c r="N438" s="7">
        <v>25127</v>
      </c>
      <c r="O438" s="7">
        <v>26107</v>
      </c>
      <c r="P438" t="s">
        <v>2844</v>
      </c>
      <c r="Q438" s="5">
        <f>5*12000*Table3[[#This Row],[FiveYearSurvivalRate]]</f>
        <v>59508</v>
      </c>
      <c r="R438" s="21">
        <f>365*5*Table3[[#This Row],[FiveYearSurvivalRate]]</f>
        <v>1810.0350000000001</v>
      </c>
      <c r="S438" s="19">
        <f>6000/Table3[[#This Row],[Gas Mileage]]*4</f>
        <v>1332.5190161567932</v>
      </c>
      <c r="T438" s="19">
        <f>5000</f>
        <v>5000</v>
      </c>
      <c r="U438" s="19">
        <f>Table3[[#This Row],[Price]]^0.2*20000*LOG((Table3[[#This Row],[Age]]+2))*Table3[[#This Row],[FiveYearDeathRate]]</f>
        <v>595.90669613919704</v>
      </c>
      <c r="V438" s="19">
        <f>Table3[Price]+Table3[[#This Row],[FiveYearFuelCost]]+Table3[[#This Row],[FiveYearInsurance]]+Table3[[#This Row],[FiveYearRepairCost]]</f>
        <v>32545.42571229599</v>
      </c>
    </row>
    <row r="439" spans="1:22" x14ac:dyDescent="0.25">
      <c r="A439" t="s">
        <v>3528</v>
      </c>
      <c r="B439" t="s">
        <v>3541</v>
      </c>
      <c r="C439" t="s">
        <v>3542</v>
      </c>
      <c r="D439">
        <v>2013</v>
      </c>
      <c r="E439">
        <v>1</v>
      </c>
      <c r="F439">
        <v>4</v>
      </c>
      <c r="G439" s="22">
        <v>20.815999999999999</v>
      </c>
      <c r="H439" s="5">
        <v>12000</v>
      </c>
      <c r="I439" s="6">
        <v>2.3999999999999998E-3</v>
      </c>
      <c r="J439" s="6">
        <v>0.99760000000000004</v>
      </c>
      <c r="K439" s="6">
        <v>1.4500000000000001E-2</v>
      </c>
      <c r="L439" s="6">
        <v>0.98550000000000004</v>
      </c>
      <c r="M439" s="7">
        <v>25336</v>
      </c>
      <c r="N439" s="7">
        <v>24775</v>
      </c>
      <c r="O439" s="7">
        <v>25896</v>
      </c>
      <c r="P439" t="s">
        <v>2838</v>
      </c>
      <c r="Q439" s="5">
        <f>5*12000*Table3[[#This Row],[FiveYearSurvivalRate]]</f>
        <v>59130</v>
      </c>
      <c r="R439" s="21">
        <f>365*5*Table3[[#This Row],[FiveYearSurvivalRate]]</f>
        <v>1798.5375000000001</v>
      </c>
      <c r="S439" s="19">
        <f>6000/Table3[[#This Row],[Gas Mileage]]*4</f>
        <v>1152.9592621060724</v>
      </c>
      <c r="T439" s="19">
        <f>5000</f>
        <v>5000</v>
      </c>
      <c r="U439" s="19">
        <f>Table3[[#This Row],[Price]]^0.2*20000*LOG((Table3[[#This Row],[Age]]+2))*Table3[[#This Row],[FiveYearDeathRate]]</f>
        <v>1051.4154920805763</v>
      </c>
      <c r="V439" s="19">
        <f>Table3[Price]+Table3[[#This Row],[FiveYearFuelCost]]+Table3[[#This Row],[FiveYearInsurance]]+Table3[[#This Row],[FiveYearRepairCost]]</f>
        <v>32540.374754186651</v>
      </c>
    </row>
    <row r="440" spans="1:22" x14ac:dyDescent="0.25">
      <c r="A440" t="s">
        <v>3466</v>
      </c>
      <c r="B440" t="s">
        <v>3477</v>
      </c>
      <c r="C440" t="s">
        <v>3478</v>
      </c>
      <c r="D440">
        <v>2012</v>
      </c>
      <c r="E440">
        <v>2</v>
      </c>
      <c r="F440">
        <v>3.67</v>
      </c>
      <c r="G440" s="21">
        <v>18.055700000000002</v>
      </c>
      <c r="H440" s="5">
        <v>24000</v>
      </c>
      <c r="I440" s="6">
        <v>4.7999999999999996E-3</v>
      </c>
      <c r="J440" s="6">
        <v>0.99519999999999997</v>
      </c>
      <c r="K440" s="6">
        <v>1.8800000000000001E-2</v>
      </c>
      <c r="L440" s="6">
        <v>0.98119999999999996</v>
      </c>
      <c r="M440" s="7">
        <v>24458</v>
      </c>
      <c r="N440" s="7">
        <v>24041</v>
      </c>
      <c r="O440" s="7">
        <v>24875</v>
      </c>
      <c r="P440" t="s">
        <v>2444</v>
      </c>
      <c r="Q440" s="5">
        <f>5*12000*Table3[[#This Row],[FiveYearSurvivalRate]]</f>
        <v>58872</v>
      </c>
      <c r="R440" s="21">
        <f>365*5*Table3[[#This Row],[FiveYearSurvivalRate]]</f>
        <v>1790.6899999999998</v>
      </c>
      <c r="S440" s="19">
        <f>6000/Table3[[#This Row],[Gas Mileage]]*4</f>
        <v>1329.2201354696854</v>
      </c>
      <c r="T440" s="19">
        <f>5000</f>
        <v>5000</v>
      </c>
      <c r="U440" s="19">
        <f>Table3[[#This Row],[Price]]^0.2*20000*LOG((Table3[[#This Row],[Age]]+2))*Table3[[#This Row],[FiveYearDeathRate]]</f>
        <v>1708.0941334143411</v>
      </c>
      <c r="V440" s="19">
        <f>Table3[Price]+Table3[[#This Row],[FiveYearFuelCost]]+Table3[[#This Row],[FiveYearInsurance]]+Table3[[#This Row],[FiveYearRepairCost]]</f>
        <v>32495.314268884027</v>
      </c>
    </row>
    <row r="441" spans="1:22" x14ac:dyDescent="0.25">
      <c r="A441" t="s">
        <v>3145</v>
      </c>
      <c r="B441" t="s">
        <v>3148</v>
      </c>
      <c r="C441" t="s">
        <v>3149</v>
      </c>
      <c r="D441">
        <v>2005</v>
      </c>
      <c r="E441">
        <v>9</v>
      </c>
      <c r="F441">
        <v>2.67</v>
      </c>
      <c r="G441" s="21">
        <v>20.03</v>
      </c>
      <c r="H441" s="5">
        <v>108000</v>
      </c>
      <c r="I441" s="6">
        <v>4.9200000000000001E-2</v>
      </c>
      <c r="J441" s="6">
        <v>0.95079999999999998</v>
      </c>
      <c r="K441" s="6">
        <v>0.18720000000000001</v>
      </c>
      <c r="L441" s="6">
        <v>0.81279999999999997</v>
      </c>
      <c r="M441" s="7">
        <v>4894</v>
      </c>
      <c r="N441" s="7">
        <v>4812</v>
      </c>
      <c r="O441" s="7">
        <v>4976</v>
      </c>
      <c r="P441" t="s">
        <v>100</v>
      </c>
      <c r="Q441" s="5">
        <f>5*12000*Table3[[#This Row],[FiveYearSurvivalRate]]</f>
        <v>48768</v>
      </c>
      <c r="R441" s="21">
        <f>365*5*Table3[[#This Row],[FiveYearSurvivalRate]]</f>
        <v>1483.36</v>
      </c>
      <c r="S441" s="19">
        <f>6000/Table3[[#This Row],[Gas Mileage]]*4</f>
        <v>1198.2026959560658</v>
      </c>
      <c r="T441" s="19">
        <f>5000</f>
        <v>5000</v>
      </c>
      <c r="U441" s="19">
        <f>Table3[[#This Row],[Price]]^0.2*20000*LOG((Table3[[#This Row],[Age]]+2))*Table3[[#This Row],[FiveYearDeathRate]]</f>
        <v>21324.71108475521</v>
      </c>
      <c r="V441" s="19">
        <f>Table3[Price]+Table3[[#This Row],[FiveYearFuelCost]]+Table3[[#This Row],[FiveYearInsurance]]+Table3[[#This Row],[FiveYearRepairCost]]</f>
        <v>32416.913780711278</v>
      </c>
    </row>
    <row r="442" spans="1:22" x14ac:dyDescent="0.25">
      <c r="A442" t="s">
        <v>3288</v>
      </c>
      <c r="B442" t="s">
        <v>3293</v>
      </c>
      <c r="C442" t="s">
        <v>3294</v>
      </c>
      <c r="D442">
        <v>2007</v>
      </c>
      <c r="E442">
        <v>7</v>
      </c>
      <c r="F442">
        <v>3.67</v>
      </c>
      <c r="G442" s="21">
        <v>18.800999999999998</v>
      </c>
      <c r="H442" s="5">
        <v>84000</v>
      </c>
      <c r="I442" s="6">
        <v>3.2599999999999997E-2</v>
      </c>
      <c r="J442" s="6">
        <v>0.96740000000000004</v>
      </c>
      <c r="K442" s="6">
        <v>0.15379999999999999</v>
      </c>
      <c r="L442" s="6">
        <v>0.84619999999999995</v>
      </c>
      <c r="M442" s="7">
        <v>8288</v>
      </c>
      <c r="N442" s="7">
        <v>8157</v>
      </c>
      <c r="O442" s="7">
        <v>8418</v>
      </c>
      <c r="P442" t="s">
        <v>800</v>
      </c>
      <c r="Q442" s="5">
        <f>5*12000*Table3[[#This Row],[FiveYearSurvivalRate]]</f>
        <v>50772</v>
      </c>
      <c r="R442" s="21">
        <f>365*5*Table3[[#This Row],[FiveYearSurvivalRate]]</f>
        <v>1544.3149999999998</v>
      </c>
      <c r="S442" s="19">
        <f>6000/Table3[[#This Row],[Gas Mileage]]*4</f>
        <v>1276.5278442636031</v>
      </c>
      <c r="T442" s="19">
        <f>5000</f>
        <v>5000</v>
      </c>
      <c r="U442" s="19">
        <f>Table3[[#This Row],[Price]]^0.2*20000*LOG((Table3[[#This Row],[Age]]+2))*Table3[[#This Row],[FiveYearDeathRate]]</f>
        <v>17837.54325008544</v>
      </c>
      <c r="V442" s="19">
        <f>Table3[Price]+Table3[[#This Row],[FiveYearFuelCost]]+Table3[[#This Row],[FiveYearInsurance]]+Table3[[#This Row],[FiveYearRepairCost]]</f>
        <v>32402.071094349041</v>
      </c>
    </row>
    <row r="443" spans="1:22" x14ac:dyDescent="0.25">
      <c r="A443" t="s">
        <v>3145</v>
      </c>
      <c r="B443" t="s">
        <v>3160</v>
      </c>
      <c r="C443" t="s">
        <v>3161</v>
      </c>
      <c r="D443">
        <v>2007</v>
      </c>
      <c r="E443">
        <v>7</v>
      </c>
      <c r="F443">
        <v>2.67</v>
      </c>
      <c r="G443" s="21">
        <v>19.888999999999999</v>
      </c>
      <c r="H443" s="5">
        <v>84000</v>
      </c>
      <c r="I443" s="6">
        <v>2.9600000000000001E-2</v>
      </c>
      <c r="J443" s="6">
        <v>0.97040000000000004</v>
      </c>
      <c r="K443" s="6">
        <v>0.14760000000000001</v>
      </c>
      <c r="L443" s="6">
        <v>0.85240000000000005</v>
      </c>
      <c r="M443" s="7">
        <v>8842</v>
      </c>
      <c r="N443" s="7">
        <v>8705</v>
      </c>
      <c r="O443" s="7">
        <v>8979</v>
      </c>
      <c r="P443" t="s">
        <v>706</v>
      </c>
      <c r="Q443" s="5">
        <f>5*12000*Table3[[#This Row],[FiveYearSurvivalRate]]</f>
        <v>51144</v>
      </c>
      <c r="R443" s="21">
        <f>365*5*Table3[[#This Row],[FiveYearSurvivalRate]]</f>
        <v>1555.63</v>
      </c>
      <c r="S443" s="19">
        <f>6000/Table3[[#This Row],[Gas Mileage]]*4</f>
        <v>1206.697169289557</v>
      </c>
      <c r="T443" s="19">
        <f>5000</f>
        <v>5000</v>
      </c>
      <c r="U443" s="19">
        <f>Table3[[#This Row],[Price]]^0.2*20000*LOG((Table3[[#This Row],[Age]]+2))*Table3[[#This Row],[FiveYearDeathRate]]</f>
        <v>17341.44228312387</v>
      </c>
      <c r="V443" s="19">
        <f>Table3[Price]+Table3[[#This Row],[FiveYearFuelCost]]+Table3[[#This Row],[FiveYearInsurance]]+Table3[[#This Row],[FiveYearRepairCost]]</f>
        <v>32390.139452413427</v>
      </c>
    </row>
    <row r="444" spans="1:22" x14ac:dyDescent="0.25">
      <c r="A444" t="s">
        <v>3145</v>
      </c>
      <c r="B444" t="s">
        <v>3148</v>
      </c>
      <c r="C444" t="s">
        <v>3149</v>
      </c>
      <c r="D444">
        <v>2006</v>
      </c>
      <c r="E444">
        <v>8</v>
      </c>
      <c r="F444">
        <v>2.67</v>
      </c>
      <c r="G444" s="21">
        <v>20.03</v>
      </c>
      <c r="H444" s="5">
        <v>96000</v>
      </c>
      <c r="I444" s="6">
        <v>3.9399999999999998E-2</v>
      </c>
      <c r="J444" s="6">
        <v>0.96060000000000001</v>
      </c>
      <c r="K444" s="6">
        <v>0.16739999999999999</v>
      </c>
      <c r="L444" s="6">
        <v>0.83260000000000001</v>
      </c>
      <c r="M444" s="7">
        <v>6692</v>
      </c>
      <c r="N444" s="7">
        <v>6586</v>
      </c>
      <c r="O444" s="7">
        <v>6798</v>
      </c>
      <c r="P444" t="s">
        <v>368</v>
      </c>
      <c r="Q444" s="5">
        <f>5*12000*Table3[[#This Row],[FiveYearSurvivalRate]]</f>
        <v>49956</v>
      </c>
      <c r="R444" s="21">
        <f>365*5*Table3[[#This Row],[FiveYearSurvivalRate]]</f>
        <v>1519.4950000000001</v>
      </c>
      <c r="S444" s="19">
        <f>6000/Table3[[#This Row],[Gas Mileage]]*4</f>
        <v>1198.2026959560658</v>
      </c>
      <c r="T444" s="19">
        <f>5000</f>
        <v>5000</v>
      </c>
      <c r="U444" s="19">
        <f>Table3[[#This Row],[Price]]^0.2*20000*LOG((Table3[[#This Row],[Age]]+2))*Table3[[#This Row],[FiveYearDeathRate]]</f>
        <v>19493.805823836581</v>
      </c>
      <c r="V444" s="19">
        <f>Table3[Price]+Table3[[#This Row],[FiveYearFuelCost]]+Table3[[#This Row],[FiveYearInsurance]]+Table3[[#This Row],[FiveYearRepairCost]]</f>
        <v>32384.008519792646</v>
      </c>
    </row>
    <row r="445" spans="1:22" x14ac:dyDescent="0.25">
      <c r="A445" t="s">
        <v>3063</v>
      </c>
      <c r="B445" t="s">
        <v>3064</v>
      </c>
      <c r="C445" t="s">
        <v>3065</v>
      </c>
      <c r="D445">
        <v>2006</v>
      </c>
      <c r="E445">
        <v>8</v>
      </c>
      <c r="F445">
        <v>3.67</v>
      </c>
      <c r="G445" s="21">
        <v>26.164999999999999</v>
      </c>
      <c r="H445" s="5">
        <v>96000</v>
      </c>
      <c r="I445" s="6">
        <v>3.9399999999999998E-2</v>
      </c>
      <c r="J445" s="6">
        <v>0.96060000000000001</v>
      </c>
      <c r="K445" s="6">
        <v>0.16739999999999999</v>
      </c>
      <c r="L445" s="6">
        <v>0.83260000000000001</v>
      </c>
      <c r="M445" s="7">
        <v>6857</v>
      </c>
      <c r="N445" s="7">
        <v>6724</v>
      </c>
      <c r="O445" s="7">
        <v>6989</v>
      </c>
      <c r="P445" t="s">
        <v>392</v>
      </c>
      <c r="Q445" s="5">
        <f>5*12000*Table3[[#This Row],[FiveYearSurvivalRate]]</f>
        <v>49956</v>
      </c>
      <c r="R445" s="21">
        <f>365*5*Table3[[#This Row],[FiveYearSurvivalRate]]</f>
        <v>1519.4950000000001</v>
      </c>
      <c r="S445" s="19">
        <f>6000/Table3[[#This Row],[Gas Mileage]]*4</f>
        <v>917.25587617045676</v>
      </c>
      <c r="T445" s="19">
        <f>5000</f>
        <v>5000</v>
      </c>
      <c r="U445" s="19">
        <f>Table3[[#This Row],[Price]]^0.2*20000*LOG((Table3[[#This Row],[Age]]+2))*Table3[[#This Row],[FiveYearDeathRate]]</f>
        <v>19589.000585374928</v>
      </c>
      <c r="V445" s="19">
        <f>Table3[Price]+Table3[[#This Row],[FiveYearFuelCost]]+Table3[[#This Row],[FiveYearInsurance]]+Table3[[#This Row],[FiveYearRepairCost]]</f>
        <v>32363.256461545385</v>
      </c>
    </row>
    <row r="446" spans="1:22" x14ac:dyDescent="0.25">
      <c r="A446" t="s">
        <v>3328</v>
      </c>
      <c r="B446" t="s">
        <v>3341</v>
      </c>
      <c r="C446" t="s">
        <v>3342</v>
      </c>
      <c r="D446">
        <v>2012</v>
      </c>
      <c r="E446">
        <v>2</v>
      </c>
      <c r="F446">
        <v>3.33</v>
      </c>
      <c r="G446" s="21">
        <v>24.43</v>
      </c>
      <c r="H446" s="5">
        <v>24000</v>
      </c>
      <c r="I446" s="6">
        <v>4.4000000000000003E-3</v>
      </c>
      <c r="J446" s="6">
        <v>0.99560000000000004</v>
      </c>
      <c r="K446" s="6">
        <v>2.3E-2</v>
      </c>
      <c r="L446" s="6">
        <v>0.97699999999999998</v>
      </c>
      <c r="M446" s="7">
        <v>24276</v>
      </c>
      <c r="N446" s="7">
        <v>23896</v>
      </c>
      <c r="O446" s="7">
        <v>24655</v>
      </c>
      <c r="P446" t="s">
        <v>2324</v>
      </c>
      <c r="Q446" s="5">
        <f>5*12000*Table3[[#This Row],[FiveYearSurvivalRate]]</f>
        <v>58620</v>
      </c>
      <c r="R446" s="21">
        <f>365*5*Table3[[#This Row],[FiveYearSurvivalRate]]</f>
        <v>1783.0249999999999</v>
      </c>
      <c r="S446" s="19">
        <f>6000/Table3[[#This Row],[Gas Mileage]]*4</f>
        <v>982.39869013507985</v>
      </c>
      <c r="T446" s="19">
        <f>5000</f>
        <v>5000</v>
      </c>
      <c r="U446" s="19">
        <f>Table3[[#This Row],[Price]]^0.2*20000*LOG((Table3[[#This Row],[Age]]+2))*Table3[[#This Row],[FiveYearDeathRate]]</f>
        <v>2086.5703195170136</v>
      </c>
      <c r="V446" s="19">
        <f>Table3[Price]+Table3[[#This Row],[FiveYearFuelCost]]+Table3[[#This Row],[FiveYearInsurance]]+Table3[[#This Row],[FiveYearRepairCost]]</f>
        <v>32344.969009652094</v>
      </c>
    </row>
    <row r="447" spans="1:22" x14ac:dyDescent="0.25">
      <c r="A447" t="s">
        <v>3328</v>
      </c>
      <c r="B447" t="s">
        <v>3331</v>
      </c>
      <c r="C447" t="s">
        <v>3332</v>
      </c>
      <c r="D447">
        <v>2011</v>
      </c>
      <c r="E447">
        <v>3</v>
      </c>
      <c r="F447">
        <v>3.33</v>
      </c>
      <c r="G447" s="21">
        <v>23.603999999999999</v>
      </c>
      <c r="H447" s="5">
        <v>36000</v>
      </c>
      <c r="I447" s="6">
        <v>6.6E-3</v>
      </c>
      <c r="J447" s="6">
        <v>0.99339999999999995</v>
      </c>
      <c r="K447" s="6">
        <v>2.9000000000000001E-2</v>
      </c>
      <c r="L447" s="6">
        <v>0.97099999999999997</v>
      </c>
      <c r="M447" s="7">
        <v>23285</v>
      </c>
      <c r="N447" s="7">
        <v>22878</v>
      </c>
      <c r="O447" s="7">
        <v>23693</v>
      </c>
      <c r="P447" t="s">
        <v>1938</v>
      </c>
      <c r="Q447" s="5">
        <f>5*12000*Table3[[#This Row],[FiveYearSurvivalRate]]</f>
        <v>58260</v>
      </c>
      <c r="R447" s="21">
        <f>365*5*Table3[[#This Row],[FiveYearSurvivalRate]]</f>
        <v>1772.075</v>
      </c>
      <c r="S447" s="19">
        <f>6000/Table3[[#This Row],[Gas Mileage]]*4</f>
        <v>1016.7768174885613</v>
      </c>
      <c r="T447" s="19">
        <f>5000</f>
        <v>5000</v>
      </c>
      <c r="U447" s="19">
        <f>Table3[[#This Row],[Price]]^0.2*20000*LOG((Table3[[#This Row],[Age]]+2))*Table3[[#This Row],[FiveYearDeathRate]]</f>
        <v>3029.0174885141159</v>
      </c>
      <c r="V447" s="19">
        <f>Table3[Price]+Table3[[#This Row],[FiveYearFuelCost]]+Table3[[#This Row],[FiveYearInsurance]]+Table3[[#This Row],[FiveYearRepairCost]]</f>
        <v>32330.794306002677</v>
      </c>
    </row>
    <row r="448" spans="1:22" x14ac:dyDescent="0.25">
      <c r="A448" t="s">
        <v>3244</v>
      </c>
      <c r="B448" t="s">
        <v>3251</v>
      </c>
      <c r="C448" t="s">
        <v>3252</v>
      </c>
      <c r="D448">
        <v>2007</v>
      </c>
      <c r="E448">
        <v>7</v>
      </c>
      <c r="F448">
        <v>3</v>
      </c>
      <c r="G448" s="21">
        <v>19.5</v>
      </c>
      <c r="H448" s="5">
        <v>84000</v>
      </c>
      <c r="I448" s="6">
        <v>0.04</v>
      </c>
      <c r="J448" s="6">
        <v>0.96</v>
      </c>
      <c r="K448" s="6">
        <v>0.18240000000000001</v>
      </c>
      <c r="L448" s="6">
        <v>0.81759999999999999</v>
      </c>
      <c r="M448" s="7">
        <v>6128</v>
      </c>
      <c r="N448" s="7">
        <v>6001</v>
      </c>
      <c r="O448" s="7">
        <v>6254</v>
      </c>
      <c r="P448" t="s">
        <v>774</v>
      </c>
      <c r="Q448" s="5">
        <f>5*12000*Table3[[#This Row],[FiveYearSurvivalRate]]</f>
        <v>49056</v>
      </c>
      <c r="R448" s="21">
        <f>365*5*Table3[[#This Row],[FiveYearSurvivalRate]]</f>
        <v>1492.12</v>
      </c>
      <c r="S448" s="19">
        <f>6000/Table3[[#This Row],[Gas Mileage]]*4</f>
        <v>1230.7692307692307</v>
      </c>
      <c r="T448" s="19">
        <f>5000</f>
        <v>5000</v>
      </c>
      <c r="U448" s="19">
        <f>Table3[[#This Row],[Price]]^0.2*20000*LOG((Table3[[#This Row],[Age]]+2))*Table3[[#This Row],[FiveYearDeathRate]]</f>
        <v>19914.863797623526</v>
      </c>
      <c r="V448" s="19">
        <f>Table3[Price]+Table3[[#This Row],[FiveYearFuelCost]]+Table3[[#This Row],[FiveYearInsurance]]+Table3[[#This Row],[FiveYearRepairCost]]</f>
        <v>32273.633028392756</v>
      </c>
    </row>
    <row r="449" spans="1:22" x14ac:dyDescent="0.25">
      <c r="A449" t="s">
        <v>3413</v>
      </c>
      <c r="B449" t="s">
        <v>3438</v>
      </c>
      <c r="C449" t="s">
        <v>3439</v>
      </c>
      <c r="D449">
        <v>2006</v>
      </c>
      <c r="E449">
        <v>8</v>
      </c>
      <c r="F449">
        <v>2.67</v>
      </c>
      <c r="G449" s="21">
        <v>14.75</v>
      </c>
      <c r="H449" s="5">
        <v>96000</v>
      </c>
      <c r="I449" s="6">
        <v>2.3099999999999999E-2</v>
      </c>
      <c r="J449" s="6">
        <v>0.97689999999999999</v>
      </c>
      <c r="K449" s="6">
        <v>0.1062</v>
      </c>
      <c r="L449" s="6">
        <v>0.89380000000000004</v>
      </c>
      <c r="M449" s="7">
        <v>11790</v>
      </c>
      <c r="N449" s="7">
        <v>11506</v>
      </c>
      <c r="O449" s="7">
        <v>12075</v>
      </c>
      <c r="P449" t="s">
        <v>264</v>
      </c>
      <c r="Q449" s="5">
        <f>5*12000*Table3[[#This Row],[FiveYearSurvivalRate]]</f>
        <v>53628</v>
      </c>
      <c r="R449" s="21">
        <f>365*5*Table3[[#This Row],[FiveYearSurvivalRate]]</f>
        <v>1631.1850000000002</v>
      </c>
      <c r="S449" s="19">
        <f>6000/Table3[[#This Row],[Gas Mileage]]*4</f>
        <v>1627.1186440677966</v>
      </c>
      <c r="T449" s="19">
        <f>5000</f>
        <v>5000</v>
      </c>
      <c r="U449" s="19">
        <f>Table3[[#This Row],[Price]]^0.2*20000*LOG((Table3[[#This Row],[Age]]+2))*Table3[[#This Row],[FiveYearDeathRate]]</f>
        <v>13850.239183984184</v>
      </c>
      <c r="V449" s="19">
        <f>Table3[Price]+Table3[[#This Row],[FiveYearFuelCost]]+Table3[[#This Row],[FiveYearInsurance]]+Table3[[#This Row],[FiveYearRepairCost]]</f>
        <v>32267.35782805198</v>
      </c>
    </row>
    <row r="450" spans="1:22" x14ac:dyDescent="0.25">
      <c r="A450" t="s">
        <v>3466</v>
      </c>
      <c r="B450" t="s">
        <v>3467</v>
      </c>
      <c r="C450" t="s">
        <v>3468</v>
      </c>
      <c r="D450">
        <v>2010</v>
      </c>
      <c r="E450">
        <v>4</v>
      </c>
      <c r="F450">
        <v>3.67</v>
      </c>
      <c r="G450" s="21">
        <v>19.103000000000002</v>
      </c>
      <c r="H450" s="5">
        <v>48000</v>
      </c>
      <c r="I450" s="6">
        <v>9.5999999999999992E-3</v>
      </c>
      <c r="J450" s="6">
        <v>0.99039999999999995</v>
      </c>
      <c r="K450" s="6">
        <v>2.5600000000000001E-2</v>
      </c>
      <c r="L450" s="6">
        <v>0.97440000000000004</v>
      </c>
      <c r="M450" s="7">
        <v>23014</v>
      </c>
      <c r="N450" s="7">
        <v>22346</v>
      </c>
      <c r="O450" s="7">
        <v>23683</v>
      </c>
      <c r="P450" t="s">
        <v>1656</v>
      </c>
      <c r="Q450" s="5">
        <f>5*12000*Table3[[#This Row],[FiveYearSurvivalRate]]</f>
        <v>58464</v>
      </c>
      <c r="R450" s="21">
        <f>365*5*Table3[[#This Row],[FiveYearSurvivalRate]]</f>
        <v>1778.28</v>
      </c>
      <c r="S450" s="19">
        <f>6000/Table3[[#This Row],[Gas Mileage]]*4</f>
        <v>1256.3471706014761</v>
      </c>
      <c r="T450" s="19">
        <f>5000</f>
        <v>5000</v>
      </c>
      <c r="U450" s="19">
        <f>Table3[[#This Row],[Price]]^0.2*20000*LOG((Table3[[#This Row],[Age]]+2))*Table3[[#This Row],[FiveYearDeathRate]]</f>
        <v>2969.8355552195239</v>
      </c>
      <c r="V450" s="19">
        <f>Table3[Price]+Table3[[#This Row],[FiveYearFuelCost]]+Table3[[#This Row],[FiveYearInsurance]]+Table3[[#This Row],[FiveYearRepairCost]]</f>
        <v>32240.182725821</v>
      </c>
    </row>
    <row r="451" spans="1:22" x14ac:dyDescent="0.25">
      <c r="A451" t="s">
        <v>3328</v>
      </c>
      <c r="B451" t="s">
        <v>3343</v>
      </c>
      <c r="C451" t="s">
        <v>3344</v>
      </c>
      <c r="D451">
        <v>2011</v>
      </c>
      <c r="E451">
        <v>3</v>
      </c>
      <c r="F451">
        <v>3.33</v>
      </c>
      <c r="G451" s="21">
        <v>22.222000000000001</v>
      </c>
      <c r="H451" s="5">
        <v>36000</v>
      </c>
      <c r="I451" s="6">
        <v>6.6E-3</v>
      </c>
      <c r="J451" s="6">
        <v>0.99339999999999995</v>
      </c>
      <c r="K451" s="6">
        <v>2.9000000000000001E-2</v>
      </c>
      <c r="L451" s="6">
        <v>0.97099999999999997</v>
      </c>
      <c r="M451" s="7">
        <v>23134</v>
      </c>
      <c r="N451" s="7">
        <v>22606</v>
      </c>
      <c r="O451" s="7">
        <v>23661</v>
      </c>
      <c r="P451" t="s">
        <v>1950</v>
      </c>
      <c r="Q451" s="5">
        <f>5*12000*Table3[[#This Row],[FiveYearSurvivalRate]]</f>
        <v>58260</v>
      </c>
      <c r="R451" s="21">
        <f>365*5*Table3[[#This Row],[FiveYearSurvivalRate]]</f>
        <v>1772.075</v>
      </c>
      <c r="S451" s="19">
        <f>6000/Table3[[#This Row],[Gas Mileage]]*4</f>
        <v>1080.0108001080009</v>
      </c>
      <c r="T451" s="19">
        <f>5000</f>
        <v>5000</v>
      </c>
      <c r="U451" s="19">
        <f>Table3[[#This Row],[Price]]^0.2*20000*LOG((Table3[[#This Row],[Age]]+2))*Table3[[#This Row],[FiveYearDeathRate]]</f>
        <v>3025.0787064592869</v>
      </c>
      <c r="V451" s="19">
        <f>Table3[Price]+Table3[[#This Row],[FiveYearFuelCost]]+Table3[[#This Row],[FiveYearInsurance]]+Table3[[#This Row],[FiveYearRepairCost]]</f>
        <v>32239.089506567288</v>
      </c>
    </row>
    <row r="452" spans="1:22" x14ac:dyDescent="0.25">
      <c r="A452" t="s">
        <v>3162</v>
      </c>
      <c r="B452" t="s">
        <v>3167</v>
      </c>
      <c r="C452" t="s">
        <v>3168</v>
      </c>
      <c r="D452">
        <v>2006</v>
      </c>
      <c r="E452">
        <v>8</v>
      </c>
      <c r="F452">
        <v>2.67</v>
      </c>
      <c r="G452" s="21">
        <v>17.329999999999998</v>
      </c>
      <c r="H452" s="5">
        <v>96000</v>
      </c>
      <c r="I452" s="6">
        <v>4.0399999999999998E-2</v>
      </c>
      <c r="J452" s="6">
        <v>0.95960000000000001</v>
      </c>
      <c r="K452" s="6">
        <v>0.1832</v>
      </c>
      <c r="L452" s="6">
        <v>0.81679999999999997</v>
      </c>
      <c r="M452" s="7">
        <v>5408</v>
      </c>
      <c r="N452" s="7">
        <v>5328</v>
      </c>
      <c r="O452" s="7">
        <v>5489</v>
      </c>
      <c r="P452" t="s">
        <v>384</v>
      </c>
      <c r="Q452" s="5">
        <f>5*12000*Table3[[#This Row],[FiveYearSurvivalRate]]</f>
        <v>49008</v>
      </c>
      <c r="R452" s="21">
        <f>365*5*Table3[[#This Row],[FiveYearSurvivalRate]]</f>
        <v>1490.6599999999999</v>
      </c>
      <c r="S452" s="19">
        <f>6000/Table3[[#This Row],[Gas Mileage]]*4</f>
        <v>1384.8817080207734</v>
      </c>
      <c r="T452" s="19">
        <f>5000</f>
        <v>5000</v>
      </c>
      <c r="U452" s="19">
        <f>Table3[[#This Row],[Price]]^0.2*20000*LOG((Table3[[#This Row],[Age]]+2))*Table3[[#This Row],[FiveYearDeathRate]]</f>
        <v>20443.855450195224</v>
      </c>
      <c r="V452" s="19">
        <f>Table3[Price]+Table3[[#This Row],[FiveYearFuelCost]]+Table3[[#This Row],[FiveYearInsurance]]+Table3[[#This Row],[FiveYearRepairCost]]</f>
        <v>32236.737158215998</v>
      </c>
    </row>
    <row r="453" spans="1:22" x14ac:dyDescent="0.25">
      <c r="A453" t="s">
        <v>3528</v>
      </c>
      <c r="B453" t="s">
        <v>3541</v>
      </c>
      <c r="C453" t="s">
        <v>3542</v>
      </c>
      <c r="D453">
        <v>2010</v>
      </c>
      <c r="E453">
        <v>4</v>
      </c>
      <c r="F453">
        <v>4</v>
      </c>
      <c r="G453" s="22">
        <v>20.815999999999999</v>
      </c>
      <c r="H453" s="5">
        <v>48000</v>
      </c>
      <c r="I453" s="6">
        <v>9.5999999999999992E-3</v>
      </c>
      <c r="J453" s="6">
        <v>0.99039999999999995</v>
      </c>
      <c r="K453" s="6">
        <v>2.1999999999999999E-2</v>
      </c>
      <c r="L453" s="6">
        <v>0.97799999999999998</v>
      </c>
      <c r="M453" s="7">
        <v>23518</v>
      </c>
      <c r="N453" s="7">
        <v>22893</v>
      </c>
      <c r="O453" s="7">
        <v>24143</v>
      </c>
      <c r="P453" t="s">
        <v>1726</v>
      </c>
      <c r="Q453" s="5">
        <f>5*12000*Table3[[#This Row],[FiveYearSurvivalRate]]</f>
        <v>58680</v>
      </c>
      <c r="R453" s="21">
        <f>365*5*Table3[[#This Row],[FiveYearSurvivalRate]]</f>
        <v>1784.85</v>
      </c>
      <c r="S453" s="19">
        <f>6000/Table3[[#This Row],[Gas Mileage]]*4</f>
        <v>1152.9592621060724</v>
      </c>
      <c r="T453" s="19">
        <f>5000</f>
        <v>5000</v>
      </c>
      <c r="U453" s="19">
        <f>Table3[[#This Row],[Price]]^0.2*20000*LOG((Table3[[#This Row],[Age]]+2))*Table3[[#This Row],[FiveYearDeathRate]]</f>
        <v>2563.2842754275384</v>
      </c>
      <c r="V453" s="19">
        <f>Table3[Price]+Table3[[#This Row],[FiveYearFuelCost]]+Table3[[#This Row],[FiveYearInsurance]]+Table3[[#This Row],[FiveYearRepairCost]]</f>
        <v>32234.24353753361</v>
      </c>
    </row>
    <row r="454" spans="1:22" x14ac:dyDescent="0.25">
      <c r="A454" t="s">
        <v>3202</v>
      </c>
      <c r="B454" t="s">
        <v>3215</v>
      </c>
      <c r="C454" t="s">
        <v>3216</v>
      </c>
      <c r="D454">
        <v>2009</v>
      </c>
      <c r="E454">
        <v>5</v>
      </c>
      <c r="G454" s="21">
        <v>16.181999999999999</v>
      </c>
      <c r="H454" s="5">
        <v>60000</v>
      </c>
      <c r="I454" s="6">
        <v>1.9E-2</v>
      </c>
      <c r="J454" s="6">
        <v>0.98099999999999998</v>
      </c>
      <c r="K454" s="6">
        <v>7.5999999999999998E-2</v>
      </c>
      <c r="L454" s="6">
        <v>0.92400000000000004</v>
      </c>
      <c r="M454" s="7">
        <v>16719</v>
      </c>
      <c r="N454" s="7">
        <v>16352</v>
      </c>
      <c r="O454" s="7">
        <v>17086</v>
      </c>
      <c r="P454" t="s">
        <v>1448</v>
      </c>
      <c r="Q454" s="5">
        <f>5*12000*Table3[[#This Row],[FiveYearSurvivalRate]]</f>
        <v>55440</v>
      </c>
      <c r="R454" s="21">
        <f>365*5*Table3[[#This Row],[FiveYearSurvivalRate]]</f>
        <v>1686.3000000000002</v>
      </c>
      <c r="S454" s="19">
        <f>6000/Table3[[#This Row],[Gas Mileage]]*4</f>
        <v>1483.1294030404154</v>
      </c>
      <c r="T454" s="19">
        <f>5000</f>
        <v>5000</v>
      </c>
      <c r="U454" s="19">
        <f>Table3[[#This Row],[Price]]^0.2*20000*LOG((Table3[[#This Row],[Age]]+2))*Table3[[#This Row],[FiveYearDeathRate]]</f>
        <v>8982.407260033202</v>
      </c>
      <c r="V454" s="19">
        <f>Table3[Price]+Table3[[#This Row],[FiveYearFuelCost]]+Table3[[#This Row],[FiveYearInsurance]]+Table3[[#This Row],[FiveYearRepairCost]]</f>
        <v>32184.536663073617</v>
      </c>
    </row>
    <row r="455" spans="1:22" x14ac:dyDescent="0.25">
      <c r="A455" t="s">
        <v>3413</v>
      </c>
      <c r="B455" t="s">
        <v>3416</v>
      </c>
      <c r="C455" t="s">
        <v>3417</v>
      </c>
      <c r="D455">
        <v>2011</v>
      </c>
      <c r="E455">
        <v>3</v>
      </c>
      <c r="G455" s="21">
        <v>14.663</v>
      </c>
      <c r="H455" s="5">
        <v>36000</v>
      </c>
      <c r="I455" s="6">
        <v>7.1999999999999998E-3</v>
      </c>
      <c r="J455" s="6">
        <v>0.99280000000000002</v>
      </c>
      <c r="K455" s="6">
        <v>2.3099999999999999E-2</v>
      </c>
      <c r="L455" s="6">
        <v>0.97689999999999999</v>
      </c>
      <c r="M455" s="7">
        <v>23138</v>
      </c>
      <c r="N455" s="7">
        <v>22733</v>
      </c>
      <c r="O455" s="7">
        <v>23543</v>
      </c>
      <c r="P455" t="s">
        <v>2012</v>
      </c>
      <c r="Q455" s="5">
        <f>5*12000*Table3[[#This Row],[FiveYearSurvivalRate]]</f>
        <v>58614</v>
      </c>
      <c r="R455" s="21">
        <f>365*5*Table3[[#This Row],[FiveYearSurvivalRate]]</f>
        <v>1782.8425</v>
      </c>
      <c r="S455" s="19">
        <f>6000/Table3[[#This Row],[Gas Mileage]]*4</f>
        <v>1636.7728295710292</v>
      </c>
      <c r="T455" s="19">
        <f>5000</f>
        <v>5000</v>
      </c>
      <c r="U455" s="19">
        <f>Table3[[#This Row],[Price]]^0.2*20000*LOG((Table3[[#This Row],[Age]]+2))*Table3[[#This Row],[FiveYearDeathRate]]</f>
        <v>2409.7149813206411</v>
      </c>
      <c r="V455" s="19">
        <f>Table3[Price]+Table3[[#This Row],[FiveYearFuelCost]]+Table3[[#This Row],[FiveYearInsurance]]+Table3[[#This Row],[FiveYearRepairCost]]</f>
        <v>32184.487810891671</v>
      </c>
    </row>
    <row r="456" spans="1:22" x14ac:dyDescent="0.25">
      <c r="A456" t="s">
        <v>3265</v>
      </c>
      <c r="B456" t="s">
        <v>3266</v>
      </c>
      <c r="C456" t="s">
        <v>3267</v>
      </c>
      <c r="D456">
        <v>2011</v>
      </c>
      <c r="E456">
        <v>3</v>
      </c>
      <c r="F456">
        <v>4</v>
      </c>
      <c r="G456" s="21">
        <v>19.882999999999999</v>
      </c>
      <c r="H456" s="5">
        <v>36000</v>
      </c>
      <c r="I456" s="6">
        <v>7.1999999999999998E-3</v>
      </c>
      <c r="J456" s="6">
        <v>0.99280000000000002</v>
      </c>
      <c r="K456" s="6">
        <v>2.3099999999999999E-2</v>
      </c>
      <c r="L456" s="6">
        <v>0.97689999999999999</v>
      </c>
      <c r="M456" s="7">
        <v>23554</v>
      </c>
      <c r="N456" s="7">
        <v>23172</v>
      </c>
      <c r="O456" s="7">
        <v>23935</v>
      </c>
      <c r="P456" t="s">
        <v>2284</v>
      </c>
      <c r="Q456" s="5">
        <f>5*12000*Table3[[#This Row],[FiveYearSurvivalRate]]</f>
        <v>58614</v>
      </c>
      <c r="R456" s="21">
        <f>365*5*Table3[[#This Row],[FiveYearSurvivalRate]]</f>
        <v>1782.8425</v>
      </c>
      <c r="S456" s="19">
        <f>6000/Table3[[#This Row],[Gas Mileage]]*4</f>
        <v>1207.0613086556355</v>
      </c>
      <c r="T456" s="19">
        <f>5000</f>
        <v>5000</v>
      </c>
      <c r="U456" s="19">
        <f>Table3[[#This Row],[Price]]^0.2*20000*LOG((Table3[[#This Row],[Age]]+2))*Table3[[#This Row],[FiveYearDeathRate]]</f>
        <v>2418.3182231284745</v>
      </c>
      <c r="V456" s="19">
        <f>Table3[Price]+Table3[[#This Row],[FiveYearFuelCost]]+Table3[[#This Row],[FiveYearInsurance]]+Table3[[#This Row],[FiveYearRepairCost]]</f>
        <v>32179.37953178411</v>
      </c>
    </row>
    <row r="457" spans="1:22" x14ac:dyDescent="0.25">
      <c r="A457" t="s">
        <v>3265</v>
      </c>
      <c r="B457" t="s">
        <v>3276</v>
      </c>
      <c r="C457" t="s">
        <v>3277</v>
      </c>
      <c r="D457">
        <v>2013</v>
      </c>
      <c r="E457">
        <v>1</v>
      </c>
      <c r="G457" s="21">
        <v>20.605699999999999</v>
      </c>
      <c r="H457" s="5">
        <v>12000</v>
      </c>
      <c r="I457" s="6">
        <v>2.3999999999999998E-3</v>
      </c>
      <c r="J457" s="6">
        <v>0.99760000000000004</v>
      </c>
      <c r="K457" s="6">
        <v>1.5699999999999999E-2</v>
      </c>
      <c r="L457" s="6">
        <v>0.98429999999999995</v>
      </c>
      <c r="M457" s="7">
        <v>24877</v>
      </c>
      <c r="N457" s="7">
        <v>24424</v>
      </c>
      <c r="O457" s="7">
        <v>25331</v>
      </c>
      <c r="P457" t="s">
        <v>2970</v>
      </c>
      <c r="Q457" s="5">
        <f>5*12000*Table3[[#This Row],[FiveYearSurvivalRate]]</f>
        <v>59058</v>
      </c>
      <c r="R457" s="21">
        <f>365*5*Table3[[#This Row],[FiveYearSurvivalRate]]</f>
        <v>1796.3474999999999</v>
      </c>
      <c r="S457" s="19">
        <f>6000/Table3[[#This Row],[Gas Mileage]]*4</f>
        <v>1164.7262650625798</v>
      </c>
      <c r="T457" s="19">
        <f>5000</f>
        <v>5000</v>
      </c>
      <c r="U457" s="19">
        <f>Table3[[#This Row],[Price]]^0.2*20000*LOG((Table3[[#This Row],[Age]]+2))*Table3[[#This Row],[FiveYearDeathRate]]</f>
        <v>1134.2740938740301</v>
      </c>
      <c r="V457" s="19">
        <f>Table3[Price]+Table3[[#This Row],[FiveYearFuelCost]]+Table3[[#This Row],[FiveYearInsurance]]+Table3[[#This Row],[FiveYearRepairCost]]</f>
        <v>32176.00035893661</v>
      </c>
    </row>
    <row r="458" spans="1:22" x14ac:dyDescent="0.25">
      <c r="A458" t="s">
        <v>3328</v>
      </c>
      <c r="B458" t="s">
        <v>3331</v>
      </c>
      <c r="C458" t="s">
        <v>3332</v>
      </c>
      <c r="D458">
        <v>2008</v>
      </c>
      <c r="E458">
        <v>6</v>
      </c>
      <c r="F458">
        <v>3.33</v>
      </c>
      <c r="G458" s="21">
        <v>23.603999999999999</v>
      </c>
      <c r="H458" s="5">
        <v>72000</v>
      </c>
      <c r="I458" s="6">
        <v>1.7000000000000001E-2</v>
      </c>
      <c r="J458" s="6">
        <v>0.98299999999999998</v>
      </c>
      <c r="K458" s="6">
        <v>9.5133333299999998E-2</v>
      </c>
      <c r="L458" s="6">
        <v>0.90486666670000004</v>
      </c>
      <c r="M458" s="7">
        <v>14469</v>
      </c>
      <c r="N458" s="7">
        <v>14068</v>
      </c>
      <c r="O458" s="7">
        <v>14869</v>
      </c>
      <c r="P458" t="s">
        <v>1172</v>
      </c>
      <c r="Q458" s="5">
        <f>5*12000*Table3[[#This Row],[FiveYearSurvivalRate]]</f>
        <v>54292.000002000001</v>
      </c>
      <c r="R458" s="21">
        <f>365*5*Table3[[#This Row],[FiveYearSurvivalRate]]</f>
        <v>1651.3816667275</v>
      </c>
      <c r="S458" s="19">
        <f>6000/Table3[[#This Row],[Gas Mileage]]*4</f>
        <v>1016.7768174885613</v>
      </c>
      <c r="T458" s="19">
        <f>5000</f>
        <v>5000</v>
      </c>
      <c r="U458" s="19">
        <f>Table3[[#This Row],[Price]]^0.2*20000*LOG((Table3[[#This Row],[Age]]+2))*Table3[[#This Row],[FiveYearDeathRate]]</f>
        <v>11672.971897420268</v>
      </c>
      <c r="V458" s="19">
        <f>Table3[Price]+Table3[[#This Row],[FiveYearFuelCost]]+Table3[[#This Row],[FiveYearInsurance]]+Table3[[#This Row],[FiveYearRepairCost]]</f>
        <v>32158.748714908827</v>
      </c>
    </row>
    <row r="459" spans="1:22" x14ac:dyDescent="0.25">
      <c r="A459" t="s">
        <v>3048</v>
      </c>
      <c r="B459" t="s">
        <v>3057</v>
      </c>
      <c r="C459" t="s">
        <v>3058</v>
      </c>
      <c r="D459">
        <v>2012</v>
      </c>
      <c r="E459">
        <v>2</v>
      </c>
      <c r="F459">
        <v>4</v>
      </c>
      <c r="G459" s="21">
        <v>22.597000000000001</v>
      </c>
      <c r="H459" s="5">
        <v>24000</v>
      </c>
      <c r="I459" s="6">
        <v>4.4000000000000003E-3</v>
      </c>
      <c r="J459" s="6">
        <v>0.99560000000000004</v>
      </c>
      <c r="K459" s="6">
        <v>1.6199999999999999E-2</v>
      </c>
      <c r="L459" s="6">
        <v>0.98380000000000001</v>
      </c>
      <c r="M459" s="7">
        <v>24621</v>
      </c>
      <c r="N459" s="7">
        <v>24202</v>
      </c>
      <c r="O459" s="7">
        <v>25041</v>
      </c>
      <c r="P459" t="s">
        <v>2548</v>
      </c>
      <c r="Q459" s="5">
        <f>5*12000*Table3[[#This Row],[FiveYearSurvivalRate]]</f>
        <v>59028</v>
      </c>
      <c r="R459" s="21">
        <f>365*5*Table3[[#This Row],[FiveYearSurvivalRate]]</f>
        <v>1795.4349999999999</v>
      </c>
      <c r="S459" s="19">
        <f>6000/Table3[[#This Row],[Gas Mileage]]*4</f>
        <v>1062.0878877727132</v>
      </c>
      <c r="T459" s="19">
        <f>5000</f>
        <v>5000</v>
      </c>
      <c r="U459" s="19">
        <f>Table3[[#This Row],[Price]]^0.2*20000*LOG((Table3[[#This Row],[Age]]+2))*Table3[[#This Row],[FiveYearDeathRate]]</f>
        <v>1473.8249891530586</v>
      </c>
      <c r="V459" s="19">
        <f>Table3[Price]+Table3[[#This Row],[FiveYearFuelCost]]+Table3[[#This Row],[FiveYearInsurance]]+Table3[[#This Row],[FiveYearRepairCost]]</f>
        <v>32156.91287692577</v>
      </c>
    </row>
    <row r="460" spans="1:22" x14ac:dyDescent="0.25">
      <c r="A460" t="s">
        <v>3528</v>
      </c>
      <c r="B460" t="s">
        <v>3535</v>
      </c>
      <c r="C460" t="s">
        <v>3536</v>
      </c>
      <c r="D460">
        <v>2011</v>
      </c>
      <c r="E460">
        <v>3</v>
      </c>
      <c r="F460">
        <v>4</v>
      </c>
      <c r="G460" s="22">
        <v>23.72</v>
      </c>
      <c r="H460" s="5">
        <v>36000</v>
      </c>
      <c r="I460" s="6">
        <v>7.1999999999999998E-3</v>
      </c>
      <c r="J460" s="6">
        <v>0.99280000000000002</v>
      </c>
      <c r="K460" s="6">
        <v>1.95E-2</v>
      </c>
      <c r="L460" s="6">
        <v>0.98050000000000004</v>
      </c>
      <c r="M460" s="7">
        <v>24078</v>
      </c>
      <c r="N460" s="7">
        <v>23511</v>
      </c>
      <c r="O460" s="7">
        <v>24645</v>
      </c>
      <c r="P460" t="s">
        <v>2126</v>
      </c>
      <c r="Q460" s="5">
        <f>5*12000*Table3[[#This Row],[FiveYearSurvivalRate]]</f>
        <v>58830</v>
      </c>
      <c r="R460" s="21">
        <f>365*5*Table3[[#This Row],[FiveYearSurvivalRate]]</f>
        <v>1789.4125000000001</v>
      </c>
      <c r="S460" s="19">
        <f>6000/Table3[[#This Row],[Gas Mileage]]*4</f>
        <v>1011.8043844856661</v>
      </c>
      <c r="T460" s="19">
        <f>5000</f>
        <v>5000</v>
      </c>
      <c r="U460" s="19">
        <f>Table3[[#This Row],[Price]]^0.2*20000*LOG((Table3[[#This Row],[Age]]+2))*Table3[[#This Row],[FiveYearDeathRate]]</f>
        <v>2050.4407665646404</v>
      </c>
      <c r="V460" s="19">
        <f>Table3[Price]+Table3[[#This Row],[FiveYearFuelCost]]+Table3[[#This Row],[FiveYearInsurance]]+Table3[[#This Row],[FiveYearRepairCost]]</f>
        <v>32140.245151050305</v>
      </c>
    </row>
    <row r="461" spans="1:22" x14ac:dyDescent="0.25">
      <c r="A461" t="s">
        <v>3202</v>
      </c>
      <c r="B461" t="s">
        <v>3203</v>
      </c>
      <c r="C461" t="s">
        <v>3204</v>
      </c>
      <c r="D461">
        <v>2012</v>
      </c>
      <c r="E461">
        <v>2</v>
      </c>
      <c r="F461">
        <v>4</v>
      </c>
      <c r="G461" s="21">
        <v>18.363</v>
      </c>
      <c r="H461" s="5">
        <v>24000</v>
      </c>
      <c r="I461" s="6">
        <v>7.6E-3</v>
      </c>
      <c r="J461" s="6">
        <v>0.99239999999999995</v>
      </c>
      <c r="K461" s="6">
        <v>3.04E-2</v>
      </c>
      <c r="L461" s="6">
        <v>0.96960000000000002</v>
      </c>
      <c r="M461" s="7">
        <v>23081</v>
      </c>
      <c r="N461" s="7">
        <v>22662</v>
      </c>
      <c r="O461" s="7">
        <v>23499</v>
      </c>
      <c r="P461" t="s">
        <v>2580</v>
      </c>
      <c r="Q461" s="5">
        <f>5*12000*Table3[[#This Row],[FiveYearSurvivalRate]]</f>
        <v>58176</v>
      </c>
      <c r="R461" s="21">
        <f>365*5*Table3[[#This Row],[FiveYearSurvivalRate]]</f>
        <v>1769.52</v>
      </c>
      <c r="S461" s="19">
        <f>6000/Table3[[#This Row],[Gas Mileage]]*4</f>
        <v>1306.9759843162883</v>
      </c>
      <c r="T461" s="19">
        <f>5000</f>
        <v>5000</v>
      </c>
      <c r="U461" s="19">
        <f>Table3[[#This Row],[Price]]^0.2*20000*LOG((Table3[[#This Row],[Age]]+2))*Table3[[#This Row],[FiveYearDeathRate]]</f>
        <v>2730.198800283672</v>
      </c>
      <c r="V461" s="19">
        <f>Table3[Price]+Table3[[#This Row],[FiveYearFuelCost]]+Table3[[#This Row],[FiveYearInsurance]]+Table3[[#This Row],[FiveYearRepairCost]]</f>
        <v>32118.174784599963</v>
      </c>
    </row>
    <row r="462" spans="1:22" x14ac:dyDescent="0.25">
      <c r="A462" t="s">
        <v>3466</v>
      </c>
      <c r="B462" t="s">
        <v>3469</v>
      </c>
      <c r="C462" t="s">
        <v>3470</v>
      </c>
      <c r="D462">
        <v>2013</v>
      </c>
      <c r="E462">
        <v>1</v>
      </c>
      <c r="F462">
        <v>4</v>
      </c>
      <c r="G462" s="21">
        <v>24.145</v>
      </c>
      <c r="H462" s="5">
        <v>12000</v>
      </c>
      <c r="I462" s="6">
        <v>2.3999999999999998E-3</v>
      </c>
      <c r="J462" s="6">
        <v>0.99760000000000004</v>
      </c>
      <c r="K462" s="6">
        <v>1.54E-2</v>
      </c>
      <c r="L462" s="6">
        <v>0.98460000000000003</v>
      </c>
      <c r="M462" s="7">
        <v>24995</v>
      </c>
      <c r="N462" s="7">
        <v>24452</v>
      </c>
      <c r="O462" s="7">
        <v>25538</v>
      </c>
      <c r="P462" t="s">
        <v>2778</v>
      </c>
      <c r="Q462" s="5">
        <f>5*12000*Table3[[#This Row],[FiveYearSurvivalRate]]</f>
        <v>59076</v>
      </c>
      <c r="R462" s="21">
        <f>365*5*Table3[[#This Row],[FiveYearSurvivalRate]]</f>
        <v>1796.895</v>
      </c>
      <c r="S462" s="19">
        <f>6000/Table3[[#This Row],[Gas Mileage]]*4</f>
        <v>993.99461586249743</v>
      </c>
      <c r="T462" s="19">
        <f>5000</f>
        <v>5000</v>
      </c>
      <c r="U462" s="19">
        <f>Table3[[#This Row],[Price]]^0.2*20000*LOG((Table3[[#This Row],[Age]]+2))*Table3[[#This Row],[FiveYearDeathRate]]</f>
        <v>1113.6535571311363</v>
      </c>
      <c r="V462" s="19">
        <f>Table3[Price]+Table3[[#This Row],[FiveYearFuelCost]]+Table3[[#This Row],[FiveYearInsurance]]+Table3[[#This Row],[FiveYearRepairCost]]</f>
        <v>32102.648172993635</v>
      </c>
    </row>
    <row r="463" spans="1:22" x14ac:dyDescent="0.25">
      <c r="A463" t="s">
        <v>3503</v>
      </c>
      <c r="B463" t="s">
        <v>3508</v>
      </c>
      <c r="C463" t="s">
        <v>3509</v>
      </c>
      <c r="D463">
        <v>2014</v>
      </c>
      <c r="E463">
        <v>0</v>
      </c>
      <c r="F463">
        <v>4</v>
      </c>
      <c r="G463" s="22">
        <v>27.5</v>
      </c>
      <c r="H463" s="5">
        <v>0</v>
      </c>
      <c r="I463" s="6">
        <v>0</v>
      </c>
      <c r="J463" s="6">
        <v>1</v>
      </c>
      <c r="K463" s="6">
        <v>1.2E-2</v>
      </c>
      <c r="L463" s="6">
        <v>0.98799999999999999</v>
      </c>
      <c r="M463" s="7">
        <v>25647</v>
      </c>
      <c r="N463" s="7">
        <v>25095</v>
      </c>
      <c r="O463" s="7">
        <v>26201</v>
      </c>
      <c r="P463" t="s">
        <v>3728</v>
      </c>
      <c r="Q463" s="5">
        <f>5*12000*Table3[[#This Row],[FiveYearSurvivalRate]]</f>
        <v>59280</v>
      </c>
      <c r="R463" s="21">
        <f>365*5*Table3[[#This Row],[FiveYearSurvivalRate]]</f>
        <v>1803.1</v>
      </c>
      <c r="S463" s="19">
        <f>6000/Table3[[#This Row],[Gas Mileage]]*4</f>
        <v>872.72727272727275</v>
      </c>
      <c r="T463" s="19">
        <f>5000</f>
        <v>5000</v>
      </c>
      <c r="U463" s="19">
        <f>Table3[[#This Row],[Price]]^0.2*20000*LOG((Table3[[#This Row],[Age]]+2))*Table3[[#This Row],[FiveYearDeathRate]]</f>
        <v>550.33651382849553</v>
      </c>
      <c r="V463" s="19">
        <f>Table3[Price]+Table3[[#This Row],[FiveYearFuelCost]]+Table3[[#This Row],[FiveYearInsurance]]+Table3[[#This Row],[FiveYearRepairCost]]</f>
        <v>32070.063786555769</v>
      </c>
    </row>
    <row r="464" spans="1:22" x14ac:dyDescent="0.25">
      <c r="A464" t="s">
        <v>3376</v>
      </c>
      <c r="B464" t="s">
        <v>3379</v>
      </c>
      <c r="C464" t="s">
        <v>3380</v>
      </c>
      <c r="D464">
        <v>2012</v>
      </c>
      <c r="E464">
        <v>2</v>
      </c>
      <c r="F464">
        <v>2.67</v>
      </c>
      <c r="G464" s="21">
        <v>19.443999999999999</v>
      </c>
      <c r="H464" s="5">
        <v>24000</v>
      </c>
      <c r="I464" s="6">
        <v>6.4000000000000003E-3</v>
      </c>
      <c r="J464" s="6">
        <v>0.99360000000000004</v>
      </c>
      <c r="K464" s="6">
        <v>2.1999999999999999E-2</v>
      </c>
      <c r="L464" s="6">
        <v>0.97799999999999998</v>
      </c>
      <c r="M464" s="7">
        <v>23790</v>
      </c>
      <c r="N464" s="7">
        <v>23358</v>
      </c>
      <c r="O464" s="7">
        <v>24221</v>
      </c>
      <c r="P464" t="s">
        <v>2352</v>
      </c>
      <c r="Q464" s="5">
        <f>5*12000*Table3[[#This Row],[FiveYearSurvivalRate]]</f>
        <v>58680</v>
      </c>
      <c r="R464" s="21">
        <f>365*5*Table3[[#This Row],[FiveYearSurvivalRate]]</f>
        <v>1784.85</v>
      </c>
      <c r="S464" s="19">
        <f>6000/Table3[[#This Row],[Gas Mileage]]*4</f>
        <v>1234.3139271754783</v>
      </c>
      <c r="T464" s="19">
        <f>5000</f>
        <v>5000</v>
      </c>
      <c r="U464" s="19">
        <f>Table3[[#This Row],[Price]]^0.2*20000*LOG((Table3[[#This Row],[Age]]+2))*Table3[[#This Row],[FiveYearDeathRate]]</f>
        <v>1987.7938055639349</v>
      </c>
      <c r="V464" s="19">
        <f>Table3[Price]+Table3[[#This Row],[FiveYearFuelCost]]+Table3[[#This Row],[FiveYearInsurance]]+Table3[[#This Row],[FiveYearRepairCost]]</f>
        <v>32012.107732739412</v>
      </c>
    </row>
    <row r="465" spans="1:22" x14ac:dyDescent="0.25">
      <c r="A465" t="s">
        <v>3359</v>
      </c>
      <c r="B465" t="s">
        <v>3368</v>
      </c>
      <c r="C465" t="s">
        <v>3369</v>
      </c>
      <c r="D465">
        <v>2011</v>
      </c>
      <c r="E465">
        <v>3</v>
      </c>
      <c r="F465">
        <v>4</v>
      </c>
      <c r="G465" s="21">
        <v>21.364999999999998</v>
      </c>
      <c r="H465" s="5">
        <v>36000</v>
      </c>
      <c r="I465" s="6">
        <v>6.6E-3</v>
      </c>
      <c r="J465" s="6">
        <v>0.99339999999999995</v>
      </c>
      <c r="K465" s="6">
        <v>2.9000000000000001E-2</v>
      </c>
      <c r="L465" s="6">
        <v>0.97099999999999997</v>
      </c>
      <c r="M465" s="7">
        <v>22847</v>
      </c>
      <c r="N465" s="7">
        <v>22464</v>
      </c>
      <c r="O465" s="7">
        <v>23230</v>
      </c>
      <c r="P465" t="s">
        <v>1970</v>
      </c>
      <c r="Q465" s="5">
        <f>5*12000*Table3[[#This Row],[FiveYearSurvivalRate]]</f>
        <v>58260</v>
      </c>
      <c r="R465" s="21">
        <f>365*5*Table3[[#This Row],[FiveYearSurvivalRate]]</f>
        <v>1772.075</v>
      </c>
      <c r="S465" s="19">
        <f>6000/Table3[[#This Row],[Gas Mileage]]*4</f>
        <v>1123.3325532412825</v>
      </c>
      <c r="T465" s="19">
        <f>5000</f>
        <v>5000</v>
      </c>
      <c r="U465" s="19">
        <f>Table3[[#This Row],[Price]]^0.2*20000*LOG((Table3[[#This Row],[Age]]+2))*Table3[[#This Row],[FiveYearDeathRate]]</f>
        <v>3017.535365255429</v>
      </c>
      <c r="V465" s="19">
        <f>Table3[Price]+Table3[[#This Row],[FiveYearFuelCost]]+Table3[[#This Row],[FiveYearInsurance]]+Table3[[#This Row],[FiveYearRepairCost]]</f>
        <v>31987.867918496711</v>
      </c>
    </row>
    <row r="466" spans="1:22" x14ac:dyDescent="0.25">
      <c r="A466" t="s">
        <v>3265</v>
      </c>
      <c r="B466" t="s">
        <v>3276</v>
      </c>
      <c r="C466" t="s">
        <v>3277</v>
      </c>
      <c r="D466">
        <v>2012</v>
      </c>
      <c r="E466">
        <v>2</v>
      </c>
      <c r="G466" s="21">
        <v>20.605699999999999</v>
      </c>
      <c r="H466" s="5">
        <v>24000</v>
      </c>
      <c r="I466" s="6">
        <v>4.7999999999999996E-3</v>
      </c>
      <c r="J466" s="6">
        <v>0.99519999999999997</v>
      </c>
      <c r="K466" s="6">
        <v>1.9400000000000001E-2</v>
      </c>
      <c r="L466" s="6">
        <v>0.98060000000000003</v>
      </c>
      <c r="M466" s="7">
        <v>24063</v>
      </c>
      <c r="N466" s="7">
        <v>23562</v>
      </c>
      <c r="O466" s="7">
        <v>24563</v>
      </c>
      <c r="P466" t="s">
        <v>2642</v>
      </c>
      <c r="Q466" s="5">
        <f>5*12000*Table3[[#This Row],[FiveYearSurvivalRate]]</f>
        <v>58836</v>
      </c>
      <c r="R466" s="21">
        <f>365*5*Table3[[#This Row],[FiveYearSurvivalRate]]</f>
        <v>1789.595</v>
      </c>
      <c r="S466" s="19">
        <f>6000/Table3[[#This Row],[Gas Mileage]]*4</f>
        <v>1164.7262650625798</v>
      </c>
      <c r="T466" s="19">
        <f>5000</f>
        <v>5000</v>
      </c>
      <c r="U466" s="19">
        <f>Table3[[#This Row],[Price]]^0.2*20000*LOG((Table3[[#This Row],[Age]]+2))*Table3[[#This Row],[FiveYearDeathRate]]</f>
        <v>1756.8773659848209</v>
      </c>
      <c r="V466" s="19">
        <f>Table3[Price]+Table3[[#This Row],[FiveYearFuelCost]]+Table3[[#This Row],[FiveYearInsurance]]+Table3[[#This Row],[FiveYearRepairCost]]</f>
        <v>31984.603631047397</v>
      </c>
    </row>
    <row r="467" spans="1:22" x14ac:dyDescent="0.25">
      <c r="A467" t="s">
        <v>3145</v>
      </c>
      <c r="B467" t="s">
        <v>3154</v>
      </c>
      <c r="C467" t="s">
        <v>3155</v>
      </c>
      <c r="D467">
        <v>2005</v>
      </c>
      <c r="E467">
        <v>9</v>
      </c>
      <c r="F467">
        <v>2.33</v>
      </c>
      <c r="G467" s="21">
        <v>18</v>
      </c>
      <c r="H467" s="5">
        <v>108000</v>
      </c>
      <c r="I467" s="6">
        <v>4.9200000000000001E-2</v>
      </c>
      <c r="J467" s="6">
        <v>0.95079999999999998</v>
      </c>
      <c r="K467" s="6">
        <v>0.18720000000000001</v>
      </c>
      <c r="L467" s="6">
        <v>0.81279999999999997</v>
      </c>
      <c r="M467" s="7">
        <v>4583</v>
      </c>
      <c r="N467" s="7">
        <v>4509</v>
      </c>
      <c r="O467" s="7">
        <v>4656</v>
      </c>
      <c r="P467" t="s">
        <v>106</v>
      </c>
      <c r="Q467" s="5">
        <f>5*12000*Table3[[#This Row],[FiveYearSurvivalRate]]</f>
        <v>48768</v>
      </c>
      <c r="R467" s="21">
        <f>365*5*Table3[[#This Row],[FiveYearSurvivalRate]]</f>
        <v>1483.36</v>
      </c>
      <c r="S467" s="19">
        <f>6000/Table3[[#This Row],[Gas Mileage]]*4</f>
        <v>1333.3333333333333</v>
      </c>
      <c r="T467" s="19">
        <f>5000</f>
        <v>5000</v>
      </c>
      <c r="U467" s="19">
        <f>Table3[[#This Row],[Price]]^0.2*20000*LOG((Table3[[#This Row],[Age]]+2))*Table3[[#This Row],[FiveYearDeathRate]]</f>
        <v>21046.521839393612</v>
      </c>
      <c r="V467" s="19">
        <f>Table3[Price]+Table3[[#This Row],[FiveYearFuelCost]]+Table3[[#This Row],[FiveYearInsurance]]+Table3[[#This Row],[FiveYearRepairCost]]</f>
        <v>31962.855172726944</v>
      </c>
    </row>
    <row r="468" spans="1:22" x14ac:dyDescent="0.25">
      <c r="A468" t="s">
        <v>3359</v>
      </c>
      <c r="B468" t="s">
        <v>3360</v>
      </c>
      <c r="C468" t="s">
        <v>3361</v>
      </c>
      <c r="D468">
        <v>2005</v>
      </c>
      <c r="E468">
        <v>9</v>
      </c>
      <c r="F468">
        <v>3.33</v>
      </c>
      <c r="G468" s="21">
        <v>13.5</v>
      </c>
      <c r="H468" s="5">
        <v>108000</v>
      </c>
      <c r="I468" s="6">
        <v>3.5000000000000003E-2</v>
      </c>
      <c r="J468" s="6">
        <v>0.96499999999999997</v>
      </c>
      <c r="K468" s="6">
        <v>0.1675333333</v>
      </c>
      <c r="L468" s="6">
        <v>0.83246666670000002</v>
      </c>
      <c r="M468" s="7">
        <v>5587</v>
      </c>
      <c r="N468" s="7">
        <v>5529</v>
      </c>
      <c r="O468" s="7">
        <v>5645</v>
      </c>
      <c r="P468" t="s">
        <v>196</v>
      </c>
      <c r="Q468" s="5">
        <f>5*12000*Table3[[#This Row],[FiveYearSurvivalRate]]</f>
        <v>49948.000002000001</v>
      </c>
      <c r="R468" s="21">
        <f>365*5*Table3[[#This Row],[FiveYearSurvivalRate]]</f>
        <v>1519.2516667275002</v>
      </c>
      <c r="S468" s="19">
        <f>6000/Table3[[#This Row],[Gas Mileage]]*4</f>
        <v>1777.7777777777778</v>
      </c>
      <c r="T468" s="19">
        <f>5000</f>
        <v>5000</v>
      </c>
      <c r="U468" s="19">
        <f>Table3[[#This Row],[Price]]^0.2*20000*LOG((Table3[[#This Row],[Age]]+2))*Table3[[#This Row],[FiveYearDeathRate]]</f>
        <v>19596.634031106347</v>
      </c>
      <c r="V468" s="19">
        <f>Table3[Price]+Table3[[#This Row],[FiveYearFuelCost]]+Table3[[#This Row],[FiveYearInsurance]]+Table3[[#This Row],[FiveYearRepairCost]]</f>
        <v>31961.411808884124</v>
      </c>
    </row>
    <row r="469" spans="1:22" x14ac:dyDescent="0.25">
      <c r="A469" t="s">
        <v>3145</v>
      </c>
      <c r="B469" t="s">
        <v>3154</v>
      </c>
      <c r="C469" t="s">
        <v>3155</v>
      </c>
      <c r="D469">
        <v>2008</v>
      </c>
      <c r="E469">
        <v>6</v>
      </c>
      <c r="F469">
        <v>2.33</v>
      </c>
      <c r="G469" s="21">
        <v>18</v>
      </c>
      <c r="H469" s="5">
        <v>72000</v>
      </c>
      <c r="I469" s="6">
        <v>1.9800000000000002E-2</v>
      </c>
      <c r="J469" s="6">
        <v>0.98019999999999996</v>
      </c>
      <c r="K469" s="6">
        <v>0.1278</v>
      </c>
      <c r="L469" s="6">
        <v>0.87219999999999998</v>
      </c>
      <c r="M469" s="7">
        <v>10821</v>
      </c>
      <c r="N469" s="7">
        <v>10566</v>
      </c>
      <c r="O469" s="7">
        <v>11076</v>
      </c>
      <c r="P469" t="s">
        <v>1040</v>
      </c>
      <c r="Q469" s="5">
        <f>5*12000*Table3[[#This Row],[FiveYearSurvivalRate]]</f>
        <v>52332</v>
      </c>
      <c r="R469" s="21">
        <f>365*5*Table3[[#This Row],[FiveYearSurvivalRate]]</f>
        <v>1591.7649999999999</v>
      </c>
      <c r="S469" s="19">
        <f>6000/Table3[[#This Row],[Gas Mileage]]*4</f>
        <v>1333.3333333333333</v>
      </c>
      <c r="T469" s="19">
        <f>5000</f>
        <v>5000</v>
      </c>
      <c r="U469" s="19">
        <f>Table3[[#This Row],[Price]]^0.2*20000*LOG((Table3[[#This Row],[Age]]+2))*Table3[[#This Row],[FiveYearDeathRate]]</f>
        <v>14796.03520413361</v>
      </c>
      <c r="V469" s="19">
        <f>Table3[Price]+Table3[[#This Row],[FiveYearFuelCost]]+Table3[[#This Row],[FiveYearInsurance]]+Table3[[#This Row],[FiveYearRepairCost]]</f>
        <v>31950.368537466944</v>
      </c>
    </row>
    <row r="470" spans="1:22" x14ac:dyDescent="0.25">
      <c r="A470" t="s">
        <v>3118</v>
      </c>
      <c r="B470" t="s">
        <v>3127</v>
      </c>
      <c r="C470" t="s">
        <v>3128</v>
      </c>
      <c r="D470">
        <v>2014</v>
      </c>
      <c r="E470">
        <v>0</v>
      </c>
      <c r="F470">
        <v>4</v>
      </c>
      <c r="G470" s="21">
        <v>20.765000000000001</v>
      </c>
      <c r="H470" s="5">
        <v>0</v>
      </c>
      <c r="I470" s="6">
        <v>0</v>
      </c>
      <c r="J470" s="6">
        <v>1</v>
      </c>
      <c r="K470" s="6">
        <v>1.9E-2</v>
      </c>
      <c r="L470" s="6">
        <v>0.98099999999999998</v>
      </c>
      <c r="M470" s="7">
        <v>24923</v>
      </c>
      <c r="N470" s="7">
        <v>24360</v>
      </c>
      <c r="O470" s="7">
        <v>25485</v>
      </c>
      <c r="P470" t="s">
        <v>3593</v>
      </c>
      <c r="Q470" s="5">
        <f>5*12000*Table3[[#This Row],[FiveYearSurvivalRate]]</f>
        <v>58860</v>
      </c>
      <c r="R470" s="21">
        <f>365*5*Table3[[#This Row],[FiveYearSurvivalRate]]</f>
        <v>1790.325</v>
      </c>
      <c r="S470" s="19">
        <f>6000/Table3[[#This Row],[Gas Mileage]]*4</f>
        <v>1155.7909944618348</v>
      </c>
      <c r="T470" s="19">
        <f>5000</f>
        <v>5000</v>
      </c>
      <c r="U470" s="19">
        <f>Table3[[#This Row],[Price]]^0.2*20000*LOG((Table3[[#This Row],[Age]]+2))*Table3[[#This Row],[FiveYearDeathRate]]</f>
        <v>866.3900029987924</v>
      </c>
      <c r="V470" s="19">
        <f>Table3[Price]+Table3[[#This Row],[FiveYearFuelCost]]+Table3[[#This Row],[FiveYearInsurance]]+Table3[[#This Row],[FiveYearRepairCost]]</f>
        <v>31945.180997460626</v>
      </c>
    </row>
    <row r="471" spans="1:22" x14ac:dyDescent="0.25">
      <c r="A471" t="s">
        <v>3101</v>
      </c>
      <c r="B471" t="s">
        <v>3108</v>
      </c>
      <c r="C471" t="s">
        <v>3109</v>
      </c>
      <c r="D471">
        <v>2005</v>
      </c>
      <c r="E471">
        <v>9</v>
      </c>
      <c r="G471" s="21">
        <v>15.835000000000001</v>
      </c>
      <c r="H471" s="5">
        <v>108000</v>
      </c>
      <c r="I471" s="6">
        <v>1.78E-2</v>
      </c>
      <c r="J471" s="6">
        <v>0.98219999999999996</v>
      </c>
      <c r="K471" s="6">
        <v>0.1092666667</v>
      </c>
      <c r="L471" s="6">
        <v>0.89073333330000004</v>
      </c>
      <c r="M471" s="7">
        <v>10825</v>
      </c>
      <c r="N471" s="7">
        <v>10709</v>
      </c>
      <c r="O471" s="7">
        <v>10941</v>
      </c>
      <c r="P471" t="s">
        <v>76</v>
      </c>
      <c r="Q471" s="5">
        <f>5*12000*Table3[[#This Row],[FiveYearSurvivalRate]]</f>
        <v>53443.999997999999</v>
      </c>
      <c r="R471" s="21">
        <f>365*5*Table3[[#This Row],[FiveYearSurvivalRate]]</f>
        <v>1625.5883332725</v>
      </c>
      <c r="S471" s="19">
        <f>6000/Table3[[#This Row],[Gas Mileage]]*4</f>
        <v>1515.6299336911902</v>
      </c>
      <c r="T471" s="19">
        <f>5000</f>
        <v>5000</v>
      </c>
      <c r="U471" s="19">
        <f>Table3[[#This Row],[Price]]^0.2*20000*LOG((Table3[[#This Row],[Age]]+2))*Table3[[#This Row],[FiveYearDeathRate]]</f>
        <v>14588.740328011834</v>
      </c>
      <c r="V471" s="19">
        <f>Table3[Price]+Table3[[#This Row],[FiveYearFuelCost]]+Table3[[#This Row],[FiveYearInsurance]]+Table3[[#This Row],[FiveYearRepairCost]]</f>
        <v>31929.370261703025</v>
      </c>
    </row>
    <row r="472" spans="1:22" x14ac:dyDescent="0.25">
      <c r="A472" t="s">
        <v>3175</v>
      </c>
      <c r="B472" t="s">
        <v>3180</v>
      </c>
      <c r="C472" t="s">
        <v>3181</v>
      </c>
      <c r="D472">
        <v>2012</v>
      </c>
      <c r="E472">
        <v>2</v>
      </c>
      <c r="G472" s="21">
        <v>15.92</v>
      </c>
      <c r="H472" s="5">
        <v>24000</v>
      </c>
      <c r="I472" s="6">
        <v>4.4000000000000003E-3</v>
      </c>
      <c r="J472" s="6">
        <v>0.99560000000000004</v>
      </c>
      <c r="K472" s="6">
        <v>2.3E-2</v>
      </c>
      <c r="L472" s="6">
        <v>0.97699999999999998</v>
      </c>
      <c r="M472" s="7">
        <v>23350</v>
      </c>
      <c r="N472" s="7">
        <v>22836</v>
      </c>
      <c r="O472" s="7">
        <v>23864</v>
      </c>
      <c r="P472" t="s">
        <v>2560</v>
      </c>
      <c r="Q472" s="5">
        <f>5*12000*Table3[[#This Row],[FiveYearSurvivalRate]]</f>
        <v>58620</v>
      </c>
      <c r="R472" s="21">
        <f>365*5*Table3[[#This Row],[FiveYearSurvivalRate]]</f>
        <v>1783.0249999999999</v>
      </c>
      <c r="S472" s="19">
        <f>6000/Table3[[#This Row],[Gas Mileage]]*4</f>
        <v>1507.537688442211</v>
      </c>
      <c r="T472" s="19">
        <f>5000</f>
        <v>5000</v>
      </c>
      <c r="U472" s="19">
        <f>Table3[[#This Row],[Price]]^0.2*20000*LOG((Table3[[#This Row],[Age]]+2))*Table3[[#This Row],[FiveYearDeathRate]]</f>
        <v>2070.4034213932641</v>
      </c>
      <c r="V472" s="19">
        <f>Table3[Price]+Table3[[#This Row],[FiveYearFuelCost]]+Table3[[#This Row],[FiveYearInsurance]]+Table3[[#This Row],[FiveYearRepairCost]]</f>
        <v>31927.941109835476</v>
      </c>
    </row>
    <row r="473" spans="1:22" x14ac:dyDescent="0.25">
      <c r="A473" t="s">
        <v>3265</v>
      </c>
      <c r="B473" t="s">
        <v>3268</v>
      </c>
      <c r="C473" t="s">
        <v>3269</v>
      </c>
      <c r="D473">
        <v>2005</v>
      </c>
      <c r="E473">
        <v>9</v>
      </c>
      <c r="F473">
        <v>3</v>
      </c>
      <c r="G473" s="21">
        <v>17.869</v>
      </c>
      <c r="H473" s="5">
        <v>108000</v>
      </c>
      <c r="I473" s="6">
        <v>2.6800000000000001E-2</v>
      </c>
      <c r="J473" s="6">
        <v>0.97319999999999995</v>
      </c>
      <c r="K473" s="6">
        <v>0.1252666667</v>
      </c>
      <c r="L473" s="6">
        <v>0.87473333330000003</v>
      </c>
      <c r="M473" s="7">
        <v>9321</v>
      </c>
      <c r="N473" s="7">
        <v>9176</v>
      </c>
      <c r="O473" s="7">
        <v>9466</v>
      </c>
      <c r="P473" t="s">
        <v>164</v>
      </c>
      <c r="Q473" s="5">
        <f>5*12000*Table3[[#This Row],[FiveYearSurvivalRate]]</f>
        <v>52483.999997999999</v>
      </c>
      <c r="R473" s="21">
        <f>365*5*Table3[[#This Row],[FiveYearSurvivalRate]]</f>
        <v>1596.3883332724999</v>
      </c>
      <c r="S473" s="19">
        <f>6000/Table3[[#This Row],[Gas Mileage]]*4</f>
        <v>1343.1081761710225</v>
      </c>
      <c r="T473" s="19">
        <f>5000</f>
        <v>5000</v>
      </c>
      <c r="U473" s="19">
        <f>Table3[[#This Row],[Price]]^0.2*20000*LOG((Table3[[#This Row],[Age]]+2))*Table3[[#This Row],[FiveYearDeathRate]]</f>
        <v>16232.018957585587</v>
      </c>
      <c r="V473" s="19">
        <f>Table3[Price]+Table3[[#This Row],[FiveYearFuelCost]]+Table3[[#This Row],[FiveYearInsurance]]+Table3[[#This Row],[FiveYearRepairCost]]</f>
        <v>31896.12713375661</v>
      </c>
    </row>
    <row r="474" spans="1:22" x14ac:dyDescent="0.25">
      <c r="A474" t="s">
        <v>3528</v>
      </c>
      <c r="B474" t="s">
        <v>3545</v>
      </c>
      <c r="C474" t="s">
        <v>3546</v>
      </c>
      <c r="D474">
        <v>2011</v>
      </c>
      <c r="E474">
        <v>3</v>
      </c>
      <c r="F474">
        <v>4</v>
      </c>
      <c r="G474" s="22">
        <v>18.821999999999999</v>
      </c>
      <c r="H474" s="5">
        <v>36000</v>
      </c>
      <c r="I474" s="6">
        <v>7.1999999999999998E-3</v>
      </c>
      <c r="J474" s="6">
        <v>0.99280000000000002</v>
      </c>
      <c r="K474" s="6">
        <v>1.95E-2</v>
      </c>
      <c r="L474" s="6">
        <v>0.98050000000000004</v>
      </c>
      <c r="M474" s="7">
        <v>23570</v>
      </c>
      <c r="N474" s="7">
        <v>22953</v>
      </c>
      <c r="O474" s="7">
        <v>24186</v>
      </c>
      <c r="P474" t="s">
        <v>2138</v>
      </c>
      <c r="Q474" s="5">
        <f>5*12000*Table3[[#This Row],[FiveYearSurvivalRate]]</f>
        <v>58830</v>
      </c>
      <c r="R474" s="21">
        <f>365*5*Table3[[#This Row],[FiveYearSurvivalRate]]</f>
        <v>1789.4125000000001</v>
      </c>
      <c r="S474" s="19">
        <f>6000/Table3[[#This Row],[Gas Mileage]]*4</f>
        <v>1275.1036021676762</v>
      </c>
      <c r="T474" s="19">
        <f>5000</f>
        <v>5000</v>
      </c>
      <c r="U474" s="19">
        <f>Table3[[#This Row],[Price]]^0.2*20000*LOG((Table3[[#This Row],[Age]]+2))*Table3[[#This Row],[FiveYearDeathRate]]</f>
        <v>2041.7147314223907</v>
      </c>
      <c r="V474" s="19">
        <f>Table3[Price]+Table3[[#This Row],[FiveYearFuelCost]]+Table3[[#This Row],[FiveYearInsurance]]+Table3[[#This Row],[FiveYearRepairCost]]</f>
        <v>31886.818333590069</v>
      </c>
    </row>
    <row r="475" spans="1:22" x14ac:dyDescent="0.25">
      <c r="A475" t="s">
        <v>3328</v>
      </c>
      <c r="B475" t="s">
        <v>3341</v>
      </c>
      <c r="C475" t="s">
        <v>3342</v>
      </c>
      <c r="D475">
        <v>2007</v>
      </c>
      <c r="E475">
        <v>7</v>
      </c>
      <c r="F475">
        <v>3.33</v>
      </c>
      <c r="G475" s="21">
        <v>24.43</v>
      </c>
      <c r="H475" s="5">
        <v>84000</v>
      </c>
      <c r="I475" s="6">
        <v>2.3E-2</v>
      </c>
      <c r="J475" s="6">
        <v>0.97699999999999998</v>
      </c>
      <c r="K475" s="6">
        <v>0.1192666667</v>
      </c>
      <c r="L475" s="6">
        <v>0.88073333330000003</v>
      </c>
      <c r="M475" s="7">
        <v>11209</v>
      </c>
      <c r="N475" s="7">
        <v>10937</v>
      </c>
      <c r="O475" s="7">
        <v>11481</v>
      </c>
      <c r="P475" t="s">
        <v>832</v>
      </c>
      <c r="Q475" s="5">
        <f>5*12000*Table3[[#This Row],[FiveYearSurvivalRate]]</f>
        <v>52843.999997999999</v>
      </c>
      <c r="R475" s="21">
        <f>365*5*Table3[[#This Row],[FiveYearSurvivalRate]]</f>
        <v>1607.3383332725</v>
      </c>
      <c r="S475" s="19">
        <f>6000/Table3[[#This Row],[Gas Mileage]]*4</f>
        <v>982.39869013507985</v>
      </c>
      <c r="T475" s="19">
        <f>5000</f>
        <v>5000</v>
      </c>
      <c r="U475" s="19">
        <f>Table3[[#This Row],[Price]]^0.2*20000*LOG((Table3[[#This Row],[Age]]+2))*Table3[[#This Row],[FiveYearDeathRate]]</f>
        <v>14693.363090510882</v>
      </c>
      <c r="V475" s="19">
        <f>Table3[Price]+Table3[[#This Row],[FiveYearFuelCost]]+Table3[[#This Row],[FiveYearInsurance]]+Table3[[#This Row],[FiveYearRepairCost]]</f>
        <v>31884.76178064596</v>
      </c>
    </row>
    <row r="476" spans="1:22" x14ac:dyDescent="0.25">
      <c r="A476" t="s">
        <v>3217</v>
      </c>
      <c r="B476" t="s">
        <v>3242</v>
      </c>
      <c r="C476" t="s">
        <v>3243</v>
      </c>
      <c r="D476">
        <v>2008</v>
      </c>
      <c r="E476">
        <v>6</v>
      </c>
      <c r="G476" s="21">
        <v>21.5</v>
      </c>
      <c r="H476" s="5">
        <v>72000</v>
      </c>
      <c r="I476" s="6">
        <v>1.3599999999999999E-2</v>
      </c>
      <c r="J476" s="6">
        <v>0.98640000000000005</v>
      </c>
      <c r="K476" s="6">
        <v>4.6399999999999997E-2</v>
      </c>
      <c r="L476" s="6">
        <v>0.9536</v>
      </c>
      <c r="M476" s="7">
        <v>19687</v>
      </c>
      <c r="N476" s="7">
        <v>19158</v>
      </c>
      <c r="O476" s="7">
        <v>20217</v>
      </c>
      <c r="P476" t="s">
        <v>1112</v>
      </c>
      <c r="Q476" s="5">
        <f>5*12000*Table3[[#This Row],[FiveYearSurvivalRate]]</f>
        <v>57216</v>
      </c>
      <c r="R476" s="21">
        <f>365*5*Table3[[#This Row],[FiveYearSurvivalRate]]</f>
        <v>1740.32</v>
      </c>
      <c r="S476" s="19">
        <f>6000/Table3[[#This Row],[Gas Mileage]]*4</f>
        <v>1116.2790697674418</v>
      </c>
      <c r="T476" s="19">
        <f>5000</f>
        <v>5000</v>
      </c>
      <c r="U476" s="19">
        <f>Table3[[#This Row],[Price]]^0.2*20000*LOG((Table3[[#This Row],[Age]]+2))*Table3[[#This Row],[FiveYearDeathRate]]</f>
        <v>6055.0106527011449</v>
      </c>
      <c r="V476" s="19">
        <f>Table3[Price]+Table3[[#This Row],[FiveYearFuelCost]]+Table3[[#This Row],[FiveYearInsurance]]+Table3[[#This Row],[FiveYearRepairCost]]</f>
        <v>31858.289722468588</v>
      </c>
    </row>
    <row r="477" spans="1:22" x14ac:dyDescent="0.25">
      <c r="A477" t="s">
        <v>3118</v>
      </c>
      <c r="B477" t="s">
        <v>3139</v>
      </c>
      <c r="C477" t="s">
        <v>3140</v>
      </c>
      <c r="D477">
        <v>2009</v>
      </c>
      <c r="E477">
        <v>5</v>
      </c>
      <c r="G477" s="21">
        <v>18.47</v>
      </c>
      <c r="H477" s="5">
        <v>60000</v>
      </c>
      <c r="I477" s="6">
        <v>1.9E-2</v>
      </c>
      <c r="J477" s="6">
        <v>0.98099999999999998</v>
      </c>
      <c r="K477" s="6">
        <v>7.5999999999999998E-2</v>
      </c>
      <c r="L477" s="6">
        <v>0.92400000000000004</v>
      </c>
      <c r="M477" s="7">
        <v>16570</v>
      </c>
      <c r="N477" s="7">
        <v>16202</v>
      </c>
      <c r="O477" s="7">
        <v>16937</v>
      </c>
      <c r="P477" t="s">
        <v>1394</v>
      </c>
      <c r="Q477" s="5">
        <f>5*12000*Table3[[#This Row],[FiveYearSurvivalRate]]</f>
        <v>55440</v>
      </c>
      <c r="R477" s="21">
        <f>365*5*Table3[[#This Row],[FiveYearSurvivalRate]]</f>
        <v>1686.3000000000002</v>
      </c>
      <c r="S477" s="19">
        <f>6000/Table3[[#This Row],[Gas Mileage]]*4</f>
        <v>1299.4044396318354</v>
      </c>
      <c r="T477" s="19">
        <f>5000</f>
        <v>5000</v>
      </c>
      <c r="U477" s="19">
        <f>Table3[[#This Row],[Price]]^0.2*20000*LOG((Table3[[#This Row],[Age]]+2))*Table3[[#This Row],[FiveYearDeathRate]]</f>
        <v>8966.3396074836182</v>
      </c>
      <c r="V477" s="19">
        <f>Table3[Price]+Table3[[#This Row],[FiveYearFuelCost]]+Table3[[#This Row],[FiveYearInsurance]]+Table3[[#This Row],[FiveYearRepairCost]]</f>
        <v>31835.744047115455</v>
      </c>
    </row>
    <row r="478" spans="1:22" x14ac:dyDescent="0.25">
      <c r="A478" t="s">
        <v>3265</v>
      </c>
      <c r="B478" t="s">
        <v>3278</v>
      </c>
      <c r="C478" t="s">
        <v>3279</v>
      </c>
      <c r="D478">
        <v>2006</v>
      </c>
      <c r="E478">
        <v>8</v>
      </c>
      <c r="F478">
        <v>2.67</v>
      </c>
      <c r="G478" s="21">
        <v>28.989000000000001</v>
      </c>
      <c r="H478" s="5">
        <v>96000</v>
      </c>
      <c r="I478" s="6">
        <v>2.3099999999999999E-2</v>
      </c>
      <c r="J478" s="6">
        <v>0.97689999999999999</v>
      </c>
      <c r="K478" s="6">
        <v>0.1062</v>
      </c>
      <c r="L478" s="6">
        <v>0.89380000000000004</v>
      </c>
      <c r="M478" s="7">
        <v>12078</v>
      </c>
      <c r="N478" s="7">
        <v>11888</v>
      </c>
      <c r="O478" s="7">
        <v>12268</v>
      </c>
      <c r="P478" t="s">
        <v>448</v>
      </c>
      <c r="Q478" s="5">
        <f>5*12000*Table3[[#This Row],[FiveYearSurvivalRate]]</f>
        <v>53628</v>
      </c>
      <c r="R478" s="21">
        <f>365*5*Table3[[#This Row],[FiveYearSurvivalRate]]</f>
        <v>1631.1850000000002</v>
      </c>
      <c r="S478" s="19">
        <f>6000/Table3[[#This Row],[Gas Mileage]]*4</f>
        <v>827.90023802131839</v>
      </c>
      <c r="T478" s="19">
        <f>5000</f>
        <v>5000</v>
      </c>
      <c r="U478" s="19">
        <f>Table3[[#This Row],[Price]]^0.2*20000*LOG((Table3[[#This Row],[Age]]+2))*Table3[[#This Row],[FiveYearDeathRate]]</f>
        <v>13917.252845177474</v>
      </c>
      <c r="V478" s="19">
        <f>Table3[Price]+Table3[[#This Row],[FiveYearFuelCost]]+Table3[[#This Row],[FiveYearInsurance]]+Table3[[#This Row],[FiveYearRepairCost]]</f>
        <v>31823.153083198795</v>
      </c>
    </row>
    <row r="479" spans="1:22" x14ac:dyDescent="0.25">
      <c r="A479" t="s">
        <v>3503</v>
      </c>
      <c r="B479" t="s">
        <v>3506</v>
      </c>
      <c r="C479" t="s">
        <v>3507</v>
      </c>
      <c r="D479">
        <v>2013</v>
      </c>
      <c r="E479">
        <v>1</v>
      </c>
      <c r="F479">
        <v>3.67</v>
      </c>
      <c r="G479" s="22">
        <v>24.805</v>
      </c>
      <c r="H479" s="5">
        <v>12000</v>
      </c>
      <c r="I479" s="6">
        <v>2.3999999999999998E-3</v>
      </c>
      <c r="J479" s="6">
        <v>0.99760000000000004</v>
      </c>
      <c r="K479" s="6">
        <v>1.4500000000000001E-2</v>
      </c>
      <c r="L479" s="6">
        <v>0.98550000000000004</v>
      </c>
      <c r="M479" s="7">
        <v>24799</v>
      </c>
      <c r="N479" s="7">
        <v>24307</v>
      </c>
      <c r="O479" s="7">
        <v>25290</v>
      </c>
      <c r="P479" t="s">
        <v>2814</v>
      </c>
      <c r="Q479" s="5">
        <f>5*12000*Table3[[#This Row],[FiveYearSurvivalRate]]</f>
        <v>59130</v>
      </c>
      <c r="R479" s="21">
        <f>365*5*Table3[[#This Row],[FiveYearSurvivalRate]]</f>
        <v>1798.5375000000001</v>
      </c>
      <c r="S479" s="19">
        <f>6000/Table3[[#This Row],[Gas Mileage]]*4</f>
        <v>967.54686555130013</v>
      </c>
      <c r="T479" s="19">
        <f>5000</f>
        <v>5000</v>
      </c>
      <c r="U479" s="19">
        <f>Table3[[#This Row],[Price]]^0.2*20000*LOG((Table3[[#This Row],[Age]]+2))*Table3[[#This Row],[FiveYearDeathRate]]</f>
        <v>1046.9202386317547</v>
      </c>
      <c r="V479" s="19">
        <f>Table3[Price]+Table3[[#This Row],[FiveYearFuelCost]]+Table3[[#This Row],[FiveYearInsurance]]+Table3[[#This Row],[FiveYearRepairCost]]</f>
        <v>31813.467104183055</v>
      </c>
    </row>
    <row r="480" spans="1:22" x14ac:dyDescent="0.25">
      <c r="A480" t="s">
        <v>3413</v>
      </c>
      <c r="B480" t="s">
        <v>3438</v>
      </c>
      <c r="C480" t="s">
        <v>3439</v>
      </c>
      <c r="D480">
        <v>2007</v>
      </c>
      <c r="E480">
        <v>7</v>
      </c>
      <c r="F480">
        <v>2.67</v>
      </c>
      <c r="G480" s="21">
        <v>14.75</v>
      </c>
      <c r="H480" s="5">
        <v>84000</v>
      </c>
      <c r="I480" s="6">
        <v>1.9400000000000001E-2</v>
      </c>
      <c r="J480" s="6">
        <v>0.98060000000000003</v>
      </c>
      <c r="K480" s="6">
        <v>8.7133333300000004E-2</v>
      </c>
      <c r="L480" s="6">
        <v>0.91286666670000005</v>
      </c>
      <c r="M480" s="7">
        <v>13955</v>
      </c>
      <c r="N480" s="7">
        <v>13565</v>
      </c>
      <c r="O480" s="7">
        <v>14345</v>
      </c>
      <c r="P480" t="s">
        <v>576</v>
      </c>
      <c r="Q480" s="5">
        <f>5*12000*Table3[[#This Row],[FiveYearSurvivalRate]]</f>
        <v>54772.000002000001</v>
      </c>
      <c r="R480" s="21">
        <f>365*5*Table3[[#This Row],[FiveYearSurvivalRate]]</f>
        <v>1665.9816667275002</v>
      </c>
      <c r="S480" s="19">
        <f>6000/Table3[[#This Row],[Gas Mileage]]*4</f>
        <v>1627.1186440677966</v>
      </c>
      <c r="T480" s="19">
        <f>5000</f>
        <v>5000</v>
      </c>
      <c r="U480" s="19">
        <f>Table3[[#This Row],[Price]]^0.2*20000*LOG((Table3[[#This Row],[Age]]+2))*Table3[[#This Row],[FiveYearDeathRate]]</f>
        <v>11215.510640241202</v>
      </c>
      <c r="V480" s="19">
        <f>Table3[Price]+Table3[[#This Row],[FiveYearFuelCost]]+Table3[[#This Row],[FiveYearInsurance]]+Table3[[#This Row],[FiveYearRepairCost]]</f>
        <v>31797.629284308998</v>
      </c>
    </row>
    <row r="481" spans="1:22" x14ac:dyDescent="0.25">
      <c r="A481" t="s">
        <v>3528</v>
      </c>
      <c r="B481" t="s">
        <v>3543</v>
      </c>
      <c r="C481" t="s">
        <v>3544</v>
      </c>
      <c r="D481">
        <v>2012</v>
      </c>
      <c r="E481">
        <v>2</v>
      </c>
      <c r="F481">
        <v>4</v>
      </c>
      <c r="G481" s="22">
        <v>22.521999999999998</v>
      </c>
      <c r="H481" s="5">
        <v>24000</v>
      </c>
      <c r="I481" s="6">
        <v>4.7999999999999996E-3</v>
      </c>
      <c r="J481" s="6">
        <v>0.99519999999999997</v>
      </c>
      <c r="K481" s="6">
        <v>1.7000000000000001E-2</v>
      </c>
      <c r="L481" s="6">
        <v>0.98299999999999998</v>
      </c>
      <c r="M481" s="7">
        <v>24179</v>
      </c>
      <c r="N481" s="7">
        <v>23568</v>
      </c>
      <c r="O481" s="7">
        <v>24791</v>
      </c>
      <c r="P481" t="s">
        <v>2498</v>
      </c>
      <c r="Q481" s="5">
        <f>5*12000*Table3[[#This Row],[FiveYearSurvivalRate]]</f>
        <v>58980</v>
      </c>
      <c r="R481" s="21">
        <f>365*5*Table3[[#This Row],[FiveYearSurvivalRate]]</f>
        <v>1793.9749999999999</v>
      </c>
      <c r="S481" s="19">
        <f>6000/Table3[[#This Row],[Gas Mileage]]*4</f>
        <v>1065.6247224935619</v>
      </c>
      <c r="T481" s="19">
        <f>5000</f>
        <v>5000</v>
      </c>
      <c r="U481" s="19">
        <f>Table3[[#This Row],[Price]]^0.2*20000*LOG((Table3[[#This Row],[Age]]+2))*Table3[[#This Row],[FiveYearDeathRate]]</f>
        <v>1541.0131761989053</v>
      </c>
      <c r="V481" s="19">
        <f>Table3[Price]+Table3[[#This Row],[FiveYearFuelCost]]+Table3[[#This Row],[FiveYearInsurance]]+Table3[[#This Row],[FiveYearRepairCost]]</f>
        <v>31785.637898692468</v>
      </c>
    </row>
    <row r="482" spans="1:22" x14ac:dyDescent="0.25">
      <c r="A482" t="s">
        <v>3288</v>
      </c>
      <c r="B482" t="s">
        <v>3293</v>
      </c>
      <c r="C482" t="s">
        <v>3294</v>
      </c>
      <c r="D482">
        <v>2012</v>
      </c>
      <c r="E482">
        <v>2</v>
      </c>
      <c r="F482">
        <v>4</v>
      </c>
      <c r="G482" s="21">
        <v>18.800999999999998</v>
      </c>
      <c r="H482" s="5">
        <v>24000</v>
      </c>
      <c r="I482" s="6">
        <v>6.7999999999999996E-3</v>
      </c>
      <c r="J482" s="6">
        <v>0.99319999999999997</v>
      </c>
      <c r="K482" s="6">
        <v>3.2599999999999997E-2</v>
      </c>
      <c r="L482" s="6">
        <v>0.96740000000000004</v>
      </c>
      <c r="M482" s="7">
        <v>22576</v>
      </c>
      <c r="N482" s="7">
        <v>22120</v>
      </c>
      <c r="O482" s="7">
        <v>23031</v>
      </c>
      <c r="P482" t="s">
        <v>2652</v>
      </c>
      <c r="Q482" s="5">
        <f>5*12000*Table3[[#This Row],[FiveYearSurvivalRate]]</f>
        <v>58044</v>
      </c>
      <c r="R482" s="21">
        <f>365*5*Table3[[#This Row],[FiveYearSurvivalRate]]</f>
        <v>1765.5050000000001</v>
      </c>
      <c r="S482" s="19">
        <f>6000/Table3[[#This Row],[Gas Mileage]]*4</f>
        <v>1276.5278442636031</v>
      </c>
      <c r="T482" s="19">
        <f>5000</f>
        <v>5000</v>
      </c>
      <c r="U482" s="19">
        <f>Table3[[#This Row],[Price]]^0.2*20000*LOG((Table3[[#This Row],[Age]]+2))*Table3[[#This Row],[FiveYearDeathRate]]</f>
        <v>2914.8537076650268</v>
      </c>
      <c r="V482" s="19">
        <f>Table3[Price]+Table3[[#This Row],[FiveYearFuelCost]]+Table3[[#This Row],[FiveYearInsurance]]+Table3[[#This Row],[FiveYearRepairCost]]</f>
        <v>31767.381551928633</v>
      </c>
    </row>
    <row r="483" spans="1:22" x14ac:dyDescent="0.25">
      <c r="A483" t="s">
        <v>3063</v>
      </c>
      <c r="B483" t="s">
        <v>3064</v>
      </c>
      <c r="C483" t="s">
        <v>3065</v>
      </c>
      <c r="D483">
        <v>2007</v>
      </c>
      <c r="E483">
        <v>7</v>
      </c>
      <c r="F483">
        <v>3.67</v>
      </c>
      <c r="G483" s="21">
        <v>26.164999999999999</v>
      </c>
      <c r="H483" s="5">
        <v>84000</v>
      </c>
      <c r="I483" s="6">
        <v>2.9600000000000001E-2</v>
      </c>
      <c r="J483" s="6">
        <v>0.97040000000000004</v>
      </c>
      <c r="K483" s="6">
        <v>0.14760000000000001</v>
      </c>
      <c r="L483" s="6">
        <v>0.85240000000000005</v>
      </c>
      <c r="M483" s="7">
        <v>8581</v>
      </c>
      <c r="N483" s="7">
        <v>8356</v>
      </c>
      <c r="O483" s="7">
        <v>8807</v>
      </c>
      <c r="P483" t="s">
        <v>732</v>
      </c>
      <c r="Q483" s="5">
        <f>5*12000*Table3[[#This Row],[FiveYearSurvivalRate]]</f>
        <v>51144</v>
      </c>
      <c r="R483" s="21">
        <f>365*5*Table3[[#This Row],[FiveYearSurvivalRate]]</f>
        <v>1555.63</v>
      </c>
      <c r="S483" s="19">
        <f>6000/Table3[[#This Row],[Gas Mileage]]*4</f>
        <v>917.25587617045676</v>
      </c>
      <c r="T483" s="19">
        <f>5000</f>
        <v>5000</v>
      </c>
      <c r="U483" s="19">
        <f>Table3[[#This Row],[Price]]^0.2*20000*LOG((Table3[[#This Row],[Age]]+2))*Table3[[#This Row],[FiveYearDeathRate]]</f>
        <v>17237.833957542476</v>
      </c>
      <c r="V483" s="19">
        <f>Table3[Price]+Table3[[#This Row],[FiveYearFuelCost]]+Table3[[#This Row],[FiveYearInsurance]]+Table3[[#This Row],[FiveYearRepairCost]]</f>
        <v>31736.089833712933</v>
      </c>
    </row>
    <row r="484" spans="1:22" x14ac:dyDescent="0.25">
      <c r="A484" t="s">
        <v>3265</v>
      </c>
      <c r="B484" t="s">
        <v>3278</v>
      </c>
      <c r="C484" t="s">
        <v>3279</v>
      </c>
      <c r="D484">
        <v>2010</v>
      </c>
      <c r="E484">
        <v>4</v>
      </c>
      <c r="F484">
        <v>2.67</v>
      </c>
      <c r="G484" s="21">
        <v>28.989000000000001</v>
      </c>
      <c r="H484" s="5">
        <v>48000</v>
      </c>
      <c r="I484" s="6">
        <v>9.5999999999999992E-3</v>
      </c>
      <c r="J484" s="6">
        <v>0.99039999999999995</v>
      </c>
      <c r="K484" s="6">
        <v>2.6800000000000001E-2</v>
      </c>
      <c r="L484" s="6">
        <v>0.97319999999999995</v>
      </c>
      <c r="M484" s="7">
        <v>22791</v>
      </c>
      <c r="N484" s="7">
        <v>22202</v>
      </c>
      <c r="O484" s="7">
        <v>23381</v>
      </c>
      <c r="P484" t="s">
        <v>1866</v>
      </c>
      <c r="Q484" s="5">
        <f>5*12000*Table3[[#This Row],[FiveYearSurvivalRate]]</f>
        <v>58392</v>
      </c>
      <c r="R484" s="21">
        <f>365*5*Table3[[#This Row],[FiveYearSurvivalRate]]</f>
        <v>1776.09</v>
      </c>
      <c r="S484" s="19">
        <f>6000/Table3[[#This Row],[Gas Mileage]]*4</f>
        <v>827.90023802131839</v>
      </c>
      <c r="T484" s="19">
        <f>5000</f>
        <v>5000</v>
      </c>
      <c r="U484" s="19">
        <f>Table3[[#This Row],[Price]]^0.2*20000*LOG((Table3[[#This Row],[Age]]+2))*Table3[[#This Row],[FiveYearDeathRate]]</f>
        <v>3102.9979277905804</v>
      </c>
      <c r="V484" s="19">
        <f>Table3[Price]+Table3[[#This Row],[FiveYearFuelCost]]+Table3[[#This Row],[FiveYearInsurance]]+Table3[[#This Row],[FiveYearRepairCost]]</f>
        <v>31721.898165811897</v>
      </c>
    </row>
    <row r="485" spans="1:22" x14ac:dyDescent="0.25">
      <c r="A485" t="s">
        <v>3528</v>
      </c>
      <c r="B485" t="s">
        <v>3533</v>
      </c>
      <c r="C485" t="s">
        <v>3534</v>
      </c>
      <c r="D485">
        <v>2013</v>
      </c>
      <c r="E485">
        <v>1</v>
      </c>
      <c r="F485">
        <v>4</v>
      </c>
      <c r="G485" s="22">
        <v>25.72</v>
      </c>
      <c r="H485" s="5">
        <v>12000</v>
      </c>
      <c r="I485" s="6">
        <v>2.3999999999999998E-3</v>
      </c>
      <c r="J485" s="6">
        <v>0.99760000000000004</v>
      </c>
      <c r="K485" s="6">
        <v>1.4500000000000001E-2</v>
      </c>
      <c r="L485" s="6">
        <v>0.98550000000000004</v>
      </c>
      <c r="M485" s="7">
        <v>24715</v>
      </c>
      <c r="N485" s="7">
        <v>24191</v>
      </c>
      <c r="O485" s="7">
        <v>25239</v>
      </c>
      <c r="P485" t="s">
        <v>2832</v>
      </c>
      <c r="Q485" s="5">
        <f>5*12000*Table3[[#This Row],[FiveYearSurvivalRate]]</f>
        <v>59130</v>
      </c>
      <c r="R485" s="21">
        <f>365*5*Table3[[#This Row],[FiveYearSurvivalRate]]</f>
        <v>1798.5375000000001</v>
      </c>
      <c r="S485" s="19">
        <f>6000/Table3[[#This Row],[Gas Mileage]]*4</f>
        <v>933.12597200622088</v>
      </c>
      <c r="T485" s="19">
        <f>5000</f>
        <v>5000</v>
      </c>
      <c r="U485" s="19">
        <f>Table3[[#This Row],[Price]]^0.2*20000*LOG((Table3[[#This Row],[Age]]+2))*Table3[[#This Row],[FiveYearDeathRate]]</f>
        <v>1046.2100431088854</v>
      </c>
      <c r="V485" s="19">
        <f>Table3[Price]+Table3[[#This Row],[FiveYearFuelCost]]+Table3[[#This Row],[FiveYearInsurance]]+Table3[[#This Row],[FiveYearRepairCost]]</f>
        <v>31694.336015115106</v>
      </c>
    </row>
    <row r="486" spans="1:22" x14ac:dyDescent="0.25">
      <c r="A486" t="s">
        <v>3244</v>
      </c>
      <c r="B486" t="s">
        <v>3247</v>
      </c>
      <c r="C486" t="s">
        <v>3248</v>
      </c>
      <c r="D486">
        <v>2006</v>
      </c>
      <c r="E486">
        <v>8</v>
      </c>
      <c r="F486">
        <v>1.33</v>
      </c>
      <c r="G486" s="21">
        <v>31.18</v>
      </c>
      <c r="H486" s="5">
        <v>96000</v>
      </c>
      <c r="I486" s="6">
        <v>0.05</v>
      </c>
      <c r="J486" s="6">
        <v>0.95</v>
      </c>
      <c r="K486" s="6">
        <v>0.21360000000000001</v>
      </c>
      <c r="L486" s="6">
        <v>0.78639999999999999</v>
      </c>
      <c r="M486" s="7">
        <v>3730</v>
      </c>
      <c r="N486" s="7">
        <v>3644</v>
      </c>
      <c r="O486" s="7">
        <v>3816</v>
      </c>
      <c r="P486" t="s">
        <v>436</v>
      </c>
      <c r="Q486" s="5">
        <f>5*12000*Table3[[#This Row],[FiveYearSurvivalRate]]</f>
        <v>47184</v>
      </c>
      <c r="R486" s="21">
        <f>365*5*Table3[[#This Row],[FiveYearSurvivalRate]]</f>
        <v>1435.18</v>
      </c>
      <c r="S486" s="19">
        <f>6000/Table3[[#This Row],[Gas Mileage]]*4</f>
        <v>769.72418216805647</v>
      </c>
      <c r="T486" s="19">
        <f>5000</f>
        <v>5000</v>
      </c>
      <c r="U486" s="19">
        <f>Table3[[#This Row],[Price]]^0.2*20000*LOG((Table3[[#This Row],[Age]]+2))*Table3[[#This Row],[FiveYearDeathRate]]</f>
        <v>22129.571791354003</v>
      </c>
      <c r="V486" s="19">
        <f>Table3[Price]+Table3[[#This Row],[FiveYearFuelCost]]+Table3[[#This Row],[FiveYearInsurance]]+Table3[[#This Row],[FiveYearRepairCost]]</f>
        <v>31629.295973522057</v>
      </c>
    </row>
    <row r="487" spans="1:22" x14ac:dyDescent="0.25">
      <c r="A487" t="s">
        <v>3328</v>
      </c>
      <c r="B487" t="s">
        <v>3329</v>
      </c>
      <c r="C487" t="s">
        <v>3330</v>
      </c>
      <c r="D487">
        <v>2013</v>
      </c>
      <c r="E487">
        <v>1</v>
      </c>
      <c r="F487">
        <v>4</v>
      </c>
      <c r="G487" s="21">
        <v>43.67</v>
      </c>
      <c r="H487" s="5">
        <v>12000</v>
      </c>
      <c r="I487" s="6">
        <v>2.2000000000000001E-3</v>
      </c>
      <c r="J487" s="6">
        <v>0.99780000000000002</v>
      </c>
      <c r="K487" s="6">
        <v>1.7000000000000001E-2</v>
      </c>
      <c r="L487" s="6">
        <v>0.98299999999999998</v>
      </c>
      <c r="M487" s="7">
        <v>24841</v>
      </c>
      <c r="N487" s="7">
        <v>24280</v>
      </c>
      <c r="O487" s="7">
        <v>25401</v>
      </c>
      <c r="P487" t="s">
        <v>3004</v>
      </c>
      <c r="Q487" s="5">
        <f>5*12000*Table3[[#This Row],[FiveYearSurvivalRate]]</f>
        <v>58980</v>
      </c>
      <c r="R487" s="21">
        <f>365*5*Table3[[#This Row],[FiveYearSurvivalRate]]</f>
        <v>1793.9749999999999</v>
      </c>
      <c r="S487" s="19">
        <f>6000/Table3[[#This Row],[Gas Mileage]]*4</f>
        <v>549.57636821616666</v>
      </c>
      <c r="T487" s="19">
        <f>5000</f>
        <v>5000</v>
      </c>
      <c r="U487" s="19">
        <f>Table3[[#This Row],[Price]]^0.2*20000*LOG((Table3[[#This Row],[Age]]+2))*Table3[[#This Row],[FiveYearDeathRate]]</f>
        <v>1227.8392037430383</v>
      </c>
      <c r="V487" s="19">
        <f>Table3[Price]+Table3[[#This Row],[FiveYearFuelCost]]+Table3[[#This Row],[FiveYearInsurance]]+Table3[[#This Row],[FiveYearRepairCost]]</f>
        <v>31618.415571959205</v>
      </c>
    </row>
    <row r="488" spans="1:22" x14ac:dyDescent="0.25">
      <c r="A488" t="s">
        <v>3244</v>
      </c>
      <c r="B488" t="s">
        <v>3261</v>
      </c>
      <c r="C488" t="s">
        <v>3262</v>
      </c>
      <c r="D488">
        <v>2007</v>
      </c>
      <c r="E488">
        <v>7</v>
      </c>
      <c r="F488">
        <v>1.33</v>
      </c>
      <c r="G488" s="21">
        <v>23.911999999999999</v>
      </c>
      <c r="H488" s="5">
        <v>84000</v>
      </c>
      <c r="I488" s="6">
        <v>0.04</v>
      </c>
      <c r="J488" s="6">
        <v>0.96</v>
      </c>
      <c r="K488" s="6">
        <v>0.18240000000000001</v>
      </c>
      <c r="L488" s="6">
        <v>0.81759999999999999</v>
      </c>
      <c r="M488" s="7">
        <v>5863</v>
      </c>
      <c r="N488" s="7">
        <v>5747</v>
      </c>
      <c r="O488" s="7">
        <v>5979</v>
      </c>
      <c r="P488" t="s">
        <v>780</v>
      </c>
      <c r="Q488" s="5">
        <f>5*12000*Table3[[#This Row],[FiveYearSurvivalRate]]</f>
        <v>49056</v>
      </c>
      <c r="R488" s="21">
        <f>365*5*Table3[[#This Row],[FiveYearSurvivalRate]]</f>
        <v>1492.12</v>
      </c>
      <c r="S488" s="19">
        <f>6000/Table3[[#This Row],[Gas Mileage]]*4</f>
        <v>1003.6801605888257</v>
      </c>
      <c r="T488" s="19">
        <f>5000</f>
        <v>5000</v>
      </c>
      <c r="U488" s="19">
        <f>Table3[[#This Row],[Price]]^0.2*20000*LOG((Table3[[#This Row],[Age]]+2))*Table3[[#This Row],[FiveYearDeathRate]]</f>
        <v>19739.564550831183</v>
      </c>
      <c r="V488" s="19">
        <f>Table3[Price]+Table3[[#This Row],[FiveYearFuelCost]]+Table3[[#This Row],[FiveYearInsurance]]+Table3[[#This Row],[FiveYearRepairCost]]</f>
        <v>31606.244711420008</v>
      </c>
    </row>
    <row r="489" spans="1:22" x14ac:dyDescent="0.25">
      <c r="A489" t="s">
        <v>3175</v>
      </c>
      <c r="B489" t="s">
        <v>3182</v>
      </c>
      <c r="C489" t="s">
        <v>3183</v>
      </c>
      <c r="D489">
        <v>2013</v>
      </c>
      <c r="E489">
        <v>1</v>
      </c>
      <c r="F489">
        <v>4</v>
      </c>
      <c r="G489" s="21">
        <v>18.63</v>
      </c>
      <c r="H489" s="5">
        <v>12000</v>
      </c>
      <c r="I489" s="6">
        <v>2.2000000000000001E-3</v>
      </c>
      <c r="J489" s="6">
        <v>0.99780000000000002</v>
      </c>
      <c r="K489" s="6">
        <v>1.7000000000000001E-2</v>
      </c>
      <c r="L489" s="6">
        <v>0.98299999999999998</v>
      </c>
      <c r="M489" s="7">
        <v>24083</v>
      </c>
      <c r="N489" s="7">
        <v>23576</v>
      </c>
      <c r="O489" s="7">
        <v>24590</v>
      </c>
      <c r="P489" t="s">
        <v>2904</v>
      </c>
      <c r="Q489" s="5">
        <f>5*12000*Table3[[#This Row],[FiveYearSurvivalRate]]</f>
        <v>58980</v>
      </c>
      <c r="R489" s="21">
        <f>365*5*Table3[[#This Row],[FiveYearSurvivalRate]]</f>
        <v>1793.9749999999999</v>
      </c>
      <c r="S489" s="19">
        <f>6000/Table3[[#This Row],[Gas Mileage]]*4</f>
        <v>1288.2447665056361</v>
      </c>
      <c r="T489" s="19">
        <f>5000</f>
        <v>5000</v>
      </c>
      <c r="U489" s="19">
        <f>Table3[[#This Row],[Price]]^0.2*20000*LOG((Table3[[#This Row],[Age]]+2))*Table3[[#This Row],[FiveYearDeathRate]]</f>
        <v>1220.2527583633075</v>
      </c>
      <c r="V489" s="19">
        <f>Table3[Price]+Table3[[#This Row],[FiveYearFuelCost]]+Table3[[#This Row],[FiveYearInsurance]]+Table3[[#This Row],[FiveYearRepairCost]]</f>
        <v>31591.497524868944</v>
      </c>
    </row>
    <row r="490" spans="1:22" x14ac:dyDescent="0.25">
      <c r="A490" t="s">
        <v>3413</v>
      </c>
      <c r="B490" t="s">
        <v>3420</v>
      </c>
      <c r="C490" t="s">
        <v>3421</v>
      </c>
      <c r="D490">
        <v>2012</v>
      </c>
      <c r="E490">
        <v>2</v>
      </c>
      <c r="G490" s="21">
        <v>18.974</v>
      </c>
      <c r="H490" s="5">
        <v>24000</v>
      </c>
      <c r="I490" s="6">
        <v>4.7999999999999996E-3</v>
      </c>
      <c r="J490" s="6">
        <v>0.99519999999999997</v>
      </c>
      <c r="K490" s="6">
        <v>1.9400000000000001E-2</v>
      </c>
      <c r="L490" s="6">
        <v>0.98060000000000003</v>
      </c>
      <c r="M490" s="7">
        <v>23567</v>
      </c>
      <c r="N490" s="7">
        <v>23088</v>
      </c>
      <c r="O490" s="7">
        <v>24047</v>
      </c>
      <c r="P490" t="s">
        <v>2384</v>
      </c>
      <c r="Q490" s="5">
        <f>5*12000*Table3[[#This Row],[FiveYearSurvivalRate]]</f>
        <v>58836</v>
      </c>
      <c r="R490" s="21">
        <f>365*5*Table3[[#This Row],[FiveYearSurvivalRate]]</f>
        <v>1789.595</v>
      </c>
      <c r="S490" s="19">
        <f>6000/Table3[[#This Row],[Gas Mileage]]*4</f>
        <v>1264.8887951934225</v>
      </c>
      <c r="T490" s="19">
        <f>5000</f>
        <v>5000</v>
      </c>
      <c r="U490" s="19">
        <f>Table3[[#This Row],[Price]]^0.2*20000*LOG((Table3[[#This Row],[Age]]+2))*Table3[[#This Row],[FiveYearDeathRate]]</f>
        <v>1749.5741524204982</v>
      </c>
      <c r="V490" s="19">
        <f>Table3[Price]+Table3[[#This Row],[FiveYearFuelCost]]+Table3[[#This Row],[FiveYearInsurance]]+Table3[[#This Row],[FiveYearRepairCost]]</f>
        <v>31581.46294761392</v>
      </c>
    </row>
    <row r="491" spans="1:22" x14ac:dyDescent="0.25">
      <c r="A491" t="s">
        <v>3162</v>
      </c>
      <c r="B491" t="s">
        <v>3165</v>
      </c>
      <c r="C491" t="s">
        <v>3166</v>
      </c>
      <c r="D491">
        <v>2007</v>
      </c>
      <c r="E491">
        <v>7</v>
      </c>
      <c r="F491">
        <v>2.33</v>
      </c>
      <c r="G491" s="21">
        <v>21.14</v>
      </c>
      <c r="H491" s="5">
        <v>84000</v>
      </c>
      <c r="I491" s="6">
        <v>3.2599999999999997E-2</v>
      </c>
      <c r="J491" s="6">
        <v>0.96740000000000004</v>
      </c>
      <c r="K491" s="6">
        <v>0.15379999999999999</v>
      </c>
      <c r="L491" s="6">
        <v>0.84619999999999995</v>
      </c>
      <c r="M491" s="7">
        <v>7789</v>
      </c>
      <c r="N491" s="7">
        <v>7588</v>
      </c>
      <c r="O491" s="7">
        <v>7990</v>
      </c>
      <c r="P491" t="s">
        <v>708</v>
      </c>
      <c r="Q491" s="5">
        <f>5*12000*Table3[[#This Row],[FiveYearSurvivalRate]]</f>
        <v>50772</v>
      </c>
      <c r="R491" s="21">
        <f>365*5*Table3[[#This Row],[FiveYearSurvivalRate]]</f>
        <v>1544.3149999999998</v>
      </c>
      <c r="S491" s="19">
        <f>6000/Table3[[#This Row],[Gas Mileage]]*4</f>
        <v>1135.2885525070956</v>
      </c>
      <c r="T491" s="19">
        <f>5000</f>
        <v>5000</v>
      </c>
      <c r="U491" s="19">
        <f>Table3[[#This Row],[Price]]^0.2*20000*LOG((Table3[[#This Row],[Age]]+2))*Table3[[#This Row],[FiveYearDeathRate]]</f>
        <v>17617.38443904023</v>
      </c>
      <c r="V491" s="19">
        <f>Table3[Price]+Table3[[#This Row],[FiveYearFuelCost]]+Table3[[#This Row],[FiveYearInsurance]]+Table3[[#This Row],[FiveYearRepairCost]]</f>
        <v>31541.672991547326</v>
      </c>
    </row>
    <row r="492" spans="1:22" x14ac:dyDescent="0.25">
      <c r="A492" t="s">
        <v>3288</v>
      </c>
      <c r="B492" t="s">
        <v>3293</v>
      </c>
      <c r="C492" t="s">
        <v>3294</v>
      </c>
      <c r="D492">
        <v>2011</v>
      </c>
      <c r="E492">
        <v>3</v>
      </c>
      <c r="F492">
        <v>4</v>
      </c>
      <c r="G492" s="21">
        <v>18.800999999999998</v>
      </c>
      <c r="H492" s="5">
        <v>36000</v>
      </c>
      <c r="I492" s="6">
        <v>1.0200000000000001E-2</v>
      </c>
      <c r="J492" s="6">
        <v>0.98980000000000001</v>
      </c>
      <c r="K492" s="6">
        <v>4.0399999999999998E-2</v>
      </c>
      <c r="L492" s="6">
        <v>0.95960000000000001</v>
      </c>
      <c r="M492" s="7">
        <v>21032</v>
      </c>
      <c r="N492" s="7">
        <v>20518</v>
      </c>
      <c r="O492" s="7">
        <v>21546</v>
      </c>
      <c r="P492" t="s">
        <v>2302</v>
      </c>
      <c r="Q492" s="5">
        <f>5*12000*Table3[[#This Row],[FiveYearSurvivalRate]]</f>
        <v>57576</v>
      </c>
      <c r="R492" s="21">
        <f>365*5*Table3[[#This Row],[FiveYearSurvivalRate]]</f>
        <v>1751.27</v>
      </c>
      <c r="S492" s="19">
        <f>6000/Table3[[#This Row],[Gas Mileage]]*4</f>
        <v>1276.5278442636031</v>
      </c>
      <c r="T492" s="19">
        <f>5000</f>
        <v>5000</v>
      </c>
      <c r="U492" s="19">
        <f>Table3[[#This Row],[Price]]^0.2*20000*LOG((Table3[[#This Row],[Age]]+2))*Table3[[#This Row],[FiveYearDeathRate]]</f>
        <v>4134.7191372838925</v>
      </c>
      <c r="V492" s="19">
        <f>Table3[Price]+Table3[[#This Row],[FiveYearFuelCost]]+Table3[[#This Row],[FiveYearInsurance]]+Table3[[#This Row],[FiveYearRepairCost]]</f>
        <v>31443.246981547498</v>
      </c>
    </row>
    <row r="493" spans="1:22" x14ac:dyDescent="0.25">
      <c r="A493" t="s">
        <v>3048</v>
      </c>
      <c r="B493" t="s">
        <v>3051</v>
      </c>
      <c r="C493" t="s">
        <v>3052</v>
      </c>
      <c r="D493">
        <v>2012</v>
      </c>
      <c r="E493">
        <v>2</v>
      </c>
      <c r="F493">
        <v>3.33</v>
      </c>
      <c r="G493" s="21">
        <v>21.035499999999999</v>
      </c>
      <c r="H493" s="5">
        <v>24000</v>
      </c>
      <c r="I493" s="6">
        <v>4.4000000000000003E-3</v>
      </c>
      <c r="J493" s="6">
        <v>0.99560000000000004</v>
      </c>
      <c r="K493" s="6">
        <v>1.6199999999999999E-2</v>
      </c>
      <c r="L493" s="6">
        <v>0.98380000000000001</v>
      </c>
      <c r="M493" s="7">
        <v>23830</v>
      </c>
      <c r="N493" s="7">
        <v>23522</v>
      </c>
      <c r="O493" s="7">
        <v>24139</v>
      </c>
      <c r="P493" t="s">
        <v>2310</v>
      </c>
      <c r="Q493" s="5">
        <f>5*12000*Table3[[#This Row],[FiveYearSurvivalRate]]</f>
        <v>59028</v>
      </c>
      <c r="R493" s="21">
        <f>365*5*Table3[[#This Row],[FiveYearSurvivalRate]]</f>
        <v>1795.4349999999999</v>
      </c>
      <c r="S493" s="19">
        <f>6000/Table3[[#This Row],[Gas Mileage]]*4</f>
        <v>1140.9284305103279</v>
      </c>
      <c r="T493" s="19">
        <f>5000</f>
        <v>5000</v>
      </c>
      <c r="U493" s="19">
        <f>Table3[[#This Row],[Price]]^0.2*20000*LOG((Table3[[#This Row],[Age]]+2))*Table3[[#This Row],[FiveYearDeathRate]]</f>
        <v>1464.2309642460432</v>
      </c>
      <c r="V493" s="19">
        <f>Table3[Price]+Table3[[#This Row],[FiveYearFuelCost]]+Table3[[#This Row],[FiveYearInsurance]]+Table3[[#This Row],[FiveYearRepairCost]]</f>
        <v>31435.159394756371</v>
      </c>
    </row>
    <row r="494" spans="1:22" x14ac:dyDescent="0.25">
      <c r="A494" t="s">
        <v>3466</v>
      </c>
      <c r="B494" t="s">
        <v>3477</v>
      </c>
      <c r="C494" t="s">
        <v>3478</v>
      </c>
      <c r="D494">
        <v>2011</v>
      </c>
      <c r="E494">
        <v>3</v>
      </c>
      <c r="F494">
        <v>3.67</v>
      </c>
      <c r="G494" s="21">
        <v>18.055700000000002</v>
      </c>
      <c r="H494" s="5">
        <v>36000</v>
      </c>
      <c r="I494" s="6">
        <v>7.1999999999999998E-3</v>
      </c>
      <c r="J494" s="6">
        <v>0.99280000000000002</v>
      </c>
      <c r="K494" s="6">
        <v>2.2200000000000001E-2</v>
      </c>
      <c r="L494" s="6">
        <v>0.9778</v>
      </c>
      <c r="M494" s="7">
        <v>22774</v>
      </c>
      <c r="N494" s="7">
        <v>22308</v>
      </c>
      <c r="O494" s="7">
        <v>23240</v>
      </c>
      <c r="P494" t="s">
        <v>2076</v>
      </c>
      <c r="Q494" s="5">
        <f>5*12000*Table3[[#This Row],[FiveYearSurvivalRate]]</f>
        <v>58668</v>
      </c>
      <c r="R494" s="21">
        <f>365*5*Table3[[#This Row],[FiveYearSurvivalRate]]</f>
        <v>1784.4849999999999</v>
      </c>
      <c r="S494" s="19">
        <f>6000/Table3[[#This Row],[Gas Mileage]]*4</f>
        <v>1329.2201354696854</v>
      </c>
      <c r="T494" s="19">
        <f>5000</f>
        <v>5000</v>
      </c>
      <c r="U494" s="19">
        <f>Table3[[#This Row],[Price]]^0.2*20000*LOG((Table3[[#This Row],[Age]]+2))*Table3[[#This Row],[FiveYearDeathRate]]</f>
        <v>2308.4973065325244</v>
      </c>
      <c r="V494" s="19">
        <f>Table3[Price]+Table3[[#This Row],[FiveYearFuelCost]]+Table3[[#This Row],[FiveYearInsurance]]+Table3[[#This Row],[FiveYearRepairCost]]</f>
        <v>31411.717442002209</v>
      </c>
    </row>
    <row r="495" spans="1:22" x14ac:dyDescent="0.25">
      <c r="A495" t="s">
        <v>3063</v>
      </c>
      <c r="B495" t="s">
        <v>3066</v>
      </c>
      <c r="C495" t="s">
        <v>3067</v>
      </c>
      <c r="D495">
        <v>2005</v>
      </c>
      <c r="E495">
        <v>9</v>
      </c>
      <c r="F495">
        <v>3.33</v>
      </c>
      <c r="G495" s="21">
        <v>25.718</v>
      </c>
      <c r="H495" s="5">
        <v>108000</v>
      </c>
      <c r="I495" s="6">
        <v>4.9200000000000001E-2</v>
      </c>
      <c r="J495" s="6">
        <v>0.95079999999999998</v>
      </c>
      <c r="K495" s="6">
        <v>0.18720000000000001</v>
      </c>
      <c r="L495" s="6">
        <v>0.81279999999999997</v>
      </c>
      <c r="M495" s="7">
        <v>4495</v>
      </c>
      <c r="N495" s="7">
        <v>4421</v>
      </c>
      <c r="O495" s="7">
        <v>4569</v>
      </c>
      <c r="P495" t="s">
        <v>144</v>
      </c>
      <c r="Q495" s="5">
        <f>5*12000*Table3[[#This Row],[FiveYearSurvivalRate]]</f>
        <v>48768</v>
      </c>
      <c r="R495" s="21">
        <f>365*5*Table3[[#This Row],[FiveYearSurvivalRate]]</f>
        <v>1483.36</v>
      </c>
      <c r="S495" s="19">
        <f>6000/Table3[[#This Row],[Gas Mileage]]*4</f>
        <v>933.19853798895713</v>
      </c>
      <c r="T495" s="19">
        <f>5000</f>
        <v>5000</v>
      </c>
      <c r="U495" s="19">
        <f>Table3[[#This Row],[Price]]^0.2*20000*LOG((Table3[[#This Row],[Age]]+2))*Table3[[#This Row],[FiveYearDeathRate]]</f>
        <v>20965.069290477211</v>
      </c>
      <c r="V495" s="19">
        <f>Table3[Price]+Table3[[#This Row],[FiveYearFuelCost]]+Table3[[#This Row],[FiveYearInsurance]]+Table3[[#This Row],[FiveYearRepairCost]]</f>
        <v>31393.267828466167</v>
      </c>
    </row>
    <row r="496" spans="1:22" x14ac:dyDescent="0.25">
      <c r="A496" t="s">
        <v>3328</v>
      </c>
      <c r="B496" t="s">
        <v>3331</v>
      </c>
      <c r="C496" t="s">
        <v>3332</v>
      </c>
      <c r="D496">
        <v>2009</v>
      </c>
      <c r="E496">
        <v>5</v>
      </c>
      <c r="F496">
        <v>3.33</v>
      </c>
      <c r="G496" s="21">
        <v>23.603999999999999</v>
      </c>
      <c r="H496" s="5">
        <v>60000</v>
      </c>
      <c r="I496" s="6">
        <v>1.0999999999999999E-2</v>
      </c>
      <c r="J496" s="6">
        <v>0.98899999999999999</v>
      </c>
      <c r="K496" s="6">
        <v>7.0999999999999994E-2</v>
      </c>
      <c r="L496" s="6">
        <v>0.92900000000000005</v>
      </c>
      <c r="M496" s="7">
        <v>16949</v>
      </c>
      <c r="N496" s="7">
        <v>16472</v>
      </c>
      <c r="O496" s="7">
        <v>17427</v>
      </c>
      <c r="P496" t="s">
        <v>1180</v>
      </c>
      <c r="Q496" s="5">
        <f>5*12000*Table3[[#This Row],[FiveYearSurvivalRate]]</f>
        <v>55740</v>
      </c>
      <c r="R496" s="21">
        <f>365*5*Table3[[#This Row],[FiveYearSurvivalRate]]</f>
        <v>1695.4250000000002</v>
      </c>
      <c r="S496" s="19">
        <f>6000/Table3[[#This Row],[Gas Mileage]]*4</f>
        <v>1016.7768174885613</v>
      </c>
      <c r="T496" s="19">
        <f>5000</f>
        <v>5000</v>
      </c>
      <c r="U496" s="19">
        <f>Table3[[#This Row],[Price]]^0.2*20000*LOG((Table3[[#This Row],[Age]]+2))*Table3[[#This Row],[FiveYearDeathRate]]</f>
        <v>8414.4213380548626</v>
      </c>
      <c r="V496" s="19">
        <f>Table3[Price]+Table3[[#This Row],[FiveYearFuelCost]]+Table3[[#This Row],[FiveYearInsurance]]+Table3[[#This Row],[FiveYearRepairCost]]</f>
        <v>31380.198155543425</v>
      </c>
    </row>
    <row r="497" spans="1:22" x14ac:dyDescent="0.25">
      <c r="A497" t="s">
        <v>3265</v>
      </c>
      <c r="B497" t="s">
        <v>3268</v>
      </c>
      <c r="C497" t="s">
        <v>3269</v>
      </c>
      <c r="D497">
        <v>2007</v>
      </c>
      <c r="E497">
        <v>7</v>
      </c>
      <c r="F497">
        <v>3</v>
      </c>
      <c r="G497" s="21">
        <v>17.869</v>
      </c>
      <c r="H497" s="5">
        <v>84000</v>
      </c>
      <c r="I497" s="6">
        <v>1.9400000000000001E-2</v>
      </c>
      <c r="J497" s="6">
        <v>0.98060000000000003</v>
      </c>
      <c r="K497" s="6">
        <v>8.7133333300000004E-2</v>
      </c>
      <c r="L497" s="6">
        <v>0.91286666670000005</v>
      </c>
      <c r="M497" s="7">
        <v>13802</v>
      </c>
      <c r="N497" s="7">
        <v>13558</v>
      </c>
      <c r="O497" s="7">
        <v>14047</v>
      </c>
      <c r="P497" t="s">
        <v>784</v>
      </c>
      <c r="Q497" s="5">
        <f>5*12000*Table3[[#This Row],[FiveYearSurvivalRate]]</f>
        <v>54772.000002000001</v>
      </c>
      <c r="R497" s="21">
        <f>365*5*Table3[[#This Row],[FiveYearSurvivalRate]]</f>
        <v>1665.9816667275002</v>
      </c>
      <c r="S497" s="19">
        <f>6000/Table3[[#This Row],[Gas Mileage]]*4</f>
        <v>1343.1081761710225</v>
      </c>
      <c r="T497" s="19">
        <f>5000</f>
        <v>5000</v>
      </c>
      <c r="U497" s="19">
        <f>Table3[[#This Row],[Price]]^0.2*20000*LOG((Table3[[#This Row],[Age]]+2))*Table3[[#This Row],[FiveYearDeathRate]]</f>
        <v>11190.809121667355</v>
      </c>
      <c r="V497" s="19">
        <f>Table3[Price]+Table3[[#This Row],[FiveYearFuelCost]]+Table3[[#This Row],[FiveYearInsurance]]+Table3[[#This Row],[FiveYearRepairCost]]</f>
        <v>31335.917297838379</v>
      </c>
    </row>
    <row r="498" spans="1:22" x14ac:dyDescent="0.25">
      <c r="A498" t="s">
        <v>3063</v>
      </c>
      <c r="B498" t="s">
        <v>3064</v>
      </c>
      <c r="C498" t="s">
        <v>3065</v>
      </c>
      <c r="D498">
        <v>2009</v>
      </c>
      <c r="E498">
        <v>5</v>
      </c>
      <c r="F498">
        <v>4</v>
      </c>
      <c r="G498" s="21">
        <v>26.164999999999999</v>
      </c>
      <c r="H498" s="5">
        <v>60000</v>
      </c>
      <c r="I498" s="6">
        <v>0.01</v>
      </c>
      <c r="J498" s="6">
        <v>0.99</v>
      </c>
      <c r="K498" s="6">
        <v>0.108</v>
      </c>
      <c r="L498" s="6">
        <v>0.89200000000000002</v>
      </c>
      <c r="M498" s="7">
        <v>13233</v>
      </c>
      <c r="N498" s="7">
        <v>12845</v>
      </c>
      <c r="O498" s="7">
        <v>13620</v>
      </c>
      <c r="P498" t="s">
        <v>1432</v>
      </c>
      <c r="Q498" s="5">
        <f>5*12000*Table3[[#This Row],[FiveYearSurvivalRate]]</f>
        <v>53520</v>
      </c>
      <c r="R498" s="21">
        <f>365*5*Table3[[#This Row],[FiveYearSurvivalRate]]</f>
        <v>1627.9</v>
      </c>
      <c r="S498" s="19">
        <f>6000/Table3[[#This Row],[Gas Mileage]]*4</f>
        <v>917.25587617045676</v>
      </c>
      <c r="T498" s="19">
        <f>5000</f>
        <v>5000</v>
      </c>
      <c r="U498" s="19">
        <f>Table3[[#This Row],[Price]]^0.2*20000*LOG((Table3[[#This Row],[Age]]+2))*Table3[[#This Row],[FiveYearDeathRate]]</f>
        <v>12181.268278067899</v>
      </c>
      <c r="V498" s="19">
        <f>Table3[Price]+Table3[[#This Row],[FiveYearFuelCost]]+Table3[[#This Row],[FiveYearInsurance]]+Table3[[#This Row],[FiveYearRepairCost]]</f>
        <v>31331.524154238356</v>
      </c>
    </row>
    <row r="499" spans="1:22" x14ac:dyDescent="0.25">
      <c r="A499" t="s">
        <v>3118</v>
      </c>
      <c r="B499" t="s">
        <v>3123</v>
      </c>
      <c r="C499" t="s">
        <v>3124</v>
      </c>
      <c r="D499">
        <v>2012</v>
      </c>
      <c r="E499">
        <v>2</v>
      </c>
      <c r="G499" s="21">
        <v>18.635000000000002</v>
      </c>
      <c r="H499" s="5">
        <v>24000</v>
      </c>
      <c r="I499" s="6">
        <v>7.6E-3</v>
      </c>
      <c r="J499" s="6">
        <v>0.99239999999999995</v>
      </c>
      <c r="K499" s="6">
        <v>3.04E-2</v>
      </c>
      <c r="L499" s="6">
        <v>0.96960000000000002</v>
      </c>
      <c r="M499" s="7">
        <v>22331</v>
      </c>
      <c r="N499" s="7">
        <v>21921</v>
      </c>
      <c r="O499" s="7">
        <v>22742</v>
      </c>
      <c r="P499" t="s">
        <v>2516</v>
      </c>
      <c r="Q499" s="5">
        <f>5*12000*Table3[[#This Row],[FiveYearSurvivalRate]]</f>
        <v>58176</v>
      </c>
      <c r="R499" s="21">
        <f>365*5*Table3[[#This Row],[FiveYearSurvivalRate]]</f>
        <v>1769.52</v>
      </c>
      <c r="S499" s="19">
        <f>6000/Table3[[#This Row],[Gas Mileage]]*4</f>
        <v>1287.8991145693585</v>
      </c>
      <c r="T499" s="19">
        <f>5000</f>
        <v>5000</v>
      </c>
      <c r="U499" s="19">
        <f>Table3[[#This Row],[Price]]^0.2*20000*LOG((Table3[[#This Row],[Age]]+2))*Table3[[#This Row],[FiveYearDeathRate]]</f>
        <v>2712.2204212331758</v>
      </c>
      <c r="V499" s="19">
        <f>Table3[Price]+Table3[[#This Row],[FiveYearFuelCost]]+Table3[[#This Row],[FiveYearInsurance]]+Table3[[#This Row],[FiveYearRepairCost]]</f>
        <v>31331.119535802532</v>
      </c>
    </row>
    <row r="500" spans="1:22" x14ac:dyDescent="0.25">
      <c r="A500" t="s">
        <v>3175</v>
      </c>
      <c r="B500" t="s">
        <v>3180</v>
      </c>
      <c r="C500" t="s">
        <v>3181</v>
      </c>
      <c r="D500">
        <v>2005</v>
      </c>
      <c r="E500">
        <v>9</v>
      </c>
      <c r="G500" s="21">
        <v>15.92</v>
      </c>
      <c r="H500" s="5">
        <v>108000</v>
      </c>
      <c r="I500" s="6">
        <v>3.5000000000000003E-2</v>
      </c>
      <c r="J500" s="6">
        <v>0.96499999999999997</v>
      </c>
      <c r="K500" s="6">
        <v>0.1675333333</v>
      </c>
      <c r="L500" s="6">
        <v>0.83246666670000002</v>
      </c>
      <c r="M500" s="7">
        <v>5376</v>
      </c>
      <c r="N500" s="7">
        <v>5308</v>
      </c>
      <c r="O500" s="7">
        <v>5445</v>
      </c>
      <c r="P500" t="s">
        <v>116</v>
      </c>
      <c r="Q500" s="5">
        <f>5*12000*Table3[[#This Row],[FiveYearSurvivalRate]]</f>
        <v>49948.000002000001</v>
      </c>
      <c r="R500" s="21">
        <f>365*5*Table3[[#This Row],[FiveYearSurvivalRate]]</f>
        <v>1519.2516667275002</v>
      </c>
      <c r="S500" s="19">
        <f>6000/Table3[[#This Row],[Gas Mileage]]*4</f>
        <v>1507.537688442211</v>
      </c>
      <c r="T500" s="19">
        <f>5000</f>
        <v>5000</v>
      </c>
      <c r="U500" s="19">
        <f>Table3[[#This Row],[Price]]^0.2*20000*LOG((Table3[[#This Row],[Age]]+2))*Table3[[#This Row],[FiveYearDeathRate]]</f>
        <v>19446.327697868917</v>
      </c>
      <c r="V500" s="19">
        <f>Table3[Price]+Table3[[#This Row],[FiveYearFuelCost]]+Table3[[#This Row],[FiveYearInsurance]]+Table3[[#This Row],[FiveYearRepairCost]]</f>
        <v>31329.865386311129</v>
      </c>
    </row>
    <row r="501" spans="1:22" x14ac:dyDescent="0.25">
      <c r="A501" t="s">
        <v>3301</v>
      </c>
      <c r="B501" t="s">
        <v>3304</v>
      </c>
      <c r="C501" t="s">
        <v>3305</v>
      </c>
      <c r="D501">
        <v>2011</v>
      </c>
      <c r="E501">
        <v>3</v>
      </c>
      <c r="G501" s="21">
        <v>17.5</v>
      </c>
      <c r="H501" s="5">
        <v>36000</v>
      </c>
      <c r="I501" s="6">
        <v>7.1999999999999998E-3</v>
      </c>
      <c r="J501" s="6">
        <v>0.99280000000000002</v>
      </c>
      <c r="K501" s="6">
        <v>1.95E-2</v>
      </c>
      <c r="L501" s="6">
        <v>0.98050000000000004</v>
      </c>
      <c r="M501" s="7">
        <v>22926</v>
      </c>
      <c r="N501" s="7">
        <v>22284</v>
      </c>
      <c r="O501" s="7">
        <v>23568</v>
      </c>
      <c r="P501" t="s">
        <v>1914</v>
      </c>
      <c r="Q501" s="5">
        <f>5*12000*Table3[[#This Row],[FiveYearSurvivalRate]]</f>
        <v>58830</v>
      </c>
      <c r="R501" s="21">
        <f>365*5*Table3[[#This Row],[FiveYearSurvivalRate]]</f>
        <v>1789.4125000000001</v>
      </c>
      <c r="S501" s="19">
        <f>6000/Table3[[#This Row],[Gas Mileage]]*4</f>
        <v>1371.4285714285713</v>
      </c>
      <c r="T501" s="19">
        <f>5000</f>
        <v>5000</v>
      </c>
      <c r="U501" s="19">
        <f>Table3[[#This Row],[Price]]^0.2*20000*LOG((Table3[[#This Row],[Age]]+2))*Table3[[#This Row],[FiveYearDeathRate]]</f>
        <v>2030.4336553319199</v>
      </c>
      <c r="V501" s="19">
        <f>Table3[Price]+Table3[[#This Row],[FiveYearFuelCost]]+Table3[[#This Row],[FiveYearInsurance]]+Table3[[#This Row],[FiveYearRepairCost]]</f>
        <v>31327.862226760491</v>
      </c>
    </row>
    <row r="502" spans="1:22" x14ac:dyDescent="0.25">
      <c r="A502" t="s">
        <v>3162</v>
      </c>
      <c r="B502" t="s">
        <v>3167</v>
      </c>
      <c r="C502" t="s">
        <v>3168</v>
      </c>
      <c r="D502">
        <v>2012</v>
      </c>
      <c r="E502">
        <v>2</v>
      </c>
      <c r="F502">
        <v>4</v>
      </c>
      <c r="G502" s="21">
        <v>17.329999999999998</v>
      </c>
      <c r="H502" s="5">
        <v>24000</v>
      </c>
      <c r="I502" s="6">
        <v>6.7999999999999996E-3</v>
      </c>
      <c r="J502" s="6">
        <v>0.99319999999999997</v>
      </c>
      <c r="K502" s="6">
        <v>3.2599999999999997E-2</v>
      </c>
      <c r="L502" s="6">
        <v>0.96740000000000004</v>
      </c>
      <c r="M502" s="7">
        <v>21940</v>
      </c>
      <c r="N502" s="7">
        <v>21447</v>
      </c>
      <c r="O502" s="7">
        <v>22432</v>
      </c>
      <c r="P502" t="s">
        <v>2550</v>
      </c>
      <c r="Q502" s="5">
        <f>5*12000*Table3[[#This Row],[FiveYearSurvivalRate]]</f>
        <v>58044</v>
      </c>
      <c r="R502" s="21">
        <f>365*5*Table3[[#This Row],[FiveYearSurvivalRate]]</f>
        <v>1765.5050000000001</v>
      </c>
      <c r="S502" s="19">
        <f>6000/Table3[[#This Row],[Gas Mileage]]*4</f>
        <v>1384.8817080207734</v>
      </c>
      <c r="T502" s="19">
        <f>5000</f>
        <v>5000</v>
      </c>
      <c r="U502" s="19">
        <f>Table3[[#This Row],[Price]]^0.2*20000*LOG((Table3[[#This Row],[Age]]+2))*Table3[[#This Row],[FiveYearDeathRate]]</f>
        <v>2898.2422844986968</v>
      </c>
      <c r="V502" s="19">
        <f>Table3[Price]+Table3[[#This Row],[FiveYearFuelCost]]+Table3[[#This Row],[FiveYearInsurance]]+Table3[[#This Row],[FiveYearRepairCost]]</f>
        <v>31223.123992519471</v>
      </c>
    </row>
    <row r="503" spans="1:22" x14ac:dyDescent="0.25">
      <c r="A503" t="s">
        <v>3528</v>
      </c>
      <c r="B503" t="s">
        <v>3541</v>
      </c>
      <c r="C503" t="s">
        <v>3542</v>
      </c>
      <c r="D503">
        <v>2012</v>
      </c>
      <c r="E503">
        <v>2</v>
      </c>
      <c r="F503">
        <v>4</v>
      </c>
      <c r="G503" s="22">
        <v>20.815999999999999</v>
      </c>
      <c r="H503" s="5">
        <v>24000</v>
      </c>
      <c r="I503" s="6">
        <v>4.7999999999999996E-3</v>
      </c>
      <c r="J503" s="6">
        <v>0.99519999999999997</v>
      </c>
      <c r="K503" s="6">
        <v>1.7000000000000001E-2</v>
      </c>
      <c r="L503" s="6">
        <v>0.98299999999999998</v>
      </c>
      <c r="M503" s="7">
        <v>23528</v>
      </c>
      <c r="N503" s="7">
        <v>22944</v>
      </c>
      <c r="O503" s="7">
        <v>24112</v>
      </c>
      <c r="P503" t="s">
        <v>2496</v>
      </c>
      <c r="Q503" s="5">
        <f>5*12000*Table3[[#This Row],[FiveYearSurvivalRate]]</f>
        <v>58980</v>
      </c>
      <c r="R503" s="21">
        <f>365*5*Table3[[#This Row],[FiveYearSurvivalRate]]</f>
        <v>1793.9749999999999</v>
      </c>
      <c r="S503" s="19">
        <f>6000/Table3[[#This Row],[Gas Mileage]]*4</f>
        <v>1152.9592621060724</v>
      </c>
      <c r="T503" s="19">
        <f>5000</f>
        <v>5000</v>
      </c>
      <c r="U503" s="19">
        <f>Table3[[#This Row],[Price]]^0.2*20000*LOG((Table3[[#This Row],[Age]]+2))*Table3[[#This Row],[FiveYearDeathRate]]</f>
        <v>1532.6242303691733</v>
      </c>
      <c r="V503" s="19">
        <f>Table3[Price]+Table3[[#This Row],[FiveYearFuelCost]]+Table3[[#This Row],[FiveYearInsurance]]+Table3[[#This Row],[FiveYearRepairCost]]</f>
        <v>31213.583492475245</v>
      </c>
    </row>
    <row r="504" spans="1:22" x14ac:dyDescent="0.25">
      <c r="A504" t="s">
        <v>3145</v>
      </c>
      <c r="B504" t="s">
        <v>3148</v>
      </c>
      <c r="C504" t="s">
        <v>3149</v>
      </c>
      <c r="D504">
        <v>2007</v>
      </c>
      <c r="E504">
        <v>7</v>
      </c>
      <c r="F504">
        <v>2.67</v>
      </c>
      <c r="G504" s="21">
        <v>20.03</v>
      </c>
      <c r="H504" s="5">
        <v>84000</v>
      </c>
      <c r="I504" s="6">
        <v>2.9600000000000001E-2</v>
      </c>
      <c r="J504" s="6">
        <v>0.97040000000000004</v>
      </c>
      <c r="K504" s="6">
        <v>0.14760000000000001</v>
      </c>
      <c r="L504" s="6">
        <v>0.85240000000000005</v>
      </c>
      <c r="M504" s="7">
        <v>8000</v>
      </c>
      <c r="N504" s="7">
        <v>7855</v>
      </c>
      <c r="O504" s="7">
        <v>8145</v>
      </c>
      <c r="P504" t="s">
        <v>694</v>
      </c>
      <c r="Q504" s="5">
        <f>5*12000*Table3[[#This Row],[FiveYearSurvivalRate]]</f>
        <v>51144</v>
      </c>
      <c r="R504" s="21">
        <f>365*5*Table3[[#This Row],[FiveYearSurvivalRate]]</f>
        <v>1555.63</v>
      </c>
      <c r="S504" s="19">
        <f>6000/Table3[[#This Row],[Gas Mileage]]*4</f>
        <v>1198.2026959560658</v>
      </c>
      <c r="T504" s="19">
        <f>5000</f>
        <v>5000</v>
      </c>
      <c r="U504" s="19">
        <f>Table3[[#This Row],[Price]]^0.2*20000*LOG((Table3[[#This Row],[Age]]+2))*Table3[[#This Row],[FiveYearDeathRate]]</f>
        <v>16997.815466003107</v>
      </c>
      <c r="V504" s="19">
        <f>Table3[Price]+Table3[[#This Row],[FiveYearFuelCost]]+Table3[[#This Row],[FiveYearInsurance]]+Table3[[#This Row],[FiveYearRepairCost]]</f>
        <v>31196.018161959175</v>
      </c>
    </row>
    <row r="505" spans="1:22" x14ac:dyDescent="0.25">
      <c r="A505" t="s">
        <v>3301</v>
      </c>
      <c r="B505" t="s">
        <v>3320</v>
      </c>
      <c r="C505" t="s">
        <v>3321</v>
      </c>
      <c r="D505">
        <v>2014</v>
      </c>
      <c r="E505">
        <v>0</v>
      </c>
      <c r="F505">
        <v>4</v>
      </c>
      <c r="G505" s="21">
        <v>22.684999999999999</v>
      </c>
      <c r="H505" s="5">
        <v>0</v>
      </c>
      <c r="I505" s="6">
        <v>0</v>
      </c>
      <c r="J505" s="6">
        <v>1</v>
      </c>
      <c r="K505" s="6">
        <v>1.2E-2</v>
      </c>
      <c r="L505" s="6">
        <v>0.98799999999999999</v>
      </c>
      <c r="M505" s="7">
        <v>24575</v>
      </c>
      <c r="N505" s="7">
        <v>24100</v>
      </c>
      <c r="O505" s="7">
        <v>25049</v>
      </c>
      <c r="P505" t="s">
        <v>3655</v>
      </c>
      <c r="Q505" s="5">
        <f>5*12000*Table3[[#This Row],[FiveYearSurvivalRate]]</f>
        <v>59280</v>
      </c>
      <c r="R505" s="21">
        <f>365*5*Table3[[#This Row],[FiveYearSurvivalRate]]</f>
        <v>1803.1</v>
      </c>
      <c r="S505" s="19">
        <f>6000/Table3[[#This Row],[Gas Mileage]]*4</f>
        <v>1057.9678201454706</v>
      </c>
      <c r="T505" s="19">
        <f>5000</f>
        <v>5000</v>
      </c>
      <c r="U505" s="19">
        <f>Table3[[#This Row],[Price]]^0.2*20000*LOG((Table3[[#This Row],[Age]]+2))*Table3[[#This Row],[FiveYearDeathRate]]</f>
        <v>545.65698543219366</v>
      </c>
      <c r="V505" s="19">
        <f>Table3[Price]+Table3[[#This Row],[FiveYearFuelCost]]+Table3[[#This Row],[FiveYearInsurance]]+Table3[[#This Row],[FiveYearRepairCost]]</f>
        <v>31178.624805577663</v>
      </c>
    </row>
    <row r="506" spans="1:22" x14ac:dyDescent="0.25">
      <c r="A506" t="s">
        <v>3503</v>
      </c>
      <c r="B506" t="s">
        <v>3526</v>
      </c>
      <c r="C506" t="s">
        <v>3527</v>
      </c>
      <c r="D506">
        <v>2011</v>
      </c>
      <c r="E506">
        <v>3</v>
      </c>
      <c r="F506">
        <v>4</v>
      </c>
      <c r="G506" s="22">
        <v>20.75</v>
      </c>
      <c r="H506" s="5">
        <v>36000</v>
      </c>
      <c r="I506" s="6">
        <v>7.1999999999999998E-3</v>
      </c>
      <c r="J506" s="6">
        <v>0.99280000000000002</v>
      </c>
      <c r="K506" s="6">
        <v>1.95E-2</v>
      </c>
      <c r="L506" s="6">
        <v>0.98050000000000004</v>
      </c>
      <c r="M506" s="7">
        <v>22987</v>
      </c>
      <c r="N506" s="7">
        <v>22447</v>
      </c>
      <c r="O506" s="7">
        <v>23526</v>
      </c>
      <c r="P506" t="s">
        <v>2118</v>
      </c>
      <c r="Q506" s="5">
        <f>5*12000*Table3[[#This Row],[FiveYearSurvivalRate]]</f>
        <v>58830</v>
      </c>
      <c r="R506" s="21">
        <f>365*5*Table3[[#This Row],[FiveYearSurvivalRate]]</f>
        <v>1789.4125000000001</v>
      </c>
      <c r="S506" s="19">
        <f>6000/Table3[[#This Row],[Gas Mileage]]*4</f>
        <v>1156.6265060240964</v>
      </c>
      <c r="T506" s="19">
        <f>5000</f>
        <v>5000</v>
      </c>
      <c r="U506" s="19">
        <f>Table3[[#This Row],[Price]]^0.2*20000*LOG((Table3[[#This Row],[Age]]+2))*Table3[[#This Row],[FiveYearDeathRate]]</f>
        <v>2031.5129961970463</v>
      </c>
      <c r="V506" s="19">
        <f>Table3[Price]+Table3[[#This Row],[FiveYearFuelCost]]+Table3[[#This Row],[FiveYearInsurance]]+Table3[[#This Row],[FiveYearRepairCost]]</f>
        <v>31175.13950222114</v>
      </c>
    </row>
    <row r="507" spans="1:22" x14ac:dyDescent="0.25">
      <c r="A507" t="s">
        <v>3217</v>
      </c>
      <c r="B507" t="s">
        <v>3220</v>
      </c>
      <c r="C507" t="s">
        <v>3221</v>
      </c>
      <c r="D507">
        <v>2014</v>
      </c>
      <c r="E507">
        <v>0</v>
      </c>
      <c r="F507">
        <v>4</v>
      </c>
      <c r="G507" s="21">
        <v>43.79</v>
      </c>
      <c r="H507" s="5">
        <v>0</v>
      </c>
      <c r="I507" s="6">
        <v>0</v>
      </c>
      <c r="J507" s="6">
        <v>1</v>
      </c>
      <c r="K507" s="6">
        <v>1.0999999999999999E-2</v>
      </c>
      <c r="L507" s="6">
        <v>0.98899999999999999</v>
      </c>
      <c r="M507" s="7">
        <v>25102</v>
      </c>
      <c r="N507" s="7">
        <v>24635</v>
      </c>
      <c r="O507" s="7">
        <v>25571</v>
      </c>
      <c r="P507" t="s">
        <v>3625</v>
      </c>
      <c r="Q507" s="5">
        <f>5*12000*Table3[[#This Row],[FiveYearSurvivalRate]]</f>
        <v>59340</v>
      </c>
      <c r="R507" s="21">
        <f>365*5*Table3[[#This Row],[FiveYearSurvivalRate]]</f>
        <v>1804.925</v>
      </c>
      <c r="S507" s="19">
        <f>6000/Table3[[#This Row],[Gas Mileage]]*4</f>
        <v>548.07033569308066</v>
      </c>
      <c r="T507" s="19">
        <f>5000</f>
        <v>5000</v>
      </c>
      <c r="U507" s="19">
        <f>Table3[[#This Row],[Price]]^0.2*20000*LOG((Table3[[#This Row],[Age]]+2))*Table3[[#This Row],[FiveYearDeathRate]]</f>
        <v>502.31265330272538</v>
      </c>
      <c r="V507" s="19">
        <f>Table3[Price]+Table3[[#This Row],[FiveYearFuelCost]]+Table3[[#This Row],[FiveYearInsurance]]+Table3[[#This Row],[FiveYearRepairCost]]</f>
        <v>31152.382988995803</v>
      </c>
    </row>
    <row r="508" spans="1:22" x14ac:dyDescent="0.25">
      <c r="A508" t="s">
        <v>3413</v>
      </c>
      <c r="B508" t="s">
        <v>3416</v>
      </c>
      <c r="C508" t="s">
        <v>3417</v>
      </c>
      <c r="D508">
        <v>2005</v>
      </c>
      <c r="E508">
        <v>9</v>
      </c>
      <c r="G508" s="21">
        <v>14.663</v>
      </c>
      <c r="H508" s="5">
        <v>108000</v>
      </c>
      <c r="I508" s="6">
        <v>2.6800000000000001E-2</v>
      </c>
      <c r="J508" s="6">
        <v>0.97319999999999995</v>
      </c>
      <c r="K508" s="6">
        <v>0.1252666667</v>
      </c>
      <c r="L508" s="6">
        <v>0.87473333330000003</v>
      </c>
      <c r="M508" s="7">
        <v>8558</v>
      </c>
      <c r="N508" s="7">
        <v>8383</v>
      </c>
      <c r="O508" s="7">
        <v>8734</v>
      </c>
      <c r="P508" t="s">
        <v>228</v>
      </c>
      <c r="Q508" s="5">
        <f>5*12000*Table3[[#This Row],[FiveYearSurvivalRate]]</f>
        <v>52483.999997999999</v>
      </c>
      <c r="R508" s="21">
        <f>365*5*Table3[[#This Row],[FiveYearSurvivalRate]]</f>
        <v>1596.3883332724999</v>
      </c>
      <c r="S508" s="19">
        <f>6000/Table3[[#This Row],[Gas Mileage]]*4</f>
        <v>1636.7728295710292</v>
      </c>
      <c r="T508" s="19">
        <f>5000</f>
        <v>5000</v>
      </c>
      <c r="U508" s="19">
        <f>Table3[[#This Row],[Price]]^0.2*20000*LOG((Table3[[#This Row],[Age]]+2))*Table3[[#This Row],[FiveYearDeathRate]]</f>
        <v>15957.119451230097</v>
      </c>
      <c r="V508" s="19">
        <f>Table3[Price]+Table3[[#This Row],[FiveYearFuelCost]]+Table3[[#This Row],[FiveYearInsurance]]+Table3[[#This Row],[FiveYearRepairCost]]</f>
        <v>31151.892280801127</v>
      </c>
    </row>
    <row r="509" spans="1:22" x14ac:dyDescent="0.25">
      <c r="A509" t="s">
        <v>3063</v>
      </c>
      <c r="B509" t="s">
        <v>3064</v>
      </c>
      <c r="C509" t="s">
        <v>3065</v>
      </c>
      <c r="D509">
        <v>2008</v>
      </c>
      <c r="E509">
        <v>6</v>
      </c>
      <c r="F509">
        <v>4</v>
      </c>
      <c r="G509" s="21">
        <v>26.164999999999999</v>
      </c>
      <c r="H509" s="5">
        <v>72000</v>
      </c>
      <c r="I509" s="6">
        <v>1.9800000000000002E-2</v>
      </c>
      <c r="J509" s="6">
        <v>0.98019999999999996</v>
      </c>
      <c r="K509" s="6">
        <v>0.1278</v>
      </c>
      <c r="L509" s="6">
        <v>0.87219999999999998</v>
      </c>
      <c r="M509" s="7">
        <v>10519</v>
      </c>
      <c r="N509" s="7">
        <v>10223</v>
      </c>
      <c r="O509" s="7">
        <v>10814</v>
      </c>
      <c r="P509" t="s">
        <v>1070</v>
      </c>
      <c r="Q509" s="5">
        <f>5*12000*Table3[[#This Row],[FiveYearSurvivalRate]]</f>
        <v>52332</v>
      </c>
      <c r="R509" s="21">
        <f>365*5*Table3[[#This Row],[FiveYearSurvivalRate]]</f>
        <v>1591.7649999999999</v>
      </c>
      <c r="S509" s="19">
        <f>6000/Table3[[#This Row],[Gas Mileage]]*4</f>
        <v>917.25587617045676</v>
      </c>
      <c r="T509" s="19">
        <f>5000</f>
        <v>5000</v>
      </c>
      <c r="U509" s="19">
        <f>Table3[[#This Row],[Price]]^0.2*20000*LOG((Table3[[#This Row],[Age]]+2))*Table3[[#This Row],[FiveYearDeathRate]]</f>
        <v>14712.509882613753</v>
      </c>
      <c r="V509" s="19">
        <f>Table3[Price]+Table3[[#This Row],[FiveYearFuelCost]]+Table3[[#This Row],[FiveYearInsurance]]+Table3[[#This Row],[FiveYearRepairCost]]</f>
        <v>31148.765758784211</v>
      </c>
    </row>
    <row r="510" spans="1:22" x14ac:dyDescent="0.25">
      <c r="A510" t="s">
        <v>3466</v>
      </c>
      <c r="B510" t="s">
        <v>3481</v>
      </c>
      <c r="C510" t="s">
        <v>3482</v>
      </c>
      <c r="D510">
        <v>2013</v>
      </c>
      <c r="E510">
        <v>1</v>
      </c>
      <c r="F510">
        <v>4</v>
      </c>
      <c r="G510" s="21">
        <v>21.23</v>
      </c>
      <c r="H510" s="5">
        <v>12000</v>
      </c>
      <c r="I510" s="6">
        <v>2.3999999999999998E-3</v>
      </c>
      <c r="J510" s="6">
        <v>0.99760000000000004</v>
      </c>
      <c r="K510" s="6">
        <v>1.54E-2</v>
      </c>
      <c r="L510" s="6">
        <v>0.98460000000000003</v>
      </c>
      <c r="M510" s="7">
        <v>23911</v>
      </c>
      <c r="N510" s="7">
        <v>23509</v>
      </c>
      <c r="O510" s="7">
        <v>24313</v>
      </c>
      <c r="P510" t="s">
        <v>2792</v>
      </c>
      <c r="Q510" s="5">
        <f>5*12000*Table3[[#This Row],[FiveYearSurvivalRate]]</f>
        <v>59076</v>
      </c>
      <c r="R510" s="21">
        <f>365*5*Table3[[#This Row],[FiveYearSurvivalRate]]</f>
        <v>1796.895</v>
      </c>
      <c r="S510" s="19">
        <f>6000/Table3[[#This Row],[Gas Mileage]]*4</f>
        <v>1130.4757418747056</v>
      </c>
      <c r="T510" s="19">
        <f>5000</f>
        <v>5000</v>
      </c>
      <c r="U510" s="19">
        <f>Table3[[#This Row],[Price]]^0.2*20000*LOG((Table3[[#This Row],[Age]]+2))*Table3[[#This Row],[FiveYearDeathRate]]</f>
        <v>1103.8219558527644</v>
      </c>
      <c r="V510" s="19">
        <f>Table3[Price]+Table3[[#This Row],[FiveYearFuelCost]]+Table3[[#This Row],[FiveYearInsurance]]+Table3[[#This Row],[FiveYearRepairCost]]</f>
        <v>31145.29769772747</v>
      </c>
    </row>
    <row r="511" spans="1:22" x14ac:dyDescent="0.25">
      <c r="A511" t="s">
        <v>3265</v>
      </c>
      <c r="B511" t="s">
        <v>3282</v>
      </c>
      <c r="C511" t="s">
        <v>3283</v>
      </c>
      <c r="D511">
        <v>2006</v>
      </c>
      <c r="E511">
        <v>8</v>
      </c>
      <c r="F511">
        <v>2.67</v>
      </c>
      <c r="G511" s="21">
        <v>18.5</v>
      </c>
      <c r="H511" s="5">
        <v>96000</v>
      </c>
      <c r="I511" s="6">
        <v>2.3099999999999999E-2</v>
      </c>
      <c r="J511" s="6">
        <v>0.97689999999999999</v>
      </c>
      <c r="K511" s="6">
        <v>0.1062</v>
      </c>
      <c r="L511" s="6">
        <v>0.89380000000000004</v>
      </c>
      <c r="M511" s="7">
        <v>11149</v>
      </c>
      <c r="N511" s="7">
        <v>10978</v>
      </c>
      <c r="O511" s="7">
        <v>11320</v>
      </c>
      <c r="P511" t="s">
        <v>450</v>
      </c>
      <c r="Q511" s="5">
        <f>5*12000*Table3[[#This Row],[FiveYearSurvivalRate]]</f>
        <v>53628</v>
      </c>
      <c r="R511" s="21">
        <f>365*5*Table3[[#This Row],[FiveYearSurvivalRate]]</f>
        <v>1631.1850000000002</v>
      </c>
      <c r="S511" s="19">
        <f>6000/Table3[[#This Row],[Gas Mileage]]*4</f>
        <v>1297.2972972972973</v>
      </c>
      <c r="T511" s="19">
        <f>5000</f>
        <v>5000</v>
      </c>
      <c r="U511" s="19">
        <f>Table3[[#This Row],[Price]]^0.2*20000*LOG((Table3[[#This Row],[Age]]+2))*Table3[[#This Row],[FiveYearDeathRate]]</f>
        <v>13696.250657361681</v>
      </c>
      <c r="V511" s="19">
        <f>Table3[Price]+Table3[[#This Row],[FiveYearFuelCost]]+Table3[[#This Row],[FiveYearInsurance]]+Table3[[#This Row],[FiveYearRepairCost]]</f>
        <v>31142.547954658978</v>
      </c>
    </row>
    <row r="512" spans="1:22" x14ac:dyDescent="0.25">
      <c r="A512" t="s">
        <v>3244</v>
      </c>
      <c r="B512" t="s">
        <v>3245</v>
      </c>
      <c r="C512" t="s">
        <v>3246</v>
      </c>
      <c r="D512">
        <v>2006</v>
      </c>
      <c r="E512">
        <v>8</v>
      </c>
      <c r="F512">
        <v>1.33</v>
      </c>
      <c r="G512" s="21">
        <v>31.28</v>
      </c>
      <c r="H512" s="5">
        <v>96000</v>
      </c>
      <c r="I512" s="6">
        <v>0.05</v>
      </c>
      <c r="J512" s="6">
        <v>0.95</v>
      </c>
      <c r="K512" s="6">
        <v>0.21360000000000001</v>
      </c>
      <c r="L512" s="6">
        <v>0.78639999999999999</v>
      </c>
      <c r="M512" s="7">
        <v>3492</v>
      </c>
      <c r="N512" s="7">
        <v>3411</v>
      </c>
      <c r="O512" s="7">
        <v>3573</v>
      </c>
      <c r="P512" t="s">
        <v>434</v>
      </c>
      <c r="Q512" s="5">
        <f>5*12000*Table3[[#This Row],[FiveYearSurvivalRate]]</f>
        <v>47184</v>
      </c>
      <c r="R512" s="21">
        <f>365*5*Table3[[#This Row],[FiveYearSurvivalRate]]</f>
        <v>1435.18</v>
      </c>
      <c r="S512" s="19">
        <f>6000/Table3[[#This Row],[Gas Mileage]]*4</f>
        <v>767.26342710997437</v>
      </c>
      <c r="T512" s="19">
        <f>5000</f>
        <v>5000</v>
      </c>
      <c r="U512" s="19">
        <f>Table3[[#This Row],[Price]]^0.2*20000*LOG((Table3[[#This Row],[Age]]+2))*Table3[[#This Row],[FiveYearDeathRate]]</f>
        <v>21839.670964818848</v>
      </c>
      <c r="V512" s="19">
        <f>Table3[Price]+Table3[[#This Row],[FiveYearFuelCost]]+Table3[[#This Row],[FiveYearInsurance]]+Table3[[#This Row],[FiveYearRepairCost]]</f>
        <v>31098.934391928822</v>
      </c>
    </row>
    <row r="513" spans="1:22" x14ac:dyDescent="0.25">
      <c r="A513" t="s">
        <v>3162</v>
      </c>
      <c r="B513" t="s">
        <v>3173</v>
      </c>
      <c r="C513" t="s">
        <v>3174</v>
      </c>
      <c r="D513">
        <v>2007</v>
      </c>
      <c r="E513">
        <v>7</v>
      </c>
      <c r="F513">
        <v>2.33</v>
      </c>
      <c r="G513" s="21">
        <v>18.5</v>
      </c>
      <c r="H513" s="5">
        <v>84000</v>
      </c>
      <c r="I513" s="6">
        <v>3.2599999999999997E-2</v>
      </c>
      <c r="J513" s="6">
        <v>0.96740000000000004</v>
      </c>
      <c r="K513" s="6">
        <v>0.15379999999999999</v>
      </c>
      <c r="L513" s="6">
        <v>0.84619999999999995</v>
      </c>
      <c r="M513" s="7">
        <v>7365</v>
      </c>
      <c r="N513" s="7">
        <v>7231</v>
      </c>
      <c r="O513" s="7">
        <v>7498</v>
      </c>
      <c r="P513" t="s">
        <v>716</v>
      </c>
      <c r="Q513" s="5">
        <f>5*12000*Table3[[#This Row],[FiveYearSurvivalRate]]</f>
        <v>50772</v>
      </c>
      <c r="R513" s="21">
        <f>365*5*Table3[[#This Row],[FiveYearSurvivalRate]]</f>
        <v>1544.3149999999998</v>
      </c>
      <c r="S513" s="19">
        <f>6000/Table3[[#This Row],[Gas Mileage]]*4</f>
        <v>1297.2972972972973</v>
      </c>
      <c r="T513" s="19">
        <f>5000</f>
        <v>5000</v>
      </c>
      <c r="U513" s="19">
        <f>Table3[[#This Row],[Price]]^0.2*20000*LOG((Table3[[#This Row],[Age]]+2))*Table3[[#This Row],[FiveYearDeathRate]]</f>
        <v>17421.263151303971</v>
      </c>
      <c r="V513" s="19">
        <f>Table3[Price]+Table3[[#This Row],[FiveYearFuelCost]]+Table3[[#This Row],[FiveYearInsurance]]+Table3[[#This Row],[FiveYearRepairCost]]</f>
        <v>31083.560448601267</v>
      </c>
    </row>
    <row r="514" spans="1:22" x14ac:dyDescent="0.25">
      <c r="A514" t="s">
        <v>3244</v>
      </c>
      <c r="B514" t="s">
        <v>3257</v>
      </c>
      <c r="C514" t="s">
        <v>3258</v>
      </c>
      <c r="D514">
        <v>2009</v>
      </c>
      <c r="E514">
        <v>5</v>
      </c>
      <c r="F514">
        <v>4</v>
      </c>
      <c r="G514" s="21">
        <v>21.56</v>
      </c>
      <c r="H514" s="5">
        <v>60000</v>
      </c>
      <c r="I514" s="6">
        <v>0.02</v>
      </c>
      <c r="J514" s="6">
        <v>0.98</v>
      </c>
      <c r="K514" s="6">
        <v>0.12</v>
      </c>
      <c r="L514" s="6">
        <v>0.88</v>
      </c>
      <c r="M514" s="7">
        <v>11717</v>
      </c>
      <c r="N514" s="7">
        <v>11451</v>
      </c>
      <c r="O514" s="7">
        <v>11982</v>
      </c>
      <c r="P514" t="s">
        <v>1480</v>
      </c>
      <c r="Q514" s="5">
        <f>5*12000*Table3[[#This Row],[FiveYearSurvivalRate]]</f>
        <v>52800</v>
      </c>
      <c r="R514" s="21">
        <f>365*5*Table3[[#This Row],[FiveYearSurvivalRate]]</f>
        <v>1606</v>
      </c>
      <c r="S514" s="19">
        <f>6000/Table3[[#This Row],[Gas Mileage]]*4</f>
        <v>1113.1725417439704</v>
      </c>
      <c r="T514" s="19">
        <f>5000</f>
        <v>5000</v>
      </c>
      <c r="U514" s="19">
        <f>Table3[[#This Row],[Price]]^0.2*20000*LOG((Table3[[#This Row],[Age]]+2))*Table3[[#This Row],[FiveYearDeathRate]]</f>
        <v>13209.355310712528</v>
      </c>
      <c r="V514" s="19">
        <f>Table3[Price]+Table3[[#This Row],[FiveYearFuelCost]]+Table3[[#This Row],[FiveYearInsurance]]+Table3[[#This Row],[FiveYearRepairCost]]</f>
        <v>31039.5278524565</v>
      </c>
    </row>
    <row r="515" spans="1:22" x14ac:dyDescent="0.25">
      <c r="A515" t="s">
        <v>3265</v>
      </c>
      <c r="B515" t="s">
        <v>3282</v>
      </c>
      <c r="C515" t="s">
        <v>3283</v>
      </c>
      <c r="D515">
        <v>2008</v>
      </c>
      <c r="E515">
        <v>6</v>
      </c>
      <c r="F515">
        <v>2.67</v>
      </c>
      <c r="G515" s="21">
        <v>18.5</v>
      </c>
      <c r="H515" s="5">
        <v>72000</v>
      </c>
      <c r="I515" s="6">
        <v>1.5699999999999999E-2</v>
      </c>
      <c r="J515" s="6">
        <v>0.98429999999999995</v>
      </c>
      <c r="K515" s="6">
        <v>6.80666667E-2</v>
      </c>
      <c r="L515" s="6">
        <v>0.93193333330000006</v>
      </c>
      <c r="M515" s="7">
        <v>16136</v>
      </c>
      <c r="N515" s="7">
        <v>15759</v>
      </c>
      <c r="O515" s="7">
        <v>16513</v>
      </c>
      <c r="P515" t="s">
        <v>1136</v>
      </c>
      <c r="Q515" s="5">
        <f>5*12000*Table3[[#This Row],[FiveYearSurvivalRate]]</f>
        <v>55915.999998000007</v>
      </c>
      <c r="R515" s="21">
        <f>365*5*Table3[[#This Row],[FiveYearSurvivalRate]]</f>
        <v>1700.7783332725</v>
      </c>
      <c r="S515" s="19">
        <f>6000/Table3[[#This Row],[Gas Mileage]]*4</f>
        <v>1297.2972972972973</v>
      </c>
      <c r="T515" s="19">
        <f>5000</f>
        <v>5000</v>
      </c>
      <c r="U515" s="19">
        <f>Table3[[#This Row],[Price]]^0.2*20000*LOG((Table3[[#This Row],[Age]]+2))*Table3[[#This Row],[FiveYearDeathRate]]</f>
        <v>8536.0054364936823</v>
      </c>
      <c r="V515" s="19">
        <f>Table3[Price]+Table3[[#This Row],[FiveYearFuelCost]]+Table3[[#This Row],[FiveYearInsurance]]+Table3[[#This Row],[FiveYearRepairCost]]</f>
        <v>30969.302733790981</v>
      </c>
    </row>
    <row r="516" spans="1:22" x14ac:dyDescent="0.25">
      <c r="A516" t="s">
        <v>3118</v>
      </c>
      <c r="B516" t="s">
        <v>3141</v>
      </c>
      <c r="C516" t="s">
        <v>3142</v>
      </c>
      <c r="D516">
        <v>2013</v>
      </c>
      <c r="E516">
        <v>1</v>
      </c>
      <c r="F516">
        <v>4</v>
      </c>
      <c r="G516" s="21">
        <v>18.62</v>
      </c>
      <c r="H516" s="5">
        <v>12000</v>
      </c>
      <c r="I516" s="6">
        <v>3.8E-3</v>
      </c>
      <c r="J516" s="6">
        <v>0.99619999999999997</v>
      </c>
      <c r="K516" s="6">
        <v>2.47E-2</v>
      </c>
      <c r="L516" s="6">
        <v>0.97529999999999994</v>
      </c>
      <c r="M516" s="7">
        <v>22868</v>
      </c>
      <c r="N516" s="7">
        <v>22542</v>
      </c>
      <c r="O516" s="7">
        <v>23193</v>
      </c>
      <c r="P516" t="s">
        <v>2876</v>
      </c>
      <c r="Q516" s="5">
        <f>5*12000*Table3[[#This Row],[FiveYearSurvivalRate]]</f>
        <v>58518</v>
      </c>
      <c r="R516" s="21">
        <f>365*5*Table3[[#This Row],[FiveYearSurvivalRate]]</f>
        <v>1779.9224999999999</v>
      </c>
      <c r="S516" s="19">
        <f>6000/Table3[[#This Row],[Gas Mileage]]*4</f>
        <v>1288.9366272824918</v>
      </c>
      <c r="T516" s="19">
        <f>5000</f>
        <v>5000</v>
      </c>
      <c r="U516" s="19">
        <f>Table3[[#This Row],[Price]]^0.2*20000*LOG((Table3[[#This Row],[Age]]+2))*Table3[[#This Row],[FiveYearDeathRate]]</f>
        <v>1754.6938320935574</v>
      </c>
      <c r="V516" s="19">
        <f>Table3[Price]+Table3[[#This Row],[FiveYearFuelCost]]+Table3[[#This Row],[FiveYearInsurance]]+Table3[[#This Row],[FiveYearRepairCost]]</f>
        <v>30911.630459376051</v>
      </c>
    </row>
    <row r="517" spans="1:22" x14ac:dyDescent="0.25">
      <c r="A517" t="s">
        <v>3288</v>
      </c>
      <c r="B517" t="s">
        <v>3299</v>
      </c>
      <c r="C517" t="s">
        <v>3300</v>
      </c>
      <c r="D517">
        <v>2013</v>
      </c>
      <c r="E517">
        <v>1</v>
      </c>
      <c r="F517">
        <v>2</v>
      </c>
      <c r="G517" s="21">
        <v>17.937000000000001</v>
      </c>
      <c r="H517" s="5">
        <v>12000</v>
      </c>
      <c r="I517" s="6">
        <v>3.3999999999999998E-3</v>
      </c>
      <c r="J517" s="6">
        <v>0.99660000000000004</v>
      </c>
      <c r="K517" s="6">
        <v>2.4799999999999999E-2</v>
      </c>
      <c r="L517" s="6">
        <v>0.97519999999999996</v>
      </c>
      <c r="M517" s="7">
        <v>22804</v>
      </c>
      <c r="N517" s="7">
        <v>22427</v>
      </c>
      <c r="O517" s="7">
        <v>23181</v>
      </c>
      <c r="P517" t="s">
        <v>2986</v>
      </c>
      <c r="Q517" s="5">
        <f>5*12000*Table3[[#This Row],[FiveYearSurvivalRate]]</f>
        <v>58512</v>
      </c>
      <c r="R517" s="21">
        <f>365*5*Table3[[#This Row],[FiveYearSurvivalRate]]</f>
        <v>1779.74</v>
      </c>
      <c r="S517" s="19">
        <f>6000/Table3[[#This Row],[Gas Mileage]]*4</f>
        <v>1338.0163907007859</v>
      </c>
      <c r="T517" s="19">
        <f>5000</f>
        <v>5000</v>
      </c>
      <c r="U517" s="19">
        <f>Table3[[#This Row],[Price]]^0.2*20000*LOG((Table3[[#This Row],[Age]]+2))*Table3[[#This Row],[FiveYearDeathRate]]</f>
        <v>1760.8106115137996</v>
      </c>
      <c r="V517" s="19">
        <f>Table3[Price]+Table3[[#This Row],[FiveYearFuelCost]]+Table3[[#This Row],[FiveYearInsurance]]+Table3[[#This Row],[FiveYearRepairCost]]</f>
        <v>30902.827002214584</v>
      </c>
    </row>
    <row r="518" spans="1:22" x14ac:dyDescent="0.25">
      <c r="A518" t="s">
        <v>3528</v>
      </c>
      <c r="B518" t="s">
        <v>3535</v>
      </c>
      <c r="C518" t="s">
        <v>3536</v>
      </c>
      <c r="D518">
        <v>2012</v>
      </c>
      <c r="E518">
        <v>2</v>
      </c>
      <c r="F518">
        <v>4</v>
      </c>
      <c r="G518" s="22">
        <v>23.72</v>
      </c>
      <c r="H518" s="5">
        <v>24000</v>
      </c>
      <c r="I518" s="6">
        <v>4.7999999999999996E-3</v>
      </c>
      <c r="J518" s="6">
        <v>0.99519999999999997</v>
      </c>
      <c r="K518" s="6">
        <v>1.7000000000000001E-2</v>
      </c>
      <c r="L518" s="6">
        <v>0.98299999999999998</v>
      </c>
      <c r="M518" s="7">
        <v>23357</v>
      </c>
      <c r="N518" s="7">
        <v>22929</v>
      </c>
      <c r="O518" s="7">
        <v>23786</v>
      </c>
      <c r="P518" t="s">
        <v>2494</v>
      </c>
      <c r="Q518" s="5">
        <f>5*12000*Table3[[#This Row],[FiveYearSurvivalRate]]</f>
        <v>58980</v>
      </c>
      <c r="R518" s="21">
        <f>365*5*Table3[[#This Row],[FiveYearSurvivalRate]]</f>
        <v>1793.9749999999999</v>
      </c>
      <c r="S518" s="19">
        <f>6000/Table3[[#This Row],[Gas Mileage]]*4</f>
        <v>1011.8043844856661</v>
      </c>
      <c r="T518" s="19">
        <f>5000</f>
        <v>5000</v>
      </c>
      <c r="U518" s="19">
        <f>Table3[[#This Row],[Price]]^0.2*20000*LOG((Table3[[#This Row],[Age]]+2))*Table3[[#This Row],[FiveYearDeathRate]]</f>
        <v>1530.3899223828255</v>
      </c>
      <c r="V518" s="19">
        <f>Table3[Price]+Table3[[#This Row],[FiveYearFuelCost]]+Table3[[#This Row],[FiveYearInsurance]]+Table3[[#This Row],[FiveYearRepairCost]]</f>
        <v>30899.194306868492</v>
      </c>
    </row>
    <row r="519" spans="1:22" x14ac:dyDescent="0.25">
      <c r="A519" t="s">
        <v>3359</v>
      </c>
      <c r="B519" t="s">
        <v>3364</v>
      </c>
      <c r="C519" t="s">
        <v>3365</v>
      </c>
      <c r="D519">
        <v>2009</v>
      </c>
      <c r="E519">
        <v>5</v>
      </c>
      <c r="F519">
        <v>4</v>
      </c>
      <c r="G519" s="21">
        <v>22.067</v>
      </c>
      <c r="H519" s="5">
        <v>60000</v>
      </c>
      <c r="I519" s="6">
        <v>1.0999999999999999E-2</v>
      </c>
      <c r="J519" s="6">
        <v>0.98899999999999999</v>
      </c>
      <c r="K519" s="6">
        <v>7.0999999999999994E-2</v>
      </c>
      <c r="L519" s="6">
        <v>0.92900000000000005</v>
      </c>
      <c r="M519" s="7">
        <v>16444</v>
      </c>
      <c r="N519" s="7">
        <v>16189</v>
      </c>
      <c r="O519" s="7">
        <v>16699</v>
      </c>
      <c r="P519" t="s">
        <v>1204</v>
      </c>
      <c r="Q519" s="5">
        <f>5*12000*Table3[[#This Row],[FiveYearSurvivalRate]]</f>
        <v>55740</v>
      </c>
      <c r="R519" s="21">
        <f>365*5*Table3[[#This Row],[FiveYearSurvivalRate]]</f>
        <v>1695.4250000000002</v>
      </c>
      <c r="S519" s="19">
        <f>6000/Table3[[#This Row],[Gas Mileage]]*4</f>
        <v>1087.5968640957085</v>
      </c>
      <c r="T519" s="19">
        <f>5000</f>
        <v>5000</v>
      </c>
      <c r="U519" s="19">
        <f>Table3[[#This Row],[Price]]^0.2*20000*LOG((Table3[[#This Row],[Age]]+2))*Table3[[#This Row],[FiveYearDeathRate]]</f>
        <v>8363.6708410952833</v>
      </c>
      <c r="V519" s="19">
        <f>Table3[Price]+Table3[[#This Row],[FiveYearFuelCost]]+Table3[[#This Row],[FiveYearInsurance]]+Table3[[#This Row],[FiveYearRepairCost]]</f>
        <v>30895.267705190992</v>
      </c>
    </row>
    <row r="520" spans="1:22" x14ac:dyDescent="0.25">
      <c r="A520" t="s">
        <v>3328</v>
      </c>
      <c r="B520" t="s">
        <v>3343</v>
      </c>
      <c r="C520" t="s">
        <v>3344</v>
      </c>
      <c r="D520">
        <v>2010</v>
      </c>
      <c r="E520">
        <v>4</v>
      </c>
      <c r="F520">
        <v>3.33</v>
      </c>
      <c r="G520" s="21">
        <v>22.222000000000001</v>
      </c>
      <c r="H520" s="5">
        <v>48000</v>
      </c>
      <c r="I520" s="6">
        <v>8.8000000000000005E-3</v>
      </c>
      <c r="J520" s="6">
        <v>0.99119999999999997</v>
      </c>
      <c r="K520" s="6">
        <v>3.5000000000000003E-2</v>
      </c>
      <c r="L520" s="6">
        <v>0.96499999999999997</v>
      </c>
      <c r="M520" s="7">
        <v>20818</v>
      </c>
      <c r="N520" s="7">
        <v>20440</v>
      </c>
      <c r="O520" s="7">
        <v>21196</v>
      </c>
      <c r="P520" t="s">
        <v>1550</v>
      </c>
      <c r="Q520" s="5">
        <f>5*12000*Table3[[#This Row],[FiveYearSurvivalRate]]</f>
        <v>57900</v>
      </c>
      <c r="R520" s="21">
        <f>365*5*Table3[[#This Row],[FiveYearSurvivalRate]]</f>
        <v>1761.125</v>
      </c>
      <c r="S520" s="19">
        <f>6000/Table3[[#This Row],[Gas Mileage]]*4</f>
        <v>1080.0108001080009</v>
      </c>
      <c r="T520" s="19">
        <f>5000</f>
        <v>5000</v>
      </c>
      <c r="U520" s="19">
        <f>Table3[[#This Row],[Price]]^0.2*20000*LOG((Table3[[#This Row],[Age]]+2))*Table3[[#This Row],[FiveYearDeathRate]]</f>
        <v>3979.6956511458429</v>
      </c>
      <c r="V520" s="19">
        <f>Table3[Price]+Table3[[#This Row],[FiveYearFuelCost]]+Table3[[#This Row],[FiveYearInsurance]]+Table3[[#This Row],[FiveYearRepairCost]]</f>
        <v>30877.706451253842</v>
      </c>
    </row>
    <row r="521" spans="1:22" x14ac:dyDescent="0.25">
      <c r="A521" t="s">
        <v>3288</v>
      </c>
      <c r="B521" t="s">
        <v>3295</v>
      </c>
      <c r="C521" t="s">
        <v>3296</v>
      </c>
      <c r="D521">
        <v>2007</v>
      </c>
      <c r="E521">
        <v>7</v>
      </c>
      <c r="F521">
        <v>1.33</v>
      </c>
      <c r="G521" s="21">
        <v>18.135999999999999</v>
      </c>
      <c r="H521" s="5">
        <v>84000</v>
      </c>
      <c r="I521" s="6">
        <v>3.2599999999999997E-2</v>
      </c>
      <c r="J521" s="6">
        <v>0.96740000000000004</v>
      </c>
      <c r="K521" s="6">
        <v>0.15379999999999999</v>
      </c>
      <c r="L521" s="6">
        <v>0.84619999999999995</v>
      </c>
      <c r="M521" s="7">
        <v>7202</v>
      </c>
      <c r="N521" s="7">
        <v>7043</v>
      </c>
      <c r="O521" s="7">
        <v>7362</v>
      </c>
      <c r="P521" t="s">
        <v>802</v>
      </c>
      <c r="Q521" s="5">
        <f>5*12000*Table3[[#This Row],[FiveYearSurvivalRate]]</f>
        <v>50772</v>
      </c>
      <c r="R521" s="21">
        <f>365*5*Table3[[#This Row],[FiveYearSurvivalRate]]</f>
        <v>1544.3149999999998</v>
      </c>
      <c r="S521" s="19">
        <f>6000/Table3[[#This Row],[Gas Mileage]]*4</f>
        <v>1323.3348037053374</v>
      </c>
      <c r="T521" s="19">
        <f>5000</f>
        <v>5000</v>
      </c>
      <c r="U521" s="19">
        <f>Table3[[#This Row],[Price]]^0.2*20000*LOG((Table3[[#This Row],[Age]]+2))*Table3[[#This Row],[FiveYearDeathRate]]</f>
        <v>17343.458843670905</v>
      </c>
      <c r="V521" s="19">
        <f>Table3[Price]+Table3[[#This Row],[FiveYearFuelCost]]+Table3[[#This Row],[FiveYearInsurance]]+Table3[[#This Row],[FiveYearRepairCost]]</f>
        <v>30868.793647376242</v>
      </c>
    </row>
    <row r="522" spans="1:22" x14ac:dyDescent="0.25">
      <c r="A522" t="s">
        <v>3063</v>
      </c>
      <c r="B522" t="s">
        <v>3066</v>
      </c>
      <c r="C522" t="s">
        <v>3067</v>
      </c>
      <c r="D522">
        <v>2007</v>
      </c>
      <c r="E522">
        <v>7</v>
      </c>
      <c r="F522">
        <v>4</v>
      </c>
      <c r="G522" s="21">
        <v>25.718</v>
      </c>
      <c r="H522" s="5">
        <v>84000</v>
      </c>
      <c r="I522" s="6">
        <v>2.9600000000000001E-2</v>
      </c>
      <c r="J522" s="6">
        <v>0.97040000000000004</v>
      </c>
      <c r="K522" s="6">
        <v>0.14760000000000001</v>
      </c>
      <c r="L522" s="6">
        <v>0.85240000000000005</v>
      </c>
      <c r="M522" s="7">
        <v>7942</v>
      </c>
      <c r="N522" s="7">
        <v>7828</v>
      </c>
      <c r="O522" s="7">
        <v>8057</v>
      </c>
      <c r="P522" t="s">
        <v>772</v>
      </c>
      <c r="Q522" s="5">
        <f>5*12000*Table3[[#This Row],[FiveYearSurvivalRate]]</f>
        <v>51144</v>
      </c>
      <c r="R522" s="21">
        <f>365*5*Table3[[#This Row],[FiveYearSurvivalRate]]</f>
        <v>1555.63</v>
      </c>
      <c r="S522" s="19">
        <f>6000/Table3[[#This Row],[Gas Mileage]]*4</f>
        <v>933.19853798895713</v>
      </c>
      <c r="T522" s="19">
        <f>5000</f>
        <v>5000</v>
      </c>
      <c r="U522" s="19">
        <f>Table3[[#This Row],[Price]]^0.2*20000*LOG((Table3[[#This Row],[Age]]+2))*Table3[[#This Row],[FiveYearDeathRate]]</f>
        <v>16973.09684525691</v>
      </c>
      <c r="V522" s="19">
        <f>Table3[Price]+Table3[[#This Row],[FiveYearFuelCost]]+Table3[[#This Row],[FiveYearInsurance]]+Table3[[#This Row],[FiveYearRepairCost]]</f>
        <v>30848.295383245866</v>
      </c>
    </row>
    <row r="523" spans="1:22" x14ac:dyDescent="0.25">
      <c r="A523" t="s">
        <v>3413</v>
      </c>
      <c r="B523" t="s">
        <v>3444</v>
      </c>
      <c r="C523" t="s">
        <v>3445</v>
      </c>
      <c r="D523">
        <v>2014</v>
      </c>
      <c r="E523">
        <v>0</v>
      </c>
      <c r="F523">
        <v>3</v>
      </c>
      <c r="G523" s="21">
        <v>18.193000000000001</v>
      </c>
      <c r="H523" s="5">
        <v>0</v>
      </c>
      <c r="I523" s="6">
        <v>0</v>
      </c>
      <c r="J523" s="6">
        <v>1</v>
      </c>
      <c r="K523" s="6">
        <v>1.2E-2</v>
      </c>
      <c r="L523" s="6">
        <v>0.98799999999999999</v>
      </c>
      <c r="M523" s="7">
        <v>23963</v>
      </c>
      <c r="N523" s="7">
        <v>23390</v>
      </c>
      <c r="O523" s="7">
        <v>24536</v>
      </c>
      <c r="P523" t="s">
        <v>3700</v>
      </c>
      <c r="Q523" s="5">
        <f>5*12000*Table3[[#This Row],[FiveYearSurvivalRate]]</f>
        <v>59280</v>
      </c>
      <c r="R523" s="21">
        <f>365*5*Table3[[#This Row],[FiveYearSurvivalRate]]</f>
        <v>1803.1</v>
      </c>
      <c r="S523" s="19">
        <f>6000/Table3[[#This Row],[Gas Mileage]]*4</f>
        <v>1319.1886989501456</v>
      </c>
      <c r="T523" s="19">
        <f>5000</f>
        <v>5000</v>
      </c>
      <c r="U523" s="19">
        <f>Table3[[#This Row],[Price]]^0.2*20000*LOG((Table3[[#This Row],[Age]]+2))*Table3[[#This Row],[FiveYearDeathRate]]</f>
        <v>542.91176325872198</v>
      </c>
      <c r="V523" s="19">
        <f>Table3[Price]+Table3[[#This Row],[FiveYearFuelCost]]+Table3[[#This Row],[FiveYearInsurance]]+Table3[[#This Row],[FiveYearRepairCost]]</f>
        <v>30825.100462208869</v>
      </c>
    </row>
    <row r="524" spans="1:22" x14ac:dyDescent="0.25">
      <c r="A524" t="s">
        <v>3328</v>
      </c>
      <c r="B524" t="s">
        <v>3329</v>
      </c>
      <c r="C524" t="s">
        <v>3330</v>
      </c>
      <c r="D524">
        <v>2012</v>
      </c>
      <c r="E524">
        <v>2</v>
      </c>
      <c r="F524">
        <v>4</v>
      </c>
      <c r="G524" s="21">
        <v>43.67</v>
      </c>
      <c r="H524" s="5">
        <v>24000</v>
      </c>
      <c r="I524" s="6">
        <v>4.4000000000000003E-3</v>
      </c>
      <c r="J524" s="6">
        <v>0.99560000000000004</v>
      </c>
      <c r="K524" s="6">
        <v>2.3E-2</v>
      </c>
      <c r="L524" s="6">
        <v>0.97699999999999998</v>
      </c>
      <c r="M524" s="7">
        <v>23181</v>
      </c>
      <c r="N524" s="7">
        <v>22828</v>
      </c>
      <c r="O524" s="7">
        <v>23534</v>
      </c>
      <c r="P524" t="s">
        <v>2318</v>
      </c>
      <c r="Q524" s="5">
        <f>5*12000*Table3[[#This Row],[FiveYearSurvivalRate]]</f>
        <v>58620</v>
      </c>
      <c r="R524" s="21">
        <f>365*5*Table3[[#This Row],[FiveYearSurvivalRate]]</f>
        <v>1783.0249999999999</v>
      </c>
      <c r="S524" s="19">
        <f>6000/Table3[[#This Row],[Gas Mileage]]*4</f>
        <v>549.57636821616666</v>
      </c>
      <c r="T524" s="19">
        <f>5000</f>
        <v>5000</v>
      </c>
      <c r="U524" s="19">
        <f>Table3[[#This Row],[Price]]^0.2*20000*LOG((Table3[[#This Row],[Age]]+2))*Table3[[#This Row],[FiveYearDeathRate]]</f>
        <v>2067.397720484817</v>
      </c>
      <c r="V524" s="19">
        <f>Table3[Price]+Table3[[#This Row],[FiveYearFuelCost]]+Table3[[#This Row],[FiveYearInsurance]]+Table3[[#This Row],[FiveYearRepairCost]]</f>
        <v>30797.974088700983</v>
      </c>
    </row>
    <row r="525" spans="1:22" x14ac:dyDescent="0.25">
      <c r="A525" t="s">
        <v>3359</v>
      </c>
      <c r="B525" t="s">
        <v>3366</v>
      </c>
      <c r="C525" t="s">
        <v>3367</v>
      </c>
      <c r="D525">
        <v>2011</v>
      </c>
      <c r="E525">
        <v>3</v>
      </c>
      <c r="F525">
        <v>4</v>
      </c>
      <c r="G525" s="21">
        <v>19.815000000000001</v>
      </c>
      <c r="H525" s="5">
        <v>36000</v>
      </c>
      <c r="I525" s="6">
        <v>6.6E-3</v>
      </c>
      <c r="J525" s="6">
        <v>0.99339999999999995</v>
      </c>
      <c r="K525" s="6">
        <v>2.9000000000000001E-2</v>
      </c>
      <c r="L525" s="6">
        <v>0.97099999999999997</v>
      </c>
      <c r="M525" s="7">
        <v>21572</v>
      </c>
      <c r="N525" s="7">
        <v>21046</v>
      </c>
      <c r="O525" s="7">
        <v>22097</v>
      </c>
      <c r="P525" t="s">
        <v>1968</v>
      </c>
      <c r="Q525" s="5">
        <f>5*12000*Table3[[#This Row],[FiveYearSurvivalRate]]</f>
        <v>58260</v>
      </c>
      <c r="R525" s="21">
        <f>365*5*Table3[[#This Row],[FiveYearSurvivalRate]]</f>
        <v>1772.075</v>
      </c>
      <c r="S525" s="19">
        <f>6000/Table3[[#This Row],[Gas Mileage]]*4</f>
        <v>1211.2036336109009</v>
      </c>
      <c r="T525" s="19">
        <f>5000</f>
        <v>5000</v>
      </c>
      <c r="U525" s="19">
        <f>Table3[[#This Row],[Price]]^0.2*20000*LOG((Table3[[#This Row],[Age]]+2))*Table3[[#This Row],[FiveYearDeathRate]]</f>
        <v>2983.0780374828896</v>
      </c>
      <c r="V525" s="19">
        <f>Table3[Price]+Table3[[#This Row],[FiveYearFuelCost]]+Table3[[#This Row],[FiveYearInsurance]]+Table3[[#This Row],[FiveYearRepairCost]]</f>
        <v>30766.281671093791</v>
      </c>
    </row>
    <row r="526" spans="1:22" x14ac:dyDescent="0.25">
      <c r="A526" t="s">
        <v>3466</v>
      </c>
      <c r="B526" t="s">
        <v>3487</v>
      </c>
      <c r="C526" t="s">
        <v>3488</v>
      </c>
      <c r="D526">
        <v>2014</v>
      </c>
      <c r="E526">
        <v>0</v>
      </c>
      <c r="F526">
        <v>4</v>
      </c>
      <c r="G526" s="21">
        <v>49.52</v>
      </c>
      <c r="H526" s="5">
        <v>0</v>
      </c>
      <c r="I526" s="6">
        <v>0</v>
      </c>
      <c r="J526" s="6">
        <v>1</v>
      </c>
      <c r="K526" s="6">
        <v>1.2E-2</v>
      </c>
      <c r="L526" s="6">
        <v>0.98799999999999999</v>
      </c>
      <c r="M526" s="7">
        <v>24732</v>
      </c>
      <c r="N526" s="7">
        <v>24200</v>
      </c>
      <c r="O526" s="7">
        <v>25264</v>
      </c>
      <c r="P526" t="s">
        <v>3720</v>
      </c>
      <c r="Q526" s="5">
        <f>5*12000*Table3[[#This Row],[FiveYearSurvivalRate]]</f>
        <v>59280</v>
      </c>
      <c r="R526" s="21">
        <f>365*5*Table3[[#This Row],[FiveYearSurvivalRate]]</f>
        <v>1803.1</v>
      </c>
      <c r="S526" s="19">
        <f>6000/Table3[[#This Row],[Gas Mileage]]*4</f>
        <v>484.65266558966073</v>
      </c>
      <c r="T526" s="19">
        <f>5000</f>
        <v>5000</v>
      </c>
      <c r="U526" s="19">
        <f>Table3[[#This Row],[Price]]^0.2*20000*LOG((Table3[[#This Row],[Age]]+2))*Table3[[#This Row],[FiveYearDeathRate]]</f>
        <v>546.35240811467258</v>
      </c>
      <c r="V526" s="19">
        <f>Table3[Price]+Table3[[#This Row],[FiveYearFuelCost]]+Table3[[#This Row],[FiveYearInsurance]]+Table3[[#This Row],[FiveYearRepairCost]]</f>
        <v>30763.005073704331</v>
      </c>
    </row>
    <row r="527" spans="1:22" x14ac:dyDescent="0.25">
      <c r="A527" t="s">
        <v>3101</v>
      </c>
      <c r="B527" t="s">
        <v>3114</v>
      </c>
      <c r="C527" t="s">
        <v>3115</v>
      </c>
      <c r="D527">
        <v>2006</v>
      </c>
      <c r="E527">
        <v>8</v>
      </c>
      <c r="G527" s="21">
        <v>15.83</v>
      </c>
      <c r="H527" s="5">
        <v>96000</v>
      </c>
      <c r="I527" s="6">
        <v>1.46E-2</v>
      </c>
      <c r="J527" s="6">
        <v>0.98540000000000005</v>
      </c>
      <c r="K527" s="6">
        <v>9.1200000000000003E-2</v>
      </c>
      <c r="L527" s="6">
        <v>0.90880000000000005</v>
      </c>
      <c r="M527" s="7">
        <v>12259</v>
      </c>
      <c r="N527" s="7">
        <v>12110</v>
      </c>
      <c r="O527" s="7">
        <v>12408</v>
      </c>
      <c r="P527" t="s">
        <v>346</v>
      </c>
      <c r="Q527" s="5">
        <f>5*12000*Table3[[#This Row],[FiveYearSurvivalRate]]</f>
        <v>54528</v>
      </c>
      <c r="R527" s="21">
        <f>365*5*Table3[[#This Row],[FiveYearSurvivalRate]]</f>
        <v>1658.5600000000002</v>
      </c>
      <c r="S527" s="19">
        <f>6000/Table3[[#This Row],[Gas Mileage]]*4</f>
        <v>1516.1086544535692</v>
      </c>
      <c r="T527" s="19">
        <f>5000</f>
        <v>5000</v>
      </c>
      <c r="U527" s="19">
        <f>Table3[[#This Row],[Price]]^0.2*20000*LOG((Table3[[#This Row],[Age]]+2))*Table3[[#This Row],[FiveYearDeathRate]]</f>
        <v>11987.147326483662</v>
      </c>
      <c r="V527" s="19">
        <f>Table3[Price]+Table3[[#This Row],[FiveYearFuelCost]]+Table3[[#This Row],[FiveYearInsurance]]+Table3[[#This Row],[FiveYearRepairCost]]</f>
        <v>30762.255980937232</v>
      </c>
    </row>
    <row r="528" spans="1:22" x14ac:dyDescent="0.25">
      <c r="A528" t="s">
        <v>3244</v>
      </c>
      <c r="B528" t="s">
        <v>3261</v>
      </c>
      <c r="C528" t="s">
        <v>3262</v>
      </c>
      <c r="D528">
        <v>2008</v>
      </c>
      <c r="E528">
        <v>6</v>
      </c>
      <c r="F528">
        <v>2.33</v>
      </c>
      <c r="G528" s="21">
        <v>23.911999999999999</v>
      </c>
      <c r="H528" s="5">
        <v>72000</v>
      </c>
      <c r="I528" s="6">
        <v>0.03</v>
      </c>
      <c r="J528" s="6">
        <v>0.97</v>
      </c>
      <c r="K528" s="6">
        <v>0.1512</v>
      </c>
      <c r="L528" s="6">
        <v>0.8488</v>
      </c>
      <c r="M528" s="7">
        <v>8194</v>
      </c>
      <c r="N528" s="7">
        <v>8005</v>
      </c>
      <c r="O528" s="7">
        <v>8382</v>
      </c>
      <c r="P528" t="s">
        <v>1124</v>
      </c>
      <c r="Q528" s="5">
        <f>5*12000*Table3[[#This Row],[FiveYearSurvivalRate]]</f>
        <v>50928</v>
      </c>
      <c r="R528" s="21">
        <f>365*5*Table3[[#This Row],[FiveYearSurvivalRate]]</f>
        <v>1549.06</v>
      </c>
      <c r="S528" s="19">
        <f>6000/Table3[[#This Row],[Gas Mileage]]*4</f>
        <v>1003.6801605888257</v>
      </c>
      <c r="T528" s="19">
        <f>5000</f>
        <v>5000</v>
      </c>
      <c r="U528" s="19">
        <f>Table3[[#This Row],[Price]]^0.2*20000*LOG((Table3[[#This Row],[Age]]+2))*Table3[[#This Row],[FiveYearDeathRate]]</f>
        <v>16558.157368982003</v>
      </c>
      <c r="V528" s="19">
        <f>Table3[Price]+Table3[[#This Row],[FiveYearFuelCost]]+Table3[[#This Row],[FiveYearInsurance]]+Table3[[#This Row],[FiveYearRepairCost]]</f>
        <v>30755.837529570828</v>
      </c>
    </row>
    <row r="529" spans="1:22" x14ac:dyDescent="0.25">
      <c r="A529" t="s">
        <v>3244</v>
      </c>
      <c r="B529" t="s">
        <v>3259</v>
      </c>
      <c r="C529" t="s">
        <v>3260</v>
      </c>
      <c r="D529">
        <v>2007</v>
      </c>
      <c r="E529">
        <v>7</v>
      </c>
      <c r="F529">
        <v>3</v>
      </c>
      <c r="G529" s="21">
        <v>28.87</v>
      </c>
      <c r="H529" s="5">
        <v>84000</v>
      </c>
      <c r="I529" s="6">
        <v>0.04</v>
      </c>
      <c r="J529" s="6">
        <v>0.96</v>
      </c>
      <c r="K529" s="6">
        <v>0.18240000000000001</v>
      </c>
      <c r="L529" s="6">
        <v>0.81759999999999999</v>
      </c>
      <c r="M529" s="7">
        <v>5453</v>
      </c>
      <c r="N529" s="7">
        <v>5325</v>
      </c>
      <c r="O529" s="7">
        <v>5581</v>
      </c>
      <c r="P529" t="s">
        <v>778</v>
      </c>
      <c r="Q529" s="5">
        <f>5*12000*Table3[[#This Row],[FiveYearSurvivalRate]]</f>
        <v>49056</v>
      </c>
      <c r="R529" s="21">
        <f>365*5*Table3[[#This Row],[FiveYearSurvivalRate]]</f>
        <v>1492.12</v>
      </c>
      <c r="S529" s="19">
        <f>6000/Table3[[#This Row],[Gas Mileage]]*4</f>
        <v>831.31278143401448</v>
      </c>
      <c r="T529" s="19">
        <f>5000</f>
        <v>5000</v>
      </c>
      <c r="U529" s="19">
        <f>Table3[[#This Row],[Price]]^0.2*20000*LOG((Table3[[#This Row],[Age]]+2))*Table3[[#This Row],[FiveYearDeathRate]]</f>
        <v>19455.423495007853</v>
      </c>
      <c r="V529" s="19">
        <f>Table3[Price]+Table3[[#This Row],[FiveYearFuelCost]]+Table3[[#This Row],[FiveYearInsurance]]+Table3[[#This Row],[FiveYearRepairCost]]</f>
        <v>30739.736276441869</v>
      </c>
    </row>
    <row r="530" spans="1:22" x14ac:dyDescent="0.25">
      <c r="A530" t="s">
        <v>3466</v>
      </c>
      <c r="B530" t="s">
        <v>3467</v>
      </c>
      <c r="C530" t="s">
        <v>3468</v>
      </c>
      <c r="D530">
        <v>2009</v>
      </c>
      <c r="E530">
        <v>5</v>
      </c>
      <c r="F530">
        <v>2.33</v>
      </c>
      <c r="G530" s="21">
        <v>19.103000000000002</v>
      </c>
      <c r="H530" s="5">
        <v>60000</v>
      </c>
      <c r="I530" s="6">
        <v>1.2E-2</v>
      </c>
      <c r="J530" s="6">
        <v>0.98799999999999999</v>
      </c>
      <c r="K530" s="6">
        <v>4.5999999999999999E-2</v>
      </c>
      <c r="L530" s="6">
        <v>0.95399999999999996</v>
      </c>
      <c r="M530" s="7">
        <v>18908</v>
      </c>
      <c r="N530" s="7">
        <v>18447</v>
      </c>
      <c r="O530" s="7">
        <v>19369</v>
      </c>
      <c r="P530" t="s">
        <v>1290</v>
      </c>
      <c r="Q530" s="5">
        <f>5*12000*Table3[[#This Row],[FiveYearSurvivalRate]]</f>
        <v>57240</v>
      </c>
      <c r="R530" s="21">
        <f>365*5*Table3[[#This Row],[FiveYearSurvivalRate]]</f>
        <v>1741.05</v>
      </c>
      <c r="S530" s="19">
        <f>6000/Table3[[#This Row],[Gas Mileage]]*4</f>
        <v>1256.3471706014761</v>
      </c>
      <c r="T530" s="19">
        <f>5000</f>
        <v>5000</v>
      </c>
      <c r="U530" s="19">
        <f>Table3[[#This Row],[Price]]^0.2*20000*LOG((Table3[[#This Row],[Age]]+2))*Table3[[#This Row],[FiveYearDeathRate]]</f>
        <v>5572.1659302580974</v>
      </c>
      <c r="V530" s="19">
        <f>Table3[Price]+Table3[[#This Row],[FiveYearFuelCost]]+Table3[[#This Row],[FiveYearInsurance]]+Table3[[#This Row],[FiveYearRepairCost]]</f>
        <v>30736.513100859571</v>
      </c>
    </row>
    <row r="531" spans="1:22" x14ac:dyDescent="0.25">
      <c r="A531" t="s">
        <v>3528</v>
      </c>
      <c r="B531" t="s">
        <v>3533</v>
      </c>
      <c r="C531" t="s">
        <v>3534</v>
      </c>
      <c r="D531">
        <v>2012</v>
      </c>
      <c r="E531">
        <v>2</v>
      </c>
      <c r="F531">
        <v>4</v>
      </c>
      <c r="G531" s="22">
        <v>25.72</v>
      </c>
      <c r="H531" s="5">
        <v>24000</v>
      </c>
      <c r="I531" s="6">
        <v>4.7999999999999996E-3</v>
      </c>
      <c r="J531" s="6">
        <v>0.99519999999999997</v>
      </c>
      <c r="K531" s="6">
        <v>1.7000000000000001E-2</v>
      </c>
      <c r="L531" s="6">
        <v>0.98299999999999998</v>
      </c>
      <c r="M531" s="7">
        <v>23233</v>
      </c>
      <c r="N531" s="7">
        <v>22807</v>
      </c>
      <c r="O531" s="7">
        <v>23659</v>
      </c>
      <c r="P531" t="s">
        <v>2492</v>
      </c>
      <c r="Q531" s="5">
        <f>5*12000*Table3[[#This Row],[FiveYearSurvivalRate]]</f>
        <v>58980</v>
      </c>
      <c r="R531" s="21">
        <f>365*5*Table3[[#This Row],[FiveYearSurvivalRate]]</f>
        <v>1793.9749999999999</v>
      </c>
      <c r="S531" s="19">
        <f>6000/Table3[[#This Row],[Gas Mileage]]*4</f>
        <v>933.12597200622088</v>
      </c>
      <c r="T531" s="19">
        <f>5000</f>
        <v>5000</v>
      </c>
      <c r="U531" s="19">
        <f>Table3[[#This Row],[Price]]^0.2*20000*LOG((Table3[[#This Row],[Age]]+2))*Table3[[#This Row],[FiveYearDeathRate]]</f>
        <v>1528.7615229876972</v>
      </c>
      <c r="V531" s="19">
        <f>Table3[Price]+Table3[[#This Row],[FiveYearFuelCost]]+Table3[[#This Row],[FiveYearInsurance]]+Table3[[#This Row],[FiveYearRepairCost]]</f>
        <v>30694.88749499392</v>
      </c>
    </row>
    <row r="532" spans="1:22" x14ac:dyDescent="0.25">
      <c r="A532" t="s">
        <v>3217</v>
      </c>
      <c r="B532" t="s">
        <v>3240</v>
      </c>
      <c r="C532" t="s">
        <v>3241</v>
      </c>
      <c r="D532">
        <v>2013</v>
      </c>
      <c r="E532">
        <v>1</v>
      </c>
      <c r="F532">
        <v>4</v>
      </c>
      <c r="G532" s="21">
        <v>17.46</v>
      </c>
      <c r="H532" s="5">
        <v>12000</v>
      </c>
      <c r="I532" s="6">
        <v>2.2000000000000001E-3</v>
      </c>
      <c r="J532" s="6">
        <v>0.99780000000000002</v>
      </c>
      <c r="K532" s="6">
        <v>1.3599999999999999E-2</v>
      </c>
      <c r="L532" s="6">
        <v>0.98640000000000005</v>
      </c>
      <c r="M532" s="7">
        <v>23279</v>
      </c>
      <c r="N532" s="7">
        <v>22817</v>
      </c>
      <c r="O532" s="7">
        <v>23742</v>
      </c>
      <c r="P532" t="s">
        <v>2950</v>
      </c>
      <c r="Q532" s="5">
        <f>5*12000*Table3[[#This Row],[FiveYearSurvivalRate]]</f>
        <v>59184</v>
      </c>
      <c r="R532" s="21">
        <f>365*5*Table3[[#This Row],[FiveYearSurvivalRate]]</f>
        <v>1800.18</v>
      </c>
      <c r="S532" s="19">
        <f>6000/Table3[[#This Row],[Gas Mileage]]*4</f>
        <v>1374.5704467353951</v>
      </c>
      <c r="T532" s="19">
        <f>5000</f>
        <v>5000</v>
      </c>
      <c r="U532" s="19">
        <f>Table3[[#This Row],[Price]]^0.2*20000*LOG((Table3[[#This Row],[Age]]+2))*Table3[[#This Row],[FiveYearDeathRate]]</f>
        <v>969.59536771696128</v>
      </c>
      <c r="V532" s="19">
        <f>Table3[Price]+Table3[[#This Row],[FiveYearFuelCost]]+Table3[[#This Row],[FiveYearInsurance]]+Table3[[#This Row],[FiveYearRepairCost]]</f>
        <v>30623.165814452354</v>
      </c>
    </row>
    <row r="533" spans="1:22" x14ac:dyDescent="0.25">
      <c r="A533" t="s">
        <v>3162</v>
      </c>
      <c r="B533" t="s">
        <v>3169</v>
      </c>
      <c r="C533" t="s">
        <v>3170</v>
      </c>
      <c r="D533">
        <v>2006</v>
      </c>
      <c r="E533">
        <v>8</v>
      </c>
      <c r="F533">
        <v>2.33</v>
      </c>
      <c r="G533" s="21">
        <v>19.978999999999999</v>
      </c>
      <c r="H533" s="5">
        <v>96000</v>
      </c>
      <c r="I533" s="6">
        <v>4.0399999999999998E-2</v>
      </c>
      <c r="J533" s="6">
        <v>0.95960000000000001</v>
      </c>
      <c r="K533" s="6">
        <v>0.1832</v>
      </c>
      <c r="L533" s="6">
        <v>0.81679999999999997</v>
      </c>
      <c r="M533" s="7">
        <v>4612</v>
      </c>
      <c r="N533" s="7">
        <v>4554</v>
      </c>
      <c r="O533" s="7">
        <v>4671</v>
      </c>
      <c r="P533" t="s">
        <v>386</v>
      </c>
      <c r="Q533" s="5">
        <f>5*12000*Table3[[#This Row],[FiveYearSurvivalRate]]</f>
        <v>49008</v>
      </c>
      <c r="R533" s="21">
        <f>365*5*Table3[[#This Row],[FiveYearSurvivalRate]]</f>
        <v>1490.6599999999999</v>
      </c>
      <c r="S533" s="19">
        <f>6000/Table3[[#This Row],[Gas Mileage]]*4</f>
        <v>1201.2613243906103</v>
      </c>
      <c r="T533" s="19">
        <f>5000</f>
        <v>5000</v>
      </c>
      <c r="U533" s="19">
        <f>Table3[[#This Row],[Price]]^0.2*20000*LOG((Table3[[#This Row],[Age]]+2))*Table3[[#This Row],[FiveYearDeathRate]]</f>
        <v>19803.106574387541</v>
      </c>
      <c r="V533" s="19">
        <f>Table3[Price]+Table3[[#This Row],[FiveYearFuelCost]]+Table3[[#This Row],[FiveYearInsurance]]+Table3[[#This Row],[FiveYearRepairCost]]</f>
        <v>30616.367898778153</v>
      </c>
    </row>
    <row r="534" spans="1:22" x14ac:dyDescent="0.25">
      <c r="A534" t="s">
        <v>3288</v>
      </c>
      <c r="B534" t="s">
        <v>3293</v>
      </c>
      <c r="C534" t="s">
        <v>3294</v>
      </c>
      <c r="D534">
        <v>2008</v>
      </c>
      <c r="E534">
        <v>6</v>
      </c>
      <c r="F534">
        <v>3.67</v>
      </c>
      <c r="G534" s="21">
        <v>18.800999999999998</v>
      </c>
      <c r="H534" s="5">
        <v>72000</v>
      </c>
      <c r="I534" s="6">
        <v>2.4799999999999999E-2</v>
      </c>
      <c r="J534" s="6">
        <v>0.97519999999999996</v>
      </c>
      <c r="K534" s="6">
        <v>0.1244</v>
      </c>
      <c r="L534" s="6">
        <v>0.87560000000000004</v>
      </c>
      <c r="M534" s="7">
        <v>10121</v>
      </c>
      <c r="N534" s="7">
        <v>9935</v>
      </c>
      <c r="O534" s="7">
        <v>10308</v>
      </c>
      <c r="P534" t="s">
        <v>1144</v>
      </c>
      <c r="Q534" s="5">
        <f>5*12000*Table3[[#This Row],[FiveYearSurvivalRate]]</f>
        <v>52536</v>
      </c>
      <c r="R534" s="21">
        <f>365*5*Table3[[#This Row],[FiveYearSurvivalRate]]</f>
        <v>1597.97</v>
      </c>
      <c r="S534" s="19">
        <f>6000/Table3[[#This Row],[Gas Mileage]]*4</f>
        <v>1276.5278442636031</v>
      </c>
      <c r="T534" s="19">
        <f>5000</f>
        <v>5000</v>
      </c>
      <c r="U534" s="19">
        <f>Table3[[#This Row],[Price]]^0.2*20000*LOG((Table3[[#This Row],[Age]]+2))*Table3[[#This Row],[FiveYearDeathRate]]</f>
        <v>14211.047401487429</v>
      </c>
      <c r="V534" s="19">
        <f>Table3[Price]+Table3[[#This Row],[FiveYearFuelCost]]+Table3[[#This Row],[FiveYearInsurance]]+Table3[[#This Row],[FiveYearRepairCost]]</f>
        <v>30608.575245751032</v>
      </c>
    </row>
    <row r="535" spans="1:22" x14ac:dyDescent="0.25">
      <c r="A535" t="s">
        <v>3244</v>
      </c>
      <c r="B535" t="s">
        <v>3259</v>
      </c>
      <c r="C535" t="s">
        <v>3260</v>
      </c>
      <c r="D535">
        <v>2008</v>
      </c>
      <c r="E535">
        <v>6</v>
      </c>
      <c r="F535">
        <v>3</v>
      </c>
      <c r="G535" s="21">
        <v>28.87</v>
      </c>
      <c r="H535" s="5">
        <v>72000</v>
      </c>
      <c r="I535" s="6">
        <v>0.03</v>
      </c>
      <c r="J535" s="6">
        <v>0.97</v>
      </c>
      <c r="K535" s="6">
        <v>0.1512</v>
      </c>
      <c r="L535" s="6">
        <v>0.8488</v>
      </c>
      <c r="M535" s="7">
        <v>8203</v>
      </c>
      <c r="N535" s="7">
        <v>7960</v>
      </c>
      <c r="O535" s="7">
        <v>8447</v>
      </c>
      <c r="P535" t="s">
        <v>1122</v>
      </c>
      <c r="Q535" s="5">
        <f>5*12000*Table3[[#This Row],[FiveYearSurvivalRate]]</f>
        <v>50928</v>
      </c>
      <c r="R535" s="21">
        <f>365*5*Table3[[#This Row],[FiveYearSurvivalRate]]</f>
        <v>1549.06</v>
      </c>
      <c r="S535" s="19">
        <f>6000/Table3[[#This Row],[Gas Mileage]]*4</f>
        <v>831.31278143401448</v>
      </c>
      <c r="T535" s="19">
        <f>5000</f>
        <v>5000</v>
      </c>
      <c r="U535" s="19">
        <f>Table3[[#This Row],[Price]]^0.2*20000*LOG((Table3[[#This Row],[Age]]+2))*Table3[[#This Row],[FiveYearDeathRate]]</f>
        <v>16561.793150934995</v>
      </c>
      <c r="V535" s="19">
        <f>Table3[Price]+Table3[[#This Row],[FiveYearFuelCost]]+Table3[[#This Row],[FiveYearInsurance]]+Table3[[#This Row],[FiveYearRepairCost]]</f>
        <v>30596.10593236901</v>
      </c>
    </row>
    <row r="536" spans="1:22" x14ac:dyDescent="0.25">
      <c r="A536" t="s">
        <v>3413</v>
      </c>
      <c r="B536" t="s">
        <v>3444</v>
      </c>
      <c r="C536" t="s">
        <v>3445</v>
      </c>
      <c r="D536">
        <v>2013</v>
      </c>
      <c r="E536">
        <v>1</v>
      </c>
      <c r="F536">
        <v>3</v>
      </c>
      <c r="G536" s="21">
        <v>18.193000000000001</v>
      </c>
      <c r="H536" s="5">
        <v>12000</v>
      </c>
      <c r="I536" s="6">
        <v>2.3999999999999998E-3</v>
      </c>
      <c r="J536" s="6">
        <v>0.99760000000000004</v>
      </c>
      <c r="K536" s="6">
        <v>1.5699999999999999E-2</v>
      </c>
      <c r="L536" s="6">
        <v>0.98429999999999995</v>
      </c>
      <c r="M536" s="7">
        <v>23134</v>
      </c>
      <c r="N536" s="7">
        <v>22581</v>
      </c>
      <c r="O536" s="7">
        <v>23687</v>
      </c>
      <c r="P536" t="s">
        <v>2754</v>
      </c>
      <c r="Q536" s="5">
        <f>5*12000*Table3[[#This Row],[FiveYearSurvivalRate]]</f>
        <v>59058</v>
      </c>
      <c r="R536" s="21">
        <f>365*5*Table3[[#This Row],[FiveYearSurvivalRate]]</f>
        <v>1796.3474999999999</v>
      </c>
      <c r="S536" s="19">
        <f>6000/Table3[[#This Row],[Gas Mileage]]*4</f>
        <v>1319.1886989501456</v>
      </c>
      <c r="T536" s="19">
        <f>5000</f>
        <v>5000</v>
      </c>
      <c r="U536" s="19">
        <f>Table3[[#This Row],[Price]]^0.2*20000*LOG((Table3[[#This Row],[Age]]+2))*Table3[[#This Row],[FiveYearDeathRate]]</f>
        <v>1117.9144200771427</v>
      </c>
      <c r="V536" s="19">
        <f>Table3[Price]+Table3[[#This Row],[FiveYearFuelCost]]+Table3[[#This Row],[FiveYearInsurance]]+Table3[[#This Row],[FiveYearRepairCost]]</f>
        <v>30571.103119027292</v>
      </c>
    </row>
    <row r="537" spans="1:22" x14ac:dyDescent="0.25">
      <c r="A537" t="s">
        <v>3145</v>
      </c>
      <c r="B537" t="s">
        <v>3152</v>
      </c>
      <c r="C537" t="s">
        <v>3153</v>
      </c>
      <c r="D537">
        <v>2006</v>
      </c>
      <c r="E537">
        <v>8</v>
      </c>
      <c r="G537" s="21">
        <v>18.5</v>
      </c>
      <c r="H537" s="5">
        <v>96000</v>
      </c>
      <c r="I537" s="6">
        <v>3.9399999999999998E-2</v>
      </c>
      <c r="J537" s="6">
        <v>0.96060000000000001</v>
      </c>
      <c r="K537" s="6">
        <v>0.16739999999999999</v>
      </c>
      <c r="L537" s="6">
        <v>0.83260000000000001</v>
      </c>
      <c r="M537" s="7">
        <v>5517</v>
      </c>
      <c r="N537" s="7">
        <v>5433</v>
      </c>
      <c r="O537" s="7">
        <v>5601</v>
      </c>
      <c r="P537" t="s">
        <v>372</v>
      </c>
      <c r="Q537" s="5">
        <f>5*12000*Table3[[#This Row],[FiveYearSurvivalRate]]</f>
        <v>49956</v>
      </c>
      <c r="R537" s="21">
        <f>365*5*Table3[[#This Row],[FiveYearSurvivalRate]]</f>
        <v>1519.4950000000001</v>
      </c>
      <c r="S537" s="19">
        <f>6000/Table3[[#This Row],[Gas Mileage]]*4</f>
        <v>1297.2972972972973</v>
      </c>
      <c r="T537" s="19">
        <f>5000</f>
        <v>5000</v>
      </c>
      <c r="U537" s="19">
        <f>Table3[[#This Row],[Price]]^0.2*20000*LOG((Table3[[#This Row],[Age]]+2))*Table3[[#This Row],[FiveYearDeathRate]]</f>
        <v>18755.387702638429</v>
      </c>
      <c r="V537" s="19">
        <f>Table3[Price]+Table3[[#This Row],[FiveYearFuelCost]]+Table3[[#This Row],[FiveYearInsurance]]+Table3[[#This Row],[FiveYearRepairCost]]</f>
        <v>30569.684999935726</v>
      </c>
    </row>
    <row r="538" spans="1:22" x14ac:dyDescent="0.25">
      <c r="A538" t="s">
        <v>3202</v>
      </c>
      <c r="B538" t="s">
        <v>3215</v>
      </c>
      <c r="C538" t="s">
        <v>3216</v>
      </c>
      <c r="D538">
        <v>2011</v>
      </c>
      <c r="E538">
        <v>3</v>
      </c>
      <c r="G538" s="21">
        <v>16.181999999999999</v>
      </c>
      <c r="H538" s="5">
        <v>36000</v>
      </c>
      <c r="I538" s="6">
        <v>1.14E-2</v>
      </c>
      <c r="J538" s="6">
        <v>0.98860000000000003</v>
      </c>
      <c r="K538" s="6">
        <v>3.61E-2</v>
      </c>
      <c r="L538" s="6">
        <v>0.96389999999999998</v>
      </c>
      <c r="M538" s="7">
        <v>20329</v>
      </c>
      <c r="N538" s="7">
        <v>19852</v>
      </c>
      <c r="O538" s="7">
        <v>20805</v>
      </c>
      <c r="P538" t="s">
        <v>2238</v>
      </c>
      <c r="Q538" s="5">
        <f>5*12000*Table3[[#This Row],[FiveYearSurvivalRate]]</f>
        <v>57834</v>
      </c>
      <c r="R538" s="21">
        <f>365*5*Table3[[#This Row],[FiveYearSurvivalRate]]</f>
        <v>1759.1175000000001</v>
      </c>
      <c r="S538" s="19">
        <f>6000/Table3[[#This Row],[Gas Mileage]]*4</f>
        <v>1483.1294030404154</v>
      </c>
      <c r="T538" s="19">
        <f>5000</f>
        <v>5000</v>
      </c>
      <c r="U538" s="19">
        <f>Table3[[#This Row],[Price]]^0.2*20000*LOG((Table3[[#This Row],[Age]]+2))*Table3[[#This Row],[FiveYearDeathRate]]</f>
        <v>3669.6017947769624</v>
      </c>
      <c r="V538" s="19">
        <f>Table3[Price]+Table3[[#This Row],[FiveYearFuelCost]]+Table3[[#This Row],[FiveYearInsurance]]+Table3[[#This Row],[FiveYearRepairCost]]</f>
        <v>30481.731197817378</v>
      </c>
    </row>
    <row r="539" spans="1:22" x14ac:dyDescent="0.25">
      <c r="A539" t="s">
        <v>3503</v>
      </c>
      <c r="B539" t="s">
        <v>3524</v>
      </c>
      <c r="C539" t="s">
        <v>3525</v>
      </c>
      <c r="D539">
        <v>2014</v>
      </c>
      <c r="E539">
        <v>0</v>
      </c>
      <c r="F539">
        <v>4</v>
      </c>
      <c r="G539" s="22">
        <v>21.91</v>
      </c>
      <c r="H539" s="5">
        <v>0</v>
      </c>
      <c r="I539" s="6">
        <v>0</v>
      </c>
      <c r="J539" s="6">
        <v>1</v>
      </c>
      <c r="K539" s="6">
        <v>1.2E-2</v>
      </c>
      <c r="L539" s="6">
        <v>0.98799999999999999</v>
      </c>
      <c r="M539" s="7">
        <v>23770</v>
      </c>
      <c r="N539" s="7">
        <v>23305</v>
      </c>
      <c r="O539" s="7">
        <v>24236</v>
      </c>
      <c r="P539" t="s">
        <v>3733</v>
      </c>
      <c r="Q539" s="5">
        <f>5*12000*Table3[[#This Row],[FiveYearSurvivalRate]]</f>
        <v>59280</v>
      </c>
      <c r="R539" s="21">
        <f>365*5*Table3[[#This Row],[FiveYearSurvivalRate]]</f>
        <v>1803.1</v>
      </c>
      <c r="S539" s="19">
        <f>6000/Table3[[#This Row],[Gas Mileage]]*4</f>
        <v>1095.3902327704245</v>
      </c>
      <c r="T539" s="19">
        <f>5000</f>
        <v>5000</v>
      </c>
      <c r="U539" s="19">
        <f>Table3[[#This Row],[Price]]^0.2*20000*LOG((Table3[[#This Row],[Age]]+2))*Table3[[#This Row],[FiveYearDeathRate]]</f>
        <v>542.0344008254832</v>
      </c>
      <c r="V539" s="19">
        <f>Table3[Price]+Table3[[#This Row],[FiveYearFuelCost]]+Table3[[#This Row],[FiveYearInsurance]]+Table3[[#This Row],[FiveYearRepairCost]]</f>
        <v>30407.424633595907</v>
      </c>
    </row>
    <row r="540" spans="1:22" x14ac:dyDescent="0.25">
      <c r="A540" t="s">
        <v>3466</v>
      </c>
      <c r="B540" t="s">
        <v>3489</v>
      </c>
      <c r="C540" t="s">
        <v>3490</v>
      </c>
      <c r="D540">
        <v>2014</v>
      </c>
      <c r="E540">
        <v>0</v>
      </c>
      <c r="F540">
        <v>4</v>
      </c>
      <c r="G540" s="21">
        <v>26.35</v>
      </c>
      <c r="H540" s="5">
        <v>0</v>
      </c>
      <c r="I540" s="6">
        <v>0</v>
      </c>
      <c r="J540" s="6">
        <v>1</v>
      </c>
      <c r="K540" s="6">
        <v>1.2E-2</v>
      </c>
      <c r="L540" s="6">
        <v>0.98799999999999999</v>
      </c>
      <c r="M540" s="7">
        <v>23950</v>
      </c>
      <c r="N540" s="7">
        <v>23550</v>
      </c>
      <c r="O540" s="7">
        <v>24349</v>
      </c>
      <c r="P540" t="s">
        <v>3721</v>
      </c>
      <c r="Q540" s="5">
        <f>5*12000*Table3[[#This Row],[FiveYearSurvivalRate]]</f>
        <v>59280</v>
      </c>
      <c r="R540" s="21">
        <f>365*5*Table3[[#This Row],[FiveYearSurvivalRate]]</f>
        <v>1803.1</v>
      </c>
      <c r="S540" s="19">
        <f>6000/Table3[[#This Row],[Gas Mileage]]*4</f>
        <v>910.81593927893732</v>
      </c>
      <c r="T540" s="19">
        <f>5000</f>
        <v>5000</v>
      </c>
      <c r="U540" s="19">
        <f>Table3[[#This Row],[Price]]^0.2*20000*LOG((Table3[[#This Row],[Age]]+2))*Table3[[#This Row],[FiveYearDeathRate]]</f>
        <v>542.85284421700169</v>
      </c>
      <c r="V540" s="19">
        <f>Table3[Price]+Table3[[#This Row],[FiveYearFuelCost]]+Table3[[#This Row],[FiveYearInsurance]]+Table3[[#This Row],[FiveYearRepairCost]]</f>
        <v>30403.668783495941</v>
      </c>
    </row>
    <row r="541" spans="1:22" x14ac:dyDescent="0.25">
      <c r="A541" t="s">
        <v>3063</v>
      </c>
      <c r="B541" t="s">
        <v>3066</v>
      </c>
      <c r="C541" t="s">
        <v>3067</v>
      </c>
      <c r="D541">
        <v>2008</v>
      </c>
      <c r="E541">
        <v>6</v>
      </c>
      <c r="F541">
        <v>4</v>
      </c>
      <c r="G541" s="21">
        <v>25.718</v>
      </c>
      <c r="H541" s="5">
        <v>72000</v>
      </c>
      <c r="I541" s="6">
        <v>1.9800000000000002E-2</v>
      </c>
      <c r="J541" s="6">
        <v>0.98019999999999996</v>
      </c>
      <c r="K541" s="6">
        <v>0.1278</v>
      </c>
      <c r="L541" s="6">
        <v>0.87219999999999998</v>
      </c>
      <c r="M541" s="7">
        <v>9926</v>
      </c>
      <c r="N541" s="7">
        <v>9769</v>
      </c>
      <c r="O541" s="7">
        <v>10082</v>
      </c>
      <c r="P541" t="s">
        <v>1110</v>
      </c>
      <c r="Q541" s="5">
        <f>5*12000*Table3[[#This Row],[FiveYearSurvivalRate]]</f>
        <v>52332</v>
      </c>
      <c r="R541" s="21">
        <f>365*5*Table3[[#This Row],[FiveYearSurvivalRate]]</f>
        <v>1591.7649999999999</v>
      </c>
      <c r="S541" s="19">
        <f>6000/Table3[[#This Row],[Gas Mileage]]*4</f>
        <v>933.19853798895713</v>
      </c>
      <c r="T541" s="19">
        <f>5000</f>
        <v>5000</v>
      </c>
      <c r="U541" s="19">
        <f>Table3[[#This Row],[Price]]^0.2*20000*LOG((Table3[[#This Row],[Age]]+2))*Table3[[#This Row],[FiveYearDeathRate]]</f>
        <v>14542.756441513575</v>
      </c>
      <c r="V541" s="19">
        <f>Table3[Price]+Table3[[#This Row],[FiveYearFuelCost]]+Table3[[#This Row],[FiveYearInsurance]]+Table3[[#This Row],[FiveYearRepairCost]]</f>
        <v>30401.95497950253</v>
      </c>
    </row>
    <row r="542" spans="1:22" x14ac:dyDescent="0.25">
      <c r="A542" t="s">
        <v>3048</v>
      </c>
      <c r="B542" t="s">
        <v>3049</v>
      </c>
      <c r="C542" t="s">
        <v>3050</v>
      </c>
      <c r="D542">
        <v>2009</v>
      </c>
      <c r="E542">
        <v>5</v>
      </c>
      <c r="F542">
        <v>4</v>
      </c>
      <c r="G542" s="21">
        <v>17.756599999999999</v>
      </c>
      <c r="H542" s="5">
        <v>60000</v>
      </c>
      <c r="I542" s="6">
        <v>1.0999999999999999E-2</v>
      </c>
      <c r="J542" s="6">
        <v>0.98899999999999999</v>
      </c>
      <c r="K542" s="6">
        <v>3.6999999999999998E-2</v>
      </c>
      <c r="L542" s="6">
        <v>0.96299999999999997</v>
      </c>
      <c r="M542" s="7">
        <v>19536</v>
      </c>
      <c r="N542" s="7">
        <v>19144</v>
      </c>
      <c r="O542" s="7">
        <v>19928</v>
      </c>
      <c r="P542" t="s">
        <v>1174</v>
      </c>
      <c r="Q542" s="5">
        <f>5*12000*Table3[[#This Row],[FiveYearSurvivalRate]]</f>
        <v>57780</v>
      </c>
      <c r="R542" s="21">
        <f>365*5*Table3[[#This Row],[FiveYearSurvivalRate]]</f>
        <v>1757.4749999999999</v>
      </c>
      <c r="S542" s="19">
        <f>6000/Table3[[#This Row],[Gas Mileage]]*4</f>
        <v>1351.6101055382226</v>
      </c>
      <c r="T542" s="19">
        <f>5000</f>
        <v>5000</v>
      </c>
      <c r="U542" s="19">
        <f>Table3[[#This Row],[Price]]^0.2*20000*LOG((Table3[[#This Row],[Age]]+2))*Table3[[#This Row],[FiveYearDeathRate]]</f>
        <v>4511.3439921584777</v>
      </c>
      <c r="V542" s="19">
        <f>Table3[Price]+Table3[[#This Row],[FiveYearFuelCost]]+Table3[[#This Row],[FiveYearInsurance]]+Table3[[#This Row],[FiveYearRepairCost]]</f>
        <v>30398.954097696704</v>
      </c>
    </row>
    <row r="543" spans="1:22" x14ac:dyDescent="0.25">
      <c r="A543" t="s">
        <v>3048</v>
      </c>
      <c r="B543" t="s">
        <v>3057</v>
      </c>
      <c r="C543" t="s">
        <v>3058</v>
      </c>
      <c r="D543">
        <v>2013</v>
      </c>
      <c r="E543">
        <v>1</v>
      </c>
      <c r="F543">
        <v>4</v>
      </c>
      <c r="G543" s="21">
        <v>22.597000000000001</v>
      </c>
      <c r="H543" s="5">
        <v>12000</v>
      </c>
      <c r="I543" s="6">
        <v>2.2000000000000001E-3</v>
      </c>
      <c r="J543" s="6">
        <v>0.99780000000000002</v>
      </c>
      <c r="K543" s="6">
        <v>1.3599999999999999E-2</v>
      </c>
      <c r="L543" s="6">
        <v>0.98640000000000005</v>
      </c>
      <c r="M543" s="7">
        <v>23355</v>
      </c>
      <c r="N543" s="7">
        <v>23070</v>
      </c>
      <c r="O543" s="7">
        <v>23639</v>
      </c>
      <c r="P543" t="s">
        <v>2870</v>
      </c>
      <c r="Q543" s="5">
        <f>5*12000*Table3[[#This Row],[FiveYearSurvivalRate]]</f>
        <v>59184</v>
      </c>
      <c r="R543" s="21">
        <f>365*5*Table3[[#This Row],[FiveYearSurvivalRate]]</f>
        <v>1800.18</v>
      </c>
      <c r="S543" s="19">
        <f>6000/Table3[[#This Row],[Gas Mileage]]*4</f>
        <v>1062.0878877727132</v>
      </c>
      <c r="T543" s="19">
        <f>5000</f>
        <v>5000</v>
      </c>
      <c r="U543" s="19">
        <f>Table3[[#This Row],[Price]]^0.2*20000*LOG((Table3[[#This Row],[Age]]+2))*Table3[[#This Row],[FiveYearDeathRate]]</f>
        <v>970.22763890880731</v>
      </c>
      <c r="V543" s="19">
        <f>Table3[Price]+Table3[[#This Row],[FiveYearFuelCost]]+Table3[[#This Row],[FiveYearInsurance]]+Table3[[#This Row],[FiveYearRepairCost]]</f>
        <v>30387.315526681519</v>
      </c>
    </row>
    <row r="544" spans="1:22" x14ac:dyDescent="0.25">
      <c r="A544" t="s">
        <v>3217</v>
      </c>
      <c r="B544" t="s">
        <v>3236</v>
      </c>
      <c r="C544" t="s">
        <v>3237</v>
      </c>
      <c r="D544">
        <v>2013</v>
      </c>
      <c r="E544">
        <v>1</v>
      </c>
      <c r="F544">
        <v>4</v>
      </c>
      <c r="G544" s="21">
        <v>21.75</v>
      </c>
      <c r="H544" s="5">
        <v>12000</v>
      </c>
      <c r="I544" s="6">
        <v>2.2000000000000001E-3</v>
      </c>
      <c r="J544" s="6">
        <v>0.99780000000000002</v>
      </c>
      <c r="K544" s="6">
        <v>1.3599999999999999E-2</v>
      </c>
      <c r="L544" s="6">
        <v>0.98640000000000005</v>
      </c>
      <c r="M544" s="7">
        <v>23291</v>
      </c>
      <c r="N544" s="7">
        <v>22831</v>
      </c>
      <c r="O544" s="7">
        <v>23752</v>
      </c>
      <c r="P544" t="s">
        <v>2946</v>
      </c>
      <c r="Q544" s="5">
        <f>5*12000*Table3[[#This Row],[FiveYearSurvivalRate]]</f>
        <v>59184</v>
      </c>
      <c r="R544" s="21">
        <f>365*5*Table3[[#This Row],[FiveYearSurvivalRate]]</f>
        <v>1800.18</v>
      </c>
      <c r="S544" s="19">
        <f>6000/Table3[[#This Row],[Gas Mileage]]*4</f>
        <v>1103.4482758620691</v>
      </c>
      <c r="T544" s="19">
        <f>5000</f>
        <v>5000</v>
      </c>
      <c r="U544" s="19">
        <f>Table3[[#This Row],[Price]]^0.2*20000*LOG((Table3[[#This Row],[Age]]+2))*Table3[[#This Row],[FiveYearDeathRate]]</f>
        <v>969.69530969086441</v>
      </c>
      <c r="V544" s="19">
        <f>Table3[Price]+Table3[[#This Row],[FiveYearFuelCost]]+Table3[[#This Row],[FiveYearInsurance]]+Table3[[#This Row],[FiveYearRepairCost]]</f>
        <v>30364.143585552934</v>
      </c>
    </row>
    <row r="545" spans="1:22" x14ac:dyDescent="0.25">
      <c r="A545" t="s">
        <v>3328</v>
      </c>
      <c r="B545" t="s">
        <v>3341</v>
      </c>
      <c r="C545" t="s">
        <v>3342</v>
      </c>
      <c r="D545">
        <v>2011</v>
      </c>
      <c r="E545">
        <v>3</v>
      </c>
      <c r="F545">
        <v>3.33</v>
      </c>
      <c r="G545" s="21">
        <v>24.43</v>
      </c>
      <c r="H545" s="5">
        <v>36000</v>
      </c>
      <c r="I545" s="6">
        <v>6.6E-3</v>
      </c>
      <c r="J545" s="6">
        <v>0.99339999999999995</v>
      </c>
      <c r="K545" s="6">
        <v>2.9000000000000001E-2</v>
      </c>
      <c r="L545" s="6">
        <v>0.97099999999999997</v>
      </c>
      <c r="M545" s="7">
        <v>21381</v>
      </c>
      <c r="N545" s="7">
        <v>20986</v>
      </c>
      <c r="O545" s="7">
        <v>21776</v>
      </c>
      <c r="P545" t="s">
        <v>1948</v>
      </c>
      <c r="Q545" s="5">
        <f>5*12000*Table3[[#This Row],[FiveYearSurvivalRate]]</f>
        <v>58260</v>
      </c>
      <c r="R545" s="21">
        <f>365*5*Table3[[#This Row],[FiveYearSurvivalRate]]</f>
        <v>1772.075</v>
      </c>
      <c r="S545" s="19">
        <f>6000/Table3[[#This Row],[Gas Mileage]]*4</f>
        <v>982.39869013507985</v>
      </c>
      <c r="T545" s="19">
        <f>5000</f>
        <v>5000</v>
      </c>
      <c r="U545" s="19">
        <f>Table3[[#This Row],[Price]]^0.2*20000*LOG((Table3[[#This Row],[Age]]+2))*Table3[[#This Row],[FiveYearDeathRate]]</f>
        <v>2977.7767525019303</v>
      </c>
      <c r="V545" s="19">
        <f>Table3[Price]+Table3[[#This Row],[FiveYearFuelCost]]+Table3[[#This Row],[FiveYearInsurance]]+Table3[[#This Row],[FiveYearRepairCost]]</f>
        <v>30341.17544263701</v>
      </c>
    </row>
    <row r="546" spans="1:22" x14ac:dyDescent="0.25">
      <c r="A546" t="s">
        <v>3466</v>
      </c>
      <c r="B546" t="s">
        <v>3479</v>
      </c>
      <c r="C546" t="s">
        <v>3480</v>
      </c>
      <c r="D546">
        <v>2010</v>
      </c>
      <c r="E546">
        <v>4</v>
      </c>
      <c r="F546">
        <v>4</v>
      </c>
      <c r="G546" s="21">
        <v>27.64</v>
      </c>
      <c r="H546" s="5">
        <v>48000</v>
      </c>
      <c r="I546" s="6">
        <v>9.5999999999999992E-3</v>
      </c>
      <c r="J546" s="6">
        <v>0.99039999999999995</v>
      </c>
      <c r="K546" s="6">
        <v>2.5600000000000001E-2</v>
      </c>
      <c r="L546" s="6">
        <v>0.97440000000000004</v>
      </c>
      <c r="M546" s="7">
        <v>21514</v>
      </c>
      <c r="N546" s="7">
        <v>21014</v>
      </c>
      <c r="O546" s="7">
        <v>22015</v>
      </c>
      <c r="P546" t="s">
        <v>1668</v>
      </c>
      <c r="Q546" s="5">
        <f>5*12000*Table3[[#This Row],[FiveYearSurvivalRate]]</f>
        <v>58464</v>
      </c>
      <c r="R546" s="21">
        <f>365*5*Table3[[#This Row],[FiveYearSurvivalRate]]</f>
        <v>1778.28</v>
      </c>
      <c r="S546" s="19">
        <f>6000/Table3[[#This Row],[Gas Mileage]]*4</f>
        <v>868.30680173661358</v>
      </c>
      <c r="T546" s="19">
        <f>5000</f>
        <v>5000</v>
      </c>
      <c r="U546" s="19">
        <f>Table3[[#This Row],[Price]]^0.2*20000*LOG((Table3[[#This Row],[Age]]+2))*Table3[[#This Row],[FiveYearDeathRate]]</f>
        <v>2930.0714681467675</v>
      </c>
      <c r="V546" s="19">
        <f>Table3[Price]+Table3[[#This Row],[FiveYearFuelCost]]+Table3[[#This Row],[FiveYearInsurance]]+Table3[[#This Row],[FiveYearRepairCost]]</f>
        <v>30312.378269883382</v>
      </c>
    </row>
    <row r="547" spans="1:22" x14ac:dyDescent="0.25">
      <c r="A547" t="s">
        <v>3162</v>
      </c>
      <c r="B547" t="s">
        <v>3167</v>
      </c>
      <c r="C547" t="s">
        <v>3168</v>
      </c>
      <c r="D547">
        <v>2007</v>
      </c>
      <c r="E547">
        <v>7</v>
      </c>
      <c r="F547">
        <v>2.67</v>
      </c>
      <c r="G547" s="21">
        <v>17.329999999999998</v>
      </c>
      <c r="H547" s="5">
        <v>84000</v>
      </c>
      <c r="I547" s="6">
        <v>3.2599999999999997E-2</v>
      </c>
      <c r="J547" s="6">
        <v>0.96740000000000004</v>
      </c>
      <c r="K547" s="6">
        <v>0.15379999999999999</v>
      </c>
      <c r="L547" s="6">
        <v>0.84619999999999995</v>
      </c>
      <c r="M547" s="7">
        <v>6780</v>
      </c>
      <c r="N547" s="7">
        <v>6696</v>
      </c>
      <c r="O547" s="7">
        <v>6864</v>
      </c>
      <c r="P547" t="s">
        <v>712</v>
      </c>
      <c r="Q547" s="5">
        <f>5*12000*Table3[[#This Row],[FiveYearSurvivalRate]]</f>
        <v>50772</v>
      </c>
      <c r="R547" s="21">
        <f>365*5*Table3[[#This Row],[FiveYearSurvivalRate]]</f>
        <v>1544.3149999999998</v>
      </c>
      <c r="S547" s="19">
        <f>6000/Table3[[#This Row],[Gas Mileage]]*4</f>
        <v>1384.8817080207734</v>
      </c>
      <c r="T547" s="19">
        <f>5000</f>
        <v>5000</v>
      </c>
      <c r="U547" s="19">
        <f>Table3[[#This Row],[Price]]^0.2*20000*LOG((Table3[[#This Row],[Age]]+2))*Table3[[#This Row],[FiveYearDeathRate]]</f>
        <v>17135.273055809841</v>
      </c>
      <c r="V547" s="19">
        <f>Table3[Price]+Table3[[#This Row],[FiveYearFuelCost]]+Table3[[#This Row],[FiveYearInsurance]]+Table3[[#This Row],[FiveYearRepairCost]]</f>
        <v>30300.154763830615</v>
      </c>
    </row>
    <row r="548" spans="1:22" x14ac:dyDescent="0.25">
      <c r="A548" t="s">
        <v>3288</v>
      </c>
      <c r="B548" t="s">
        <v>3299</v>
      </c>
      <c r="C548" t="s">
        <v>3300</v>
      </c>
      <c r="D548">
        <v>2012</v>
      </c>
      <c r="E548">
        <v>2</v>
      </c>
      <c r="F548">
        <v>2</v>
      </c>
      <c r="G548" s="21">
        <v>17.937000000000001</v>
      </c>
      <c r="H548" s="5">
        <v>24000</v>
      </c>
      <c r="I548" s="6">
        <v>6.7999999999999996E-3</v>
      </c>
      <c r="J548" s="6">
        <v>0.99319999999999997</v>
      </c>
      <c r="K548" s="6">
        <v>3.2599999999999997E-2</v>
      </c>
      <c r="L548" s="6">
        <v>0.96740000000000004</v>
      </c>
      <c r="M548" s="7">
        <v>21085</v>
      </c>
      <c r="N548" s="7">
        <v>20655</v>
      </c>
      <c r="O548" s="7">
        <v>21514</v>
      </c>
      <c r="P548" t="s">
        <v>2658</v>
      </c>
      <c r="Q548" s="5">
        <f>5*12000*Table3[[#This Row],[FiveYearSurvivalRate]]</f>
        <v>58044</v>
      </c>
      <c r="R548" s="21">
        <f>365*5*Table3[[#This Row],[FiveYearSurvivalRate]]</f>
        <v>1765.5050000000001</v>
      </c>
      <c r="S548" s="19">
        <f>6000/Table3[[#This Row],[Gas Mileage]]*4</f>
        <v>1338.0163907007859</v>
      </c>
      <c r="T548" s="19">
        <f>5000</f>
        <v>5000</v>
      </c>
      <c r="U548" s="19">
        <f>Table3[[#This Row],[Price]]^0.2*20000*LOG((Table3[[#This Row],[Age]]+2))*Table3[[#This Row],[FiveYearDeathRate]]</f>
        <v>2875.2928528165235</v>
      </c>
      <c r="V548" s="19">
        <f>Table3[Price]+Table3[[#This Row],[FiveYearFuelCost]]+Table3[[#This Row],[FiveYearInsurance]]+Table3[[#This Row],[FiveYearRepairCost]]</f>
        <v>30298.309243517309</v>
      </c>
    </row>
    <row r="549" spans="1:22" x14ac:dyDescent="0.25">
      <c r="A549" t="s">
        <v>3202</v>
      </c>
      <c r="B549" t="s">
        <v>3203</v>
      </c>
      <c r="C549" t="s">
        <v>3204</v>
      </c>
      <c r="D549">
        <v>2008</v>
      </c>
      <c r="E549">
        <v>6</v>
      </c>
      <c r="F549">
        <v>4</v>
      </c>
      <c r="G549" s="21">
        <v>18.363</v>
      </c>
      <c r="H549" s="5">
        <v>72000</v>
      </c>
      <c r="I549" s="6">
        <v>2.47E-2</v>
      </c>
      <c r="J549" s="6">
        <v>0.97529999999999994</v>
      </c>
      <c r="K549" s="6">
        <v>0.1000666667</v>
      </c>
      <c r="L549" s="6">
        <v>0.89993333330000003</v>
      </c>
      <c r="M549" s="7">
        <v>12132</v>
      </c>
      <c r="N549" s="7">
        <v>11902</v>
      </c>
      <c r="O549" s="7">
        <v>12361</v>
      </c>
      <c r="P549" t="s">
        <v>1078</v>
      </c>
      <c r="Q549" s="5">
        <f>5*12000*Table3[[#This Row],[FiveYearSurvivalRate]]</f>
        <v>53995.999997999999</v>
      </c>
      <c r="R549" s="21">
        <f>365*5*Table3[[#This Row],[FiveYearSurvivalRate]]</f>
        <v>1642.3783332725</v>
      </c>
      <c r="S549" s="19">
        <f>6000/Table3[[#This Row],[Gas Mileage]]*4</f>
        <v>1306.9759843162883</v>
      </c>
      <c r="T549" s="19">
        <f>5000</f>
        <v>5000</v>
      </c>
      <c r="U549" s="19">
        <f>Table3[[#This Row],[Price]]^0.2*20000*LOG((Table3[[#This Row],[Age]]+2))*Table3[[#This Row],[FiveYearDeathRate]]</f>
        <v>11853.236137095562</v>
      </c>
      <c r="V549" s="19">
        <f>Table3[Price]+Table3[[#This Row],[FiveYearFuelCost]]+Table3[[#This Row],[FiveYearInsurance]]+Table3[[#This Row],[FiveYearRepairCost]]</f>
        <v>30292.212121411852</v>
      </c>
    </row>
    <row r="550" spans="1:22" x14ac:dyDescent="0.25">
      <c r="A550" t="s">
        <v>3288</v>
      </c>
      <c r="B550" t="s">
        <v>3289</v>
      </c>
      <c r="C550" t="s">
        <v>3290</v>
      </c>
      <c r="D550">
        <v>2008</v>
      </c>
      <c r="E550">
        <v>6</v>
      </c>
      <c r="G550" s="21">
        <v>16</v>
      </c>
      <c r="H550" s="5">
        <v>72000</v>
      </c>
      <c r="I550" s="6">
        <v>2.4799999999999999E-2</v>
      </c>
      <c r="J550" s="6">
        <v>0.97519999999999996</v>
      </c>
      <c r="K550" s="6">
        <v>0.1244</v>
      </c>
      <c r="L550" s="6">
        <v>0.87560000000000004</v>
      </c>
      <c r="M550" s="7">
        <v>9690</v>
      </c>
      <c r="N550" s="7">
        <v>9545</v>
      </c>
      <c r="O550" s="7">
        <v>9834</v>
      </c>
      <c r="P550" t="s">
        <v>1140</v>
      </c>
      <c r="Q550" s="5">
        <f>5*12000*Table3[[#This Row],[FiveYearSurvivalRate]]</f>
        <v>52536</v>
      </c>
      <c r="R550" s="21">
        <f>365*5*Table3[[#This Row],[FiveYearSurvivalRate]]</f>
        <v>1597.97</v>
      </c>
      <c r="S550" s="19">
        <f>6000/Table3[[#This Row],[Gas Mileage]]*4</f>
        <v>1500</v>
      </c>
      <c r="T550" s="19">
        <f>5000</f>
        <v>5000</v>
      </c>
      <c r="U550" s="19">
        <f>Table3[[#This Row],[Price]]^0.2*20000*LOG((Table3[[#This Row],[Age]]+2))*Table3[[#This Row],[FiveYearDeathRate]]</f>
        <v>14087.896700097306</v>
      </c>
      <c r="V550" s="19">
        <f>Table3[Price]+Table3[[#This Row],[FiveYearFuelCost]]+Table3[[#This Row],[FiveYearInsurance]]+Table3[[#This Row],[FiveYearRepairCost]]</f>
        <v>30277.896700097306</v>
      </c>
    </row>
    <row r="551" spans="1:22" x14ac:dyDescent="0.25">
      <c r="A551" t="s">
        <v>3175</v>
      </c>
      <c r="B551" t="s">
        <v>3182</v>
      </c>
      <c r="C551" t="s">
        <v>3183</v>
      </c>
      <c r="D551">
        <v>2012</v>
      </c>
      <c r="E551">
        <v>2</v>
      </c>
      <c r="F551">
        <v>4</v>
      </c>
      <c r="G551" s="21">
        <v>18.63</v>
      </c>
      <c r="H551" s="5">
        <v>24000</v>
      </c>
      <c r="I551" s="6">
        <v>4.4000000000000003E-3</v>
      </c>
      <c r="J551" s="6">
        <v>0.99560000000000004</v>
      </c>
      <c r="K551" s="6">
        <v>2.3E-2</v>
      </c>
      <c r="L551" s="6">
        <v>0.97699999999999998</v>
      </c>
      <c r="M551" s="7">
        <v>21934</v>
      </c>
      <c r="N551" s="7">
        <v>21394</v>
      </c>
      <c r="O551" s="7">
        <v>22474</v>
      </c>
      <c r="P551" t="s">
        <v>2562</v>
      </c>
      <c r="Q551" s="5">
        <f>5*12000*Table3[[#This Row],[FiveYearSurvivalRate]]</f>
        <v>58620</v>
      </c>
      <c r="R551" s="21">
        <f>365*5*Table3[[#This Row],[FiveYearSurvivalRate]]</f>
        <v>1783.0249999999999</v>
      </c>
      <c r="S551" s="19">
        <f>6000/Table3[[#This Row],[Gas Mileage]]*4</f>
        <v>1288.2447665056361</v>
      </c>
      <c r="T551" s="19">
        <f>5000</f>
        <v>5000</v>
      </c>
      <c r="U551" s="19">
        <f>Table3[[#This Row],[Price]]^0.2*20000*LOG((Table3[[#This Row],[Age]]+2))*Table3[[#This Row],[FiveYearDeathRate]]</f>
        <v>2044.660313634279</v>
      </c>
      <c r="V551" s="19">
        <f>Table3[Price]+Table3[[#This Row],[FiveYearFuelCost]]+Table3[[#This Row],[FiveYearInsurance]]+Table3[[#This Row],[FiveYearRepairCost]]</f>
        <v>30266.905080139913</v>
      </c>
    </row>
    <row r="552" spans="1:22" x14ac:dyDescent="0.25">
      <c r="A552" t="s">
        <v>3359</v>
      </c>
      <c r="B552" t="s">
        <v>3368</v>
      </c>
      <c r="C552" t="s">
        <v>3369</v>
      </c>
      <c r="D552">
        <v>2009</v>
      </c>
      <c r="E552">
        <v>5</v>
      </c>
      <c r="F552">
        <v>3.67</v>
      </c>
      <c r="G552" s="21">
        <v>21.364999999999998</v>
      </c>
      <c r="H552" s="5">
        <v>60000</v>
      </c>
      <c r="I552" s="6">
        <v>1.0999999999999999E-2</v>
      </c>
      <c r="J552" s="6">
        <v>0.98899999999999999</v>
      </c>
      <c r="K552" s="6">
        <v>7.0999999999999994E-2</v>
      </c>
      <c r="L552" s="6">
        <v>0.92900000000000005</v>
      </c>
      <c r="M552" s="7">
        <v>15835</v>
      </c>
      <c r="N552" s="7">
        <v>15508</v>
      </c>
      <c r="O552" s="7">
        <v>16163</v>
      </c>
      <c r="P552" t="s">
        <v>1206</v>
      </c>
      <c r="Q552" s="5">
        <f>5*12000*Table3[[#This Row],[FiveYearSurvivalRate]]</f>
        <v>55740</v>
      </c>
      <c r="R552" s="21">
        <f>365*5*Table3[[#This Row],[FiveYearSurvivalRate]]</f>
        <v>1695.4250000000002</v>
      </c>
      <c r="S552" s="19">
        <f>6000/Table3[[#This Row],[Gas Mileage]]*4</f>
        <v>1123.3325532412825</v>
      </c>
      <c r="T552" s="19">
        <f>5000</f>
        <v>5000</v>
      </c>
      <c r="U552" s="19">
        <f>Table3[[#This Row],[Price]]^0.2*20000*LOG((Table3[[#This Row],[Age]]+2))*Table3[[#This Row],[FiveYearDeathRate]]</f>
        <v>8300.7828425804346</v>
      </c>
      <c r="V552" s="19">
        <f>Table3[Price]+Table3[[#This Row],[FiveYearFuelCost]]+Table3[[#This Row],[FiveYearInsurance]]+Table3[[#This Row],[FiveYearRepairCost]]</f>
        <v>30259.115395821718</v>
      </c>
    </row>
    <row r="553" spans="1:22" x14ac:dyDescent="0.25">
      <c r="A553" t="s">
        <v>3359</v>
      </c>
      <c r="B553" t="s">
        <v>3364</v>
      </c>
      <c r="C553" t="s">
        <v>3365</v>
      </c>
      <c r="D553">
        <v>2011</v>
      </c>
      <c r="E553">
        <v>3</v>
      </c>
      <c r="F553">
        <v>4</v>
      </c>
      <c r="G553" s="21">
        <v>22.067</v>
      </c>
      <c r="H553" s="5">
        <v>36000</v>
      </c>
      <c r="I553" s="6">
        <v>6.6E-3</v>
      </c>
      <c r="J553" s="6">
        <v>0.99339999999999995</v>
      </c>
      <c r="K553" s="6">
        <v>2.9000000000000001E-2</v>
      </c>
      <c r="L553" s="6">
        <v>0.97099999999999997</v>
      </c>
      <c r="M553" s="7">
        <v>21131</v>
      </c>
      <c r="N553" s="7">
        <v>20813</v>
      </c>
      <c r="O553" s="7">
        <v>21450</v>
      </c>
      <c r="P553" t="s">
        <v>1966</v>
      </c>
      <c r="Q553" s="5">
        <f>5*12000*Table3[[#This Row],[FiveYearSurvivalRate]]</f>
        <v>58260</v>
      </c>
      <c r="R553" s="21">
        <f>365*5*Table3[[#This Row],[FiveYearSurvivalRate]]</f>
        <v>1772.075</v>
      </c>
      <c r="S553" s="19">
        <f>6000/Table3[[#This Row],[Gas Mileage]]*4</f>
        <v>1087.5968640957085</v>
      </c>
      <c r="T553" s="19">
        <f>5000</f>
        <v>5000</v>
      </c>
      <c r="U553" s="19">
        <f>Table3[[#This Row],[Price]]^0.2*20000*LOG((Table3[[#This Row],[Age]]+2))*Table3[[#This Row],[FiveYearDeathRate]]</f>
        <v>2970.7803480384059</v>
      </c>
      <c r="V553" s="19">
        <f>Table3[Price]+Table3[[#This Row],[FiveYearFuelCost]]+Table3[[#This Row],[FiveYearInsurance]]+Table3[[#This Row],[FiveYearRepairCost]]</f>
        <v>30189.377212134114</v>
      </c>
    </row>
    <row r="554" spans="1:22" x14ac:dyDescent="0.25">
      <c r="A554" t="s">
        <v>3118</v>
      </c>
      <c r="B554" t="s">
        <v>3123</v>
      </c>
      <c r="C554" t="s">
        <v>3124</v>
      </c>
      <c r="D554">
        <v>2011</v>
      </c>
      <c r="E554">
        <v>3</v>
      </c>
      <c r="G554" s="21">
        <v>18.635000000000002</v>
      </c>
      <c r="H554" s="5">
        <v>36000</v>
      </c>
      <c r="I554" s="6">
        <v>1.14E-2</v>
      </c>
      <c r="J554" s="6">
        <v>0.98860000000000003</v>
      </c>
      <c r="K554" s="6">
        <v>3.61E-2</v>
      </c>
      <c r="L554" s="6">
        <v>0.96389999999999998</v>
      </c>
      <c r="M554" s="7">
        <v>20217</v>
      </c>
      <c r="N554" s="7">
        <v>19887</v>
      </c>
      <c r="O554" s="7">
        <v>20546</v>
      </c>
      <c r="P554" t="s">
        <v>2162</v>
      </c>
      <c r="Q554" s="5">
        <f>5*12000*Table3[[#This Row],[FiveYearSurvivalRate]]</f>
        <v>57834</v>
      </c>
      <c r="R554" s="21">
        <f>365*5*Table3[[#This Row],[FiveYearSurvivalRate]]</f>
        <v>1759.1175000000001</v>
      </c>
      <c r="S554" s="19">
        <f>6000/Table3[[#This Row],[Gas Mileage]]*4</f>
        <v>1287.8991145693585</v>
      </c>
      <c r="T554" s="19">
        <f>5000</f>
        <v>5000</v>
      </c>
      <c r="U554" s="19">
        <f>Table3[[#This Row],[Price]]^0.2*20000*LOG((Table3[[#This Row],[Age]]+2))*Table3[[#This Row],[FiveYearDeathRate]]</f>
        <v>3665.5494150529657</v>
      </c>
      <c r="V554" s="19">
        <f>Table3[Price]+Table3[[#This Row],[FiveYearFuelCost]]+Table3[[#This Row],[FiveYearInsurance]]+Table3[[#This Row],[FiveYearRepairCost]]</f>
        <v>30170.448529622325</v>
      </c>
    </row>
    <row r="555" spans="1:22" x14ac:dyDescent="0.25">
      <c r="A555" t="s">
        <v>3202</v>
      </c>
      <c r="B555" t="s">
        <v>3207</v>
      </c>
      <c r="C555" t="s">
        <v>3208</v>
      </c>
      <c r="D555">
        <v>2005</v>
      </c>
      <c r="E555">
        <v>9</v>
      </c>
      <c r="F555">
        <v>1</v>
      </c>
      <c r="G555" s="21">
        <v>18</v>
      </c>
      <c r="H555" s="5">
        <v>108000</v>
      </c>
      <c r="I555" s="6">
        <v>4.1799999999999997E-2</v>
      </c>
      <c r="J555" s="6">
        <v>0.95820000000000005</v>
      </c>
      <c r="K555" s="6">
        <v>0.17226666669999999</v>
      </c>
      <c r="L555" s="6">
        <v>0.82773333329999998</v>
      </c>
      <c r="M555" s="7">
        <v>4519</v>
      </c>
      <c r="N555" s="7">
        <v>4444</v>
      </c>
      <c r="O555" s="7">
        <v>4593</v>
      </c>
      <c r="P555" t="s">
        <v>132</v>
      </c>
      <c r="Q555" s="5">
        <f>5*12000*Table3[[#This Row],[FiveYearSurvivalRate]]</f>
        <v>49663.999997999999</v>
      </c>
      <c r="R555" s="21">
        <f>365*5*Table3[[#This Row],[FiveYearSurvivalRate]]</f>
        <v>1510.6133332725001</v>
      </c>
      <c r="S555" s="19">
        <f>6000/Table3[[#This Row],[Gas Mileage]]*4</f>
        <v>1333.3333333333333</v>
      </c>
      <c r="T555" s="19">
        <f>5000</f>
        <v>5000</v>
      </c>
      <c r="U555" s="19">
        <f>Table3[[#This Row],[Price]]^0.2*20000*LOG((Table3[[#This Row],[Age]]+2))*Table3[[#This Row],[FiveYearDeathRate]]</f>
        <v>19313.199964615054</v>
      </c>
      <c r="V555" s="19">
        <f>Table3[Price]+Table3[[#This Row],[FiveYearFuelCost]]+Table3[[#This Row],[FiveYearInsurance]]+Table3[[#This Row],[FiveYearRepairCost]]</f>
        <v>30165.533297948386</v>
      </c>
    </row>
    <row r="556" spans="1:22" x14ac:dyDescent="0.25">
      <c r="A556" t="s">
        <v>3466</v>
      </c>
      <c r="B556" t="s">
        <v>3469</v>
      </c>
      <c r="C556" t="s">
        <v>3470</v>
      </c>
      <c r="D556">
        <v>2012</v>
      </c>
      <c r="E556">
        <v>2</v>
      </c>
      <c r="F556">
        <v>4</v>
      </c>
      <c r="G556" s="21">
        <v>24.145</v>
      </c>
      <c r="H556" s="5">
        <v>24000</v>
      </c>
      <c r="I556" s="6">
        <v>4.7999999999999996E-3</v>
      </c>
      <c r="J556" s="6">
        <v>0.99519999999999997</v>
      </c>
      <c r="K556" s="6">
        <v>1.8800000000000001E-2</v>
      </c>
      <c r="L556" s="6">
        <v>0.98119999999999996</v>
      </c>
      <c r="M556" s="7">
        <v>22485</v>
      </c>
      <c r="N556" s="7">
        <v>22084</v>
      </c>
      <c r="O556" s="7">
        <v>22886</v>
      </c>
      <c r="P556" t="s">
        <v>2434</v>
      </c>
      <c r="Q556" s="5">
        <f>5*12000*Table3[[#This Row],[FiveYearSurvivalRate]]</f>
        <v>58872</v>
      </c>
      <c r="R556" s="21">
        <f>365*5*Table3[[#This Row],[FiveYearSurvivalRate]]</f>
        <v>1790.6899999999998</v>
      </c>
      <c r="S556" s="19">
        <f>6000/Table3[[#This Row],[Gas Mileage]]*4</f>
        <v>993.99461586249743</v>
      </c>
      <c r="T556" s="19">
        <f>5000</f>
        <v>5000</v>
      </c>
      <c r="U556" s="19">
        <f>Table3[[#This Row],[Price]]^0.2*20000*LOG((Table3[[#This Row],[Age]]+2))*Table3[[#This Row],[FiveYearDeathRate]]</f>
        <v>1679.6012582747317</v>
      </c>
      <c r="V556" s="19">
        <f>Table3[Price]+Table3[[#This Row],[FiveYearFuelCost]]+Table3[[#This Row],[FiveYearInsurance]]+Table3[[#This Row],[FiveYearRepairCost]]</f>
        <v>30158.595874137231</v>
      </c>
    </row>
    <row r="557" spans="1:22" x14ac:dyDescent="0.25">
      <c r="A557" t="s">
        <v>3244</v>
      </c>
      <c r="B557" t="s">
        <v>3247</v>
      </c>
      <c r="C557" t="s">
        <v>3248</v>
      </c>
      <c r="D557">
        <v>2007</v>
      </c>
      <c r="E557">
        <v>7</v>
      </c>
      <c r="F557">
        <v>2.33</v>
      </c>
      <c r="G557" s="21">
        <v>31.18</v>
      </c>
      <c r="H557" s="5">
        <v>84000</v>
      </c>
      <c r="I557" s="6">
        <v>0.04</v>
      </c>
      <c r="J557" s="6">
        <v>0.96</v>
      </c>
      <c r="K557" s="6">
        <v>0.18240000000000001</v>
      </c>
      <c r="L557" s="6">
        <v>0.81759999999999999</v>
      </c>
      <c r="M557" s="7">
        <v>5148</v>
      </c>
      <c r="N557" s="7">
        <v>4996</v>
      </c>
      <c r="O557" s="7">
        <v>5301</v>
      </c>
      <c r="P557" t="s">
        <v>770</v>
      </c>
      <c r="Q557" s="5">
        <f>5*12000*Table3[[#This Row],[FiveYearSurvivalRate]]</f>
        <v>49056</v>
      </c>
      <c r="R557" s="21">
        <f>365*5*Table3[[#This Row],[FiveYearSurvivalRate]]</f>
        <v>1492.12</v>
      </c>
      <c r="S557" s="19">
        <f>6000/Table3[[#This Row],[Gas Mileage]]*4</f>
        <v>769.72418216805647</v>
      </c>
      <c r="T557" s="19">
        <f>5000</f>
        <v>5000</v>
      </c>
      <c r="U557" s="19">
        <f>Table3[[#This Row],[Price]]^0.2*20000*LOG((Table3[[#This Row],[Age]]+2))*Table3[[#This Row],[FiveYearDeathRate]]</f>
        <v>19232.74603396509</v>
      </c>
      <c r="V557" s="19">
        <f>Table3[Price]+Table3[[#This Row],[FiveYearFuelCost]]+Table3[[#This Row],[FiveYearInsurance]]+Table3[[#This Row],[FiveYearRepairCost]]</f>
        <v>30150.470216133144</v>
      </c>
    </row>
    <row r="558" spans="1:22" x14ac:dyDescent="0.25">
      <c r="A558" t="s">
        <v>3466</v>
      </c>
      <c r="B558" t="s">
        <v>3481</v>
      </c>
      <c r="C558" t="s">
        <v>3482</v>
      </c>
      <c r="D558">
        <v>2012</v>
      </c>
      <c r="E558">
        <v>2</v>
      </c>
      <c r="F558">
        <v>4</v>
      </c>
      <c r="G558" s="21">
        <v>21.23</v>
      </c>
      <c r="H558" s="5">
        <v>24000</v>
      </c>
      <c r="I558" s="6">
        <v>4.7999999999999996E-3</v>
      </c>
      <c r="J558" s="6">
        <v>0.99519999999999997</v>
      </c>
      <c r="K558" s="6">
        <v>1.8800000000000001E-2</v>
      </c>
      <c r="L558" s="6">
        <v>0.98119999999999996</v>
      </c>
      <c r="M558" s="7">
        <v>22303</v>
      </c>
      <c r="N558" s="7">
        <v>21933</v>
      </c>
      <c r="O558" s="7">
        <v>22673</v>
      </c>
      <c r="P558" t="s">
        <v>2448</v>
      </c>
      <c r="Q558" s="5">
        <f>5*12000*Table3[[#This Row],[FiveYearSurvivalRate]]</f>
        <v>58872</v>
      </c>
      <c r="R558" s="21">
        <f>365*5*Table3[[#This Row],[FiveYearSurvivalRate]]</f>
        <v>1790.6899999999998</v>
      </c>
      <c r="S558" s="19">
        <f>6000/Table3[[#This Row],[Gas Mileage]]*4</f>
        <v>1130.4757418747056</v>
      </c>
      <c r="T558" s="19">
        <f>5000</f>
        <v>5000</v>
      </c>
      <c r="U558" s="19">
        <f>Table3[[#This Row],[Price]]^0.2*20000*LOG((Table3[[#This Row],[Age]]+2))*Table3[[#This Row],[FiveYearDeathRate]]</f>
        <v>1676.8733775402491</v>
      </c>
      <c r="V558" s="19">
        <f>Table3[Price]+Table3[[#This Row],[FiveYearFuelCost]]+Table3[[#This Row],[FiveYearInsurance]]+Table3[[#This Row],[FiveYearRepairCost]]</f>
        <v>30110.349119414957</v>
      </c>
    </row>
    <row r="559" spans="1:22" x14ac:dyDescent="0.25">
      <c r="A559" t="s">
        <v>3202</v>
      </c>
      <c r="B559" t="s">
        <v>3215</v>
      </c>
      <c r="C559" t="s">
        <v>3216</v>
      </c>
      <c r="D559">
        <v>2010</v>
      </c>
      <c r="E559">
        <v>4</v>
      </c>
      <c r="G559" s="21">
        <v>16.181999999999999</v>
      </c>
      <c r="H559" s="5">
        <v>48000</v>
      </c>
      <c r="I559" s="6">
        <v>1.52E-2</v>
      </c>
      <c r="J559" s="6">
        <v>0.98480000000000001</v>
      </c>
      <c r="K559" s="6">
        <v>4.1799999999999997E-2</v>
      </c>
      <c r="L559" s="6">
        <v>0.95820000000000005</v>
      </c>
      <c r="M559" s="7">
        <v>18962</v>
      </c>
      <c r="N559" s="7">
        <v>18650</v>
      </c>
      <c r="O559" s="7">
        <v>19274</v>
      </c>
      <c r="P559" t="s">
        <v>1812</v>
      </c>
      <c r="Q559" s="5">
        <f>5*12000*Table3[[#This Row],[FiveYearSurvivalRate]]</f>
        <v>57492</v>
      </c>
      <c r="R559" s="21">
        <f>365*5*Table3[[#This Row],[FiveYearSurvivalRate]]</f>
        <v>1748.7150000000001</v>
      </c>
      <c r="S559" s="19">
        <f>6000/Table3[[#This Row],[Gas Mileage]]*4</f>
        <v>1483.1294030404154</v>
      </c>
      <c r="T559" s="19">
        <f>5000</f>
        <v>5000</v>
      </c>
      <c r="U559" s="19">
        <f>Table3[[#This Row],[Price]]^0.2*20000*LOG((Table3[[#This Row],[Age]]+2))*Table3[[#This Row],[FiveYearDeathRate]]</f>
        <v>4664.9514209654126</v>
      </c>
      <c r="V559" s="19">
        <f>Table3[Price]+Table3[[#This Row],[FiveYearFuelCost]]+Table3[[#This Row],[FiveYearInsurance]]+Table3[[#This Row],[FiveYearRepairCost]]</f>
        <v>30110.080824005829</v>
      </c>
    </row>
    <row r="560" spans="1:22" x14ac:dyDescent="0.25">
      <c r="A560" t="s">
        <v>3398</v>
      </c>
      <c r="B560" t="s">
        <v>3411</v>
      </c>
      <c r="C560" t="s">
        <v>3412</v>
      </c>
      <c r="D560">
        <v>2014</v>
      </c>
      <c r="E560">
        <v>0</v>
      </c>
      <c r="F560">
        <v>3.33</v>
      </c>
      <c r="G560" s="21">
        <v>24.018000000000001</v>
      </c>
      <c r="H560" s="5">
        <v>0</v>
      </c>
      <c r="I560" s="6">
        <v>0</v>
      </c>
      <c r="J560" s="6">
        <v>1</v>
      </c>
      <c r="K560" s="6">
        <v>1.2E-2</v>
      </c>
      <c r="L560" s="6">
        <v>0.98799999999999999</v>
      </c>
      <c r="M560" s="7">
        <v>23564</v>
      </c>
      <c r="N560" s="7">
        <v>22995</v>
      </c>
      <c r="O560" s="7">
        <v>24133</v>
      </c>
      <c r="P560" t="s">
        <v>3685</v>
      </c>
      <c r="Q560" s="5">
        <f>5*12000*Table3[[#This Row],[FiveYearSurvivalRate]]</f>
        <v>59280</v>
      </c>
      <c r="R560" s="21">
        <f>365*5*Table3[[#This Row],[FiveYearSurvivalRate]]</f>
        <v>1803.1</v>
      </c>
      <c r="S560" s="19">
        <f>6000/Table3[[#This Row],[Gas Mileage]]*4</f>
        <v>999.25056207844113</v>
      </c>
      <c r="T560" s="19">
        <f>5000</f>
        <v>5000</v>
      </c>
      <c r="U560" s="19">
        <f>Table3[[#This Row],[Price]]^0.2*20000*LOG((Table3[[#This Row],[Age]]+2))*Table3[[#This Row],[FiveYearDeathRate]]</f>
        <v>541.0916310831293</v>
      </c>
      <c r="V560" s="19">
        <f>Table3[Price]+Table3[[#This Row],[FiveYearFuelCost]]+Table3[[#This Row],[FiveYearInsurance]]+Table3[[#This Row],[FiveYearRepairCost]]</f>
        <v>30104.34219316157</v>
      </c>
    </row>
    <row r="561" spans="1:22" x14ac:dyDescent="0.25">
      <c r="A561" t="s">
        <v>3413</v>
      </c>
      <c r="B561" t="s">
        <v>3430</v>
      </c>
      <c r="C561" t="s">
        <v>3431</v>
      </c>
      <c r="D561">
        <v>2013</v>
      </c>
      <c r="E561">
        <v>1</v>
      </c>
      <c r="F561">
        <v>2.67</v>
      </c>
      <c r="G561" s="21">
        <v>20.518999999999998</v>
      </c>
      <c r="H561" s="5">
        <v>12000</v>
      </c>
      <c r="I561" s="6">
        <v>2.3999999999999998E-3</v>
      </c>
      <c r="J561" s="6">
        <v>0.99760000000000004</v>
      </c>
      <c r="K561" s="6">
        <v>1.5699999999999999E-2</v>
      </c>
      <c r="L561" s="6">
        <v>0.98429999999999995</v>
      </c>
      <c r="M561" s="7">
        <v>22795</v>
      </c>
      <c r="N561" s="7">
        <v>22181</v>
      </c>
      <c r="O561" s="7">
        <v>23410</v>
      </c>
      <c r="P561" t="s">
        <v>2740</v>
      </c>
      <c r="Q561" s="5">
        <f>5*12000*Table3[[#This Row],[FiveYearSurvivalRate]]</f>
        <v>59058</v>
      </c>
      <c r="R561" s="21">
        <f>365*5*Table3[[#This Row],[FiveYearSurvivalRate]]</f>
        <v>1796.3474999999999</v>
      </c>
      <c r="S561" s="19">
        <f>6000/Table3[[#This Row],[Gas Mileage]]*4</f>
        <v>1169.6476436473513</v>
      </c>
      <c r="T561" s="19">
        <f>5000</f>
        <v>5000</v>
      </c>
      <c r="U561" s="19">
        <f>Table3[[#This Row],[Price]]^0.2*20000*LOG((Table3[[#This Row],[Age]]+2))*Table3[[#This Row],[FiveYearDeathRate]]</f>
        <v>1114.6187161537111</v>
      </c>
      <c r="V561" s="19">
        <f>Table3[Price]+Table3[[#This Row],[FiveYearFuelCost]]+Table3[[#This Row],[FiveYearInsurance]]+Table3[[#This Row],[FiveYearRepairCost]]</f>
        <v>30079.266359801066</v>
      </c>
    </row>
    <row r="562" spans="1:22" x14ac:dyDescent="0.25">
      <c r="A562" t="s">
        <v>3118</v>
      </c>
      <c r="B562" t="s">
        <v>3143</v>
      </c>
      <c r="C562" t="s">
        <v>3144</v>
      </c>
      <c r="D562">
        <v>2013</v>
      </c>
      <c r="E562">
        <v>1</v>
      </c>
      <c r="F562">
        <v>4</v>
      </c>
      <c r="G562" s="21">
        <v>36.890999999999998</v>
      </c>
      <c r="H562" s="5">
        <v>12000</v>
      </c>
      <c r="I562" s="6">
        <v>3.8E-3</v>
      </c>
      <c r="J562" s="6">
        <v>0.99619999999999997</v>
      </c>
      <c r="K562" s="6">
        <v>2.47E-2</v>
      </c>
      <c r="L562" s="6">
        <v>0.97529999999999994</v>
      </c>
      <c r="M562" s="7">
        <v>22676</v>
      </c>
      <c r="N562" s="7">
        <v>22214</v>
      </c>
      <c r="O562" s="7">
        <v>23137</v>
      </c>
      <c r="P562" t="s">
        <v>2878</v>
      </c>
      <c r="Q562" s="5">
        <f>5*12000*Table3[[#This Row],[FiveYearSurvivalRate]]</f>
        <v>58518</v>
      </c>
      <c r="R562" s="21">
        <f>365*5*Table3[[#This Row],[FiveYearSurvivalRate]]</f>
        <v>1779.9224999999999</v>
      </c>
      <c r="S562" s="19">
        <f>6000/Table3[[#This Row],[Gas Mileage]]*4</f>
        <v>650.56517849882084</v>
      </c>
      <c r="T562" s="19">
        <f>5000</f>
        <v>5000</v>
      </c>
      <c r="U562" s="19">
        <f>Table3[[#This Row],[Price]]^0.2*20000*LOG((Table3[[#This Row],[Age]]+2))*Table3[[#This Row],[FiveYearDeathRate]]</f>
        <v>1751.7374003992609</v>
      </c>
      <c r="V562" s="19">
        <f>Table3[Price]+Table3[[#This Row],[FiveYearFuelCost]]+Table3[[#This Row],[FiveYearInsurance]]+Table3[[#This Row],[FiveYearRepairCost]]</f>
        <v>30078.302578898081</v>
      </c>
    </row>
    <row r="563" spans="1:22" x14ac:dyDescent="0.25">
      <c r="A563" t="s">
        <v>3413</v>
      </c>
      <c r="B563" t="s">
        <v>3444</v>
      </c>
      <c r="C563" t="s">
        <v>3445</v>
      </c>
      <c r="D563">
        <v>2005</v>
      </c>
      <c r="E563">
        <v>9</v>
      </c>
      <c r="F563">
        <v>2.33</v>
      </c>
      <c r="G563" s="21">
        <v>18.193000000000001</v>
      </c>
      <c r="H563" s="5">
        <v>108000</v>
      </c>
      <c r="I563" s="6">
        <v>2.6800000000000001E-2</v>
      </c>
      <c r="J563" s="6">
        <v>0.97319999999999995</v>
      </c>
      <c r="K563" s="6">
        <v>0.1252666667</v>
      </c>
      <c r="L563" s="6">
        <v>0.87473333330000003</v>
      </c>
      <c r="M563" s="7">
        <v>8007</v>
      </c>
      <c r="N563" s="7">
        <v>7843</v>
      </c>
      <c r="O563" s="7">
        <v>8171</v>
      </c>
      <c r="P563" t="s">
        <v>242</v>
      </c>
      <c r="Q563" s="5">
        <f>5*12000*Table3[[#This Row],[FiveYearSurvivalRate]]</f>
        <v>52483.999997999999</v>
      </c>
      <c r="R563" s="21">
        <f>365*5*Table3[[#This Row],[FiveYearSurvivalRate]]</f>
        <v>1596.3883332724999</v>
      </c>
      <c r="S563" s="19">
        <f>6000/Table3[[#This Row],[Gas Mileage]]*4</f>
        <v>1319.1886989501456</v>
      </c>
      <c r="T563" s="19">
        <f>5000</f>
        <v>5000</v>
      </c>
      <c r="U563" s="19">
        <f>Table3[[#This Row],[Price]]^0.2*20000*LOG((Table3[[#This Row],[Age]]+2))*Table3[[#This Row],[FiveYearDeathRate]]</f>
        <v>15746.136261390657</v>
      </c>
      <c r="V563" s="19">
        <f>Table3[Price]+Table3[[#This Row],[FiveYearFuelCost]]+Table3[[#This Row],[FiveYearInsurance]]+Table3[[#This Row],[FiveYearRepairCost]]</f>
        <v>30072.324960340804</v>
      </c>
    </row>
    <row r="564" spans="1:22" x14ac:dyDescent="0.25">
      <c r="A564" t="s">
        <v>3202</v>
      </c>
      <c r="B564" t="s">
        <v>3209</v>
      </c>
      <c r="C564" t="s">
        <v>3210</v>
      </c>
      <c r="D564">
        <v>2005</v>
      </c>
      <c r="E564">
        <v>9</v>
      </c>
      <c r="F564">
        <v>1</v>
      </c>
      <c r="G564" s="21">
        <v>16.616</v>
      </c>
      <c r="H564" s="5">
        <v>108000</v>
      </c>
      <c r="I564" s="6">
        <v>4.1799999999999997E-2</v>
      </c>
      <c r="J564" s="6">
        <v>0.95820000000000005</v>
      </c>
      <c r="K564" s="6">
        <v>0.17226666669999999</v>
      </c>
      <c r="L564" s="6">
        <v>0.82773333329999998</v>
      </c>
      <c r="M564" s="7">
        <v>4404</v>
      </c>
      <c r="N564" s="7">
        <v>4295</v>
      </c>
      <c r="O564" s="7">
        <v>4512</v>
      </c>
      <c r="P564" t="s">
        <v>134</v>
      </c>
      <c r="Q564" s="5">
        <f>5*12000*Table3[[#This Row],[FiveYearSurvivalRate]]</f>
        <v>49663.999997999999</v>
      </c>
      <c r="R564" s="21">
        <f>365*5*Table3[[#This Row],[FiveYearSurvivalRate]]</f>
        <v>1510.6133332725001</v>
      </c>
      <c r="S564" s="19">
        <f>6000/Table3[[#This Row],[Gas Mileage]]*4</f>
        <v>1444.3909484833896</v>
      </c>
      <c r="T564" s="19">
        <f>5000</f>
        <v>5000</v>
      </c>
      <c r="U564" s="19">
        <f>Table3[[#This Row],[Price]]^0.2*20000*LOG((Table3[[#This Row],[Age]]+2))*Table3[[#This Row],[FiveYearDeathRate]]</f>
        <v>19213.886941742985</v>
      </c>
      <c r="V564" s="19">
        <f>Table3[Price]+Table3[[#This Row],[FiveYearFuelCost]]+Table3[[#This Row],[FiveYearInsurance]]+Table3[[#This Row],[FiveYearRepairCost]]</f>
        <v>30062.277890226374</v>
      </c>
    </row>
    <row r="565" spans="1:22" x14ac:dyDescent="0.25">
      <c r="A565" t="s">
        <v>3413</v>
      </c>
      <c r="B565" t="s">
        <v>3430</v>
      </c>
      <c r="C565" t="s">
        <v>3431</v>
      </c>
      <c r="D565">
        <v>2006</v>
      </c>
      <c r="E565">
        <v>8</v>
      </c>
      <c r="F565">
        <v>2.67</v>
      </c>
      <c r="G565" s="21">
        <v>20.518999999999998</v>
      </c>
      <c r="H565" s="5">
        <v>96000</v>
      </c>
      <c r="I565" s="6">
        <v>2.3099999999999999E-2</v>
      </c>
      <c r="J565" s="6">
        <v>0.97689999999999999</v>
      </c>
      <c r="K565" s="6">
        <v>0.1062</v>
      </c>
      <c r="L565" s="6">
        <v>0.89380000000000004</v>
      </c>
      <c r="M565" s="7">
        <v>10361</v>
      </c>
      <c r="N565" s="7">
        <v>10146</v>
      </c>
      <c r="O565" s="7">
        <v>10577</v>
      </c>
      <c r="P565" t="s">
        <v>258</v>
      </c>
      <c r="Q565" s="5">
        <f>5*12000*Table3[[#This Row],[FiveYearSurvivalRate]]</f>
        <v>53628</v>
      </c>
      <c r="R565" s="21">
        <f>365*5*Table3[[#This Row],[FiveYearSurvivalRate]]</f>
        <v>1631.1850000000002</v>
      </c>
      <c r="S565" s="19">
        <f>6000/Table3[[#This Row],[Gas Mileage]]*4</f>
        <v>1169.6476436473513</v>
      </c>
      <c r="T565" s="19">
        <f>5000</f>
        <v>5000</v>
      </c>
      <c r="U565" s="19">
        <f>Table3[[#This Row],[Price]]^0.2*20000*LOG((Table3[[#This Row],[Age]]+2))*Table3[[#This Row],[FiveYearDeathRate]]</f>
        <v>13496.925390179033</v>
      </c>
      <c r="V565" s="19">
        <f>Table3[Price]+Table3[[#This Row],[FiveYearFuelCost]]+Table3[[#This Row],[FiveYearInsurance]]+Table3[[#This Row],[FiveYearRepairCost]]</f>
        <v>30027.573033826386</v>
      </c>
    </row>
    <row r="566" spans="1:22" x14ac:dyDescent="0.25">
      <c r="A566" t="s">
        <v>3162</v>
      </c>
      <c r="B566" t="s">
        <v>3167</v>
      </c>
      <c r="C566" t="s">
        <v>3168</v>
      </c>
      <c r="D566">
        <v>2013</v>
      </c>
      <c r="E566">
        <v>1</v>
      </c>
      <c r="F566">
        <v>4</v>
      </c>
      <c r="G566" s="21">
        <v>17.329999999999998</v>
      </c>
      <c r="H566" s="5">
        <v>12000</v>
      </c>
      <c r="I566" s="6">
        <v>3.3999999999999998E-3</v>
      </c>
      <c r="J566" s="6">
        <v>0.99660000000000004</v>
      </c>
      <c r="K566" s="6">
        <v>2.4799999999999999E-2</v>
      </c>
      <c r="L566" s="6">
        <v>0.97519999999999996</v>
      </c>
      <c r="M566" s="7">
        <v>21893</v>
      </c>
      <c r="N566" s="7">
        <v>21553</v>
      </c>
      <c r="O566" s="7">
        <v>22232</v>
      </c>
      <c r="P566" t="s">
        <v>2890</v>
      </c>
      <c r="Q566" s="5">
        <f>5*12000*Table3[[#This Row],[FiveYearSurvivalRate]]</f>
        <v>58512</v>
      </c>
      <c r="R566" s="21">
        <f>365*5*Table3[[#This Row],[FiveYearSurvivalRate]]</f>
        <v>1779.74</v>
      </c>
      <c r="S566" s="19">
        <f>6000/Table3[[#This Row],[Gas Mileage]]*4</f>
        <v>1384.8817080207734</v>
      </c>
      <c r="T566" s="19">
        <f>5000</f>
        <v>5000</v>
      </c>
      <c r="U566" s="19">
        <f>Table3[[#This Row],[Price]]^0.2*20000*LOG((Table3[[#This Row],[Age]]+2))*Table3[[#This Row],[FiveYearDeathRate]]</f>
        <v>1746.511685605564</v>
      </c>
      <c r="V566" s="19">
        <f>Table3[Price]+Table3[[#This Row],[FiveYearFuelCost]]+Table3[[#This Row],[FiveYearInsurance]]+Table3[[#This Row],[FiveYearRepairCost]]</f>
        <v>30024.393393626338</v>
      </c>
    </row>
    <row r="567" spans="1:22" x14ac:dyDescent="0.25">
      <c r="A567" t="s">
        <v>3413</v>
      </c>
      <c r="B567" t="s">
        <v>3426</v>
      </c>
      <c r="C567" t="s">
        <v>3427</v>
      </c>
      <c r="D567">
        <v>2007</v>
      </c>
      <c r="E567">
        <v>7</v>
      </c>
      <c r="F567">
        <v>2</v>
      </c>
      <c r="G567" s="21">
        <v>21.73</v>
      </c>
      <c r="H567" s="5">
        <v>84000</v>
      </c>
      <c r="I567" s="6">
        <v>1.9400000000000001E-2</v>
      </c>
      <c r="J567" s="6">
        <v>0.98060000000000003</v>
      </c>
      <c r="K567" s="6">
        <v>8.7133333300000004E-2</v>
      </c>
      <c r="L567" s="6">
        <v>0.91286666670000005</v>
      </c>
      <c r="M567" s="7">
        <v>12876</v>
      </c>
      <c r="N567" s="7">
        <v>12520</v>
      </c>
      <c r="O567" s="7">
        <v>13233</v>
      </c>
      <c r="P567" t="s">
        <v>564</v>
      </c>
      <c r="Q567" s="5">
        <f>5*12000*Table3[[#This Row],[FiveYearSurvivalRate]]</f>
        <v>54772.000002000001</v>
      </c>
      <c r="R567" s="21">
        <f>365*5*Table3[[#This Row],[FiveYearSurvivalRate]]</f>
        <v>1665.9816667275002</v>
      </c>
      <c r="S567" s="19">
        <f>6000/Table3[[#This Row],[Gas Mileage]]*4</f>
        <v>1104.4638748274274</v>
      </c>
      <c r="T567" s="19">
        <f>5000</f>
        <v>5000</v>
      </c>
      <c r="U567" s="19">
        <f>Table3[[#This Row],[Price]]^0.2*20000*LOG((Table3[[#This Row],[Age]]+2))*Table3[[#This Row],[FiveYearDeathRate]]</f>
        <v>11036.446876206704</v>
      </c>
      <c r="V567" s="19">
        <f>Table3[Price]+Table3[[#This Row],[FiveYearFuelCost]]+Table3[[#This Row],[FiveYearInsurance]]+Table3[[#This Row],[FiveYearRepairCost]]</f>
        <v>30016.910751034131</v>
      </c>
    </row>
    <row r="568" spans="1:22" x14ac:dyDescent="0.25">
      <c r="A568" t="s">
        <v>3413</v>
      </c>
      <c r="B568" t="s">
        <v>3438</v>
      </c>
      <c r="C568" t="s">
        <v>3439</v>
      </c>
      <c r="D568">
        <v>2008</v>
      </c>
      <c r="E568">
        <v>6</v>
      </c>
      <c r="F568">
        <v>2.67</v>
      </c>
      <c r="G568" s="21">
        <v>14.75</v>
      </c>
      <c r="H568" s="5">
        <v>72000</v>
      </c>
      <c r="I568" s="6">
        <v>1.5699999999999999E-2</v>
      </c>
      <c r="J568" s="6">
        <v>0.98429999999999995</v>
      </c>
      <c r="K568" s="6">
        <v>6.80666667E-2</v>
      </c>
      <c r="L568" s="6">
        <v>0.93193333330000006</v>
      </c>
      <c r="M568" s="7">
        <v>14970</v>
      </c>
      <c r="N568" s="7">
        <v>14495</v>
      </c>
      <c r="O568" s="7">
        <v>15444</v>
      </c>
      <c r="P568" t="s">
        <v>916</v>
      </c>
      <c r="Q568" s="5">
        <f>5*12000*Table3[[#This Row],[FiveYearSurvivalRate]]</f>
        <v>55915.999998000007</v>
      </c>
      <c r="R568" s="21">
        <f>365*5*Table3[[#This Row],[FiveYearSurvivalRate]]</f>
        <v>1700.7783332725</v>
      </c>
      <c r="S568" s="19">
        <f>6000/Table3[[#This Row],[Gas Mileage]]*4</f>
        <v>1627.1186440677966</v>
      </c>
      <c r="T568" s="19">
        <f>5000</f>
        <v>5000</v>
      </c>
      <c r="U568" s="19">
        <f>Table3[[#This Row],[Price]]^0.2*20000*LOG((Table3[[#This Row],[Age]]+2))*Table3[[#This Row],[FiveYearDeathRate]]</f>
        <v>8408.9131320687484</v>
      </c>
      <c r="V568" s="19">
        <f>Table3[Price]+Table3[[#This Row],[FiveYearFuelCost]]+Table3[[#This Row],[FiveYearInsurance]]+Table3[[#This Row],[FiveYearRepairCost]]</f>
        <v>30006.031776136544</v>
      </c>
    </row>
    <row r="569" spans="1:22" x14ac:dyDescent="0.25">
      <c r="A569" t="s">
        <v>3453</v>
      </c>
      <c r="B569" t="s">
        <v>3462</v>
      </c>
      <c r="C569" t="s">
        <v>3463</v>
      </c>
      <c r="D569">
        <v>2014</v>
      </c>
      <c r="E569">
        <v>0</v>
      </c>
      <c r="F569">
        <v>4</v>
      </c>
      <c r="G569" s="21">
        <v>22.145</v>
      </c>
      <c r="H569" s="5">
        <v>0</v>
      </c>
      <c r="I569" s="6">
        <v>0</v>
      </c>
      <c r="J569" s="6">
        <v>1</v>
      </c>
      <c r="K569" s="6">
        <v>1E-3</v>
      </c>
      <c r="L569" s="6">
        <v>0.999</v>
      </c>
      <c r="M569" s="7">
        <v>23839</v>
      </c>
      <c r="N569" s="7">
        <v>23495</v>
      </c>
      <c r="O569" s="7">
        <v>24184</v>
      </c>
      <c r="P569" t="s">
        <v>3708</v>
      </c>
      <c r="Q569" s="5">
        <f>5*12000*Table3[[#This Row],[FiveYearSurvivalRate]]</f>
        <v>59940</v>
      </c>
      <c r="R569" s="21">
        <f>365*5*Table3[[#This Row],[FiveYearSurvivalRate]]</f>
        <v>1823.175</v>
      </c>
      <c r="S569" s="19">
        <f>6000/Table3[[#This Row],[Gas Mileage]]*4</f>
        <v>1083.7660871528562</v>
      </c>
      <c r="T569" s="19">
        <f>5000</f>
        <v>5000</v>
      </c>
      <c r="U569" s="19">
        <f>Table3[[#This Row],[Price]]^0.2*20000*LOG((Table3[[#This Row],[Age]]+2))*Table3[[#This Row],[FiveYearDeathRate]]</f>
        <v>45.195726798938949</v>
      </c>
      <c r="V569" s="19">
        <f>Table3[Price]+Table3[[#This Row],[FiveYearFuelCost]]+Table3[[#This Row],[FiveYearInsurance]]+Table3[[#This Row],[FiveYearRepairCost]]</f>
        <v>29967.961813951795</v>
      </c>
    </row>
    <row r="570" spans="1:22" x14ac:dyDescent="0.25">
      <c r="A570" t="s">
        <v>3288</v>
      </c>
      <c r="B570" t="s">
        <v>3299</v>
      </c>
      <c r="C570" t="s">
        <v>3300</v>
      </c>
      <c r="D570">
        <v>2011</v>
      </c>
      <c r="E570">
        <v>3</v>
      </c>
      <c r="F570">
        <v>2</v>
      </c>
      <c r="G570" s="21">
        <v>17.937000000000001</v>
      </c>
      <c r="H570" s="5">
        <v>36000</v>
      </c>
      <c r="I570" s="6">
        <v>1.0200000000000001E-2</v>
      </c>
      <c r="J570" s="6">
        <v>0.98980000000000001</v>
      </c>
      <c r="K570" s="6">
        <v>4.0399999999999998E-2</v>
      </c>
      <c r="L570" s="6">
        <v>0.95960000000000001</v>
      </c>
      <c r="M570" s="7">
        <v>19536</v>
      </c>
      <c r="N570" s="7">
        <v>19158</v>
      </c>
      <c r="O570" s="7">
        <v>19914</v>
      </c>
      <c r="P570" t="s">
        <v>1912</v>
      </c>
      <c r="Q570" s="5">
        <f>5*12000*Table3[[#This Row],[FiveYearSurvivalRate]]</f>
        <v>57576</v>
      </c>
      <c r="R570" s="21">
        <f>365*5*Table3[[#This Row],[FiveYearSurvivalRate]]</f>
        <v>1751.27</v>
      </c>
      <c r="S570" s="19">
        <f>6000/Table3[[#This Row],[Gas Mileage]]*4</f>
        <v>1338.0163907007859</v>
      </c>
      <c r="T570" s="19">
        <f>5000</f>
        <v>5000</v>
      </c>
      <c r="U570" s="19">
        <f>Table3[[#This Row],[Price]]^0.2*20000*LOG((Table3[[#This Row],[Age]]+2))*Table3[[#This Row],[FiveYearDeathRate]]</f>
        <v>4074.1501340808563</v>
      </c>
      <c r="V570" s="19">
        <f>Table3[Price]+Table3[[#This Row],[FiveYearFuelCost]]+Table3[[#This Row],[FiveYearInsurance]]+Table3[[#This Row],[FiveYearRepairCost]]</f>
        <v>29948.166524781642</v>
      </c>
    </row>
    <row r="571" spans="1:22" x14ac:dyDescent="0.25">
      <c r="A571" t="s">
        <v>3413</v>
      </c>
      <c r="B571" t="s">
        <v>3434</v>
      </c>
      <c r="C571" t="s">
        <v>3435</v>
      </c>
      <c r="D571">
        <v>2014</v>
      </c>
      <c r="E571">
        <v>0</v>
      </c>
      <c r="F571">
        <v>3.67</v>
      </c>
      <c r="G571" s="21">
        <v>26.164999999999999</v>
      </c>
      <c r="H571" s="5">
        <v>0</v>
      </c>
      <c r="I571" s="6">
        <v>0</v>
      </c>
      <c r="J571" s="6">
        <v>1</v>
      </c>
      <c r="K571" s="6">
        <v>1.2E-2</v>
      </c>
      <c r="L571" s="6">
        <v>0.98799999999999999</v>
      </c>
      <c r="M571" s="7">
        <v>23476</v>
      </c>
      <c r="N571" s="7">
        <v>22790</v>
      </c>
      <c r="O571" s="7">
        <v>24160</v>
      </c>
      <c r="P571" t="s">
        <v>3696</v>
      </c>
      <c r="Q571" s="5">
        <f>5*12000*Table3[[#This Row],[FiveYearSurvivalRate]]</f>
        <v>59280</v>
      </c>
      <c r="R571" s="21">
        <f>365*5*Table3[[#This Row],[FiveYearSurvivalRate]]</f>
        <v>1803.1</v>
      </c>
      <c r="S571" s="19">
        <f>6000/Table3[[#This Row],[Gas Mileage]]*4</f>
        <v>917.25587617045676</v>
      </c>
      <c r="T571" s="19">
        <f>5000</f>
        <v>5000</v>
      </c>
      <c r="U571" s="19">
        <f>Table3[[#This Row],[Price]]^0.2*20000*LOG((Table3[[#This Row],[Age]]+2))*Table3[[#This Row],[FiveYearDeathRate]]</f>
        <v>540.68688356654627</v>
      </c>
      <c r="V571" s="19">
        <f>Table3[Price]+Table3[[#This Row],[FiveYearFuelCost]]+Table3[[#This Row],[FiveYearInsurance]]+Table3[[#This Row],[FiveYearRepairCost]]</f>
        <v>29933.942759737001</v>
      </c>
    </row>
    <row r="572" spans="1:22" x14ac:dyDescent="0.25">
      <c r="A572" t="s">
        <v>3328</v>
      </c>
      <c r="B572" t="s">
        <v>3331</v>
      </c>
      <c r="C572" t="s">
        <v>3332</v>
      </c>
      <c r="D572">
        <v>2010</v>
      </c>
      <c r="E572">
        <v>4</v>
      </c>
      <c r="F572">
        <v>3.33</v>
      </c>
      <c r="G572" s="21">
        <v>23.603999999999999</v>
      </c>
      <c r="H572" s="5">
        <v>48000</v>
      </c>
      <c r="I572" s="6">
        <v>8.8000000000000005E-3</v>
      </c>
      <c r="J572" s="6">
        <v>0.99119999999999997</v>
      </c>
      <c r="K572" s="6">
        <v>3.5000000000000003E-2</v>
      </c>
      <c r="L572" s="6">
        <v>0.96499999999999997</v>
      </c>
      <c r="M572" s="7">
        <v>19968</v>
      </c>
      <c r="N572" s="7">
        <v>19597</v>
      </c>
      <c r="O572" s="7">
        <v>20339</v>
      </c>
      <c r="P572" t="s">
        <v>1904</v>
      </c>
      <c r="Q572" s="5">
        <f>5*12000*Table3[[#This Row],[FiveYearSurvivalRate]]</f>
        <v>57900</v>
      </c>
      <c r="R572" s="21">
        <f>365*5*Table3[[#This Row],[FiveYearSurvivalRate]]</f>
        <v>1761.125</v>
      </c>
      <c r="S572" s="19">
        <f>6000/Table3[[#This Row],[Gas Mileage]]*4</f>
        <v>1016.7768174885613</v>
      </c>
      <c r="T572" s="19">
        <f>5000</f>
        <v>5000</v>
      </c>
      <c r="U572" s="19">
        <f>Table3[[#This Row],[Price]]^0.2*20000*LOG((Table3[[#This Row],[Age]]+2))*Table3[[#This Row],[FiveYearDeathRate]]</f>
        <v>3946.6532679220431</v>
      </c>
      <c r="V572" s="19">
        <f>Table3[Price]+Table3[[#This Row],[FiveYearFuelCost]]+Table3[[#This Row],[FiveYearInsurance]]+Table3[[#This Row],[FiveYearRepairCost]]</f>
        <v>29931.430085410604</v>
      </c>
    </row>
    <row r="573" spans="1:22" x14ac:dyDescent="0.25">
      <c r="A573" t="s">
        <v>3118</v>
      </c>
      <c r="B573" t="s">
        <v>3135</v>
      </c>
      <c r="C573" t="s">
        <v>3136</v>
      </c>
      <c r="D573">
        <v>2010</v>
      </c>
      <c r="E573">
        <v>4</v>
      </c>
      <c r="G573" s="21">
        <v>16.984999999999999</v>
      </c>
      <c r="H573" s="5">
        <v>48000</v>
      </c>
      <c r="I573" s="6">
        <v>1.52E-2</v>
      </c>
      <c r="J573" s="6">
        <v>0.98480000000000001</v>
      </c>
      <c r="K573" s="6">
        <v>4.1799999999999997E-2</v>
      </c>
      <c r="L573" s="6">
        <v>0.95820000000000005</v>
      </c>
      <c r="M573" s="7">
        <v>18841</v>
      </c>
      <c r="N573" s="7">
        <v>18363</v>
      </c>
      <c r="O573" s="7">
        <v>19318</v>
      </c>
      <c r="P573" t="s">
        <v>1762</v>
      </c>
      <c r="Q573" s="5">
        <f>5*12000*Table3[[#This Row],[FiveYearSurvivalRate]]</f>
        <v>57492</v>
      </c>
      <c r="R573" s="21">
        <f>365*5*Table3[[#This Row],[FiveYearSurvivalRate]]</f>
        <v>1748.7150000000001</v>
      </c>
      <c r="S573" s="19">
        <f>6000/Table3[[#This Row],[Gas Mileage]]*4</f>
        <v>1413.0114807182808</v>
      </c>
      <c r="T573" s="19">
        <f>5000</f>
        <v>5000</v>
      </c>
      <c r="U573" s="19">
        <f>Table3[[#This Row],[Price]]^0.2*20000*LOG((Table3[[#This Row],[Age]]+2))*Table3[[#This Row],[FiveYearDeathRate]]</f>
        <v>4658.9825840299436</v>
      </c>
      <c r="V573" s="19">
        <f>Table3[Price]+Table3[[#This Row],[FiveYearFuelCost]]+Table3[[#This Row],[FiveYearInsurance]]+Table3[[#This Row],[FiveYearRepairCost]]</f>
        <v>29912.994064748222</v>
      </c>
    </row>
    <row r="574" spans="1:22" x14ac:dyDescent="0.25">
      <c r="A574" t="s">
        <v>3202</v>
      </c>
      <c r="B574" t="s">
        <v>3203</v>
      </c>
      <c r="C574" t="s">
        <v>3204</v>
      </c>
      <c r="D574">
        <v>2011</v>
      </c>
      <c r="E574">
        <v>3</v>
      </c>
      <c r="F574">
        <v>4</v>
      </c>
      <c r="G574" s="21">
        <v>18.363</v>
      </c>
      <c r="H574" s="5">
        <v>36000</v>
      </c>
      <c r="I574" s="6">
        <v>1.14E-2</v>
      </c>
      <c r="J574" s="6">
        <v>0.98860000000000003</v>
      </c>
      <c r="K574" s="6">
        <v>3.61E-2</v>
      </c>
      <c r="L574" s="6">
        <v>0.96389999999999998</v>
      </c>
      <c r="M574" s="7">
        <v>19932</v>
      </c>
      <c r="N574" s="7">
        <v>19598</v>
      </c>
      <c r="O574" s="7">
        <v>20266</v>
      </c>
      <c r="P574" t="s">
        <v>2230</v>
      </c>
      <c r="Q574" s="5">
        <f>5*12000*Table3[[#This Row],[FiveYearSurvivalRate]]</f>
        <v>57834</v>
      </c>
      <c r="R574" s="21">
        <f>365*5*Table3[[#This Row],[FiveYearSurvivalRate]]</f>
        <v>1759.1175000000001</v>
      </c>
      <c r="S574" s="19">
        <f>6000/Table3[[#This Row],[Gas Mileage]]*4</f>
        <v>1306.9759843162883</v>
      </c>
      <c r="T574" s="19">
        <f>5000</f>
        <v>5000</v>
      </c>
      <c r="U574" s="19">
        <f>Table3[[#This Row],[Price]]^0.2*20000*LOG((Table3[[#This Row],[Age]]+2))*Table3[[#This Row],[FiveYearDeathRate]]</f>
        <v>3655.1559573100831</v>
      </c>
      <c r="V574" s="19">
        <f>Table3[Price]+Table3[[#This Row],[FiveYearFuelCost]]+Table3[[#This Row],[FiveYearInsurance]]+Table3[[#This Row],[FiveYearRepairCost]]</f>
        <v>29894.131941626372</v>
      </c>
    </row>
    <row r="575" spans="1:22" x14ac:dyDescent="0.25">
      <c r="A575" t="s">
        <v>3288</v>
      </c>
      <c r="B575" t="s">
        <v>3299</v>
      </c>
      <c r="C575" t="s">
        <v>3300</v>
      </c>
      <c r="D575">
        <v>2014</v>
      </c>
      <c r="E575">
        <v>0</v>
      </c>
      <c r="F575">
        <v>2</v>
      </c>
      <c r="G575" s="21">
        <v>17.937000000000001</v>
      </c>
      <c r="H575" s="5">
        <v>0</v>
      </c>
      <c r="I575" s="6">
        <v>0</v>
      </c>
      <c r="J575" s="6">
        <v>1</v>
      </c>
      <c r="K575" s="6">
        <v>1.7000000000000001E-2</v>
      </c>
      <c r="L575" s="6">
        <v>0.98299999999999998</v>
      </c>
      <c r="M575" s="7">
        <v>22771</v>
      </c>
      <c r="N575" s="7">
        <v>22395</v>
      </c>
      <c r="O575" s="7">
        <v>23148</v>
      </c>
      <c r="P575" t="s">
        <v>3649</v>
      </c>
      <c r="Q575" s="5">
        <f>5*12000*Table3[[#This Row],[FiveYearSurvivalRate]]</f>
        <v>58980</v>
      </c>
      <c r="R575" s="21">
        <f>365*5*Table3[[#This Row],[FiveYearSurvivalRate]]</f>
        <v>1793.9749999999999</v>
      </c>
      <c r="S575" s="19">
        <f>6000/Table3[[#This Row],[Gas Mileage]]*4</f>
        <v>1338.0163907007859</v>
      </c>
      <c r="T575" s="19">
        <f>5000</f>
        <v>5000</v>
      </c>
      <c r="U575" s="19">
        <f>Table3[[#This Row],[Price]]^0.2*20000*LOG((Table3[[#This Row],[Age]]+2))*Table3[[#This Row],[FiveYearDeathRate]]</f>
        <v>761.31626806931513</v>
      </c>
      <c r="V575" s="19">
        <f>Table3[Price]+Table3[[#This Row],[FiveYearFuelCost]]+Table3[[#This Row],[FiveYearInsurance]]+Table3[[#This Row],[FiveYearRepairCost]]</f>
        <v>29870.332658770101</v>
      </c>
    </row>
    <row r="576" spans="1:22" x14ac:dyDescent="0.25">
      <c r="A576" t="s">
        <v>3244</v>
      </c>
      <c r="B576" t="s">
        <v>3251</v>
      </c>
      <c r="C576" t="s">
        <v>3252</v>
      </c>
      <c r="D576">
        <v>2008</v>
      </c>
      <c r="E576">
        <v>6</v>
      </c>
      <c r="F576">
        <v>3</v>
      </c>
      <c r="G576" s="21">
        <v>19.5</v>
      </c>
      <c r="H576" s="5">
        <v>72000</v>
      </c>
      <c r="I576" s="6">
        <v>0.03</v>
      </c>
      <c r="J576" s="6">
        <v>0.97</v>
      </c>
      <c r="K576" s="6">
        <v>0.1512</v>
      </c>
      <c r="L576" s="6">
        <v>0.8488</v>
      </c>
      <c r="M576" s="7">
        <v>7409</v>
      </c>
      <c r="N576" s="7">
        <v>7202</v>
      </c>
      <c r="O576" s="7">
        <v>7617</v>
      </c>
      <c r="P576" t="s">
        <v>1118</v>
      </c>
      <c r="Q576" s="5">
        <f>5*12000*Table3[[#This Row],[FiveYearSurvivalRate]]</f>
        <v>50928</v>
      </c>
      <c r="R576" s="21">
        <f>365*5*Table3[[#This Row],[FiveYearSurvivalRate]]</f>
        <v>1549.06</v>
      </c>
      <c r="S576" s="19">
        <f>6000/Table3[[#This Row],[Gas Mileage]]*4</f>
        <v>1230.7692307692307</v>
      </c>
      <c r="T576" s="19">
        <f>5000</f>
        <v>5000</v>
      </c>
      <c r="U576" s="19">
        <f>Table3[[#This Row],[Price]]^0.2*20000*LOG((Table3[[#This Row],[Age]]+2))*Table3[[#This Row],[FiveYearDeathRate]]</f>
        <v>16227.990053779193</v>
      </c>
      <c r="V576" s="19">
        <f>Table3[Price]+Table3[[#This Row],[FiveYearFuelCost]]+Table3[[#This Row],[FiveYearInsurance]]+Table3[[#This Row],[FiveYearRepairCost]]</f>
        <v>29867.759284548425</v>
      </c>
    </row>
    <row r="577" spans="1:22" x14ac:dyDescent="0.25">
      <c r="A577" t="s">
        <v>3118</v>
      </c>
      <c r="B577" t="s">
        <v>3139</v>
      </c>
      <c r="C577" t="s">
        <v>3140</v>
      </c>
      <c r="D577">
        <v>2010</v>
      </c>
      <c r="E577">
        <v>4</v>
      </c>
      <c r="G577" s="21">
        <v>18.47</v>
      </c>
      <c r="H577" s="5">
        <v>48000</v>
      </c>
      <c r="I577" s="6">
        <v>1.52E-2</v>
      </c>
      <c r="J577" s="6">
        <v>0.98480000000000001</v>
      </c>
      <c r="K577" s="6">
        <v>4.1799999999999997E-2</v>
      </c>
      <c r="L577" s="6">
        <v>0.95820000000000005</v>
      </c>
      <c r="M577" s="7">
        <v>18876</v>
      </c>
      <c r="N577" s="7">
        <v>18531</v>
      </c>
      <c r="O577" s="7">
        <v>19220</v>
      </c>
      <c r="P577" t="s">
        <v>1766</v>
      </c>
      <c r="Q577" s="5">
        <f>5*12000*Table3[[#This Row],[FiveYearSurvivalRate]]</f>
        <v>57492</v>
      </c>
      <c r="R577" s="21">
        <f>365*5*Table3[[#This Row],[FiveYearSurvivalRate]]</f>
        <v>1748.7150000000001</v>
      </c>
      <c r="S577" s="19">
        <f>6000/Table3[[#This Row],[Gas Mileage]]*4</f>
        <v>1299.4044396318354</v>
      </c>
      <c r="T577" s="19">
        <f>5000</f>
        <v>5000</v>
      </c>
      <c r="U577" s="19">
        <f>Table3[[#This Row],[Price]]^0.2*20000*LOG((Table3[[#This Row],[Age]]+2))*Table3[[#This Row],[FiveYearDeathRate]]</f>
        <v>4660.7122518674723</v>
      </c>
      <c r="V577" s="19">
        <f>Table3[Price]+Table3[[#This Row],[FiveYearFuelCost]]+Table3[[#This Row],[FiveYearInsurance]]+Table3[[#This Row],[FiveYearRepairCost]]</f>
        <v>29836.116691499308</v>
      </c>
    </row>
    <row r="578" spans="1:22" x14ac:dyDescent="0.25">
      <c r="A578" t="s">
        <v>3101</v>
      </c>
      <c r="B578" t="s">
        <v>3114</v>
      </c>
      <c r="C578" t="s">
        <v>3115</v>
      </c>
      <c r="D578">
        <v>2005</v>
      </c>
      <c r="E578">
        <v>9</v>
      </c>
      <c r="G578" s="21">
        <v>15.83</v>
      </c>
      <c r="H578" s="5">
        <v>108000</v>
      </c>
      <c r="I578" s="6">
        <v>1.78E-2</v>
      </c>
      <c r="J578" s="6">
        <v>0.98219999999999996</v>
      </c>
      <c r="K578" s="6">
        <v>0.1092666667</v>
      </c>
      <c r="L578" s="6">
        <v>0.89073333330000004</v>
      </c>
      <c r="M578" s="7">
        <v>9179</v>
      </c>
      <c r="N578" s="7">
        <v>9060</v>
      </c>
      <c r="O578" s="7">
        <v>9297</v>
      </c>
      <c r="P578" t="s">
        <v>82</v>
      </c>
      <c r="Q578" s="5">
        <f>5*12000*Table3[[#This Row],[FiveYearSurvivalRate]]</f>
        <v>53443.999997999999</v>
      </c>
      <c r="R578" s="21">
        <f>365*5*Table3[[#This Row],[FiveYearSurvivalRate]]</f>
        <v>1625.5883332725</v>
      </c>
      <c r="S578" s="19">
        <f>6000/Table3[[#This Row],[Gas Mileage]]*4</f>
        <v>1516.1086544535692</v>
      </c>
      <c r="T578" s="19">
        <f>5000</f>
        <v>5000</v>
      </c>
      <c r="U578" s="19">
        <f>Table3[[#This Row],[Price]]^0.2*20000*LOG((Table3[[#This Row],[Age]]+2))*Table3[[#This Row],[FiveYearDeathRate]]</f>
        <v>14115.33816462394</v>
      </c>
      <c r="V578" s="19">
        <f>Table3[Price]+Table3[[#This Row],[FiveYearFuelCost]]+Table3[[#This Row],[FiveYearInsurance]]+Table3[[#This Row],[FiveYearRepairCost]]</f>
        <v>29810.446819077508</v>
      </c>
    </row>
    <row r="579" spans="1:22" x14ac:dyDescent="0.25">
      <c r="A579" t="s">
        <v>3101</v>
      </c>
      <c r="B579" t="s">
        <v>3102</v>
      </c>
      <c r="C579" t="s">
        <v>3103</v>
      </c>
      <c r="D579">
        <v>2012</v>
      </c>
      <c r="E579">
        <v>2</v>
      </c>
      <c r="F579">
        <v>4</v>
      </c>
      <c r="G579" s="21">
        <v>18.010999999999999</v>
      </c>
      <c r="H579" s="5">
        <v>24000</v>
      </c>
      <c r="I579" s="6">
        <v>2E-3</v>
      </c>
      <c r="J579" s="6">
        <v>0.998</v>
      </c>
      <c r="K579" s="6">
        <v>1.14E-2</v>
      </c>
      <c r="L579" s="6">
        <v>0.98860000000000003</v>
      </c>
      <c r="M579" s="7">
        <v>22423</v>
      </c>
      <c r="N579" s="7">
        <v>22065</v>
      </c>
      <c r="O579" s="7">
        <v>22781</v>
      </c>
      <c r="P579" t="s">
        <v>2502</v>
      </c>
      <c r="Q579" s="5">
        <f>5*12000*Table3[[#This Row],[FiveYearSurvivalRate]]</f>
        <v>59316</v>
      </c>
      <c r="R579" s="21">
        <f>365*5*Table3[[#This Row],[FiveYearSurvivalRate]]</f>
        <v>1804.1950000000002</v>
      </c>
      <c r="S579" s="19">
        <f>6000/Table3[[#This Row],[Gas Mileage]]*4</f>
        <v>1332.5190161567932</v>
      </c>
      <c r="T579" s="19">
        <f>5000</f>
        <v>5000</v>
      </c>
      <c r="U579" s="19">
        <f>Table3[[#This Row],[Price]]^0.2*20000*LOG((Table3[[#This Row],[Age]]+2))*Table3[[#This Row],[FiveYearDeathRate]]</f>
        <v>1017.9193225527764</v>
      </c>
      <c r="V579" s="19">
        <f>Table3[Price]+Table3[[#This Row],[FiveYearFuelCost]]+Table3[[#This Row],[FiveYearInsurance]]+Table3[[#This Row],[FiveYearRepairCost]]</f>
        <v>29773.43833870957</v>
      </c>
    </row>
    <row r="580" spans="1:22" x14ac:dyDescent="0.25">
      <c r="A580" t="s">
        <v>3359</v>
      </c>
      <c r="B580" t="s">
        <v>3368</v>
      </c>
      <c r="C580" t="s">
        <v>3369</v>
      </c>
      <c r="D580">
        <v>2008</v>
      </c>
      <c r="E580">
        <v>6</v>
      </c>
      <c r="F580">
        <v>3.67</v>
      </c>
      <c r="G580" s="21">
        <v>21.364999999999998</v>
      </c>
      <c r="H580" s="5">
        <v>72000</v>
      </c>
      <c r="I580" s="6">
        <v>1.7000000000000001E-2</v>
      </c>
      <c r="J580" s="6">
        <v>0.98299999999999998</v>
      </c>
      <c r="K580" s="6">
        <v>9.5133333299999998E-2</v>
      </c>
      <c r="L580" s="6">
        <v>0.90486666670000004</v>
      </c>
      <c r="M580" s="7">
        <v>12329</v>
      </c>
      <c r="N580" s="7">
        <v>12143</v>
      </c>
      <c r="O580" s="7">
        <v>12514</v>
      </c>
      <c r="P580" t="s">
        <v>862</v>
      </c>
      <c r="Q580" s="5">
        <f>5*12000*Table3[[#This Row],[FiveYearSurvivalRate]]</f>
        <v>54292.000002000001</v>
      </c>
      <c r="R580" s="21">
        <f>365*5*Table3[[#This Row],[FiveYearSurvivalRate]]</f>
        <v>1651.3816667275</v>
      </c>
      <c r="S580" s="19">
        <f>6000/Table3[[#This Row],[Gas Mileage]]*4</f>
        <v>1123.3325532412825</v>
      </c>
      <c r="T580" s="19">
        <f>5000</f>
        <v>5000</v>
      </c>
      <c r="U580" s="19">
        <f>Table3[[#This Row],[Price]]^0.2*20000*LOG((Table3[[#This Row],[Age]]+2))*Table3[[#This Row],[FiveYearDeathRate]]</f>
        <v>11305.227523083402</v>
      </c>
      <c r="V580" s="19">
        <f>Table3[Price]+Table3[[#This Row],[FiveYearFuelCost]]+Table3[[#This Row],[FiveYearInsurance]]+Table3[[#This Row],[FiveYearRepairCost]]</f>
        <v>29757.560076324684</v>
      </c>
    </row>
    <row r="581" spans="1:22" x14ac:dyDescent="0.25">
      <c r="A581" t="s">
        <v>3080</v>
      </c>
      <c r="B581" t="s">
        <v>3085</v>
      </c>
      <c r="C581" t="s">
        <v>3086</v>
      </c>
      <c r="D581">
        <v>2013</v>
      </c>
      <c r="E581">
        <v>1</v>
      </c>
      <c r="F581">
        <v>4</v>
      </c>
      <c r="G581" s="21">
        <v>20.85</v>
      </c>
      <c r="H581" s="5">
        <v>12000</v>
      </c>
      <c r="I581" s="6">
        <v>1E-3</v>
      </c>
      <c r="J581" s="6">
        <v>0.999</v>
      </c>
      <c r="K581" s="6">
        <v>8.2000000000000007E-3</v>
      </c>
      <c r="L581" s="6">
        <v>0.99180000000000001</v>
      </c>
      <c r="M581" s="7">
        <v>23012</v>
      </c>
      <c r="N581" s="7">
        <v>22604</v>
      </c>
      <c r="O581" s="7">
        <v>23421</v>
      </c>
      <c r="P581" t="s">
        <v>2812</v>
      </c>
      <c r="Q581" s="5">
        <f>5*12000*Table3[[#This Row],[FiveYearSurvivalRate]]</f>
        <v>59508</v>
      </c>
      <c r="R581" s="21">
        <f>365*5*Table3[[#This Row],[FiveYearSurvivalRate]]</f>
        <v>1810.0350000000001</v>
      </c>
      <c r="S581" s="19">
        <f>6000/Table3[[#This Row],[Gas Mileage]]*4</f>
        <v>1151.0791366906474</v>
      </c>
      <c r="T581" s="19">
        <f>5000</f>
        <v>5000</v>
      </c>
      <c r="U581" s="19">
        <f>Table3[[#This Row],[Price]]^0.2*20000*LOG((Table3[[#This Row],[Age]]+2))*Table3[[#This Row],[FiveYearDeathRate]]</f>
        <v>583.26173445949064</v>
      </c>
      <c r="V581" s="19">
        <f>Table3[Price]+Table3[[#This Row],[FiveYearFuelCost]]+Table3[[#This Row],[FiveYearInsurance]]+Table3[[#This Row],[FiveYearRepairCost]]</f>
        <v>29746.34087115014</v>
      </c>
    </row>
    <row r="582" spans="1:22" x14ac:dyDescent="0.25">
      <c r="A582" t="s">
        <v>3048</v>
      </c>
      <c r="B582" t="s">
        <v>3055</v>
      </c>
      <c r="C582" t="s">
        <v>3056</v>
      </c>
      <c r="D582">
        <v>2012</v>
      </c>
      <c r="E582">
        <v>2</v>
      </c>
      <c r="F582">
        <v>4</v>
      </c>
      <c r="G582" s="21">
        <v>23.165400000000002</v>
      </c>
      <c r="H582" s="5">
        <v>24000</v>
      </c>
      <c r="I582" s="6">
        <v>4.4000000000000003E-3</v>
      </c>
      <c r="J582" s="6">
        <v>0.99560000000000004</v>
      </c>
      <c r="K582" s="6">
        <v>1.6199999999999999E-2</v>
      </c>
      <c r="L582" s="6">
        <v>0.98380000000000001</v>
      </c>
      <c r="M582" s="7">
        <v>22240</v>
      </c>
      <c r="N582" s="7">
        <v>21967</v>
      </c>
      <c r="O582" s="7">
        <v>22513</v>
      </c>
      <c r="P582" t="s">
        <v>2526</v>
      </c>
      <c r="Q582" s="5">
        <f>5*12000*Table3[[#This Row],[FiveYearSurvivalRate]]</f>
        <v>59028</v>
      </c>
      <c r="R582" s="21">
        <f>365*5*Table3[[#This Row],[FiveYearSurvivalRate]]</f>
        <v>1795.4349999999999</v>
      </c>
      <c r="S582" s="19">
        <f>6000/Table3[[#This Row],[Gas Mileage]]*4</f>
        <v>1036.0278691496801</v>
      </c>
      <c r="T582" s="19">
        <f>5000</f>
        <v>5000</v>
      </c>
      <c r="U582" s="19">
        <f>Table3[[#This Row],[Price]]^0.2*20000*LOG((Table3[[#This Row],[Age]]+2))*Table3[[#This Row],[FiveYearDeathRate]]</f>
        <v>1444.1481053073494</v>
      </c>
      <c r="V582" s="19">
        <f>Table3[Price]+Table3[[#This Row],[FiveYearFuelCost]]+Table3[[#This Row],[FiveYearInsurance]]+Table3[[#This Row],[FiveYearRepairCost]]</f>
        <v>29720.17597445703</v>
      </c>
    </row>
    <row r="583" spans="1:22" x14ac:dyDescent="0.25">
      <c r="A583" t="s">
        <v>3217</v>
      </c>
      <c r="B583" t="s">
        <v>3224</v>
      </c>
      <c r="C583" t="s">
        <v>3225</v>
      </c>
      <c r="D583">
        <v>2014</v>
      </c>
      <c r="E583">
        <v>0</v>
      </c>
      <c r="F583">
        <v>4</v>
      </c>
      <c r="G583" s="21">
        <v>25.85</v>
      </c>
      <c r="H583" s="5">
        <v>0</v>
      </c>
      <c r="I583" s="6">
        <v>0</v>
      </c>
      <c r="J583" s="6">
        <v>1</v>
      </c>
      <c r="K583" s="6">
        <v>1.0999999999999999E-2</v>
      </c>
      <c r="L583" s="6">
        <v>0.98899999999999999</v>
      </c>
      <c r="M583" s="7">
        <v>23272</v>
      </c>
      <c r="N583" s="7">
        <v>22945</v>
      </c>
      <c r="O583" s="7">
        <v>23599</v>
      </c>
      <c r="P583" t="s">
        <v>3627</v>
      </c>
      <c r="Q583" s="5">
        <f>5*12000*Table3[[#This Row],[FiveYearSurvivalRate]]</f>
        <v>59340</v>
      </c>
      <c r="R583" s="21">
        <f>365*5*Table3[[#This Row],[FiveYearSurvivalRate]]</f>
        <v>1804.925</v>
      </c>
      <c r="S583" s="19">
        <f>6000/Table3[[#This Row],[Gas Mileage]]*4</f>
        <v>928.43326885880072</v>
      </c>
      <c r="T583" s="19">
        <f>5000</f>
        <v>5000</v>
      </c>
      <c r="U583" s="19">
        <f>Table3[[#This Row],[Price]]^0.2*20000*LOG((Table3[[#This Row],[Age]]+2))*Table3[[#This Row],[FiveYearDeathRate]]</f>
        <v>494.76525638336517</v>
      </c>
      <c r="V583" s="19">
        <f>Table3[Price]+Table3[[#This Row],[FiveYearFuelCost]]+Table3[[#This Row],[FiveYearInsurance]]+Table3[[#This Row],[FiveYearRepairCost]]</f>
        <v>29695.198525242165</v>
      </c>
    </row>
    <row r="584" spans="1:22" x14ac:dyDescent="0.25">
      <c r="A584" t="s">
        <v>3145</v>
      </c>
      <c r="B584" t="s">
        <v>3154</v>
      </c>
      <c r="C584" t="s">
        <v>3155</v>
      </c>
      <c r="D584">
        <v>2006</v>
      </c>
      <c r="E584">
        <v>8</v>
      </c>
      <c r="F584">
        <v>2.33</v>
      </c>
      <c r="G584" s="21">
        <v>18</v>
      </c>
      <c r="H584" s="5">
        <v>96000</v>
      </c>
      <c r="I584" s="6">
        <v>3.9399999999999998E-2</v>
      </c>
      <c r="J584" s="6">
        <v>0.96060000000000001</v>
      </c>
      <c r="K584" s="6">
        <v>0.16739999999999999</v>
      </c>
      <c r="L584" s="6">
        <v>0.83260000000000001</v>
      </c>
      <c r="M584" s="7">
        <v>4970</v>
      </c>
      <c r="N584" s="7">
        <v>4908</v>
      </c>
      <c r="O584" s="7">
        <v>5031</v>
      </c>
      <c r="P584" t="s">
        <v>374</v>
      </c>
      <c r="Q584" s="5">
        <f>5*12000*Table3[[#This Row],[FiveYearSurvivalRate]]</f>
        <v>49956</v>
      </c>
      <c r="R584" s="21">
        <f>365*5*Table3[[#This Row],[FiveYearSurvivalRate]]</f>
        <v>1519.4950000000001</v>
      </c>
      <c r="S584" s="19">
        <f>6000/Table3[[#This Row],[Gas Mileage]]*4</f>
        <v>1333.3333333333333</v>
      </c>
      <c r="T584" s="19">
        <f>5000</f>
        <v>5000</v>
      </c>
      <c r="U584" s="19">
        <f>Table3[[#This Row],[Price]]^0.2*20000*LOG((Table3[[#This Row],[Age]]+2))*Table3[[#This Row],[FiveYearDeathRate]]</f>
        <v>18367.782456357425</v>
      </c>
      <c r="V584" s="19">
        <f>Table3[Price]+Table3[[#This Row],[FiveYearFuelCost]]+Table3[[#This Row],[FiveYearInsurance]]+Table3[[#This Row],[FiveYearRepairCost]]</f>
        <v>29671.115789690757</v>
      </c>
    </row>
    <row r="585" spans="1:22" x14ac:dyDescent="0.25">
      <c r="A585" t="s">
        <v>3175</v>
      </c>
      <c r="B585" t="s">
        <v>3182</v>
      </c>
      <c r="C585" t="s">
        <v>3183</v>
      </c>
      <c r="D585">
        <v>2009</v>
      </c>
      <c r="E585">
        <v>5</v>
      </c>
      <c r="F585">
        <v>3</v>
      </c>
      <c r="G585" s="21">
        <v>18.63</v>
      </c>
      <c r="H585" s="5">
        <v>60000</v>
      </c>
      <c r="I585" s="6">
        <v>1.0999999999999999E-2</v>
      </c>
      <c r="J585" s="6">
        <v>0.98899999999999999</v>
      </c>
      <c r="K585" s="6">
        <v>7.0999999999999994E-2</v>
      </c>
      <c r="L585" s="6">
        <v>0.92900000000000005</v>
      </c>
      <c r="M585" s="7">
        <v>15154</v>
      </c>
      <c r="N585" s="7">
        <v>14819</v>
      </c>
      <c r="O585" s="7">
        <v>15488</v>
      </c>
      <c r="P585" t="s">
        <v>1426</v>
      </c>
      <c r="Q585" s="5">
        <f>5*12000*Table3[[#This Row],[FiveYearSurvivalRate]]</f>
        <v>55740</v>
      </c>
      <c r="R585" s="21">
        <f>365*5*Table3[[#This Row],[FiveYearSurvivalRate]]</f>
        <v>1695.4250000000002</v>
      </c>
      <c r="S585" s="19">
        <f>6000/Table3[[#This Row],[Gas Mileage]]*4</f>
        <v>1288.2447665056361</v>
      </c>
      <c r="T585" s="19">
        <f>5000</f>
        <v>5000</v>
      </c>
      <c r="U585" s="19">
        <f>Table3[[#This Row],[Price]]^0.2*20000*LOG((Table3[[#This Row],[Age]]+2))*Table3[[#This Row],[FiveYearDeathRate]]</f>
        <v>8228.1252776104957</v>
      </c>
      <c r="V585" s="19">
        <f>Table3[Price]+Table3[[#This Row],[FiveYearFuelCost]]+Table3[[#This Row],[FiveYearInsurance]]+Table3[[#This Row],[FiveYearRepairCost]]</f>
        <v>29670.370044116131</v>
      </c>
    </row>
    <row r="586" spans="1:22" x14ac:dyDescent="0.25">
      <c r="A586" t="s">
        <v>3202</v>
      </c>
      <c r="B586" t="s">
        <v>3203</v>
      </c>
      <c r="C586" t="s">
        <v>3204</v>
      </c>
      <c r="D586">
        <v>2009</v>
      </c>
      <c r="E586">
        <v>5</v>
      </c>
      <c r="F586">
        <v>4</v>
      </c>
      <c r="G586" s="21">
        <v>18.363</v>
      </c>
      <c r="H586" s="5">
        <v>60000</v>
      </c>
      <c r="I586" s="6">
        <v>1.9E-2</v>
      </c>
      <c r="J586" s="6">
        <v>0.98099999999999998</v>
      </c>
      <c r="K586" s="6">
        <v>7.5999999999999998E-2</v>
      </c>
      <c r="L586" s="6">
        <v>0.92400000000000004</v>
      </c>
      <c r="M586" s="7">
        <v>14614</v>
      </c>
      <c r="N586" s="7">
        <v>14353</v>
      </c>
      <c r="O586" s="7">
        <v>14875</v>
      </c>
      <c r="P586" t="s">
        <v>1438</v>
      </c>
      <c r="Q586" s="5">
        <f>5*12000*Table3[[#This Row],[FiveYearSurvivalRate]]</f>
        <v>55440</v>
      </c>
      <c r="R586" s="21">
        <f>365*5*Table3[[#This Row],[FiveYearSurvivalRate]]</f>
        <v>1686.3000000000002</v>
      </c>
      <c r="S586" s="19">
        <f>6000/Table3[[#This Row],[Gas Mileage]]*4</f>
        <v>1306.9759843162883</v>
      </c>
      <c r="T586" s="19">
        <f>5000</f>
        <v>5000</v>
      </c>
      <c r="U586" s="19">
        <f>Table3[[#This Row],[Price]]^0.2*20000*LOG((Table3[[#This Row],[Age]]+2))*Table3[[#This Row],[FiveYearDeathRate]]</f>
        <v>8743.8863268545647</v>
      </c>
      <c r="V586" s="19">
        <f>Table3[Price]+Table3[[#This Row],[FiveYearFuelCost]]+Table3[[#This Row],[FiveYearInsurance]]+Table3[[#This Row],[FiveYearRepairCost]]</f>
        <v>29664.862311170855</v>
      </c>
    </row>
    <row r="587" spans="1:22" x14ac:dyDescent="0.25">
      <c r="A587" t="s">
        <v>3265</v>
      </c>
      <c r="B587" t="s">
        <v>3276</v>
      </c>
      <c r="C587" t="s">
        <v>3277</v>
      </c>
      <c r="D587">
        <v>2011</v>
      </c>
      <c r="E587">
        <v>3</v>
      </c>
      <c r="G587" s="21">
        <v>20.605699999999999</v>
      </c>
      <c r="H587" s="5">
        <v>36000</v>
      </c>
      <c r="I587" s="6">
        <v>7.1999999999999998E-3</v>
      </c>
      <c r="J587" s="6">
        <v>0.99280000000000002</v>
      </c>
      <c r="K587" s="6">
        <v>2.3099999999999999E-2</v>
      </c>
      <c r="L587" s="6">
        <v>0.97689999999999999</v>
      </c>
      <c r="M587" s="7">
        <v>21035</v>
      </c>
      <c r="N587" s="7">
        <v>20645</v>
      </c>
      <c r="O587" s="7">
        <v>21425</v>
      </c>
      <c r="P587" t="s">
        <v>2292</v>
      </c>
      <c r="Q587" s="5">
        <f>5*12000*Table3[[#This Row],[FiveYearSurvivalRate]]</f>
        <v>58614</v>
      </c>
      <c r="R587" s="21">
        <f>365*5*Table3[[#This Row],[FiveYearSurvivalRate]]</f>
        <v>1782.8425</v>
      </c>
      <c r="S587" s="19">
        <f>6000/Table3[[#This Row],[Gas Mileage]]*4</f>
        <v>1164.7262650625798</v>
      </c>
      <c r="T587" s="19">
        <f>5000</f>
        <v>5000</v>
      </c>
      <c r="U587" s="19">
        <f>Table3[[#This Row],[Price]]^0.2*20000*LOG((Table3[[#This Row],[Age]]+2))*Table3[[#This Row],[FiveYearDeathRate]]</f>
        <v>2364.2261554064044</v>
      </c>
      <c r="V587" s="19">
        <f>Table3[Price]+Table3[[#This Row],[FiveYearFuelCost]]+Table3[[#This Row],[FiveYearInsurance]]+Table3[[#This Row],[FiveYearRepairCost]]</f>
        <v>29563.952420468981</v>
      </c>
    </row>
    <row r="588" spans="1:22" x14ac:dyDescent="0.25">
      <c r="A588" t="s">
        <v>3175</v>
      </c>
      <c r="B588" t="s">
        <v>3180</v>
      </c>
      <c r="C588" t="s">
        <v>3181</v>
      </c>
      <c r="D588">
        <v>2006</v>
      </c>
      <c r="E588">
        <v>8</v>
      </c>
      <c r="G588" s="21">
        <v>15.92</v>
      </c>
      <c r="H588" s="5">
        <v>96000</v>
      </c>
      <c r="I588" s="6">
        <v>2.9000000000000001E-2</v>
      </c>
      <c r="J588" s="6">
        <v>0.97099999999999997</v>
      </c>
      <c r="K588" s="6">
        <v>0.1434</v>
      </c>
      <c r="L588" s="6">
        <v>0.85660000000000003</v>
      </c>
      <c r="M588" s="7">
        <v>6456</v>
      </c>
      <c r="N588" s="7">
        <v>6372</v>
      </c>
      <c r="O588" s="7">
        <v>6539</v>
      </c>
      <c r="P588" t="s">
        <v>390</v>
      </c>
      <c r="Q588" s="5">
        <f>5*12000*Table3[[#This Row],[FiveYearSurvivalRate]]</f>
        <v>51396</v>
      </c>
      <c r="R588" s="21">
        <f>365*5*Table3[[#This Row],[FiveYearSurvivalRate]]</f>
        <v>1563.2950000000001</v>
      </c>
      <c r="S588" s="19">
        <f>6000/Table3[[#This Row],[Gas Mileage]]*4</f>
        <v>1507.537688442211</v>
      </c>
      <c r="T588" s="19">
        <f>5000</f>
        <v>5000</v>
      </c>
      <c r="U588" s="19">
        <f>Table3[[#This Row],[Price]]^0.2*20000*LOG((Table3[[#This Row],[Age]]+2))*Table3[[#This Row],[FiveYearDeathRate]]</f>
        <v>16579.516120095668</v>
      </c>
      <c r="V588" s="19">
        <f>Table3[Price]+Table3[[#This Row],[FiveYearFuelCost]]+Table3[[#This Row],[FiveYearInsurance]]+Table3[[#This Row],[FiveYearRepairCost]]</f>
        <v>29543.053808537879</v>
      </c>
    </row>
    <row r="589" spans="1:22" x14ac:dyDescent="0.25">
      <c r="A589" t="s">
        <v>3528</v>
      </c>
      <c r="B589" t="s">
        <v>3543</v>
      </c>
      <c r="C589" t="s">
        <v>3544</v>
      </c>
      <c r="D589">
        <v>2011</v>
      </c>
      <c r="E589">
        <v>3</v>
      </c>
      <c r="F589">
        <v>4</v>
      </c>
      <c r="G589" s="22">
        <v>22.521999999999998</v>
      </c>
      <c r="H589" s="5">
        <v>36000</v>
      </c>
      <c r="I589" s="6">
        <v>7.1999999999999998E-3</v>
      </c>
      <c r="J589" s="6">
        <v>0.99280000000000002</v>
      </c>
      <c r="K589" s="6">
        <v>1.95E-2</v>
      </c>
      <c r="L589" s="6">
        <v>0.98050000000000004</v>
      </c>
      <c r="M589" s="7">
        <v>21443</v>
      </c>
      <c r="N589" s="7">
        <v>20768</v>
      </c>
      <c r="O589" s="7">
        <v>22118</v>
      </c>
      <c r="P589" t="s">
        <v>2136</v>
      </c>
      <c r="Q589" s="5">
        <f>5*12000*Table3[[#This Row],[FiveYearSurvivalRate]]</f>
        <v>58830</v>
      </c>
      <c r="R589" s="21">
        <f>365*5*Table3[[#This Row],[FiveYearSurvivalRate]]</f>
        <v>1789.4125000000001</v>
      </c>
      <c r="S589" s="19">
        <f>6000/Table3[[#This Row],[Gas Mileage]]*4</f>
        <v>1065.6247224935619</v>
      </c>
      <c r="T589" s="19">
        <f>5000</f>
        <v>5000</v>
      </c>
      <c r="U589" s="19">
        <f>Table3[[#This Row],[Price]]^0.2*20000*LOG((Table3[[#This Row],[Age]]+2))*Table3[[#This Row],[FiveYearDeathRate]]</f>
        <v>2003.4580577284964</v>
      </c>
      <c r="V589" s="19">
        <f>Table3[Price]+Table3[[#This Row],[FiveYearFuelCost]]+Table3[[#This Row],[FiveYearInsurance]]+Table3[[#This Row],[FiveYearRepairCost]]</f>
        <v>29512.082780222059</v>
      </c>
    </row>
    <row r="590" spans="1:22" x14ac:dyDescent="0.25">
      <c r="A590" t="s">
        <v>3202</v>
      </c>
      <c r="B590" t="s">
        <v>3211</v>
      </c>
      <c r="C590" t="s">
        <v>3212</v>
      </c>
      <c r="D590">
        <v>2013</v>
      </c>
      <c r="E590">
        <v>1</v>
      </c>
      <c r="F590">
        <v>4</v>
      </c>
      <c r="G590" s="21">
        <v>20.765000000000001</v>
      </c>
      <c r="H590" s="5">
        <v>12000</v>
      </c>
      <c r="I590" s="6">
        <v>3.8E-3</v>
      </c>
      <c r="J590" s="6">
        <v>0.99619999999999997</v>
      </c>
      <c r="K590" s="6">
        <v>2.47E-2</v>
      </c>
      <c r="L590" s="6">
        <v>0.97529999999999994</v>
      </c>
      <c r="M590" s="7">
        <v>21601</v>
      </c>
      <c r="N590" s="7">
        <v>21267</v>
      </c>
      <c r="O590" s="7">
        <v>21936</v>
      </c>
      <c r="P590" t="s">
        <v>2926</v>
      </c>
      <c r="Q590" s="5">
        <f>5*12000*Table3[[#This Row],[FiveYearSurvivalRate]]</f>
        <v>58518</v>
      </c>
      <c r="R590" s="21">
        <f>365*5*Table3[[#This Row],[FiveYearSurvivalRate]]</f>
        <v>1779.9224999999999</v>
      </c>
      <c r="S590" s="19">
        <f>6000/Table3[[#This Row],[Gas Mileage]]*4</f>
        <v>1155.7909944618348</v>
      </c>
      <c r="T590" s="19">
        <f>5000</f>
        <v>5000</v>
      </c>
      <c r="U590" s="19">
        <f>Table3[[#This Row],[Price]]^0.2*20000*LOG((Table3[[#This Row],[Age]]+2))*Table3[[#This Row],[FiveYearDeathRate]]</f>
        <v>1734.8042769375393</v>
      </c>
      <c r="V590" s="19">
        <f>Table3[Price]+Table3[[#This Row],[FiveYearFuelCost]]+Table3[[#This Row],[FiveYearInsurance]]+Table3[[#This Row],[FiveYearRepairCost]]</f>
        <v>29491.595271399372</v>
      </c>
    </row>
    <row r="591" spans="1:22" x14ac:dyDescent="0.25">
      <c r="A591" t="s">
        <v>3528</v>
      </c>
      <c r="B591" t="s">
        <v>3533</v>
      </c>
      <c r="C591" t="s">
        <v>3534</v>
      </c>
      <c r="D591">
        <v>2011</v>
      </c>
      <c r="E591">
        <v>3</v>
      </c>
      <c r="F591">
        <v>4</v>
      </c>
      <c r="G591" s="22">
        <v>25.72</v>
      </c>
      <c r="H591" s="5">
        <v>36000</v>
      </c>
      <c r="I591" s="6">
        <v>7.1999999999999998E-3</v>
      </c>
      <c r="J591" s="6">
        <v>0.99280000000000002</v>
      </c>
      <c r="K591" s="6">
        <v>1.95E-2</v>
      </c>
      <c r="L591" s="6">
        <v>0.98050000000000004</v>
      </c>
      <c r="M591" s="7">
        <v>21552</v>
      </c>
      <c r="N591" s="7">
        <v>21132</v>
      </c>
      <c r="O591" s="7">
        <v>21973</v>
      </c>
      <c r="P591" t="s">
        <v>2124</v>
      </c>
      <c r="Q591" s="5">
        <f>5*12000*Table3[[#This Row],[FiveYearSurvivalRate]]</f>
        <v>58830</v>
      </c>
      <c r="R591" s="21">
        <f>365*5*Table3[[#This Row],[FiveYearSurvivalRate]]</f>
        <v>1789.4125000000001</v>
      </c>
      <c r="S591" s="19">
        <f>6000/Table3[[#This Row],[Gas Mileage]]*4</f>
        <v>933.12597200622088</v>
      </c>
      <c r="T591" s="19">
        <f>5000</f>
        <v>5000</v>
      </c>
      <c r="U591" s="19">
        <f>Table3[[#This Row],[Price]]^0.2*20000*LOG((Table3[[#This Row],[Age]]+2))*Table3[[#This Row],[FiveYearDeathRate]]</f>
        <v>2005.4907420773807</v>
      </c>
      <c r="V591" s="19">
        <f>Table3[Price]+Table3[[#This Row],[FiveYearFuelCost]]+Table3[[#This Row],[FiveYearInsurance]]+Table3[[#This Row],[FiveYearRepairCost]]</f>
        <v>29490.616714083604</v>
      </c>
    </row>
    <row r="592" spans="1:22" x14ac:dyDescent="0.25">
      <c r="A592" t="s">
        <v>3145</v>
      </c>
      <c r="B592" t="s">
        <v>3148</v>
      </c>
      <c r="C592" t="s">
        <v>3149</v>
      </c>
      <c r="D592">
        <v>2008</v>
      </c>
      <c r="E592">
        <v>6</v>
      </c>
      <c r="F592">
        <v>2.67</v>
      </c>
      <c r="G592" s="21">
        <v>20.03</v>
      </c>
      <c r="H592" s="5">
        <v>72000</v>
      </c>
      <c r="I592" s="6">
        <v>1.9800000000000002E-2</v>
      </c>
      <c r="J592" s="6">
        <v>0.98019999999999996</v>
      </c>
      <c r="K592" s="6">
        <v>0.1278</v>
      </c>
      <c r="L592" s="6">
        <v>0.87219999999999998</v>
      </c>
      <c r="M592" s="7">
        <v>9020</v>
      </c>
      <c r="N592" s="7">
        <v>8827</v>
      </c>
      <c r="O592" s="7">
        <v>9213</v>
      </c>
      <c r="P592" t="s">
        <v>1034</v>
      </c>
      <c r="Q592" s="5">
        <f>5*12000*Table3[[#This Row],[FiveYearSurvivalRate]]</f>
        <v>52332</v>
      </c>
      <c r="R592" s="21">
        <f>365*5*Table3[[#This Row],[FiveYearSurvivalRate]]</f>
        <v>1591.7649999999999</v>
      </c>
      <c r="S592" s="19">
        <f>6000/Table3[[#This Row],[Gas Mileage]]*4</f>
        <v>1198.2026959560658</v>
      </c>
      <c r="T592" s="19">
        <f>5000</f>
        <v>5000</v>
      </c>
      <c r="U592" s="19">
        <f>Table3[[#This Row],[Price]]^0.2*20000*LOG((Table3[[#This Row],[Age]]+2))*Table3[[#This Row],[FiveYearDeathRate]]</f>
        <v>14267.017175087682</v>
      </c>
      <c r="V592" s="19">
        <f>Table3[Price]+Table3[[#This Row],[FiveYearFuelCost]]+Table3[[#This Row],[FiveYearInsurance]]+Table3[[#This Row],[FiveYearRepairCost]]</f>
        <v>29485.219871043748</v>
      </c>
    </row>
    <row r="593" spans="1:22" x14ac:dyDescent="0.25">
      <c r="A593" t="s">
        <v>3359</v>
      </c>
      <c r="B593" t="s">
        <v>3368</v>
      </c>
      <c r="C593" t="s">
        <v>3369</v>
      </c>
      <c r="D593">
        <v>2010</v>
      </c>
      <c r="E593">
        <v>4</v>
      </c>
      <c r="F593">
        <v>3.67</v>
      </c>
      <c r="G593" s="21">
        <v>21.364999999999998</v>
      </c>
      <c r="H593" s="5">
        <v>48000</v>
      </c>
      <c r="I593" s="6">
        <v>8.8000000000000005E-3</v>
      </c>
      <c r="J593" s="6">
        <v>0.99119999999999997</v>
      </c>
      <c r="K593" s="6">
        <v>3.5000000000000003E-2</v>
      </c>
      <c r="L593" s="6">
        <v>0.96499999999999997</v>
      </c>
      <c r="M593" s="7">
        <v>19428</v>
      </c>
      <c r="N593" s="7">
        <v>19016</v>
      </c>
      <c r="O593" s="7">
        <v>19841</v>
      </c>
      <c r="P593" t="s">
        <v>1570</v>
      </c>
      <c r="Q593" s="5">
        <f>5*12000*Table3[[#This Row],[FiveYearSurvivalRate]]</f>
        <v>57900</v>
      </c>
      <c r="R593" s="21">
        <f>365*5*Table3[[#This Row],[FiveYearSurvivalRate]]</f>
        <v>1761.125</v>
      </c>
      <c r="S593" s="19">
        <f>6000/Table3[[#This Row],[Gas Mileage]]*4</f>
        <v>1123.3325532412825</v>
      </c>
      <c r="T593" s="19">
        <f>5000</f>
        <v>5000</v>
      </c>
      <c r="U593" s="19">
        <f>Table3[[#This Row],[Price]]^0.2*20000*LOG((Table3[[#This Row],[Age]]+2))*Table3[[#This Row],[FiveYearDeathRate]]</f>
        <v>3925.0724603086474</v>
      </c>
      <c r="V593" s="19">
        <f>Table3[Price]+Table3[[#This Row],[FiveYearFuelCost]]+Table3[[#This Row],[FiveYearInsurance]]+Table3[[#This Row],[FiveYearRepairCost]]</f>
        <v>29476.405013549927</v>
      </c>
    </row>
    <row r="594" spans="1:22" x14ac:dyDescent="0.25">
      <c r="A594" t="s">
        <v>3145</v>
      </c>
      <c r="B594" t="s">
        <v>3160</v>
      </c>
      <c r="C594" t="s">
        <v>3161</v>
      </c>
      <c r="D594">
        <v>2013</v>
      </c>
      <c r="E594">
        <v>1</v>
      </c>
      <c r="F594">
        <v>4</v>
      </c>
      <c r="G594" s="21">
        <v>19.888999999999999</v>
      </c>
      <c r="H594" s="5">
        <v>12000</v>
      </c>
      <c r="I594" s="6">
        <v>2E-3</v>
      </c>
      <c r="J594" s="6">
        <v>0.998</v>
      </c>
      <c r="K594" s="6">
        <v>1.9800000000000002E-2</v>
      </c>
      <c r="L594" s="6">
        <v>0.98019999999999996</v>
      </c>
      <c r="M594" s="7">
        <v>21866</v>
      </c>
      <c r="N594" s="7">
        <v>21577</v>
      </c>
      <c r="O594" s="7">
        <v>22156</v>
      </c>
      <c r="P594" t="s">
        <v>2884</v>
      </c>
      <c r="Q594" s="5">
        <f>5*12000*Table3[[#This Row],[FiveYearSurvivalRate]]</f>
        <v>58812</v>
      </c>
      <c r="R594" s="21">
        <f>365*5*Table3[[#This Row],[FiveYearSurvivalRate]]</f>
        <v>1788.865</v>
      </c>
      <c r="S594" s="19">
        <f>6000/Table3[[#This Row],[Gas Mileage]]*4</f>
        <v>1206.697169289557</v>
      </c>
      <c r="T594" s="19">
        <f>5000</f>
        <v>5000</v>
      </c>
      <c r="U594" s="19">
        <f>Table3[[#This Row],[Price]]^0.2*20000*LOG((Table3[[#This Row],[Age]]+2))*Table3[[#This Row],[FiveYearDeathRate]]</f>
        <v>1394.04829164734</v>
      </c>
      <c r="V594" s="19">
        <f>Table3[Price]+Table3[[#This Row],[FiveYearFuelCost]]+Table3[[#This Row],[FiveYearInsurance]]+Table3[[#This Row],[FiveYearRepairCost]]</f>
        <v>29466.745460936898</v>
      </c>
    </row>
    <row r="595" spans="1:22" x14ac:dyDescent="0.25">
      <c r="A595" t="s">
        <v>3145</v>
      </c>
      <c r="B595" t="s">
        <v>3148</v>
      </c>
      <c r="C595" t="s">
        <v>3149</v>
      </c>
      <c r="D595">
        <v>2013</v>
      </c>
      <c r="E595">
        <v>1</v>
      </c>
      <c r="F595">
        <v>4</v>
      </c>
      <c r="G595" s="21">
        <v>20.03</v>
      </c>
      <c r="H595" s="5">
        <v>12000</v>
      </c>
      <c r="I595" s="6">
        <v>2E-3</v>
      </c>
      <c r="J595" s="6">
        <v>0.998</v>
      </c>
      <c r="K595" s="6">
        <v>1.9800000000000002E-2</v>
      </c>
      <c r="L595" s="6">
        <v>0.98019999999999996</v>
      </c>
      <c r="M595" s="7">
        <v>21856</v>
      </c>
      <c r="N595" s="7">
        <v>21494</v>
      </c>
      <c r="O595" s="7">
        <v>22217</v>
      </c>
      <c r="P595" t="s">
        <v>2882</v>
      </c>
      <c r="Q595" s="5">
        <f>5*12000*Table3[[#This Row],[FiveYearSurvivalRate]]</f>
        <v>58812</v>
      </c>
      <c r="R595" s="21">
        <f>365*5*Table3[[#This Row],[FiveYearSurvivalRate]]</f>
        <v>1788.865</v>
      </c>
      <c r="S595" s="19">
        <f>6000/Table3[[#This Row],[Gas Mileage]]*4</f>
        <v>1198.2026959560658</v>
      </c>
      <c r="T595" s="19">
        <f>5000</f>
        <v>5000</v>
      </c>
      <c r="U595" s="19">
        <f>Table3[[#This Row],[Price]]^0.2*20000*LOG((Table3[[#This Row],[Age]]+2))*Table3[[#This Row],[FiveYearDeathRate]]</f>
        <v>1393.9207600111688</v>
      </c>
      <c r="V595" s="19">
        <f>Table3[Price]+Table3[[#This Row],[FiveYearFuelCost]]+Table3[[#This Row],[FiveYearInsurance]]+Table3[[#This Row],[FiveYearRepairCost]]</f>
        <v>29448.123455967234</v>
      </c>
    </row>
    <row r="596" spans="1:22" x14ac:dyDescent="0.25">
      <c r="A596" t="s">
        <v>3244</v>
      </c>
      <c r="B596" t="s">
        <v>3245</v>
      </c>
      <c r="C596" t="s">
        <v>3246</v>
      </c>
      <c r="D596">
        <v>2007</v>
      </c>
      <c r="E596">
        <v>7</v>
      </c>
      <c r="F596">
        <v>1.33</v>
      </c>
      <c r="G596" s="21">
        <v>31.28</v>
      </c>
      <c r="H596" s="5">
        <v>84000</v>
      </c>
      <c r="I596" s="6">
        <v>0.04</v>
      </c>
      <c r="J596" s="6">
        <v>0.96</v>
      </c>
      <c r="K596" s="6">
        <v>0.18240000000000001</v>
      </c>
      <c r="L596" s="6">
        <v>0.81759999999999999</v>
      </c>
      <c r="M596" s="7">
        <v>4746</v>
      </c>
      <c r="N596" s="7">
        <v>4584</v>
      </c>
      <c r="O596" s="7">
        <v>4909</v>
      </c>
      <c r="P596" t="s">
        <v>768</v>
      </c>
      <c r="Q596" s="5">
        <f>5*12000*Table3[[#This Row],[FiveYearSurvivalRate]]</f>
        <v>49056</v>
      </c>
      <c r="R596" s="21">
        <f>365*5*Table3[[#This Row],[FiveYearSurvivalRate]]</f>
        <v>1492.12</v>
      </c>
      <c r="S596" s="19">
        <f>6000/Table3[[#This Row],[Gas Mileage]]*4</f>
        <v>767.26342710997437</v>
      </c>
      <c r="T596" s="19">
        <f>5000</f>
        <v>5000</v>
      </c>
      <c r="U596" s="19">
        <f>Table3[[#This Row],[Price]]^0.2*20000*LOG((Table3[[#This Row],[Age]]+2))*Table3[[#This Row],[FiveYearDeathRate]]</f>
        <v>18922.527103449025</v>
      </c>
      <c r="V596" s="19">
        <f>Table3[Price]+Table3[[#This Row],[FiveYearFuelCost]]+Table3[[#This Row],[FiveYearInsurance]]+Table3[[#This Row],[FiveYearRepairCost]]</f>
        <v>29435.790530558999</v>
      </c>
    </row>
    <row r="597" spans="1:22" x14ac:dyDescent="0.25">
      <c r="A597" t="s">
        <v>3162</v>
      </c>
      <c r="B597" t="s">
        <v>3167</v>
      </c>
      <c r="C597" t="s">
        <v>3168</v>
      </c>
      <c r="D597">
        <v>2011</v>
      </c>
      <c r="E597">
        <v>3</v>
      </c>
      <c r="F597">
        <v>4</v>
      </c>
      <c r="G597" s="21">
        <v>17.329999999999998</v>
      </c>
      <c r="H597" s="5">
        <v>36000</v>
      </c>
      <c r="I597" s="6">
        <v>1.0200000000000001E-2</v>
      </c>
      <c r="J597" s="6">
        <v>0.98980000000000001</v>
      </c>
      <c r="K597" s="6">
        <v>4.0399999999999998E-2</v>
      </c>
      <c r="L597" s="6">
        <v>0.95960000000000001</v>
      </c>
      <c r="M597" s="7">
        <v>18999</v>
      </c>
      <c r="N597" s="7">
        <v>18798</v>
      </c>
      <c r="O597" s="7">
        <v>19201</v>
      </c>
      <c r="P597" t="s">
        <v>2196</v>
      </c>
      <c r="Q597" s="5">
        <f>5*12000*Table3[[#This Row],[FiveYearSurvivalRate]]</f>
        <v>57576</v>
      </c>
      <c r="R597" s="21">
        <f>365*5*Table3[[#This Row],[FiveYearSurvivalRate]]</f>
        <v>1751.27</v>
      </c>
      <c r="S597" s="19">
        <f>6000/Table3[[#This Row],[Gas Mileage]]*4</f>
        <v>1384.8817080207734</v>
      </c>
      <c r="T597" s="19">
        <f>5000</f>
        <v>5000</v>
      </c>
      <c r="U597" s="19">
        <f>Table3[[#This Row],[Price]]^0.2*20000*LOG((Table3[[#This Row],[Age]]+2))*Table3[[#This Row],[FiveYearDeathRate]]</f>
        <v>4051.5019112403884</v>
      </c>
      <c r="V597" s="19">
        <f>Table3[Price]+Table3[[#This Row],[FiveYearFuelCost]]+Table3[[#This Row],[FiveYearInsurance]]+Table3[[#This Row],[FiveYearRepairCost]]</f>
        <v>29435.383619261163</v>
      </c>
    </row>
    <row r="598" spans="1:22" x14ac:dyDescent="0.25">
      <c r="A598" t="s">
        <v>3265</v>
      </c>
      <c r="B598" t="s">
        <v>3278</v>
      </c>
      <c r="C598" t="s">
        <v>3279</v>
      </c>
      <c r="D598">
        <v>2008</v>
      </c>
      <c r="E598">
        <v>6</v>
      </c>
      <c r="F598">
        <v>2.67</v>
      </c>
      <c r="G598" s="21">
        <v>28.989000000000001</v>
      </c>
      <c r="H598" s="5">
        <v>72000</v>
      </c>
      <c r="I598" s="6">
        <v>1.5699999999999999E-2</v>
      </c>
      <c r="J598" s="6">
        <v>0.98429999999999995</v>
      </c>
      <c r="K598" s="6">
        <v>6.80666667E-2</v>
      </c>
      <c r="L598" s="6">
        <v>0.93193333330000006</v>
      </c>
      <c r="M598" s="7">
        <v>15169</v>
      </c>
      <c r="N598" s="7">
        <v>14920</v>
      </c>
      <c r="O598" s="7">
        <v>15417</v>
      </c>
      <c r="P598" t="s">
        <v>1134</v>
      </c>
      <c r="Q598" s="5">
        <f>5*12000*Table3[[#This Row],[FiveYearSurvivalRate]]</f>
        <v>55915.999998000007</v>
      </c>
      <c r="R598" s="21">
        <f>365*5*Table3[[#This Row],[FiveYearSurvivalRate]]</f>
        <v>1700.7783332725</v>
      </c>
      <c r="S598" s="19">
        <f>6000/Table3[[#This Row],[Gas Mileage]]*4</f>
        <v>827.90023802131839</v>
      </c>
      <c r="T598" s="19">
        <f>5000</f>
        <v>5000</v>
      </c>
      <c r="U598" s="19">
        <f>Table3[[#This Row],[Price]]^0.2*20000*LOG((Table3[[#This Row],[Age]]+2))*Table3[[#This Row],[FiveYearDeathRate]]</f>
        <v>8431.1515582011707</v>
      </c>
      <c r="V598" s="19">
        <f>Table3[Price]+Table3[[#This Row],[FiveYearFuelCost]]+Table3[[#This Row],[FiveYearInsurance]]+Table3[[#This Row],[FiveYearRepairCost]]</f>
        <v>29428.051796222491</v>
      </c>
    </row>
    <row r="599" spans="1:22" x14ac:dyDescent="0.25">
      <c r="A599" t="s">
        <v>3048</v>
      </c>
      <c r="B599" t="s">
        <v>3049</v>
      </c>
      <c r="C599" t="s">
        <v>3050</v>
      </c>
      <c r="D599">
        <v>2008</v>
      </c>
      <c r="E599">
        <v>6</v>
      </c>
      <c r="F599">
        <v>4</v>
      </c>
      <c r="G599" s="21">
        <v>17.756599999999999</v>
      </c>
      <c r="H599" s="5">
        <v>72000</v>
      </c>
      <c r="I599" s="6">
        <v>1.3599999999999999E-2</v>
      </c>
      <c r="J599" s="6">
        <v>0.98640000000000005</v>
      </c>
      <c r="K599" s="6">
        <v>4.6399999999999997E-2</v>
      </c>
      <c r="L599" s="6">
        <v>0.9536</v>
      </c>
      <c r="M599" s="7">
        <v>17159</v>
      </c>
      <c r="N599" s="7">
        <v>16908</v>
      </c>
      <c r="O599" s="7">
        <v>17409</v>
      </c>
      <c r="P599" t="s">
        <v>836</v>
      </c>
      <c r="Q599" s="5">
        <f>5*12000*Table3[[#This Row],[FiveYearSurvivalRate]]</f>
        <v>57216</v>
      </c>
      <c r="R599" s="21">
        <f>365*5*Table3[[#This Row],[FiveYearSurvivalRate]]</f>
        <v>1740.32</v>
      </c>
      <c r="S599" s="19">
        <f>6000/Table3[[#This Row],[Gas Mileage]]*4</f>
        <v>1351.6101055382226</v>
      </c>
      <c r="T599" s="19">
        <f>5000</f>
        <v>5000</v>
      </c>
      <c r="U599" s="19">
        <f>Table3[[#This Row],[Price]]^0.2*20000*LOG((Table3[[#This Row],[Age]]+2))*Table3[[#This Row],[FiveYearDeathRate]]</f>
        <v>5890.8423198348028</v>
      </c>
      <c r="V599" s="19">
        <f>Table3[Price]+Table3[[#This Row],[FiveYearFuelCost]]+Table3[[#This Row],[FiveYearInsurance]]+Table3[[#This Row],[FiveYearRepairCost]]</f>
        <v>29401.452425373027</v>
      </c>
    </row>
    <row r="600" spans="1:22" x14ac:dyDescent="0.25">
      <c r="A600" t="s">
        <v>3466</v>
      </c>
      <c r="B600" t="s">
        <v>3471</v>
      </c>
      <c r="C600" t="s">
        <v>3472</v>
      </c>
      <c r="D600">
        <v>2012</v>
      </c>
      <c r="E600">
        <v>2</v>
      </c>
      <c r="F600">
        <v>4</v>
      </c>
      <c r="G600" s="21">
        <v>32.54</v>
      </c>
      <c r="H600" s="5">
        <v>24000</v>
      </c>
      <c r="I600" s="6">
        <v>4.7999999999999996E-3</v>
      </c>
      <c r="J600" s="6">
        <v>0.99519999999999997</v>
      </c>
      <c r="K600" s="6">
        <v>1.8800000000000001E-2</v>
      </c>
      <c r="L600" s="6">
        <v>0.98119999999999996</v>
      </c>
      <c r="M600" s="7">
        <v>21968</v>
      </c>
      <c r="N600" s="7">
        <v>21503</v>
      </c>
      <c r="O600" s="7">
        <v>22433</v>
      </c>
      <c r="P600" t="s">
        <v>2436</v>
      </c>
      <c r="Q600" s="5">
        <f>5*12000*Table3[[#This Row],[FiveYearSurvivalRate]]</f>
        <v>58872</v>
      </c>
      <c r="R600" s="21">
        <f>365*5*Table3[[#This Row],[FiveYearSurvivalRate]]</f>
        <v>1790.6899999999998</v>
      </c>
      <c r="S600" s="19">
        <f>6000/Table3[[#This Row],[Gas Mileage]]*4</f>
        <v>737.55377996312234</v>
      </c>
      <c r="T600" s="19">
        <f>5000</f>
        <v>5000</v>
      </c>
      <c r="U600" s="19">
        <f>Table3[[#This Row],[Price]]^0.2*20000*LOG((Table3[[#This Row],[Age]]+2))*Table3[[#This Row],[FiveYearDeathRate]]</f>
        <v>1671.8053739373725</v>
      </c>
      <c r="V600" s="19">
        <f>Table3[Price]+Table3[[#This Row],[FiveYearFuelCost]]+Table3[[#This Row],[FiveYearInsurance]]+Table3[[#This Row],[FiveYearRepairCost]]</f>
        <v>29377.359153900496</v>
      </c>
    </row>
    <row r="601" spans="1:22" x14ac:dyDescent="0.25">
      <c r="A601" t="s">
        <v>3398</v>
      </c>
      <c r="B601" t="s">
        <v>3407</v>
      </c>
      <c r="C601" t="s">
        <v>3408</v>
      </c>
      <c r="D601">
        <v>2010</v>
      </c>
      <c r="E601">
        <v>4</v>
      </c>
      <c r="F601">
        <v>4</v>
      </c>
      <c r="G601" s="21">
        <v>25.969000000000001</v>
      </c>
      <c r="H601" s="5">
        <v>48000</v>
      </c>
      <c r="I601" s="6">
        <v>9.5999999999999992E-3</v>
      </c>
      <c r="J601" s="6">
        <v>0.99039999999999995</v>
      </c>
      <c r="K601" s="6">
        <v>2.6800000000000001E-2</v>
      </c>
      <c r="L601" s="6">
        <v>0.97319999999999995</v>
      </c>
      <c r="M601" s="7">
        <v>20398</v>
      </c>
      <c r="N601" s="7">
        <v>20069</v>
      </c>
      <c r="O601" s="7">
        <v>20726</v>
      </c>
      <c r="P601" t="s">
        <v>1602</v>
      </c>
      <c r="Q601" s="5">
        <f>5*12000*Table3[[#This Row],[FiveYearSurvivalRate]]</f>
        <v>58392</v>
      </c>
      <c r="R601" s="21">
        <f>365*5*Table3[[#This Row],[FiveYearSurvivalRate]]</f>
        <v>1776.09</v>
      </c>
      <c r="S601" s="19">
        <f>6000/Table3[[#This Row],[Gas Mileage]]*4</f>
        <v>924.17882860333475</v>
      </c>
      <c r="T601" s="19">
        <f>5000</f>
        <v>5000</v>
      </c>
      <c r="U601" s="19">
        <f>Table3[[#This Row],[Price]]^0.2*20000*LOG((Table3[[#This Row],[Age]]+2))*Table3[[#This Row],[FiveYearDeathRate]]</f>
        <v>3034.9135652624136</v>
      </c>
      <c r="V601" s="19">
        <f>Table3[Price]+Table3[[#This Row],[FiveYearFuelCost]]+Table3[[#This Row],[FiveYearInsurance]]+Table3[[#This Row],[FiveYearRepairCost]]</f>
        <v>29357.092393865747</v>
      </c>
    </row>
    <row r="602" spans="1:22" x14ac:dyDescent="0.25">
      <c r="A602" t="s">
        <v>3175</v>
      </c>
      <c r="B602" t="s">
        <v>3178</v>
      </c>
      <c r="C602" t="s">
        <v>3179</v>
      </c>
      <c r="D602">
        <v>2014</v>
      </c>
      <c r="E602">
        <v>0</v>
      </c>
      <c r="F602">
        <v>4</v>
      </c>
      <c r="G602" s="21">
        <v>24.92</v>
      </c>
      <c r="H602" s="5">
        <v>0</v>
      </c>
      <c r="I602" s="6">
        <v>0</v>
      </c>
      <c r="J602" s="6">
        <v>1</v>
      </c>
      <c r="K602" s="6">
        <v>1.0999999999999999E-2</v>
      </c>
      <c r="L602" s="6">
        <v>0.98899999999999999</v>
      </c>
      <c r="M602" s="7">
        <v>22869</v>
      </c>
      <c r="N602" s="7">
        <v>22470</v>
      </c>
      <c r="O602" s="7">
        <v>23266</v>
      </c>
      <c r="P602" t="s">
        <v>3610</v>
      </c>
      <c r="Q602" s="5">
        <f>5*12000*Table3[[#This Row],[FiveYearSurvivalRate]]</f>
        <v>59340</v>
      </c>
      <c r="R602" s="21">
        <f>365*5*Table3[[#This Row],[FiveYearSurvivalRate]]</f>
        <v>1804.925</v>
      </c>
      <c r="S602" s="19">
        <f>6000/Table3[[#This Row],[Gas Mileage]]*4</f>
        <v>963.08186195826636</v>
      </c>
      <c r="T602" s="19">
        <f>5000</f>
        <v>5000</v>
      </c>
      <c r="U602" s="19">
        <f>Table3[[#This Row],[Price]]^0.2*20000*LOG((Table3[[#This Row],[Age]]+2))*Table3[[#This Row],[FiveYearDeathRate]]</f>
        <v>493.03969727354803</v>
      </c>
      <c r="V602" s="19">
        <f>Table3[Price]+Table3[[#This Row],[FiveYearFuelCost]]+Table3[[#This Row],[FiveYearInsurance]]+Table3[[#This Row],[FiveYearRepairCost]]</f>
        <v>29325.121559231815</v>
      </c>
    </row>
    <row r="603" spans="1:22" x14ac:dyDescent="0.25">
      <c r="A603" t="s">
        <v>3162</v>
      </c>
      <c r="B603" t="s">
        <v>3173</v>
      </c>
      <c r="C603" t="s">
        <v>3174</v>
      </c>
      <c r="D603">
        <v>2011</v>
      </c>
      <c r="E603">
        <v>3</v>
      </c>
      <c r="F603">
        <v>3</v>
      </c>
      <c r="G603" s="21">
        <v>18.5</v>
      </c>
      <c r="H603" s="5">
        <v>36000</v>
      </c>
      <c r="I603" s="6">
        <v>1.0200000000000001E-2</v>
      </c>
      <c r="J603" s="6">
        <v>0.98980000000000001</v>
      </c>
      <c r="K603" s="6">
        <v>4.0399999999999998E-2</v>
      </c>
      <c r="L603" s="6">
        <v>0.95960000000000001</v>
      </c>
      <c r="M603" s="7">
        <v>18974</v>
      </c>
      <c r="N603" s="7">
        <v>18512</v>
      </c>
      <c r="O603" s="7">
        <v>19436</v>
      </c>
      <c r="P603" t="s">
        <v>2204</v>
      </c>
      <c r="Q603" s="5">
        <f>5*12000*Table3[[#This Row],[FiveYearSurvivalRate]]</f>
        <v>57576</v>
      </c>
      <c r="R603" s="21">
        <f>365*5*Table3[[#This Row],[FiveYearSurvivalRate]]</f>
        <v>1751.27</v>
      </c>
      <c r="S603" s="19">
        <f>6000/Table3[[#This Row],[Gas Mileage]]*4</f>
        <v>1297.2972972972973</v>
      </c>
      <c r="T603" s="19">
        <f>5000</f>
        <v>5000</v>
      </c>
      <c r="U603" s="19">
        <f>Table3[[#This Row],[Price]]^0.2*20000*LOG((Table3[[#This Row],[Age]]+2))*Table3[[#This Row],[FiveYearDeathRate]]</f>
        <v>4050.4351087565524</v>
      </c>
      <c r="V603" s="19">
        <f>Table3[Price]+Table3[[#This Row],[FiveYearFuelCost]]+Table3[[#This Row],[FiveYearInsurance]]+Table3[[#This Row],[FiveYearRepairCost]]</f>
        <v>29321.732406053849</v>
      </c>
    </row>
    <row r="604" spans="1:22" x14ac:dyDescent="0.25">
      <c r="A604" t="s">
        <v>3413</v>
      </c>
      <c r="B604" t="s">
        <v>3430</v>
      </c>
      <c r="C604" t="s">
        <v>3431</v>
      </c>
      <c r="D604">
        <v>2007</v>
      </c>
      <c r="E604">
        <v>7</v>
      </c>
      <c r="F604">
        <v>2.67</v>
      </c>
      <c r="G604" s="21">
        <v>20.518999999999998</v>
      </c>
      <c r="H604" s="5">
        <v>84000</v>
      </c>
      <c r="I604" s="6">
        <v>1.9400000000000001E-2</v>
      </c>
      <c r="J604" s="6">
        <v>0.98060000000000003</v>
      </c>
      <c r="K604" s="6">
        <v>8.7133333300000004E-2</v>
      </c>
      <c r="L604" s="6">
        <v>0.91286666670000005</v>
      </c>
      <c r="M604" s="7">
        <v>12220</v>
      </c>
      <c r="N604" s="7">
        <v>11940</v>
      </c>
      <c r="O604" s="7">
        <v>12500</v>
      </c>
      <c r="P604" t="s">
        <v>570</v>
      </c>
      <c r="Q604" s="5">
        <f>5*12000*Table3[[#This Row],[FiveYearSurvivalRate]]</f>
        <v>54772.000002000001</v>
      </c>
      <c r="R604" s="21">
        <f>365*5*Table3[[#This Row],[FiveYearSurvivalRate]]</f>
        <v>1665.9816667275002</v>
      </c>
      <c r="S604" s="19">
        <f>6000/Table3[[#This Row],[Gas Mileage]]*4</f>
        <v>1169.6476436473513</v>
      </c>
      <c r="T604" s="19">
        <f>5000</f>
        <v>5000</v>
      </c>
      <c r="U604" s="19">
        <f>Table3[[#This Row],[Price]]^0.2*20000*LOG((Table3[[#This Row],[Age]]+2))*Table3[[#This Row],[FiveYearDeathRate]]</f>
        <v>10921.626610017875</v>
      </c>
      <c r="V604" s="19">
        <f>Table3[Price]+Table3[[#This Row],[FiveYearFuelCost]]+Table3[[#This Row],[FiveYearInsurance]]+Table3[[#This Row],[FiveYearRepairCost]]</f>
        <v>29311.274253665229</v>
      </c>
    </row>
    <row r="605" spans="1:22" x14ac:dyDescent="0.25">
      <c r="A605" t="s">
        <v>3359</v>
      </c>
      <c r="B605" t="s">
        <v>3362</v>
      </c>
      <c r="C605" t="s">
        <v>3363</v>
      </c>
      <c r="D605">
        <v>2005</v>
      </c>
      <c r="E605">
        <v>9</v>
      </c>
      <c r="F605">
        <v>2.33</v>
      </c>
      <c r="G605" s="21">
        <v>19.5</v>
      </c>
      <c r="H605" s="5">
        <v>108000</v>
      </c>
      <c r="I605" s="6">
        <v>3.5000000000000003E-2</v>
      </c>
      <c r="J605" s="6">
        <v>0.96499999999999997</v>
      </c>
      <c r="K605" s="6">
        <v>0.1675333333</v>
      </c>
      <c r="L605" s="6">
        <v>0.83246666670000002</v>
      </c>
      <c r="M605" s="7">
        <v>4382</v>
      </c>
      <c r="N605" s="7">
        <v>4338</v>
      </c>
      <c r="O605" s="7">
        <v>4425</v>
      </c>
      <c r="P605" t="s">
        <v>198</v>
      </c>
      <c r="Q605" s="5">
        <f>5*12000*Table3[[#This Row],[FiveYearSurvivalRate]]</f>
        <v>49948.000002000001</v>
      </c>
      <c r="R605" s="21">
        <f>365*5*Table3[[#This Row],[FiveYearSurvivalRate]]</f>
        <v>1519.2516667275002</v>
      </c>
      <c r="S605" s="19">
        <f>6000/Table3[[#This Row],[Gas Mileage]]*4</f>
        <v>1230.7692307692307</v>
      </c>
      <c r="T605" s="19">
        <f>5000</f>
        <v>5000</v>
      </c>
      <c r="U605" s="19">
        <f>Table3[[#This Row],[Price]]^0.2*20000*LOG((Table3[[#This Row],[Age]]+2))*Table3[[#This Row],[FiveYearDeathRate]]</f>
        <v>18667.244790761215</v>
      </c>
      <c r="V605" s="19">
        <f>Table3[Price]+Table3[[#This Row],[FiveYearFuelCost]]+Table3[[#This Row],[FiveYearInsurance]]+Table3[[#This Row],[FiveYearRepairCost]]</f>
        <v>29280.014021530445</v>
      </c>
    </row>
    <row r="606" spans="1:22" x14ac:dyDescent="0.25">
      <c r="A606" t="s">
        <v>3175</v>
      </c>
      <c r="B606" t="s">
        <v>3180</v>
      </c>
      <c r="C606" t="s">
        <v>3181</v>
      </c>
      <c r="D606">
        <v>2007</v>
      </c>
      <c r="E606">
        <v>7</v>
      </c>
      <c r="G606" s="21">
        <v>15.92</v>
      </c>
      <c r="H606" s="5">
        <v>84000</v>
      </c>
      <c r="I606" s="6">
        <v>2.3E-2</v>
      </c>
      <c r="J606" s="6">
        <v>0.97699999999999998</v>
      </c>
      <c r="K606" s="6">
        <v>0.1192666667</v>
      </c>
      <c r="L606" s="6">
        <v>0.88073333330000003</v>
      </c>
      <c r="M606" s="7">
        <v>8773</v>
      </c>
      <c r="N606" s="7">
        <v>8604</v>
      </c>
      <c r="O606" s="7">
        <v>8942</v>
      </c>
      <c r="P606" t="s">
        <v>722</v>
      </c>
      <c r="Q606" s="5">
        <f>5*12000*Table3[[#This Row],[FiveYearSurvivalRate]]</f>
        <v>52843.999997999999</v>
      </c>
      <c r="R606" s="21">
        <f>365*5*Table3[[#This Row],[FiveYearSurvivalRate]]</f>
        <v>1607.3383332725</v>
      </c>
      <c r="S606" s="19">
        <f>6000/Table3[[#This Row],[Gas Mileage]]*4</f>
        <v>1507.537688442211</v>
      </c>
      <c r="T606" s="19">
        <f>5000</f>
        <v>5000</v>
      </c>
      <c r="U606" s="19">
        <f>Table3[[#This Row],[Price]]^0.2*20000*LOG((Table3[[#This Row],[Age]]+2))*Table3[[#This Row],[FiveYearDeathRate]]</f>
        <v>13990.63616683195</v>
      </c>
      <c r="V606" s="19">
        <f>Table3[Price]+Table3[[#This Row],[FiveYearFuelCost]]+Table3[[#This Row],[FiveYearInsurance]]+Table3[[#This Row],[FiveYearRepairCost]]</f>
        <v>29271.173855274159</v>
      </c>
    </row>
    <row r="607" spans="1:22" x14ac:dyDescent="0.25">
      <c r="A607" t="s">
        <v>3413</v>
      </c>
      <c r="B607" t="s">
        <v>3430</v>
      </c>
      <c r="C607" t="s">
        <v>3431</v>
      </c>
      <c r="D607">
        <v>2008</v>
      </c>
      <c r="E607">
        <v>6</v>
      </c>
      <c r="F607">
        <v>2.67</v>
      </c>
      <c r="G607" s="21">
        <v>20.518999999999998</v>
      </c>
      <c r="H607" s="5">
        <v>72000</v>
      </c>
      <c r="I607" s="6">
        <v>1.5699999999999999E-2</v>
      </c>
      <c r="J607" s="6">
        <v>0.98429999999999995</v>
      </c>
      <c r="K607" s="6">
        <v>6.80666667E-2</v>
      </c>
      <c r="L607" s="6">
        <v>0.93193333330000006</v>
      </c>
      <c r="M607" s="7">
        <v>14711</v>
      </c>
      <c r="N607" s="7">
        <v>14264</v>
      </c>
      <c r="O607" s="7">
        <v>15158</v>
      </c>
      <c r="P607" t="s">
        <v>908</v>
      </c>
      <c r="Q607" s="5">
        <f>5*12000*Table3[[#This Row],[FiveYearSurvivalRate]]</f>
        <v>55915.999998000007</v>
      </c>
      <c r="R607" s="21">
        <f>365*5*Table3[[#This Row],[FiveYearSurvivalRate]]</f>
        <v>1700.7783332725</v>
      </c>
      <c r="S607" s="19">
        <f>6000/Table3[[#This Row],[Gas Mileage]]*4</f>
        <v>1169.6476436473513</v>
      </c>
      <c r="T607" s="19">
        <f>5000</f>
        <v>5000</v>
      </c>
      <c r="U607" s="19">
        <f>Table3[[#This Row],[Price]]^0.2*20000*LOG((Table3[[#This Row],[Age]]+2))*Table3[[#This Row],[FiveYearDeathRate]]</f>
        <v>8379.6126762889089</v>
      </c>
      <c r="V607" s="19">
        <f>Table3[Price]+Table3[[#This Row],[FiveYearFuelCost]]+Table3[[#This Row],[FiveYearInsurance]]+Table3[[#This Row],[FiveYearRepairCost]]</f>
        <v>29260.260319936264</v>
      </c>
    </row>
    <row r="608" spans="1:22" x14ac:dyDescent="0.25">
      <c r="A608" t="s">
        <v>3175</v>
      </c>
      <c r="B608" t="s">
        <v>3200</v>
      </c>
      <c r="C608" t="s">
        <v>3201</v>
      </c>
      <c r="D608">
        <v>2005</v>
      </c>
      <c r="E608">
        <v>9</v>
      </c>
      <c r="F608">
        <v>3.33</v>
      </c>
      <c r="G608" s="21">
        <v>23.574999999999999</v>
      </c>
      <c r="H608" s="5">
        <v>108000</v>
      </c>
      <c r="I608" s="6">
        <v>3.5000000000000003E-2</v>
      </c>
      <c r="J608" s="6">
        <v>0.96499999999999997</v>
      </c>
      <c r="K608" s="6">
        <v>0.1675333333</v>
      </c>
      <c r="L608" s="6">
        <v>0.83246666670000002</v>
      </c>
      <c r="M608" s="7">
        <v>4485</v>
      </c>
      <c r="N608" s="7">
        <v>4392</v>
      </c>
      <c r="O608" s="7">
        <v>4577</v>
      </c>
      <c r="P608" t="s">
        <v>128</v>
      </c>
      <c r="Q608" s="5">
        <f>5*12000*Table3[[#This Row],[FiveYearSurvivalRate]]</f>
        <v>49948.000002000001</v>
      </c>
      <c r="R608" s="21">
        <f>365*5*Table3[[#This Row],[FiveYearSurvivalRate]]</f>
        <v>1519.2516667275002</v>
      </c>
      <c r="S608" s="19">
        <f>6000/Table3[[#This Row],[Gas Mileage]]*4</f>
        <v>1018.0275715800636</v>
      </c>
      <c r="T608" s="19">
        <f>5000</f>
        <v>5000</v>
      </c>
      <c r="U608" s="19">
        <f>Table3[[#This Row],[Price]]^0.2*20000*LOG((Table3[[#This Row],[Age]]+2))*Table3[[#This Row],[FiveYearDeathRate]]</f>
        <v>18754.186798105915</v>
      </c>
      <c r="V608" s="19">
        <f>Table3[Price]+Table3[[#This Row],[FiveYearFuelCost]]+Table3[[#This Row],[FiveYearInsurance]]+Table3[[#This Row],[FiveYearRepairCost]]</f>
        <v>29257.214369685978</v>
      </c>
    </row>
    <row r="609" spans="1:22" x14ac:dyDescent="0.25">
      <c r="A609" t="s">
        <v>3288</v>
      </c>
      <c r="B609" t="s">
        <v>3293</v>
      </c>
      <c r="C609" t="s">
        <v>3294</v>
      </c>
      <c r="D609">
        <v>2009</v>
      </c>
      <c r="E609">
        <v>5</v>
      </c>
      <c r="F609">
        <v>3.67</v>
      </c>
      <c r="G609" s="21">
        <v>18.800999999999998</v>
      </c>
      <c r="H609" s="5">
        <v>60000</v>
      </c>
      <c r="I609" s="6">
        <v>1.7000000000000001E-2</v>
      </c>
      <c r="J609" s="6">
        <v>0.98299999999999998</v>
      </c>
      <c r="K609" s="6">
        <v>9.5000000000000001E-2</v>
      </c>
      <c r="L609" s="6">
        <v>0.90500000000000003</v>
      </c>
      <c r="M609" s="7">
        <v>12400</v>
      </c>
      <c r="N609" s="7">
        <v>12177</v>
      </c>
      <c r="O609" s="7">
        <v>12624</v>
      </c>
      <c r="P609" t="s">
        <v>1508</v>
      </c>
      <c r="Q609" s="5">
        <f>5*12000*Table3[[#This Row],[FiveYearSurvivalRate]]</f>
        <v>54300</v>
      </c>
      <c r="R609" s="21">
        <f>365*5*Table3[[#This Row],[FiveYearSurvivalRate]]</f>
        <v>1651.625</v>
      </c>
      <c r="S609" s="19">
        <f>6000/Table3[[#This Row],[Gas Mileage]]*4</f>
        <v>1276.5278442636031</v>
      </c>
      <c r="T609" s="19">
        <f>5000</f>
        <v>5000</v>
      </c>
      <c r="U609" s="19">
        <f>Table3[[#This Row],[Price]]^0.2*20000*LOG((Table3[[#This Row],[Age]]+2))*Table3[[#This Row],[FiveYearDeathRate]]</f>
        <v>10576.574490300869</v>
      </c>
      <c r="V609" s="19">
        <f>Table3[Price]+Table3[[#This Row],[FiveYearFuelCost]]+Table3[[#This Row],[FiveYearInsurance]]+Table3[[#This Row],[FiveYearRepairCost]]</f>
        <v>29253.102334564472</v>
      </c>
    </row>
    <row r="610" spans="1:22" x14ac:dyDescent="0.25">
      <c r="A610" t="s">
        <v>3288</v>
      </c>
      <c r="B610" t="s">
        <v>3299</v>
      </c>
      <c r="C610" t="s">
        <v>3300</v>
      </c>
      <c r="D610">
        <v>2010</v>
      </c>
      <c r="E610">
        <v>4</v>
      </c>
      <c r="F610">
        <v>2</v>
      </c>
      <c r="G610" s="21">
        <v>17.937000000000001</v>
      </c>
      <c r="H610" s="5">
        <v>48000</v>
      </c>
      <c r="I610" s="6">
        <v>1.3599999999999999E-2</v>
      </c>
      <c r="J610" s="6">
        <v>0.98640000000000005</v>
      </c>
      <c r="K610" s="6">
        <v>4.82E-2</v>
      </c>
      <c r="L610" s="6">
        <v>0.95179999999999998</v>
      </c>
      <c r="M610" s="7">
        <v>17580</v>
      </c>
      <c r="N610" s="7">
        <v>17219</v>
      </c>
      <c r="O610" s="7">
        <v>17941</v>
      </c>
      <c r="P610" t="s">
        <v>1882</v>
      </c>
      <c r="Q610" s="5">
        <f>5*12000*Table3[[#This Row],[FiveYearSurvivalRate]]</f>
        <v>57108</v>
      </c>
      <c r="R610" s="21">
        <f>365*5*Table3[[#This Row],[FiveYearSurvivalRate]]</f>
        <v>1737.0349999999999</v>
      </c>
      <c r="S610" s="19">
        <f>6000/Table3[[#This Row],[Gas Mileage]]*4</f>
        <v>1338.0163907007859</v>
      </c>
      <c r="T610" s="19">
        <f>5000</f>
        <v>5000</v>
      </c>
      <c r="U610" s="19">
        <f>Table3[[#This Row],[Price]]^0.2*20000*LOG((Table3[[#This Row],[Age]]+2))*Table3[[#This Row],[FiveYearDeathRate]]</f>
        <v>5298.4010449628067</v>
      </c>
      <c r="V610" s="19">
        <f>Table3[Price]+Table3[[#This Row],[FiveYearFuelCost]]+Table3[[#This Row],[FiveYearInsurance]]+Table3[[#This Row],[FiveYearRepairCost]]</f>
        <v>29216.417435663592</v>
      </c>
    </row>
    <row r="611" spans="1:22" x14ac:dyDescent="0.25">
      <c r="A611" t="s">
        <v>3118</v>
      </c>
      <c r="B611" t="s">
        <v>3133</v>
      </c>
      <c r="C611" t="s">
        <v>3134</v>
      </c>
      <c r="D611">
        <v>2014</v>
      </c>
      <c r="E611">
        <v>0</v>
      </c>
      <c r="F611">
        <v>4</v>
      </c>
      <c r="G611" s="21">
        <v>25.001000000000001</v>
      </c>
      <c r="H611" s="5">
        <v>0</v>
      </c>
      <c r="I611" s="6">
        <v>0</v>
      </c>
      <c r="J611" s="6">
        <v>1</v>
      </c>
      <c r="K611" s="6">
        <v>1.9E-2</v>
      </c>
      <c r="L611" s="6">
        <v>0.98099999999999998</v>
      </c>
      <c r="M611" s="7">
        <v>22344</v>
      </c>
      <c r="N611" s="7">
        <v>21995</v>
      </c>
      <c r="O611" s="7">
        <v>22693</v>
      </c>
      <c r="P611" t="s">
        <v>3595</v>
      </c>
      <c r="Q611" s="5">
        <f>5*12000*Table3[[#This Row],[FiveYearSurvivalRate]]</f>
        <v>58860</v>
      </c>
      <c r="R611" s="21">
        <f>365*5*Table3[[#This Row],[FiveYearSurvivalRate]]</f>
        <v>1790.325</v>
      </c>
      <c r="S611" s="19">
        <f>6000/Table3[[#This Row],[Gas Mileage]]*4</f>
        <v>959.96160153593848</v>
      </c>
      <c r="T611" s="19">
        <f>5000</f>
        <v>5000</v>
      </c>
      <c r="U611" s="19">
        <f>Table3[[#This Row],[Price]]^0.2*20000*LOG((Table3[[#This Row],[Age]]+2))*Table3[[#This Row],[FiveYearDeathRate]]</f>
        <v>847.66754117244022</v>
      </c>
      <c r="V611" s="19">
        <f>Table3[Price]+Table3[[#This Row],[FiveYearFuelCost]]+Table3[[#This Row],[FiveYearInsurance]]+Table3[[#This Row],[FiveYearRepairCost]]</f>
        <v>29151.629142708378</v>
      </c>
    </row>
    <row r="612" spans="1:22" x14ac:dyDescent="0.25">
      <c r="A612" t="s">
        <v>3466</v>
      </c>
      <c r="B612" t="s">
        <v>3477</v>
      </c>
      <c r="C612" t="s">
        <v>3478</v>
      </c>
      <c r="D612">
        <v>2010</v>
      </c>
      <c r="E612">
        <v>4</v>
      </c>
      <c r="F612">
        <v>3.67</v>
      </c>
      <c r="G612" s="21">
        <v>18.055700000000002</v>
      </c>
      <c r="H612" s="5">
        <v>48000</v>
      </c>
      <c r="I612" s="6">
        <v>9.5999999999999992E-3</v>
      </c>
      <c r="J612" s="6">
        <v>0.99039999999999995</v>
      </c>
      <c r="K612" s="6">
        <v>2.5600000000000001E-2</v>
      </c>
      <c r="L612" s="6">
        <v>0.97440000000000004</v>
      </c>
      <c r="M612" s="7">
        <v>19902</v>
      </c>
      <c r="N612" s="7">
        <v>19280</v>
      </c>
      <c r="O612" s="7">
        <v>20524</v>
      </c>
      <c r="P612" t="s">
        <v>1666</v>
      </c>
      <c r="Q612" s="5">
        <f>5*12000*Table3[[#This Row],[FiveYearSurvivalRate]]</f>
        <v>58464</v>
      </c>
      <c r="R612" s="21">
        <f>365*5*Table3[[#This Row],[FiveYearSurvivalRate]]</f>
        <v>1778.28</v>
      </c>
      <c r="S612" s="19">
        <f>6000/Table3[[#This Row],[Gas Mileage]]*4</f>
        <v>1329.2201354696854</v>
      </c>
      <c r="T612" s="19">
        <f>5000</f>
        <v>5000</v>
      </c>
      <c r="U612" s="19">
        <f>Table3[[#This Row],[Price]]^0.2*20000*LOG((Table3[[#This Row],[Age]]+2))*Table3[[#This Row],[FiveYearDeathRate]]</f>
        <v>2884.7841617996446</v>
      </c>
      <c r="V612" s="19">
        <f>Table3[Price]+Table3[[#This Row],[FiveYearFuelCost]]+Table3[[#This Row],[FiveYearInsurance]]+Table3[[#This Row],[FiveYearRepairCost]]</f>
        <v>29116.00429726933</v>
      </c>
    </row>
    <row r="613" spans="1:22" x14ac:dyDescent="0.25">
      <c r="A613" t="s">
        <v>3288</v>
      </c>
      <c r="B613" t="s">
        <v>3295</v>
      </c>
      <c r="C613" t="s">
        <v>3296</v>
      </c>
      <c r="D613">
        <v>2008</v>
      </c>
      <c r="E613">
        <v>6</v>
      </c>
      <c r="F613">
        <v>2.33</v>
      </c>
      <c r="G613" s="21">
        <v>18.135999999999999</v>
      </c>
      <c r="H613" s="5">
        <v>72000</v>
      </c>
      <c r="I613" s="6">
        <v>2.4799999999999999E-2</v>
      </c>
      <c r="J613" s="6">
        <v>0.97519999999999996</v>
      </c>
      <c r="K613" s="6">
        <v>0.1244</v>
      </c>
      <c r="L613" s="6">
        <v>0.87560000000000004</v>
      </c>
      <c r="M613" s="7">
        <v>8919</v>
      </c>
      <c r="N613" s="7">
        <v>8730</v>
      </c>
      <c r="O613" s="7">
        <v>9108</v>
      </c>
      <c r="P613" t="s">
        <v>1146</v>
      </c>
      <c r="Q613" s="5">
        <f>5*12000*Table3[[#This Row],[FiveYearSurvivalRate]]</f>
        <v>52536</v>
      </c>
      <c r="R613" s="21">
        <f>365*5*Table3[[#This Row],[FiveYearSurvivalRate]]</f>
        <v>1597.97</v>
      </c>
      <c r="S613" s="19">
        <f>6000/Table3[[#This Row],[Gas Mileage]]*4</f>
        <v>1323.3348037053374</v>
      </c>
      <c r="T613" s="19">
        <f>5000</f>
        <v>5000</v>
      </c>
      <c r="U613" s="19">
        <f>Table3[[#This Row],[Price]]^0.2*20000*LOG((Table3[[#This Row],[Age]]+2))*Table3[[#This Row],[FiveYearDeathRate]]</f>
        <v>13856.215715054414</v>
      </c>
      <c r="V613" s="19">
        <f>Table3[Price]+Table3[[#This Row],[FiveYearFuelCost]]+Table3[[#This Row],[FiveYearInsurance]]+Table3[[#This Row],[FiveYearRepairCost]]</f>
        <v>29098.550518759752</v>
      </c>
    </row>
    <row r="614" spans="1:22" x14ac:dyDescent="0.25">
      <c r="A614" t="s">
        <v>3466</v>
      </c>
      <c r="B614" t="s">
        <v>3477</v>
      </c>
      <c r="C614" t="s">
        <v>3478</v>
      </c>
      <c r="D614">
        <v>2008</v>
      </c>
      <c r="E614">
        <v>6</v>
      </c>
      <c r="F614">
        <v>3</v>
      </c>
      <c r="G614" s="21">
        <v>18.055700000000002</v>
      </c>
      <c r="H614" s="5">
        <v>72000</v>
      </c>
      <c r="I614" s="6">
        <v>1.54E-2</v>
      </c>
      <c r="J614" s="6">
        <v>0.98460000000000003</v>
      </c>
      <c r="K614" s="6">
        <v>5.3933333299999997E-2</v>
      </c>
      <c r="L614" s="6">
        <v>0.94606666669999995</v>
      </c>
      <c r="M614" s="7">
        <v>16005</v>
      </c>
      <c r="N614" s="7">
        <v>15649</v>
      </c>
      <c r="O614" s="7">
        <v>16362</v>
      </c>
      <c r="P614" t="s">
        <v>946</v>
      </c>
      <c r="Q614" s="5">
        <f>5*12000*Table3[[#This Row],[FiveYearSurvivalRate]]</f>
        <v>56764.000001999993</v>
      </c>
      <c r="R614" s="21">
        <f>365*5*Table3[[#This Row],[FiveYearSurvivalRate]]</f>
        <v>1726.5716667274999</v>
      </c>
      <c r="S614" s="19">
        <f>6000/Table3[[#This Row],[Gas Mileage]]*4</f>
        <v>1329.2201354696854</v>
      </c>
      <c r="T614" s="19">
        <f>5000</f>
        <v>5000</v>
      </c>
      <c r="U614" s="19">
        <f>Table3[[#This Row],[Price]]^0.2*20000*LOG((Table3[[#This Row],[Age]]+2))*Table3[[#This Row],[FiveYearDeathRate]]</f>
        <v>6752.5750648855683</v>
      </c>
      <c r="V614" s="19">
        <f>Table3[Price]+Table3[[#This Row],[FiveYearFuelCost]]+Table3[[#This Row],[FiveYearInsurance]]+Table3[[#This Row],[FiveYearRepairCost]]</f>
        <v>29086.795200355253</v>
      </c>
    </row>
    <row r="615" spans="1:22" x14ac:dyDescent="0.25">
      <c r="A615" t="s">
        <v>3413</v>
      </c>
      <c r="B615" t="s">
        <v>3438</v>
      </c>
      <c r="C615" t="s">
        <v>3439</v>
      </c>
      <c r="D615">
        <v>2009</v>
      </c>
      <c r="E615">
        <v>5</v>
      </c>
      <c r="F615">
        <v>2.67</v>
      </c>
      <c r="G615" s="21">
        <v>14.75</v>
      </c>
      <c r="H615" s="5">
        <v>60000</v>
      </c>
      <c r="I615" s="6">
        <v>1.2E-2</v>
      </c>
      <c r="J615" s="6">
        <v>0.98799999999999999</v>
      </c>
      <c r="K615" s="6">
        <v>4.9000000000000002E-2</v>
      </c>
      <c r="L615" s="6">
        <v>0.95099999999999996</v>
      </c>
      <c r="M615" s="7">
        <v>16669</v>
      </c>
      <c r="N615" s="7">
        <v>16144</v>
      </c>
      <c r="O615" s="7">
        <v>17195</v>
      </c>
      <c r="P615" t="s">
        <v>1262</v>
      </c>
      <c r="Q615" s="5">
        <f>5*12000*Table3[[#This Row],[FiveYearSurvivalRate]]</f>
        <v>57060</v>
      </c>
      <c r="R615" s="21">
        <f>365*5*Table3[[#This Row],[FiveYearSurvivalRate]]</f>
        <v>1735.5749999999998</v>
      </c>
      <c r="S615" s="19">
        <f>6000/Table3[[#This Row],[Gas Mileage]]*4</f>
        <v>1627.1186440677966</v>
      </c>
      <c r="T615" s="19">
        <f>5000</f>
        <v>5000</v>
      </c>
      <c r="U615" s="19">
        <f>Table3[[#This Row],[Price]]^0.2*20000*LOG((Table3[[#This Row],[Age]]+2))*Table3[[#This Row],[FiveYearDeathRate]]</f>
        <v>5787.8208435222459</v>
      </c>
      <c r="V615" s="19">
        <f>Table3[Price]+Table3[[#This Row],[FiveYearFuelCost]]+Table3[[#This Row],[FiveYearInsurance]]+Table3[[#This Row],[FiveYearRepairCost]]</f>
        <v>29083.93948759004</v>
      </c>
    </row>
    <row r="616" spans="1:22" x14ac:dyDescent="0.25">
      <c r="A616" t="s">
        <v>3413</v>
      </c>
      <c r="B616" t="s">
        <v>3444</v>
      </c>
      <c r="C616" t="s">
        <v>3445</v>
      </c>
      <c r="D616">
        <v>2006</v>
      </c>
      <c r="E616">
        <v>8</v>
      </c>
      <c r="F616">
        <v>2.33</v>
      </c>
      <c r="G616" s="21">
        <v>18.193000000000001</v>
      </c>
      <c r="H616" s="5">
        <v>96000</v>
      </c>
      <c r="I616" s="6">
        <v>2.3099999999999999E-2</v>
      </c>
      <c r="J616" s="6">
        <v>0.97689999999999999</v>
      </c>
      <c r="K616" s="6">
        <v>0.1062</v>
      </c>
      <c r="L616" s="6">
        <v>0.89380000000000004</v>
      </c>
      <c r="M616" s="7">
        <v>9492</v>
      </c>
      <c r="N616" s="7">
        <v>9298</v>
      </c>
      <c r="O616" s="7">
        <v>9687</v>
      </c>
      <c r="P616" t="s">
        <v>266</v>
      </c>
      <c r="Q616" s="5">
        <f>5*12000*Table3[[#This Row],[FiveYearSurvivalRate]]</f>
        <v>53628</v>
      </c>
      <c r="R616" s="21">
        <f>365*5*Table3[[#This Row],[FiveYearSurvivalRate]]</f>
        <v>1631.1850000000002</v>
      </c>
      <c r="S616" s="19">
        <f>6000/Table3[[#This Row],[Gas Mileage]]*4</f>
        <v>1319.1886989501456</v>
      </c>
      <c r="T616" s="19">
        <f>5000</f>
        <v>5000</v>
      </c>
      <c r="U616" s="19">
        <f>Table3[[#This Row],[Price]]^0.2*20000*LOG((Table3[[#This Row],[Age]]+2))*Table3[[#This Row],[FiveYearDeathRate]]</f>
        <v>13262.520198149326</v>
      </c>
      <c r="V616" s="19">
        <f>Table3[Price]+Table3[[#This Row],[FiveYearFuelCost]]+Table3[[#This Row],[FiveYearInsurance]]+Table3[[#This Row],[FiveYearRepairCost]]</f>
        <v>29073.708897099474</v>
      </c>
    </row>
    <row r="617" spans="1:22" x14ac:dyDescent="0.25">
      <c r="A617" t="s">
        <v>3466</v>
      </c>
      <c r="B617" t="s">
        <v>3473</v>
      </c>
      <c r="C617" t="s">
        <v>3474</v>
      </c>
      <c r="D617">
        <v>2014</v>
      </c>
      <c r="E617">
        <v>0</v>
      </c>
      <c r="F617">
        <v>4</v>
      </c>
      <c r="G617" s="21">
        <v>26.6</v>
      </c>
      <c r="H617" s="5">
        <v>0</v>
      </c>
      <c r="I617" s="6">
        <v>0</v>
      </c>
      <c r="J617" s="6">
        <v>1</v>
      </c>
      <c r="K617" s="6">
        <v>1.2E-2</v>
      </c>
      <c r="L617" s="6">
        <v>0.98799999999999999</v>
      </c>
      <c r="M617" s="7">
        <v>22626</v>
      </c>
      <c r="N617" s="7">
        <v>22235</v>
      </c>
      <c r="O617" s="7">
        <v>23018</v>
      </c>
      <c r="P617" t="s">
        <v>3713</v>
      </c>
      <c r="Q617" s="5">
        <f>5*12000*Table3[[#This Row],[FiveYearSurvivalRate]]</f>
        <v>59280</v>
      </c>
      <c r="R617" s="21">
        <f>365*5*Table3[[#This Row],[FiveYearSurvivalRate]]</f>
        <v>1803.1</v>
      </c>
      <c r="S617" s="19">
        <f>6000/Table3[[#This Row],[Gas Mileage]]*4</f>
        <v>902.25563909774428</v>
      </c>
      <c r="T617" s="19">
        <f>5000</f>
        <v>5000</v>
      </c>
      <c r="U617" s="19">
        <f>Table3[[#This Row],[Price]]^0.2*20000*LOG((Table3[[#This Row],[Age]]+2))*Table3[[#This Row],[FiveYearDeathRate]]</f>
        <v>536.71356345352604</v>
      </c>
      <c r="V617" s="19">
        <f>Table3[Price]+Table3[[#This Row],[FiveYearFuelCost]]+Table3[[#This Row],[FiveYearInsurance]]+Table3[[#This Row],[FiveYearRepairCost]]</f>
        <v>29064.96920255127</v>
      </c>
    </row>
    <row r="618" spans="1:22" x14ac:dyDescent="0.25">
      <c r="A618" t="s">
        <v>3413</v>
      </c>
      <c r="B618" t="s">
        <v>3414</v>
      </c>
      <c r="C618" t="s">
        <v>3415</v>
      </c>
      <c r="D618">
        <v>2014</v>
      </c>
      <c r="E618">
        <v>0</v>
      </c>
      <c r="F618">
        <v>4</v>
      </c>
      <c r="G618" s="21">
        <v>27.001999999999999</v>
      </c>
      <c r="H618" s="5">
        <v>0</v>
      </c>
      <c r="I618" s="6">
        <v>0</v>
      </c>
      <c r="J618" s="6">
        <v>1</v>
      </c>
      <c r="K618" s="6">
        <v>1.2E-2</v>
      </c>
      <c r="L618" s="6">
        <v>0.98799999999999999</v>
      </c>
      <c r="M618" s="7">
        <v>22613</v>
      </c>
      <c r="N618" s="7">
        <v>22170</v>
      </c>
      <c r="O618" s="7">
        <v>23056</v>
      </c>
      <c r="P618" t="s">
        <v>3686</v>
      </c>
      <c r="Q618" s="5">
        <f>5*12000*Table3[[#This Row],[FiveYearSurvivalRate]]</f>
        <v>59280</v>
      </c>
      <c r="R618" s="21">
        <f>365*5*Table3[[#This Row],[FiveYearSurvivalRate]]</f>
        <v>1803.1</v>
      </c>
      <c r="S618" s="19">
        <f>6000/Table3[[#This Row],[Gas Mileage]]*4</f>
        <v>888.82305014443375</v>
      </c>
      <c r="T618" s="19">
        <f>5000</f>
        <v>5000</v>
      </c>
      <c r="U618" s="19">
        <f>Table3[[#This Row],[Price]]^0.2*20000*LOG((Table3[[#This Row],[Age]]+2))*Table3[[#This Row],[FiveYearDeathRate]]</f>
        <v>536.65187441945761</v>
      </c>
      <c r="V618" s="19">
        <f>Table3[Price]+Table3[[#This Row],[FiveYearFuelCost]]+Table3[[#This Row],[FiveYearInsurance]]+Table3[[#This Row],[FiveYearRepairCost]]</f>
        <v>29038.474924563892</v>
      </c>
    </row>
    <row r="619" spans="1:22" x14ac:dyDescent="0.25">
      <c r="A619" t="s">
        <v>3328</v>
      </c>
      <c r="B619" t="s">
        <v>3341</v>
      </c>
      <c r="C619" t="s">
        <v>3342</v>
      </c>
      <c r="D619">
        <v>2008</v>
      </c>
      <c r="E619">
        <v>6</v>
      </c>
      <c r="F619">
        <v>3.33</v>
      </c>
      <c r="G619" s="21">
        <v>24.43</v>
      </c>
      <c r="H619" s="5">
        <v>72000</v>
      </c>
      <c r="I619" s="6">
        <v>1.7000000000000001E-2</v>
      </c>
      <c r="J619" s="6">
        <v>0.98299999999999998</v>
      </c>
      <c r="K619" s="6">
        <v>9.5133333299999998E-2</v>
      </c>
      <c r="L619" s="6">
        <v>0.90486666670000004</v>
      </c>
      <c r="M619" s="7">
        <v>11836</v>
      </c>
      <c r="N619" s="7">
        <v>11511</v>
      </c>
      <c r="O619" s="7">
        <v>12161</v>
      </c>
      <c r="P619" t="s">
        <v>846</v>
      </c>
      <c r="Q619" s="5">
        <f>5*12000*Table3[[#This Row],[FiveYearSurvivalRate]]</f>
        <v>54292.000002000001</v>
      </c>
      <c r="R619" s="21">
        <f>365*5*Table3[[#This Row],[FiveYearSurvivalRate]]</f>
        <v>1651.3816667275</v>
      </c>
      <c r="S619" s="19">
        <f>6000/Table3[[#This Row],[Gas Mileage]]*4</f>
        <v>982.39869013507985</v>
      </c>
      <c r="T619" s="19">
        <f>5000</f>
        <v>5000</v>
      </c>
      <c r="U619" s="19">
        <f>Table3[[#This Row],[Price]]^0.2*20000*LOG((Table3[[#This Row],[Age]]+2))*Table3[[#This Row],[FiveYearDeathRate]]</f>
        <v>11213.333217858053</v>
      </c>
      <c r="V619" s="19">
        <f>Table3[Price]+Table3[[#This Row],[FiveYearFuelCost]]+Table3[[#This Row],[FiveYearInsurance]]+Table3[[#This Row],[FiveYearRepairCost]]</f>
        <v>29031.731907993133</v>
      </c>
    </row>
    <row r="620" spans="1:22" x14ac:dyDescent="0.25">
      <c r="A620" t="s">
        <v>3466</v>
      </c>
      <c r="B620" t="s">
        <v>3481</v>
      </c>
      <c r="C620" t="s">
        <v>3482</v>
      </c>
      <c r="D620">
        <v>2006</v>
      </c>
      <c r="E620">
        <v>8</v>
      </c>
      <c r="F620">
        <v>3.33</v>
      </c>
      <c r="G620" s="21">
        <v>21.23</v>
      </c>
      <c r="H620" s="5">
        <v>96000</v>
      </c>
      <c r="I620" s="6">
        <v>2.2200000000000001E-2</v>
      </c>
      <c r="J620" s="6">
        <v>0.9778</v>
      </c>
      <c r="K620" s="6">
        <v>6.9800000000000001E-2</v>
      </c>
      <c r="L620" s="6">
        <v>0.93020000000000003</v>
      </c>
      <c r="M620" s="7">
        <v>13541</v>
      </c>
      <c r="N620" s="7">
        <v>13184</v>
      </c>
      <c r="O620" s="7">
        <v>13897</v>
      </c>
      <c r="P620" t="s">
        <v>292</v>
      </c>
      <c r="Q620" s="5">
        <f>5*12000*Table3[[#This Row],[FiveYearSurvivalRate]]</f>
        <v>55812</v>
      </c>
      <c r="R620" s="21">
        <f>365*5*Table3[[#This Row],[FiveYearSurvivalRate]]</f>
        <v>1697.615</v>
      </c>
      <c r="S620" s="19">
        <f>6000/Table3[[#This Row],[Gas Mileage]]*4</f>
        <v>1130.4757418747056</v>
      </c>
      <c r="T620" s="19">
        <f>5000</f>
        <v>5000</v>
      </c>
      <c r="U620" s="19">
        <f>Table3[[#This Row],[Price]]^0.2*20000*LOG((Table3[[#This Row],[Age]]+2))*Table3[[#This Row],[FiveYearDeathRate]]</f>
        <v>9358.7008627045525</v>
      </c>
      <c r="V620" s="19">
        <f>Table3[Price]+Table3[[#This Row],[FiveYearFuelCost]]+Table3[[#This Row],[FiveYearInsurance]]+Table3[[#This Row],[FiveYearRepairCost]]</f>
        <v>29030.176604579254</v>
      </c>
    </row>
    <row r="621" spans="1:22" x14ac:dyDescent="0.25">
      <c r="A621" t="s">
        <v>3528</v>
      </c>
      <c r="B621" t="s">
        <v>3543</v>
      </c>
      <c r="C621" t="s">
        <v>3544</v>
      </c>
      <c r="D621">
        <v>2010</v>
      </c>
      <c r="E621">
        <v>4</v>
      </c>
      <c r="F621">
        <v>4</v>
      </c>
      <c r="G621" s="22">
        <v>22.521999999999998</v>
      </c>
      <c r="H621" s="5">
        <v>48000</v>
      </c>
      <c r="I621" s="6">
        <v>9.5999999999999992E-3</v>
      </c>
      <c r="J621" s="6">
        <v>0.99039999999999995</v>
      </c>
      <c r="K621" s="6">
        <v>2.1999999999999999E-2</v>
      </c>
      <c r="L621" s="6">
        <v>0.97799999999999998</v>
      </c>
      <c r="M621" s="7">
        <v>20464</v>
      </c>
      <c r="N621" s="7">
        <v>19817</v>
      </c>
      <c r="O621" s="7">
        <v>21111</v>
      </c>
      <c r="P621" t="s">
        <v>1728</v>
      </c>
      <c r="Q621" s="5">
        <f>5*12000*Table3[[#This Row],[FiveYearSurvivalRate]]</f>
        <v>58680</v>
      </c>
      <c r="R621" s="21">
        <f>365*5*Table3[[#This Row],[FiveYearSurvivalRate]]</f>
        <v>1784.85</v>
      </c>
      <c r="S621" s="19">
        <f>6000/Table3[[#This Row],[Gas Mileage]]*4</f>
        <v>1065.6247224935619</v>
      </c>
      <c r="T621" s="19">
        <f>5000</f>
        <v>5000</v>
      </c>
      <c r="U621" s="19">
        <f>Table3[[#This Row],[Price]]^0.2*20000*LOG((Table3[[#This Row],[Age]]+2))*Table3[[#This Row],[FiveYearDeathRate]]</f>
        <v>2492.9570801015952</v>
      </c>
      <c r="V621" s="19">
        <f>Table3[Price]+Table3[[#This Row],[FiveYearFuelCost]]+Table3[[#This Row],[FiveYearInsurance]]+Table3[[#This Row],[FiveYearRepairCost]]</f>
        <v>29022.581802595156</v>
      </c>
    </row>
    <row r="622" spans="1:22" x14ac:dyDescent="0.25">
      <c r="A622" t="s">
        <v>3528</v>
      </c>
      <c r="B622" t="s">
        <v>3541</v>
      </c>
      <c r="C622" t="s">
        <v>3542</v>
      </c>
      <c r="D622">
        <v>2011</v>
      </c>
      <c r="E622">
        <v>3</v>
      </c>
      <c r="F622">
        <v>4</v>
      </c>
      <c r="G622" s="22">
        <v>20.815999999999999</v>
      </c>
      <c r="H622" s="5">
        <v>36000</v>
      </c>
      <c r="I622" s="6">
        <v>7.1999999999999998E-3</v>
      </c>
      <c r="J622" s="6">
        <v>0.99280000000000002</v>
      </c>
      <c r="K622" s="6">
        <v>1.95E-2</v>
      </c>
      <c r="L622" s="6">
        <v>0.98050000000000004</v>
      </c>
      <c r="M622" s="7">
        <v>20869</v>
      </c>
      <c r="N622" s="7">
        <v>20211</v>
      </c>
      <c r="O622" s="7">
        <v>21527</v>
      </c>
      <c r="P622" t="s">
        <v>2134</v>
      </c>
      <c r="Q622" s="5">
        <f>5*12000*Table3[[#This Row],[FiveYearSurvivalRate]]</f>
        <v>58830</v>
      </c>
      <c r="R622" s="21">
        <f>365*5*Table3[[#This Row],[FiveYearSurvivalRate]]</f>
        <v>1789.4125000000001</v>
      </c>
      <c r="S622" s="19">
        <f>6000/Table3[[#This Row],[Gas Mileage]]*4</f>
        <v>1152.9592621060724</v>
      </c>
      <c r="T622" s="19">
        <f>5000</f>
        <v>5000</v>
      </c>
      <c r="U622" s="19">
        <f>Table3[[#This Row],[Price]]^0.2*20000*LOG((Table3[[#This Row],[Age]]+2))*Table3[[#This Row],[FiveYearDeathRate]]</f>
        <v>1992.6153595043136</v>
      </c>
      <c r="V622" s="19">
        <f>Table3[Price]+Table3[[#This Row],[FiveYearFuelCost]]+Table3[[#This Row],[FiveYearInsurance]]+Table3[[#This Row],[FiveYearRepairCost]]</f>
        <v>29014.574621610387</v>
      </c>
    </row>
    <row r="623" spans="1:22" x14ac:dyDescent="0.25">
      <c r="A623" t="s">
        <v>3413</v>
      </c>
      <c r="B623" t="s">
        <v>3426</v>
      </c>
      <c r="C623" t="s">
        <v>3427</v>
      </c>
      <c r="D623">
        <v>2009</v>
      </c>
      <c r="E623">
        <v>5</v>
      </c>
      <c r="F623">
        <v>3</v>
      </c>
      <c r="G623" s="21">
        <v>21.73</v>
      </c>
      <c r="H623" s="5">
        <v>60000</v>
      </c>
      <c r="I623" s="6">
        <v>1.2E-2</v>
      </c>
      <c r="J623" s="6">
        <v>0.98799999999999999</v>
      </c>
      <c r="K623" s="6">
        <v>4.9000000000000002E-2</v>
      </c>
      <c r="L623" s="6">
        <v>0.95099999999999996</v>
      </c>
      <c r="M623" s="7">
        <v>17047</v>
      </c>
      <c r="N623" s="7">
        <v>16590</v>
      </c>
      <c r="O623" s="7">
        <v>17504</v>
      </c>
      <c r="P623" t="s">
        <v>1250</v>
      </c>
      <c r="Q623" s="5">
        <f>5*12000*Table3[[#This Row],[FiveYearSurvivalRate]]</f>
        <v>57060</v>
      </c>
      <c r="R623" s="21">
        <f>365*5*Table3[[#This Row],[FiveYearSurvivalRate]]</f>
        <v>1735.5749999999998</v>
      </c>
      <c r="S623" s="19">
        <f>6000/Table3[[#This Row],[Gas Mileage]]*4</f>
        <v>1104.4638748274274</v>
      </c>
      <c r="T623" s="19">
        <f>5000</f>
        <v>5000</v>
      </c>
      <c r="U623" s="19">
        <f>Table3[[#This Row],[Price]]^0.2*20000*LOG((Table3[[#This Row],[Age]]+2))*Table3[[#This Row],[FiveYearDeathRate]]</f>
        <v>5813.8358074369553</v>
      </c>
      <c r="V623" s="19">
        <f>Table3[Price]+Table3[[#This Row],[FiveYearFuelCost]]+Table3[[#This Row],[FiveYearInsurance]]+Table3[[#This Row],[FiveYearRepairCost]]</f>
        <v>28965.299682264384</v>
      </c>
    </row>
    <row r="624" spans="1:22" x14ac:dyDescent="0.25">
      <c r="A624" t="s">
        <v>3118</v>
      </c>
      <c r="B624" t="s">
        <v>3127</v>
      </c>
      <c r="C624" t="s">
        <v>3128</v>
      </c>
      <c r="D624">
        <v>2005</v>
      </c>
      <c r="E624">
        <v>9</v>
      </c>
      <c r="F624">
        <v>2.67</v>
      </c>
      <c r="G624" s="21">
        <v>20.765000000000001</v>
      </c>
      <c r="H624" s="5">
        <v>108000</v>
      </c>
      <c r="I624" s="6">
        <v>4.1799999999999997E-2</v>
      </c>
      <c r="J624" s="6">
        <v>0.95820000000000005</v>
      </c>
      <c r="K624" s="6">
        <v>0.17226666669999999</v>
      </c>
      <c r="L624" s="6">
        <v>0.82773333329999998</v>
      </c>
      <c r="M624" s="7">
        <v>3978</v>
      </c>
      <c r="N624" s="7">
        <v>3909</v>
      </c>
      <c r="O624" s="7">
        <v>4047</v>
      </c>
      <c r="P624" t="s">
        <v>90</v>
      </c>
      <c r="Q624" s="5">
        <f>5*12000*Table3[[#This Row],[FiveYearSurvivalRate]]</f>
        <v>49663.999997999999</v>
      </c>
      <c r="R624" s="21">
        <f>365*5*Table3[[#This Row],[FiveYearSurvivalRate]]</f>
        <v>1510.6133332725001</v>
      </c>
      <c r="S624" s="19">
        <f>6000/Table3[[#This Row],[Gas Mileage]]*4</f>
        <v>1155.7909944618348</v>
      </c>
      <c r="T624" s="19">
        <f>5000</f>
        <v>5000</v>
      </c>
      <c r="U624" s="19">
        <f>Table3[[#This Row],[Price]]^0.2*20000*LOG((Table3[[#This Row],[Age]]+2))*Table3[[#This Row],[FiveYearDeathRate]]</f>
        <v>18826.896044776942</v>
      </c>
      <c r="V624" s="19">
        <f>Table3[Price]+Table3[[#This Row],[FiveYearFuelCost]]+Table3[[#This Row],[FiveYearInsurance]]+Table3[[#This Row],[FiveYearRepairCost]]</f>
        <v>28960.687039238779</v>
      </c>
    </row>
    <row r="625" spans="1:22" x14ac:dyDescent="0.25">
      <c r="A625" t="s">
        <v>3288</v>
      </c>
      <c r="B625" t="s">
        <v>3289</v>
      </c>
      <c r="C625" t="s">
        <v>3290</v>
      </c>
      <c r="D625">
        <v>2009</v>
      </c>
      <c r="E625">
        <v>5</v>
      </c>
      <c r="G625" s="21">
        <v>16</v>
      </c>
      <c r="H625" s="5">
        <v>60000</v>
      </c>
      <c r="I625" s="6">
        <v>1.7000000000000001E-2</v>
      </c>
      <c r="J625" s="6">
        <v>0.98299999999999998</v>
      </c>
      <c r="K625" s="6">
        <v>9.5000000000000001E-2</v>
      </c>
      <c r="L625" s="6">
        <v>0.90500000000000003</v>
      </c>
      <c r="M625" s="7">
        <v>11947</v>
      </c>
      <c r="N625" s="7">
        <v>11736</v>
      </c>
      <c r="O625" s="7">
        <v>12157</v>
      </c>
      <c r="P625" t="s">
        <v>1504</v>
      </c>
      <c r="Q625" s="5">
        <f>5*12000*Table3[[#This Row],[FiveYearSurvivalRate]]</f>
        <v>54300</v>
      </c>
      <c r="R625" s="21">
        <f>365*5*Table3[[#This Row],[FiveYearSurvivalRate]]</f>
        <v>1651.625</v>
      </c>
      <c r="S625" s="19">
        <f>6000/Table3[[#This Row],[Gas Mileage]]*4</f>
        <v>1500</v>
      </c>
      <c r="T625" s="19">
        <f>5000</f>
        <v>5000</v>
      </c>
      <c r="U625" s="19">
        <f>Table3[[#This Row],[Price]]^0.2*20000*LOG((Table3[[#This Row],[Age]]+2))*Table3[[#This Row],[FiveYearDeathRate]]</f>
        <v>10498.142612477943</v>
      </c>
      <c r="V625" s="19">
        <f>Table3[Price]+Table3[[#This Row],[FiveYearFuelCost]]+Table3[[#This Row],[FiveYearInsurance]]+Table3[[#This Row],[FiveYearRepairCost]]</f>
        <v>28945.142612477943</v>
      </c>
    </row>
    <row r="626" spans="1:22" x14ac:dyDescent="0.25">
      <c r="A626" t="s">
        <v>3162</v>
      </c>
      <c r="B626" t="s">
        <v>3165</v>
      </c>
      <c r="C626" t="s">
        <v>3166</v>
      </c>
      <c r="D626">
        <v>2008</v>
      </c>
      <c r="E626">
        <v>6</v>
      </c>
      <c r="F626">
        <v>2.33</v>
      </c>
      <c r="G626" s="21">
        <v>21.14</v>
      </c>
      <c r="H626" s="5">
        <v>72000</v>
      </c>
      <c r="I626" s="6">
        <v>2.4799999999999999E-2</v>
      </c>
      <c r="J626" s="6">
        <v>0.97519999999999996</v>
      </c>
      <c r="K626" s="6">
        <v>0.1244</v>
      </c>
      <c r="L626" s="6">
        <v>0.87560000000000004</v>
      </c>
      <c r="M626" s="7">
        <v>8944</v>
      </c>
      <c r="N626" s="7">
        <v>8730</v>
      </c>
      <c r="O626" s="7">
        <v>9157</v>
      </c>
      <c r="P626" t="s">
        <v>1052</v>
      </c>
      <c r="Q626" s="5">
        <f>5*12000*Table3[[#This Row],[FiveYearSurvivalRate]]</f>
        <v>52536</v>
      </c>
      <c r="R626" s="21">
        <f>365*5*Table3[[#This Row],[FiveYearSurvivalRate]]</f>
        <v>1597.97</v>
      </c>
      <c r="S626" s="19">
        <f>6000/Table3[[#This Row],[Gas Mileage]]*4</f>
        <v>1135.2885525070956</v>
      </c>
      <c r="T626" s="19">
        <f>5000</f>
        <v>5000</v>
      </c>
      <c r="U626" s="19">
        <f>Table3[[#This Row],[Price]]^0.2*20000*LOG((Table3[[#This Row],[Age]]+2))*Table3[[#This Row],[FiveYearDeathRate]]</f>
        <v>13863.974828282331</v>
      </c>
      <c r="V626" s="19">
        <f>Table3[Price]+Table3[[#This Row],[FiveYearFuelCost]]+Table3[[#This Row],[FiveYearInsurance]]+Table3[[#This Row],[FiveYearRepairCost]]</f>
        <v>28943.263380789427</v>
      </c>
    </row>
    <row r="627" spans="1:22" x14ac:dyDescent="0.25">
      <c r="A627" t="s">
        <v>3466</v>
      </c>
      <c r="B627" t="s">
        <v>3469</v>
      </c>
      <c r="C627" t="s">
        <v>3470</v>
      </c>
      <c r="D627">
        <v>2011</v>
      </c>
      <c r="E627">
        <v>3</v>
      </c>
      <c r="F627">
        <v>4</v>
      </c>
      <c r="G627" s="21">
        <v>24.145</v>
      </c>
      <c r="H627" s="5">
        <v>36000</v>
      </c>
      <c r="I627" s="6">
        <v>7.1999999999999998E-3</v>
      </c>
      <c r="J627" s="6">
        <v>0.99280000000000002</v>
      </c>
      <c r="K627" s="6">
        <v>2.2200000000000001E-2</v>
      </c>
      <c r="L627" s="6">
        <v>0.9778</v>
      </c>
      <c r="M627" s="7">
        <v>20677</v>
      </c>
      <c r="N627" s="7">
        <v>20315</v>
      </c>
      <c r="O627" s="7">
        <v>21038</v>
      </c>
      <c r="P627" t="s">
        <v>2068</v>
      </c>
      <c r="Q627" s="5">
        <f>5*12000*Table3[[#This Row],[FiveYearSurvivalRate]]</f>
        <v>58668</v>
      </c>
      <c r="R627" s="21">
        <f>365*5*Table3[[#This Row],[FiveYearSurvivalRate]]</f>
        <v>1784.4849999999999</v>
      </c>
      <c r="S627" s="19">
        <f>6000/Table3[[#This Row],[Gas Mileage]]*4</f>
        <v>993.99461586249743</v>
      </c>
      <c r="T627" s="19">
        <f>5000</f>
        <v>5000</v>
      </c>
      <c r="U627" s="19">
        <f>Table3[[#This Row],[Price]]^0.2*20000*LOG((Table3[[#This Row],[Age]]+2))*Table3[[#This Row],[FiveYearDeathRate]]</f>
        <v>2264.3263185942806</v>
      </c>
      <c r="V627" s="19">
        <f>Table3[Price]+Table3[[#This Row],[FiveYearFuelCost]]+Table3[[#This Row],[FiveYearInsurance]]+Table3[[#This Row],[FiveYearRepairCost]]</f>
        <v>28935.32093445678</v>
      </c>
    </row>
    <row r="628" spans="1:22" x14ac:dyDescent="0.25">
      <c r="A628" t="s">
        <v>3048</v>
      </c>
      <c r="B628" t="s">
        <v>3059</v>
      </c>
      <c r="C628" t="s">
        <v>3060</v>
      </c>
      <c r="D628">
        <v>2012</v>
      </c>
      <c r="E628">
        <v>2</v>
      </c>
      <c r="F628">
        <v>4</v>
      </c>
      <c r="G628" s="21">
        <v>24.669</v>
      </c>
      <c r="H628" s="5">
        <v>24000</v>
      </c>
      <c r="I628" s="6">
        <v>4.4000000000000003E-3</v>
      </c>
      <c r="J628" s="6">
        <v>0.99560000000000004</v>
      </c>
      <c r="K628" s="6">
        <v>1.6199999999999999E-2</v>
      </c>
      <c r="L628" s="6">
        <v>0.98380000000000001</v>
      </c>
      <c r="M628" s="7">
        <v>21525</v>
      </c>
      <c r="N628" s="7">
        <v>21183</v>
      </c>
      <c r="O628" s="7">
        <v>21867</v>
      </c>
      <c r="P628" t="s">
        <v>2570</v>
      </c>
      <c r="Q628" s="5">
        <f>5*12000*Table3[[#This Row],[FiveYearSurvivalRate]]</f>
        <v>59028</v>
      </c>
      <c r="R628" s="21">
        <f>365*5*Table3[[#This Row],[FiveYearSurvivalRate]]</f>
        <v>1795.4349999999999</v>
      </c>
      <c r="S628" s="19">
        <f>6000/Table3[[#This Row],[Gas Mileage]]*4</f>
        <v>972.88094369451539</v>
      </c>
      <c r="T628" s="19">
        <f>5000</f>
        <v>5000</v>
      </c>
      <c r="U628" s="19">
        <f>Table3[[#This Row],[Price]]^0.2*20000*LOG((Table3[[#This Row],[Age]]+2))*Table3[[#This Row],[FiveYearDeathRate]]</f>
        <v>1434.7406732849511</v>
      </c>
      <c r="V628" s="19">
        <f>Table3[Price]+Table3[[#This Row],[FiveYearFuelCost]]+Table3[[#This Row],[FiveYearInsurance]]+Table3[[#This Row],[FiveYearRepairCost]]</f>
        <v>28932.621616979468</v>
      </c>
    </row>
    <row r="629" spans="1:22" x14ac:dyDescent="0.25">
      <c r="A629" t="s">
        <v>3466</v>
      </c>
      <c r="B629" t="s">
        <v>3497</v>
      </c>
      <c r="C629" t="s">
        <v>3498</v>
      </c>
      <c r="D629">
        <v>2013</v>
      </c>
      <c r="E629">
        <v>1</v>
      </c>
      <c r="F629">
        <v>4</v>
      </c>
      <c r="G629" s="22">
        <v>22.379000000000001</v>
      </c>
      <c r="H629" s="5">
        <v>12000</v>
      </c>
      <c r="I629" s="6">
        <v>2.3999999999999998E-3</v>
      </c>
      <c r="J629" s="6">
        <v>0.99760000000000004</v>
      </c>
      <c r="K629" s="6">
        <v>1.54E-2</v>
      </c>
      <c r="L629" s="6">
        <v>0.98460000000000003</v>
      </c>
      <c r="M629" s="7">
        <v>21775</v>
      </c>
      <c r="N629" s="7">
        <v>21105</v>
      </c>
      <c r="O629" s="7">
        <v>22445</v>
      </c>
      <c r="P629" t="s">
        <v>2806</v>
      </c>
      <c r="Q629" s="5">
        <f>5*12000*Table3[[#This Row],[FiveYearSurvivalRate]]</f>
        <v>59076</v>
      </c>
      <c r="R629" s="21">
        <f>365*5*Table3[[#This Row],[FiveYearSurvivalRate]]</f>
        <v>1796.895</v>
      </c>
      <c r="S629" s="19">
        <f>6000/Table3[[#This Row],[Gas Mileage]]*4</f>
        <v>1072.4339782832119</v>
      </c>
      <c r="T629" s="19">
        <f>5000</f>
        <v>5000</v>
      </c>
      <c r="U629" s="19">
        <f>Table3[[#This Row],[Price]]^0.2*20000*LOG((Table3[[#This Row],[Age]]+2))*Table3[[#This Row],[FiveYearDeathRate]]</f>
        <v>1083.3558008496602</v>
      </c>
      <c r="V629" s="19">
        <f>Table3[Price]+Table3[[#This Row],[FiveYearFuelCost]]+Table3[[#This Row],[FiveYearInsurance]]+Table3[[#This Row],[FiveYearRepairCost]]</f>
        <v>28930.789779132872</v>
      </c>
    </row>
    <row r="630" spans="1:22" x14ac:dyDescent="0.25">
      <c r="A630" t="s">
        <v>3328</v>
      </c>
      <c r="B630" t="s">
        <v>3341</v>
      </c>
      <c r="C630" t="s">
        <v>3342</v>
      </c>
      <c r="D630">
        <v>2010</v>
      </c>
      <c r="E630">
        <v>4</v>
      </c>
      <c r="F630">
        <v>3.33</v>
      </c>
      <c r="G630" s="21">
        <v>24.43</v>
      </c>
      <c r="H630" s="5">
        <v>48000</v>
      </c>
      <c r="I630" s="6">
        <v>8.8000000000000005E-3</v>
      </c>
      <c r="J630" s="6">
        <v>0.99119999999999997</v>
      </c>
      <c r="K630" s="6">
        <v>3.5000000000000003E-2</v>
      </c>
      <c r="L630" s="6">
        <v>0.96499999999999997</v>
      </c>
      <c r="M630" s="7">
        <v>19037</v>
      </c>
      <c r="N630" s="7">
        <v>18714</v>
      </c>
      <c r="O630" s="7">
        <v>19360</v>
      </c>
      <c r="P630" t="s">
        <v>1548</v>
      </c>
      <c r="Q630" s="5">
        <f>5*12000*Table3[[#This Row],[FiveYearSurvivalRate]]</f>
        <v>57900</v>
      </c>
      <c r="R630" s="21">
        <f>365*5*Table3[[#This Row],[FiveYearSurvivalRate]]</f>
        <v>1761.125</v>
      </c>
      <c r="S630" s="19">
        <f>6000/Table3[[#This Row],[Gas Mileage]]*4</f>
        <v>982.39869013507985</v>
      </c>
      <c r="T630" s="19">
        <f>5000</f>
        <v>5000</v>
      </c>
      <c r="U630" s="19">
        <f>Table3[[#This Row],[Price]]^0.2*20000*LOG((Table3[[#This Row],[Age]]+2))*Table3[[#This Row],[FiveYearDeathRate]]</f>
        <v>3909.14483647409</v>
      </c>
      <c r="V630" s="19">
        <f>Table3[Price]+Table3[[#This Row],[FiveYearFuelCost]]+Table3[[#This Row],[FiveYearInsurance]]+Table3[[#This Row],[FiveYearRepairCost]]</f>
        <v>28928.54352660917</v>
      </c>
    </row>
    <row r="631" spans="1:22" x14ac:dyDescent="0.25">
      <c r="A631" t="s">
        <v>3265</v>
      </c>
      <c r="B631" t="s">
        <v>3266</v>
      </c>
      <c r="C631" t="s">
        <v>3267</v>
      </c>
      <c r="D631">
        <v>2008</v>
      </c>
      <c r="E631">
        <v>6</v>
      </c>
      <c r="F631">
        <v>4</v>
      </c>
      <c r="G631" s="21">
        <v>19.882999999999999</v>
      </c>
      <c r="H631" s="5">
        <v>72000</v>
      </c>
      <c r="I631" s="6">
        <v>1.5699999999999999E-2</v>
      </c>
      <c r="J631" s="6">
        <v>0.98429999999999995</v>
      </c>
      <c r="K631" s="6">
        <v>6.80666667E-2</v>
      </c>
      <c r="L631" s="6">
        <v>0.93193333330000006</v>
      </c>
      <c r="M631" s="7">
        <v>14364</v>
      </c>
      <c r="N631" s="7">
        <v>14026</v>
      </c>
      <c r="O631" s="7">
        <v>14703</v>
      </c>
      <c r="P631" t="s">
        <v>1128</v>
      </c>
      <c r="Q631" s="5">
        <f>5*12000*Table3[[#This Row],[FiveYearSurvivalRate]]</f>
        <v>55915.999998000007</v>
      </c>
      <c r="R631" s="21">
        <f>365*5*Table3[[#This Row],[FiveYearSurvivalRate]]</f>
        <v>1700.7783332725</v>
      </c>
      <c r="S631" s="19">
        <f>6000/Table3[[#This Row],[Gas Mileage]]*4</f>
        <v>1207.0613086556355</v>
      </c>
      <c r="T631" s="19">
        <f>5000</f>
        <v>5000</v>
      </c>
      <c r="U631" s="19">
        <f>Table3[[#This Row],[Price]]^0.2*20000*LOG((Table3[[#This Row],[Age]]+2))*Table3[[#This Row],[FiveYearDeathRate]]</f>
        <v>8339.7030150610917</v>
      </c>
      <c r="V631" s="19">
        <f>Table3[Price]+Table3[[#This Row],[FiveYearFuelCost]]+Table3[[#This Row],[FiveYearInsurance]]+Table3[[#This Row],[FiveYearRepairCost]]</f>
        <v>28910.764323716725</v>
      </c>
    </row>
    <row r="632" spans="1:22" x14ac:dyDescent="0.25">
      <c r="A632" t="s">
        <v>3118</v>
      </c>
      <c r="B632" t="s">
        <v>3131</v>
      </c>
      <c r="C632" t="s">
        <v>3132</v>
      </c>
      <c r="D632">
        <v>2005</v>
      </c>
      <c r="E632">
        <v>9</v>
      </c>
      <c r="F632">
        <v>2.33</v>
      </c>
      <c r="G632" s="21">
        <v>22</v>
      </c>
      <c r="H632" s="5">
        <v>108000</v>
      </c>
      <c r="I632" s="6">
        <v>4.1799999999999997E-2</v>
      </c>
      <c r="J632" s="6">
        <v>0.95820000000000005</v>
      </c>
      <c r="K632" s="6">
        <v>0.17226666669999999</v>
      </c>
      <c r="L632" s="6">
        <v>0.82773333329999998</v>
      </c>
      <c r="M632" s="7">
        <v>3985</v>
      </c>
      <c r="N632" s="7">
        <v>3904</v>
      </c>
      <c r="O632" s="7">
        <v>4066</v>
      </c>
      <c r="P632" t="s">
        <v>92</v>
      </c>
      <c r="Q632" s="5">
        <f>5*12000*Table3[[#This Row],[FiveYearSurvivalRate]]</f>
        <v>49663.999997999999</v>
      </c>
      <c r="R632" s="21">
        <f>365*5*Table3[[#This Row],[FiveYearSurvivalRate]]</f>
        <v>1510.6133332725001</v>
      </c>
      <c r="S632" s="19">
        <f>6000/Table3[[#This Row],[Gas Mileage]]*4</f>
        <v>1090.909090909091</v>
      </c>
      <c r="T632" s="19">
        <f>5000</f>
        <v>5000</v>
      </c>
      <c r="U632" s="19">
        <f>Table3[[#This Row],[Price]]^0.2*20000*LOG((Table3[[#This Row],[Age]]+2))*Table3[[#This Row],[FiveYearDeathRate]]</f>
        <v>18833.517241767902</v>
      </c>
      <c r="V632" s="19">
        <f>Table3[Price]+Table3[[#This Row],[FiveYearFuelCost]]+Table3[[#This Row],[FiveYearInsurance]]+Table3[[#This Row],[FiveYearRepairCost]]</f>
        <v>28909.426332676994</v>
      </c>
    </row>
    <row r="633" spans="1:22" x14ac:dyDescent="0.25">
      <c r="A633" t="s">
        <v>3175</v>
      </c>
      <c r="B633" t="s">
        <v>3198</v>
      </c>
      <c r="C633" t="s">
        <v>3199</v>
      </c>
      <c r="D633">
        <v>2007</v>
      </c>
      <c r="E633">
        <v>7</v>
      </c>
      <c r="F633">
        <v>1.33</v>
      </c>
      <c r="G633" s="21">
        <v>21.03</v>
      </c>
      <c r="H633" s="5">
        <v>84000</v>
      </c>
      <c r="I633" s="6">
        <v>2.3E-2</v>
      </c>
      <c r="J633" s="6">
        <v>0.97699999999999998</v>
      </c>
      <c r="K633" s="6">
        <v>0.1192666667</v>
      </c>
      <c r="L633" s="6">
        <v>0.88073333330000003</v>
      </c>
      <c r="M633" s="7">
        <v>8774</v>
      </c>
      <c r="N633" s="7">
        <v>8558</v>
      </c>
      <c r="O633" s="7">
        <v>8991</v>
      </c>
      <c r="P633" t="s">
        <v>736</v>
      </c>
      <c r="Q633" s="5">
        <f>5*12000*Table3[[#This Row],[FiveYearSurvivalRate]]</f>
        <v>52843.999997999999</v>
      </c>
      <c r="R633" s="21">
        <f>365*5*Table3[[#This Row],[FiveYearSurvivalRate]]</f>
        <v>1607.3383332725</v>
      </c>
      <c r="S633" s="19">
        <f>6000/Table3[[#This Row],[Gas Mileage]]*4</f>
        <v>1141.2268188302423</v>
      </c>
      <c r="T633" s="19">
        <f>5000</f>
        <v>5000</v>
      </c>
      <c r="U633" s="19">
        <f>Table3[[#This Row],[Price]]^0.2*20000*LOG((Table3[[#This Row],[Age]]+2))*Table3[[#This Row],[FiveYearDeathRate]]</f>
        <v>13990.955099883706</v>
      </c>
      <c r="V633" s="19">
        <f>Table3[Price]+Table3[[#This Row],[FiveYearFuelCost]]+Table3[[#This Row],[FiveYearInsurance]]+Table3[[#This Row],[FiveYearRepairCost]]</f>
        <v>28906.181918713948</v>
      </c>
    </row>
    <row r="634" spans="1:22" x14ac:dyDescent="0.25">
      <c r="A634" t="s">
        <v>3466</v>
      </c>
      <c r="B634" t="s">
        <v>3481</v>
      </c>
      <c r="C634" t="s">
        <v>3482</v>
      </c>
      <c r="D634">
        <v>2011</v>
      </c>
      <c r="E634">
        <v>3</v>
      </c>
      <c r="F634">
        <v>4</v>
      </c>
      <c r="G634" s="21">
        <v>21.23</v>
      </c>
      <c r="H634" s="5">
        <v>36000</v>
      </c>
      <c r="I634" s="6">
        <v>7.1999999999999998E-3</v>
      </c>
      <c r="J634" s="6">
        <v>0.99280000000000002</v>
      </c>
      <c r="K634" s="6">
        <v>2.2200000000000001E-2</v>
      </c>
      <c r="L634" s="6">
        <v>0.9778</v>
      </c>
      <c r="M634" s="7">
        <v>20514</v>
      </c>
      <c r="N634" s="7">
        <v>20073</v>
      </c>
      <c r="O634" s="7">
        <v>20955</v>
      </c>
      <c r="P634" t="s">
        <v>2080</v>
      </c>
      <c r="Q634" s="5">
        <f>5*12000*Table3[[#This Row],[FiveYearSurvivalRate]]</f>
        <v>58668</v>
      </c>
      <c r="R634" s="21">
        <f>365*5*Table3[[#This Row],[FiveYearSurvivalRate]]</f>
        <v>1784.4849999999999</v>
      </c>
      <c r="S634" s="19">
        <f>6000/Table3[[#This Row],[Gas Mileage]]*4</f>
        <v>1130.4757418747056</v>
      </c>
      <c r="T634" s="19">
        <f>5000</f>
        <v>5000</v>
      </c>
      <c r="U634" s="19">
        <f>Table3[[#This Row],[Price]]^0.2*20000*LOG((Table3[[#This Row],[Age]]+2))*Table3[[#This Row],[FiveYearDeathRate]]</f>
        <v>2260.7450007282569</v>
      </c>
      <c r="V634" s="19">
        <f>Table3[Price]+Table3[[#This Row],[FiveYearFuelCost]]+Table3[[#This Row],[FiveYearInsurance]]+Table3[[#This Row],[FiveYearRepairCost]]</f>
        <v>28905.220742602964</v>
      </c>
    </row>
    <row r="635" spans="1:22" x14ac:dyDescent="0.25">
      <c r="A635" t="s">
        <v>3413</v>
      </c>
      <c r="B635" t="s">
        <v>3428</v>
      </c>
      <c r="C635" t="s">
        <v>3429</v>
      </c>
      <c r="D635">
        <v>2009</v>
      </c>
      <c r="E635">
        <v>5</v>
      </c>
      <c r="F635">
        <v>3.33</v>
      </c>
      <c r="G635" s="21">
        <v>20.62</v>
      </c>
      <c r="H635" s="5">
        <v>60000</v>
      </c>
      <c r="I635" s="6">
        <v>1.2E-2</v>
      </c>
      <c r="J635" s="6">
        <v>0.98799999999999999</v>
      </c>
      <c r="K635" s="6">
        <v>4.9000000000000002E-2</v>
      </c>
      <c r="L635" s="6">
        <v>0.95099999999999996</v>
      </c>
      <c r="M635" s="7">
        <v>16921</v>
      </c>
      <c r="N635" s="7">
        <v>16412</v>
      </c>
      <c r="O635" s="7">
        <v>17430</v>
      </c>
      <c r="P635" t="s">
        <v>1252</v>
      </c>
      <c r="Q635" s="5">
        <f>5*12000*Table3[[#This Row],[FiveYearSurvivalRate]]</f>
        <v>57060</v>
      </c>
      <c r="R635" s="21">
        <f>365*5*Table3[[#This Row],[FiveYearSurvivalRate]]</f>
        <v>1735.5749999999998</v>
      </c>
      <c r="S635" s="19">
        <f>6000/Table3[[#This Row],[Gas Mileage]]*4</f>
        <v>1163.9185257032007</v>
      </c>
      <c r="T635" s="19">
        <f>5000</f>
        <v>5000</v>
      </c>
      <c r="U635" s="19">
        <f>Table3[[#This Row],[Price]]^0.2*20000*LOG((Table3[[#This Row],[Age]]+2))*Table3[[#This Row],[FiveYearDeathRate]]</f>
        <v>5805.215888926452</v>
      </c>
      <c r="V635" s="19">
        <f>Table3[Price]+Table3[[#This Row],[FiveYearFuelCost]]+Table3[[#This Row],[FiveYearInsurance]]+Table3[[#This Row],[FiveYearRepairCost]]</f>
        <v>28890.134414629654</v>
      </c>
    </row>
    <row r="636" spans="1:22" x14ac:dyDescent="0.25">
      <c r="A636" t="s">
        <v>3528</v>
      </c>
      <c r="B636" t="s">
        <v>3529</v>
      </c>
      <c r="C636" t="s">
        <v>3530</v>
      </c>
      <c r="D636">
        <v>2013</v>
      </c>
      <c r="E636">
        <v>1</v>
      </c>
      <c r="F636">
        <v>4</v>
      </c>
      <c r="G636" s="22">
        <v>24.13</v>
      </c>
      <c r="H636" s="5">
        <v>12000</v>
      </c>
      <c r="I636" s="6">
        <v>2.3999999999999998E-3</v>
      </c>
      <c r="J636" s="6">
        <v>0.99760000000000004</v>
      </c>
      <c r="K636" s="6">
        <v>1.4500000000000001E-2</v>
      </c>
      <c r="L636" s="6">
        <v>0.98550000000000004</v>
      </c>
      <c r="M636" s="7">
        <v>21838</v>
      </c>
      <c r="N636" s="7">
        <v>21309</v>
      </c>
      <c r="O636" s="7">
        <v>22367</v>
      </c>
      <c r="P636" t="s">
        <v>2830</v>
      </c>
      <c r="Q636" s="5">
        <f>5*12000*Table3[[#This Row],[FiveYearSurvivalRate]]</f>
        <v>59130</v>
      </c>
      <c r="R636" s="21">
        <f>365*5*Table3[[#This Row],[FiveYearSurvivalRate]]</f>
        <v>1798.5375000000001</v>
      </c>
      <c r="S636" s="19">
        <f>6000/Table3[[#This Row],[Gas Mileage]]*4</f>
        <v>994.6125155408206</v>
      </c>
      <c r="T636" s="19">
        <f>5000</f>
        <v>5000</v>
      </c>
      <c r="U636" s="19">
        <f>Table3[[#This Row],[Price]]^0.2*20000*LOG((Table3[[#This Row],[Age]]+2))*Table3[[#This Row],[FiveYearDeathRate]]</f>
        <v>1020.6323605080007</v>
      </c>
      <c r="V636" s="19">
        <f>Table3[Price]+Table3[[#This Row],[FiveYearFuelCost]]+Table3[[#This Row],[FiveYearInsurance]]+Table3[[#This Row],[FiveYearRepairCost]]</f>
        <v>28853.244876048819</v>
      </c>
    </row>
    <row r="637" spans="1:22" x14ac:dyDescent="0.25">
      <c r="A637" t="s">
        <v>3376</v>
      </c>
      <c r="B637" t="s">
        <v>3379</v>
      </c>
      <c r="C637" t="s">
        <v>3380</v>
      </c>
      <c r="D637">
        <v>2007</v>
      </c>
      <c r="E637">
        <v>7</v>
      </c>
      <c r="F637">
        <v>2.67</v>
      </c>
      <c r="G637" s="21">
        <v>19.443999999999999</v>
      </c>
      <c r="H637" s="5">
        <v>84000</v>
      </c>
      <c r="I637" s="6">
        <v>2.1999999999999999E-2</v>
      </c>
      <c r="J637" s="6">
        <v>0.97799999999999998</v>
      </c>
      <c r="K637" s="6">
        <v>8.8133333300000005E-2</v>
      </c>
      <c r="L637" s="6">
        <v>0.91186666670000005</v>
      </c>
      <c r="M637" s="7">
        <v>11670</v>
      </c>
      <c r="N637" s="7">
        <v>11451</v>
      </c>
      <c r="O637" s="7">
        <v>11888</v>
      </c>
      <c r="P637" t="s">
        <v>538</v>
      </c>
      <c r="Q637" s="5">
        <f>5*12000*Table3[[#This Row],[FiveYearSurvivalRate]]</f>
        <v>54712.000002000001</v>
      </c>
      <c r="R637" s="21">
        <f>365*5*Table3[[#This Row],[FiveYearSurvivalRate]]</f>
        <v>1664.1566667275001</v>
      </c>
      <c r="S637" s="19">
        <f>6000/Table3[[#This Row],[Gas Mileage]]*4</f>
        <v>1234.3139271754783</v>
      </c>
      <c r="T637" s="19">
        <f>5000</f>
        <v>5000</v>
      </c>
      <c r="U637" s="19">
        <f>Table3[[#This Row],[Price]]^0.2*20000*LOG((Table3[[#This Row],[Age]]+2))*Table3[[#This Row],[FiveYearDeathRate]]</f>
        <v>10945.689452879526</v>
      </c>
      <c r="V637" s="19">
        <f>Table3[Price]+Table3[[#This Row],[FiveYearFuelCost]]+Table3[[#This Row],[FiveYearInsurance]]+Table3[[#This Row],[FiveYearRepairCost]]</f>
        <v>28850.003380055001</v>
      </c>
    </row>
    <row r="638" spans="1:22" x14ac:dyDescent="0.25">
      <c r="A638" t="s">
        <v>3413</v>
      </c>
      <c r="B638" t="s">
        <v>3438</v>
      </c>
      <c r="C638" t="s">
        <v>3439</v>
      </c>
      <c r="D638">
        <v>2005</v>
      </c>
      <c r="E638">
        <v>9</v>
      </c>
      <c r="F638">
        <v>2.67</v>
      </c>
      <c r="G638" s="21">
        <v>14.75</v>
      </c>
      <c r="H638" s="5">
        <v>108000</v>
      </c>
      <c r="I638" s="6">
        <v>2.6800000000000001E-2</v>
      </c>
      <c r="J638" s="6">
        <v>0.97319999999999995</v>
      </c>
      <c r="K638" s="6">
        <v>0.1252666667</v>
      </c>
      <c r="L638" s="6">
        <v>0.87473333330000003</v>
      </c>
      <c r="M638" s="7">
        <v>6911</v>
      </c>
      <c r="N638" s="7">
        <v>6791</v>
      </c>
      <c r="O638" s="7">
        <v>7032</v>
      </c>
      <c r="P638" t="s">
        <v>240</v>
      </c>
      <c r="Q638" s="5">
        <f>5*12000*Table3[[#This Row],[FiveYearSurvivalRate]]</f>
        <v>52483.999997999999</v>
      </c>
      <c r="R638" s="21">
        <f>365*5*Table3[[#This Row],[FiveYearSurvivalRate]]</f>
        <v>1596.3883332724999</v>
      </c>
      <c r="S638" s="19">
        <f>6000/Table3[[#This Row],[Gas Mileage]]*4</f>
        <v>1627.1186440677966</v>
      </c>
      <c r="T638" s="19">
        <f>5000</f>
        <v>5000</v>
      </c>
      <c r="U638" s="19">
        <f>Table3[[#This Row],[Price]]^0.2*20000*LOG((Table3[[#This Row],[Age]]+2))*Table3[[#This Row],[FiveYearDeathRate]]</f>
        <v>15289.321684933991</v>
      </c>
      <c r="V638" s="19">
        <f>Table3[Price]+Table3[[#This Row],[FiveYearFuelCost]]+Table3[[#This Row],[FiveYearInsurance]]+Table3[[#This Row],[FiveYearRepairCost]]</f>
        <v>28827.440329001787</v>
      </c>
    </row>
    <row r="639" spans="1:22" x14ac:dyDescent="0.25">
      <c r="A639" t="s">
        <v>3175</v>
      </c>
      <c r="B639" t="s">
        <v>3182</v>
      </c>
      <c r="C639" t="s">
        <v>3183</v>
      </c>
      <c r="D639">
        <v>2005</v>
      </c>
      <c r="E639">
        <v>9</v>
      </c>
      <c r="F639">
        <v>2</v>
      </c>
      <c r="G639" s="21">
        <v>18.63</v>
      </c>
      <c r="H639" s="5">
        <v>108000</v>
      </c>
      <c r="I639" s="6">
        <v>3.5000000000000003E-2</v>
      </c>
      <c r="J639" s="6">
        <v>0.96499999999999997</v>
      </c>
      <c r="K639" s="6">
        <v>0.1675333333</v>
      </c>
      <c r="L639" s="6">
        <v>0.83246666670000002</v>
      </c>
      <c r="M639" s="7">
        <v>4106</v>
      </c>
      <c r="N639" s="7">
        <v>4060</v>
      </c>
      <c r="O639" s="7">
        <v>4151</v>
      </c>
      <c r="P639" t="s">
        <v>118</v>
      </c>
      <c r="Q639" s="5">
        <f>5*12000*Table3[[#This Row],[FiveYearSurvivalRate]]</f>
        <v>49948.000002000001</v>
      </c>
      <c r="R639" s="21">
        <f>365*5*Table3[[#This Row],[FiveYearSurvivalRate]]</f>
        <v>1519.2516667275002</v>
      </c>
      <c r="S639" s="19">
        <f>6000/Table3[[#This Row],[Gas Mileage]]*4</f>
        <v>1288.2447665056361</v>
      </c>
      <c r="T639" s="19">
        <f>5000</f>
        <v>5000</v>
      </c>
      <c r="U639" s="19">
        <f>Table3[[#This Row],[Price]]^0.2*20000*LOG((Table3[[#This Row],[Age]]+2))*Table3[[#This Row],[FiveYearDeathRate]]</f>
        <v>18425.935091194948</v>
      </c>
      <c r="V639" s="19">
        <f>Table3[Price]+Table3[[#This Row],[FiveYearFuelCost]]+Table3[[#This Row],[FiveYearInsurance]]+Table3[[#This Row],[FiveYearRepairCost]]</f>
        <v>28820.179857700583</v>
      </c>
    </row>
    <row r="640" spans="1:22" x14ac:dyDescent="0.25">
      <c r="A640" t="s">
        <v>3048</v>
      </c>
      <c r="B640" t="s">
        <v>3053</v>
      </c>
      <c r="C640" t="s">
        <v>3054</v>
      </c>
      <c r="D640">
        <v>2009</v>
      </c>
      <c r="E640">
        <v>5</v>
      </c>
      <c r="F640">
        <v>3.33</v>
      </c>
      <c r="G640" s="21">
        <v>19.745200000000001</v>
      </c>
      <c r="H640" s="5">
        <v>60000</v>
      </c>
      <c r="I640" s="6">
        <v>1.0999999999999999E-2</v>
      </c>
      <c r="J640" s="6">
        <v>0.98899999999999999</v>
      </c>
      <c r="K640" s="6">
        <v>3.6999999999999998E-2</v>
      </c>
      <c r="L640" s="6">
        <v>0.96299999999999997</v>
      </c>
      <c r="M640" s="7">
        <v>18155</v>
      </c>
      <c r="N640" s="7">
        <v>17843</v>
      </c>
      <c r="O640" s="7">
        <v>18466</v>
      </c>
      <c r="P640" t="s">
        <v>1366</v>
      </c>
      <c r="Q640" s="5">
        <f>5*12000*Table3[[#This Row],[FiveYearSurvivalRate]]</f>
        <v>57780</v>
      </c>
      <c r="R640" s="21">
        <f>365*5*Table3[[#This Row],[FiveYearSurvivalRate]]</f>
        <v>1757.4749999999999</v>
      </c>
      <c r="S640" s="19">
        <f>6000/Table3[[#This Row],[Gas Mileage]]*4</f>
        <v>1215.4852824990378</v>
      </c>
      <c r="T640" s="19">
        <f>5000</f>
        <v>5000</v>
      </c>
      <c r="U640" s="19">
        <f>Table3[[#This Row],[Price]]^0.2*20000*LOG((Table3[[#This Row],[Age]]+2))*Table3[[#This Row],[FiveYearDeathRate]]</f>
        <v>4445.6786270551247</v>
      </c>
      <c r="V640" s="19">
        <f>Table3[Price]+Table3[[#This Row],[FiveYearFuelCost]]+Table3[[#This Row],[FiveYearInsurance]]+Table3[[#This Row],[FiveYearRepairCost]]</f>
        <v>28816.163909554161</v>
      </c>
    </row>
    <row r="641" spans="1:22" x14ac:dyDescent="0.25">
      <c r="A641" t="s">
        <v>3244</v>
      </c>
      <c r="B641" t="s">
        <v>3255</v>
      </c>
      <c r="C641" t="s">
        <v>3256</v>
      </c>
      <c r="D641">
        <v>2012</v>
      </c>
      <c r="E641">
        <v>2</v>
      </c>
      <c r="F641">
        <v>4</v>
      </c>
      <c r="G641" s="21">
        <v>20.917999999999999</v>
      </c>
      <c r="H641" s="5">
        <v>24000</v>
      </c>
      <c r="I641" s="6">
        <v>8.0000000000000002E-3</v>
      </c>
      <c r="J641" s="6">
        <v>0.99199999999999999</v>
      </c>
      <c r="K641" s="6">
        <v>0.04</v>
      </c>
      <c r="L641" s="6">
        <v>0.96</v>
      </c>
      <c r="M641" s="7">
        <v>19191</v>
      </c>
      <c r="N641" s="7">
        <v>18768</v>
      </c>
      <c r="O641" s="7">
        <v>19614</v>
      </c>
      <c r="P641" t="s">
        <v>2622</v>
      </c>
      <c r="Q641" s="5">
        <f>5*12000*Table3[[#This Row],[FiveYearSurvivalRate]]</f>
        <v>57600</v>
      </c>
      <c r="R641" s="21">
        <f>365*5*Table3[[#This Row],[FiveYearSurvivalRate]]</f>
        <v>1752</v>
      </c>
      <c r="S641" s="19">
        <f>6000/Table3[[#This Row],[Gas Mileage]]*4</f>
        <v>1147.3372215316951</v>
      </c>
      <c r="T641" s="19">
        <f>5000</f>
        <v>5000</v>
      </c>
      <c r="U641" s="19">
        <f>Table3[[#This Row],[Price]]^0.2*20000*LOG((Table3[[#This Row],[Age]]+2))*Table3[[#This Row],[FiveYearDeathRate]]</f>
        <v>3462.1770729695313</v>
      </c>
      <c r="V641" s="19">
        <f>Table3[Price]+Table3[[#This Row],[FiveYearFuelCost]]+Table3[[#This Row],[FiveYearInsurance]]+Table3[[#This Row],[FiveYearRepairCost]]</f>
        <v>28800.514294501227</v>
      </c>
    </row>
    <row r="642" spans="1:22" x14ac:dyDescent="0.25">
      <c r="A642" t="s">
        <v>3162</v>
      </c>
      <c r="B642" t="s">
        <v>3173</v>
      </c>
      <c r="C642" t="s">
        <v>3174</v>
      </c>
      <c r="D642">
        <v>2008</v>
      </c>
      <c r="E642">
        <v>6</v>
      </c>
      <c r="F642">
        <v>2.33</v>
      </c>
      <c r="G642" s="21">
        <v>18.5</v>
      </c>
      <c r="H642" s="5">
        <v>72000</v>
      </c>
      <c r="I642" s="6">
        <v>2.4799999999999999E-2</v>
      </c>
      <c r="J642" s="6">
        <v>0.97519999999999996</v>
      </c>
      <c r="K642" s="6">
        <v>0.1244</v>
      </c>
      <c r="L642" s="6">
        <v>0.87560000000000004</v>
      </c>
      <c r="M642" s="7">
        <v>8692</v>
      </c>
      <c r="N642" s="7">
        <v>8481</v>
      </c>
      <c r="O642" s="7">
        <v>8903</v>
      </c>
      <c r="P642" t="s">
        <v>1058</v>
      </c>
      <c r="Q642" s="5">
        <f>5*12000*Table3[[#This Row],[FiveYearSurvivalRate]]</f>
        <v>52536</v>
      </c>
      <c r="R642" s="21">
        <f>365*5*Table3[[#This Row],[FiveYearSurvivalRate]]</f>
        <v>1597.97</v>
      </c>
      <c r="S642" s="19">
        <f>6000/Table3[[#This Row],[Gas Mileage]]*4</f>
        <v>1297.2972972972973</v>
      </c>
      <c r="T642" s="19">
        <f>5000</f>
        <v>5000</v>
      </c>
      <c r="U642" s="19">
        <f>Table3[[#This Row],[Price]]^0.2*20000*LOG((Table3[[#This Row],[Age]]+2))*Table3[[#This Row],[FiveYearDeathRate]]</f>
        <v>13784.954806157346</v>
      </c>
      <c r="V642" s="19">
        <f>Table3[Price]+Table3[[#This Row],[FiveYearFuelCost]]+Table3[[#This Row],[FiveYearInsurance]]+Table3[[#This Row],[FiveYearRepairCost]]</f>
        <v>28774.252103454644</v>
      </c>
    </row>
    <row r="643" spans="1:22" x14ac:dyDescent="0.25">
      <c r="A643" t="s">
        <v>3175</v>
      </c>
      <c r="B643" t="s">
        <v>3180</v>
      </c>
      <c r="C643" t="s">
        <v>3181</v>
      </c>
      <c r="D643">
        <v>2008</v>
      </c>
      <c r="E643">
        <v>6</v>
      </c>
      <c r="G643" s="21">
        <v>15.92</v>
      </c>
      <c r="H643" s="5">
        <v>72000</v>
      </c>
      <c r="I643" s="6">
        <v>1.7000000000000001E-2</v>
      </c>
      <c r="J643" s="6">
        <v>0.98299999999999998</v>
      </c>
      <c r="K643" s="6">
        <v>9.5133333299999998E-2</v>
      </c>
      <c r="L643" s="6">
        <v>0.90486666670000004</v>
      </c>
      <c r="M643" s="7">
        <v>11177</v>
      </c>
      <c r="N643" s="7">
        <v>10948</v>
      </c>
      <c r="O643" s="7">
        <v>11405</v>
      </c>
      <c r="P643" t="s">
        <v>1064</v>
      </c>
      <c r="Q643" s="5">
        <f>5*12000*Table3[[#This Row],[FiveYearSurvivalRate]]</f>
        <v>54292.000002000001</v>
      </c>
      <c r="R643" s="21">
        <f>365*5*Table3[[#This Row],[FiveYearSurvivalRate]]</f>
        <v>1651.3816667275</v>
      </c>
      <c r="S643" s="19">
        <f>6000/Table3[[#This Row],[Gas Mileage]]*4</f>
        <v>1507.537688442211</v>
      </c>
      <c r="T643" s="19">
        <f>5000</f>
        <v>5000</v>
      </c>
      <c r="U643" s="19">
        <f>Table3[[#This Row],[Price]]^0.2*20000*LOG((Table3[[#This Row],[Age]]+2))*Table3[[#This Row],[FiveYearDeathRate]]</f>
        <v>11085.589352389838</v>
      </c>
      <c r="V643" s="19">
        <f>Table3[Price]+Table3[[#This Row],[FiveYearFuelCost]]+Table3[[#This Row],[FiveYearInsurance]]+Table3[[#This Row],[FiveYearRepairCost]]</f>
        <v>28770.127040832049</v>
      </c>
    </row>
    <row r="644" spans="1:22" x14ac:dyDescent="0.25">
      <c r="A644" t="s">
        <v>3202</v>
      </c>
      <c r="B644" t="s">
        <v>3207</v>
      </c>
      <c r="C644" t="s">
        <v>3208</v>
      </c>
      <c r="D644">
        <v>2006</v>
      </c>
      <c r="E644">
        <v>8</v>
      </c>
      <c r="F644">
        <v>1</v>
      </c>
      <c r="G644" s="21">
        <v>18</v>
      </c>
      <c r="H644" s="5">
        <v>96000</v>
      </c>
      <c r="I644" s="6">
        <v>3.61E-2</v>
      </c>
      <c r="J644" s="6">
        <v>0.96389999999999998</v>
      </c>
      <c r="K644" s="6">
        <v>0.1482</v>
      </c>
      <c r="L644" s="6">
        <v>0.8518</v>
      </c>
      <c r="M644" s="7">
        <v>5715</v>
      </c>
      <c r="N644" s="7">
        <v>5639</v>
      </c>
      <c r="O644" s="7">
        <v>5791</v>
      </c>
      <c r="P644" t="s">
        <v>410</v>
      </c>
      <c r="Q644" s="5">
        <f>5*12000*Table3[[#This Row],[FiveYearSurvivalRate]]</f>
        <v>51108</v>
      </c>
      <c r="R644" s="21">
        <f>365*5*Table3[[#This Row],[FiveYearSurvivalRate]]</f>
        <v>1554.5350000000001</v>
      </c>
      <c r="S644" s="19">
        <f>6000/Table3[[#This Row],[Gas Mileage]]*4</f>
        <v>1333.3333333333333</v>
      </c>
      <c r="T644" s="19">
        <f>5000</f>
        <v>5000</v>
      </c>
      <c r="U644" s="19">
        <f>Table3[[#This Row],[Price]]^0.2*20000*LOG((Table3[[#This Row],[Age]]+2))*Table3[[#This Row],[FiveYearDeathRate]]</f>
        <v>16721.739221636704</v>
      </c>
      <c r="V644" s="19">
        <f>Table3[Price]+Table3[[#This Row],[FiveYearFuelCost]]+Table3[[#This Row],[FiveYearInsurance]]+Table3[[#This Row],[FiveYearRepairCost]]</f>
        <v>28770.072554970036</v>
      </c>
    </row>
    <row r="645" spans="1:22" x14ac:dyDescent="0.25">
      <c r="A645" t="s">
        <v>3217</v>
      </c>
      <c r="B645" t="s">
        <v>3218</v>
      </c>
      <c r="C645" t="s">
        <v>3219</v>
      </c>
      <c r="D645">
        <v>2014</v>
      </c>
      <c r="E645">
        <v>0</v>
      </c>
      <c r="F645">
        <v>4</v>
      </c>
      <c r="G645" s="21">
        <v>26.29</v>
      </c>
      <c r="H645" s="5">
        <v>0</v>
      </c>
      <c r="I645" s="6">
        <v>0</v>
      </c>
      <c r="J645" s="6">
        <v>1</v>
      </c>
      <c r="K645" s="6">
        <v>1.0999999999999999E-2</v>
      </c>
      <c r="L645" s="6">
        <v>0.98899999999999999</v>
      </c>
      <c r="M645" s="7">
        <v>22365</v>
      </c>
      <c r="N645" s="7">
        <v>21955</v>
      </c>
      <c r="O645" s="7">
        <v>22775</v>
      </c>
      <c r="P645" t="s">
        <v>3624</v>
      </c>
      <c r="Q645" s="5">
        <f>5*12000*Table3[[#This Row],[FiveYearSurvivalRate]]</f>
        <v>59340</v>
      </c>
      <c r="R645" s="21">
        <f>365*5*Table3[[#This Row],[FiveYearSurvivalRate]]</f>
        <v>1804.925</v>
      </c>
      <c r="S645" s="19">
        <f>6000/Table3[[#This Row],[Gas Mileage]]*4</f>
        <v>912.89463674400918</v>
      </c>
      <c r="T645" s="19">
        <f>5000</f>
        <v>5000</v>
      </c>
      <c r="U645" s="19">
        <f>Table3[[#This Row],[Price]]^0.2*20000*LOG((Table3[[#This Row],[Age]]+2))*Table3[[#This Row],[FiveYearDeathRate]]</f>
        <v>490.84710475808691</v>
      </c>
      <c r="V645" s="19">
        <f>Table3[Price]+Table3[[#This Row],[FiveYearFuelCost]]+Table3[[#This Row],[FiveYearInsurance]]+Table3[[#This Row],[FiveYearRepairCost]]</f>
        <v>28768.741741502094</v>
      </c>
    </row>
    <row r="646" spans="1:22" x14ac:dyDescent="0.25">
      <c r="A646" t="s">
        <v>3217</v>
      </c>
      <c r="B646" t="s">
        <v>3240</v>
      </c>
      <c r="C646" t="s">
        <v>3241</v>
      </c>
      <c r="D646">
        <v>2009</v>
      </c>
      <c r="E646">
        <v>5</v>
      </c>
      <c r="F646">
        <v>4</v>
      </c>
      <c r="G646" s="21">
        <v>17.46</v>
      </c>
      <c r="H646" s="5">
        <v>60000</v>
      </c>
      <c r="I646" s="6">
        <v>1.0999999999999999E-2</v>
      </c>
      <c r="J646" s="6">
        <v>0.98899999999999999</v>
      </c>
      <c r="K646" s="6">
        <v>3.6999999999999998E-2</v>
      </c>
      <c r="L646" s="6">
        <v>0.96299999999999997</v>
      </c>
      <c r="M646" s="7">
        <v>17951</v>
      </c>
      <c r="N646" s="7">
        <v>17470</v>
      </c>
      <c r="O646" s="7">
        <v>18433</v>
      </c>
      <c r="P646" t="s">
        <v>1470</v>
      </c>
      <c r="Q646" s="5">
        <f>5*12000*Table3[[#This Row],[FiveYearSurvivalRate]]</f>
        <v>57780</v>
      </c>
      <c r="R646" s="21">
        <f>365*5*Table3[[#This Row],[FiveYearSurvivalRate]]</f>
        <v>1757.4749999999999</v>
      </c>
      <c r="S646" s="19">
        <f>6000/Table3[[#This Row],[Gas Mileage]]*4</f>
        <v>1374.5704467353951</v>
      </c>
      <c r="T646" s="19">
        <f>5000</f>
        <v>5000</v>
      </c>
      <c r="U646" s="19">
        <f>Table3[[#This Row],[Price]]^0.2*20000*LOG((Table3[[#This Row],[Age]]+2))*Table3[[#This Row],[FiveYearDeathRate]]</f>
        <v>4435.6425774564023</v>
      </c>
      <c r="V646" s="19">
        <f>Table3[Price]+Table3[[#This Row],[FiveYearFuelCost]]+Table3[[#This Row],[FiveYearInsurance]]+Table3[[#This Row],[FiveYearRepairCost]]</f>
        <v>28761.213024191795</v>
      </c>
    </row>
    <row r="647" spans="1:22" x14ac:dyDescent="0.25">
      <c r="A647" t="s">
        <v>3244</v>
      </c>
      <c r="B647" t="s">
        <v>3261</v>
      </c>
      <c r="C647" t="s">
        <v>3262</v>
      </c>
      <c r="D647">
        <v>2014</v>
      </c>
      <c r="E647">
        <v>0</v>
      </c>
      <c r="F647">
        <v>4</v>
      </c>
      <c r="G647" s="21">
        <v>23.911999999999999</v>
      </c>
      <c r="H647" s="5">
        <v>0</v>
      </c>
      <c r="I647" s="6">
        <v>0</v>
      </c>
      <c r="J647" s="6">
        <v>1</v>
      </c>
      <c r="K647" s="6">
        <v>0.02</v>
      </c>
      <c r="L647" s="6">
        <v>0.98</v>
      </c>
      <c r="M647" s="7">
        <v>21860</v>
      </c>
      <c r="N647" s="7">
        <v>21450</v>
      </c>
      <c r="O647" s="7">
        <v>22272</v>
      </c>
      <c r="P647" t="s">
        <v>3640</v>
      </c>
      <c r="Q647" s="5">
        <f>5*12000*Table3[[#This Row],[FiveYearSurvivalRate]]</f>
        <v>58800</v>
      </c>
      <c r="R647" s="21">
        <f>365*5*Table3[[#This Row],[FiveYearSurvivalRate]]</f>
        <v>1788.5</v>
      </c>
      <c r="S647" s="19">
        <f>6000/Table3[[#This Row],[Gas Mileage]]*4</f>
        <v>1003.6801605888257</v>
      </c>
      <c r="T647" s="19">
        <f>5000</f>
        <v>5000</v>
      </c>
      <c r="U647" s="19">
        <f>Table3[[#This Row],[Price]]^0.2*20000*LOG((Table3[[#This Row],[Age]]+2))*Table3[[#This Row],[FiveYearDeathRate]]</f>
        <v>888.38209146167185</v>
      </c>
      <c r="V647" s="19">
        <f>Table3[Price]+Table3[[#This Row],[FiveYearFuelCost]]+Table3[[#This Row],[FiveYearInsurance]]+Table3[[#This Row],[FiveYearRepairCost]]</f>
        <v>28752.062252050499</v>
      </c>
    </row>
    <row r="648" spans="1:22" x14ac:dyDescent="0.25">
      <c r="A648" t="s">
        <v>3413</v>
      </c>
      <c r="B648" t="s">
        <v>3426</v>
      </c>
      <c r="C648" t="s">
        <v>3427</v>
      </c>
      <c r="D648">
        <v>2013</v>
      </c>
      <c r="E648">
        <v>1</v>
      </c>
      <c r="F648">
        <v>3</v>
      </c>
      <c r="G648" s="21">
        <v>21.73</v>
      </c>
      <c r="H648" s="5">
        <v>12000</v>
      </c>
      <c r="I648" s="6">
        <v>2.3999999999999998E-3</v>
      </c>
      <c r="J648" s="6">
        <v>0.99760000000000004</v>
      </c>
      <c r="K648" s="6">
        <v>1.5699999999999999E-2</v>
      </c>
      <c r="L648" s="6">
        <v>0.98429999999999995</v>
      </c>
      <c r="M648" s="7">
        <v>21535</v>
      </c>
      <c r="N648" s="7">
        <v>21112</v>
      </c>
      <c r="O648" s="7">
        <v>21959</v>
      </c>
      <c r="P648" t="s">
        <v>2736</v>
      </c>
      <c r="Q648" s="5">
        <f>5*12000*Table3[[#This Row],[FiveYearSurvivalRate]]</f>
        <v>59058</v>
      </c>
      <c r="R648" s="21">
        <f>365*5*Table3[[#This Row],[FiveYearSurvivalRate]]</f>
        <v>1796.3474999999999</v>
      </c>
      <c r="S648" s="19">
        <f>6000/Table3[[#This Row],[Gas Mileage]]*4</f>
        <v>1104.4638748274274</v>
      </c>
      <c r="T648" s="19">
        <f>5000</f>
        <v>5000</v>
      </c>
      <c r="U648" s="19">
        <f>Table3[[#This Row],[Price]]^0.2*20000*LOG((Table3[[#This Row],[Age]]+2))*Table3[[#This Row],[FiveYearDeathRate]]</f>
        <v>1102.0146986421057</v>
      </c>
      <c r="V648" s="19">
        <f>Table3[Price]+Table3[[#This Row],[FiveYearFuelCost]]+Table3[[#This Row],[FiveYearInsurance]]+Table3[[#This Row],[FiveYearRepairCost]]</f>
        <v>28741.478573469532</v>
      </c>
    </row>
    <row r="649" spans="1:22" x14ac:dyDescent="0.25">
      <c r="A649" t="s">
        <v>3175</v>
      </c>
      <c r="B649" t="s">
        <v>3196</v>
      </c>
      <c r="C649" t="s">
        <v>3197</v>
      </c>
      <c r="D649">
        <v>2014</v>
      </c>
      <c r="E649">
        <v>0</v>
      </c>
      <c r="F649">
        <v>4</v>
      </c>
      <c r="G649" s="21">
        <v>26.39</v>
      </c>
      <c r="H649" s="5">
        <v>0</v>
      </c>
      <c r="I649" s="6">
        <v>0</v>
      </c>
      <c r="J649" s="6">
        <v>1</v>
      </c>
      <c r="K649" s="6">
        <v>1.0999999999999999E-2</v>
      </c>
      <c r="L649" s="6">
        <v>0.98899999999999999</v>
      </c>
      <c r="M649" s="7">
        <v>22340</v>
      </c>
      <c r="N649" s="7">
        <v>21970</v>
      </c>
      <c r="O649" s="7">
        <v>22709</v>
      </c>
      <c r="P649" t="s">
        <v>3617</v>
      </c>
      <c r="Q649" s="5">
        <f>5*12000*Table3[[#This Row],[FiveYearSurvivalRate]]</f>
        <v>59340</v>
      </c>
      <c r="R649" s="21">
        <f>365*5*Table3[[#This Row],[FiveYearSurvivalRate]]</f>
        <v>1804.925</v>
      </c>
      <c r="S649" s="19">
        <f>6000/Table3[[#This Row],[Gas Mileage]]*4</f>
        <v>909.43539219401282</v>
      </c>
      <c r="T649" s="19">
        <f>5000</f>
        <v>5000</v>
      </c>
      <c r="U649" s="19">
        <f>Table3[[#This Row],[Price]]^0.2*20000*LOG((Table3[[#This Row],[Age]]+2))*Table3[[#This Row],[FiveYearDeathRate]]</f>
        <v>490.73732011172746</v>
      </c>
      <c r="V649" s="19">
        <f>Table3[Price]+Table3[[#This Row],[FiveYearFuelCost]]+Table3[[#This Row],[FiveYearInsurance]]+Table3[[#This Row],[FiveYearRepairCost]]</f>
        <v>28740.172712305739</v>
      </c>
    </row>
    <row r="650" spans="1:22" x14ac:dyDescent="0.25">
      <c r="A650" t="s">
        <v>3063</v>
      </c>
      <c r="B650" t="s">
        <v>3064</v>
      </c>
      <c r="C650" t="s">
        <v>3065</v>
      </c>
      <c r="D650">
        <v>2012</v>
      </c>
      <c r="E650">
        <v>2</v>
      </c>
      <c r="F650">
        <v>4</v>
      </c>
      <c r="G650" s="21">
        <v>26.164999999999999</v>
      </c>
      <c r="H650" s="5">
        <v>24000</v>
      </c>
      <c r="I650" s="6">
        <v>4.0000000000000001E-3</v>
      </c>
      <c r="J650" s="6">
        <v>0.996</v>
      </c>
      <c r="K650" s="6">
        <v>2.9600000000000001E-2</v>
      </c>
      <c r="L650" s="6">
        <v>0.97040000000000004</v>
      </c>
      <c r="M650" s="7">
        <v>20230</v>
      </c>
      <c r="N650" s="7">
        <v>19606</v>
      </c>
      <c r="O650" s="7">
        <v>20853</v>
      </c>
      <c r="P650" t="s">
        <v>2612</v>
      </c>
      <c r="Q650" s="5">
        <f>5*12000*Table3[[#This Row],[FiveYearSurvivalRate]]</f>
        <v>58224</v>
      </c>
      <c r="R650" s="21">
        <f>365*5*Table3[[#This Row],[FiveYearSurvivalRate]]</f>
        <v>1770.98</v>
      </c>
      <c r="S650" s="19">
        <f>6000/Table3[[#This Row],[Gas Mileage]]*4</f>
        <v>917.25587617045676</v>
      </c>
      <c r="T650" s="19">
        <f>5000</f>
        <v>5000</v>
      </c>
      <c r="U650" s="19">
        <f>Table3[[#This Row],[Price]]^0.2*20000*LOG((Table3[[#This Row],[Age]]+2))*Table3[[#This Row],[FiveYearDeathRate]]</f>
        <v>2589.1705065269152</v>
      </c>
      <c r="V650" s="19">
        <f>Table3[Price]+Table3[[#This Row],[FiveYearFuelCost]]+Table3[[#This Row],[FiveYearInsurance]]+Table3[[#This Row],[FiveYearRepairCost]]</f>
        <v>28736.426382697373</v>
      </c>
    </row>
    <row r="651" spans="1:22" x14ac:dyDescent="0.25">
      <c r="A651" t="s">
        <v>3244</v>
      </c>
      <c r="B651" t="s">
        <v>3259</v>
      </c>
      <c r="C651" t="s">
        <v>3260</v>
      </c>
      <c r="D651">
        <v>2014</v>
      </c>
      <c r="E651">
        <v>0</v>
      </c>
      <c r="F651">
        <v>4</v>
      </c>
      <c r="G651" s="21">
        <v>28.87</v>
      </c>
      <c r="H651" s="5">
        <v>0</v>
      </c>
      <c r="I651" s="6">
        <v>0</v>
      </c>
      <c r="J651" s="6">
        <v>1</v>
      </c>
      <c r="K651" s="6">
        <v>0.02</v>
      </c>
      <c r="L651" s="6">
        <v>0.98</v>
      </c>
      <c r="M651" s="7">
        <v>22010</v>
      </c>
      <c r="N651" s="7">
        <v>21450</v>
      </c>
      <c r="O651" s="7">
        <v>22569</v>
      </c>
      <c r="P651" t="s">
        <v>3639</v>
      </c>
      <c r="Q651" s="5">
        <f>5*12000*Table3[[#This Row],[FiveYearSurvivalRate]]</f>
        <v>58800</v>
      </c>
      <c r="R651" s="21">
        <f>365*5*Table3[[#This Row],[FiveYearSurvivalRate]]</f>
        <v>1788.5</v>
      </c>
      <c r="S651" s="19">
        <f>6000/Table3[[#This Row],[Gas Mileage]]*4</f>
        <v>831.31278143401448</v>
      </c>
      <c r="T651" s="19">
        <f>5000</f>
        <v>5000</v>
      </c>
      <c r="U651" s="19">
        <f>Table3[[#This Row],[Price]]^0.2*20000*LOG((Table3[[#This Row],[Age]]+2))*Table3[[#This Row],[FiveYearDeathRate]]</f>
        <v>889.59794741596306</v>
      </c>
      <c r="V651" s="19">
        <f>Table3[Price]+Table3[[#This Row],[FiveYearFuelCost]]+Table3[[#This Row],[FiveYearInsurance]]+Table3[[#This Row],[FiveYearRepairCost]]</f>
        <v>28730.91072884998</v>
      </c>
    </row>
    <row r="652" spans="1:22" x14ac:dyDescent="0.25">
      <c r="A652" t="s">
        <v>3265</v>
      </c>
      <c r="B652" t="s">
        <v>3266</v>
      </c>
      <c r="C652" t="s">
        <v>3267</v>
      </c>
      <c r="D652">
        <v>2009</v>
      </c>
      <c r="E652">
        <v>5</v>
      </c>
      <c r="F652">
        <v>4</v>
      </c>
      <c r="G652" s="21">
        <v>19.882999999999999</v>
      </c>
      <c r="H652" s="5">
        <v>60000</v>
      </c>
      <c r="I652" s="6">
        <v>1.2E-2</v>
      </c>
      <c r="J652" s="6">
        <v>0.98799999999999999</v>
      </c>
      <c r="K652" s="6">
        <v>4.9000000000000002E-2</v>
      </c>
      <c r="L652" s="6">
        <v>0.95099999999999996</v>
      </c>
      <c r="M652" s="7">
        <v>16726</v>
      </c>
      <c r="N652" s="7">
        <v>16243</v>
      </c>
      <c r="O652" s="7">
        <v>17210</v>
      </c>
      <c r="P652" t="s">
        <v>1488</v>
      </c>
      <c r="Q652" s="5">
        <f>5*12000*Table3[[#This Row],[FiveYearSurvivalRate]]</f>
        <v>57060</v>
      </c>
      <c r="R652" s="21">
        <f>365*5*Table3[[#This Row],[FiveYearSurvivalRate]]</f>
        <v>1735.5749999999998</v>
      </c>
      <c r="S652" s="19">
        <f>6000/Table3[[#This Row],[Gas Mileage]]*4</f>
        <v>1207.0613086556355</v>
      </c>
      <c r="T652" s="19">
        <f>5000</f>
        <v>5000</v>
      </c>
      <c r="U652" s="19">
        <f>Table3[[#This Row],[Price]]^0.2*20000*LOG((Table3[[#This Row],[Age]]+2))*Table3[[#This Row],[FiveYearDeathRate]]</f>
        <v>5791.7737556796437</v>
      </c>
      <c r="V652" s="19">
        <f>Table3[Price]+Table3[[#This Row],[FiveYearFuelCost]]+Table3[[#This Row],[FiveYearInsurance]]+Table3[[#This Row],[FiveYearRepairCost]]</f>
        <v>28724.835064335282</v>
      </c>
    </row>
    <row r="653" spans="1:22" x14ac:dyDescent="0.25">
      <c r="A653" t="s">
        <v>3503</v>
      </c>
      <c r="B653" t="s">
        <v>3526</v>
      </c>
      <c r="C653" t="s">
        <v>3527</v>
      </c>
      <c r="D653">
        <v>2010</v>
      </c>
      <c r="E653">
        <v>4</v>
      </c>
      <c r="F653">
        <v>4</v>
      </c>
      <c r="G653" s="22">
        <v>20.75</v>
      </c>
      <c r="H653" s="5">
        <v>48000</v>
      </c>
      <c r="I653" s="6">
        <v>9.5999999999999992E-3</v>
      </c>
      <c r="J653" s="6">
        <v>0.99039999999999995</v>
      </c>
      <c r="K653" s="6">
        <v>2.1999999999999999E-2</v>
      </c>
      <c r="L653" s="6">
        <v>0.97799999999999998</v>
      </c>
      <c r="M653" s="7">
        <v>20084</v>
      </c>
      <c r="N653" s="7">
        <v>19583</v>
      </c>
      <c r="O653" s="7">
        <v>20584</v>
      </c>
      <c r="P653" t="s">
        <v>1716</v>
      </c>
      <c r="Q653" s="5">
        <f>5*12000*Table3[[#This Row],[FiveYearSurvivalRate]]</f>
        <v>58680</v>
      </c>
      <c r="R653" s="21">
        <f>365*5*Table3[[#This Row],[FiveYearSurvivalRate]]</f>
        <v>1784.85</v>
      </c>
      <c r="S653" s="19">
        <f>6000/Table3[[#This Row],[Gas Mileage]]*4</f>
        <v>1156.6265060240964</v>
      </c>
      <c r="T653" s="19">
        <f>5000</f>
        <v>5000</v>
      </c>
      <c r="U653" s="19">
        <f>Table3[[#This Row],[Price]]^0.2*20000*LOG((Table3[[#This Row],[Age]]+2))*Table3[[#This Row],[FiveYearDeathRate]]</f>
        <v>2483.6290940224389</v>
      </c>
      <c r="V653" s="19">
        <f>Table3[Price]+Table3[[#This Row],[FiveYearFuelCost]]+Table3[[#This Row],[FiveYearInsurance]]+Table3[[#This Row],[FiveYearRepairCost]]</f>
        <v>28724.255600046534</v>
      </c>
    </row>
    <row r="654" spans="1:22" x14ac:dyDescent="0.25">
      <c r="A654" t="s">
        <v>3217</v>
      </c>
      <c r="B654" t="s">
        <v>3234</v>
      </c>
      <c r="C654" t="s">
        <v>3235</v>
      </c>
      <c r="D654">
        <v>2013</v>
      </c>
      <c r="E654">
        <v>1</v>
      </c>
      <c r="F654">
        <v>4</v>
      </c>
      <c r="G654" s="21">
        <v>21.75</v>
      </c>
      <c r="H654" s="5">
        <v>12000</v>
      </c>
      <c r="I654" s="6">
        <v>2.2000000000000001E-3</v>
      </c>
      <c r="J654" s="6">
        <v>0.99780000000000002</v>
      </c>
      <c r="K654" s="6">
        <v>1.3599999999999999E-2</v>
      </c>
      <c r="L654" s="6">
        <v>0.98640000000000005</v>
      </c>
      <c r="M654" s="7">
        <v>21642</v>
      </c>
      <c r="N654" s="7">
        <v>21367</v>
      </c>
      <c r="O654" s="7">
        <v>21918</v>
      </c>
      <c r="P654" t="s">
        <v>2944</v>
      </c>
      <c r="Q654" s="5">
        <f>5*12000*Table3[[#This Row],[FiveYearSurvivalRate]]</f>
        <v>59184</v>
      </c>
      <c r="R654" s="21">
        <f>365*5*Table3[[#This Row],[FiveYearSurvivalRate]]</f>
        <v>1800.18</v>
      </c>
      <c r="S654" s="19">
        <f>6000/Table3[[#This Row],[Gas Mileage]]*4</f>
        <v>1103.4482758620691</v>
      </c>
      <c r="T654" s="19">
        <f>5000</f>
        <v>5000</v>
      </c>
      <c r="U654" s="19">
        <f>Table3[[#This Row],[Price]]^0.2*20000*LOG((Table3[[#This Row],[Age]]+2))*Table3[[#This Row],[FiveYearDeathRate]]</f>
        <v>955.55820606554755</v>
      </c>
      <c r="V654" s="19">
        <f>Table3[Price]+Table3[[#This Row],[FiveYearFuelCost]]+Table3[[#This Row],[FiveYearInsurance]]+Table3[[#This Row],[FiveYearRepairCost]]</f>
        <v>28701.006481927616</v>
      </c>
    </row>
    <row r="655" spans="1:22" x14ac:dyDescent="0.25">
      <c r="A655" t="s">
        <v>3175</v>
      </c>
      <c r="B655" t="s">
        <v>3176</v>
      </c>
      <c r="C655" t="s">
        <v>3177</v>
      </c>
      <c r="D655">
        <v>2007</v>
      </c>
      <c r="E655">
        <v>7</v>
      </c>
      <c r="F655">
        <v>3.67</v>
      </c>
      <c r="G655" s="21">
        <v>22.484000000000002</v>
      </c>
      <c r="H655" s="5">
        <v>84000</v>
      </c>
      <c r="I655" s="6">
        <v>2.3E-2</v>
      </c>
      <c r="J655" s="6">
        <v>0.97699999999999998</v>
      </c>
      <c r="K655" s="6">
        <v>0.1192666667</v>
      </c>
      <c r="L655" s="6">
        <v>0.88073333330000003</v>
      </c>
      <c r="M655" s="7">
        <v>8660</v>
      </c>
      <c r="N655" s="7">
        <v>8504</v>
      </c>
      <c r="O655" s="7">
        <v>8816</v>
      </c>
      <c r="P655" t="s">
        <v>718</v>
      </c>
      <c r="Q655" s="5">
        <f>5*12000*Table3[[#This Row],[FiveYearSurvivalRate]]</f>
        <v>52843.999997999999</v>
      </c>
      <c r="R655" s="21">
        <f>365*5*Table3[[#This Row],[FiveYearSurvivalRate]]</f>
        <v>1607.3383332725</v>
      </c>
      <c r="S655" s="19">
        <f>6000/Table3[[#This Row],[Gas Mileage]]*4</f>
        <v>1067.4257249599714</v>
      </c>
      <c r="T655" s="19">
        <f>5000</f>
        <v>5000</v>
      </c>
      <c r="U655" s="19">
        <f>Table3[[#This Row],[Price]]^0.2*20000*LOG((Table3[[#This Row],[Age]]+2))*Table3[[#This Row],[FiveYearDeathRate]]</f>
        <v>13954.407950885112</v>
      </c>
      <c r="V655" s="19">
        <f>Table3[Price]+Table3[[#This Row],[FiveYearFuelCost]]+Table3[[#This Row],[FiveYearInsurance]]+Table3[[#This Row],[FiveYearRepairCost]]</f>
        <v>28681.833675845082</v>
      </c>
    </row>
    <row r="656" spans="1:22" x14ac:dyDescent="0.25">
      <c r="A656" t="s">
        <v>3466</v>
      </c>
      <c r="B656" t="s">
        <v>3477</v>
      </c>
      <c r="C656" t="s">
        <v>3478</v>
      </c>
      <c r="D656">
        <v>2007</v>
      </c>
      <c r="E656">
        <v>7</v>
      </c>
      <c r="F656">
        <v>3</v>
      </c>
      <c r="G656" s="21">
        <v>18.055700000000002</v>
      </c>
      <c r="H656" s="5">
        <v>84000</v>
      </c>
      <c r="I656" s="6">
        <v>1.8800000000000001E-2</v>
      </c>
      <c r="J656" s="6">
        <v>0.98119999999999996</v>
      </c>
      <c r="K656" s="6">
        <v>6.1866666700000003E-2</v>
      </c>
      <c r="L656" s="6">
        <v>0.93813333330000004</v>
      </c>
      <c r="M656" s="7">
        <v>14328</v>
      </c>
      <c r="N656" s="7">
        <v>14101</v>
      </c>
      <c r="O656" s="7">
        <v>14556</v>
      </c>
      <c r="P656" t="s">
        <v>606</v>
      </c>
      <c r="Q656" s="5">
        <f>5*12000*Table3[[#This Row],[FiveYearSurvivalRate]]</f>
        <v>56287.999997999999</v>
      </c>
      <c r="R656" s="21">
        <f>365*5*Table3[[#This Row],[FiveYearSurvivalRate]]</f>
        <v>1712.0933332725001</v>
      </c>
      <c r="S656" s="19">
        <f>6000/Table3[[#This Row],[Gas Mileage]]*4</f>
        <v>1329.2201354696854</v>
      </c>
      <c r="T656" s="19">
        <f>5000</f>
        <v>5000</v>
      </c>
      <c r="U656" s="19">
        <f>Table3[[#This Row],[Price]]^0.2*20000*LOG((Table3[[#This Row],[Age]]+2))*Table3[[#This Row],[FiveYearDeathRate]]</f>
        <v>8005.3917104256916</v>
      </c>
      <c r="V656" s="19">
        <f>Table3[Price]+Table3[[#This Row],[FiveYearFuelCost]]+Table3[[#This Row],[FiveYearInsurance]]+Table3[[#This Row],[FiveYearRepairCost]]</f>
        <v>28662.611845895375</v>
      </c>
    </row>
    <row r="657" spans="1:22" x14ac:dyDescent="0.25">
      <c r="A657" t="s">
        <v>3265</v>
      </c>
      <c r="B657" t="s">
        <v>3274</v>
      </c>
      <c r="C657" t="s">
        <v>3275</v>
      </c>
      <c r="D657">
        <v>2006</v>
      </c>
      <c r="E657">
        <v>8</v>
      </c>
      <c r="F657">
        <v>1.67</v>
      </c>
      <c r="G657" s="21">
        <v>20.5</v>
      </c>
      <c r="H657" s="5">
        <v>96000</v>
      </c>
      <c r="I657" s="6">
        <v>2.3099999999999999E-2</v>
      </c>
      <c r="J657" s="6">
        <v>0.97689999999999999</v>
      </c>
      <c r="K657" s="6">
        <v>0.1062</v>
      </c>
      <c r="L657" s="6">
        <v>0.89380000000000004</v>
      </c>
      <c r="M657" s="7">
        <v>9283</v>
      </c>
      <c r="N657" s="7">
        <v>9109</v>
      </c>
      <c r="O657" s="7">
        <v>9457</v>
      </c>
      <c r="P657" t="s">
        <v>446</v>
      </c>
      <c r="Q657" s="5">
        <f>5*12000*Table3[[#This Row],[FiveYearSurvivalRate]]</f>
        <v>53628</v>
      </c>
      <c r="R657" s="21">
        <f>365*5*Table3[[#This Row],[FiveYearSurvivalRate]]</f>
        <v>1631.1850000000002</v>
      </c>
      <c r="S657" s="19">
        <f>6000/Table3[[#This Row],[Gas Mileage]]*4</f>
        <v>1170.7317073170732</v>
      </c>
      <c r="T657" s="19">
        <f>5000</f>
        <v>5000</v>
      </c>
      <c r="U657" s="19">
        <f>Table3[[#This Row],[Price]]^0.2*20000*LOG((Table3[[#This Row],[Age]]+2))*Table3[[#This Row],[FiveYearDeathRate]]</f>
        <v>13203.594633766896</v>
      </c>
      <c r="V657" s="19">
        <f>Table3[Price]+Table3[[#This Row],[FiveYearFuelCost]]+Table3[[#This Row],[FiveYearInsurance]]+Table3[[#This Row],[FiveYearRepairCost]]</f>
        <v>28657.326341083968</v>
      </c>
    </row>
    <row r="658" spans="1:22" x14ac:dyDescent="0.25">
      <c r="A658" t="s">
        <v>3413</v>
      </c>
      <c r="B658" t="s">
        <v>3426</v>
      </c>
      <c r="C658" t="s">
        <v>3427</v>
      </c>
      <c r="D658">
        <v>2012</v>
      </c>
      <c r="E658">
        <v>2</v>
      </c>
      <c r="F658">
        <v>3</v>
      </c>
      <c r="G658" s="21">
        <v>21.73</v>
      </c>
      <c r="H658" s="5">
        <v>24000</v>
      </c>
      <c r="I658" s="6">
        <v>4.7999999999999996E-3</v>
      </c>
      <c r="J658" s="6">
        <v>0.99519999999999997</v>
      </c>
      <c r="K658" s="6">
        <v>1.9400000000000001E-2</v>
      </c>
      <c r="L658" s="6">
        <v>0.98060000000000003</v>
      </c>
      <c r="M658" s="7">
        <v>20837</v>
      </c>
      <c r="N658" s="7">
        <v>20432</v>
      </c>
      <c r="O658" s="7">
        <v>21241</v>
      </c>
      <c r="P658" t="s">
        <v>2390</v>
      </c>
      <c r="Q658" s="5">
        <f>5*12000*Table3[[#This Row],[FiveYearSurvivalRate]]</f>
        <v>58836</v>
      </c>
      <c r="R658" s="21">
        <f>365*5*Table3[[#This Row],[FiveYearSurvivalRate]]</f>
        <v>1789.595</v>
      </c>
      <c r="S658" s="19">
        <f>6000/Table3[[#This Row],[Gas Mileage]]*4</f>
        <v>1104.4638748274274</v>
      </c>
      <c r="T658" s="19">
        <f>5000</f>
        <v>5000</v>
      </c>
      <c r="U658" s="19">
        <f>Table3[[#This Row],[Price]]^0.2*20000*LOG((Table3[[#This Row],[Age]]+2))*Table3[[#This Row],[FiveYearDeathRate]]</f>
        <v>1707.0196952631695</v>
      </c>
      <c r="V658" s="19">
        <f>Table3[Price]+Table3[[#This Row],[FiveYearFuelCost]]+Table3[[#This Row],[FiveYearInsurance]]+Table3[[#This Row],[FiveYearRepairCost]]</f>
        <v>28648.483570090597</v>
      </c>
    </row>
    <row r="659" spans="1:22" x14ac:dyDescent="0.25">
      <c r="A659" t="s">
        <v>3413</v>
      </c>
      <c r="B659" t="s">
        <v>3430</v>
      </c>
      <c r="C659" t="s">
        <v>3431</v>
      </c>
      <c r="D659">
        <v>2009</v>
      </c>
      <c r="E659">
        <v>5</v>
      </c>
      <c r="F659">
        <v>2.67</v>
      </c>
      <c r="G659" s="21">
        <v>20.518999999999998</v>
      </c>
      <c r="H659" s="5">
        <v>60000</v>
      </c>
      <c r="I659" s="6">
        <v>1.2E-2</v>
      </c>
      <c r="J659" s="6">
        <v>0.98799999999999999</v>
      </c>
      <c r="K659" s="6">
        <v>4.9000000000000002E-2</v>
      </c>
      <c r="L659" s="6">
        <v>0.95099999999999996</v>
      </c>
      <c r="M659" s="7">
        <v>16683</v>
      </c>
      <c r="N659" s="7">
        <v>16181</v>
      </c>
      <c r="O659" s="7">
        <v>17186</v>
      </c>
      <c r="P659" t="s">
        <v>1254</v>
      </c>
      <c r="Q659" s="5">
        <f>5*12000*Table3[[#This Row],[FiveYearSurvivalRate]]</f>
        <v>57060</v>
      </c>
      <c r="R659" s="21">
        <f>365*5*Table3[[#This Row],[FiveYearSurvivalRate]]</f>
        <v>1735.5749999999998</v>
      </c>
      <c r="S659" s="19">
        <f>6000/Table3[[#This Row],[Gas Mileage]]*4</f>
        <v>1169.6476436473513</v>
      </c>
      <c r="T659" s="19">
        <f>5000</f>
        <v>5000</v>
      </c>
      <c r="U659" s="19">
        <f>Table3[[#This Row],[Price]]^0.2*20000*LOG((Table3[[#This Row],[Age]]+2))*Table3[[#This Row],[FiveYearDeathRate]]</f>
        <v>5788.7927348585145</v>
      </c>
      <c r="V659" s="19">
        <f>Table3[Price]+Table3[[#This Row],[FiveYearFuelCost]]+Table3[[#This Row],[FiveYearInsurance]]+Table3[[#This Row],[FiveYearRepairCost]]</f>
        <v>28641.440378505868</v>
      </c>
    </row>
    <row r="660" spans="1:22" x14ac:dyDescent="0.25">
      <c r="A660" t="s">
        <v>3145</v>
      </c>
      <c r="B660" t="s">
        <v>3160</v>
      </c>
      <c r="C660" t="s">
        <v>3161</v>
      </c>
      <c r="D660">
        <v>2005</v>
      </c>
      <c r="E660">
        <v>9</v>
      </c>
      <c r="F660">
        <v>2.67</v>
      </c>
      <c r="G660" s="21">
        <v>19.888999999999999</v>
      </c>
      <c r="H660" s="5">
        <v>108000</v>
      </c>
      <c r="I660" s="6">
        <v>4.9200000000000001E-2</v>
      </c>
      <c r="J660" s="6">
        <v>0.95079999999999998</v>
      </c>
      <c r="K660" s="6">
        <v>0.18720000000000001</v>
      </c>
      <c r="L660" s="6">
        <v>0.81279999999999997</v>
      </c>
      <c r="M660" s="7">
        <v>3026</v>
      </c>
      <c r="N660" s="7">
        <v>2979</v>
      </c>
      <c r="O660" s="7">
        <v>3072</v>
      </c>
      <c r="P660" t="s">
        <v>110</v>
      </c>
      <c r="Q660" s="5">
        <f>5*12000*Table3[[#This Row],[FiveYearSurvivalRate]]</f>
        <v>48768</v>
      </c>
      <c r="R660" s="21">
        <f>365*5*Table3[[#This Row],[FiveYearSurvivalRate]]</f>
        <v>1483.36</v>
      </c>
      <c r="S660" s="19">
        <f>6000/Table3[[#This Row],[Gas Mileage]]*4</f>
        <v>1206.697169289557</v>
      </c>
      <c r="T660" s="19">
        <f>5000</f>
        <v>5000</v>
      </c>
      <c r="U660" s="19">
        <f>Table3[[#This Row],[Price]]^0.2*20000*LOG((Table3[[#This Row],[Age]]+2))*Table3[[#This Row],[FiveYearDeathRate]]</f>
        <v>19369.755895797476</v>
      </c>
      <c r="V660" s="19">
        <f>Table3[Price]+Table3[[#This Row],[FiveYearFuelCost]]+Table3[[#This Row],[FiveYearInsurance]]+Table3[[#This Row],[FiveYearRepairCost]]</f>
        <v>28602.453065087033</v>
      </c>
    </row>
    <row r="661" spans="1:22" x14ac:dyDescent="0.25">
      <c r="A661" t="s">
        <v>3413</v>
      </c>
      <c r="B661" t="s">
        <v>3444</v>
      </c>
      <c r="C661" t="s">
        <v>3445</v>
      </c>
      <c r="D661">
        <v>2012</v>
      </c>
      <c r="E661">
        <v>2</v>
      </c>
      <c r="F661">
        <v>3</v>
      </c>
      <c r="G661" s="21">
        <v>18.193000000000001</v>
      </c>
      <c r="H661" s="5">
        <v>24000</v>
      </c>
      <c r="I661" s="6">
        <v>4.7999999999999996E-3</v>
      </c>
      <c r="J661" s="6">
        <v>0.99519999999999997</v>
      </c>
      <c r="K661" s="6">
        <v>1.9400000000000001E-2</v>
      </c>
      <c r="L661" s="6">
        <v>0.98060000000000003</v>
      </c>
      <c r="M661" s="7">
        <v>20579</v>
      </c>
      <c r="N661" s="7">
        <v>20311</v>
      </c>
      <c r="O661" s="7">
        <v>20847</v>
      </c>
      <c r="P661" t="s">
        <v>2410</v>
      </c>
      <c r="Q661" s="5">
        <f>5*12000*Table3[[#This Row],[FiveYearSurvivalRate]]</f>
        <v>58836</v>
      </c>
      <c r="R661" s="21">
        <f>365*5*Table3[[#This Row],[FiveYearSurvivalRate]]</f>
        <v>1789.595</v>
      </c>
      <c r="S661" s="19">
        <f>6000/Table3[[#This Row],[Gas Mileage]]*4</f>
        <v>1319.1886989501456</v>
      </c>
      <c r="T661" s="19">
        <f>5000</f>
        <v>5000</v>
      </c>
      <c r="U661" s="19">
        <f>Table3[[#This Row],[Price]]^0.2*20000*LOG((Table3[[#This Row],[Age]]+2))*Table3[[#This Row],[FiveYearDeathRate]]</f>
        <v>1702.7713997868068</v>
      </c>
      <c r="V661" s="19">
        <f>Table3[Price]+Table3[[#This Row],[FiveYearFuelCost]]+Table3[[#This Row],[FiveYearInsurance]]+Table3[[#This Row],[FiveYearRepairCost]]</f>
        <v>28600.960098736956</v>
      </c>
    </row>
    <row r="662" spans="1:22" x14ac:dyDescent="0.25">
      <c r="A662" t="s">
        <v>3528</v>
      </c>
      <c r="B662" t="s">
        <v>3545</v>
      </c>
      <c r="C662" t="s">
        <v>3546</v>
      </c>
      <c r="D662">
        <v>2010</v>
      </c>
      <c r="E662">
        <v>4</v>
      </c>
      <c r="F662">
        <v>4</v>
      </c>
      <c r="G662" s="22">
        <v>18.821999999999999</v>
      </c>
      <c r="H662" s="5">
        <v>48000</v>
      </c>
      <c r="I662" s="6">
        <v>9.5999999999999992E-3</v>
      </c>
      <c r="J662" s="6">
        <v>0.99039999999999995</v>
      </c>
      <c r="K662" s="6">
        <v>2.1999999999999999E-2</v>
      </c>
      <c r="L662" s="6">
        <v>0.97799999999999998</v>
      </c>
      <c r="M662" s="7">
        <v>19823</v>
      </c>
      <c r="N662" s="7">
        <v>19193</v>
      </c>
      <c r="O662" s="7">
        <v>20454</v>
      </c>
      <c r="P662" t="s">
        <v>1730</v>
      </c>
      <c r="Q662" s="5">
        <f>5*12000*Table3[[#This Row],[FiveYearSurvivalRate]]</f>
        <v>58680</v>
      </c>
      <c r="R662" s="21">
        <f>365*5*Table3[[#This Row],[FiveYearSurvivalRate]]</f>
        <v>1784.85</v>
      </c>
      <c r="S662" s="19">
        <f>6000/Table3[[#This Row],[Gas Mileage]]*4</f>
        <v>1275.1036021676762</v>
      </c>
      <c r="T662" s="19">
        <f>5000</f>
        <v>5000</v>
      </c>
      <c r="U662" s="19">
        <f>Table3[[#This Row],[Price]]^0.2*20000*LOG((Table3[[#This Row],[Age]]+2))*Table3[[#This Row],[FiveYearDeathRate]]</f>
        <v>2477.1401147139677</v>
      </c>
      <c r="V662" s="19">
        <f>Table3[Price]+Table3[[#This Row],[FiveYearFuelCost]]+Table3[[#This Row],[FiveYearInsurance]]+Table3[[#This Row],[FiveYearRepairCost]]</f>
        <v>28575.243716881647</v>
      </c>
    </row>
    <row r="663" spans="1:22" x14ac:dyDescent="0.25">
      <c r="A663" t="s">
        <v>3202</v>
      </c>
      <c r="B663" t="s">
        <v>3205</v>
      </c>
      <c r="C663" t="s">
        <v>3206</v>
      </c>
      <c r="D663">
        <v>2005</v>
      </c>
      <c r="E663">
        <v>9</v>
      </c>
      <c r="F663">
        <v>1</v>
      </c>
      <c r="G663" s="21">
        <v>19.41</v>
      </c>
      <c r="H663" s="5">
        <v>108000</v>
      </c>
      <c r="I663" s="6">
        <v>4.1799999999999997E-2</v>
      </c>
      <c r="J663" s="6">
        <v>0.95820000000000005</v>
      </c>
      <c r="K663" s="6">
        <v>0.17226666669999999</v>
      </c>
      <c r="L663" s="6">
        <v>0.82773333329999998</v>
      </c>
      <c r="M663" s="7">
        <v>3737</v>
      </c>
      <c r="N663" s="7">
        <v>3638</v>
      </c>
      <c r="O663" s="7">
        <v>3836</v>
      </c>
      <c r="P663" t="s">
        <v>130</v>
      </c>
      <c r="Q663" s="5">
        <f>5*12000*Table3[[#This Row],[FiveYearSurvivalRate]]</f>
        <v>49663.999997999999</v>
      </c>
      <c r="R663" s="21">
        <f>365*5*Table3[[#This Row],[FiveYearSurvivalRate]]</f>
        <v>1510.6133332725001</v>
      </c>
      <c r="S663" s="19">
        <f>6000/Table3[[#This Row],[Gas Mileage]]*4</f>
        <v>1236.4760432766616</v>
      </c>
      <c r="T663" s="19">
        <f>5000</f>
        <v>5000</v>
      </c>
      <c r="U663" s="19">
        <f>Table3[[#This Row],[Price]]^0.2*20000*LOG((Table3[[#This Row],[Age]]+2))*Table3[[#This Row],[FiveYearDeathRate]]</f>
        <v>18593.039349161289</v>
      </c>
      <c r="V663" s="19">
        <f>Table3[Price]+Table3[[#This Row],[FiveYearFuelCost]]+Table3[[#This Row],[FiveYearInsurance]]+Table3[[#This Row],[FiveYearRepairCost]]</f>
        <v>28566.515392437948</v>
      </c>
    </row>
    <row r="664" spans="1:22" x14ac:dyDescent="0.25">
      <c r="A664" t="s">
        <v>3145</v>
      </c>
      <c r="B664" t="s">
        <v>3146</v>
      </c>
      <c r="C664" t="s">
        <v>3147</v>
      </c>
      <c r="D664">
        <v>2014</v>
      </c>
      <c r="E664">
        <v>0</v>
      </c>
      <c r="F664">
        <v>4</v>
      </c>
      <c r="G664" s="21">
        <v>21.928000000000001</v>
      </c>
      <c r="H664" s="5">
        <v>0</v>
      </c>
      <c r="I664" s="6">
        <v>0</v>
      </c>
      <c r="J664" s="6">
        <v>1</v>
      </c>
      <c r="K664" s="6">
        <v>0.01</v>
      </c>
      <c r="L664" s="6">
        <v>0.99</v>
      </c>
      <c r="M664" s="7">
        <v>22024</v>
      </c>
      <c r="N664" s="7">
        <v>21700</v>
      </c>
      <c r="O664" s="7">
        <v>22350</v>
      </c>
      <c r="P664" t="s">
        <v>3601</v>
      </c>
      <c r="Q664" s="5">
        <f>5*12000*Table3[[#This Row],[FiveYearSurvivalRate]]</f>
        <v>59400</v>
      </c>
      <c r="R664" s="21">
        <f>365*5*Table3[[#This Row],[FiveYearSurvivalRate]]</f>
        <v>1806.75</v>
      </c>
      <c r="S664" s="19">
        <f>6000/Table3[[#This Row],[Gas Mileage]]*4</f>
        <v>1094.4910616563297</v>
      </c>
      <c r="T664" s="19">
        <f>5000</f>
        <v>5000</v>
      </c>
      <c r="U664" s="19">
        <f>Table3[[#This Row],[Price]]^0.2*20000*LOG((Table3[[#This Row],[Age]]+2))*Table3[[#This Row],[FiveYearDeathRate]]</f>
        <v>444.85554437453942</v>
      </c>
      <c r="V664" s="19">
        <f>Table3[Price]+Table3[[#This Row],[FiveYearFuelCost]]+Table3[[#This Row],[FiveYearInsurance]]+Table3[[#This Row],[FiveYearRepairCost]]</f>
        <v>28563.346606030867</v>
      </c>
    </row>
    <row r="665" spans="1:22" x14ac:dyDescent="0.25">
      <c r="A665" t="s">
        <v>3453</v>
      </c>
      <c r="B665" t="s">
        <v>3454</v>
      </c>
      <c r="C665" t="s">
        <v>3455</v>
      </c>
      <c r="D665">
        <v>2014</v>
      </c>
      <c r="E665">
        <v>0</v>
      </c>
      <c r="F665">
        <v>4</v>
      </c>
      <c r="G665" s="21">
        <v>23.937999999999999</v>
      </c>
      <c r="H665" s="5">
        <v>0</v>
      </c>
      <c r="I665" s="6">
        <v>0</v>
      </c>
      <c r="J665" s="6">
        <v>1</v>
      </c>
      <c r="K665" s="6">
        <v>1E-3</v>
      </c>
      <c r="L665" s="6">
        <v>0.999</v>
      </c>
      <c r="M665" s="7">
        <v>22516</v>
      </c>
      <c r="N665" s="7">
        <v>22195</v>
      </c>
      <c r="O665" s="7">
        <v>22839</v>
      </c>
      <c r="P665" t="s">
        <v>3704</v>
      </c>
      <c r="Q665" s="5">
        <f>5*12000*Table3[[#This Row],[FiveYearSurvivalRate]]</f>
        <v>59940</v>
      </c>
      <c r="R665" s="21">
        <f>365*5*Table3[[#This Row],[FiveYearSurvivalRate]]</f>
        <v>1823.175</v>
      </c>
      <c r="S665" s="19">
        <f>6000/Table3[[#This Row],[Gas Mileage]]*4</f>
        <v>1002.5900242292589</v>
      </c>
      <c r="T665" s="19">
        <f>5000</f>
        <v>5000</v>
      </c>
      <c r="U665" s="19">
        <f>Table3[[#This Row],[Price]]^0.2*20000*LOG((Table3[[#This Row],[Age]]+2))*Table3[[#This Row],[FiveYearDeathRate]]</f>
        <v>44.682556789650782</v>
      </c>
      <c r="V665" s="19">
        <f>Table3[Price]+Table3[[#This Row],[FiveYearFuelCost]]+Table3[[#This Row],[FiveYearInsurance]]+Table3[[#This Row],[FiveYearRepairCost]]</f>
        <v>28563.272581018911</v>
      </c>
    </row>
    <row r="666" spans="1:22" x14ac:dyDescent="0.25">
      <c r="A666" t="s">
        <v>3301</v>
      </c>
      <c r="B666" t="s">
        <v>3326</v>
      </c>
      <c r="C666" t="s">
        <v>3327</v>
      </c>
      <c r="D666">
        <v>2014</v>
      </c>
      <c r="E666">
        <v>0</v>
      </c>
      <c r="F666">
        <v>4</v>
      </c>
      <c r="G666" s="21">
        <v>23.85</v>
      </c>
      <c r="H666" s="5">
        <v>0</v>
      </c>
      <c r="I666" s="6">
        <v>0</v>
      </c>
      <c r="J666" s="6">
        <v>1</v>
      </c>
      <c r="K666" s="6">
        <v>1.2E-2</v>
      </c>
      <c r="L666" s="6">
        <v>0.98799999999999999</v>
      </c>
      <c r="M666" s="7">
        <v>22022</v>
      </c>
      <c r="N666" s="7">
        <v>21600</v>
      </c>
      <c r="O666" s="7">
        <v>22444</v>
      </c>
      <c r="P666" t="s">
        <v>3657</v>
      </c>
      <c r="Q666" s="5">
        <f>5*12000*Table3[[#This Row],[FiveYearSurvivalRate]]</f>
        <v>59280</v>
      </c>
      <c r="R666" s="21">
        <f>365*5*Table3[[#This Row],[FiveYearSurvivalRate]]</f>
        <v>1803.1</v>
      </c>
      <c r="S666" s="19">
        <f>6000/Table3[[#This Row],[Gas Mileage]]*4</f>
        <v>1006.2893081761006</v>
      </c>
      <c r="T666" s="19">
        <f>5000</f>
        <v>5000</v>
      </c>
      <c r="U666" s="19">
        <f>Table3[[#This Row],[Price]]^0.2*20000*LOG((Table3[[#This Row],[Age]]+2))*Table3[[#This Row],[FiveYearDeathRate]]</f>
        <v>533.81695753486258</v>
      </c>
      <c r="V666" s="19">
        <f>Table3[Price]+Table3[[#This Row],[FiveYearFuelCost]]+Table3[[#This Row],[FiveYearInsurance]]+Table3[[#This Row],[FiveYearRepairCost]]</f>
        <v>28562.106265710961</v>
      </c>
    </row>
    <row r="667" spans="1:22" x14ac:dyDescent="0.25">
      <c r="A667" t="s">
        <v>3265</v>
      </c>
      <c r="B667" t="s">
        <v>3266</v>
      </c>
      <c r="C667" t="s">
        <v>3267</v>
      </c>
      <c r="D667">
        <v>2010</v>
      </c>
      <c r="E667">
        <v>4</v>
      </c>
      <c r="F667">
        <v>4</v>
      </c>
      <c r="G667" s="21">
        <v>19.882999999999999</v>
      </c>
      <c r="H667" s="5">
        <v>48000</v>
      </c>
      <c r="I667" s="6">
        <v>9.5999999999999992E-3</v>
      </c>
      <c r="J667" s="6">
        <v>0.99039999999999995</v>
      </c>
      <c r="K667" s="6">
        <v>2.6800000000000001E-2</v>
      </c>
      <c r="L667" s="6">
        <v>0.97319999999999995</v>
      </c>
      <c r="M667" s="7">
        <v>19336</v>
      </c>
      <c r="N667" s="7">
        <v>18826</v>
      </c>
      <c r="O667" s="7">
        <v>19846</v>
      </c>
      <c r="P667" t="s">
        <v>1858</v>
      </c>
      <c r="Q667" s="5">
        <f>5*12000*Table3[[#This Row],[FiveYearSurvivalRate]]</f>
        <v>58392</v>
      </c>
      <c r="R667" s="21">
        <f>365*5*Table3[[#This Row],[FiveYearSurvivalRate]]</f>
        <v>1776.09</v>
      </c>
      <c r="S667" s="19">
        <f>6000/Table3[[#This Row],[Gas Mileage]]*4</f>
        <v>1207.0613086556355</v>
      </c>
      <c r="T667" s="19">
        <f>5000</f>
        <v>5000</v>
      </c>
      <c r="U667" s="19">
        <f>Table3[[#This Row],[Price]]^0.2*20000*LOG((Table3[[#This Row],[Age]]+2))*Table3[[#This Row],[FiveYearDeathRate]]</f>
        <v>3002.6321943619596</v>
      </c>
      <c r="V667" s="19">
        <f>Table3[Price]+Table3[[#This Row],[FiveYearFuelCost]]+Table3[[#This Row],[FiveYearInsurance]]+Table3[[#This Row],[FiveYearRepairCost]]</f>
        <v>28545.693503017596</v>
      </c>
    </row>
    <row r="668" spans="1:22" x14ac:dyDescent="0.25">
      <c r="A668" t="s">
        <v>3118</v>
      </c>
      <c r="B668" t="s">
        <v>3127</v>
      </c>
      <c r="C668" t="s">
        <v>3128</v>
      </c>
      <c r="D668">
        <v>2006</v>
      </c>
      <c r="E668">
        <v>8</v>
      </c>
      <c r="F668">
        <v>2.67</v>
      </c>
      <c r="G668" s="21">
        <v>20.765000000000001</v>
      </c>
      <c r="H668" s="5">
        <v>96000</v>
      </c>
      <c r="I668" s="6">
        <v>3.61E-2</v>
      </c>
      <c r="J668" s="6">
        <v>0.96389999999999998</v>
      </c>
      <c r="K668" s="6">
        <v>0.1482</v>
      </c>
      <c r="L668" s="6">
        <v>0.8518</v>
      </c>
      <c r="M668" s="7">
        <v>5678</v>
      </c>
      <c r="N668" s="7">
        <v>5582</v>
      </c>
      <c r="O668" s="7">
        <v>5774</v>
      </c>
      <c r="P668" t="s">
        <v>356</v>
      </c>
      <c r="Q668" s="5">
        <f>5*12000*Table3[[#This Row],[FiveYearSurvivalRate]]</f>
        <v>51108</v>
      </c>
      <c r="R668" s="21">
        <f>365*5*Table3[[#This Row],[FiveYearSurvivalRate]]</f>
        <v>1554.5350000000001</v>
      </c>
      <c r="S668" s="19">
        <f>6000/Table3[[#This Row],[Gas Mileage]]*4</f>
        <v>1155.7909944618348</v>
      </c>
      <c r="T668" s="19">
        <f>5000</f>
        <v>5000</v>
      </c>
      <c r="U668" s="19">
        <f>Table3[[#This Row],[Price]]^0.2*20000*LOG((Table3[[#This Row],[Age]]+2))*Table3[[#This Row],[FiveYearDeathRate]]</f>
        <v>16700.030985504582</v>
      </c>
      <c r="V668" s="19">
        <f>Table3[Price]+Table3[[#This Row],[FiveYearFuelCost]]+Table3[[#This Row],[FiveYearInsurance]]+Table3[[#This Row],[FiveYearRepairCost]]</f>
        <v>28533.821979966415</v>
      </c>
    </row>
    <row r="669" spans="1:22" x14ac:dyDescent="0.25">
      <c r="A669" t="s">
        <v>3118</v>
      </c>
      <c r="B669" t="s">
        <v>3141</v>
      </c>
      <c r="C669" t="s">
        <v>3142</v>
      </c>
      <c r="D669">
        <v>2012</v>
      </c>
      <c r="E669">
        <v>2</v>
      </c>
      <c r="F669">
        <v>4</v>
      </c>
      <c r="G669" s="21">
        <v>18.62</v>
      </c>
      <c r="H669" s="5">
        <v>24000</v>
      </c>
      <c r="I669" s="6">
        <v>7.6E-3</v>
      </c>
      <c r="J669" s="6">
        <v>0.99239999999999995</v>
      </c>
      <c r="K669" s="6">
        <v>3.04E-2</v>
      </c>
      <c r="L669" s="6">
        <v>0.96960000000000002</v>
      </c>
      <c r="M669" s="7">
        <v>19599</v>
      </c>
      <c r="N669" s="7">
        <v>19259</v>
      </c>
      <c r="O669" s="7">
        <v>19940</v>
      </c>
      <c r="P669" t="s">
        <v>2534</v>
      </c>
      <c r="Q669" s="5">
        <f>5*12000*Table3[[#This Row],[FiveYearSurvivalRate]]</f>
        <v>58176</v>
      </c>
      <c r="R669" s="21">
        <f>365*5*Table3[[#This Row],[FiveYearSurvivalRate]]</f>
        <v>1769.52</v>
      </c>
      <c r="S669" s="19">
        <f>6000/Table3[[#This Row],[Gas Mileage]]*4</f>
        <v>1288.9366272824918</v>
      </c>
      <c r="T669" s="19">
        <f>5000</f>
        <v>5000</v>
      </c>
      <c r="U669" s="19">
        <f>Table3[[#This Row],[Price]]^0.2*20000*LOG((Table3[[#This Row],[Age]]+2))*Table3[[#This Row],[FiveYearDeathRate]]</f>
        <v>2642.3487044367125</v>
      </c>
      <c r="V669" s="19">
        <f>Table3[Price]+Table3[[#This Row],[FiveYearFuelCost]]+Table3[[#This Row],[FiveYearInsurance]]+Table3[[#This Row],[FiveYearRepairCost]]</f>
        <v>28530.285331719206</v>
      </c>
    </row>
    <row r="670" spans="1:22" x14ac:dyDescent="0.25">
      <c r="A670" t="s">
        <v>3413</v>
      </c>
      <c r="B670" t="s">
        <v>3426</v>
      </c>
      <c r="C670" t="s">
        <v>3427</v>
      </c>
      <c r="D670">
        <v>2008</v>
      </c>
      <c r="E670">
        <v>6</v>
      </c>
      <c r="F670">
        <v>2</v>
      </c>
      <c r="G670" s="21">
        <v>21.73</v>
      </c>
      <c r="H670" s="5">
        <v>72000</v>
      </c>
      <c r="I670" s="6">
        <v>1.5699999999999999E-2</v>
      </c>
      <c r="J670" s="6">
        <v>0.98429999999999995</v>
      </c>
      <c r="K670" s="6">
        <v>6.80666667E-2</v>
      </c>
      <c r="L670" s="6">
        <v>0.93193333330000006</v>
      </c>
      <c r="M670" s="7">
        <v>14088</v>
      </c>
      <c r="N670" s="7">
        <v>13706</v>
      </c>
      <c r="O670" s="7">
        <v>14471</v>
      </c>
      <c r="P670" t="s">
        <v>906</v>
      </c>
      <c r="Q670" s="5">
        <f>5*12000*Table3[[#This Row],[FiveYearSurvivalRate]]</f>
        <v>55915.999998000007</v>
      </c>
      <c r="R670" s="21">
        <f>365*5*Table3[[#This Row],[FiveYearSurvivalRate]]</f>
        <v>1700.7783332725</v>
      </c>
      <c r="S670" s="19">
        <f>6000/Table3[[#This Row],[Gas Mileage]]*4</f>
        <v>1104.4638748274274</v>
      </c>
      <c r="T670" s="19">
        <f>5000</f>
        <v>5000</v>
      </c>
      <c r="U670" s="19">
        <f>Table3[[#This Row],[Price]]^0.2*20000*LOG((Table3[[#This Row],[Age]]+2))*Table3[[#This Row],[FiveYearDeathRate]]</f>
        <v>8307.4048277575148</v>
      </c>
      <c r="V670" s="19">
        <f>Table3[Price]+Table3[[#This Row],[FiveYearFuelCost]]+Table3[[#This Row],[FiveYearInsurance]]+Table3[[#This Row],[FiveYearRepairCost]]</f>
        <v>28499.868702584943</v>
      </c>
    </row>
    <row r="671" spans="1:22" x14ac:dyDescent="0.25">
      <c r="A671" t="s">
        <v>3288</v>
      </c>
      <c r="B671" t="s">
        <v>3297</v>
      </c>
      <c r="C671" t="s">
        <v>3298</v>
      </c>
      <c r="D671">
        <v>2007</v>
      </c>
      <c r="E671">
        <v>7</v>
      </c>
      <c r="F671">
        <v>3</v>
      </c>
      <c r="G671" s="21">
        <v>24.58</v>
      </c>
      <c r="H671" s="5">
        <v>84000</v>
      </c>
      <c r="I671" s="6">
        <v>3.2599999999999997E-2</v>
      </c>
      <c r="J671" s="6">
        <v>0.96740000000000004</v>
      </c>
      <c r="K671" s="6">
        <v>0.15379999999999999</v>
      </c>
      <c r="L671" s="6">
        <v>0.84619999999999995</v>
      </c>
      <c r="M671" s="7">
        <v>5855</v>
      </c>
      <c r="N671" s="7">
        <v>5699</v>
      </c>
      <c r="O671" s="7">
        <v>6011</v>
      </c>
      <c r="P671" t="s">
        <v>804</v>
      </c>
      <c r="Q671" s="5">
        <f>5*12000*Table3[[#This Row],[FiveYearSurvivalRate]]</f>
        <v>50772</v>
      </c>
      <c r="R671" s="21">
        <f>365*5*Table3[[#This Row],[FiveYearSurvivalRate]]</f>
        <v>1544.3149999999998</v>
      </c>
      <c r="S671" s="19">
        <f>6000/Table3[[#This Row],[Gas Mileage]]*4</f>
        <v>976.40358014646063</v>
      </c>
      <c r="T671" s="19">
        <f>5000</f>
        <v>5000</v>
      </c>
      <c r="U671" s="19">
        <f>Table3[[#This Row],[Price]]^0.2*20000*LOG((Table3[[#This Row],[Age]]+2))*Table3[[#This Row],[FiveYearDeathRate]]</f>
        <v>16639.890748531492</v>
      </c>
      <c r="V671" s="19">
        <f>Table3[Price]+Table3[[#This Row],[FiveYearFuelCost]]+Table3[[#This Row],[FiveYearInsurance]]+Table3[[#This Row],[FiveYearRepairCost]]</f>
        <v>28471.294328677952</v>
      </c>
    </row>
    <row r="672" spans="1:22" x14ac:dyDescent="0.25">
      <c r="A672" t="s">
        <v>3175</v>
      </c>
      <c r="B672" t="s">
        <v>3200</v>
      </c>
      <c r="C672" t="s">
        <v>3201</v>
      </c>
      <c r="D672">
        <v>2008</v>
      </c>
      <c r="E672">
        <v>6</v>
      </c>
      <c r="F672">
        <v>3.33</v>
      </c>
      <c r="G672" s="21">
        <v>23.574999999999999</v>
      </c>
      <c r="H672" s="5">
        <v>72000</v>
      </c>
      <c r="I672" s="6">
        <v>1.7000000000000001E-2</v>
      </c>
      <c r="J672" s="6">
        <v>0.98299999999999998</v>
      </c>
      <c r="K672" s="6">
        <v>9.5133333299999998E-2</v>
      </c>
      <c r="L672" s="6">
        <v>0.90486666670000004</v>
      </c>
      <c r="M672" s="7">
        <v>11319</v>
      </c>
      <c r="N672" s="7">
        <v>10983</v>
      </c>
      <c r="O672" s="7">
        <v>11655</v>
      </c>
      <c r="P672" t="s">
        <v>1076</v>
      </c>
      <c r="Q672" s="5">
        <f>5*12000*Table3[[#This Row],[FiveYearSurvivalRate]]</f>
        <v>54292.000002000001</v>
      </c>
      <c r="R672" s="21">
        <f>365*5*Table3[[#This Row],[FiveYearSurvivalRate]]</f>
        <v>1651.3816667275</v>
      </c>
      <c r="S672" s="19">
        <f>6000/Table3[[#This Row],[Gas Mileage]]*4</f>
        <v>1018.0275715800636</v>
      </c>
      <c r="T672" s="19">
        <f>5000</f>
        <v>5000</v>
      </c>
      <c r="U672" s="19">
        <f>Table3[[#This Row],[Price]]^0.2*20000*LOG((Table3[[#This Row],[Age]]+2))*Table3[[#This Row],[FiveYearDeathRate]]</f>
        <v>11113.615021079124</v>
      </c>
      <c r="V672" s="19">
        <f>Table3[Price]+Table3[[#This Row],[FiveYearFuelCost]]+Table3[[#This Row],[FiveYearInsurance]]+Table3[[#This Row],[FiveYearRepairCost]]</f>
        <v>28450.642592659187</v>
      </c>
    </row>
    <row r="673" spans="1:22" x14ac:dyDescent="0.25">
      <c r="A673" t="s">
        <v>3244</v>
      </c>
      <c r="B673" t="s">
        <v>3255</v>
      </c>
      <c r="C673" t="s">
        <v>3256</v>
      </c>
      <c r="D673">
        <v>2011</v>
      </c>
      <c r="E673">
        <v>3</v>
      </c>
      <c r="F673">
        <v>4</v>
      </c>
      <c r="G673" s="21">
        <v>20.917999999999999</v>
      </c>
      <c r="H673" s="5">
        <v>36000</v>
      </c>
      <c r="I673" s="6">
        <v>1.2E-2</v>
      </c>
      <c r="J673" s="6">
        <v>0.98799999999999999</v>
      </c>
      <c r="K673" s="6">
        <v>0.05</v>
      </c>
      <c r="L673" s="6">
        <v>0.95</v>
      </c>
      <c r="M673" s="7">
        <v>17373</v>
      </c>
      <c r="N673" s="7">
        <v>17071</v>
      </c>
      <c r="O673" s="7">
        <v>17674</v>
      </c>
      <c r="P673" t="s">
        <v>2274</v>
      </c>
      <c r="Q673" s="5">
        <f>5*12000*Table3[[#This Row],[FiveYearSurvivalRate]]</f>
        <v>57000</v>
      </c>
      <c r="R673" s="21">
        <f>365*5*Table3[[#This Row],[FiveYearSurvivalRate]]</f>
        <v>1733.75</v>
      </c>
      <c r="S673" s="19">
        <f>6000/Table3[[#This Row],[Gas Mileage]]*4</f>
        <v>1147.3372215316951</v>
      </c>
      <c r="T673" s="19">
        <f>5000</f>
        <v>5000</v>
      </c>
      <c r="U673" s="19">
        <f>Table3[[#This Row],[Price]]^0.2*20000*LOG((Table3[[#This Row],[Age]]+2))*Table3[[#This Row],[FiveYearDeathRate]]</f>
        <v>4925.3092338796496</v>
      </c>
      <c r="V673" s="19">
        <f>Table3[Price]+Table3[[#This Row],[FiveYearFuelCost]]+Table3[[#This Row],[FiveYearInsurance]]+Table3[[#This Row],[FiveYearRepairCost]]</f>
        <v>28445.646455411345</v>
      </c>
    </row>
    <row r="674" spans="1:22" x14ac:dyDescent="0.25">
      <c r="A674" t="s">
        <v>3301</v>
      </c>
      <c r="B674" t="s">
        <v>3310</v>
      </c>
      <c r="C674" t="s">
        <v>3311</v>
      </c>
      <c r="D674">
        <v>2014</v>
      </c>
      <c r="E674">
        <v>0</v>
      </c>
      <c r="F674">
        <v>4</v>
      </c>
      <c r="G674" s="21">
        <v>26.68</v>
      </c>
      <c r="H674" s="5">
        <v>0</v>
      </c>
      <c r="I674" s="6">
        <v>0</v>
      </c>
      <c r="J674" s="6">
        <v>1</v>
      </c>
      <c r="K674" s="6">
        <v>1.2E-2</v>
      </c>
      <c r="L674" s="6">
        <v>0.98799999999999999</v>
      </c>
      <c r="M674" s="7">
        <v>21994</v>
      </c>
      <c r="N674" s="7">
        <v>21500</v>
      </c>
      <c r="O674" s="7">
        <v>22487</v>
      </c>
      <c r="P674" t="s">
        <v>3652</v>
      </c>
      <c r="Q674" s="5">
        <f>5*12000*Table3[[#This Row],[FiveYearSurvivalRate]]</f>
        <v>59280</v>
      </c>
      <c r="R674" s="21">
        <f>365*5*Table3[[#This Row],[FiveYearSurvivalRate]]</f>
        <v>1803.1</v>
      </c>
      <c r="S674" s="19">
        <f>6000/Table3[[#This Row],[Gas Mileage]]*4</f>
        <v>899.55022488755628</v>
      </c>
      <c r="T674" s="19">
        <f>5000</f>
        <v>5000</v>
      </c>
      <c r="U674" s="19">
        <f>Table3[[#This Row],[Price]]^0.2*20000*LOG((Table3[[#This Row],[Age]]+2))*Table3[[#This Row],[FiveYearDeathRate]]</f>
        <v>533.6811435095093</v>
      </c>
      <c r="V674" s="19">
        <f>Table3[Price]+Table3[[#This Row],[FiveYearFuelCost]]+Table3[[#This Row],[FiveYearInsurance]]+Table3[[#This Row],[FiveYearRepairCost]]</f>
        <v>28427.231368397064</v>
      </c>
    </row>
    <row r="675" spans="1:22" x14ac:dyDescent="0.25">
      <c r="A675" t="s">
        <v>3175</v>
      </c>
      <c r="B675" t="s">
        <v>3178</v>
      </c>
      <c r="C675" t="s">
        <v>3179</v>
      </c>
      <c r="D675">
        <v>2005</v>
      </c>
      <c r="E675">
        <v>9</v>
      </c>
      <c r="F675">
        <v>2.33</v>
      </c>
      <c r="G675" s="21">
        <v>24.92</v>
      </c>
      <c r="H675" s="5">
        <v>108000</v>
      </c>
      <c r="I675" s="6">
        <v>3.5000000000000003E-2</v>
      </c>
      <c r="J675" s="6">
        <v>0.96499999999999997</v>
      </c>
      <c r="K675" s="6">
        <v>0.1675333333</v>
      </c>
      <c r="L675" s="6">
        <v>0.83246666670000002</v>
      </c>
      <c r="M675" s="7">
        <v>4058</v>
      </c>
      <c r="N675" s="7">
        <v>3984</v>
      </c>
      <c r="O675" s="7">
        <v>4132</v>
      </c>
      <c r="P675" t="s">
        <v>114</v>
      </c>
      <c r="Q675" s="5">
        <f>5*12000*Table3[[#This Row],[FiveYearSurvivalRate]]</f>
        <v>49948.000002000001</v>
      </c>
      <c r="R675" s="21">
        <f>365*5*Table3[[#This Row],[FiveYearSurvivalRate]]</f>
        <v>1519.2516667275002</v>
      </c>
      <c r="S675" s="19">
        <f>6000/Table3[[#This Row],[Gas Mileage]]*4</f>
        <v>963.08186195826636</v>
      </c>
      <c r="T675" s="19">
        <f>5000</f>
        <v>5000</v>
      </c>
      <c r="U675" s="19">
        <f>Table3[[#This Row],[Price]]^0.2*20000*LOG((Table3[[#This Row],[Age]]+2))*Table3[[#This Row],[FiveYearDeathRate]]</f>
        <v>18382.65160990637</v>
      </c>
      <c r="V675" s="19">
        <f>Table3[Price]+Table3[[#This Row],[FiveYearFuelCost]]+Table3[[#This Row],[FiveYearInsurance]]+Table3[[#This Row],[FiveYearRepairCost]]</f>
        <v>28403.733471864638</v>
      </c>
    </row>
    <row r="676" spans="1:22" x14ac:dyDescent="0.25">
      <c r="A676" t="s">
        <v>3175</v>
      </c>
      <c r="B676" t="s">
        <v>3182</v>
      </c>
      <c r="C676" t="s">
        <v>3183</v>
      </c>
      <c r="D676">
        <v>2006</v>
      </c>
      <c r="E676">
        <v>8</v>
      </c>
      <c r="F676">
        <v>2</v>
      </c>
      <c r="G676" s="21">
        <v>18.63</v>
      </c>
      <c r="H676" s="5">
        <v>96000</v>
      </c>
      <c r="I676" s="6">
        <v>2.9000000000000001E-2</v>
      </c>
      <c r="J676" s="6">
        <v>0.97099999999999997</v>
      </c>
      <c r="K676" s="6">
        <v>0.1434</v>
      </c>
      <c r="L676" s="6">
        <v>0.85660000000000003</v>
      </c>
      <c r="M676" s="7">
        <v>5851</v>
      </c>
      <c r="N676" s="7">
        <v>5753</v>
      </c>
      <c r="O676" s="7">
        <v>5949</v>
      </c>
      <c r="P676" t="s">
        <v>394</v>
      </c>
      <c r="Q676" s="5">
        <f>5*12000*Table3[[#This Row],[FiveYearSurvivalRate]]</f>
        <v>51396</v>
      </c>
      <c r="R676" s="21">
        <f>365*5*Table3[[#This Row],[FiveYearSurvivalRate]]</f>
        <v>1563.2950000000001</v>
      </c>
      <c r="S676" s="19">
        <f>6000/Table3[[#This Row],[Gas Mileage]]*4</f>
        <v>1288.2447665056361</v>
      </c>
      <c r="T676" s="19">
        <f>5000</f>
        <v>5000</v>
      </c>
      <c r="U676" s="19">
        <f>Table3[[#This Row],[Price]]^0.2*20000*LOG((Table3[[#This Row],[Age]]+2))*Table3[[#This Row],[FiveYearDeathRate]]</f>
        <v>16256.429562330386</v>
      </c>
      <c r="V676" s="19">
        <f>Table3[Price]+Table3[[#This Row],[FiveYearFuelCost]]+Table3[[#This Row],[FiveYearInsurance]]+Table3[[#This Row],[FiveYearRepairCost]]</f>
        <v>28395.674328836023</v>
      </c>
    </row>
    <row r="677" spans="1:22" x14ac:dyDescent="0.25">
      <c r="A677" t="s">
        <v>3145</v>
      </c>
      <c r="B677" t="s">
        <v>3160</v>
      </c>
      <c r="C677" t="s">
        <v>3161</v>
      </c>
      <c r="D677">
        <v>2012</v>
      </c>
      <c r="E677">
        <v>2</v>
      </c>
      <c r="F677">
        <v>4</v>
      </c>
      <c r="G677" s="21">
        <v>19.888999999999999</v>
      </c>
      <c r="H677" s="5">
        <v>24000</v>
      </c>
      <c r="I677" s="6">
        <v>4.0000000000000001E-3</v>
      </c>
      <c r="J677" s="6">
        <v>0.996</v>
      </c>
      <c r="K677" s="6">
        <v>2.9600000000000001E-2</v>
      </c>
      <c r="L677" s="6">
        <v>0.97040000000000004</v>
      </c>
      <c r="M677" s="7">
        <v>19581</v>
      </c>
      <c r="N677" s="7">
        <v>19302</v>
      </c>
      <c r="O677" s="7">
        <v>19860</v>
      </c>
      <c r="P677" t="s">
        <v>2542</v>
      </c>
      <c r="Q677" s="5">
        <f>5*12000*Table3[[#This Row],[FiveYearSurvivalRate]]</f>
        <v>58224</v>
      </c>
      <c r="R677" s="21">
        <f>365*5*Table3[[#This Row],[FiveYearSurvivalRate]]</f>
        <v>1770.98</v>
      </c>
      <c r="S677" s="19">
        <f>6000/Table3[[#This Row],[Gas Mileage]]*4</f>
        <v>1206.697169289557</v>
      </c>
      <c r="T677" s="19">
        <f>5000</f>
        <v>5000</v>
      </c>
      <c r="U677" s="19">
        <f>Table3[[#This Row],[Price]]^0.2*20000*LOG((Table3[[#This Row],[Age]]+2))*Table3[[#This Row],[FiveYearDeathRate]]</f>
        <v>2572.3404568686055</v>
      </c>
      <c r="V677" s="19">
        <f>Table3[Price]+Table3[[#This Row],[FiveYearFuelCost]]+Table3[[#This Row],[FiveYearInsurance]]+Table3[[#This Row],[FiveYearRepairCost]]</f>
        <v>28360.037626158162</v>
      </c>
    </row>
    <row r="678" spans="1:22" x14ac:dyDescent="0.25">
      <c r="A678" t="s">
        <v>3376</v>
      </c>
      <c r="B678" t="s">
        <v>3379</v>
      </c>
      <c r="C678" t="s">
        <v>3380</v>
      </c>
      <c r="D678">
        <v>2008</v>
      </c>
      <c r="E678">
        <v>6</v>
      </c>
      <c r="F678">
        <v>2.67</v>
      </c>
      <c r="G678" s="21">
        <v>19.443999999999999</v>
      </c>
      <c r="H678" s="5">
        <v>72000</v>
      </c>
      <c r="I678" s="6">
        <v>1.9E-2</v>
      </c>
      <c r="J678" s="6">
        <v>0.98099999999999998</v>
      </c>
      <c r="K678" s="6">
        <v>6.7066666699999999E-2</v>
      </c>
      <c r="L678" s="6">
        <v>0.93293333329999995</v>
      </c>
      <c r="M678" s="7">
        <v>13950</v>
      </c>
      <c r="N678" s="7">
        <v>13665</v>
      </c>
      <c r="O678" s="7">
        <v>14236</v>
      </c>
      <c r="P678" t="s">
        <v>872</v>
      </c>
      <c r="Q678" s="5">
        <f>5*12000*Table3[[#This Row],[FiveYearSurvivalRate]]</f>
        <v>55975.999997999999</v>
      </c>
      <c r="R678" s="21">
        <f>365*5*Table3[[#This Row],[FiveYearSurvivalRate]]</f>
        <v>1702.6033332724999</v>
      </c>
      <c r="S678" s="19">
        <f>6000/Table3[[#This Row],[Gas Mileage]]*4</f>
        <v>1234.3139271754783</v>
      </c>
      <c r="T678" s="19">
        <f>5000</f>
        <v>5000</v>
      </c>
      <c r="U678" s="19">
        <f>Table3[[#This Row],[Price]]^0.2*20000*LOG((Table3[[#This Row],[Age]]+2))*Table3[[#This Row],[FiveYearDeathRate]]</f>
        <v>8169.2575118105387</v>
      </c>
      <c r="V678" s="19">
        <f>Table3[Price]+Table3[[#This Row],[FiveYearFuelCost]]+Table3[[#This Row],[FiveYearInsurance]]+Table3[[#This Row],[FiveYearRepairCost]]</f>
        <v>28353.571438986015</v>
      </c>
    </row>
    <row r="679" spans="1:22" x14ac:dyDescent="0.25">
      <c r="A679" t="s">
        <v>3453</v>
      </c>
      <c r="B679" t="s">
        <v>3462</v>
      </c>
      <c r="C679" t="s">
        <v>3463</v>
      </c>
      <c r="D679">
        <v>2013</v>
      </c>
      <c r="E679">
        <v>1</v>
      </c>
      <c r="F679">
        <v>4</v>
      </c>
      <c r="G679" s="21">
        <v>22.145</v>
      </c>
      <c r="H679" s="5">
        <v>12000</v>
      </c>
      <c r="I679" s="6">
        <v>2.0000000000000001E-4</v>
      </c>
      <c r="J679" s="6">
        <v>0.99980000000000002</v>
      </c>
      <c r="K679" s="6">
        <v>2.3999999999999998E-3</v>
      </c>
      <c r="L679" s="6">
        <v>0.99760000000000004</v>
      </c>
      <c r="M679" s="7">
        <v>22090</v>
      </c>
      <c r="N679" s="7">
        <v>21771</v>
      </c>
      <c r="O679" s="7">
        <v>22409</v>
      </c>
      <c r="P679" t="s">
        <v>2772</v>
      </c>
      <c r="Q679" s="5">
        <f>5*12000*Table3[[#This Row],[FiveYearSurvivalRate]]</f>
        <v>59856</v>
      </c>
      <c r="R679" s="21">
        <f>365*5*Table3[[#This Row],[FiveYearSurvivalRate]]</f>
        <v>1820.6200000000001</v>
      </c>
      <c r="S679" s="19">
        <f>6000/Table3[[#This Row],[Gas Mileage]]*4</f>
        <v>1083.7660871528562</v>
      </c>
      <c r="T679" s="19">
        <f>5000</f>
        <v>5000</v>
      </c>
      <c r="U679" s="19">
        <f>Table3[[#This Row],[Price]]^0.2*20000*LOG((Table3[[#This Row],[Age]]+2))*Table3[[#This Row],[FiveYearDeathRate]]</f>
        <v>169.32034488940116</v>
      </c>
      <c r="V679" s="19">
        <f>Table3[Price]+Table3[[#This Row],[FiveYearFuelCost]]+Table3[[#This Row],[FiveYearInsurance]]+Table3[[#This Row],[FiveYearRepairCost]]</f>
        <v>28343.086432042259</v>
      </c>
    </row>
    <row r="680" spans="1:22" x14ac:dyDescent="0.25">
      <c r="A680" t="s">
        <v>3244</v>
      </c>
      <c r="B680" t="s">
        <v>3261</v>
      </c>
      <c r="C680" t="s">
        <v>3262</v>
      </c>
      <c r="D680">
        <v>2009</v>
      </c>
      <c r="E680">
        <v>5</v>
      </c>
      <c r="F680">
        <v>2.33</v>
      </c>
      <c r="G680" s="21">
        <v>23.911999999999999</v>
      </c>
      <c r="H680" s="5">
        <v>60000</v>
      </c>
      <c r="I680" s="6">
        <v>0.02</v>
      </c>
      <c r="J680" s="6">
        <v>0.98</v>
      </c>
      <c r="K680" s="6">
        <v>0.12</v>
      </c>
      <c r="L680" s="6">
        <v>0.88</v>
      </c>
      <c r="M680" s="7">
        <v>9631</v>
      </c>
      <c r="N680" s="7">
        <v>9411</v>
      </c>
      <c r="O680" s="7">
        <v>9852</v>
      </c>
      <c r="P680" t="s">
        <v>1484</v>
      </c>
      <c r="Q680" s="5">
        <f>5*12000*Table3[[#This Row],[FiveYearSurvivalRate]]</f>
        <v>52800</v>
      </c>
      <c r="R680" s="21">
        <f>365*5*Table3[[#This Row],[FiveYearSurvivalRate]]</f>
        <v>1606</v>
      </c>
      <c r="S680" s="19">
        <f>6000/Table3[[#This Row],[Gas Mileage]]*4</f>
        <v>1003.6801605888257</v>
      </c>
      <c r="T680" s="19">
        <f>5000</f>
        <v>5000</v>
      </c>
      <c r="U680" s="19">
        <f>Table3[[#This Row],[Price]]^0.2*20000*LOG((Table3[[#This Row],[Age]]+2))*Table3[[#This Row],[FiveYearDeathRate]]</f>
        <v>12701.429815135485</v>
      </c>
      <c r="V680" s="19">
        <f>Table3[Price]+Table3[[#This Row],[FiveYearFuelCost]]+Table3[[#This Row],[FiveYearInsurance]]+Table3[[#This Row],[FiveYearRepairCost]]</f>
        <v>28336.10997572431</v>
      </c>
    </row>
    <row r="681" spans="1:22" x14ac:dyDescent="0.25">
      <c r="A681" t="s">
        <v>3063</v>
      </c>
      <c r="B681" t="s">
        <v>3066</v>
      </c>
      <c r="C681" t="s">
        <v>3067</v>
      </c>
      <c r="D681">
        <v>2011</v>
      </c>
      <c r="E681">
        <v>3</v>
      </c>
      <c r="F681">
        <v>4</v>
      </c>
      <c r="G681" s="21">
        <v>25.718</v>
      </c>
      <c r="H681" s="5">
        <v>36000</v>
      </c>
      <c r="I681" s="6">
        <v>6.0000000000000001E-3</v>
      </c>
      <c r="J681" s="6">
        <v>0.99399999999999999</v>
      </c>
      <c r="K681" s="6">
        <v>3.9399999999999998E-2</v>
      </c>
      <c r="L681" s="6">
        <v>0.96060000000000001</v>
      </c>
      <c r="M681" s="7">
        <v>18469</v>
      </c>
      <c r="N681" s="7">
        <v>18047</v>
      </c>
      <c r="O681" s="7">
        <v>18891</v>
      </c>
      <c r="P681" t="s">
        <v>2266</v>
      </c>
      <c r="Q681" s="5">
        <f>5*12000*Table3[[#This Row],[FiveYearSurvivalRate]]</f>
        <v>57636</v>
      </c>
      <c r="R681" s="21">
        <f>365*5*Table3[[#This Row],[FiveYearSurvivalRate]]</f>
        <v>1753.095</v>
      </c>
      <c r="S681" s="19">
        <f>6000/Table3[[#This Row],[Gas Mileage]]*4</f>
        <v>933.19853798895713</v>
      </c>
      <c r="T681" s="19">
        <f>5000</f>
        <v>5000</v>
      </c>
      <c r="U681" s="19">
        <f>Table3[[#This Row],[Price]]^0.2*20000*LOG((Table3[[#This Row],[Age]]+2))*Table3[[#This Row],[FiveYearDeathRate]]</f>
        <v>3928.9222315335724</v>
      </c>
      <c r="V681" s="19">
        <f>Table3[Price]+Table3[[#This Row],[FiveYearFuelCost]]+Table3[[#This Row],[FiveYearInsurance]]+Table3[[#This Row],[FiveYearRepairCost]]</f>
        <v>28331.120769522528</v>
      </c>
    </row>
    <row r="682" spans="1:22" x14ac:dyDescent="0.25">
      <c r="A682" t="s">
        <v>3288</v>
      </c>
      <c r="B682" t="s">
        <v>3291</v>
      </c>
      <c r="C682" t="s">
        <v>3292</v>
      </c>
      <c r="D682">
        <v>2007</v>
      </c>
      <c r="E682">
        <v>7</v>
      </c>
      <c r="G682" s="21">
        <v>24.58</v>
      </c>
      <c r="H682" s="5">
        <v>84000</v>
      </c>
      <c r="I682" s="6">
        <v>3.2599999999999997E-2</v>
      </c>
      <c r="J682" s="6">
        <v>0.96740000000000004</v>
      </c>
      <c r="K682" s="6">
        <v>0.15379999999999999</v>
      </c>
      <c r="L682" s="6">
        <v>0.84619999999999995</v>
      </c>
      <c r="M682" s="7">
        <v>5752</v>
      </c>
      <c r="N682" s="7">
        <v>5595</v>
      </c>
      <c r="O682" s="7">
        <v>5910</v>
      </c>
      <c r="P682" t="s">
        <v>798</v>
      </c>
      <c r="Q682" s="5">
        <f>5*12000*Table3[[#This Row],[FiveYearSurvivalRate]]</f>
        <v>50772</v>
      </c>
      <c r="R682" s="21">
        <f>365*5*Table3[[#This Row],[FiveYearSurvivalRate]]</f>
        <v>1544.3149999999998</v>
      </c>
      <c r="S682" s="19">
        <f>6000/Table3[[#This Row],[Gas Mileage]]*4</f>
        <v>976.40358014646063</v>
      </c>
      <c r="T682" s="19">
        <f>5000</f>
        <v>5000</v>
      </c>
      <c r="U682" s="19">
        <f>Table3[[#This Row],[Price]]^0.2*20000*LOG((Table3[[#This Row],[Age]]+2))*Table3[[#This Row],[FiveYearDeathRate]]</f>
        <v>16580.929247913471</v>
      </c>
      <c r="V682" s="19">
        <f>Table3[Price]+Table3[[#This Row],[FiveYearFuelCost]]+Table3[[#This Row],[FiveYearInsurance]]+Table3[[#This Row],[FiveYearRepairCost]]</f>
        <v>28309.332828059931</v>
      </c>
    </row>
    <row r="683" spans="1:22" x14ac:dyDescent="0.25">
      <c r="A683" t="s">
        <v>3265</v>
      </c>
      <c r="B683" t="s">
        <v>3274</v>
      </c>
      <c r="C683" t="s">
        <v>3275</v>
      </c>
      <c r="D683">
        <v>2007</v>
      </c>
      <c r="E683">
        <v>7</v>
      </c>
      <c r="F683">
        <v>1.67</v>
      </c>
      <c r="G683" s="21">
        <v>20.5</v>
      </c>
      <c r="H683" s="5">
        <v>84000</v>
      </c>
      <c r="I683" s="6">
        <v>1.9400000000000001E-2</v>
      </c>
      <c r="J683" s="6">
        <v>0.98060000000000003</v>
      </c>
      <c r="K683" s="6">
        <v>8.7133333300000004E-2</v>
      </c>
      <c r="L683" s="6">
        <v>0.91286666670000005</v>
      </c>
      <c r="M683" s="7">
        <v>11369</v>
      </c>
      <c r="N683" s="7">
        <v>11112</v>
      </c>
      <c r="O683" s="7">
        <v>11626</v>
      </c>
      <c r="P683" t="s">
        <v>786</v>
      </c>
      <c r="Q683" s="5">
        <f>5*12000*Table3[[#This Row],[FiveYearSurvivalRate]]</f>
        <v>54772.000002000001</v>
      </c>
      <c r="R683" s="21">
        <f>365*5*Table3[[#This Row],[FiveYearSurvivalRate]]</f>
        <v>1665.9816667275002</v>
      </c>
      <c r="S683" s="19">
        <f>6000/Table3[[#This Row],[Gas Mileage]]*4</f>
        <v>1170.7317073170732</v>
      </c>
      <c r="T683" s="19">
        <f>5000</f>
        <v>5000</v>
      </c>
      <c r="U683" s="19">
        <f>Table3[[#This Row],[Price]]^0.2*20000*LOG((Table3[[#This Row],[Age]]+2))*Table3[[#This Row],[FiveYearDeathRate]]</f>
        <v>10765.086822760926</v>
      </c>
      <c r="V683" s="19">
        <f>Table3[Price]+Table3[[#This Row],[FiveYearFuelCost]]+Table3[[#This Row],[FiveYearInsurance]]+Table3[[#This Row],[FiveYearRepairCost]]</f>
        <v>28304.818530077995</v>
      </c>
    </row>
    <row r="684" spans="1:22" x14ac:dyDescent="0.25">
      <c r="A684" t="s">
        <v>3466</v>
      </c>
      <c r="B684" t="s">
        <v>3481</v>
      </c>
      <c r="C684" t="s">
        <v>3482</v>
      </c>
      <c r="D684">
        <v>2009</v>
      </c>
      <c r="E684">
        <v>5</v>
      </c>
      <c r="F684">
        <v>4</v>
      </c>
      <c r="G684" s="21">
        <v>21.23</v>
      </c>
      <c r="H684" s="5">
        <v>60000</v>
      </c>
      <c r="I684" s="6">
        <v>1.2E-2</v>
      </c>
      <c r="J684" s="6">
        <v>0.98799999999999999</v>
      </c>
      <c r="K684" s="6">
        <v>4.5999999999999999E-2</v>
      </c>
      <c r="L684" s="6">
        <v>0.95399999999999996</v>
      </c>
      <c r="M684" s="7">
        <v>16721</v>
      </c>
      <c r="N684" s="7">
        <v>16318</v>
      </c>
      <c r="O684" s="7">
        <v>17124</v>
      </c>
      <c r="P684" t="s">
        <v>1304</v>
      </c>
      <c r="Q684" s="5">
        <f>5*12000*Table3[[#This Row],[FiveYearSurvivalRate]]</f>
        <v>57240</v>
      </c>
      <c r="R684" s="21">
        <f>365*5*Table3[[#This Row],[FiveYearSurvivalRate]]</f>
        <v>1741.05</v>
      </c>
      <c r="S684" s="19">
        <f>6000/Table3[[#This Row],[Gas Mileage]]*4</f>
        <v>1130.4757418747056</v>
      </c>
      <c r="T684" s="19">
        <f>5000</f>
        <v>5000</v>
      </c>
      <c r="U684" s="19">
        <f>Table3[[#This Row],[Price]]^0.2*20000*LOG((Table3[[#This Row],[Age]]+2))*Table3[[#This Row],[FiveYearDeathRate]]</f>
        <v>5436.8502503364416</v>
      </c>
      <c r="V684" s="19">
        <f>Table3[Price]+Table3[[#This Row],[FiveYearFuelCost]]+Table3[[#This Row],[FiveYearInsurance]]+Table3[[#This Row],[FiveYearRepairCost]]</f>
        <v>28288.325992211147</v>
      </c>
    </row>
    <row r="685" spans="1:22" x14ac:dyDescent="0.25">
      <c r="A685" t="s">
        <v>3359</v>
      </c>
      <c r="B685" t="s">
        <v>3366</v>
      </c>
      <c r="C685" t="s">
        <v>3367</v>
      </c>
      <c r="D685">
        <v>2010</v>
      </c>
      <c r="E685">
        <v>4</v>
      </c>
      <c r="F685">
        <v>4</v>
      </c>
      <c r="G685" s="21">
        <v>19.815000000000001</v>
      </c>
      <c r="H685" s="5">
        <v>48000</v>
      </c>
      <c r="I685" s="6">
        <v>8.8000000000000005E-3</v>
      </c>
      <c r="J685" s="6">
        <v>0.99119999999999997</v>
      </c>
      <c r="K685" s="6">
        <v>3.5000000000000003E-2</v>
      </c>
      <c r="L685" s="6">
        <v>0.96499999999999997</v>
      </c>
      <c r="M685" s="7">
        <v>18165</v>
      </c>
      <c r="N685" s="7">
        <v>17745</v>
      </c>
      <c r="O685" s="7">
        <v>18584</v>
      </c>
      <c r="P685" t="s">
        <v>1568</v>
      </c>
      <c r="Q685" s="5">
        <f>5*12000*Table3[[#This Row],[FiveYearSurvivalRate]]</f>
        <v>57900</v>
      </c>
      <c r="R685" s="21">
        <f>365*5*Table3[[#This Row],[FiveYearSurvivalRate]]</f>
        <v>1761.125</v>
      </c>
      <c r="S685" s="19">
        <f>6000/Table3[[#This Row],[Gas Mileage]]*4</f>
        <v>1211.2036336109009</v>
      </c>
      <c r="T685" s="19">
        <f>5000</f>
        <v>5000</v>
      </c>
      <c r="U685" s="19">
        <f>Table3[[#This Row],[Price]]^0.2*20000*LOG((Table3[[#This Row],[Age]]+2))*Table3[[#This Row],[FiveYearDeathRate]]</f>
        <v>3872.6579517234513</v>
      </c>
      <c r="V685" s="19">
        <f>Table3[Price]+Table3[[#This Row],[FiveYearFuelCost]]+Table3[[#This Row],[FiveYearInsurance]]+Table3[[#This Row],[FiveYearRepairCost]]</f>
        <v>28248.861585334351</v>
      </c>
    </row>
    <row r="686" spans="1:22" x14ac:dyDescent="0.25">
      <c r="A686" t="s">
        <v>3175</v>
      </c>
      <c r="B686" t="s">
        <v>3200</v>
      </c>
      <c r="C686" t="s">
        <v>3201</v>
      </c>
      <c r="D686">
        <v>2006</v>
      </c>
      <c r="E686">
        <v>8</v>
      </c>
      <c r="F686">
        <v>3.33</v>
      </c>
      <c r="G686" s="21">
        <v>23.574999999999999</v>
      </c>
      <c r="H686" s="5">
        <v>96000</v>
      </c>
      <c r="I686" s="6">
        <v>2.9000000000000001E-2</v>
      </c>
      <c r="J686" s="6">
        <v>0.97099999999999997</v>
      </c>
      <c r="K686" s="6">
        <v>0.1434</v>
      </c>
      <c r="L686" s="6">
        <v>0.85660000000000003</v>
      </c>
      <c r="M686" s="7">
        <v>5922</v>
      </c>
      <c r="N686" s="7">
        <v>5774</v>
      </c>
      <c r="O686" s="7">
        <v>6071</v>
      </c>
      <c r="P686" t="s">
        <v>406</v>
      </c>
      <c r="Q686" s="5">
        <f>5*12000*Table3[[#This Row],[FiveYearSurvivalRate]]</f>
        <v>51396</v>
      </c>
      <c r="R686" s="21">
        <f>365*5*Table3[[#This Row],[FiveYearSurvivalRate]]</f>
        <v>1563.2950000000001</v>
      </c>
      <c r="S686" s="19">
        <f>6000/Table3[[#This Row],[Gas Mileage]]*4</f>
        <v>1018.0275715800636</v>
      </c>
      <c r="T686" s="19">
        <f>5000</f>
        <v>5000</v>
      </c>
      <c r="U686" s="19">
        <f>Table3[[#This Row],[Price]]^0.2*20000*LOG((Table3[[#This Row],[Age]]+2))*Table3[[#This Row],[FiveYearDeathRate]]</f>
        <v>16295.692750700719</v>
      </c>
      <c r="V686" s="19">
        <f>Table3[Price]+Table3[[#This Row],[FiveYearFuelCost]]+Table3[[#This Row],[FiveYearInsurance]]+Table3[[#This Row],[FiveYearRepairCost]]</f>
        <v>28235.72032228078</v>
      </c>
    </row>
    <row r="687" spans="1:22" x14ac:dyDescent="0.25">
      <c r="A687" t="s">
        <v>3413</v>
      </c>
      <c r="B687" t="s">
        <v>3444</v>
      </c>
      <c r="C687" t="s">
        <v>3445</v>
      </c>
      <c r="D687">
        <v>2007</v>
      </c>
      <c r="E687">
        <v>7</v>
      </c>
      <c r="F687">
        <v>2.33</v>
      </c>
      <c r="G687" s="21">
        <v>18.193000000000001</v>
      </c>
      <c r="H687" s="5">
        <v>84000</v>
      </c>
      <c r="I687" s="6">
        <v>1.9400000000000001E-2</v>
      </c>
      <c r="J687" s="6">
        <v>0.98060000000000003</v>
      </c>
      <c r="K687" s="6">
        <v>8.7133333300000004E-2</v>
      </c>
      <c r="L687" s="6">
        <v>0.91286666670000005</v>
      </c>
      <c r="M687" s="7">
        <v>11182</v>
      </c>
      <c r="N687" s="7">
        <v>10929</v>
      </c>
      <c r="O687" s="7">
        <v>11435</v>
      </c>
      <c r="P687" t="s">
        <v>582</v>
      </c>
      <c r="Q687" s="5">
        <f>5*12000*Table3[[#This Row],[FiveYearSurvivalRate]]</f>
        <v>54772.000002000001</v>
      </c>
      <c r="R687" s="21">
        <f>365*5*Table3[[#This Row],[FiveYearSurvivalRate]]</f>
        <v>1665.9816667275002</v>
      </c>
      <c r="S687" s="19">
        <f>6000/Table3[[#This Row],[Gas Mileage]]*4</f>
        <v>1319.1886989501456</v>
      </c>
      <c r="T687" s="19">
        <f>5000</f>
        <v>5000</v>
      </c>
      <c r="U687" s="19">
        <f>Table3[[#This Row],[Price]]^0.2*20000*LOG((Table3[[#This Row],[Age]]+2))*Table3[[#This Row],[FiveYearDeathRate]]</f>
        <v>10729.438163096611</v>
      </c>
      <c r="V687" s="19">
        <f>Table3[Price]+Table3[[#This Row],[FiveYearFuelCost]]+Table3[[#This Row],[FiveYearInsurance]]+Table3[[#This Row],[FiveYearRepairCost]]</f>
        <v>28230.626862046753</v>
      </c>
    </row>
    <row r="688" spans="1:22" x14ac:dyDescent="0.25">
      <c r="A688" t="s">
        <v>3048</v>
      </c>
      <c r="B688" t="s">
        <v>3051</v>
      </c>
      <c r="C688" t="s">
        <v>3052</v>
      </c>
      <c r="D688">
        <v>2011</v>
      </c>
      <c r="E688">
        <v>3</v>
      </c>
      <c r="F688">
        <v>3.33</v>
      </c>
      <c r="G688" s="21">
        <v>21.035499999999999</v>
      </c>
      <c r="H688" s="5">
        <v>36000</v>
      </c>
      <c r="I688" s="6">
        <v>6.6E-3</v>
      </c>
      <c r="J688" s="6">
        <v>0.99339999999999995</v>
      </c>
      <c r="K688" s="6">
        <v>1.8800000000000001E-2</v>
      </c>
      <c r="L688" s="6">
        <v>0.98119999999999996</v>
      </c>
      <c r="M688" s="7">
        <v>20159</v>
      </c>
      <c r="N688" s="7">
        <v>19915</v>
      </c>
      <c r="O688" s="7">
        <v>20402</v>
      </c>
      <c r="P688" t="s">
        <v>1908</v>
      </c>
      <c r="Q688" s="5">
        <f>5*12000*Table3[[#This Row],[FiveYearSurvivalRate]]</f>
        <v>58872</v>
      </c>
      <c r="R688" s="21">
        <f>365*5*Table3[[#This Row],[FiveYearSurvivalRate]]</f>
        <v>1790.6899999999998</v>
      </c>
      <c r="S688" s="19">
        <f>6000/Table3[[#This Row],[Gas Mileage]]*4</f>
        <v>1140.9284305103279</v>
      </c>
      <c r="T688" s="19">
        <f>5000</f>
        <v>5000</v>
      </c>
      <c r="U688" s="19">
        <f>Table3[[#This Row],[Price]]^0.2*20000*LOG((Table3[[#This Row],[Age]]+2))*Table3[[#This Row],[FiveYearDeathRate]]</f>
        <v>1907.8322274288967</v>
      </c>
      <c r="V688" s="19">
        <f>Table3[Price]+Table3[[#This Row],[FiveYearFuelCost]]+Table3[[#This Row],[FiveYearInsurance]]+Table3[[#This Row],[FiveYearRepairCost]]</f>
        <v>28207.760657939223</v>
      </c>
    </row>
    <row r="689" spans="1:22" x14ac:dyDescent="0.25">
      <c r="A689" t="s">
        <v>3080</v>
      </c>
      <c r="B689" t="s">
        <v>3083</v>
      </c>
      <c r="C689" t="s">
        <v>3084</v>
      </c>
      <c r="D689">
        <v>2011</v>
      </c>
      <c r="E689">
        <v>3</v>
      </c>
      <c r="F689">
        <v>4</v>
      </c>
      <c r="G689" s="21">
        <v>19.12</v>
      </c>
      <c r="H689" s="5">
        <v>36000</v>
      </c>
      <c r="I689" s="6">
        <v>3.0000000000000001E-3</v>
      </c>
      <c r="J689" s="6">
        <v>0.997</v>
      </c>
      <c r="K689" s="6">
        <v>1.46E-2</v>
      </c>
      <c r="L689" s="6">
        <v>0.98540000000000005</v>
      </c>
      <c r="M689" s="7">
        <v>20464</v>
      </c>
      <c r="N689" s="7">
        <v>20149</v>
      </c>
      <c r="O689" s="7">
        <v>20779</v>
      </c>
      <c r="P689" t="s">
        <v>2062</v>
      </c>
      <c r="Q689" s="5">
        <f>5*12000*Table3[[#This Row],[FiveYearSurvivalRate]]</f>
        <v>59124</v>
      </c>
      <c r="R689" s="21">
        <f>365*5*Table3[[#This Row],[FiveYearSurvivalRate]]</f>
        <v>1798.355</v>
      </c>
      <c r="S689" s="19">
        <f>6000/Table3[[#This Row],[Gas Mileage]]*4</f>
        <v>1255.2301255230125</v>
      </c>
      <c r="T689" s="19">
        <f>5000</f>
        <v>5000</v>
      </c>
      <c r="U689" s="19">
        <f>Table3[[#This Row],[Price]]^0.2*20000*LOG((Table3[[#This Row],[Age]]+2))*Table3[[#This Row],[FiveYearDeathRate]]</f>
        <v>1486.0707825902562</v>
      </c>
      <c r="V689" s="19">
        <f>Table3[Price]+Table3[[#This Row],[FiveYearFuelCost]]+Table3[[#This Row],[FiveYearInsurance]]+Table3[[#This Row],[FiveYearRepairCost]]</f>
        <v>28205.30090811327</v>
      </c>
    </row>
    <row r="690" spans="1:22" x14ac:dyDescent="0.25">
      <c r="A690" t="s">
        <v>3466</v>
      </c>
      <c r="B690" t="s">
        <v>3471</v>
      </c>
      <c r="C690" t="s">
        <v>3472</v>
      </c>
      <c r="D690">
        <v>2013</v>
      </c>
      <c r="E690">
        <v>1</v>
      </c>
      <c r="F690">
        <v>4</v>
      </c>
      <c r="G690" s="21">
        <v>32.54</v>
      </c>
      <c r="H690" s="5">
        <v>12000</v>
      </c>
      <c r="I690" s="6">
        <v>2.3999999999999998E-3</v>
      </c>
      <c r="J690" s="6">
        <v>0.99760000000000004</v>
      </c>
      <c r="K690" s="6">
        <v>1.54E-2</v>
      </c>
      <c r="L690" s="6">
        <v>0.98460000000000003</v>
      </c>
      <c r="M690" s="7">
        <v>21386</v>
      </c>
      <c r="N690" s="7">
        <v>20783</v>
      </c>
      <c r="O690" s="7">
        <v>21988</v>
      </c>
      <c r="P690" t="s">
        <v>2780</v>
      </c>
      <c r="Q690" s="5">
        <f>5*12000*Table3[[#This Row],[FiveYearSurvivalRate]]</f>
        <v>59076</v>
      </c>
      <c r="R690" s="21">
        <f>365*5*Table3[[#This Row],[FiveYearSurvivalRate]]</f>
        <v>1796.895</v>
      </c>
      <c r="S690" s="19">
        <f>6000/Table3[[#This Row],[Gas Mileage]]*4</f>
        <v>737.55377996312234</v>
      </c>
      <c r="T690" s="19">
        <f>5000</f>
        <v>5000</v>
      </c>
      <c r="U690" s="19">
        <f>Table3[[#This Row],[Price]]^0.2*20000*LOG((Table3[[#This Row],[Age]]+2))*Table3[[#This Row],[FiveYearDeathRate]]</f>
        <v>1079.4571140989112</v>
      </c>
      <c r="V690" s="19">
        <f>Table3[Price]+Table3[[#This Row],[FiveYearFuelCost]]+Table3[[#This Row],[FiveYearInsurance]]+Table3[[#This Row],[FiveYearRepairCost]]</f>
        <v>28203.010894062034</v>
      </c>
    </row>
    <row r="691" spans="1:22" x14ac:dyDescent="0.25">
      <c r="A691" t="s">
        <v>3175</v>
      </c>
      <c r="B691" t="s">
        <v>3198</v>
      </c>
      <c r="C691" t="s">
        <v>3199</v>
      </c>
      <c r="D691">
        <v>2013</v>
      </c>
      <c r="E691">
        <v>1</v>
      </c>
      <c r="F691">
        <v>4</v>
      </c>
      <c r="G691" s="21">
        <v>21.03</v>
      </c>
      <c r="H691" s="5">
        <v>12000</v>
      </c>
      <c r="I691" s="6">
        <v>2.2000000000000001E-3</v>
      </c>
      <c r="J691" s="6">
        <v>0.99780000000000002</v>
      </c>
      <c r="K691" s="6">
        <v>1.7000000000000001E-2</v>
      </c>
      <c r="L691" s="6">
        <v>0.98299999999999998</v>
      </c>
      <c r="M691" s="7">
        <v>20866</v>
      </c>
      <c r="N691" s="7">
        <v>20510</v>
      </c>
      <c r="O691" s="7">
        <v>21222</v>
      </c>
      <c r="P691" t="s">
        <v>2918</v>
      </c>
      <c r="Q691" s="5">
        <f>5*12000*Table3[[#This Row],[FiveYearSurvivalRate]]</f>
        <v>58980</v>
      </c>
      <c r="R691" s="21">
        <f>365*5*Table3[[#This Row],[FiveYearSurvivalRate]]</f>
        <v>1793.9749999999999</v>
      </c>
      <c r="S691" s="19">
        <f>6000/Table3[[#This Row],[Gas Mileage]]*4</f>
        <v>1141.2268188302423</v>
      </c>
      <c r="T691" s="19">
        <f>5000</f>
        <v>5000</v>
      </c>
      <c r="U691" s="19">
        <f>Table3[[#This Row],[Price]]^0.2*20000*LOG((Table3[[#This Row],[Age]]+2))*Table3[[#This Row],[FiveYearDeathRate]]</f>
        <v>1185.7565204890066</v>
      </c>
      <c r="V691" s="19">
        <f>Table3[Price]+Table3[[#This Row],[FiveYearFuelCost]]+Table3[[#This Row],[FiveYearInsurance]]+Table3[[#This Row],[FiveYearRepairCost]]</f>
        <v>28192.983339319246</v>
      </c>
    </row>
    <row r="692" spans="1:22" x14ac:dyDescent="0.25">
      <c r="A692" t="s">
        <v>3528</v>
      </c>
      <c r="B692" t="s">
        <v>3543</v>
      </c>
      <c r="C692" t="s">
        <v>3544</v>
      </c>
      <c r="D692">
        <v>2009</v>
      </c>
      <c r="E692">
        <v>5</v>
      </c>
      <c r="F692">
        <v>4</v>
      </c>
      <c r="G692" s="22">
        <v>22.521999999999998</v>
      </c>
      <c r="H692" s="5">
        <v>60000</v>
      </c>
      <c r="I692" s="6">
        <v>1.2E-2</v>
      </c>
      <c r="J692" s="6">
        <v>0.98799999999999999</v>
      </c>
      <c r="K692" s="6">
        <v>3.6999999999999998E-2</v>
      </c>
      <c r="L692" s="6">
        <v>0.96299999999999997</v>
      </c>
      <c r="M692" s="7">
        <v>17691</v>
      </c>
      <c r="N692" s="7">
        <v>17248</v>
      </c>
      <c r="O692" s="7">
        <v>18134</v>
      </c>
      <c r="P692" t="s">
        <v>1360</v>
      </c>
      <c r="Q692" s="5">
        <f>5*12000*Table3[[#This Row],[FiveYearSurvivalRate]]</f>
        <v>57780</v>
      </c>
      <c r="R692" s="21">
        <f>365*5*Table3[[#This Row],[FiveYearSurvivalRate]]</f>
        <v>1757.4749999999999</v>
      </c>
      <c r="S692" s="19">
        <f>6000/Table3[[#This Row],[Gas Mileage]]*4</f>
        <v>1065.6247224935619</v>
      </c>
      <c r="T692" s="19">
        <f>5000</f>
        <v>5000</v>
      </c>
      <c r="U692" s="19">
        <f>Table3[[#This Row],[Price]]^0.2*20000*LOG((Table3[[#This Row],[Age]]+2))*Table3[[#This Row],[FiveYearDeathRate]]</f>
        <v>4422.7184257180461</v>
      </c>
      <c r="V692" s="19">
        <f>Table3[Price]+Table3[[#This Row],[FiveYearFuelCost]]+Table3[[#This Row],[FiveYearInsurance]]+Table3[[#This Row],[FiveYearRepairCost]]</f>
        <v>28179.343148211607</v>
      </c>
    </row>
    <row r="693" spans="1:22" x14ac:dyDescent="0.25">
      <c r="A693" t="s">
        <v>3328</v>
      </c>
      <c r="B693" t="s">
        <v>3341</v>
      </c>
      <c r="C693" t="s">
        <v>3342</v>
      </c>
      <c r="D693">
        <v>2009</v>
      </c>
      <c r="E693">
        <v>5</v>
      </c>
      <c r="F693">
        <v>3.33</v>
      </c>
      <c r="G693" s="21">
        <v>24.43</v>
      </c>
      <c r="H693" s="5">
        <v>60000</v>
      </c>
      <c r="I693" s="6">
        <v>1.0999999999999999E-2</v>
      </c>
      <c r="J693" s="6">
        <v>0.98899999999999999</v>
      </c>
      <c r="K693" s="6">
        <v>7.0999999999999994E-2</v>
      </c>
      <c r="L693" s="6">
        <v>0.92900000000000005</v>
      </c>
      <c r="M693" s="7">
        <v>14086</v>
      </c>
      <c r="N693" s="7">
        <v>13693</v>
      </c>
      <c r="O693" s="7">
        <v>14480</v>
      </c>
      <c r="P693" t="s">
        <v>1188</v>
      </c>
      <c r="Q693" s="5">
        <f>5*12000*Table3[[#This Row],[FiveYearSurvivalRate]]</f>
        <v>55740</v>
      </c>
      <c r="R693" s="21">
        <f>365*5*Table3[[#This Row],[FiveYearSurvivalRate]]</f>
        <v>1695.4250000000002</v>
      </c>
      <c r="S693" s="19">
        <f>6000/Table3[[#This Row],[Gas Mileage]]*4</f>
        <v>982.39869013507985</v>
      </c>
      <c r="T693" s="19">
        <f>5000</f>
        <v>5000</v>
      </c>
      <c r="U693" s="19">
        <f>Table3[[#This Row],[Price]]^0.2*20000*LOG((Table3[[#This Row],[Age]]+2))*Table3[[#This Row],[FiveYearDeathRate]]</f>
        <v>8108.7325374967304</v>
      </c>
      <c r="V693" s="19">
        <f>Table3[Price]+Table3[[#This Row],[FiveYearFuelCost]]+Table3[[#This Row],[FiveYearInsurance]]+Table3[[#This Row],[FiveYearRepairCost]]</f>
        <v>28177.131227631809</v>
      </c>
    </row>
    <row r="694" spans="1:22" x14ac:dyDescent="0.25">
      <c r="A694" t="s">
        <v>3265</v>
      </c>
      <c r="B694" t="s">
        <v>3274</v>
      </c>
      <c r="C694" t="s">
        <v>3275</v>
      </c>
      <c r="D694">
        <v>2005</v>
      </c>
      <c r="E694">
        <v>9</v>
      </c>
      <c r="F694">
        <v>1.67</v>
      </c>
      <c r="G694" s="21">
        <v>20.5</v>
      </c>
      <c r="H694" s="5">
        <v>108000</v>
      </c>
      <c r="I694" s="6">
        <v>2.6800000000000001E-2</v>
      </c>
      <c r="J694" s="6">
        <v>0.97319999999999995</v>
      </c>
      <c r="K694" s="6">
        <v>0.1252666667</v>
      </c>
      <c r="L694" s="6">
        <v>0.87473333330000003</v>
      </c>
      <c r="M694" s="7">
        <v>6765</v>
      </c>
      <c r="N694" s="7">
        <v>6673</v>
      </c>
      <c r="O694" s="7">
        <v>6856</v>
      </c>
      <c r="P694" t="s">
        <v>166</v>
      </c>
      <c r="Q694" s="5">
        <f>5*12000*Table3[[#This Row],[FiveYearSurvivalRate]]</f>
        <v>52483.999997999999</v>
      </c>
      <c r="R694" s="21">
        <f>365*5*Table3[[#This Row],[FiveYearSurvivalRate]]</f>
        <v>1596.3883332724999</v>
      </c>
      <c r="S694" s="19">
        <f>6000/Table3[[#This Row],[Gas Mileage]]*4</f>
        <v>1170.7317073170732</v>
      </c>
      <c r="T694" s="19">
        <f>5000</f>
        <v>5000</v>
      </c>
      <c r="U694" s="19">
        <f>Table3[[#This Row],[Price]]^0.2*20000*LOG((Table3[[#This Row],[Age]]+2))*Table3[[#This Row],[FiveYearDeathRate]]</f>
        <v>15224.169123625716</v>
      </c>
      <c r="V694" s="19">
        <f>Table3[Price]+Table3[[#This Row],[FiveYearFuelCost]]+Table3[[#This Row],[FiveYearInsurance]]+Table3[[#This Row],[FiveYearRepairCost]]</f>
        <v>28159.900830942788</v>
      </c>
    </row>
    <row r="695" spans="1:22" x14ac:dyDescent="0.25">
      <c r="A695" t="s">
        <v>3503</v>
      </c>
      <c r="B695" t="s">
        <v>3508</v>
      </c>
      <c r="C695" t="s">
        <v>3509</v>
      </c>
      <c r="D695">
        <v>2013</v>
      </c>
      <c r="E695">
        <v>1</v>
      </c>
      <c r="F695">
        <v>4</v>
      </c>
      <c r="G695" s="22">
        <v>27.5</v>
      </c>
      <c r="H695" s="5">
        <v>12000</v>
      </c>
      <c r="I695" s="6">
        <v>2.3999999999999998E-3</v>
      </c>
      <c r="J695" s="6">
        <v>0.99760000000000004</v>
      </c>
      <c r="K695" s="6">
        <v>1.4500000000000001E-2</v>
      </c>
      <c r="L695" s="6">
        <v>0.98550000000000004</v>
      </c>
      <c r="M695" s="7">
        <v>21262</v>
      </c>
      <c r="N695" s="7">
        <v>20804</v>
      </c>
      <c r="O695" s="7">
        <v>21721</v>
      </c>
      <c r="P695" t="s">
        <v>2816</v>
      </c>
      <c r="Q695" s="5">
        <f>5*12000*Table3[[#This Row],[FiveYearSurvivalRate]]</f>
        <v>59130</v>
      </c>
      <c r="R695" s="21">
        <f>365*5*Table3[[#This Row],[FiveYearSurvivalRate]]</f>
        <v>1798.5375000000001</v>
      </c>
      <c r="S695" s="19">
        <f>6000/Table3[[#This Row],[Gas Mileage]]*4</f>
        <v>872.72727272727275</v>
      </c>
      <c r="T695" s="19">
        <f>5000</f>
        <v>5000</v>
      </c>
      <c r="U695" s="19">
        <f>Table3[[#This Row],[Price]]^0.2*20000*LOG((Table3[[#This Row],[Age]]+2))*Table3[[#This Row],[FiveYearDeathRate]]</f>
        <v>1015.1905923057911</v>
      </c>
      <c r="V695" s="19">
        <f>Table3[Price]+Table3[[#This Row],[FiveYearFuelCost]]+Table3[[#This Row],[FiveYearInsurance]]+Table3[[#This Row],[FiveYearRepairCost]]</f>
        <v>28149.917865033065</v>
      </c>
    </row>
    <row r="696" spans="1:22" x14ac:dyDescent="0.25">
      <c r="A696" t="s">
        <v>3048</v>
      </c>
      <c r="B696" t="s">
        <v>3055</v>
      </c>
      <c r="C696" t="s">
        <v>3056</v>
      </c>
      <c r="D696">
        <v>2011</v>
      </c>
      <c r="E696">
        <v>3</v>
      </c>
      <c r="F696">
        <v>4</v>
      </c>
      <c r="G696" s="21">
        <v>23.165400000000002</v>
      </c>
      <c r="H696" s="5">
        <v>36000</v>
      </c>
      <c r="I696" s="6">
        <v>6.6E-3</v>
      </c>
      <c r="J696" s="6">
        <v>0.99339999999999995</v>
      </c>
      <c r="K696" s="6">
        <v>1.8800000000000001E-2</v>
      </c>
      <c r="L696" s="6">
        <v>0.98119999999999996</v>
      </c>
      <c r="M696" s="7">
        <v>20186</v>
      </c>
      <c r="N696" s="7">
        <v>19839</v>
      </c>
      <c r="O696" s="7">
        <v>20533</v>
      </c>
      <c r="P696" t="s">
        <v>2158</v>
      </c>
      <c r="Q696" s="5">
        <f>5*12000*Table3[[#This Row],[FiveYearSurvivalRate]]</f>
        <v>58872</v>
      </c>
      <c r="R696" s="21">
        <f>365*5*Table3[[#This Row],[FiveYearSurvivalRate]]</f>
        <v>1790.6899999999998</v>
      </c>
      <c r="S696" s="19">
        <f>6000/Table3[[#This Row],[Gas Mileage]]*4</f>
        <v>1036.0278691496801</v>
      </c>
      <c r="T696" s="19">
        <f>5000</f>
        <v>5000</v>
      </c>
      <c r="U696" s="19">
        <f>Table3[[#This Row],[Price]]^0.2*20000*LOG((Table3[[#This Row],[Age]]+2))*Table3[[#This Row],[FiveYearDeathRate]]</f>
        <v>1908.3430056966438</v>
      </c>
      <c r="V696" s="19">
        <f>Table3[Price]+Table3[[#This Row],[FiveYearFuelCost]]+Table3[[#This Row],[FiveYearInsurance]]+Table3[[#This Row],[FiveYearRepairCost]]</f>
        <v>28130.370874846321</v>
      </c>
    </row>
    <row r="697" spans="1:22" x14ac:dyDescent="0.25">
      <c r="A697" t="s">
        <v>3048</v>
      </c>
      <c r="B697" t="s">
        <v>3059</v>
      </c>
      <c r="C697" t="s">
        <v>3060</v>
      </c>
      <c r="D697">
        <v>2013</v>
      </c>
      <c r="E697">
        <v>1</v>
      </c>
      <c r="F697">
        <v>4</v>
      </c>
      <c r="G697" s="21">
        <v>24.669</v>
      </c>
      <c r="H697" s="5">
        <v>12000</v>
      </c>
      <c r="I697" s="6">
        <v>2.2000000000000001E-3</v>
      </c>
      <c r="J697" s="6">
        <v>0.99780000000000002</v>
      </c>
      <c r="K697" s="6">
        <v>1.3599999999999999E-2</v>
      </c>
      <c r="L697" s="6">
        <v>0.98640000000000005</v>
      </c>
      <c r="M697" s="7">
        <v>21205</v>
      </c>
      <c r="N697" s="7">
        <v>20857</v>
      </c>
      <c r="O697" s="7">
        <v>21553</v>
      </c>
      <c r="P697" t="s">
        <v>2892</v>
      </c>
      <c r="Q697" s="5">
        <f>5*12000*Table3[[#This Row],[FiveYearSurvivalRate]]</f>
        <v>59184</v>
      </c>
      <c r="R697" s="21">
        <f>365*5*Table3[[#This Row],[FiveYearSurvivalRate]]</f>
        <v>1800.18</v>
      </c>
      <c r="S697" s="19">
        <f>6000/Table3[[#This Row],[Gas Mileage]]*4</f>
        <v>972.88094369451539</v>
      </c>
      <c r="T697" s="19">
        <f>5000</f>
        <v>5000</v>
      </c>
      <c r="U697" s="19">
        <f>Table3[[#This Row],[Price]]^0.2*20000*LOG((Table3[[#This Row],[Age]]+2))*Table3[[#This Row],[FiveYearDeathRate]]</f>
        <v>951.66768649650783</v>
      </c>
      <c r="V697" s="19">
        <f>Table3[Price]+Table3[[#This Row],[FiveYearFuelCost]]+Table3[[#This Row],[FiveYearInsurance]]+Table3[[#This Row],[FiveYearRepairCost]]</f>
        <v>28129.548630191024</v>
      </c>
    </row>
    <row r="698" spans="1:22" x14ac:dyDescent="0.25">
      <c r="A698" t="s">
        <v>3413</v>
      </c>
      <c r="B698" t="s">
        <v>3438</v>
      </c>
      <c r="C698" t="s">
        <v>3439</v>
      </c>
      <c r="D698">
        <v>2013</v>
      </c>
      <c r="E698">
        <v>1</v>
      </c>
      <c r="F698">
        <v>3</v>
      </c>
      <c r="G698" s="21">
        <v>14.75</v>
      </c>
      <c r="H698" s="5">
        <v>12000</v>
      </c>
      <c r="I698" s="6">
        <v>2.3999999999999998E-3</v>
      </c>
      <c r="J698" s="6">
        <v>0.99760000000000004</v>
      </c>
      <c r="K698" s="6">
        <v>1.5699999999999999E-2</v>
      </c>
      <c r="L698" s="6">
        <v>0.98429999999999995</v>
      </c>
      <c r="M698" s="7">
        <v>20410</v>
      </c>
      <c r="N698" s="7">
        <v>19872</v>
      </c>
      <c r="O698" s="7">
        <v>20949</v>
      </c>
      <c r="P698" t="s">
        <v>2750</v>
      </c>
      <c r="Q698" s="5">
        <f>5*12000*Table3[[#This Row],[FiveYearSurvivalRate]]</f>
        <v>59058</v>
      </c>
      <c r="R698" s="21">
        <f>365*5*Table3[[#This Row],[FiveYearSurvivalRate]]</f>
        <v>1796.3474999999999</v>
      </c>
      <c r="S698" s="19">
        <f>6000/Table3[[#This Row],[Gas Mileage]]*4</f>
        <v>1627.1186440677966</v>
      </c>
      <c r="T698" s="19">
        <f>5000</f>
        <v>5000</v>
      </c>
      <c r="U698" s="19">
        <f>Table3[[#This Row],[Price]]^0.2*20000*LOG((Table3[[#This Row],[Age]]+2))*Table3[[#This Row],[FiveYearDeathRate]]</f>
        <v>1090.2523033898517</v>
      </c>
      <c r="V698" s="19">
        <f>Table3[Price]+Table3[[#This Row],[FiveYearFuelCost]]+Table3[[#This Row],[FiveYearInsurance]]+Table3[[#This Row],[FiveYearRepairCost]]</f>
        <v>28127.370947457646</v>
      </c>
    </row>
    <row r="699" spans="1:22" x14ac:dyDescent="0.25">
      <c r="A699" t="s">
        <v>3413</v>
      </c>
      <c r="B699" t="s">
        <v>3444</v>
      </c>
      <c r="C699" t="s">
        <v>3445</v>
      </c>
      <c r="D699">
        <v>2008</v>
      </c>
      <c r="E699">
        <v>6</v>
      </c>
      <c r="F699">
        <v>2.33</v>
      </c>
      <c r="G699" s="21">
        <v>18.193000000000001</v>
      </c>
      <c r="H699" s="5">
        <v>72000</v>
      </c>
      <c r="I699" s="6">
        <v>1.5699999999999999E-2</v>
      </c>
      <c r="J699" s="6">
        <v>0.98429999999999995</v>
      </c>
      <c r="K699" s="6">
        <v>6.80666667E-2</v>
      </c>
      <c r="L699" s="6">
        <v>0.93193333330000006</v>
      </c>
      <c r="M699" s="7">
        <v>13560</v>
      </c>
      <c r="N699" s="7">
        <v>13154</v>
      </c>
      <c r="O699" s="7">
        <v>13966</v>
      </c>
      <c r="P699" t="s">
        <v>922</v>
      </c>
      <c r="Q699" s="5">
        <f>5*12000*Table3[[#This Row],[FiveYearSurvivalRate]]</f>
        <v>55915.999998000007</v>
      </c>
      <c r="R699" s="21">
        <f>365*5*Table3[[#This Row],[FiveYearSurvivalRate]]</f>
        <v>1700.7783332725</v>
      </c>
      <c r="S699" s="19">
        <f>6000/Table3[[#This Row],[Gas Mileage]]*4</f>
        <v>1319.1886989501456</v>
      </c>
      <c r="T699" s="19">
        <f>5000</f>
        <v>5000</v>
      </c>
      <c r="U699" s="19">
        <f>Table3[[#This Row],[Price]]^0.2*20000*LOG((Table3[[#This Row],[Age]]+2))*Table3[[#This Row],[FiveYearDeathRate]]</f>
        <v>8244.1795911744521</v>
      </c>
      <c r="V699" s="19">
        <f>Table3[Price]+Table3[[#This Row],[FiveYearFuelCost]]+Table3[[#This Row],[FiveYearInsurance]]+Table3[[#This Row],[FiveYearRepairCost]]</f>
        <v>28123.368290124596</v>
      </c>
    </row>
    <row r="700" spans="1:22" x14ac:dyDescent="0.25">
      <c r="A700" t="s">
        <v>3162</v>
      </c>
      <c r="B700" t="s">
        <v>3165</v>
      </c>
      <c r="C700" t="s">
        <v>3166</v>
      </c>
      <c r="D700">
        <v>2012</v>
      </c>
      <c r="E700">
        <v>2</v>
      </c>
      <c r="F700">
        <v>4</v>
      </c>
      <c r="G700" s="21">
        <v>21.14</v>
      </c>
      <c r="H700" s="5">
        <v>24000</v>
      </c>
      <c r="I700" s="6">
        <v>6.7999999999999996E-3</v>
      </c>
      <c r="J700" s="6">
        <v>0.99319999999999997</v>
      </c>
      <c r="K700" s="6">
        <v>3.2599999999999997E-2</v>
      </c>
      <c r="L700" s="6">
        <v>0.96740000000000004</v>
      </c>
      <c r="M700" s="7">
        <v>19166</v>
      </c>
      <c r="N700" s="7">
        <v>18762</v>
      </c>
      <c r="O700" s="7">
        <v>19569</v>
      </c>
      <c r="P700" t="s">
        <v>2546</v>
      </c>
      <c r="Q700" s="5">
        <f>5*12000*Table3[[#This Row],[FiveYearSurvivalRate]]</f>
        <v>58044</v>
      </c>
      <c r="R700" s="21">
        <f>365*5*Table3[[#This Row],[FiveYearSurvivalRate]]</f>
        <v>1765.5050000000001</v>
      </c>
      <c r="S700" s="19">
        <f>6000/Table3[[#This Row],[Gas Mileage]]*4</f>
        <v>1135.2885525070956</v>
      </c>
      <c r="T700" s="19">
        <f>5000</f>
        <v>5000</v>
      </c>
      <c r="U700" s="19">
        <f>Table3[[#This Row],[Price]]^0.2*20000*LOG((Table3[[#This Row],[Age]]+2))*Table3[[#This Row],[FiveYearDeathRate]]</f>
        <v>2820.9387754737663</v>
      </c>
      <c r="V700" s="19">
        <f>Table3[Price]+Table3[[#This Row],[FiveYearFuelCost]]+Table3[[#This Row],[FiveYearInsurance]]+Table3[[#This Row],[FiveYearRepairCost]]</f>
        <v>28122.227327980861</v>
      </c>
    </row>
    <row r="701" spans="1:22" x14ac:dyDescent="0.25">
      <c r="A701" t="s">
        <v>3453</v>
      </c>
      <c r="B701" t="s">
        <v>3464</v>
      </c>
      <c r="C701" t="s">
        <v>3465</v>
      </c>
      <c r="D701">
        <v>2012</v>
      </c>
      <c r="E701">
        <v>2</v>
      </c>
      <c r="F701">
        <v>4</v>
      </c>
      <c r="G701" s="21">
        <v>18.045000000000002</v>
      </c>
      <c r="H701" s="5">
        <v>24000</v>
      </c>
      <c r="I701" s="6">
        <v>4.0000000000000002E-4</v>
      </c>
      <c r="J701" s="6">
        <v>0.99960000000000004</v>
      </c>
      <c r="K701" s="6">
        <v>3.8E-3</v>
      </c>
      <c r="L701" s="6">
        <v>0.99619999999999997</v>
      </c>
      <c r="M701" s="7">
        <v>21452</v>
      </c>
      <c r="N701" s="7">
        <v>20973</v>
      </c>
      <c r="O701" s="7">
        <v>21932</v>
      </c>
      <c r="P701" t="s">
        <v>2430</v>
      </c>
      <c r="Q701" s="5">
        <f>5*12000*Table3[[#This Row],[FiveYearSurvivalRate]]</f>
        <v>59772</v>
      </c>
      <c r="R701" s="21">
        <f>365*5*Table3[[#This Row],[FiveYearSurvivalRate]]</f>
        <v>1818.0650000000001</v>
      </c>
      <c r="S701" s="19">
        <f>6000/Table3[[#This Row],[Gas Mileage]]*4</f>
        <v>1330.0083125519534</v>
      </c>
      <c r="T701" s="19">
        <f>5000</f>
        <v>5000</v>
      </c>
      <c r="U701" s="19">
        <f>Table3[[#This Row],[Price]]^0.2*20000*LOG((Table3[[#This Row],[Age]]+2))*Table3[[#This Row],[FiveYearDeathRate]]</f>
        <v>336.31552675468095</v>
      </c>
      <c r="V701" s="19">
        <f>Table3[Price]+Table3[[#This Row],[FiveYearFuelCost]]+Table3[[#This Row],[FiveYearInsurance]]+Table3[[#This Row],[FiveYearRepairCost]]</f>
        <v>28118.323839306635</v>
      </c>
    </row>
    <row r="702" spans="1:22" x14ac:dyDescent="0.25">
      <c r="A702" t="s">
        <v>3466</v>
      </c>
      <c r="B702" t="s">
        <v>3479</v>
      </c>
      <c r="C702" t="s">
        <v>3480</v>
      </c>
      <c r="D702">
        <v>2008</v>
      </c>
      <c r="E702">
        <v>6</v>
      </c>
      <c r="F702">
        <v>4</v>
      </c>
      <c r="G702" s="21">
        <v>27.64</v>
      </c>
      <c r="H702" s="5">
        <v>72000</v>
      </c>
      <c r="I702" s="6">
        <v>1.54E-2</v>
      </c>
      <c r="J702" s="6">
        <v>0.98460000000000003</v>
      </c>
      <c r="K702" s="6">
        <v>5.3933333299999997E-2</v>
      </c>
      <c r="L702" s="6">
        <v>0.94606666669999995</v>
      </c>
      <c r="M702" s="7">
        <v>15525</v>
      </c>
      <c r="N702" s="7">
        <v>15195</v>
      </c>
      <c r="O702" s="7">
        <v>15854</v>
      </c>
      <c r="P702" t="s">
        <v>950</v>
      </c>
      <c r="Q702" s="5">
        <f>5*12000*Table3[[#This Row],[FiveYearSurvivalRate]]</f>
        <v>56764.000001999993</v>
      </c>
      <c r="R702" s="21">
        <f>365*5*Table3[[#This Row],[FiveYearSurvivalRate]]</f>
        <v>1726.5716667274999</v>
      </c>
      <c r="S702" s="19">
        <f>6000/Table3[[#This Row],[Gas Mileage]]*4</f>
        <v>868.30680173661358</v>
      </c>
      <c r="T702" s="19">
        <f>5000</f>
        <v>5000</v>
      </c>
      <c r="U702" s="19">
        <f>Table3[[#This Row],[Price]]^0.2*20000*LOG((Table3[[#This Row],[Age]]+2))*Table3[[#This Row],[FiveYearDeathRate]]</f>
        <v>6711.5774589648745</v>
      </c>
      <c r="V702" s="19">
        <f>Table3[Price]+Table3[[#This Row],[FiveYearFuelCost]]+Table3[[#This Row],[FiveYearInsurance]]+Table3[[#This Row],[FiveYearRepairCost]]</f>
        <v>28104.884260701489</v>
      </c>
    </row>
    <row r="703" spans="1:22" x14ac:dyDescent="0.25">
      <c r="A703" t="s">
        <v>3466</v>
      </c>
      <c r="B703" t="s">
        <v>3477</v>
      </c>
      <c r="C703" t="s">
        <v>3478</v>
      </c>
      <c r="D703">
        <v>2009</v>
      </c>
      <c r="E703">
        <v>5</v>
      </c>
      <c r="F703">
        <v>3.67</v>
      </c>
      <c r="G703" s="21">
        <v>18.055700000000002</v>
      </c>
      <c r="H703" s="5">
        <v>60000</v>
      </c>
      <c r="I703" s="6">
        <v>1.2E-2</v>
      </c>
      <c r="J703" s="6">
        <v>0.98799999999999999</v>
      </c>
      <c r="K703" s="6">
        <v>4.5999999999999999E-2</v>
      </c>
      <c r="L703" s="6">
        <v>0.95399999999999996</v>
      </c>
      <c r="M703" s="7">
        <v>16352</v>
      </c>
      <c r="N703" s="7">
        <v>15958</v>
      </c>
      <c r="O703" s="7">
        <v>16746</v>
      </c>
      <c r="P703" t="s">
        <v>1300</v>
      </c>
      <c r="Q703" s="5">
        <f>5*12000*Table3[[#This Row],[FiveYearSurvivalRate]]</f>
        <v>57240</v>
      </c>
      <c r="R703" s="21">
        <f>365*5*Table3[[#This Row],[FiveYearSurvivalRate]]</f>
        <v>1741.05</v>
      </c>
      <c r="S703" s="19">
        <f>6000/Table3[[#This Row],[Gas Mileage]]*4</f>
        <v>1329.2201354696854</v>
      </c>
      <c r="T703" s="19">
        <f>5000</f>
        <v>5000</v>
      </c>
      <c r="U703" s="19">
        <f>Table3[[#This Row],[Price]]^0.2*20000*LOG((Table3[[#This Row],[Age]]+2))*Table3[[#This Row],[FiveYearDeathRate]]</f>
        <v>5412.6394367989242</v>
      </c>
      <c r="V703" s="19">
        <f>Table3[Price]+Table3[[#This Row],[FiveYearFuelCost]]+Table3[[#This Row],[FiveYearInsurance]]+Table3[[#This Row],[FiveYearRepairCost]]</f>
        <v>28093.859572268608</v>
      </c>
    </row>
    <row r="704" spans="1:22" x14ac:dyDescent="0.25">
      <c r="A704" t="s">
        <v>3244</v>
      </c>
      <c r="B704" t="s">
        <v>3257</v>
      </c>
      <c r="C704" t="s">
        <v>3258</v>
      </c>
      <c r="D704">
        <v>2013</v>
      </c>
      <c r="E704">
        <v>1</v>
      </c>
      <c r="F704">
        <v>4</v>
      </c>
      <c r="G704" s="21">
        <v>21.56</v>
      </c>
      <c r="H704" s="5">
        <v>12000</v>
      </c>
      <c r="I704" s="6">
        <v>4.0000000000000001E-3</v>
      </c>
      <c r="J704" s="6">
        <v>0.996</v>
      </c>
      <c r="K704" s="6">
        <v>0.03</v>
      </c>
      <c r="L704" s="6">
        <v>0.97</v>
      </c>
      <c r="M704" s="7">
        <v>19883</v>
      </c>
      <c r="N704" s="7">
        <v>19415</v>
      </c>
      <c r="O704" s="7">
        <v>20351</v>
      </c>
      <c r="P704" t="s">
        <v>2962</v>
      </c>
      <c r="Q704" s="5">
        <f>5*12000*Table3[[#This Row],[FiveYearSurvivalRate]]</f>
        <v>58200</v>
      </c>
      <c r="R704" s="21">
        <f>365*5*Table3[[#This Row],[FiveYearSurvivalRate]]</f>
        <v>1770.25</v>
      </c>
      <c r="S704" s="19">
        <f>6000/Table3[[#This Row],[Gas Mileage]]*4</f>
        <v>1113.1725417439704</v>
      </c>
      <c r="T704" s="19">
        <f>5000</f>
        <v>5000</v>
      </c>
      <c r="U704" s="19">
        <f>Table3[[#This Row],[Price]]^0.2*20000*LOG((Table3[[#This Row],[Age]]+2))*Table3[[#This Row],[FiveYearDeathRate]]</f>
        <v>2072.4134240059229</v>
      </c>
      <c r="V704" s="19">
        <f>Table3[Price]+Table3[[#This Row],[FiveYearFuelCost]]+Table3[[#This Row],[FiveYearInsurance]]+Table3[[#This Row],[FiveYearRepairCost]]</f>
        <v>28068.585965749895</v>
      </c>
    </row>
    <row r="705" spans="1:22" x14ac:dyDescent="0.25">
      <c r="A705" t="s">
        <v>3376</v>
      </c>
      <c r="B705" t="s">
        <v>3392</v>
      </c>
      <c r="C705" t="s">
        <v>3393</v>
      </c>
      <c r="D705">
        <v>2014</v>
      </c>
      <c r="E705">
        <v>0</v>
      </c>
      <c r="F705">
        <v>3</v>
      </c>
      <c r="G705" s="21">
        <v>26.471</v>
      </c>
      <c r="H705" s="5">
        <v>0</v>
      </c>
      <c r="I705" s="6">
        <v>0</v>
      </c>
      <c r="J705" s="6">
        <v>1</v>
      </c>
      <c r="K705" s="6">
        <v>1.6E-2</v>
      </c>
      <c r="L705" s="6">
        <v>0.98399999999999999</v>
      </c>
      <c r="M705" s="7">
        <v>21431</v>
      </c>
      <c r="N705" s="7">
        <v>21190</v>
      </c>
      <c r="O705" s="7">
        <v>21671</v>
      </c>
      <c r="P705" t="s">
        <v>3682</v>
      </c>
      <c r="Q705" s="5">
        <f>5*12000*Table3[[#This Row],[FiveYearSurvivalRate]]</f>
        <v>59040</v>
      </c>
      <c r="R705" s="21">
        <f>365*5*Table3[[#This Row],[FiveYearSurvivalRate]]</f>
        <v>1795.8</v>
      </c>
      <c r="S705" s="19">
        <f>6000/Table3[[#This Row],[Gas Mileage]]*4</f>
        <v>906.65256318235049</v>
      </c>
      <c r="T705" s="19">
        <f>5000</f>
        <v>5000</v>
      </c>
      <c r="U705" s="19">
        <f>Table3[[#This Row],[Price]]^0.2*20000*LOG((Table3[[#This Row],[Age]]+2))*Table3[[#This Row],[FiveYearDeathRate]]</f>
        <v>707.89401074602756</v>
      </c>
      <c r="V705" s="19">
        <f>Table3[Price]+Table3[[#This Row],[FiveYearFuelCost]]+Table3[[#This Row],[FiveYearInsurance]]+Table3[[#This Row],[FiveYearRepairCost]]</f>
        <v>28045.546573928375</v>
      </c>
    </row>
    <row r="706" spans="1:22" x14ac:dyDescent="0.25">
      <c r="A706" t="s">
        <v>3118</v>
      </c>
      <c r="B706" t="s">
        <v>3131</v>
      </c>
      <c r="C706" t="s">
        <v>3132</v>
      </c>
      <c r="D706">
        <v>2006</v>
      </c>
      <c r="E706">
        <v>8</v>
      </c>
      <c r="F706">
        <v>2.67</v>
      </c>
      <c r="G706" s="21">
        <v>22</v>
      </c>
      <c r="H706" s="5">
        <v>96000</v>
      </c>
      <c r="I706" s="6">
        <v>3.61E-2</v>
      </c>
      <c r="J706" s="6">
        <v>0.96389999999999998</v>
      </c>
      <c r="K706" s="6">
        <v>0.1482</v>
      </c>
      <c r="L706" s="6">
        <v>0.8518</v>
      </c>
      <c r="M706" s="7">
        <v>5381</v>
      </c>
      <c r="N706" s="7">
        <v>5276</v>
      </c>
      <c r="O706" s="7">
        <v>5486</v>
      </c>
      <c r="P706" t="s">
        <v>360</v>
      </c>
      <c r="Q706" s="5">
        <f>5*12000*Table3[[#This Row],[FiveYearSurvivalRate]]</f>
        <v>51108</v>
      </c>
      <c r="R706" s="21">
        <f>365*5*Table3[[#This Row],[FiveYearSurvivalRate]]</f>
        <v>1554.5350000000001</v>
      </c>
      <c r="S706" s="19">
        <f>6000/Table3[[#This Row],[Gas Mileage]]*4</f>
        <v>1090.909090909091</v>
      </c>
      <c r="T706" s="19">
        <f>5000</f>
        <v>5000</v>
      </c>
      <c r="U706" s="19">
        <f>Table3[[#This Row],[Price]]^0.2*20000*LOG((Table3[[#This Row],[Age]]+2))*Table3[[#This Row],[FiveYearDeathRate]]</f>
        <v>16521.550330007809</v>
      </c>
      <c r="V706" s="19">
        <f>Table3[Price]+Table3[[#This Row],[FiveYearFuelCost]]+Table3[[#This Row],[FiveYearInsurance]]+Table3[[#This Row],[FiveYearRepairCost]]</f>
        <v>27993.459420916901</v>
      </c>
    </row>
    <row r="707" spans="1:22" x14ac:dyDescent="0.25">
      <c r="A707" t="s">
        <v>3145</v>
      </c>
      <c r="B707" t="s">
        <v>3148</v>
      </c>
      <c r="C707" t="s">
        <v>3149</v>
      </c>
      <c r="D707">
        <v>2012</v>
      </c>
      <c r="E707">
        <v>2</v>
      </c>
      <c r="F707">
        <v>4</v>
      </c>
      <c r="G707" s="21">
        <v>20.03</v>
      </c>
      <c r="H707" s="5">
        <v>24000</v>
      </c>
      <c r="I707" s="6">
        <v>4.0000000000000001E-3</v>
      </c>
      <c r="J707" s="6">
        <v>0.996</v>
      </c>
      <c r="K707" s="6">
        <v>2.9600000000000001E-2</v>
      </c>
      <c r="L707" s="6">
        <v>0.97040000000000004</v>
      </c>
      <c r="M707" s="7">
        <v>19232</v>
      </c>
      <c r="N707" s="7">
        <v>18972</v>
      </c>
      <c r="O707" s="7">
        <v>19491</v>
      </c>
      <c r="P707" t="s">
        <v>2540</v>
      </c>
      <c r="Q707" s="5">
        <f>5*12000*Table3[[#This Row],[FiveYearSurvivalRate]]</f>
        <v>58224</v>
      </c>
      <c r="R707" s="21">
        <f>365*5*Table3[[#This Row],[FiveYearSurvivalRate]]</f>
        <v>1770.98</v>
      </c>
      <c r="S707" s="19">
        <f>6000/Table3[[#This Row],[Gas Mileage]]*4</f>
        <v>1198.2026959560658</v>
      </c>
      <c r="T707" s="19">
        <f>5000</f>
        <v>5000</v>
      </c>
      <c r="U707" s="19">
        <f>Table3[[#This Row],[Price]]^0.2*20000*LOG((Table3[[#This Row],[Age]]+2))*Table3[[#This Row],[FiveYearDeathRate]]</f>
        <v>2563.1048050510658</v>
      </c>
      <c r="V707" s="19">
        <f>Table3[Price]+Table3[[#This Row],[FiveYearFuelCost]]+Table3[[#This Row],[FiveYearInsurance]]+Table3[[#This Row],[FiveYearRepairCost]]</f>
        <v>27993.30750100713</v>
      </c>
    </row>
    <row r="708" spans="1:22" x14ac:dyDescent="0.25">
      <c r="A708" t="s">
        <v>3162</v>
      </c>
      <c r="B708" t="s">
        <v>3163</v>
      </c>
      <c r="C708" t="s">
        <v>3164</v>
      </c>
      <c r="D708">
        <v>2008</v>
      </c>
      <c r="E708">
        <v>6</v>
      </c>
      <c r="F708">
        <v>3.67</v>
      </c>
      <c r="G708" s="21">
        <v>23.24</v>
      </c>
      <c r="H708" s="5">
        <v>72000</v>
      </c>
      <c r="I708" s="6">
        <v>2.4799999999999999E-2</v>
      </c>
      <c r="J708" s="6">
        <v>0.97519999999999996</v>
      </c>
      <c r="K708" s="6">
        <v>0.1244</v>
      </c>
      <c r="L708" s="6">
        <v>0.87560000000000004</v>
      </c>
      <c r="M708" s="7">
        <v>8269</v>
      </c>
      <c r="N708" s="7">
        <v>8036</v>
      </c>
      <c r="O708" s="7">
        <v>8502</v>
      </c>
      <c r="P708" t="s">
        <v>1050</v>
      </c>
      <c r="Q708" s="5">
        <f>5*12000*Table3[[#This Row],[FiveYearSurvivalRate]]</f>
        <v>52536</v>
      </c>
      <c r="R708" s="21">
        <f>365*5*Table3[[#This Row],[FiveYearSurvivalRate]]</f>
        <v>1597.97</v>
      </c>
      <c r="S708" s="19">
        <f>6000/Table3[[#This Row],[Gas Mileage]]*4</f>
        <v>1032.7022375215147</v>
      </c>
      <c r="T708" s="19">
        <f>5000</f>
        <v>5000</v>
      </c>
      <c r="U708" s="19">
        <f>Table3[[#This Row],[Price]]^0.2*20000*LOG((Table3[[#This Row],[Age]]+2))*Table3[[#This Row],[FiveYearDeathRate]]</f>
        <v>13648.093889153097</v>
      </c>
      <c r="V708" s="19">
        <f>Table3[Price]+Table3[[#This Row],[FiveYearFuelCost]]+Table3[[#This Row],[FiveYearInsurance]]+Table3[[#This Row],[FiveYearRepairCost]]</f>
        <v>27949.796126674613</v>
      </c>
    </row>
    <row r="709" spans="1:22" x14ac:dyDescent="0.25">
      <c r="A709" t="s">
        <v>3503</v>
      </c>
      <c r="B709" t="s">
        <v>3514</v>
      </c>
      <c r="C709" t="s">
        <v>3515</v>
      </c>
      <c r="D709">
        <v>2014</v>
      </c>
      <c r="E709">
        <v>0</v>
      </c>
      <c r="F709">
        <v>4</v>
      </c>
      <c r="G709" s="22">
        <v>28.87</v>
      </c>
      <c r="H709" s="5">
        <v>0</v>
      </c>
      <c r="I709" s="6">
        <v>0</v>
      </c>
      <c r="J709" s="6">
        <v>1</v>
      </c>
      <c r="K709" s="6">
        <v>1.2E-2</v>
      </c>
      <c r="L709" s="6">
        <v>0.98799999999999999</v>
      </c>
      <c r="M709" s="7">
        <v>21579</v>
      </c>
      <c r="N709" s="7">
        <v>20995</v>
      </c>
      <c r="O709" s="7">
        <v>22162</v>
      </c>
      <c r="P709" t="s">
        <v>3731</v>
      </c>
      <c r="Q709" s="5">
        <f>5*12000*Table3[[#This Row],[FiveYearSurvivalRate]]</f>
        <v>59280</v>
      </c>
      <c r="R709" s="21">
        <f>365*5*Table3[[#This Row],[FiveYearSurvivalRate]]</f>
        <v>1803.1</v>
      </c>
      <c r="S709" s="19">
        <f>6000/Table3[[#This Row],[Gas Mileage]]*4</f>
        <v>831.31278143401448</v>
      </c>
      <c r="T709" s="19">
        <f>5000</f>
        <v>5000</v>
      </c>
      <c r="U709" s="19">
        <f>Table3[[#This Row],[Price]]^0.2*20000*LOG((Table3[[#This Row],[Age]]+2))*Table3[[#This Row],[FiveYearDeathRate]]</f>
        <v>531.65178588040715</v>
      </c>
      <c r="V709" s="19">
        <f>Table3[Price]+Table3[[#This Row],[FiveYearFuelCost]]+Table3[[#This Row],[FiveYearInsurance]]+Table3[[#This Row],[FiveYearRepairCost]]</f>
        <v>27941.964567314422</v>
      </c>
    </row>
    <row r="710" spans="1:22" x14ac:dyDescent="0.25">
      <c r="A710" t="s">
        <v>3413</v>
      </c>
      <c r="B710" t="s">
        <v>3420</v>
      </c>
      <c r="C710" t="s">
        <v>3421</v>
      </c>
      <c r="D710">
        <v>2006</v>
      </c>
      <c r="E710">
        <v>8</v>
      </c>
      <c r="G710" s="21">
        <v>18.974</v>
      </c>
      <c r="H710" s="5">
        <v>96000</v>
      </c>
      <c r="I710" s="6">
        <v>2.3099999999999999E-2</v>
      </c>
      <c r="J710" s="6">
        <v>0.97689999999999999</v>
      </c>
      <c r="K710" s="6">
        <v>0.1062</v>
      </c>
      <c r="L710" s="6">
        <v>0.89380000000000004</v>
      </c>
      <c r="M710" s="7">
        <v>8650</v>
      </c>
      <c r="N710" s="7">
        <v>8442</v>
      </c>
      <c r="O710" s="7">
        <v>8858</v>
      </c>
      <c r="P710" t="s">
        <v>252</v>
      </c>
      <c r="Q710" s="5">
        <f>5*12000*Table3[[#This Row],[FiveYearSurvivalRate]]</f>
        <v>53628</v>
      </c>
      <c r="R710" s="21">
        <f>365*5*Table3[[#This Row],[FiveYearSurvivalRate]]</f>
        <v>1631.1850000000002</v>
      </c>
      <c r="S710" s="19">
        <f>6000/Table3[[#This Row],[Gas Mileage]]*4</f>
        <v>1264.8887951934225</v>
      </c>
      <c r="T710" s="19">
        <f>5000</f>
        <v>5000</v>
      </c>
      <c r="U710" s="19">
        <f>Table3[[#This Row],[Price]]^0.2*20000*LOG((Table3[[#This Row],[Age]]+2))*Table3[[#This Row],[FiveYearDeathRate]]</f>
        <v>13018.40367119726</v>
      </c>
      <c r="V710" s="19">
        <f>Table3[Price]+Table3[[#This Row],[FiveYearFuelCost]]+Table3[[#This Row],[FiveYearInsurance]]+Table3[[#This Row],[FiveYearRepairCost]]</f>
        <v>27933.292466390682</v>
      </c>
    </row>
    <row r="711" spans="1:22" x14ac:dyDescent="0.25">
      <c r="A711" t="s">
        <v>3145</v>
      </c>
      <c r="B711" t="s">
        <v>3148</v>
      </c>
      <c r="C711" t="s">
        <v>3149</v>
      </c>
      <c r="D711">
        <v>2009</v>
      </c>
      <c r="E711">
        <v>5</v>
      </c>
      <c r="F711">
        <v>2.67</v>
      </c>
      <c r="G711" s="21">
        <v>20.03</v>
      </c>
      <c r="H711" s="5">
        <v>60000</v>
      </c>
      <c r="I711" s="6">
        <v>0.01</v>
      </c>
      <c r="J711" s="6">
        <v>0.99</v>
      </c>
      <c r="K711" s="6">
        <v>0.108</v>
      </c>
      <c r="L711" s="6">
        <v>0.89200000000000002</v>
      </c>
      <c r="M711" s="7">
        <v>10156</v>
      </c>
      <c r="N711" s="7">
        <v>9998</v>
      </c>
      <c r="O711" s="7">
        <v>10314</v>
      </c>
      <c r="P711" t="s">
        <v>1398</v>
      </c>
      <c r="Q711" s="5">
        <f>5*12000*Table3[[#This Row],[FiveYearSurvivalRate]]</f>
        <v>53520</v>
      </c>
      <c r="R711" s="21">
        <f>365*5*Table3[[#This Row],[FiveYearSurvivalRate]]</f>
        <v>1627.9</v>
      </c>
      <c r="S711" s="19">
        <f>6000/Table3[[#This Row],[Gas Mileage]]*4</f>
        <v>1198.2026959560658</v>
      </c>
      <c r="T711" s="19">
        <f>5000</f>
        <v>5000</v>
      </c>
      <c r="U711" s="19">
        <f>Table3[[#This Row],[Price]]^0.2*20000*LOG((Table3[[#This Row],[Age]]+2))*Table3[[#This Row],[FiveYearDeathRate]]</f>
        <v>11553.282267388875</v>
      </c>
      <c r="V711" s="19">
        <f>Table3[Price]+Table3[[#This Row],[FiveYearFuelCost]]+Table3[[#This Row],[FiveYearInsurance]]+Table3[[#This Row],[FiveYearRepairCost]]</f>
        <v>27907.484963344941</v>
      </c>
    </row>
    <row r="712" spans="1:22" x14ac:dyDescent="0.25">
      <c r="A712" t="s">
        <v>3118</v>
      </c>
      <c r="B712" t="s">
        <v>3143</v>
      </c>
      <c r="C712" t="s">
        <v>3144</v>
      </c>
      <c r="D712">
        <v>2011</v>
      </c>
      <c r="E712">
        <v>3</v>
      </c>
      <c r="F712">
        <v>4</v>
      </c>
      <c r="G712" s="21">
        <v>36.890999999999998</v>
      </c>
      <c r="H712" s="5">
        <v>36000</v>
      </c>
      <c r="I712" s="6">
        <v>1.14E-2</v>
      </c>
      <c r="J712" s="6">
        <v>0.98860000000000003</v>
      </c>
      <c r="K712" s="6">
        <v>3.61E-2</v>
      </c>
      <c r="L712" s="6">
        <v>0.96389999999999998</v>
      </c>
      <c r="M712" s="7">
        <v>18650</v>
      </c>
      <c r="N712" s="7">
        <v>18305</v>
      </c>
      <c r="O712" s="7">
        <v>18995</v>
      </c>
      <c r="P712" t="s">
        <v>2184</v>
      </c>
      <c r="Q712" s="5">
        <f>5*12000*Table3[[#This Row],[FiveYearSurvivalRate]]</f>
        <v>57834</v>
      </c>
      <c r="R712" s="21">
        <f>365*5*Table3[[#This Row],[FiveYearSurvivalRate]]</f>
        <v>1759.1175000000001</v>
      </c>
      <c r="S712" s="19">
        <f>6000/Table3[[#This Row],[Gas Mileage]]*4</f>
        <v>650.56517849882084</v>
      </c>
      <c r="T712" s="19">
        <f>5000</f>
        <v>5000</v>
      </c>
      <c r="U712" s="19">
        <f>Table3[[#This Row],[Price]]^0.2*20000*LOG((Table3[[#This Row],[Age]]+2))*Table3[[#This Row],[FiveYearDeathRate]]</f>
        <v>3606.8784211988191</v>
      </c>
      <c r="V712" s="19">
        <f>Table3[Price]+Table3[[#This Row],[FiveYearFuelCost]]+Table3[[#This Row],[FiveYearInsurance]]+Table3[[#This Row],[FiveYearRepairCost]]</f>
        <v>27907.443599697643</v>
      </c>
    </row>
    <row r="713" spans="1:22" x14ac:dyDescent="0.25">
      <c r="A713" t="s">
        <v>3265</v>
      </c>
      <c r="B713" t="s">
        <v>3272</v>
      </c>
      <c r="C713" t="s">
        <v>3273</v>
      </c>
      <c r="D713">
        <v>2012</v>
      </c>
      <c r="E713">
        <v>2</v>
      </c>
      <c r="F713">
        <v>3</v>
      </c>
      <c r="G713" s="21">
        <v>23.356999999999999</v>
      </c>
      <c r="H713" s="5">
        <v>24000</v>
      </c>
      <c r="I713" s="6">
        <v>4.7999999999999996E-3</v>
      </c>
      <c r="J713" s="6">
        <v>0.99519999999999997</v>
      </c>
      <c r="K713" s="6">
        <v>1.9400000000000001E-2</v>
      </c>
      <c r="L713" s="6">
        <v>0.98060000000000003</v>
      </c>
      <c r="M713" s="7">
        <v>20164</v>
      </c>
      <c r="N713" s="7">
        <v>19748</v>
      </c>
      <c r="O713" s="7">
        <v>20580</v>
      </c>
      <c r="P713" t="s">
        <v>2640</v>
      </c>
      <c r="Q713" s="5">
        <f>5*12000*Table3[[#This Row],[FiveYearSurvivalRate]]</f>
        <v>58836</v>
      </c>
      <c r="R713" s="21">
        <f>365*5*Table3[[#This Row],[FiveYearSurvivalRate]]</f>
        <v>1789.595</v>
      </c>
      <c r="S713" s="19">
        <f>6000/Table3[[#This Row],[Gas Mileage]]*4</f>
        <v>1027.5292203622041</v>
      </c>
      <c r="T713" s="19">
        <f>5000</f>
        <v>5000</v>
      </c>
      <c r="U713" s="19">
        <f>Table3[[#This Row],[Price]]^0.2*20000*LOG((Table3[[#This Row],[Age]]+2))*Table3[[#This Row],[FiveYearDeathRate]]</f>
        <v>1695.8476399716994</v>
      </c>
      <c r="V713" s="19">
        <f>Table3[Price]+Table3[[#This Row],[FiveYearFuelCost]]+Table3[[#This Row],[FiveYearInsurance]]+Table3[[#This Row],[FiveYearRepairCost]]</f>
        <v>27887.376860333905</v>
      </c>
    </row>
    <row r="714" spans="1:22" x14ac:dyDescent="0.25">
      <c r="A714" t="s">
        <v>3202</v>
      </c>
      <c r="B714" t="s">
        <v>3203</v>
      </c>
      <c r="C714" t="s">
        <v>3204</v>
      </c>
      <c r="D714">
        <v>2010</v>
      </c>
      <c r="E714">
        <v>4</v>
      </c>
      <c r="F714">
        <v>4</v>
      </c>
      <c r="G714" s="21">
        <v>18.363</v>
      </c>
      <c r="H714" s="5">
        <v>48000</v>
      </c>
      <c r="I714" s="6">
        <v>1.52E-2</v>
      </c>
      <c r="J714" s="6">
        <v>0.98480000000000001</v>
      </c>
      <c r="K714" s="6">
        <v>4.1799999999999997E-2</v>
      </c>
      <c r="L714" s="6">
        <v>0.95820000000000005</v>
      </c>
      <c r="M714" s="7">
        <v>17005</v>
      </c>
      <c r="N714" s="7">
        <v>16682</v>
      </c>
      <c r="O714" s="7">
        <v>17328</v>
      </c>
      <c r="P714" t="s">
        <v>1804</v>
      </c>
      <c r="Q714" s="5">
        <f>5*12000*Table3[[#This Row],[FiveYearSurvivalRate]]</f>
        <v>57492</v>
      </c>
      <c r="R714" s="21">
        <f>365*5*Table3[[#This Row],[FiveYearSurvivalRate]]</f>
        <v>1748.7150000000001</v>
      </c>
      <c r="S714" s="19">
        <f>6000/Table3[[#This Row],[Gas Mileage]]*4</f>
        <v>1306.9759843162883</v>
      </c>
      <c r="T714" s="19">
        <f>5000</f>
        <v>5000</v>
      </c>
      <c r="U714" s="19">
        <f>Table3[[#This Row],[Price]]^0.2*20000*LOG((Table3[[#This Row],[Age]]+2))*Table3[[#This Row],[FiveYearDeathRate]]</f>
        <v>4564.4202593495256</v>
      </c>
      <c r="V714" s="19">
        <f>Table3[Price]+Table3[[#This Row],[FiveYearFuelCost]]+Table3[[#This Row],[FiveYearInsurance]]+Table3[[#This Row],[FiveYearRepairCost]]</f>
        <v>27876.396243665815</v>
      </c>
    </row>
    <row r="715" spans="1:22" x14ac:dyDescent="0.25">
      <c r="A715" t="s">
        <v>3175</v>
      </c>
      <c r="B715" t="s">
        <v>3190</v>
      </c>
      <c r="C715" t="s">
        <v>3191</v>
      </c>
      <c r="D715">
        <v>2006</v>
      </c>
      <c r="E715">
        <v>8</v>
      </c>
      <c r="F715">
        <v>3.67</v>
      </c>
      <c r="G715" s="21">
        <v>30.44</v>
      </c>
      <c r="H715" s="5">
        <v>96000</v>
      </c>
      <c r="I715" s="6">
        <v>2.9000000000000001E-2</v>
      </c>
      <c r="J715" s="6">
        <v>0.97099999999999997</v>
      </c>
      <c r="K715" s="6">
        <v>0.1434</v>
      </c>
      <c r="L715" s="6">
        <v>0.85660000000000003</v>
      </c>
      <c r="M715" s="7">
        <v>5829</v>
      </c>
      <c r="N715" s="7">
        <v>5672</v>
      </c>
      <c r="O715" s="7">
        <v>5987</v>
      </c>
      <c r="P715" t="s">
        <v>396</v>
      </c>
      <c r="Q715" s="5">
        <f>5*12000*Table3[[#This Row],[FiveYearSurvivalRate]]</f>
        <v>51396</v>
      </c>
      <c r="R715" s="21">
        <f>365*5*Table3[[#This Row],[FiveYearSurvivalRate]]</f>
        <v>1563.2950000000001</v>
      </c>
      <c r="S715" s="19">
        <f>6000/Table3[[#This Row],[Gas Mileage]]*4</f>
        <v>788.43626806833106</v>
      </c>
      <c r="T715" s="19">
        <f>5000</f>
        <v>5000</v>
      </c>
      <c r="U715" s="19">
        <f>Table3[[#This Row],[Price]]^0.2*20000*LOG((Table3[[#This Row],[Age]]+2))*Table3[[#This Row],[FiveYearDeathRate]]</f>
        <v>16244.186165793175</v>
      </c>
      <c r="V715" s="19">
        <f>Table3[Price]+Table3[[#This Row],[FiveYearFuelCost]]+Table3[[#This Row],[FiveYearInsurance]]+Table3[[#This Row],[FiveYearRepairCost]]</f>
        <v>27861.622433861507</v>
      </c>
    </row>
    <row r="716" spans="1:22" x14ac:dyDescent="0.25">
      <c r="A716" t="s">
        <v>3162</v>
      </c>
      <c r="B716" t="s">
        <v>3169</v>
      </c>
      <c r="C716" t="s">
        <v>3170</v>
      </c>
      <c r="D716">
        <v>2014</v>
      </c>
      <c r="E716">
        <v>0</v>
      </c>
      <c r="F716">
        <v>4</v>
      </c>
      <c r="G716" s="21">
        <v>19.978999999999999</v>
      </c>
      <c r="H716" s="5">
        <v>0</v>
      </c>
      <c r="I716" s="6">
        <v>0</v>
      </c>
      <c r="J716" s="6">
        <v>1</v>
      </c>
      <c r="K716" s="6">
        <v>1.7000000000000001E-2</v>
      </c>
      <c r="L716" s="6">
        <v>0.98299999999999998</v>
      </c>
      <c r="M716" s="7">
        <v>20911</v>
      </c>
      <c r="N716" s="7">
        <v>20595</v>
      </c>
      <c r="O716" s="7">
        <v>21226</v>
      </c>
      <c r="P716" t="s">
        <v>3607</v>
      </c>
      <c r="Q716" s="5">
        <f>5*12000*Table3[[#This Row],[FiveYearSurvivalRate]]</f>
        <v>58980</v>
      </c>
      <c r="R716" s="21">
        <f>365*5*Table3[[#This Row],[FiveYearSurvivalRate]]</f>
        <v>1793.9749999999999</v>
      </c>
      <c r="S716" s="19">
        <f>6000/Table3[[#This Row],[Gas Mileage]]*4</f>
        <v>1201.2613243906103</v>
      </c>
      <c r="T716" s="19">
        <f>5000</f>
        <v>5000</v>
      </c>
      <c r="U716" s="19">
        <f>Table3[[#This Row],[Price]]^0.2*20000*LOG((Table3[[#This Row],[Age]]+2))*Table3[[#This Row],[FiveYearDeathRate]]</f>
        <v>748.45147705009538</v>
      </c>
      <c r="V716" s="19">
        <f>Table3[Price]+Table3[[#This Row],[FiveYearFuelCost]]+Table3[[#This Row],[FiveYearInsurance]]+Table3[[#This Row],[FiveYearRepairCost]]</f>
        <v>27860.712801440703</v>
      </c>
    </row>
    <row r="717" spans="1:22" x14ac:dyDescent="0.25">
      <c r="A717" t="s">
        <v>3359</v>
      </c>
      <c r="B717" t="s">
        <v>3362</v>
      </c>
      <c r="C717" t="s">
        <v>3363</v>
      </c>
      <c r="D717">
        <v>2006</v>
      </c>
      <c r="E717">
        <v>8</v>
      </c>
      <c r="F717">
        <v>2.33</v>
      </c>
      <c r="G717" s="21">
        <v>19.5</v>
      </c>
      <c r="H717" s="5">
        <v>96000</v>
      </c>
      <c r="I717" s="6">
        <v>2.9000000000000001E-2</v>
      </c>
      <c r="J717" s="6">
        <v>0.97099999999999997</v>
      </c>
      <c r="K717" s="6">
        <v>0.1434</v>
      </c>
      <c r="L717" s="6">
        <v>0.85660000000000003</v>
      </c>
      <c r="M717" s="7">
        <v>5545</v>
      </c>
      <c r="N717" s="7">
        <v>5487</v>
      </c>
      <c r="O717" s="7">
        <v>5604</v>
      </c>
      <c r="P717" t="s">
        <v>486</v>
      </c>
      <c r="Q717" s="5">
        <f>5*12000*Table3[[#This Row],[FiveYearSurvivalRate]]</f>
        <v>51396</v>
      </c>
      <c r="R717" s="21">
        <f>365*5*Table3[[#This Row],[FiveYearSurvivalRate]]</f>
        <v>1563.2950000000001</v>
      </c>
      <c r="S717" s="19">
        <f>6000/Table3[[#This Row],[Gas Mileage]]*4</f>
        <v>1230.7692307692307</v>
      </c>
      <c r="T717" s="19">
        <f>5000</f>
        <v>5000</v>
      </c>
      <c r="U717" s="19">
        <f>Table3[[#This Row],[Price]]^0.2*20000*LOG((Table3[[#This Row],[Age]]+2))*Table3[[#This Row],[FiveYearDeathRate]]</f>
        <v>16082.718375959861</v>
      </c>
      <c r="V717" s="19">
        <f>Table3[Price]+Table3[[#This Row],[FiveYearFuelCost]]+Table3[[#This Row],[FiveYearInsurance]]+Table3[[#This Row],[FiveYearRepairCost]]</f>
        <v>27858.48760672909</v>
      </c>
    </row>
    <row r="718" spans="1:22" x14ac:dyDescent="0.25">
      <c r="A718" t="s">
        <v>3048</v>
      </c>
      <c r="B718" t="s">
        <v>3049</v>
      </c>
      <c r="C718" t="s">
        <v>3050</v>
      </c>
      <c r="D718">
        <v>2007</v>
      </c>
      <c r="E718">
        <v>7</v>
      </c>
      <c r="F718">
        <v>4</v>
      </c>
      <c r="G718" s="21">
        <v>17.756599999999999</v>
      </c>
      <c r="H718" s="5">
        <v>84000</v>
      </c>
      <c r="I718" s="6">
        <v>1.6199999999999999E-2</v>
      </c>
      <c r="J718" s="6">
        <v>0.98380000000000001</v>
      </c>
      <c r="K718" s="6">
        <v>5.5800000000000002E-2</v>
      </c>
      <c r="L718" s="6">
        <v>0.94420000000000004</v>
      </c>
      <c r="M718" s="7">
        <v>14285</v>
      </c>
      <c r="N718" s="7">
        <v>14076</v>
      </c>
      <c r="O718" s="7">
        <v>14495</v>
      </c>
      <c r="P718" t="s">
        <v>518</v>
      </c>
      <c r="Q718" s="5">
        <f>5*12000*Table3[[#This Row],[FiveYearSurvivalRate]]</f>
        <v>56652</v>
      </c>
      <c r="R718" s="21">
        <f>365*5*Table3[[#This Row],[FiveYearSurvivalRate]]</f>
        <v>1723.165</v>
      </c>
      <c r="S718" s="19">
        <f>6000/Table3[[#This Row],[Gas Mileage]]*4</f>
        <v>1351.6101055382226</v>
      </c>
      <c r="T718" s="19">
        <f>5000</f>
        <v>5000</v>
      </c>
      <c r="U718" s="19">
        <f>Table3[[#This Row],[Price]]^0.2*20000*LOG((Table3[[#This Row],[Age]]+2))*Table3[[#This Row],[FiveYearDeathRate]]</f>
        <v>7216.0411822657943</v>
      </c>
      <c r="V718" s="19">
        <f>Table3[Price]+Table3[[#This Row],[FiveYearFuelCost]]+Table3[[#This Row],[FiveYearInsurance]]+Table3[[#This Row],[FiveYearRepairCost]]</f>
        <v>27852.651287804019</v>
      </c>
    </row>
    <row r="719" spans="1:22" x14ac:dyDescent="0.25">
      <c r="A719" t="s">
        <v>3162</v>
      </c>
      <c r="B719" t="s">
        <v>3169</v>
      </c>
      <c r="C719" t="s">
        <v>3170</v>
      </c>
      <c r="D719">
        <v>2007</v>
      </c>
      <c r="E719">
        <v>7</v>
      </c>
      <c r="F719">
        <v>2.33</v>
      </c>
      <c r="G719" s="21">
        <v>19.978999999999999</v>
      </c>
      <c r="H719" s="5">
        <v>84000</v>
      </c>
      <c r="I719" s="6">
        <v>3.2599999999999997E-2</v>
      </c>
      <c r="J719" s="6">
        <v>0.96740000000000004</v>
      </c>
      <c r="K719" s="6">
        <v>0.15379999999999999</v>
      </c>
      <c r="L719" s="6">
        <v>0.84619999999999995</v>
      </c>
      <c r="M719" s="7">
        <v>5322</v>
      </c>
      <c r="N719" s="7">
        <v>5259</v>
      </c>
      <c r="O719" s="7">
        <v>5384</v>
      </c>
      <c r="P719" t="s">
        <v>714</v>
      </c>
      <c r="Q719" s="5">
        <f>5*12000*Table3[[#This Row],[FiveYearSurvivalRate]]</f>
        <v>50772</v>
      </c>
      <c r="R719" s="21">
        <f>365*5*Table3[[#This Row],[FiveYearSurvivalRate]]</f>
        <v>1544.3149999999998</v>
      </c>
      <c r="S719" s="19">
        <f>6000/Table3[[#This Row],[Gas Mileage]]*4</f>
        <v>1201.2613243906103</v>
      </c>
      <c r="T719" s="19">
        <f>5000</f>
        <v>5000</v>
      </c>
      <c r="U719" s="19">
        <f>Table3[[#This Row],[Price]]^0.2*20000*LOG((Table3[[#This Row],[Age]]+2))*Table3[[#This Row],[FiveYearDeathRate]]</f>
        <v>16325.258422177325</v>
      </c>
      <c r="V719" s="19">
        <f>Table3[Price]+Table3[[#This Row],[FiveYearFuelCost]]+Table3[[#This Row],[FiveYearInsurance]]+Table3[[#This Row],[FiveYearRepairCost]]</f>
        <v>27848.519746567938</v>
      </c>
    </row>
    <row r="720" spans="1:22" x14ac:dyDescent="0.25">
      <c r="A720" t="s">
        <v>3265</v>
      </c>
      <c r="B720" t="s">
        <v>3274</v>
      </c>
      <c r="C720" t="s">
        <v>3275</v>
      </c>
      <c r="D720">
        <v>2008</v>
      </c>
      <c r="E720">
        <v>6</v>
      </c>
      <c r="F720">
        <v>1.67</v>
      </c>
      <c r="G720" s="21">
        <v>20.5</v>
      </c>
      <c r="H720" s="5">
        <v>72000</v>
      </c>
      <c r="I720" s="6">
        <v>1.5699999999999999E-2</v>
      </c>
      <c r="J720" s="6">
        <v>0.98429999999999995</v>
      </c>
      <c r="K720" s="6">
        <v>6.80666667E-2</v>
      </c>
      <c r="L720" s="6">
        <v>0.93193333330000006</v>
      </c>
      <c r="M720" s="7">
        <v>13434</v>
      </c>
      <c r="N720" s="7">
        <v>13120</v>
      </c>
      <c r="O720" s="7">
        <v>13748</v>
      </c>
      <c r="P720" t="s">
        <v>1132</v>
      </c>
      <c r="Q720" s="5">
        <f>5*12000*Table3[[#This Row],[FiveYearSurvivalRate]]</f>
        <v>55915.999998000007</v>
      </c>
      <c r="R720" s="21">
        <f>365*5*Table3[[#This Row],[FiveYearSurvivalRate]]</f>
        <v>1700.7783332725</v>
      </c>
      <c r="S720" s="19">
        <f>6000/Table3[[#This Row],[Gas Mileage]]*4</f>
        <v>1170.7317073170732</v>
      </c>
      <c r="T720" s="19">
        <f>5000</f>
        <v>5000</v>
      </c>
      <c r="U720" s="19">
        <f>Table3[[#This Row],[Price]]^0.2*20000*LOG((Table3[[#This Row],[Age]]+2))*Table3[[#This Row],[FiveYearDeathRate]]</f>
        <v>8228.8012844282421</v>
      </c>
      <c r="V720" s="19">
        <f>Table3[Price]+Table3[[#This Row],[FiveYearFuelCost]]+Table3[[#This Row],[FiveYearInsurance]]+Table3[[#This Row],[FiveYearRepairCost]]</f>
        <v>27833.532991745313</v>
      </c>
    </row>
    <row r="721" spans="1:22" x14ac:dyDescent="0.25">
      <c r="A721" t="s">
        <v>3244</v>
      </c>
      <c r="B721" t="s">
        <v>3259</v>
      </c>
      <c r="C721" t="s">
        <v>3260</v>
      </c>
      <c r="D721">
        <v>2013</v>
      </c>
      <c r="E721">
        <v>1</v>
      </c>
      <c r="F721">
        <v>4</v>
      </c>
      <c r="G721" s="21">
        <v>28.87</v>
      </c>
      <c r="H721" s="5">
        <v>12000</v>
      </c>
      <c r="I721" s="6">
        <v>4.0000000000000001E-3</v>
      </c>
      <c r="J721" s="6">
        <v>0.996</v>
      </c>
      <c r="K721" s="6">
        <v>0.03</v>
      </c>
      <c r="L721" s="6">
        <v>0.97</v>
      </c>
      <c r="M721" s="7">
        <v>19917</v>
      </c>
      <c r="N721" s="7">
        <v>19410</v>
      </c>
      <c r="O721" s="7">
        <v>20423</v>
      </c>
      <c r="P721" t="s">
        <v>2964</v>
      </c>
      <c r="Q721" s="5">
        <f>5*12000*Table3[[#This Row],[FiveYearSurvivalRate]]</f>
        <v>58200</v>
      </c>
      <c r="R721" s="21">
        <f>365*5*Table3[[#This Row],[FiveYearSurvivalRate]]</f>
        <v>1770.25</v>
      </c>
      <c r="S721" s="19">
        <f>6000/Table3[[#This Row],[Gas Mileage]]*4</f>
        <v>831.31278143401448</v>
      </c>
      <c r="T721" s="19">
        <f>5000</f>
        <v>5000</v>
      </c>
      <c r="U721" s="19">
        <f>Table3[[#This Row],[Price]]^0.2*20000*LOG((Table3[[#This Row],[Age]]+2))*Table3[[#This Row],[FiveYearDeathRate]]</f>
        <v>2073.1217065554438</v>
      </c>
      <c r="V721" s="19">
        <f>Table3[Price]+Table3[[#This Row],[FiveYearFuelCost]]+Table3[[#This Row],[FiveYearInsurance]]+Table3[[#This Row],[FiveYearRepairCost]]</f>
        <v>27821.43448798946</v>
      </c>
    </row>
    <row r="722" spans="1:22" x14ac:dyDescent="0.25">
      <c r="A722" t="s">
        <v>3244</v>
      </c>
      <c r="B722" t="s">
        <v>3255</v>
      </c>
      <c r="C722" t="s">
        <v>3256</v>
      </c>
      <c r="D722">
        <v>2010</v>
      </c>
      <c r="E722">
        <v>4</v>
      </c>
      <c r="F722">
        <v>4</v>
      </c>
      <c r="G722" s="21">
        <v>20.917999999999999</v>
      </c>
      <c r="H722" s="5">
        <v>48000</v>
      </c>
      <c r="I722" s="6">
        <v>1.6E-2</v>
      </c>
      <c r="J722" s="6">
        <v>0.98399999999999999</v>
      </c>
      <c r="K722" s="6">
        <v>0.06</v>
      </c>
      <c r="L722" s="6">
        <v>0.94</v>
      </c>
      <c r="M722" s="7">
        <v>15250</v>
      </c>
      <c r="N722" s="7">
        <v>14861</v>
      </c>
      <c r="O722" s="7">
        <v>15638</v>
      </c>
      <c r="P722" t="s">
        <v>1848</v>
      </c>
      <c r="Q722" s="5">
        <f>5*12000*Table3[[#This Row],[FiveYearSurvivalRate]]</f>
        <v>56400</v>
      </c>
      <c r="R722" s="21">
        <f>365*5*Table3[[#This Row],[FiveYearSurvivalRate]]</f>
        <v>1715.5</v>
      </c>
      <c r="S722" s="19">
        <f>6000/Table3[[#This Row],[Gas Mileage]]*4</f>
        <v>1147.3372215316951</v>
      </c>
      <c r="T722" s="19">
        <f>5000</f>
        <v>5000</v>
      </c>
      <c r="U722" s="19">
        <f>Table3[[#This Row],[Price]]^0.2*20000*LOG((Table3[[#This Row],[Age]]+2))*Table3[[#This Row],[FiveYearDeathRate]]</f>
        <v>6410.6081955701293</v>
      </c>
      <c r="V722" s="19">
        <f>Table3[Price]+Table3[[#This Row],[FiveYearFuelCost]]+Table3[[#This Row],[FiveYearInsurance]]+Table3[[#This Row],[FiveYearRepairCost]]</f>
        <v>27807.945417101826</v>
      </c>
    </row>
    <row r="723" spans="1:22" x14ac:dyDescent="0.25">
      <c r="A723" t="s">
        <v>3118</v>
      </c>
      <c r="B723" t="s">
        <v>3133</v>
      </c>
      <c r="C723" t="s">
        <v>3134</v>
      </c>
      <c r="D723">
        <v>2005</v>
      </c>
      <c r="E723">
        <v>9</v>
      </c>
      <c r="F723">
        <v>3</v>
      </c>
      <c r="G723" s="21">
        <v>25.001000000000001</v>
      </c>
      <c r="H723" s="5">
        <v>108000</v>
      </c>
      <c r="I723" s="6">
        <v>4.1799999999999997E-2</v>
      </c>
      <c r="J723" s="6">
        <v>0.95820000000000005</v>
      </c>
      <c r="K723" s="6">
        <v>0.17226666669999999</v>
      </c>
      <c r="L723" s="6">
        <v>0.82773333329999998</v>
      </c>
      <c r="M723" s="7">
        <v>3494</v>
      </c>
      <c r="N723" s="7">
        <v>3430</v>
      </c>
      <c r="O723" s="7">
        <v>3558</v>
      </c>
      <c r="P723" t="s">
        <v>94</v>
      </c>
      <c r="Q723" s="5">
        <f>5*12000*Table3[[#This Row],[FiveYearSurvivalRate]]</f>
        <v>49663.999997999999</v>
      </c>
      <c r="R723" s="21">
        <f>365*5*Table3[[#This Row],[FiveYearSurvivalRate]]</f>
        <v>1510.6133332725001</v>
      </c>
      <c r="S723" s="19">
        <f>6000/Table3[[#This Row],[Gas Mileage]]*4</f>
        <v>959.96160153593848</v>
      </c>
      <c r="T723" s="19">
        <f>5000</f>
        <v>5000</v>
      </c>
      <c r="U723" s="19">
        <f>Table3[[#This Row],[Price]]^0.2*20000*LOG((Table3[[#This Row],[Age]]+2))*Table3[[#This Row],[FiveYearDeathRate]]</f>
        <v>18344.688808569717</v>
      </c>
      <c r="V723" s="19">
        <f>Table3[Price]+Table3[[#This Row],[FiveYearFuelCost]]+Table3[[#This Row],[FiveYearInsurance]]+Table3[[#This Row],[FiveYearRepairCost]]</f>
        <v>27798.650410105656</v>
      </c>
    </row>
    <row r="724" spans="1:22" x14ac:dyDescent="0.25">
      <c r="A724" t="s">
        <v>3202</v>
      </c>
      <c r="B724" t="s">
        <v>3211</v>
      </c>
      <c r="C724" t="s">
        <v>3212</v>
      </c>
      <c r="D724">
        <v>2012</v>
      </c>
      <c r="E724">
        <v>2</v>
      </c>
      <c r="F724">
        <v>4</v>
      </c>
      <c r="G724" s="21">
        <v>20.765000000000001</v>
      </c>
      <c r="H724" s="5">
        <v>24000</v>
      </c>
      <c r="I724" s="6">
        <v>7.6E-3</v>
      </c>
      <c r="J724" s="6">
        <v>0.99239999999999995</v>
      </c>
      <c r="K724" s="6">
        <v>3.04E-2</v>
      </c>
      <c r="L724" s="6">
        <v>0.96960000000000002</v>
      </c>
      <c r="M724" s="7">
        <v>19000</v>
      </c>
      <c r="N724" s="7">
        <v>18689</v>
      </c>
      <c r="O724" s="7">
        <v>19310</v>
      </c>
      <c r="P724" t="s">
        <v>2586</v>
      </c>
      <c r="Q724" s="5">
        <f>5*12000*Table3[[#This Row],[FiveYearSurvivalRate]]</f>
        <v>58176</v>
      </c>
      <c r="R724" s="21">
        <f>365*5*Table3[[#This Row],[FiveYearSurvivalRate]]</f>
        <v>1769.52</v>
      </c>
      <c r="S724" s="19">
        <f>6000/Table3[[#This Row],[Gas Mileage]]*4</f>
        <v>1155.7909944618348</v>
      </c>
      <c r="T724" s="19">
        <f>5000</f>
        <v>5000</v>
      </c>
      <c r="U724" s="19">
        <f>Table3[[#This Row],[Price]]^0.2*20000*LOG((Table3[[#This Row],[Age]]+2))*Table3[[#This Row],[FiveYearDeathRate]]</f>
        <v>2625.9960438380426</v>
      </c>
      <c r="V724" s="19">
        <f>Table3[Price]+Table3[[#This Row],[FiveYearFuelCost]]+Table3[[#This Row],[FiveYearInsurance]]+Table3[[#This Row],[FiveYearRepairCost]]</f>
        <v>27781.787038299877</v>
      </c>
    </row>
    <row r="725" spans="1:22" x14ac:dyDescent="0.25">
      <c r="A725" t="s">
        <v>3301</v>
      </c>
      <c r="B725" t="s">
        <v>3304</v>
      </c>
      <c r="C725" t="s">
        <v>3305</v>
      </c>
      <c r="D725">
        <v>2010</v>
      </c>
      <c r="E725">
        <v>4</v>
      </c>
      <c r="G725" s="21">
        <v>17.5</v>
      </c>
      <c r="H725" s="5">
        <v>48000</v>
      </c>
      <c r="I725" s="6">
        <v>9.5999999999999992E-3</v>
      </c>
      <c r="J725" s="6">
        <v>0.99039999999999995</v>
      </c>
      <c r="K725" s="6">
        <v>2.1999999999999999E-2</v>
      </c>
      <c r="L725" s="6">
        <v>0.97799999999999998</v>
      </c>
      <c r="M725" s="7">
        <v>18946</v>
      </c>
      <c r="N725" s="7">
        <v>18495</v>
      </c>
      <c r="O725" s="7">
        <v>19398</v>
      </c>
      <c r="P725" t="s">
        <v>1886</v>
      </c>
      <c r="Q725" s="5">
        <f>5*12000*Table3[[#This Row],[FiveYearSurvivalRate]]</f>
        <v>58680</v>
      </c>
      <c r="R725" s="21">
        <f>365*5*Table3[[#This Row],[FiveYearSurvivalRate]]</f>
        <v>1784.85</v>
      </c>
      <c r="S725" s="19">
        <f>6000/Table3[[#This Row],[Gas Mileage]]*4</f>
        <v>1371.4285714285713</v>
      </c>
      <c r="T725" s="19">
        <f>5000</f>
        <v>5000</v>
      </c>
      <c r="U725" s="19">
        <f>Table3[[#This Row],[Price]]^0.2*20000*LOG((Table3[[#This Row],[Age]]+2))*Table3[[#This Row],[FiveYearDeathRate]]</f>
        <v>2454.8231076791635</v>
      </c>
      <c r="V725" s="19">
        <f>Table3[Price]+Table3[[#This Row],[FiveYearFuelCost]]+Table3[[#This Row],[FiveYearInsurance]]+Table3[[#This Row],[FiveYearRepairCost]]</f>
        <v>27772.251679107736</v>
      </c>
    </row>
    <row r="726" spans="1:22" x14ac:dyDescent="0.25">
      <c r="A726" t="s">
        <v>3118</v>
      </c>
      <c r="B726" t="s">
        <v>3141</v>
      </c>
      <c r="C726" t="s">
        <v>3142</v>
      </c>
      <c r="D726">
        <v>2009</v>
      </c>
      <c r="E726">
        <v>5</v>
      </c>
      <c r="F726">
        <v>4</v>
      </c>
      <c r="G726" s="21">
        <v>18.62</v>
      </c>
      <c r="H726" s="5">
        <v>60000</v>
      </c>
      <c r="I726" s="6">
        <v>1.9E-2</v>
      </c>
      <c r="J726" s="6">
        <v>0.98099999999999998</v>
      </c>
      <c r="K726" s="6">
        <v>7.5999999999999998E-2</v>
      </c>
      <c r="L726" s="6">
        <v>0.92400000000000004</v>
      </c>
      <c r="M726" s="7">
        <v>12934</v>
      </c>
      <c r="N726" s="7">
        <v>12720</v>
      </c>
      <c r="O726" s="7">
        <v>13149</v>
      </c>
      <c r="P726" t="s">
        <v>1396</v>
      </c>
      <c r="Q726" s="5">
        <f>5*12000*Table3[[#This Row],[FiveYearSurvivalRate]]</f>
        <v>55440</v>
      </c>
      <c r="R726" s="21">
        <f>365*5*Table3[[#This Row],[FiveYearSurvivalRate]]</f>
        <v>1686.3000000000002</v>
      </c>
      <c r="S726" s="19">
        <f>6000/Table3[[#This Row],[Gas Mileage]]*4</f>
        <v>1288.9366272824918</v>
      </c>
      <c r="T726" s="19">
        <f>5000</f>
        <v>5000</v>
      </c>
      <c r="U726" s="19">
        <f>Table3[[#This Row],[Price]]^0.2*20000*LOG((Table3[[#This Row],[Age]]+2))*Table3[[#This Row],[FiveYearDeathRate]]</f>
        <v>8532.9117439391921</v>
      </c>
      <c r="V726" s="19">
        <f>Table3[Price]+Table3[[#This Row],[FiveYearFuelCost]]+Table3[[#This Row],[FiveYearInsurance]]+Table3[[#This Row],[FiveYearRepairCost]]</f>
        <v>27755.848371221684</v>
      </c>
    </row>
    <row r="727" spans="1:22" x14ac:dyDescent="0.25">
      <c r="A727" t="s">
        <v>3175</v>
      </c>
      <c r="B727" t="s">
        <v>3182</v>
      </c>
      <c r="C727" t="s">
        <v>3183</v>
      </c>
      <c r="D727">
        <v>2011</v>
      </c>
      <c r="E727">
        <v>3</v>
      </c>
      <c r="F727">
        <v>4</v>
      </c>
      <c r="G727" s="21">
        <v>18.63</v>
      </c>
      <c r="H727" s="5">
        <v>36000</v>
      </c>
      <c r="I727" s="6">
        <v>6.6E-3</v>
      </c>
      <c r="J727" s="6">
        <v>0.99339999999999995</v>
      </c>
      <c r="K727" s="6">
        <v>2.9000000000000001E-2</v>
      </c>
      <c r="L727" s="6">
        <v>0.97099999999999997</v>
      </c>
      <c r="M727" s="7">
        <v>18544</v>
      </c>
      <c r="N727" s="7">
        <v>18130</v>
      </c>
      <c r="O727" s="7">
        <v>18958</v>
      </c>
      <c r="P727" t="s">
        <v>2212</v>
      </c>
      <c r="Q727" s="5">
        <f>5*12000*Table3[[#This Row],[FiveYearSurvivalRate]]</f>
        <v>58260</v>
      </c>
      <c r="R727" s="21">
        <f>365*5*Table3[[#This Row],[FiveYearSurvivalRate]]</f>
        <v>1772.075</v>
      </c>
      <c r="S727" s="19">
        <f>6000/Table3[[#This Row],[Gas Mileage]]*4</f>
        <v>1288.2447665056361</v>
      </c>
      <c r="T727" s="19">
        <f>5000</f>
        <v>5000</v>
      </c>
      <c r="U727" s="19">
        <f>Table3[[#This Row],[Price]]^0.2*20000*LOG((Table3[[#This Row],[Age]]+2))*Table3[[#This Row],[FiveYearDeathRate]]</f>
        <v>2894.1911826352671</v>
      </c>
      <c r="V727" s="19">
        <f>Table3[Price]+Table3[[#This Row],[FiveYearFuelCost]]+Table3[[#This Row],[FiveYearInsurance]]+Table3[[#This Row],[FiveYearRepairCost]]</f>
        <v>27726.435949140901</v>
      </c>
    </row>
    <row r="728" spans="1:22" x14ac:dyDescent="0.25">
      <c r="A728" t="s">
        <v>3359</v>
      </c>
      <c r="B728" t="s">
        <v>3364</v>
      </c>
      <c r="C728" t="s">
        <v>3365</v>
      </c>
      <c r="D728">
        <v>2010</v>
      </c>
      <c r="E728">
        <v>4</v>
      </c>
      <c r="F728">
        <v>4</v>
      </c>
      <c r="G728" s="21">
        <v>22.067</v>
      </c>
      <c r="H728" s="5">
        <v>48000</v>
      </c>
      <c r="I728" s="6">
        <v>8.8000000000000005E-3</v>
      </c>
      <c r="J728" s="6">
        <v>0.99119999999999997</v>
      </c>
      <c r="K728" s="6">
        <v>3.5000000000000003E-2</v>
      </c>
      <c r="L728" s="6">
        <v>0.96499999999999997</v>
      </c>
      <c r="M728" s="7">
        <v>17773</v>
      </c>
      <c r="N728" s="7">
        <v>17368</v>
      </c>
      <c r="O728" s="7">
        <v>18179</v>
      </c>
      <c r="P728" t="s">
        <v>1566</v>
      </c>
      <c r="Q728" s="5">
        <f>5*12000*Table3[[#This Row],[FiveYearSurvivalRate]]</f>
        <v>57900</v>
      </c>
      <c r="R728" s="21">
        <f>365*5*Table3[[#This Row],[FiveYearSurvivalRate]]</f>
        <v>1761.125</v>
      </c>
      <c r="S728" s="19">
        <f>6000/Table3[[#This Row],[Gas Mileage]]*4</f>
        <v>1087.5968640957085</v>
      </c>
      <c r="T728" s="19">
        <f>5000</f>
        <v>5000</v>
      </c>
      <c r="U728" s="19">
        <f>Table3[[#This Row],[Price]]^0.2*20000*LOG((Table3[[#This Row],[Age]]+2))*Table3[[#This Row],[FiveYearDeathRate]]</f>
        <v>3855.7974149365846</v>
      </c>
      <c r="V728" s="19">
        <f>Table3[Price]+Table3[[#This Row],[FiveYearFuelCost]]+Table3[[#This Row],[FiveYearInsurance]]+Table3[[#This Row],[FiveYearRepairCost]]</f>
        <v>27716.394279032291</v>
      </c>
    </row>
    <row r="729" spans="1:22" x14ac:dyDescent="0.25">
      <c r="A729" t="s">
        <v>3175</v>
      </c>
      <c r="B729" t="s">
        <v>3180</v>
      </c>
      <c r="C729" t="s">
        <v>3181</v>
      </c>
      <c r="D729">
        <v>2009</v>
      </c>
      <c r="E729">
        <v>5</v>
      </c>
      <c r="G729" s="21">
        <v>15.92</v>
      </c>
      <c r="H729" s="5">
        <v>60000</v>
      </c>
      <c r="I729" s="6">
        <v>1.0999999999999999E-2</v>
      </c>
      <c r="J729" s="6">
        <v>0.98899999999999999</v>
      </c>
      <c r="K729" s="6">
        <v>7.0999999999999994E-2</v>
      </c>
      <c r="L729" s="6">
        <v>0.92900000000000005</v>
      </c>
      <c r="M729" s="7">
        <v>13196</v>
      </c>
      <c r="N729" s="7">
        <v>12935</v>
      </c>
      <c r="O729" s="7">
        <v>13456</v>
      </c>
      <c r="P729" t="s">
        <v>1424</v>
      </c>
      <c r="Q729" s="5">
        <f>5*12000*Table3[[#This Row],[FiveYearSurvivalRate]]</f>
        <v>55740</v>
      </c>
      <c r="R729" s="21">
        <f>365*5*Table3[[#This Row],[FiveYearSurvivalRate]]</f>
        <v>1695.4250000000002</v>
      </c>
      <c r="S729" s="19">
        <f>6000/Table3[[#This Row],[Gas Mileage]]*4</f>
        <v>1507.537688442211</v>
      </c>
      <c r="T729" s="19">
        <f>5000</f>
        <v>5000</v>
      </c>
      <c r="U729" s="19">
        <f>Table3[[#This Row],[Price]]^0.2*20000*LOG((Table3[[#This Row],[Age]]+2))*Table3[[#This Row],[FiveYearDeathRate]]</f>
        <v>8003.5728114406829</v>
      </c>
      <c r="V729" s="19">
        <f>Table3[Price]+Table3[[#This Row],[FiveYearFuelCost]]+Table3[[#This Row],[FiveYearInsurance]]+Table3[[#This Row],[FiveYearRepairCost]]</f>
        <v>27707.110499882896</v>
      </c>
    </row>
    <row r="730" spans="1:22" x14ac:dyDescent="0.25">
      <c r="A730" t="s">
        <v>3145</v>
      </c>
      <c r="B730" t="s">
        <v>3158</v>
      </c>
      <c r="C730" t="s">
        <v>3159</v>
      </c>
      <c r="D730">
        <v>2005</v>
      </c>
      <c r="E730">
        <v>9</v>
      </c>
      <c r="F730">
        <v>3</v>
      </c>
      <c r="G730" s="21">
        <v>25.5</v>
      </c>
      <c r="H730" s="5">
        <v>108000</v>
      </c>
      <c r="I730" s="6">
        <v>4.9200000000000001E-2</v>
      </c>
      <c r="J730" s="6">
        <v>0.95079999999999998</v>
      </c>
      <c r="K730" s="6">
        <v>0.18720000000000001</v>
      </c>
      <c r="L730" s="6">
        <v>0.81279999999999997</v>
      </c>
      <c r="M730" s="7">
        <v>2752</v>
      </c>
      <c r="N730" s="7">
        <v>2705</v>
      </c>
      <c r="O730" s="7">
        <v>2799</v>
      </c>
      <c r="P730" t="s">
        <v>108</v>
      </c>
      <c r="Q730" s="5">
        <f>5*12000*Table3[[#This Row],[FiveYearSurvivalRate]]</f>
        <v>48768</v>
      </c>
      <c r="R730" s="21">
        <f>365*5*Table3[[#This Row],[FiveYearSurvivalRate]]</f>
        <v>1483.36</v>
      </c>
      <c r="S730" s="19">
        <f>6000/Table3[[#This Row],[Gas Mileage]]*4</f>
        <v>941.17647058823525</v>
      </c>
      <c r="T730" s="19">
        <f>5000</f>
        <v>5000</v>
      </c>
      <c r="U730" s="19">
        <f>Table3[[#This Row],[Price]]^0.2*20000*LOG((Table3[[#This Row],[Age]]+2))*Table3[[#This Row],[FiveYearDeathRate]]</f>
        <v>19005.532787186017</v>
      </c>
      <c r="V730" s="19">
        <f>Table3[Price]+Table3[[#This Row],[FiveYearFuelCost]]+Table3[[#This Row],[FiveYearInsurance]]+Table3[[#This Row],[FiveYearRepairCost]]</f>
        <v>27698.709257774251</v>
      </c>
    </row>
    <row r="731" spans="1:22" x14ac:dyDescent="0.25">
      <c r="A731" t="s">
        <v>3466</v>
      </c>
      <c r="B731" t="s">
        <v>3497</v>
      </c>
      <c r="C731" t="s">
        <v>3498</v>
      </c>
      <c r="D731">
        <v>2012</v>
      </c>
      <c r="E731">
        <v>2</v>
      </c>
      <c r="F731">
        <v>4</v>
      </c>
      <c r="G731" s="22">
        <v>22.379000000000001</v>
      </c>
      <c r="H731" s="5">
        <v>24000</v>
      </c>
      <c r="I731" s="6">
        <v>4.7999999999999996E-3</v>
      </c>
      <c r="J731" s="6">
        <v>0.99519999999999997</v>
      </c>
      <c r="K731" s="6">
        <v>1.8800000000000001E-2</v>
      </c>
      <c r="L731" s="6">
        <v>0.98119999999999996</v>
      </c>
      <c r="M731" s="7">
        <v>19961</v>
      </c>
      <c r="N731" s="7">
        <v>19353</v>
      </c>
      <c r="O731" s="7">
        <v>20570</v>
      </c>
      <c r="P731" t="s">
        <v>2460</v>
      </c>
      <c r="Q731" s="5">
        <f>5*12000*Table3[[#This Row],[FiveYearSurvivalRate]]</f>
        <v>58872</v>
      </c>
      <c r="R731" s="21">
        <f>365*5*Table3[[#This Row],[FiveYearSurvivalRate]]</f>
        <v>1790.6899999999998</v>
      </c>
      <c r="S731" s="19">
        <f>6000/Table3[[#This Row],[Gas Mileage]]*4</f>
        <v>1072.4339782832119</v>
      </c>
      <c r="T731" s="19">
        <f>5000</f>
        <v>5000</v>
      </c>
      <c r="U731" s="19">
        <f>Table3[[#This Row],[Price]]^0.2*20000*LOG((Table3[[#This Row],[Age]]+2))*Table3[[#This Row],[FiveYearDeathRate]]</f>
        <v>1640.0763717634004</v>
      </c>
      <c r="V731" s="19">
        <f>Table3[Price]+Table3[[#This Row],[FiveYearFuelCost]]+Table3[[#This Row],[FiveYearInsurance]]+Table3[[#This Row],[FiveYearRepairCost]]</f>
        <v>27673.51035004661</v>
      </c>
    </row>
    <row r="732" spans="1:22" x14ac:dyDescent="0.25">
      <c r="A732" t="s">
        <v>3118</v>
      </c>
      <c r="B732" t="s">
        <v>3127</v>
      </c>
      <c r="C732" t="s">
        <v>3128</v>
      </c>
      <c r="D732">
        <v>2013</v>
      </c>
      <c r="E732">
        <v>1</v>
      </c>
      <c r="F732">
        <v>4</v>
      </c>
      <c r="G732" s="21">
        <v>20.765000000000001</v>
      </c>
      <c r="H732" s="5">
        <v>12000</v>
      </c>
      <c r="I732" s="6">
        <v>3.8E-3</v>
      </c>
      <c r="J732" s="6">
        <v>0.99619999999999997</v>
      </c>
      <c r="K732" s="6">
        <v>2.47E-2</v>
      </c>
      <c r="L732" s="6">
        <v>0.97529999999999994</v>
      </c>
      <c r="M732" s="7">
        <v>19804</v>
      </c>
      <c r="N732" s="7">
        <v>19357</v>
      </c>
      <c r="O732" s="7">
        <v>20251</v>
      </c>
      <c r="P732" t="s">
        <v>2862</v>
      </c>
      <c r="Q732" s="5">
        <f>5*12000*Table3[[#This Row],[FiveYearSurvivalRate]]</f>
        <v>58518</v>
      </c>
      <c r="R732" s="21">
        <f>365*5*Table3[[#This Row],[FiveYearSurvivalRate]]</f>
        <v>1779.9224999999999</v>
      </c>
      <c r="S732" s="19">
        <f>6000/Table3[[#This Row],[Gas Mileage]]*4</f>
        <v>1155.7909944618348</v>
      </c>
      <c r="T732" s="19">
        <f>5000</f>
        <v>5000</v>
      </c>
      <c r="U732" s="19">
        <f>Table3[[#This Row],[Price]]^0.2*20000*LOG((Table3[[#This Row],[Age]]+2))*Table3[[#This Row],[FiveYearDeathRate]]</f>
        <v>1704.9289935743134</v>
      </c>
      <c r="V732" s="19">
        <f>Table3[Price]+Table3[[#This Row],[FiveYearFuelCost]]+Table3[[#This Row],[FiveYearInsurance]]+Table3[[#This Row],[FiveYearRepairCost]]</f>
        <v>27664.719988036148</v>
      </c>
    </row>
    <row r="733" spans="1:22" x14ac:dyDescent="0.25">
      <c r="A733" t="s">
        <v>3175</v>
      </c>
      <c r="B733" t="s">
        <v>3182</v>
      </c>
      <c r="C733" t="s">
        <v>3183</v>
      </c>
      <c r="D733">
        <v>2007</v>
      </c>
      <c r="E733">
        <v>7</v>
      </c>
      <c r="F733">
        <v>2</v>
      </c>
      <c r="G733" s="21">
        <v>18.63</v>
      </c>
      <c r="H733" s="5">
        <v>84000</v>
      </c>
      <c r="I733" s="6">
        <v>2.3E-2</v>
      </c>
      <c r="J733" s="6">
        <v>0.97699999999999998</v>
      </c>
      <c r="K733" s="6">
        <v>0.1192666667</v>
      </c>
      <c r="L733" s="6">
        <v>0.88073333330000003</v>
      </c>
      <c r="M733" s="7">
        <v>7722</v>
      </c>
      <c r="N733" s="7">
        <v>7611</v>
      </c>
      <c r="O733" s="7">
        <v>7834</v>
      </c>
      <c r="P733" t="s">
        <v>724</v>
      </c>
      <c r="Q733" s="5">
        <f>5*12000*Table3[[#This Row],[FiveYearSurvivalRate]]</f>
        <v>52843.999997999999</v>
      </c>
      <c r="R733" s="21">
        <f>365*5*Table3[[#This Row],[FiveYearSurvivalRate]]</f>
        <v>1607.3383332725</v>
      </c>
      <c r="S733" s="19">
        <f>6000/Table3[[#This Row],[Gas Mileage]]*4</f>
        <v>1288.2447665056361</v>
      </c>
      <c r="T733" s="19">
        <f>5000</f>
        <v>5000</v>
      </c>
      <c r="U733" s="19">
        <f>Table3[[#This Row],[Price]]^0.2*20000*LOG((Table3[[#This Row],[Age]]+2))*Table3[[#This Row],[FiveYearDeathRate]]</f>
        <v>13638.097668244542</v>
      </c>
      <c r="V733" s="19">
        <f>Table3[Price]+Table3[[#This Row],[FiveYearFuelCost]]+Table3[[#This Row],[FiveYearInsurance]]+Table3[[#This Row],[FiveYearRepairCost]]</f>
        <v>27648.342434750179</v>
      </c>
    </row>
    <row r="734" spans="1:22" x14ac:dyDescent="0.25">
      <c r="A734" t="s">
        <v>3376</v>
      </c>
      <c r="B734" t="s">
        <v>3383</v>
      </c>
      <c r="C734" t="s">
        <v>3384</v>
      </c>
      <c r="D734">
        <v>2013</v>
      </c>
      <c r="E734">
        <v>1</v>
      </c>
      <c r="F734">
        <v>4</v>
      </c>
      <c r="G734" s="21">
        <v>32.340000000000003</v>
      </c>
      <c r="H734" s="5">
        <v>12000</v>
      </c>
      <c r="I734" s="6">
        <v>3.2000000000000002E-3</v>
      </c>
      <c r="J734" s="6">
        <v>0.99680000000000002</v>
      </c>
      <c r="K734" s="6">
        <v>1.9E-2</v>
      </c>
      <c r="L734" s="6">
        <v>0.98099999999999998</v>
      </c>
      <c r="M734" s="7">
        <v>20577</v>
      </c>
      <c r="N734" s="7">
        <v>20129</v>
      </c>
      <c r="O734" s="7">
        <v>21026</v>
      </c>
      <c r="P734" t="s">
        <v>2708</v>
      </c>
      <c r="Q734" s="5">
        <f>5*12000*Table3[[#This Row],[FiveYearSurvivalRate]]</f>
        <v>58860</v>
      </c>
      <c r="R734" s="21">
        <f>365*5*Table3[[#This Row],[FiveYearSurvivalRate]]</f>
        <v>1790.325</v>
      </c>
      <c r="S734" s="19">
        <f>6000/Table3[[#This Row],[Gas Mileage]]*4</f>
        <v>742.11502782931348</v>
      </c>
      <c r="T734" s="19">
        <f>5000</f>
        <v>5000</v>
      </c>
      <c r="U734" s="19">
        <f>Table3[[#This Row],[Price]]^0.2*20000*LOG((Table3[[#This Row],[Age]]+2))*Table3[[#This Row],[FiveYearDeathRate]]</f>
        <v>1321.5657413419763</v>
      </c>
      <c r="V734" s="19">
        <f>Table3[Price]+Table3[[#This Row],[FiveYearFuelCost]]+Table3[[#This Row],[FiveYearInsurance]]+Table3[[#This Row],[FiveYearRepairCost]]</f>
        <v>27640.680769171289</v>
      </c>
    </row>
    <row r="735" spans="1:22" x14ac:dyDescent="0.25">
      <c r="A735" t="s">
        <v>3217</v>
      </c>
      <c r="B735" t="s">
        <v>3238</v>
      </c>
      <c r="C735" t="s">
        <v>3239</v>
      </c>
      <c r="D735">
        <v>2012</v>
      </c>
      <c r="E735">
        <v>2</v>
      </c>
      <c r="F735">
        <v>4</v>
      </c>
      <c r="G735" s="21">
        <v>20.515000000000001</v>
      </c>
      <c r="H735" s="5">
        <v>24000</v>
      </c>
      <c r="I735" s="6">
        <v>4.4000000000000003E-3</v>
      </c>
      <c r="J735" s="6">
        <v>0.99560000000000004</v>
      </c>
      <c r="K735" s="6">
        <v>1.6199999999999999E-2</v>
      </c>
      <c r="L735" s="6">
        <v>0.98380000000000001</v>
      </c>
      <c r="M735" s="7">
        <v>20030</v>
      </c>
      <c r="N735" s="7">
        <v>19777</v>
      </c>
      <c r="O735" s="7">
        <v>20283</v>
      </c>
      <c r="P735" t="s">
        <v>2608</v>
      </c>
      <c r="Q735" s="5">
        <f>5*12000*Table3[[#This Row],[FiveYearSurvivalRate]]</f>
        <v>59028</v>
      </c>
      <c r="R735" s="21">
        <f>365*5*Table3[[#This Row],[FiveYearSurvivalRate]]</f>
        <v>1795.4349999999999</v>
      </c>
      <c r="S735" s="19">
        <f>6000/Table3[[#This Row],[Gas Mileage]]*4</f>
        <v>1169.8757007067998</v>
      </c>
      <c r="T735" s="19">
        <f>5000</f>
        <v>5000</v>
      </c>
      <c r="U735" s="19">
        <f>Table3[[#This Row],[Price]]^0.2*20000*LOG((Table3[[#This Row],[Age]]+2))*Table3[[#This Row],[FiveYearDeathRate]]</f>
        <v>1414.233003689985</v>
      </c>
      <c r="V735" s="19">
        <f>Table3[Price]+Table3[[#This Row],[FiveYearFuelCost]]+Table3[[#This Row],[FiveYearInsurance]]+Table3[[#This Row],[FiveYearRepairCost]]</f>
        <v>27614.108704396782</v>
      </c>
    </row>
    <row r="736" spans="1:22" x14ac:dyDescent="0.25">
      <c r="A736" t="s">
        <v>3503</v>
      </c>
      <c r="B736" t="s">
        <v>3518</v>
      </c>
      <c r="C736" t="s">
        <v>3519</v>
      </c>
      <c r="D736">
        <v>2014</v>
      </c>
      <c r="E736">
        <v>0</v>
      </c>
      <c r="F736">
        <v>4</v>
      </c>
      <c r="G736" s="22">
        <v>28.32</v>
      </c>
      <c r="H736" s="5">
        <v>0</v>
      </c>
      <c r="I736" s="6">
        <v>0</v>
      </c>
      <c r="J736" s="6">
        <v>1</v>
      </c>
      <c r="K736" s="6">
        <v>1.2E-2</v>
      </c>
      <c r="L736" s="6">
        <v>0.98799999999999999</v>
      </c>
      <c r="M736" s="7">
        <v>21233</v>
      </c>
      <c r="N736" s="7">
        <v>20845</v>
      </c>
      <c r="O736" s="7">
        <v>21619</v>
      </c>
      <c r="P736" t="s">
        <v>3732</v>
      </c>
      <c r="Q736" s="5">
        <f>5*12000*Table3[[#This Row],[FiveYearSurvivalRate]]</f>
        <v>59280</v>
      </c>
      <c r="R736" s="21">
        <f>365*5*Table3[[#This Row],[FiveYearSurvivalRate]]</f>
        <v>1803.1</v>
      </c>
      <c r="S736" s="19">
        <f>6000/Table3[[#This Row],[Gas Mileage]]*4</f>
        <v>847.45762711864404</v>
      </c>
      <c r="T736" s="19">
        <f>5000</f>
        <v>5000</v>
      </c>
      <c r="U736" s="19">
        <f>Table3[[#This Row],[Price]]^0.2*20000*LOG((Table3[[#This Row],[Age]]+2))*Table3[[#This Row],[FiveYearDeathRate]]</f>
        <v>529.93583244008266</v>
      </c>
      <c r="V736" s="19">
        <f>Table3[Price]+Table3[[#This Row],[FiveYearFuelCost]]+Table3[[#This Row],[FiveYearInsurance]]+Table3[[#This Row],[FiveYearRepairCost]]</f>
        <v>27610.393459558727</v>
      </c>
    </row>
    <row r="737" spans="1:22" x14ac:dyDescent="0.25">
      <c r="A737" t="s">
        <v>3101</v>
      </c>
      <c r="B737" t="s">
        <v>3106</v>
      </c>
      <c r="C737" t="s">
        <v>3107</v>
      </c>
      <c r="D737">
        <v>2011</v>
      </c>
      <c r="E737">
        <v>3</v>
      </c>
      <c r="F737">
        <v>2.33</v>
      </c>
      <c r="G737" s="21">
        <v>19</v>
      </c>
      <c r="H737" s="5">
        <v>36000</v>
      </c>
      <c r="I737" s="6">
        <v>3.0000000000000001E-3</v>
      </c>
      <c r="J737" s="6">
        <v>0.997</v>
      </c>
      <c r="K737" s="6">
        <v>1.46E-2</v>
      </c>
      <c r="L737" s="6">
        <v>0.98540000000000005</v>
      </c>
      <c r="M737" s="7">
        <v>19863</v>
      </c>
      <c r="N737" s="7">
        <v>19491</v>
      </c>
      <c r="O737" s="7">
        <v>20235</v>
      </c>
      <c r="P737" t="s">
        <v>2144</v>
      </c>
      <c r="Q737" s="5">
        <f>5*12000*Table3[[#This Row],[FiveYearSurvivalRate]]</f>
        <v>59124</v>
      </c>
      <c r="R737" s="21">
        <f>365*5*Table3[[#This Row],[FiveYearSurvivalRate]]</f>
        <v>1798.355</v>
      </c>
      <c r="S737" s="19">
        <f>6000/Table3[[#This Row],[Gas Mileage]]*4</f>
        <v>1263.1578947368421</v>
      </c>
      <c r="T737" s="19">
        <f>5000</f>
        <v>5000</v>
      </c>
      <c r="U737" s="19">
        <f>Table3[[#This Row],[Price]]^0.2*20000*LOG((Table3[[#This Row],[Age]]+2))*Table3[[#This Row],[FiveYearDeathRate]]</f>
        <v>1477.2376189836339</v>
      </c>
      <c r="V737" s="19">
        <f>Table3[Price]+Table3[[#This Row],[FiveYearFuelCost]]+Table3[[#This Row],[FiveYearInsurance]]+Table3[[#This Row],[FiveYearRepairCost]]</f>
        <v>27603.395513720476</v>
      </c>
    </row>
    <row r="738" spans="1:22" x14ac:dyDescent="0.25">
      <c r="A738" t="s">
        <v>3217</v>
      </c>
      <c r="B738" t="s">
        <v>3240</v>
      </c>
      <c r="C738" t="s">
        <v>3241</v>
      </c>
      <c r="D738">
        <v>2011</v>
      </c>
      <c r="E738">
        <v>3</v>
      </c>
      <c r="F738">
        <v>4</v>
      </c>
      <c r="G738" s="21">
        <v>17.46</v>
      </c>
      <c r="H738" s="5">
        <v>36000</v>
      </c>
      <c r="I738" s="6">
        <v>6.6E-3</v>
      </c>
      <c r="J738" s="6">
        <v>0.99339999999999995</v>
      </c>
      <c r="K738" s="6">
        <v>1.8800000000000001E-2</v>
      </c>
      <c r="L738" s="6">
        <v>0.98119999999999996</v>
      </c>
      <c r="M738" s="7">
        <v>19255</v>
      </c>
      <c r="N738" s="7">
        <v>18835</v>
      </c>
      <c r="O738" s="7">
        <v>19675</v>
      </c>
      <c r="P738" t="s">
        <v>2262</v>
      </c>
      <c r="Q738" s="5">
        <f>5*12000*Table3[[#This Row],[FiveYearSurvivalRate]]</f>
        <v>58872</v>
      </c>
      <c r="R738" s="21">
        <f>365*5*Table3[[#This Row],[FiveYearSurvivalRate]]</f>
        <v>1790.6899999999998</v>
      </c>
      <c r="S738" s="19">
        <f>6000/Table3[[#This Row],[Gas Mileage]]*4</f>
        <v>1374.5704467353951</v>
      </c>
      <c r="T738" s="19">
        <f>5000</f>
        <v>5000</v>
      </c>
      <c r="U738" s="19">
        <f>Table3[[#This Row],[Price]]^0.2*20000*LOG((Table3[[#This Row],[Age]]+2))*Table3[[#This Row],[FiveYearDeathRate]]</f>
        <v>1890.4060055195073</v>
      </c>
      <c r="V738" s="19">
        <f>Table3[Price]+Table3[[#This Row],[FiveYearFuelCost]]+Table3[[#This Row],[FiveYearInsurance]]+Table3[[#This Row],[FiveYearRepairCost]]</f>
        <v>27519.976452254901</v>
      </c>
    </row>
    <row r="739" spans="1:22" x14ac:dyDescent="0.25">
      <c r="A739" t="s">
        <v>3145</v>
      </c>
      <c r="B739" t="s">
        <v>3154</v>
      </c>
      <c r="C739" t="s">
        <v>3155</v>
      </c>
      <c r="D739">
        <v>2007</v>
      </c>
      <c r="E739">
        <v>7</v>
      </c>
      <c r="F739">
        <v>2.33</v>
      </c>
      <c r="G739" s="21">
        <v>18</v>
      </c>
      <c r="H739" s="5">
        <v>84000</v>
      </c>
      <c r="I739" s="6">
        <v>2.9600000000000001E-2</v>
      </c>
      <c r="J739" s="6">
        <v>0.97040000000000004</v>
      </c>
      <c r="K739" s="6">
        <v>0.14760000000000001</v>
      </c>
      <c r="L739" s="6">
        <v>0.85240000000000005</v>
      </c>
      <c r="M739" s="7">
        <v>5446</v>
      </c>
      <c r="N739" s="7">
        <v>5368</v>
      </c>
      <c r="O739" s="7">
        <v>5525</v>
      </c>
      <c r="P739" t="s">
        <v>700</v>
      </c>
      <c r="Q739" s="5">
        <f>5*12000*Table3[[#This Row],[FiveYearSurvivalRate]]</f>
        <v>51144</v>
      </c>
      <c r="R739" s="21">
        <f>365*5*Table3[[#This Row],[FiveYearSurvivalRate]]</f>
        <v>1555.63</v>
      </c>
      <c r="S739" s="19">
        <f>6000/Table3[[#This Row],[Gas Mileage]]*4</f>
        <v>1333.3333333333333</v>
      </c>
      <c r="T739" s="19">
        <f>5000</f>
        <v>5000</v>
      </c>
      <c r="U739" s="19">
        <f>Table3[[#This Row],[Price]]^0.2*20000*LOG((Table3[[#This Row],[Age]]+2))*Table3[[#This Row],[FiveYearDeathRate]]</f>
        <v>15739.489423527291</v>
      </c>
      <c r="V739" s="19">
        <f>Table3[Price]+Table3[[#This Row],[FiveYearFuelCost]]+Table3[[#This Row],[FiveYearInsurance]]+Table3[[#This Row],[FiveYearRepairCost]]</f>
        <v>27518.822756860623</v>
      </c>
    </row>
    <row r="740" spans="1:22" x14ac:dyDescent="0.25">
      <c r="A740" t="s">
        <v>3145</v>
      </c>
      <c r="B740" t="s">
        <v>3160</v>
      </c>
      <c r="C740" t="s">
        <v>3161</v>
      </c>
      <c r="D740">
        <v>2008</v>
      </c>
      <c r="E740">
        <v>6</v>
      </c>
      <c r="F740">
        <v>3.33</v>
      </c>
      <c r="G740" s="21">
        <v>19.888999999999999</v>
      </c>
      <c r="H740" s="5">
        <v>72000</v>
      </c>
      <c r="I740" s="6">
        <v>1.9800000000000002E-2</v>
      </c>
      <c r="J740" s="6">
        <v>0.98019999999999996</v>
      </c>
      <c r="K740" s="6">
        <v>0.1278</v>
      </c>
      <c r="L740" s="6">
        <v>0.87219999999999998</v>
      </c>
      <c r="M740" s="7">
        <v>7541</v>
      </c>
      <c r="N740" s="7">
        <v>7396</v>
      </c>
      <c r="O740" s="7">
        <v>7686</v>
      </c>
      <c r="P740" t="s">
        <v>1046</v>
      </c>
      <c r="Q740" s="5">
        <f>5*12000*Table3[[#This Row],[FiveYearSurvivalRate]]</f>
        <v>52332</v>
      </c>
      <c r="R740" s="21">
        <f>365*5*Table3[[#This Row],[FiveYearSurvivalRate]]</f>
        <v>1591.7649999999999</v>
      </c>
      <c r="S740" s="19">
        <f>6000/Table3[[#This Row],[Gas Mileage]]*4</f>
        <v>1206.697169289557</v>
      </c>
      <c r="T740" s="19">
        <f>5000</f>
        <v>5000</v>
      </c>
      <c r="U740" s="19">
        <f>Table3[[#This Row],[Price]]^0.2*20000*LOG((Table3[[#This Row],[Age]]+2))*Table3[[#This Row],[FiveYearDeathRate]]</f>
        <v>13765.045925618986</v>
      </c>
      <c r="V740" s="19">
        <f>Table3[Price]+Table3[[#This Row],[FiveYearFuelCost]]+Table3[[#This Row],[FiveYearInsurance]]+Table3[[#This Row],[FiveYearRepairCost]]</f>
        <v>27512.743094908543</v>
      </c>
    </row>
    <row r="741" spans="1:22" x14ac:dyDescent="0.25">
      <c r="A741" t="s">
        <v>3503</v>
      </c>
      <c r="B741" t="s">
        <v>3506</v>
      </c>
      <c r="C741" t="s">
        <v>3507</v>
      </c>
      <c r="D741">
        <v>2012</v>
      </c>
      <c r="E741">
        <v>2</v>
      </c>
      <c r="F741">
        <v>3.67</v>
      </c>
      <c r="G741" s="22">
        <v>24.805</v>
      </c>
      <c r="H741" s="5">
        <v>24000</v>
      </c>
      <c r="I741" s="6">
        <v>4.7999999999999996E-3</v>
      </c>
      <c r="J741" s="6">
        <v>0.99519999999999997</v>
      </c>
      <c r="K741" s="6">
        <v>1.7000000000000001E-2</v>
      </c>
      <c r="L741" s="6">
        <v>0.98299999999999998</v>
      </c>
      <c r="M741" s="7">
        <v>20052</v>
      </c>
      <c r="N741" s="7">
        <v>19676</v>
      </c>
      <c r="O741" s="7">
        <v>20428</v>
      </c>
      <c r="P741" t="s">
        <v>2470</v>
      </c>
      <c r="Q741" s="5">
        <f>5*12000*Table3[[#This Row],[FiveYearSurvivalRate]]</f>
        <v>58980</v>
      </c>
      <c r="R741" s="21">
        <f>365*5*Table3[[#This Row],[FiveYearSurvivalRate]]</f>
        <v>1793.9749999999999</v>
      </c>
      <c r="S741" s="19">
        <f>6000/Table3[[#This Row],[Gas Mileage]]*4</f>
        <v>967.54686555130013</v>
      </c>
      <c r="T741" s="19">
        <f>5000</f>
        <v>5000</v>
      </c>
      <c r="U741" s="19">
        <f>Table3[[#This Row],[Price]]^0.2*20000*LOG((Table3[[#This Row],[Age]]+2))*Table3[[#This Row],[FiveYearDeathRate]]</f>
        <v>1484.3975341624409</v>
      </c>
      <c r="V741" s="19">
        <f>Table3[Price]+Table3[[#This Row],[FiveYearFuelCost]]+Table3[[#This Row],[FiveYearInsurance]]+Table3[[#This Row],[FiveYearRepairCost]]</f>
        <v>27503.944399713742</v>
      </c>
    </row>
    <row r="742" spans="1:22" x14ac:dyDescent="0.25">
      <c r="A742" t="s">
        <v>3162</v>
      </c>
      <c r="B742" t="s">
        <v>3167</v>
      </c>
      <c r="C742" t="s">
        <v>3168</v>
      </c>
      <c r="D742">
        <v>2008</v>
      </c>
      <c r="E742">
        <v>6</v>
      </c>
      <c r="F742">
        <v>2.67</v>
      </c>
      <c r="G742" s="21">
        <v>17.329999999999998</v>
      </c>
      <c r="H742" s="5">
        <v>72000</v>
      </c>
      <c r="I742" s="6">
        <v>2.4799999999999999E-2</v>
      </c>
      <c r="J742" s="6">
        <v>0.97519999999999996</v>
      </c>
      <c r="K742" s="6">
        <v>0.1244</v>
      </c>
      <c r="L742" s="6">
        <v>0.87560000000000004</v>
      </c>
      <c r="M742" s="7">
        <v>7660</v>
      </c>
      <c r="N742" s="7">
        <v>7519</v>
      </c>
      <c r="O742" s="7">
        <v>7801</v>
      </c>
      <c r="P742" t="s">
        <v>1054</v>
      </c>
      <c r="Q742" s="5">
        <f>5*12000*Table3[[#This Row],[FiveYearSurvivalRate]]</f>
        <v>52536</v>
      </c>
      <c r="R742" s="21">
        <f>365*5*Table3[[#This Row],[FiveYearSurvivalRate]]</f>
        <v>1597.97</v>
      </c>
      <c r="S742" s="19">
        <f>6000/Table3[[#This Row],[Gas Mileage]]*4</f>
        <v>1384.8817080207734</v>
      </c>
      <c r="T742" s="19">
        <f>5000</f>
        <v>5000</v>
      </c>
      <c r="U742" s="19">
        <f>Table3[[#This Row],[Price]]^0.2*20000*LOG((Table3[[#This Row],[Age]]+2))*Table3[[#This Row],[FiveYearDeathRate]]</f>
        <v>13440.86307956024</v>
      </c>
      <c r="V742" s="19">
        <f>Table3[Price]+Table3[[#This Row],[FiveYearFuelCost]]+Table3[[#This Row],[FiveYearInsurance]]+Table3[[#This Row],[FiveYearRepairCost]]</f>
        <v>27485.744787581014</v>
      </c>
    </row>
    <row r="743" spans="1:22" x14ac:dyDescent="0.25">
      <c r="A743" t="s">
        <v>3101</v>
      </c>
      <c r="B743" t="s">
        <v>3102</v>
      </c>
      <c r="C743" t="s">
        <v>3103</v>
      </c>
      <c r="D743">
        <v>2011</v>
      </c>
      <c r="E743">
        <v>3</v>
      </c>
      <c r="F743">
        <v>4</v>
      </c>
      <c r="G743" s="21">
        <v>18.010999999999999</v>
      </c>
      <c r="H743" s="5">
        <v>36000</v>
      </c>
      <c r="I743" s="6">
        <v>3.0000000000000001E-3</v>
      </c>
      <c r="J743" s="6">
        <v>0.997</v>
      </c>
      <c r="K743" s="6">
        <v>1.46E-2</v>
      </c>
      <c r="L743" s="6">
        <v>0.98540000000000005</v>
      </c>
      <c r="M743" s="7">
        <v>19659</v>
      </c>
      <c r="N743" s="7">
        <v>19434</v>
      </c>
      <c r="O743" s="7">
        <v>19884</v>
      </c>
      <c r="P743" t="s">
        <v>2140</v>
      </c>
      <c r="Q743" s="5">
        <f>5*12000*Table3[[#This Row],[FiveYearSurvivalRate]]</f>
        <v>59124</v>
      </c>
      <c r="R743" s="21">
        <f>365*5*Table3[[#This Row],[FiveYearSurvivalRate]]</f>
        <v>1798.355</v>
      </c>
      <c r="S743" s="19">
        <f>6000/Table3[[#This Row],[Gas Mileage]]*4</f>
        <v>1332.5190161567932</v>
      </c>
      <c r="T743" s="19">
        <f>5000</f>
        <v>5000</v>
      </c>
      <c r="U743" s="19">
        <f>Table3[[#This Row],[Price]]^0.2*20000*LOG((Table3[[#This Row],[Age]]+2))*Table3[[#This Row],[FiveYearDeathRate]]</f>
        <v>1474.1907260341734</v>
      </c>
      <c r="V743" s="19">
        <f>Table3[Price]+Table3[[#This Row],[FiveYearFuelCost]]+Table3[[#This Row],[FiveYearInsurance]]+Table3[[#This Row],[FiveYearRepairCost]]</f>
        <v>27465.709742190964</v>
      </c>
    </row>
    <row r="744" spans="1:22" x14ac:dyDescent="0.25">
      <c r="A744" t="s">
        <v>3145</v>
      </c>
      <c r="B744" t="s">
        <v>3160</v>
      </c>
      <c r="C744" t="s">
        <v>3161</v>
      </c>
      <c r="D744">
        <v>2009</v>
      </c>
      <c r="E744">
        <v>5</v>
      </c>
      <c r="F744">
        <v>3.33</v>
      </c>
      <c r="G744" s="21">
        <v>19.888999999999999</v>
      </c>
      <c r="H744" s="5">
        <v>60000</v>
      </c>
      <c r="I744" s="6">
        <v>0.01</v>
      </c>
      <c r="J744" s="6">
        <v>0.99</v>
      </c>
      <c r="K744" s="6">
        <v>0.108</v>
      </c>
      <c r="L744" s="6">
        <v>0.89200000000000002</v>
      </c>
      <c r="M744" s="7">
        <v>9783</v>
      </c>
      <c r="N744" s="7">
        <v>9612</v>
      </c>
      <c r="O744" s="7">
        <v>9955</v>
      </c>
      <c r="P744" t="s">
        <v>1406</v>
      </c>
      <c r="Q744" s="5">
        <f>5*12000*Table3[[#This Row],[FiveYearSurvivalRate]]</f>
        <v>53520</v>
      </c>
      <c r="R744" s="21">
        <f>365*5*Table3[[#This Row],[FiveYearSurvivalRate]]</f>
        <v>1627.9</v>
      </c>
      <c r="S744" s="19">
        <f>6000/Table3[[#This Row],[Gas Mileage]]*4</f>
        <v>1206.697169289557</v>
      </c>
      <c r="T744" s="19">
        <f>5000</f>
        <v>5000</v>
      </c>
      <c r="U744" s="19">
        <f>Table3[[#This Row],[Price]]^0.2*20000*LOG((Table3[[#This Row],[Age]]+2))*Table3[[#This Row],[FiveYearDeathRate]]</f>
        <v>11467.143738160128</v>
      </c>
      <c r="V744" s="19">
        <f>Table3[Price]+Table3[[#This Row],[FiveYearFuelCost]]+Table3[[#This Row],[FiveYearInsurance]]+Table3[[#This Row],[FiveYearRepairCost]]</f>
        <v>27456.840907449685</v>
      </c>
    </row>
    <row r="745" spans="1:22" x14ac:dyDescent="0.25">
      <c r="A745" t="s">
        <v>3359</v>
      </c>
      <c r="B745" t="s">
        <v>3370</v>
      </c>
      <c r="C745" t="s">
        <v>3371</v>
      </c>
      <c r="D745">
        <v>2007</v>
      </c>
      <c r="E745">
        <v>7</v>
      </c>
      <c r="F745">
        <v>3.67</v>
      </c>
      <c r="G745" s="21">
        <v>22.294499999999999</v>
      </c>
      <c r="H745" s="5">
        <v>84000</v>
      </c>
      <c r="I745" s="6">
        <v>2.3E-2</v>
      </c>
      <c r="J745" s="6">
        <v>0.97699999999999998</v>
      </c>
      <c r="K745" s="6">
        <v>0.1192666667</v>
      </c>
      <c r="L745" s="6">
        <v>0.88073333330000003</v>
      </c>
      <c r="M745" s="7">
        <v>7730</v>
      </c>
      <c r="N745" s="7">
        <v>7582</v>
      </c>
      <c r="O745" s="7">
        <v>7879</v>
      </c>
      <c r="P745" t="s">
        <v>530</v>
      </c>
      <c r="Q745" s="5">
        <f>5*12000*Table3[[#This Row],[FiveYearSurvivalRate]]</f>
        <v>52843.999997999999</v>
      </c>
      <c r="R745" s="21">
        <f>365*5*Table3[[#This Row],[FiveYearSurvivalRate]]</f>
        <v>1607.3383332725</v>
      </c>
      <c r="S745" s="19">
        <f>6000/Table3[[#This Row],[Gas Mileage]]*4</f>
        <v>1076.4986880172239</v>
      </c>
      <c r="T745" s="19">
        <f>5000</f>
        <v>5000</v>
      </c>
      <c r="U745" s="19">
        <f>Table3[[#This Row],[Price]]^0.2*20000*LOG((Table3[[#This Row],[Age]]+2))*Table3[[#This Row],[FiveYearDeathRate]]</f>
        <v>13640.922314615007</v>
      </c>
      <c r="V745" s="19">
        <f>Table3[Price]+Table3[[#This Row],[FiveYearFuelCost]]+Table3[[#This Row],[FiveYearInsurance]]+Table3[[#This Row],[FiveYearRepairCost]]</f>
        <v>27447.421002632233</v>
      </c>
    </row>
    <row r="746" spans="1:22" x14ac:dyDescent="0.25">
      <c r="A746" t="s">
        <v>3162</v>
      </c>
      <c r="B746" t="s">
        <v>3171</v>
      </c>
      <c r="C746" t="s">
        <v>3172</v>
      </c>
      <c r="D746">
        <v>2014</v>
      </c>
      <c r="E746">
        <v>0</v>
      </c>
      <c r="F746">
        <v>4</v>
      </c>
      <c r="G746" s="21">
        <v>18.949000000000002</v>
      </c>
      <c r="H746" s="5">
        <v>0</v>
      </c>
      <c r="I746" s="6">
        <v>0</v>
      </c>
      <c r="J746" s="6">
        <v>1</v>
      </c>
      <c r="K746" s="6">
        <v>1.7000000000000001E-2</v>
      </c>
      <c r="L746" s="6">
        <v>0.98299999999999998</v>
      </c>
      <c r="M746" s="7">
        <v>20414</v>
      </c>
      <c r="N746" s="7">
        <v>19995</v>
      </c>
      <c r="O746" s="7">
        <v>20834</v>
      </c>
      <c r="P746" t="s">
        <v>3608</v>
      </c>
      <c r="Q746" s="5">
        <f>5*12000*Table3[[#This Row],[FiveYearSurvivalRate]]</f>
        <v>58980</v>
      </c>
      <c r="R746" s="21">
        <f>365*5*Table3[[#This Row],[FiveYearSurvivalRate]]</f>
        <v>1793.9749999999999</v>
      </c>
      <c r="S746" s="19">
        <f>6000/Table3[[#This Row],[Gas Mileage]]*4</f>
        <v>1266.5576019842736</v>
      </c>
      <c r="T746" s="19">
        <f>5000</f>
        <v>5000</v>
      </c>
      <c r="U746" s="19">
        <f>Table3[[#This Row],[Price]]^0.2*20000*LOG((Table3[[#This Row],[Age]]+2))*Table3[[#This Row],[FiveYearDeathRate]]</f>
        <v>744.85941477555514</v>
      </c>
      <c r="V746" s="19">
        <f>Table3[Price]+Table3[[#This Row],[FiveYearFuelCost]]+Table3[[#This Row],[FiveYearInsurance]]+Table3[[#This Row],[FiveYearRepairCost]]</f>
        <v>27425.417016759828</v>
      </c>
    </row>
    <row r="747" spans="1:22" x14ac:dyDescent="0.25">
      <c r="A747" t="s">
        <v>3162</v>
      </c>
      <c r="B747" t="s">
        <v>3165</v>
      </c>
      <c r="C747" t="s">
        <v>3166</v>
      </c>
      <c r="D747">
        <v>2013</v>
      </c>
      <c r="E747">
        <v>1</v>
      </c>
      <c r="F747">
        <v>4</v>
      </c>
      <c r="G747" s="21">
        <v>21.14</v>
      </c>
      <c r="H747" s="5">
        <v>12000</v>
      </c>
      <c r="I747" s="6">
        <v>3.3999999999999998E-3</v>
      </c>
      <c r="J747" s="6">
        <v>0.99660000000000004</v>
      </c>
      <c r="K747" s="6">
        <v>2.4799999999999999E-2</v>
      </c>
      <c r="L747" s="6">
        <v>0.97519999999999996</v>
      </c>
      <c r="M747" s="7">
        <v>19547</v>
      </c>
      <c r="N747" s="7">
        <v>19204</v>
      </c>
      <c r="O747" s="7">
        <v>19890</v>
      </c>
      <c r="P747" t="s">
        <v>2888</v>
      </c>
      <c r="Q747" s="5">
        <f>5*12000*Table3[[#This Row],[FiveYearSurvivalRate]]</f>
        <v>58512</v>
      </c>
      <c r="R747" s="21">
        <f>365*5*Table3[[#This Row],[FiveYearSurvivalRate]]</f>
        <v>1779.74</v>
      </c>
      <c r="S747" s="19">
        <f>6000/Table3[[#This Row],[Gas Mileage]]*4</f>
        <v>1135.2885525070956</v>
      </c>
      <c r="T747" s="19">
        <f>5000</f>
        <v>5000</v>
      </c>
      <c r="U747" s="19">
        <f>Table3[[#This Row],[Price]]^0.2*20000*LOG((Table3[[#This Row],[Age]]+2))*Table3[[#This Row],[FiveYearDeathRate]]</f>
        <v>1707.3653481701931</v>
      </c>
      <c r="V747" s="19">
        <f>Table3[Price]+Table3[[#This Row],[FiveYearFuelCost]]+Table3[[#This Row],[FiveYearInsurance]]+Table3[[#This Row],[FiveYearRepairCost]]</f>
        <v>27389.653900677287</v>
      </c>
    </row>
    <row r="748" spans="1:22" x14ac:dyDescent="0.25">
      <c r="A748" t="s">
        <v>3413</v>
      </c>
      <c r="B748" t="s">
        <v>3444</v>
      </c>
      <c r="C748" t="s">
        <v>3445</v>
      </c>
      <c r="D748">
        <v>2009</v>
      </c>
      <c r="E748">
        <v>5</v>
      </c>
      <c r="F748">
        <v>2.67</v>
      </c>
      <c r="G748" s="21">
        <v>18.193000000000001</v>
      </c>
      <c r="H748" s="5">
        <v>60000</v>
      </c>
      <c r="I748" s="6">
        <v>1.2E-2</v>
      </c>
      <c r="J748" s="6">
        <v>0.98799999999999999</v>
      </c>
      <c r="K748" s="6">
        <v>4.9000000000000002E-2</v>
      </c>
      <c r="L748" s="6">
        <v>0.95099999999999996</v>
      </c>
      <c r="M748" s="7">
        <v>15316</v>
      </c>
      <c r="N748" s="7">
        <v>14861</v>
      </c>
      <c r="O748" s="7">
        <v>15771</v>
      </c>
      <c r="P748" t="s">
        <v>1270</v>
      </c>
      <c r="Q748" s="5">
        <f>5*12000*Table3[[#This Row],[FiveYearSurvivalRate]]</f>
        <v>57060</v>
      </c>
      <c r="R748" s="21">
        <f>365*5*Table3[[#This Row],[FiveYearSurvivalRate]]</f>
        <v>1735.5749999999998</v>
      </c>
      <c r="S748" s="19">
        <f>6000/Table3[[#This Row],[Gas Mileage]]*4</f>
        <v>1319.1886989501456</v>
      </c>
      <c r="T748" s="19">
        <f>5000</f>
        <v>5000</v>
      </c>
      <c r="U748" s="19">
        <f>Table3[[#This Row],[Price]]^0.2*20000*LOG((Table3[[#This Row],[Age]]+2))*Table3[[#This Row],[FiveYearDeathRate]]</f>
        <v>5690.6547995958081</v>
      </c>
      <c r="V748" s="19">
        <f>Table3[Price]+Table3[[#This Row],[FiveYearFuelCost]]+Table3[[#This Row],[FiveYearInsurance]]+Table3[[#This Row],[FiveYearRepairCost]]</f>
        <v>27325.843498545953</v>
      </c>
    </row>
    <row r="749" spans="1:22" x14ac:dyDescent="0.25">
      <c r="A749" t="s">
        <v>3175</v>
      </c>
      <c r="B749" t="s">
        <v>3176</v>
      </c>
      <c r="C749" t="s">
        <v>3177</v>
      </c>
      <c r="D749">
        <v>2012</v>
      </c>
      <c r="E749">
        <v>2</v>
      </c>
      <c r="F749">
        <v>4</v>
      </c>
      <c r="G749" s="21">
        <v>22.484000000000002</v>
      </c>
      <c r="H749" s="5">
        <v>24000</v>
      </c>
      <c r="I749" s="6">
        <v>4.4000000000000003E-3</v>
      </c>
      <c r="J749" s="6">
        <v>0.99560000000000004</v>
      </c>
      <c r="K749" s="6">
        <v>2.3E-2</v>
      </c>
      <c r="L749" s="6">
        <v>0.97699999999999998</v>
      </c>
      <c r="M749" s="7">
        <v>19232</v>
      </c>
      <c r="N749" s="7">
        <v>18961</v>
      </c>
      <c r="O749" s="7">
        <v>19503</v>
      </c>
      <c r="P749" t="s">
        <v>2556</v>
      </c>
      <c r="Q749" s="5">
        <f>5*12000*Table3[[#This Row],[FiveYearSurvivalRate]]</f>
        <v>58620</v>
      </c>
      <c r="R749" s="21">
        <f>365*5*Table3[[#This Row],[FiveYearSurvivalRate]]</f>
        <v>1783.0249999999999</v>
      </c>
      <c r="S749" s="19">
        <f>6000/Table3[[#This Row],[Gas Mileage]]*4</f>
        <v>1067.4257249599714</v>
      </c>
      <c r="T749" s="19">
        <f>5000</f>
        <v>5000</v>
      </c>
      <c r="U749" s="19">
        <f>Table3[[#This Row],[Price]]^0.2*20000*LOG((Table3[[#This Row],[Age]]+2))*Table3[[#This Row],[FiveYearDeathRate]]</f>
        <v>1991.6017066275172</v>
      </c>
      <c r="V749" s="19">
        <f>Table3[Price]+Table3[[#This Row],[FiveYearFuelCost]]+Table3[[#This Row],[FiveYearInsurance]]+Table3[[#This Row],[FiveYearRepairCost]]</f>
        <v>27291.027431587489</v>
      </c>
    </row>
    <row r="750" spans="1:22" x14ac:dyDescent="0.25">
      <c r="A750" t="s">
        <v>3118</v>
      </c>
      <c r="B750" t="s">
        <v>3133</v>
      </c>
      <c r="C750" t="s">
        <v>3134</v>
      </c>
      <c r="D750">
        <v>2006</v>
      </c>
      <c r="E750">
        <v>8</v>
      </c>
      <c r="F750">
        <v>3</v>
      </c>
      <c r="G750" s="21">
        <v>25.001000000000001</v>
      </c>
      <c r="H750" s="5">
        <v>96000</v>
      </c>
      <c r="I750" s="6">
        <v>3.61E-2</v>
      </c>
      <c r="J750" s="6">
        <v>0.96389999999999998</v>
      </c>
      <c r="K750" s="6">
        <v>0.1482</v>
      </c>
      <c r="L750" s="6">
        <v>0.8518</v>
      </c>
      <c r="M750" s="7">
        <v>5029</v>
      </c>
      <c r="N750" s="7">
        <v>4920</v>
      </c>
      <c r="O750" s="7">
        <v>5138</v>
      </c>
      <c r="P750" t="s">
        <v>362</v>
      </c>
      <c r="Q750" s="5">
        <f>5*12000*Table3[[#This Row],[FiveYearSurvivalRate]]</f>
        <v>51108</v>
      </c>
      <c r="R750" s="21">
        <f>365*5*Table3[[#This Row],[FiveYearSurvivalRate]]</f>
        <v>1554.5350000000001</v>
      </c>
      <c r="S750" s="19">
        <f>6000/Table3[[#This Row],[Gas Mileage]]*4</f>
        <v>959.96160153593848</v>
      </c>
      <c r="T750" s="19">
        <f>5000</f>
        <v>5000</v>
      </c>
      <c r="U750" s="19">
        <f>Table3[[#This Row],[Price]]^0.2*20000*LOG((Table3[[#This Row],[Age]]+2))*Table3[[#This Row],[FiveYearDeathRate]]</f>
        <v>16299.509163135281</v>
      </c>
      <c r="V750" s="19">
        <f>Table3[Price]+Table3[[#This Row],[FiveYearFuelCost]]+Table3[[#This Row],[FiveYearInsurance]]+Table3[[#This Row],[FiveYearRepairCost]]</f>
        <v>27288.47076467122</v>
      </c>
    </row>
    <row r="751" spans="1:22" x14ac:dyDescent="0.25">
      <c r="A751" t="s">
        <v>3202</v>
      </c>
      <c r="B751" t="s">
        <v>3205</v>
      </c>
      <c r="C751" t="s">
        <v>3206</v>
      </c>
      <c r="D751">
        <v>2006</v>
      </c>
      <c r="E751">
        <v>8</v>
      </c>
      <c r="F751">
        <v>1</v>
      </c>
      <c r="G751" s="21">
        <v>19.41</v>
      </c>
      <c r="H751" s="5">
        <v>96000</v>
      </c>
      <c r="I751" s="6">
        <v>3.61E-2</v>
      </c>
      <c r="J751" s="6">
        <v>0.96389999999999998</v>
      </c>
      <c r="K751" s="6">
        <v>0.1482</v>
      </c>
      <c r="L751" s="6">
        <v>0.8518</v>
      </c>
      <c r="M751" s="7">
        <v>4857</v>
      </c>
      <c r="N751" s="7">
        <v>4749</v>
      </c>
      <c r="O751" s="7">
        <v>4966</v>
      </c>
      <c r="P751" t="s">
        <v>408</v>
      </c>
      <c r="Q751" s="5">
        <f>5*12000*Table3[[#This Row],[FiveYearSurvivalRate]]</f>
        <v>51108</v>
      </c>
      <c r="R751" s="21">
        <f>365*5*Table3[[#This Row],[FiveYearSurvivalRate]]</f>
        <v>1554.5350000000001</v>
      </c>
      <c r="S751" s="19">
        <f>6000/Table3[[#This Row],[Gas Mileage]]*4</f>
        <v>1236.4760432766616</v>
      </c>
      <c r="T751" s="19">
        <f>5000</f>
        <v>5000</v>
      </c>
      <c r="U751" s="19">
        <f>Table3[[#This Row],[Price]]^0.2*20000*LOG((Table3[[#This Row],[Age]]+2))*Table3[[#This Row],[FiveYearDeathRate]]</f>
        <v>16186.457824724668</v>
      </c>
      <c r="V751" s="19">
        <f>Table3[Price]+Table3[[#This Row],[FiveYearFuelCost]]+Table3[[#This Row],[FiveYearInsurance]]+Table3[[#This Row],[FiveYearRepairCost]]</f>
        <v>27279.933868001332</v>
      </c>
    </row>
    <row r="752" spans="1:22" x14ac:dyDescent="0.25">
      <c r="A752" t="s">
        <v>3503</v>
      </c>
      <c r="B752" t="s">
        <v>3518</v>
      </c>
      <c r="C752" t="s">
        <v>3519</v>
      </c>
      <c r="D752">
        <v>2012</v>
      </c>
      <c r="E752">
        <v>2</v>
      </c>
      <c r="F752">
        <v>4</v>
      </c>
      <c r="G752" s="22">
        <v>28.32</v>
      </c>
      <c r="H752" s="5">
        <v>24000</v>
      </c>
      <c r="I752" s="6">
        <v>4.7999999999999996E-3</v>
      </c>
      <c r="J752" s="6">
        <v>0.99519999999999997</v>
      </c>
      <c r="K752" s="6">
        <v>1.7000000000000001E-2</v>
      </c>
      <c r="L752" s="6">
        <v>0.98299999999999998</v>
      </c>
      <c r="M752" s="7">
        <v>19913</v>
      </c>
      <c r="N752" s="7">
        <v>19708</v>
      </c>
      <c r="O752" s="7">
        <v>20118</v>
      </c>
      <c r="P752" t="s">
        <v>2480</v>
      </c>
      <c r="Q752" s="5">
        <f>5*12000*Table3[[#This Row],[FiveYearSurvivalRate]]</f>
        <v>58980</v>
      </c>
      <c r="R752" s="21">
        <f>365*5*Table3[[#This Row],[FiveYearSurvivalRate]]</f>
        <v>1793.9749999999999</v>
      </c>
      <c r="S752" s="19">
        <f>6000/Table3[[#This Row],[Gas Mileage]]*4</f>
        <v>847.45762711864404</v>
      </c>
      <c r="T752" s="19">
        <f>5000</f>
        <v>5000</v>
      </c>
      <c r="U752" s="19">
        <f>Table3[[#This Row],[Price]]^0.2*20000*LOG((Table3[[#This Row],[Age]]+2))*Table3[[#This Row],[FiveYearDeathRate]]</f>
        <v>1482.3338421438643</v>
      </c>
      <c r="V752" s="19">
        <f>Table3[Price]+Table3[[#This Row],[FiveYearFuelCost]]+Table3[[#This Row],[FiveYearInsurance]]+Table3[[#This Row],[FiveYearRepairCost]]</f>
        <v>27242.791469262509</v>
      </c>
    </row>
    <row r="753" spans="1:22" x14ac:dyDescent="0.25">
      <c r="A753" t="s">
        <v>3413</v>
      </c>
      <c r="B753" t="s">
        <v>3428</v>
      </c>
      <c r="C753" t="s">
        <v>3429</v>
      </c>
      <c r="D753">
        <v>2013</v>
      </c>
      <c r="E753">
        <v>1</v>
      </c>
      <c r="F753">
        <v>3.33</v>
      </c>
      <c r="G753" s="21">
        <v>20.62</v>
      </c>
      <c r="H753" s="5">
        <v>12000</v>
      </c>
      <c r="I753" s="6">
        <v>2.3999999999999998E-3</v>
      </c>
      <c r="J753" s="6">
        <v>0.99760000000000004</v>
      </c>
      <c r="K753" s="6">
        <v>1.5699999999999999E-2</v>
      </c>
      <c r="L753" s="6">
        <v>0.98429999999999995</v>
      </c>
      <c r="M753" s="7">
        <v>19991</v>
      </c>
      <c r="N753" s="7">
        <v>19584</v>
      </c>
      <c r="O753" s="7">
        <v>20399</v>
      </c>
      <c r="P753" t="s">
        <v>2738</v>
      </c>
      <c r="Q753" s="5">
        <f>5*12000*Table3[[#This Row],[FiveYearSurvivalRate]]</f>
        <v>59058</v>
      </c>
      <c r="R753" s="21">
        <f>365*5*Table3[[#This Row],[FiveYearSurvivalRate]]</f>
        <v>1796.3474999999999</v>
      </c>
      <c r="S753" s="19">
        <f>6000/Table3[[#This Row],[Gas Mileage]]*4</f>
        <v>1163.9185257032007</v>
      </c>
      <c r="T753" s="19">
        <f>5000</f>
        <v>5000</v>
      </c>
      <c r="U753" s="19">
        <f>Table3[[#This Row],[Price]]^0.2*20000*LOG((Table3[[#This Row],[Age]]+2))*Table3[[#This Row],[FiveYearDeathRate]]</f>
        <v>1085.7386942670348</v>
      </c>
      <c r="V753" s="19">
        <f>Table3[Price]+Table3[[#This Row],[FiveYearFuelCost]]+Table3[[#This Row],[FiveYearInsurance]]+Table3[[#This Row],[FiveYearRepairCost]]</f>
        <v>27240.657219970235</v>
      </c>
    </row>
    <row r="754" spans="1:22" x14ac:dyDescent="0.25">
      <c r="A754" t="s">
        <v>3145</v>
      </c>
      <c r="B754" t="s">
        <v>3148</v>
      </c>
      <c r="C754" t="s">
        <v>3149</v>
      </c>
      <c r="D754">
        <v>2011</v>
      </c>
      <c r="E754">
        <v>3</v>
      </c>
      <c r="F754">
        <v>4</v>
      </c>
      <c r="G754" s="21">
        <v>20.03</v>
      </c>
      <c r="H754" s="5">
        <v>36000</v>
      </c>
      <c r="I754" s="6">
        <v>6.0000000000000001E-3</v>
      </c>
      <c r="J754" s="6">
        <v>0.99399999999999999</v>
      </c>
      <c r="K754" s="6">
        <v>3.9399999999999998E-2</v>
      </c>
      <c r="L754" s="6">
        <v>0.96060000000000001</v>
      </c>
      <c r="M754" s="7">
        <v>17159</v>
      </c>
      <c r="N754" s="7">
        <v>16888</v>
      </c>
      <c r="O754" s="7">
        <v>17429</v>
      </c>
      <c r="P754" t="s">
        <v>2188</v>
      </c>
      <c r="Q754" s="5">
        <f>5*12000*Table3[[#This Row],[FiveYearSurvivalRate]]</f>
        <v>57636</v>
      </c>
      <c r="R754" s="21">
        <f>365*5*Table3[[#This Row],[FiveYearSurvivalRate]]</f>
        <v>1753.095</v>
      </c>
      <c r="S754" s="19">
        <f>6000/Table3[[#This Row],[Gas Mileage]]*4</f>
        <v>1198.2026959560658</v>
      </c>
      <c r="T754" s="19">
        <f>5000</f>
        <v>5000</v>
      </c>
      <c r="U754" s="19">
        <f>Table3[[#This Row],[Price]]^0.2*20000*LOG((Table3[[#This Row],[Age]]+2))*Table3[[#This Row],[FiveYearDeathRate]]</f>
        <v>3871.5346553739182</v>
      </c>
      <c r="V754" s="19">
        <f>Table3[Price]+Table3[[#This Row],[FiveYearFuelCost]]+Table3[[#This Row],[FiveYearInsurance]]+Table3[[#This Row],[FiveYearRepairCost]]</f>
        <v>27228.737351329983</v>
      </c>
    </row>
    <row r="755" spans="1:22" x14ac:dyDescent="0.25">
      <c r="A755" t="s">
        <v>3528</v>
      </c>
      <c r="B755" t="s">
        <v>3543</v>
      </c>
      <c r="C755" t="s">
        <v>3544</v>
      </c>
      <c r="D755">
        <v>2008</v>
      </c>
      <c r="E755">
        <v>6</v>
      </c>
      <c r="F755">
        <v>4</v>
      </c>
      <c r="G755" s="22">
        <v>22.521999999999998</v>
      </c>
      <c r="H755" s="5">
        <v>72000</v>
      </c>
      <c r="I755" s="6">
        <v>1.4500000000000001E-2</v>
      </c>
      <c r="J755" s="6">
        <v>0.98550000000000004</v>
      </c>
      <c r="K755" s="6">
        <v>5.6133333299999998E-2</v>
      </c>
      <c r="L755" s="6">
        <v>0.94386666669999997</v>
      </c>
      <c r="M755" s="7">
        <v>14279</v>
      </c>
      <c r="N755" s="7">
        <v>13908</v>
      </c>
      <c r="O755" s="7">
        <v>14650</v>
      </c>
      <c r="P755" t="s">
        <v>996</v>
      </c>
      <c r="Q755" s="5">
        <f>5*12000*Table3[[#This Row],[FiveYearSurvivalRate]]</f>
        <v>56632.000002000001</v>
      </c>
      <c r="R755" s="21">
        <f>365*5*Table3[[#This Row],[FiveYearSurvivalRate]]</f>
        <v>1722.5566667275</v>
      </c>
      <c r="S755" s="19">
        <f>6000/Table3[[#This Row],[Gas Mileage]]*4</f>
        <v>1065.6247224935619</v>
      </c>
      <c r="T755" s="19">
        <f>5000</f>
        <v>5000</v>
      </c>
      <c r="U755" s="19">
        <f>Table3[[#This Row],[Price]]^0.2*20000*LOG((Table3[[#This Row],[Age]]+2))*Table3[[#This Row],[FiveYearDeathRate]]</f>
        <v>6869.44124995729</v>
      </c>
      <c r="V755" s="19">
        <f>Table3[Price]+Table3[[#This Row],[FiveYearFuelCost]]+Table3[[#This Row],[FiveYearInsurance]]+Table3[[#This Row],[FiveYearRepairCost]]</f>
        <v>27214.065972450851</v>
      </c>
    </row>
    <row r="756" spans="1:22" x14ac:dyDescent="0.25">
      <c r="A756" t="s">
        <v>3359</v>
      </c>
      <c r="B756" t="s">
        <v>3370</v>
      </c>
      <c r="C756" t="s">
        <v>3371</v>
      </c>
      <c r="D756">
        <v>2012</v>
      </c>
      <c r="E756">
        <v>2</v>
      </c>
      <c r="F756">
        <v>4</v>
      </c>
      <c r="G756" s="21">
        <v>22.294499999999999</v>
      </c>
      <c r="H756" s="5">
        <v>24000</v>
      </c>
      <c r="I756" s="6">
        <v>4.4000000000000003E-3</v>
      </c>
      <c r="J756" s="6">
        <v>0.99560000000000004</v>
      </c>
      <c r="K756" s="6">
        <v>2.3E-2</v>
      </c>
      <c r="L756" s="6">
        <v>0.97699999999999998</v>
      </c>
      <c r="M756" s="7">
        <v>19125</v>
      </c>
      <c r="N756" s="7">
        <v>18747</v>
      </c>
      <c r="O756" s="7">
        <v>19503</v>
      </c>
      <c r="P756" t="s">
        <v>2344</v>
      </c>
      <c r="Q756" s="5">
        <f>5*12000*Table3[[#This Row],[FiveYearSurvivalRate]]</f>
        <v>58620</v>
      </c>
      <c r="R756" s="21">
        <f>365*5*Table3[[#This Row],[FiveYearSurvivalRate]]</f>
        <v>1783.0249999999999</v>
      </c>
      <c r="S756" s="19">
        <f>6000/Table3[[#This Row],[Gas Mileage]]*4</f>
        <v>1076.4986880172239</v>
      </c>
      <c r="T756" s="19">
        <f>5000</f>
        <v>5000</v>
      </c>
      <c r="U756" s="19">
        <f>Table3[[#This Row],[Price]]^0.2*20000*LOG((Table3[[#This Row],[Age]]+2))*Table3[[#This Row],[FiveYearDeathRate]]</f>
        <v>1989.3806456872646</v>
      </c>
      <c r="V756" s="19">
        <f>Table3[Price]+Table3[[#This Row],[FiveYearFuelCost]]+Table3[[#This Row],[FiveYearInsurance]]+Table3[[#This Row],[FiveYearRepairCost]]</f>
        <v>27190.879333704492</v>
      </c>
    </row>
    <row r="757" spans="1:22" x14ac:dyDescent="0.25">
      <c r="A757" t="s">
        <v>3244</v>
      </c>
      <c r="B757" t="s">
        <v>3263</v>
      </c>
      <c r="C757" t="s">
        <v>3264</v>
      </c>
      <c r="D757">
        <v>2012</v>
      </c>
      <c r="E757">
        <v>2</v>
      </c>
      <c r="F757">
        <v>4</v>
      </c>
      <c r="G757" s="21">
        <v>19.84</v>
      </c>
      <c r="H757" s="5">
        <v>24000</v>
      </c>
      <c r="I757" s="6">
        <v>8.0000000000000002E-3</v>
      </c>
      <c r="J757" s="6">
        <v>0.99199999999999999</v>
      </c>
      <c r="K757" s="6">
        <v>0.04</v>
      </c>
      <c r="L757" s="6">
        <v>0.96</v>
      </c>
      <c r="M757" s="7">
        <v>17577</v>
      </c>
      <c r="N757" s="7">
        <v>17260</v>
      </c>
      <c r="O757" s="7">
        <v>17894</v>
      </c>
      <c r="P757" t="s">
        <v>2630</v>
      </c>
      <c r="Q757" s="5">
        <f>5*12000*Table3[[#This Row],[FiveYearSurvivalRate]]</f>
        <v>57600</v>
      </c>
      <c r="R757" s="21">
        <f>365*5*Table3[[#This Row],[FiveYearSurvivalRate]]</f>
        <v>1752</v>
      </c>
      <c r="S757" s="19">
        <f>6000/Table3[[#This Row],[Gas Mileage]]*4</f>
        <v>1209.6774193548388</v>
      </c>
      <c r="T757" s="19">
        <f>5000</f>
        <v>5000</v>
      </c>
      <c r="U757" s="19">
        <f>Table3[[#This Row],[Price]]^0.2*20000*LOG((Table3[[#This Row],[Age]]+2))*Table3[[#This Row],[FiveYearDeathRate]]</f>
        <v>3401.8777720270282</v>
      </c>
      <c r="V757" s="19">
        <f>Table3[Price]+Table3[[#This Row],[FiveYearFuelCost]]+Table3[[#This Row],[FiveYearInsurance]]+Table3[[#This Row],[FiveYearRepairCost]]</f>
        <v>27188.555191381864</v>
      </c>
    </row>
    <row r="758" spans="1:22" x14ac:dyDescent="0.25">
      <c r="A758" t="s">
        <v>3145</v>
      </c>
      <c r="B758" t="s">
        <v>3158</v>
      </c>
      <c r="C758" t="s">
        <v>3159</v>
      </c>
      <c r="D758">
        <v>2007</v>
      </c>
      <c r="E758">
        <v>7</v>
      </c>
      <c r="F758">
        <v>3</v>
      </c>
      <c r="G758" s="21">
        <v>25.5</v>
      </c>
      <c r="H758" s="5">
        <v>84000</v>
      </c>
      <c r="I758" s="6">
        <v>2.9600000000000001E-2</v>
      </c>
      <c r="J758" s="6">
        <v>0.97040000000000004</v>
      </c>
      <c r="K758" s="6">
        <v>0.14760000000000001</v>
      </c>
      <c r="L758" s="6">
        <v>0.85240000000000005</v>
      </c>
      <c r="M758" s="7">
        <v>5474</v>
      </c>
      <c r="N758" s="7">
        <v>5336</v>
      </c>
      <c r="O758" s="7">
        <v>5611</v>
      </c>
      <c r="P758" t="s">
        <v>704</v>
      </c>
      <c r="Q758" s="5">
        <f>5*12000*Table3[[#This Row],[FiveYearSurvivalRate]]</f>
        <v>51144</v>
      </c>
      <c r="R758" s="21">
        <f>365*5*Table3[[#This Row],[FiveYearSurvivalRate]]</f>
        <v>1555.63</v>
      </c>
      <c r="S758" s="19">
        <f>6000/Table3[[#This Row],[Gas Mileage]]*4</f>
        <v>941.17647058823525</v>
      </c>
      <c r="T758" s="19">
        <f>5000</f>
        <v>5000</v>
      </c>
      <c r="U758" s="19">
        <f>Table3[[#This Row],[Price]]^0.2*20000*LOG((Table3[[#This Row],[Age]]+2))*Table3[[#This Row],[FiveYearDeathRate]]</f>
        <v>15755.640806343734</v>
      </c>
      <c r="V758" s="19">
        <f>Table3[Price]+Table3[[#This Row],[FiveYearFuelCost]]+Table3[[#This Row],[FiveYearInsurance]]+Table3[[#This Row],[FiveYearRepairCost]]</f>
        <v>27170.817276931968</v>
      </c>
    </row>
    <row r="759" spans="1:22" x14ac:dyDescent="0.25">
      <c r="A759" t="s">
        <v>3162</v>
      </c>
      <c r="B759" t="s">
        <v>3165</v>
      </c>
      <c r="C759" t="s">
        <v>3166</v>
      </c>
      <c r="D759">
        <v>2009</v>
      </c>
      <c r="E759">
        <v>5</v>
      </c>
      <c r="F759">
        <v>2.33</v>
      </c>
      <c r="G759" s="21">
        <v>21.14</v>
      </c>
      <c r="H759" s="5">
        <v>60000</v>
      </c>
      <c r="I759" s="6">
        <v>1.7000000000000001E-2</v>
      </c>
      <c r="J759" s="6">
        <v>0.98299999999999998</v>
      </c>
      <c r="K759" s="6">
        <v>9.5000000000000001E-2</v>
      </c>
      <c r="L759" s="6">
        <v>0.90500000000000003</v>
      </c>
      <c r="M759" s="7">
        <v>10726</v>
      </c>
      <c r="N759" s="7">
        <v>10544</v>
      </c>
      <c r="O759" s="7">
        <v>10909</v>
      </c>
      <c r="P759" t="s">
        <v>1412</v>
      </c>
      <c r="Q759" s="5">
        <f>5*12000*Table3[[#This Row],[FiveYearSurvivalRate]]</f>
        <v>54300</v>
      </c>
      <c r="R759" s="21">
        <f>365*5*Table3[[#This Row],[FiveYearSurvivalRate]]</f>
        <v>1651.625</v>
      </c>
      <c r="S759" s="19">
        <f>6000/Table3[[#This Row],[Gas Mileage]]*4</f>
        <v>1135.2885525070956</v>
      </c>
      <c r="T759" s="19">
        <f>5000</f>
        <v>5000</v>
      </c>
      <c r="U759" s="19">
        <f>Table3[[#This Row],[Price]]^0.2*20000*LOG((Table3[[#This Row],[Age]]+2))*Table3[[#This Row],[FiveYearDeathRate]]</f>
        <v>10274.205639930451</v>
      </c>
      <c r="V759" s="19">
        <f>Table3[Price]+Table3[[#This Row],[FiveYearFuelCost]]+Table3[[#This Row],[FiveYearInsurance]]+Table3[[#This Row],[FiveYearRepairCost]]</f>
        <v>27135.494192437545</v>
      </c>
    </row>
    <row r="760" spans="1:22" x14ac:dyDescent="0.25">
      <c r="A760" t="s">
        <v>3376</v>
      </c>
      <c r="B760" t="s">
        <v>3388</v>
      </c>
      <c r="C760" t="s">
        <v>3389</v>
      </c>
      <c r="D760">
        <v>2014</v>
      </c>
      <c r="E760">
        <v>0</v>
      </c>
      <c r="G760" s="21">
        <v>25.16</v>
      </c>
      <c r="H760" s="5">
        <v>0</v>
      </c>
      <c r="I760" s="6">
        <v>0</v>
      </c>
      <c r="J760" s="6">
        <v>1</v>
      </c>
      <c r="K760" s="6">
        <v>1.6E-2</v>
      </c>
      <c r="L760" s="6">
        <v>0.98399999999999999</v>
      </c>
      <c r="M760" s="7">
        <v>20480</v>
      </c>
      <c r="N760" s="7">
        <v>20140</v>
      </c>
      <c r="O760" s="7">
        <v>20822</v>
      </c>
      <c r="P760" t="s">
        <v>3680</v>
      </c>
      <c r="Q760" s="5">
        <f>5*12000*Table3[[#This Row],[FiveYearSurvivalRate]]</f>
        <v>59040</v>
      </c>
      <c r="R760" s="21">
        <f>365*5*Table3[[#This Row],[FiveYearSurvivalRate]]</f>
        <v>1795.8</v>
      </c>
      <c r="S760" s="19">
        <f>6000/Table3[[#This Row],[Gas Mileage]]*4</f>
        <v>953.89507154213038</v>
      </c>
      <c r="T760" s="19">
        <f>5000</f>
        <v>5000</v>
      </c>
      <c r="U760" s="19">
        <f>Table3[[#This Row],[Price]]^0.2*20000*LOG((Table3[[#This Row],[Age]]+2))*Table3[[#This Row],[FiveYearDeathRate]]</f>
        <v>701.49687570296385</v>
      </c>
      <c r="V760" s="19">
        <f>Table3[Price]+Table3[[#This Row],[FiveYearFuelCost]]+Table3[[#This Row],[FiveYearInsurance]]+Table3[[#This Row],[FiveYearRepairCost]]</f>
        <v>27135.391947245094</v>
      </c>
    </row>
    <row r="761" spans="1:22" x14ac:dyDescent="0.25">
      <c r="A761" t="s">
        <v>3466</v>
      </c>
      <c r="B761" t="s">
        <v>3467</v>
      </c>
      <c r="C761" t="s">
        <v>3468</v>
      </c>
      <c r="D761">
        <v>2008</v>
      </c>
      <c r="E761">
        <v>6</v>
      </c>
      <c r="F761">
        <v>2.33</v>
      </c>
      <c r="G761" s="21">
        <v>19.103000000000002</v>
      </c>
      <c r="H761" s="5">
        <v>72000</v>
      </c>
      <c r="I761" s="6">
        <v>1.54E-2</v>
      </c>
      <c r="J761" s="6">
        <v>0.98460000000000003</v>
      </c>
      <c r="K761" s="6">
        <v>5.3933333299999997E-2</v>
      </c>
      <c r="L761" s="6">
        <v>0.94606666669999995</v>
      </c>
      <c r="M761" s="7">
        <v>14273</v>
      </c>
      <c r="N761" s="7">
        <v>13938</v>
      </c>
      <c r="O761" s="7">
        <v>14608</v>
      </c>
      <c r="P761" t="s">
        <v>936</v>
      </c>
      <c r="Q761" s="5">
        <f>5*12000*Table3[[#This Row],[FiveYearSurvivalRate]]</f>
        <v>56764.000001999993</v>
      </c>
      <c r="R761" s="21">
        <f>365*5*Table3[[#This Row],[FiveYearSurvivalRate]]</f>
        <v>1726.5716667274999</v>
      </c>
      <c r="S761" s="19">
        <f>6000/Table3[[#This Row],[Gas Mileage]]*4</f>
        <v>1256.3471706014761</v>
      </c>
      <c r="T761" s="19">
        <f>5000</f>
        <v>5000</v>
      </c>
      <c r="U761" s="19">
        <f>Table3[[#This Row],[Price]]^0.2*20000*LOG((Table3[[#This Row],[Age]]+2))*Table3[[#This Row],[FiveYearDeathRate]]</f>
        <v>6599.6565953723566</v>
      </c>
      <c r="V761" s="19">
        <f>Table3[Price]+Table3[[#This Row],[FiveYearFuelCost]]+Table3[[#This Row],[FiveYearInsurance]]+Table3[[#This Row],[FiveYearRepairCost]]</f>
        <v>27129.00376597383</v>
      </c>
    </row>
    <row r="762" spans="1:22" x14ac:dyDescent="0.25">
      <c r="A762" t="s">
        <v>3413</v>
      </c>
      <c r="B762" t="s">
        <v>3428</v>
      </c>
      <c r="C762" t="s">
        <v>3429</v>
      </c>
      <c r="D762">
        <v>2005</v>
      </c>
      <c r="E762">
        <v>9</v>
      </c>
      <c r="F762">
        <v>2.67</v>
      </c>
      <c r="G762" s="21">
        <v>20.62</v>
      </c>
      <c r="H762" s="5">
        <v>108000</v>
      </c>
      <c r="I762" s="6">
        <v>2.6800000000000001E-2</v>
      </c>
      <c r="J762" s="6">
        <v>0.97319999999999995</v>
      </c>
      <c r="K762" s="6">
        <v>0.1252666667</v>
      </c>
      <c r="L762" s="6">
        <v>0.87473333330000003</v>
      </c>
      <c r="M762" s="7">
        <v>6066</v>
      </c>
      <c r="N762" s="7">
        <v>5975</v>
      </c>
      <c r="O762" s="7">
        <v>6156</v>
      </c>
      <c r="P762" t="s">
        <v>232</v>
      </c>
      <c r="Q762" s="5">
        <f>5*12000*Table3[[#This Row],[FiveYearSurvivalRate]]</f>
        <v>52483.999997999999</v>
      </c>
      <c r="R762" s="21">
        <f>365*5*Table3[[#This Row],[FiveYearSurvivalRate]]</f>
        <v>1596.3883332724999</v>
      </c>
      <c r="S762" s="19">
        <f>6000/Table3[[#This Row],[Gas Mileage]]*4</f>
        <v>1163.9185257032007</v>
      </c>
      <c r="T762" s="19">
        <f>5000</f>
        <v>5000</v>
      </c>
      <c r="U762" s="19">
        <f>Table3[[#This Row],[Price]]^0.2*20000*LOG((Table3[[#This Row],[Age]]+2))*Table3[[#This Row],[FiveYearDeathRate]]</f>
        <v>14895.686411814133</v>
      </c>
      <c r="V762" s="19">
        <f>Table3[Price]+Table3[[#This Row],[FiveYearFuelCost]]+Table3[[#This Row],[FiveYearInsurance]]+Table3[[#This Row],[FiveYearRepairCost]]</f>
        <v>27125.604937517332</v>
      </c>
    </row>
    <row r="763" spans="1:22" x14ac:dyDescent="0.25">
      <c r="A763" t="s">
        <v>3202</v>
      </c>
      <c r="B763" t="s">
        <v>3209</v>
      </c>
      <c r="C763" t="s">
        <v>3210</v>
      </c>
      <c r="D763">
        <v>2006</v>
      </c>
      <c r="E763">
        <v>8</v>
      </c>
      <c r="F763">
        <v>1</v>
      </c>
      <c r="G763" s="21">
        <v>16.616</v>
      </c>
      <c r="H763" s="5">
        <v>96000</v>
      </c>
      <c r="I763" s="6">
        <v>3.61E-2</v>
      </c>
      <c r="J763" s="6">
        <v>0.96389999999999998</v>
      </c>
      <c r="K763" s="6">
        <v>0.1482</v>
      </c>
      <c r="L763" s="6">
        <v>0.8518</v>
      </c>
      <c r="M763" s="7">
        <v>4625</v>
      </c>
      <c r="N763" s="7">
        <v>4530</v>
      </c>
      <c r="O763" s="7">
        <v>4720</v>
      </c>
      <c r="P763" t="s">
        <v>412</v>
      </c>
      <c r="Q763" s="5">
        <f>5*12000*Table3[[#This Row],[FiveYearSurvivalRate]]</f>
        <v>51108</v>
      </c>
      <c r="R763" s="21">
        <f>365*5*Table3[[#This Row],[FiveYearSurvivalRate]]</f>
        <v>1554.5350000000001</v>
      </c>
      <c r="S763" s="19">
        <f>6000/Table3[[#This Row],[Gas Mileage]]*4</f>
        <v>1444.3909484833896</v>
      </c>
      <c r="T763" s="19">
        <f>5000</f>
        <v>5000</v>
      </c>
      <c r="U763" s="19">
        <f>Table3[[#This Row],[Price]]^0.2*20000*LOG((Table3[[#This Row],[Age]]+2))*Table3[[#This Row],[FiveYearDeathRate]]</f>
        <v>16028.782901158253</v>
      </c>
      <c r="V763" s="19">
        <f>Table3[Price]+Table3[[#This Row],[FiveYearFuelCost]]+Table3[[#This Row],[FiveYearInsurance]]+Table3[[#This Row],[FiveYearRepairCost]]</f>
        <v>27098.173849641644</v>
      </c>
    </row>
    <row r="764" spans="1:22" x14ac:dyDescent="0.25">
      <c r="A764" t="s">
        <v>3048</v>
      </c>
      <c r="B764" t="s">
        <v>3059</v>
      </c>
      <c r="C764" t="s">
        <v>3060</v>
      </c>
      <c r="D764">
        <v>2011</v>
      </c>
      <c r="E764">
        <v>3</v>
      </c>
      <c r="F764">
        <v>4</v>
      </c>
      <c r="G764" s="21">
        <v>24.669</v>
      </c>
      <c r="H764" s="5">
        <v>36000</v>
      </c>
      <c r="I764" s="6">
        <v>6.6E-3</v>
      </c>
      <c r="J764" s="6">
        <v>0.99339999999999995</v>
      </c>
      <c r="K764" s="6">
        <v>1.8800000000000001E-2</v>
      </c>
      <c r="L764" s="6">
        <v>0.98119999999999996</v>
      </c>
      <c r="M764" s="7">
        <v>19214</v>
      </c>
      <c r="N764" s="7">
        <v>18927</v>
      </c>
      <c r="O764" s="7">
        <v>19501</v>
      </c>
      <c r="P764" t="s">
        <v>2202</v>
      </c>
      <c r="Q764" s="5">
        <f>5*12000*Table3[[#This Row],[FiveYearSurvivalRate]]</f>
        <v>58872</v>
      </c>
      <c r="R764" s="21">
        <f>365*5*Table3[[#This Row],[FiveYearSurvivalRate]]</f>
        <v>1790.6899999999998</v>
      </c>
      <c r="S764" s="19">
        <f>6000/Table3[[#This Row],[Gas Mileage]]*4</f>
        <v>972.88094369451539</v>
      </c>
      <c r="T764" s="19">
        <f>5000</f>
        <v>5000</v>
      </c>
      <c r="U764" s="19">
        <f>Table3[[#This Row],[Price]]^0.2*20000*LOG((Table3[[#This Row],[Age]]+2))*Table3[[#This Row],[FiveYearDeathRate]]</f>
        <v>1889.6002642036792</v>
      </c>
      <c r="V764" s="19">
        <f>Table3[Price]+Table3[[#This Row],[FiveYearFuelCost]]+Table3[[#This Row],[FiveYearInsurance]]+Table3[[#This Row],[FiveYearRepairCost]]</f>
        <v>27076.481207898196</v>
      </c>
    </row>
    <row r="765" spans="1:22" x14ac:dyDescent="0.25">
      <c r="A765" t="s">
        <v>3376</v>
      </c>
      <c r="B765" t="s">
        <v>3379</v>
      </c>
      <c r="C765" t="s">
        <v>3380</v>
      </c>
      <c r="D765">
        <v>2010</v>
      </c>
      <c r="E765">
        <v>4</v>
      </c>
      <c r="F765">
        <v>2.67</v>
      </c>
      <c r="G765" s="21">
        <v>19.443999999999999</v>
      </c>
      <c r="H765" s="5">
        <v>48000</v>
      </c>
      <c r="I765" s="6">
        <v>1.2800000000000001E-2</v>
      </c>
      <c r="J765" s="6">
        <v>0.98719999999999997</v>
      </c>
      <c r="K765" s="6">
        <v>2.8000000000000001E-2</v>
      </c>
      <c r="L765" s="6">
        <v>0.97199999999999998</v>
      </c>
      <c r="M765" s="7">
        <v>17752</v>
      </c>
      <c r="N765" s="7">
        <v>17290</v>
      </c>
      <c r="O765" s="7">
        <v>18215</v>
      </c>
      <c r="P765" t="s">
        <v>1580</v>
      </c>
      <c r="Q765" s="5">
        <f>5*12000*Table3[[#This Row],[FiveYearSurvivalRate]]</f>
        <v>58320</v>
      </c>
      <c r="R765" s="21">
        <f>365*5*Table3[[#This Row],[FiveYearSurvivalRate]]</f>
        <v>1773.8999999999999</v>
      </c>
      <c r="S765" s="19">
        <f>6000/Table3[[#This Row],[Gas Mileage]]*4</f>
        <v>1234.3139271754783</v>
      </c>
      <c r="T765" s="19">
        <f>5000</f>
        <v>5000</v>
      </c>
      <c r="U765" s="19">
        <f>Table3[[#This Row],[Price]]^0.2*20000*LOG((Table3[[#This Row],[Age]]+2))*Table3[[#This Row],[FiveYearDeathRate]]</f>
        <v>3083.9086455728389</v>
      </c>
      <c r="V765" s="19">
        <f>Table3[Price]+Table3[[#This Row],[FiveYearFuelCost]]+Table3[[#This Row],[FiveYearInsurance]]+Table3[[#This Row],[FiveYearRepairCost]]</f>
        <v>27070.222572748316</v>
      </c>
    </row>
    <row r="766" spans="1:22" x14ac:dyDescent="0.25">
      <c r="A766" t="s">
        <v>3063</v>
      </c>
      <c r="B766" t="s">
        <v>3066</v>
      </c>
      <c r="C766" t="s">
        <v>3067</v>
      </c>
      <c r="D766">
        <v>2010</v>
      </c>
      <c r="E766">
        <v>4</v>
      </c>
      <c r="F766">
        <v>4</v>
      </c>
      <c r="G766" s="21">
        <v>25.718</v>
      </c>
      <c r="H766" s="5">
        <v>48000</v>
      </c>
      <c r="I766" s="6">
        <v>8.0000000000000002E-3</v>
      </c>
      <c r="J766" s="6">
        <v>0.99199999999999999</v>
      </c>
      <c r="K766" s="6">
        <v>4.9200000000000001E-2</v>
      </c>
      <c r="L766" s="6">
        <v>0.95079999999999998</v>
      </c>
      <c r="M766" s="7">
        <v>15826</v>
      </c>
      <c r="N766" s="7">
        <v>15418</v>
      </c>
      <c r="O766" s="7">
        <v>16234</v>
      </c>
      <c r="P766" t="s">
        <v>1842</v>
      </c>
      <c r="Q766" s="5">
        <f>5*12000*Table3[[#This Row],[FiveYearSurvivalRate]]</f>
        <v>57048</v>
      </c>
      <c r="R766" s="21">
        <f>365*5*Table3[[#This Row],[FiveYearSurvivalRate]]</f>
        <v>1735.21</v>
      </c>
      <c r="S766" s="19">
        <f>6000/Table3[[#This Row],[Gas Mileage]]*4</f>
        <v>933.19853798895713</v>
      </c>
      <c r="T766" s="19">
        <f>5000</f>
        <v>5000</v>
      </c>
      <c r="U766" s="19">
        <f>Table3[[#This Row],[Price]]^0.2*20000*LOG((Table3[[#This Row],[Age]]+2))*Table3[[#This Row],[FiveYearDeathRate]]</f>
        <v>5295.821645395381</v>
      </c>
      <c r="V766" s="19">
        <f>Table3[Price]+Table3[[#This Row],[FiveYearFuelCost]]+Table3[[#This Row],[FiveYearInsurance]]+Table3[[#This Row],[FiveYearRepairCost]]</f>
        <v>27055.020183384338</v>
      </c>
    </row>
    <row r="767" spans="1:22" x14ac:dyDescent="0.25">
      <c r="A767" t="s">
        <v>3048</v>
      </c>
      <c r="B767" t="s">
        <v>3055</v>
      </c>
      <c r="C767" t="s">
        <v>3056</v>
      </c>
      <c r="D767">
        <v>2009</v>
      </c>
      <c r="E767">
        <v>5</v>
      </c>
      <c r="F767">
        <v>4</v>
      </c>
      <c r="G767" s="21">
        <v>23.165400000000002</v>
      </c>
      <c r="H767" s="5">
        <v>60000</v>
      </c>
      <c r="I767" s="6">
        <v>1.0999999999999999E-2</v>
      </c>
      <c r="J767" s="6">
        <v>0.98899999999999999</v>
      </c>
      <c r="K767" s="6">
        <v>3.6999999999999998E-2</v>
      </c>
      <c r="L767" s="6">
        <v>0.96299999999999997</v>
      </c>
      <c r="M767" s="7">
        <v>16648</v>
      </c>
      <c r="N767" s="7">
        <v>16396</v>
      </c>
      <c r="O767" s="7">
        <v>16899</v>
      </c>
      <c r="P767" t="s">
        <v>1388</v>
      </c>
      <c r="Q767" s="5">
        <f>5*12000*Table3[[#This Row],[FiveYearSurvivalRate]]</f>
        <v>57780</v>
      </c>
      <c r="R767" s="21">
        <f>365*5*Table3[[#This Row],[FiveYearSurvivalRate]]</f>
        <v>1757.4749999999999</v>
      </c>
      <c r="S767" s="19">
        <f>6000/Table3[[#This Row],[Gas Mileage]]*4</f>
        <v>1036.0278691496801</v>
      </c>
      <c r="T767" s="19">
        <f>5000</f>
        <v>5000</v>
      </c>
      <c r="U767" s="19">
        <f>Table3[[#This Row],[Price]]^0.2*20000*LOG((Table3[[#This Row],[Age]]+2))*Table3[[#This Row],[FiveYearDeathRate]]</f>
        <v>4369.2935900259045</v>
      </c>
      <c r="V767" s="19">
        <f>Table3[Price]+Table3[[#This Row],[FiveYearFuelCost]]+Table3[[#This Row],[FiveYearInsurance]]+Table3[[#This Row],[FiveYearRepairCost]]</f>
        <v>27053.321459175582</v>
      </c>
    </row>
    <row r="768" spans="1:22" x14ac:dyDescent="0.25">
      <c r="A768" t="s">
        <v>3175</v>
      </c>
      <c r="B768" t="s">
        <v>3176</v>
      </c>
      <c r="C768" t="s">
        <v>3177</v>
      </c>
      <c r="D768">
        <v>2013</v>
      </c>
      <c r="E768">
        <v>1</v>
      </c>
      <c r="F768">
        <v>4</v>
      </c>
      <c r="G768" s="21">
        <v>22.484000000000002</v>
      </c>
      <c r="H768" s="5">
        <v>12000</v>
      </c>
      <c r="I768" s="6">
        <v>2.2000000000000001E-3</v>
      </c>
      <c r="J768" s="6">
        <v>0.99780000000000002</v>
      </c>
      <c r="K768" s="6">
        <v>1.7000000000000001E-2</v>
      </c>
      <c r="L768" s="6">
        <v>0.98299999999999998</v>
      </c>
      <c r="M768" s="7">
        <v>19790</v>
      </c>
      <c r="N768" s="7">
        <v>19206</v>
      </c>
      <c r="O768" s="7">
        <v>20374</v>
      </c>
      <c r="P768" t="s">
        <v>2898</v>
      </c>
      <c r="Q768" s="5">
        <f>5*12000*Table3[[#This Row],[FiveYearSurvivalRate]]</f>
        <v>58980</v>
      </c>
      <c r="R768" s="21">
        <f>365*5*Table3[[#This Row],[FiveYearSurvivalRate]]</f>
        <v>1793.9749999999999</v>
      </c>
      <c r="S768" s="19">
        <f>6000/Table3[[#This Row],[Gas Mileage]]*4</f>
        <v>1067.4257249599714</v>
      </c>
      <c r="T768" s="19">
        <f>5000</f>
        <v>5000</v>
      </c>
      <c r="U768" s="19">
        <f>Table3[[#This Row],[Price]]^0.2*20000*LOG((Table3[[#This Row],[Age]]+2))*Table3[[#This Row],[FiveYearDeathRate]]</f>
        <v>1173.2669571326503</v>
      </c>
      <c r="V768" s="19">
        <f>Table3[Price]+Table3[[#This Row],[FiveYearFuelCost]]+Table3[[#This Row],[FiveYearInsurance]]+Table3[[#This Row],[FiveYearRepairCost]]</f>
        <v>27030.692682092624</v>
      </c>
    </row>
    <row r="769" spans="1:22" x14ac:dyDescent="0.25">
      <c r="A769" t="s">
        <v>3413</v>
      </c>
      <c r="B769" t="s">
        <v>3420</v>
      </c>
      <c r="C769" t="s">
        <v>3421</v>
      </c>
      <c r="D769">
        <v>2007</v>
      </c>
      <c r="E769">
        <v>7</v>
      </c>
      <c r="G769" s="21">
        <v>18.974</v>
      </c>
      <c r="H769" s="5">
        <v>84000</v>
      </c>
      <c r="I769" s="6">
        <v>1.9400000000000001E-2</v>
      </c>
      <c r="J769" s="6">
        <v>0.98060000000000003</v>
      </c>
      <c r="K769" s="6">
        <v>8.7133333300000004E-2</v>
      </c>
      <c r="L769" s="6">
        <v>0.91286666670000005</v>
      </c>
      <c r="M769" s="7">
        <v>10211</v>
      </c>
      <c r="N769" s="7">
        <v>9927</v>
      </c>
      <c r="O769" s="7">
        <v>10495</v>
      </c>
      <c r="P769" t="s">
        <v>562</v>
      </c>
      <c r="Q769" s="5">
        <f>5*12000*Table3[[#This Row],[FiveYearSurvivalRate]]</f>
        <v>54772.000002000001</v>
      </c>
      <c r="R769" s="21">
        <f>365*5*Table3[[#This Row],[FiveYearSurvivalRate]]</f>
        <v>1665.9816667275002</v>
      </c>
      <c r="S769" s="19">
        <f>6000/Table3[[#This Row],[Gas Mileage]]*4</f>
        <v>1264.8887951934225</v>
      </c>
      <c r="T769" s="19">
        <f>5000</f>
        <v>5000</v>
      </c>
      <c r="U769" s="19">
        <f>Table3[[#This Row],[Price]]^0.2*20000*LOG((Table3[[#This Row],[Age]]+2))*Table3[[#This Row],[FiveYearDeathRate]]</f>
        <v>10536.266301925685</v>
      </c>
      <c r="V769" s="19">
        <f>Table3[Price]+Table3[[#This Row],[FiveYearFuelCost]]+Table3[[#This Row],[FiveYearInsurance]]+Table3[[#This Row],[FiveYearRepairCost]]</f>
        <v>27012.15509711911</v>
      </c>
    </row>
    <row r="770" spans="1:22" x14ac:dyDescent="0.25">
      <c r="A770" t="s">
        <v>3413</v>
      </c>
      <c r="B770" t="s">
        <v>3430</v>
      </c>
      <c r="C770" t="s">
        <v>3431</v>
      </c>
      <c r="D770">
        <v>2005</v>
      </c>
      <c r="E770">
        <v>9</v>
      </c>
      <c r="F770">
        <v>2.67</v>
      </c>
      <c r="G770" s="21">
        <v>20.518999999999998</v>
      </c>
      <c r="H770" s="5">
        <v>108000</v>
      </c>
      <c r="I770" s="6">
        <v>2.6800000000000001E-2</v>
      </c>
      <c r="J770" s="6">
        <v>0.97319999999999995</v>
      </c>
      <c r="K770" s="6">
        <v>0.1252666667</v>
      </c>
      <c r="L770" s="6">
        <v>0.87473333330000003</v>
      </c>
      <c r="M770" s="7">
        <v>5986</v>
      </c>
      <c r="N770" s="7">
        <v>5875</v>
      </c>
      <c r="O770" s="7">
        <v>6096</v>
      </c>
      <c r="P770" t="s">
        <v>234</v>
      </c>
      <c r="Q770" s="5">
        <f>5*12000*Table3[[#This Row],[FiveYearSurvivalRate]]</f>
        <v>52483.999997999999</v>
      </c>
      <c r="R770" s="21">
        <f>365*5*Table3[[#This Row],[FiveYearSurvivalRate]]</f>
        <v>1596.3883332724999</v>
      </c>
      <c r="S770" s="19">
        <f>6000/Table3[[#This Row],[Gas Mileage]]*4</f>
        <v>1169.6476436473513</v>
      </c>
      <c r="T770" s="19">
        <f>5000</f>
        <v>5000</v>
      </c>
      <c r="U770" s="19">
        <f>Table3[[#This Row],[Price]]^0.2*20000*LOG((Table3[[#This Row],[Age]]+2))*Table3[[#This Row],[FiveYearDeathRate]]</f>
        <v>14856.187847241776</v>
      </c>
      <c r="V770" s="19">
        <f>Table3[Price]+Table3[[#This Row],[FiveYearFuelCost]]+Table3[[#This Row],[FiveYearInsurance]]+Table3[[#This Row],[FiveYearRepairCost]]</f>
        <v>27011.835490889127</v>
      </c>
    </row>
    <row r="771" spans="1:22" x14ac:dyDescent="0.25">
      <c r="A771" t="s">
        <v>3145</v>
      </c>
      <c r="B771" t="s">
        <v>3158</v>
      </c>
      <c r="C771" t="s">
        <v>3159</v>
      </c>
      <c r="D771">
        <v>2006</v>
      </c>
      <c r="E771">
        <v>8</v>
      </c>
      <c r="F771">
        <v>3</v>
      </c>
      <c r="G771" s="21">
        <v>25.5</v>
      </c>
      <c r="H771" s="5">
        <v>96000</v>
      </c>
      <c r="I771" s="6">
        <v>3.9399999999999998E-2</v>
      </c>
      <c r="J771" s="6">
        <v>0.96060000000000001</v>
      </c>
      <c r="K771" s="6">
        <v>0.16739999999999999</v>
      </c>
      <c r="L771" s="6">
        <v>0.83260000000000001</v>
      </c>
      <c r="M771" s="7">
        <v>3721</v>
      </c>
      <c r="N771" s="7">
        <v>3648</v>
      </c>
      <c r="O771" s="7">
        <v>3795</v>
      </c>
      <c r="P771" t="s">
        <v>378</v>
      </c>
      <c r="Q771" s="5">
        <f>5*12000*Table3[[#This Row],[FiveYearSurvivalRate]]</f>
        <v>49956</v>
      </c>
      <c r="R771" s="21">
        <f>365*5*Table3[[#This Row],[FiveYearSurvivalRate]]</f>
        <v>1519.4950000000001</v>
      </c>
      <c r="S771" s="19">
        <f>6000/Table3[[#This Row],[Gas Mileage]]*4</f>
        <v>941.17647058823525</v>
      </c>
      <c r="T771" s="19">
        <f>5000</f>
        <v>5000</v>
      </c>
      <c r="U771" s="19">
        <f>Table3[[#This Row],[Price]]^0.2*20000*LOG((Table3[[#This Row],[Age]]+2))*Table3[[#This Row],[FiveYearDeathRate]]</f>
        <v>17334.742042550406</v>
      </c>
      <c r="V771" s="19">
        <f>Table3[Price]+Table3[[#This Row],[FiveYearFuelCost]]+Table3[[#This Row],[FiveYearInsurance]]+Table3[[#This Row],[FiveYearRepairCost]]</f>
        <v>26996.91851313864</v>
      </c>
    </row>
    <row r="772" spans="1:22" x14ac:dyDescent="0.25">
      <c r="A772" t="s">
        <v>3162</v>
      </c>
      <c r="B772" t="s">
        <v>3163</v>
      </c>
      <c r="C772" t="s">
        <v>3164</v>
      </c>
      <c r="D772">
        <v>2014</v>
      </c>
      <c r="E772">
        <v>0</v>
      </c>
      <c r="F772">
        <v>4</v>
      </c>
      <c r="G772" s="21">
        <v>23.24</v>
      </c>
      <c r="H772" s="5">
        <v>0</v>
      </c>
      <c r="I772" s="6">
        <v>0</v>
      </c>
      <c r="J772" s="6">
        <v>1</v>
      </c>
      <c r="K772" s="6">
        <v>1.7000000000000001E-2</v>
      </c>
      <c r="L772" s="6">
        <v>0.98299999999999998</v>
      </c>
      <c r="M772" s="7">
        <v>20210</v>
      </c>
      <c r="N772" s="7">
        <v>19795</v>
      </c>
      <c r="O772" s="7">
        <v>20626</v>
      </c>
      <c r="P772" t="s">
        <v>3604</v>
      </c>
      <c r="Q772" s="5">
        <f>5*12000*Table3[[#This Row],[FiveYearSurvivalRate]]</f>
        <v>58980</v>
      </c>
      <c r="R772" s="21">
        <f>365*5*Table3[[#This Row],[FiveYearSurvivalRate]]</f>
        <v>1793.9749999999999</v>
      </c>
      <c r="S772" s="19">
        <f>6000/Table3[[#This Row],[Gas Mileage]]*4</f>
        <v>1032.7022375215147</v>
      </c>
      <c r="T772" s="19">
        <f>5000</f>
        <v>5000</v>
      </c>
      <c r="U772" s="19">
        <f>Table3[[#This Row],[Price]]^0.2*20000*LOG((Table3[[#This Row],[Age]]+2))*Table3[[#This Row],[FiveYearDeathRate]]</f>
        <v>743.36473096480518</v>
      </c>
      <c r="V772" s="19">
        <f>Table3[Price]+Table3[[#This Row],[FiveYearFuelCost]]+Table3[[#This Row],[FiveYearInsurance]]+Table3[[#This Row],[FiveYearRepairCost]]</f>
        <v>26986.066968486321</v>
      </c>
    </row>
    <row r="773" spans="1:22" x14ac:dyDescent="0.25">
      <c r="A773" t="s">
        <v>3288</v>
      </c>
      <c r="B773" t="s">
        <v>3295</v>
      </c>
      <c r="C773" t="s">
        <v>3296</v>
      </c>
      <c r="D773">
        <v>2009</v>
      </c>
      <c r="E773">
        <v>5</v>
      </c>
      <c r="F773">
        <v>2.33</v>
      </c>
      <c r="G773" s="21">
        <v>18.135999999999999</v>
      </c>
      <c r="H773" s="5">
        <v>60000</v>
      </c>
      <c r="I773" s="6">
        <v>1.7000000000000001E-2</v>
      </c>
      <c r="J773" s="6">
        <v>0.98299999999999998</v>
      </c>
      <c r="K773" s="6">
        <v>9.5000000000000001E-2</v>
      </c>
      <c r="L773" s="6">
        <v>0.90500000000000003</v>
      </c>
      <c r="M773" s="7">
        <v>10442</v>
      </c>
      <c r="N773" s="7">
        <v>10275</v>
      </c>
      <c r="O773" s="7">
        <v>10608</v>
      </c>
      <c r="P773" t="s">
        <v>1510</v>
      </c>
      <c r="Q773" s="5">
        <f>5*12000*Table3[[#This Row],[FiveYearSurvivalRate]]</f>
        <v>54300</v>
      </c>
      <c r="R773" s="21">
        <f>365*5*Table3[[#This Row],[FiveYearSurvivalRate]]</f>
        <v>1651.625</v>
      </c>
      <c r="S773" s="19">
        <f>6000/Table3[[#This Row],[Gas Mileage]]*4</f>
        <v>1323.3348037053374</v>
      </c>
      <c r="T773" s="19">
        <f>5000</f>
        <v>5000</v>
      </c>
      <c r="U773" s="19">
        <f>Table3[[#This Row],[Price]]^0.2*20000*LOG((Table3[[#This Row],[Age]]+2))*Table3[[#This Row],[FiveYearDeathRate]]</f>
        <v>10219.212574443389</v>
      </c>
      <c r="V773" s="19">
        <f>Table3[Price]+Table3[[#This Row],[FiveYearFuelCost]]+Table3[[#This Row],[FiveYearInsurance]]+Table3[[#This Row],[FiveYearRepairCost]]</f>
        <v>26984.547378148724</v>
      </c>
    </row>
    <row r="774" spans="1:22" x14ac:dyDescent="0.25">
      <c r="A774" t="s">
        <v>3217</v>
      </c>
      <c r="B774" t="s">
        <v>3234</v>
      </c>
      <c r="C774" t="s">
        <v>3235</v>
      </c>
      <c r="D774">
        <v>2012</v>
      </c>
      <c r="E774">
        <v>2</v>
      </c>
      <c r="F774">
        <v>4</v>
      </c>
      <c r="G774" s="21">
        <v>21.75</v>
      </c>
      <c r="H774" s="5">
        <v>24000</v>
      </c>
      <c r="I774" s="6">
        <v>4.4000000000000003E-3</v>
      </c>
      <c r="J774" s="6">
        <v>0.99560000000000004</v>
      </c>
      <c r="K774" s="6">
        <v>1.6199999999999999E-2</v>
      </c>
      <c r="L774" s="6">
        <v>0.98380000000000001</v>
      </c>
      <c r="M774" s="7">
        <v>19439</v>
      </c>
      <c r="N774" s="7">
        <v>19194</v>
      </c>
      <c r="O774" s="7">
        <v>19685</v>
      </c>
      <c r="P774" t="s">
        <v>2604</v>
      </c>
      <c r="Q774" s="5">
        <f>5*12000*Table3[[#This Row],[FiveYearSurvivalRate]]</f>
        <v>59028</v>
      </c>
      <c r="R774" s="21">
        <f>365*5*Table3[[#This Row],[FiveYearSurvivalRate]]</f>
        <v>1795.4349999999999</v>
      </c>
      <c r="S774" s="19">
        <f>6000/Table3[[#This Row],[Gas Mileage]]*4</f>
        <v>1103.4482758620691</v>
      </c>
      <c r="T774" s="19">
        <f>5000</f>
        <v>5000</v>
      </c>
      <c r="U774" s="19">
        <f>Table3[[#This Row],[Price]]^0.2*20000*LOG((Table3[[#This Row],[Age]]+2))*Table3[[#This Row],[FiveYearDeathRate]]</f>
        <v>1405.7871272232278</v>
      </c>
      <c r="V774" s="19">
        <f>Table3[Price]+Table3[[#This Row],[FiveYearFuelCost]]+Table3[[#This Row],[FiveYearInsurance]]+Table3[[#This Row],[FiveYearRepairCost]]</f>
        <v>26948.235403085295</v>
      </c>
    </row>
    <row r="775" spans="1:22" x14ac:dyDescent="0.25">
      <c r="A775" t="s">
        <v>3202</v>
      </c>
      <c r="B775" t="s">
        <v>3207</v>
      </c>
      <c r="C775" t="s">
        <v>3208</v>
      </c>
      <c r="D775">
        <v>2007</v>
      </c>
      <c r="E775">
        <v>7</v>
      </c>
      <c r="F775">
        <v>1</v>
      </c>
      <c r="G775" s="21">
        <v>18</v>
      </c>
      <c r="H775" s="5">
        <v>84000</v>
      </c>
      <c r="I775" s="6">
        <v>3.04E-2</v>
      </c>
      <c r="J775" s="6">
        <v>0.96960000000000002</v>
      </c>
      <c r="K775" s="6">
        <v>0.1241333333</v>
      </c>
      <c r="L775" s="6">
        <v>0.87586666670000002</v>
      </c>
      <c r="M775" s="7">
        <v>6772</v>
      </c>
      <c r="N775" s="7">
        <v>6665</v>
      </c>
      <c r="O775" s="7">
        <v>6880</v>
      </c>
      <c r="P775" t="s">
        <v>742</v>
      </c>
      <c r="Q775" s="5">
        <f>5*12000*Table3[[#This Row],[FiveYearSurvivalRate]]</f>
        <v>52552.000002000001</v>
      </c>
      <c r="R775" s="21">
        <f>365*5*Table3[[#This Row],[FiveYearSurvivalRate]]</f>
        <v>1598.4566667275001</v>
      </c>
      <c r="S775" s="19">
        <f>6000/Table3[[#This Row],[Gas Mileage]]*4</f>
        <v>1333.3333333333333</v>
      </c>
      <c r="T775" s="19">
        <f>5000</f>
        <v>5000</v>
      </c>
      <c r="U775" s="19">
        <f>Table3[[#This Row],[Price]]^0.2*20000*LOG((Table3[[#This Row],[Age]]+2))*Table3[[#This Row],[FiveYearDeathRate]]</f>
        <v>13826.764392844028</v>
      </c>
      <c r="V775" s="19">
        <f>Table3[Price]+Table3[[#This Row],[FiveYearFuelCost]]+Table3[[#This Row],[FiveYearInsurance]]+Table3[[#This Row],[FiveYearRepairCost]]</f>
        <v>26932.097726177359</v>
      </c>
    </row>
    <row r="776" spans="1:22" x14ac:dyDescent="0.25">
      <c r="A776" t="s">
        <v>3080</v>
      </c>
      <c r="B776" t="s">
        <v>3095</v>
      </c>
      <c r="C776" t="s">
        <v>3096</v>
      </c>
      <c r="D776">
        <v>2013</v>
      </c>
      <c r="E776">
        <v>1</v>
      </c>
      <c r="F776">
        <v>4</v>
      </c>
      <c r="G776" s="21">
        <v>22.78</v>
      </c>
      <c r="H776" s="5">
        <v>12000</v>
      </c>
      <c r="I776" s="6">
        <v>1E-3</v>
      </c>
      <c r="J776" s="6">
        <v>0.999</v>
      </c>
      <c r="K776" s="6">
        <v>8.2000000000000007E-3</v>
      </c>
      <c r="L776" s="6">
        <v>0.99180000000000001</v>
      </c>
      <c r="M776" s="7">
        <v>20299</v>
      </c>
      <c r="N776" s="7">
        <v>19731</v>
      </c>
      <c r="O776" s="7">
        <v>20866</v>
      </c>
      <c r="P776" t="s">
        <v>2834</v>
      </c>
      <c r="Q776" s="5">
        <f>5*12000*Table3[[#This Row],[FiveYearSurvivalRate]]</f>
        <v>59508</v>
      </c>
      <c r="R776" s="21">
        <f>365*5*Table3[[#This Row],[FiveYearSurvivalRate]]</f>
        <v>1810.0350000000001</v>
      </c>
      <c r="S776" s="19">
        <f>6000/Table3[[#This Row],[Gas Mileage]]*4</f>
        <v>1053.5557506584723</v>
      </c>
      <c r="T776" s="19">
        <f>5000</f>
        <v>5000</v>
      </c>
      <c r="U776" s="19">
        <f>Table3[[#This Row],[Price]]^0.2*20000*LOG((Table3[[#This Row],[Age]]+2))*Table3[[#This Row],[FiveYearDeathRate]]</f>
        <v>568.81041610343493</v>
      </c>
      <c r="V776" s="19">
        <f>Table3[Price]+Table3[[#This Row],[FiveYearFuelCost]]+Table3[[#This Row],[FiveYearInsurance]]+Table3[[#This Row],[FiveYearRepairCost]]</f>
        <v>26921.366166761909</v>
      </c>
    </row>
    <row r="777" spans="1:22" x14ac:dyDescent="0.25">
      <c r="A777" t="s">
        <v>3063</v>
      </c>
      <c r="B777" t="s">
        <v>3064</v>
      </c>
      <c r="C777" t="s">
        <v>3065</v>
      </c>
      <c r="D777">
        <v>2011</v>
      </c>
      <c r="E777">
        <v>3</v>
      </c>
      <c r="F777">
        <v>4</v>
      </c>
      <c r="G777" s="21">
        <v>26.164999999999999</v>
      </c>
      <c r="H777" s="5">
        <v>36000</v>
      </c>
      <c r="I777" s="6">
        <v>6.0000000000000001E-3</v>
      </c>
      <c r="J777" s="6">
        <v>0.99399999999999999</v>
      </c>
      <c r="K777" s="6">
        <v>3.9399999999999998E-2</v>
      </c>
      <c r="L777" s="6">
        <v>0.96060000000000001</v>
      </c>
      <c r="M777" s="7">
        <v>17129</v>
      </c>
      <c r="N777" s="7">
        <v>16585</v>
      </c>
      <c r="O777" s="7">
        <v>17673</v>
      </c>
      <c r="P777" t="s">
        <v>2246</v>
      </c>
      <c r="Q777" s="5">
        <f>5*12000*Table3[[#This Row],[FiveYearSurvivalRate]]</f>
        <v>57636</v>
      </c>
      <c r="R777" s="21">
        <f>365*5*Table3[[#This Row],[FiveYearSurvivalRate]]</f>
        <v>1753.095</v>
      </c>
      <c r="S777" s="19">
        <f>6000/Table3[[#This Row],[Gas Mileage]]*4</f>
        <v>917.25587617045676</v>
      </c>
      <c r="T777" s="19">
        <f>5000</f>
        <v>5000</v>
      </c>
      <c r="U777" s="19">
        <f>Table3[[#This Row],[Price]]^0.2*20000*LOG((Table3[[#This Row],[Age]]+2))*Table3[[#This Row],[FiveYearDeathRate]]</f>
        <v>3870.1799453009235</v>
      </c>
      <c r="V777" s="19">
        <f>Table3[Price]+Table3[[#This Row],[FiveYearFuelCost]]+Table3[[#This Row],[FiveYearInsurance]]+Table3[[#This Row],[FiveYearRepairCost]]</f>
        <v>26916.435821471379</v>
      </c>
    </row>
    <row r="778" spans="1:22" x14ac:dyDescent="0.25">
      <c r="A778" t="s">
        <v>3145</v>
      </c>
      <c r="B778" t="s">
        <v>3160</v>
      </c>
      <c r="C778" t="s">
        <v>3161</v>
      </c>
      <c r="D778">
        <v>2011</v>
      </c>
      <c r="E778">
        <v>3</v>
      </c>
      <c r="F778">
        <v>4</v>
      </c>
      <c r="G778" s="21">
        <v>19.888999999999999</v>
      </c>
      <c r="H778" s="5">
        <v>36000</v>
      </c>
      <c r="I778" s="6">
        <v>6.0000000000000001E-3</v>
      </c>
      <c r="J778" s="6">
        <v>0.99399999999999999</v>
      </c>
      <c r="K778" s="6">
        <v>3.9399999999999998E-2</v>
      </c>
      <c r="L778" s="6">
        <v>0.96060000000000001</v>
      </c>
      <c r="M778" s="7">
        <v>16842</v>
      </c>
      <c r="N778" s="7">
        <v>16610</v>
      </c>
      <c r="O778" s="7">
        <v>17074</v>
      </c>
      <c r="P778" t="s">
        <v>2190</v>
      </c>
      <c r="Q778" s="5">
        <f>5*12000*Table3[[#This Row],[FiveYearSurvivalRate]]</f>
        <v>57636</v>
      </c>
      <c r="R778" s="21">
        <f>365*5*Table3[[#This Row],[FiveYearSurvivalRate]]</f>
        <v>1753.095</v>
      </c>
      <c r="S778" s="19">
        <f>6000/Table3[[#This Row],[Gas Mileage]]*4</f>
        <v>1206.697169289557</v>
      </c>
      <c r="T778" s="19">
        <f>5000</f>
        <v>5000</v>
      </c>
      <c r="U778" s="19">
        <f>Table3[[#This Row],[Price]]^0.2*20000*LOG((Table3[[#This Row],[Age]]+2))*Table3[[#This Row],[FiveYearDeathRate]]</f>
        <v>3857.1230049574388</v>
      </c>
      <c r="V778" s="19">
        <f>Table3[Price]+Table3[[#This Row],[FiveYearFuelCost]]+Table3[[#This Row],[FiveYearInsurance]]+Table3[[#This Row],[FiveYearRepairCost]]</f>
        <v>26905.820174246997</v>
      </c>
    </row>
    <row r="779" spans="1:22" x14ac:dyDescent="0.25">
      <c r="A779" t="s">
        <v>3528</v>
      </c>
      <c r="B779" t="s">
        <v>3545</v>
      </c>
      <c r="C779" t="s">
        <v>3546</v>
      </c>
      <c r="D779">
        <v>2009</v>
      </c>
      <c r="E779">
        <v>5</v>
      </c>
      <c r="F779">
        <v>4</v>
      </c>
      <c r="G779" s="22">
        <v>18.821999999999999</v>
      </c>
      <c r="H779" s="5">
        <v>60000</v>
      </c>
      <c r="I779" s="6">
        <v>1.2E-2</v>
      </c>
      <c r="J779" s="6">
        <v>0.98799999999999999</v>
      </c>
      <c r="K779" s="6">
        <v>3.6999999999999998E-2</v>
      </c>
      <c r="L779" s="6">
        <v>0.96299999999999997</v>
      </c>
      <c r="M779" s="7">
        <v>16280</v>
      </c>
      <c r="N779" s="7">
        <v>15891</v>
      </c>
      <c r="O779" s="7">
        <v>16669</v>
      </c>
      <c r="P779" t="s">
        <v>1362</v>
      </c>
      <c r="Q779" s="5">
        <f>5*12000*Table3[[#This Row],[FiveYearSurvivalRate]]</f>
        <v>57780</v>
      </c>
      <c r="R779" s="21">
        <f>365*5*Table3[[#This Row],[FiveYearSurvivalRate]]</f>
        <v>1757.4749999999999</v>
      </c>
      <c r="S779" s="19">
        <f>6000/Table3[[#This Row],[Gas Mileage]]*4</f>
        <v>1275.1036021676762</v>
      </c>
      <c r="T779" s="19">
        <f>5000</f>
        <v>5000</v>
      </c>
      <c r="U779" s="19">
        <f>Table3[[#This Row],[Price]]^0.2*20000*LOG((Table3[[#This Row],[Age]]+2))*Table3[[#This Row],[FiveYearDeathRate]]</f>
        <v>4349.804060216492</v>
      </c>
      <c r="V779" s="19">
        <f>Table3[Price]+Table3[[#This Row],[FiveYearFuelCost]]+Table3[[#This Row],[FiveYearInsurance]]+Table3[[#This Row],[FiveYearRepairCost]]</f>
        <v>26904.907662384168</v>
      </c>
    </row>
    <row r="780" spans="1:22" x14ac:dyDescent="0.25">
      <c r="A780" t="s">
        <v>3217</v>
      </c>
      <c r="B780" t="s">
        <v>3236</v>
      </c>
      <c r="C780" t="s">
        <v>3237</v>
      </c>
      <c r="D780">
        <v>2012</v>
      </c>
      <c r="E780">
        <v>2</v>
      </c>
      <c r="F780">
        <v>4</v>
      </c>
      <c r="G780" s="21">
        <v>21.75</v>
      </c>
      <c r="H780" s="5">
        <v>24000</v>
      </c>
      <c r="I780" s="6">
        <v>4.4000000000000003E-3</v>
      </c>
      <c r="J780" s="6">
        <v>0.99560000000000004</v>
      </c>
      <c r="K780" s="6">
        <v>1.6199999999999999E-2</v>
      </c>
      <c r="L780" s="6">
        <v>0.98380000000000001</v>
      </c>
      <c r="M780" s="7">
        <v>19381</v>
      </c>
      <c r="N780" s="7">
        <v>18948</v>
      </c>
      <c r="O780" s="7">
        <v>19813</v>
      </c>
      <c r="P780" t="s">
        <v>2606</v>
      </c>
      <c r="Q780" s="5">
        <f>5*12000*Table3[[#This Row],[FiveYearSurvivalRate]]</f>
        <v>59028</v>
      </c>
      <c r="R780" s="21">
        <f>365*5*Table3[[#This Row],[FiveYearSurvivalRate]]</f>
        <v>1795.4349999999999</v>
      </c>
      <c r="S780" s="19">
        <f>6000/Table3[[#This Row],[Gas Mileage]]*4</f>
        <v>1103.4482758620691</v>
      </c>
      <c r="T780" s="19">
        <f>5000</f>
        <v>5000</v>
      </c>
      <c r="U780" s="19">
        <f>Table3[[#This Row],[Price]]^0.2*20000*LOG((Table3[[#This Row],[Age]]+2))*Table3[[#This Row],[FiveYearDeathRate]]</f>
        <v>1404.9472369111679</v>
      </c>
      <c r="V780" s="19">
        <f>Table3[Price]+Table3[[#This Row],[FiveYearFuelCost]]+Table3[[#This Row],[FiveYearInsurance]]+Table3[[#This Row],[FiveYearRepairCost]]</f>
        <v>26889.395512773237</v>
      </c>
    </row>
    <row r="781" spans="1:22" x14ac:dyDescent="0.25">
      <c r="A781" t="s">
        <v>3175</v>
      </c>
      <c r="B781" t="s">
        <v>3178</v>
      </c>
      <c r="C781" t="s">
        <v>3179</v>
      </c>
      <c r="D781">
        <v>2006</v>
      </c>
      <c r="E781">
        <v>8</v>
      </c>
      <c r="F781">
        <v>2.33</v>
      </c>
      <c r="G781" s="21">
        <v>24.92</v>
      </c>
      <c r="H781" s="5">
        <v>96000</v>
      </c>
      <c r="I781" s="6">
        <v>2.9000000000000001E-2</v>
      </c>
      <c r="J781" s="6">
        <v>0.97099999999999997</v>
      </c>
      <c r="K781" s="6">
        <v>0.1434</v>
      </c>
      <c r="L781" s="6">
        <v>0.85660000000000003</v>
      </c>
      <c r="M781" s="7">
        <v>5081</v>
      </c>
      <c r="N781" s="7">
        <v>4980</v>
      </c>
      <c r="O781" s="7">
        <v>5182</v>
      </c>
      <c r="P781" t="s">
        <v>388</v>
      </c>
      <c r="Q781" s="5">
        <f>5*12000*Table3[[#This Row],[FiveYearSurvivalRate]]</f>
        <v>51396</v>
      </c>
      <c r="R781" s="21">
        <f>365*5*Table3[[#This Row],[FiveYearSurvivalRate]]</f>
        <v>1563.2950000000001</v>
      </c>
      <c r="S781" s="19">
        <f>6000/Table3[[#This Row],[Gas Mileage]]*4</f>
        <v>963.08186195826636</v>
      </c>
      <c r="T781" s="19">
        <f>5000</f>
        <v>5000</v>
      </c>
      <c r="U781" s="19">
        <f>Table3[[#This Row],[Price]]^0.2*20000*LOG((Table3[[#This Row],[Age]]+2))*Table3[[#This Row],[FiveYearDeathRate]]</f>
        <v>15804.071505470012</v>
      </c>
      <c r="V781" s="19">
        <f>Table3[Price]+Table3[[#This Row],[FiveYearFuelCost]]+Table3[[#This Row],[FiveYearInsurance]]+Table3[[#This Row],[FiveYearRepairCost]]</f>
        <v>26848.153367428276</v>
      </c>
    </row>
    <row r="782" spans="1:22" x14ac:dyDescent="0.25">
      <c r="A782" t="s">
        <v>3118</v>
      </c>
      <c r="B782" t="s">
        <v>3141</v>
      </c>
      <c r="C782" t="s">
        <v>3142</v>
      </c>
      <c r="D782">
        <v>2011</v>
      </c>
      <c r="E782">
        <v>3</v>
      </c>
      <c r="F782">
        <v>4</v>
      </c>
      <c r="G782" s="21">
        <v>18.62</v>
      </c>
      <c r="H782" s="5">
        <v>36000</v>
      </c>
      <c r="I782" s="6">
        <v>1.14E-2</v>
      </c>
      <c r="J782" s="6">
        <v>0.98860000000000003</v>
      </c>
      <c r="K782" s="6">
        <v>3.61E-2</v>
      </c>
      <c r="L782" s="6">
        <v>0.96389999999999998</v>
      </c>
      <c r="M782" s="7">
        <v>16973</v>
      </c>
      <c r="N782" s="7">
        <v>16730</v>
      </c>
      <c r="O782" s="7">
        <v>17216</v>
      </c>
      <c r="P782" t="s">
        <v>2182</v>
      </c>
      <c r="Q782" s="5">
        <f>5*12000*Table3[[#This Row],[FiveYearSurvivalRate]]</f>
        <v>57834</v>
      </c>
      <c r="R782" s="21">
        <f>365*5*Table3[[#This Row],[FiveYearSurvivalRate]]</f>
        <v>1759.1175000000001</v>
      </c>
      <c r="S782" s="19">
        <f>6000/Table3[[#This Row],[Gas Mileage]]*4</f>
        <v>1288.9366272824918</v>
      </c>
      <c r="T782" s="19">
        <f>5000</f>
        <v>5000</v>
      </c>
      <c r="U782" s="19">
        <f>Table3[[#This Row],[Price]]^0.2*20000*LOG((Table3[[#This Row],[Age]]+2))*Table3[[#This Row],[FiveYearDeathRate]]</f>
        <v>3539.545167104543</v>
      </c>
      <c r="V782" s="19">
        <f>Table3[Price]+Table3[[#This Row],[FiveYearFuelCost]]+Table3[[#This Row],[FiveYearInsurance]]+Table3[[#This Row],[FiveYearRepairCost]]</f>
        <v>26801.481794387037</v>
      </c>
    </row>
    <row r="783" spans="1:22" x14ac:dyDescent="0.25">
      <c r="A783" t="s">
        <v>3162</v>
      </c>
      <c r="B783" t="s">
        <v>3169</v>
      </c>
      <c r="C783" t="s">
        <v>3170</v>
      </c>
      <c r="D783">
        <v>2008</v>
      </c>
      <c r="E783">
        <v>6</v>
      </c>
      <c r="F783">
        <v>3.33</v>
      </c>
      <c r="G783" s="21">
        <v>19.978999999999999</v>
      </c>
      <c r="H783" s="5">
        <v>72000</v>
      </c>
      <c r="I783" s="6">
        <v>2.4799999999999999E-2</v>
      </c>
      <c r="J783" s="6">
        <v>0.97519999999999996</v>
      </c>
      <c r="K783" s="6">
        <v>0.1244</v>
      </c>
      <c r="L783" s="6">
        <v>0.87560000000000004</v>
      </c>
      <c r="M783" s="7">
        <v>7281</v>
      </c>
      <c r="N783" s="7">
        <v>7166</v>
      </c>
      <c r="O783" s="7">
        <v>7397</v>
      </c>
      <c r="P783" t="s">
        <v>1056</v>
      </c>
      <c r="Q783" s="5">
        <f>5*12000*Table3[[#This Row],[FiveYearSurvivalRate]]</f>
        <v>52536</v>
      </c>
      <c r="R783" s="21">
        <f>365*5*Table3[[#This Row],[FiveYearSurvivalRate]]</f>
        <v>1597.97</v>
      </c>
      <c r="S783" s="19">
        <f>6000/Table3[[#This Row],[Gas Mileage]]*4</f>
        <v>1201.2613243906103</v>
      </c>
      <c r="T783" s="19">
        <f>5000</f>
        <v>5000</v>
      </c>
      <c r="U783" s="19">
        <f>Table3[[#This Row],[Price]]^0.2*20000*LOG((Table3[[#This Row],[Age]]+2))*Table3[[#This Row],[FiveYearDeathRate]]</f>
        <v>13305.144921040748</v>
      </c>
      <c r="V783" s="19">
        <f>Table3[Price]+Table3[[#This Row],[FiveYearFuelCost]]+Table3[[#This Row],[FiveYearInsurance]]+Table3[[#This Row],[FiveYearRepairCost]]</f>
        <v>26787.406245431361</v>
      </c>
    </row>
    <row r="784" spans="1:22" x14ac:dyDescent="0.25">
      <c r="A784" t="s">
        <v>3503</v>
      </c>
      <c r="B784" t="s">
        <v>3504</v>
      </c>
      <c r="C784" t="s">
        <v>3505</v>
      </c>
      <c r="D784">
        <v>2013</v>
      </c>
      <c r="E784">
        <v>1</v>
      </c>
      <c r="F784">
        <v>4</v>
      </c>
      <c r="G784" s="22">
        <v>24.18</v>
      </c>
      <c r="H784" s="5">
        <v>12000</v>
      </c>
      <c r="I784" s="6">
        <v>2.3999999999999998E-3</v>
      </c>
      <c r="J784" s="6">
        <v>0.99760000000000004</v>
      </c>
      <c r="K784" s="6">
        <v>1.4500000000000001E-2</v>
      </c>
      <c r="L784" s="6">
        <v>0.98550000000000004</v>
      </c>
      <c r="M784" s="7">
        <v>19763</v>
      </c>
      <c r="N784" s="7">
        <v>19484</v>
      </c>
      <c r="O784" s="7">
        <v>20042</v>
      </c>
      <c r="P784" t="s">
        <v>2810</v>
      </c>
      <c r="Q784" s="5">
        <f>5*12000*Table3[[#This Row],[FiveYearSurvivalRate]]</f>
        <v>59130</v>
      </c>
      <c r="R784" s="21">
        <f>365*5*Table3[[#This Row],[FiveYearSurvivalRate]]</f>
        <v>1798.5375000000001</v>
      </c>
      <c r="S784" s="19">
        <f>6000/Table3[[#This Row],[Gas Mileage]]*4</f>
        <v>992.55583126550869</v>
      </c>
      <c r="T784" s="19">
        <f>5000</f>
        <v>5000</v>
      </c>
      <c r="U784" s="19">
        <f>Table3[[#This Row],[Price]]^0.2*20000*LOG((Table3[[#This Row],[Age]]+2))*Table3[[#This Row],[FiveYearDeathRate]]</f>
        <v>1000.454485942667</v>
      </c>
      <c r="V784" s="19">
        <f>Table3[Price]+Table3[[#This Row],[FiveYearFuelCost]]+Table3[[#This Row],[FiveYearInsurance]]+Table3[[#This Row],[FiveYearRepairCost]]</f>
        <v>26756.010317208176</v>
      </c>
    </row>
    <row r="785" spans="1:22" x14ac:dyDescent="0.25">
      <c r="A785" t="s">
        <v>3202</v>
      </c>
      <c r="B785" t="s">
        <v>3211</v>
      </c>
      <c r="C785" t="s">
        <v>3212</v>
      </c>
      <c r="D785">
        <v>2011</v>
      </c>
      <c r="E785">
        <v>3</v>
      </c>
      <c r="F785">
        <v>4</v>
      </c>
      <c r="G785" s="21">
        <v>20.765000000000001</v>
      </c>
      <c r="H785" s="5">
        <v>36000</v>
      </c>
      <c r="I785" s="6">
        <v>1.14E-2</v>
      </c>
      <c r="J785" s="6">
        <v>0.98860000000000003</v>
      </c>
      <c r="K785" s="6">
        <v>3.61E-2</v>
      </c>
      <c r="L785" s="6">
        <v>0.96389999999999998</v>
      </c>
      <c r="M785" s="7">
        <v>17037</v>
      </c>
      <c r="N785" s="7">
        <v>16710</v>
      </c>
      <c r="O785" s="7">
        <v>17365</v>
      </c>
      <c r="P785" t="s">
        <v>2236</v>
      </c>
      <c r="Q785" s="5">
        <f>5*12000*Table3[[#This Row],[FiveYearSurvivalRate]]</f>
        <v>57834</v>
      </c>
      <c r="R785" s="21">
        <f>365*5*Table3[[#This Row],[FiveYearSurvivalRate]]</f>
        <v>1759.1175000000001</v>
      </c>
      <c r="S785" s="19">
        <f>6000/Table3[[#This Row],[Gas Mileage]]*4</f>
        <v>1155.7909944618348</v>
      </c>
      <c r="T785" s="19">
        <f>5000</f>
        <v>5000</v>
      </c>
      <c r="U785" s="19">
        <f>Table3[[#This Row],[Price]]^0.2*20000*LOG((Table3[[#This Row],[Age]]+2))*Table3[[#This Row],[FiveYearDeathRate]]</f>
        <v>3542.2104589225842</v>
      </c>
      <c r="V785" s="19">
        <f>Table3[Price]+Table3[[#This Row],[FiveYearFuelCost]]+Table3[[#This Row],[FiveYearInsurance]]+Table3[[#This Row],[FiveYearRepairCost]]</f>
        <v>26735.001453384419</v>
      </c>
    </row>
    <row r="786" spans="1:22" x14ac:dyDescent="0.25">
      <c r="A786" t="s">
        <v>3376</v>
      </c>
      <c r="B786" t="s">
        <v>3379</v>
      </c>
      <c r="C786" t="s">
        <v>3380</v>
      </c>
      <c r="D786">
        <v>2011</v>
      </c>
      <c r="E786">
        <v>3</v>
      </c>
      <c r="F786">
        <v>2.67</v>
      </c>
      <c r="G786" s="21">
        <v>19.443999999999999</v>
      </c>
      <c r="H786" s="5">
        <v>36000</v>
      </c>
      <c r="I786" s="6">
        <v>9.5999999999999992E-3</v>
      </c>
      <c r="J786" s="6">
        <v>0.99039999999999995</v>
      </c>
      <c r="K786" s="6">
        <v>2.5000000000000001E-2</v>
      </c>
      <c r="L786" s="6">
        <v>0.97499999999999998</v>
      </c>
      <c r="M786" s="7">
        <v>17993</v>
      </c>
      <c r="N786" s="7">
        <v>17673</v>
      </c>
      <c r="O786" s="7">
        <v>18313</v>
      </c>
      <c r="P786" t="s">
        <v>1982</v>
      </c>
      <c r="Q786" s="5">
        <f>5*12000*Table3[[#This Row],[FiveYearSurvivalRate]]</f>
        <v>58500</v>
      </c>
      <c r="R786" s="21">
        <f>365*5*Table3[[#This Row],[FiveYearSurvivalRate]]</f>
        <v>1779.375</v>
      </c>
      <c r="S786" s="19">
        <f>6000/Table3[[#This Row],[Gas Mileage]]*4</f>
        <v>1234.3139271754783</v>
      </c>
      <c r="T786" s="19">
        <f>5000</f>
        <v>5000</v>
      </c>
      <c r="U786" s="19">
        <f>Table3[[#This Row],[Price]]^0.2*20000*LOG((Table3[[#This Row],[Age]]+2))*Table3[[#This Row],[FiveYearDeathRate]]</f>
        <v>2479.9861710943569</v>
      </c>
      <c r="V786" s="19">
        <f>Table3[Price]+Table3[[#This Row],[FiveYearFuelCost]]+Table3[[#This Row],[FiveYearInsurance]]+Table3[[#This Row],[FiveYearRepairCost]]</f>
        <v>26707.300098269836</v>
      </c>
    </row>
    <row r="787" spans="1:22" x14ac:dyDescent="0.25">
      <c r="A787" t="s">
        <v>3503</v>
      </c>
      <c r="B787" t="s">
        <v>3510</v>
      </c>
      <c r="C787" t="s">
        <v>3511</v>
      </c>
      <c r="D787">
        <v>2014</v>
      </c>
      <c r="E787">
        <v>0</v>
      </c>
      <c r="F787">
        <v>4</v>
      </c>
      <c r="G787" s="22">
        <v>29.33</v>
      </c>
      <c r="H787" s="5">
        <v>0</v>
      </c>
      <c r="I787" s="6">
        <v>0</v>
      </c>
      <c r="J787" s="6">
        <v>1</v>
      </c>
      <c r="K787" s="6">
        <v>1.2E-2</v>
      </c>
      <c r="L787" s="6">
        <v>0.98799999999999999</v>
      </c>
      <c r="M787" s="7">
        <v>20361</v>
      </c>
      <c r="N787" s="7">
        <v>19995</v>
      </c>
      <c r="O787" s="7">
        <v>20727</v>
      </c>
      <c r="P787" t="s">
        <v>3729</v>
      </c>
      <c r="Q787" s="5">
        <f>5*12000*Table3[[#This Row],[FiveYearSurvivalRate]]</f>
        <v>59280</v>
      </c>
      <c r="R787" s="21">
        <f>365*5*Table3[[#This Row],[FiveYearSurvivalRate]]</f>
        <v>1803.1</v>
      </c>
      <c r="S787" s="19">
        <f>6000/Table3[[#This Row],[Gas Mileage]]*4</f>
        <v>818.27480395499492</v>
      </c>
      <c r="T787" s="19">
        <f>5000</f>
        <v>5000</v>
      </c>
      <c r="U787" s="19">
        <f>Table3[[#This Row],[Price]]^0.2*20000*LOG((Table3[[#This Row],[Age]]+2))*Table3[[#This Row],[FiveYearDeathRate]]</f>
        <v>525.50981867547512</v>
      </c>
      <c r="V787" s="19">
        <f>Table3[Price]+Table3[[#This Row],[FiveYearFuelCost]]+Table3[[#This Row],[FiveYearInsurance]]+Table3[[#This Row],[FiveYearRepairCost]]</f>
        <v>26704.784622630472</v>
      </c>
    </row>
    <row r="788" spans="1:22" x14ac:dyDescent="0.25">
      <c r="A788" t="s">
        <v>3175</v>
      </c>
      <c r="B788" t="s">
        <v>3200</v>
      </c>
      <c r="C788" t="s">
        <v>3201</v>
      </c>
      <c r="D788">
        <v>2009</v>
      </c>
      <c r="E788">
        <v>5</v>
      </c>
      <c r="F788">
        <v>4</v>
      </c>
      <c r="G788" s="21">
        <v>23.574999999999999</v>
      </c>
      <c r="H788" s="5">
        <v>60000</v>
      </c>
      <c r="I788" s="6">
        <v>1.0999999999999999E-2</v>
      </c>
      <c r="J788" s="6">
        <v>0.98899999999999999</v>
      </c>
      <c r="K788" s="6">
        <v>7.0999999999999994E-2</v>
      </c>
      <c r="L788" s="6">
        <v>0.92900000000000005</v>
      </c>
      <c r="M788" s="7">
        <v>12719</v>
      </c>
      <c r="N788" s="7">
        <v>12378</v>
      </c>
      <c r="O788" s="7">
        <v>13060</v>
      </c>
      <c r="P788" t="s">
        <v>1436</v>
      </c>
      <c r="Q788" s="5">
        <f>5*12000*Table3[[#This Row],[FiveYearSurvivalRate]]</f>
        <v>55740</v>
      </c>
      <c r="R788" s="21">
        <f>365*5*Table3[[#This Row],[FiveYearSurvivalRate]]</f>
        <v>1695.4250000000002</v>
      </c>
      <c r="S788" s="19">
        <f>6000/Table3[[#This Row],[Gas Mileage]]*4</f>
        <v>1018.0275715800636</v>
      </c>
      <c r="T788" s="19">
        <f>5000</f>
        <v>5000</v>
      </c>
      <c r="U788" s="19">
        <f>Table3[[#This Row],[Price]]^0.2*20000*LOG((Table3[[#This Row],[Age]]+2))*Table3[[#This Row],[FiveYearDeathRate]]</f>
        <v>7944.8560414406147</v>
      </c>
      <c r="V788" s="19">
        <f>Table3[Price]+Table3[[#This Row],[FiveYearFuelCost]]+Table3[[#This Row],[FiveYearInsurance]]+Table3[[#This Row],[FiveYearRepairCost]]</f>
        <v>26681.883613020676</v>
      </c>
    </row>
    <row r="789" spans="1:22" x14ac:dyDescent="0.25">
      <c r="A789" t="s">
        <v>3118</v>
      </c>
      <c r="B789" t="s">
        <v>3127</v>
      </c>
      <c r="C789" t="s">
        <v>3128</v>
      </c>
      <c r="D789">
        <v>2007</v>
      </c>
      <c r="E789">
        <v>7</v>
      </c>
      <c r="F789">
        <v>2.67</v>
      </c>
      <c r="G789" s="21">
        <v>20.765000000000001</v>
      </c>
      <c r="H789" s="5">
        <v>84000</v>
      </c>
      <c r="I789" s="6">
        <v>3.04E-2</v>
      </c>
      <c r="J789" s="6">
        <v>0.96960000000000002</v>
      </c>
      <c r="K789" s="6">
        <v>0.1241333333</v>
      </c>
      <c r="L789" s="6">
        <v>0.87586666670000002</v>
      </c>
      <c r="M789" s="7">
        <v>6711</v>
      </c>
      <c r="N789" s="7">
        <v>6595</v>
      </c>
      <c r="O789" s="7">
        <v>6827</v>
      </c>
      <c r="P789" t="s">
        <v>680</v>
      </c>
      <c r="Q789" s="5">
        <f>5*12000*Table3[[#This Row],[FiveYearSurvivalRate]]</f>
        <v>52552.000002000001</v>
      </c>
      <c r="R789" s="21">
        <f>365*5*Table3[[#This Row],[FiveYearSurvivalRate]]</f>
        <v>1598.4566667275001</v>
      </c>
      <c r="S789" s="19">
        <f>6000/Table3[[#This Row],[Gas Mileage]]*4</f>
        <v>1155.7909944618348</v>
      </c>
      <c r="T789" s="19">
        <f>5000</f>
        <v>5000</v>
      </c>
      <c r="U789" s="19">
        <f>Table3[[#This Row],[Price]]^0.2*20000*LOG((Table3[[#This Row],[Age]]+2))*Table3[[#This Row],[FiveYearDeathRate]]</f>
        <v>13801.764744155344</v>
      </c>
      <c r="V789" s="19">
        <f>Table3[Price]+Table3[[#This Row],[FiveYearFuelCost]]+Table3[[#This Row],[FiveYearInsurance]]+Table3[[#This Row],[FiveYearRepairCost]]</f>
        <v>26668.555738617179</v>
      </c>
    </row>
    <row r="790" spans="1:22" x14ac:dyDescent="0.25">
      <c r="A790" t="s">
        <v>3048</v>
      </c>
      <c r="B790" t="s">
        <v>3055</v>
      </c>
      <c r="C790" t="s">
        <v>3056</v>
      </c>
      <c r="D790">
        <v>2010</v>
      </c>
      <c r="E790">
        <v>4</v>
      </c>
      <c r="F790">
        <v>4</v>
      </c>
      <c r="G790" s="21">
        <v>23.165400000000002</v>
      </c>
      <c r="H790" s="5">
        <v>48000</v>
      </c>
      <c r="I790" s="6">
        <v>8.8000000000000005E-3</v>
      </c>
      <c r="J790" s="6">
        <v>0.99119999999999997</v>
      </c>
      <c r="K790" s="6">
        <v>2.1399999999999999E-2</v>
      </c>
      <c r="L790" s="6">
        <v>0.97860000000000003</v>
      </c>
      <c r="M790" s="7">
        <v>18253</v>
      </c>
      <c r="N790" s="7">
        <v>18011</v>
      </c>
      <c r="O790" s="7">
        <v>18496</v>
      </c>
      <c r="P790" t="s">
        <v>1756</v>
      </c>
      <c r="Q790" s="5">
        <f>5*12000*Table3[[#This Row],[FiveYearSurvivalRate]]</f>
        <v>58716</v>
      </c>
      <c r="R790" s="21">
        <f>365*5*Table3[[#This Row],[FiveYearSurvivalRate]]</f>
        <v>1785.9449999999999</v>
      </c>
      <c r="S790" s="19">
        <f>6000/Table3[[#This Row],[Gas Mileage]]*4</f>
        <v>1036.0278691496801</v>
      </c>
      <c r="T790" s="19">
        <f>5000</f>
        <v>5000</v>
      </c>
      <c r="U790" s="19">
        <f>Table3[[#This Row],[Price]]^0.2*20000*LOG((Table3[[#This Row],[Age]]+2))*Table3[[#This Row],[FiveYearDeathRate]]</f>
        <v>2370.1434907793396</v>
      </c>
      <c r="V790" s="19">
        <f>Table3[Price]+Table3[[#This Row],[FiveYearFuelCost]]+Table3[[#This Row],[FiveYearInsurance]]+Table3[[#This Row],[FiveYearRepairCost]]</f>
        <v>26659.17135992902</v>
      </c>
    </row>
    <row r="791" spans="1:22" x14ac:dyDescent="0.25">
      <c r="A791" t="s">
        <v>3453</v>
      </c>
      <c r="B791" t="s">
        <v>3460</v>
      </c>
      <c r="C791" t="s">
        <v>3461</v>
      </c>
      <c r="D791">
        <v>2014</v>
      </c>
      <c r="E791">
        <v>0</v>
      </c>
      <c r="F791">
        <v>4</v>
      </c>
      <c r="G791" s="21">
        <v>23.111000000000001</v>
      </c>
      <c r="H791" s="5">
        <v>0</v>
      </c>
      <c r="I791" s="6">
        <v>0</v>
      </c>
      <c r="J791" s="6">
        <v>1</v>
      </c>
      <c r="K791" s="6">
        <v>1E-3</v>
      </c>
      <c r="L791" s="6">
        <v>0.999</v>
      </c>
      <c r="M791" s="7">
        <v>20573</v>
      </c>
      <c r="N791" s="7">
        <v>20295</v>
      </c>
      <c r="O791" s="7">
        <v>20851</v>
      </c>
      <c r="P791" t="s">
        <v>3707</v>
      </c>
      <c r="Q791" s="5">
        <f>5*12000*Table3[[#This Row],[FiveYearSurvivalRate]]</f>
        <v>59940</v>
      </c>
      <c r="R791" s="21">
        <f>365*5*Table3[[#This Row],[FiveYearSurvivalRate]]</f>
        <v>1823.175</v>
      </c>
      <c r="S791" s="19">
        <f>6000/Table3[[#This Row],[Gas Mileage]]*4</f>
        <v>1038.4665310890916</v>
      </c>
      <c r="T791" s="19">
        <f>5000</f>
        <v>5000</v>
      </c>
      <c r="U791" s="19">
        <f>Table3[[#This Row],[Price]]^0.2*20000*LOG((Table3[[#This Row],[Age]]+2))*Table3[[#This Row],[FiveYearDeathRate]]</f>
        <v>43.883301454078371</v>
      </c>
      <c r="V791" s="19">
        <f>Table3[Price]+Table3[[#This Row],[FiveYearFuelCost]]+Table3[[#This Row],[FiveYearInsurance]]+Table3[[#This Row],[FiveYearRepairCost]]</f>
        <v>26655.349832543172</v>
      </c>
    </row>
    <row r="792" spans="1:22" x14ac:dyDescent="0.25">
      <c r="A792" t="s">
        <v>3301</v>
      </c>
      <c r="B792" t="s">
        <v>3306</v>
      </c>
      <c r="C792" t="s">
        <v>3307</v>
      </c>
      <c r="D792">
        <v>2014</v>
      </c>
      <c r="E792">
        <v>0</v>
      </c>
      <c r="F792">
        <v>4</v>
      </c>
      <c r="G792" s="21">
        <v>25.94</v>
      </c>
      <c r="H792" s="5">
        <v>0</v>
      </c>
      <c r="I792" s="6">
        <v>0</v>
      </c>
      <c r="J792" s="6">
        <v>1</v>
      </c>
      <c r="K792" s="6">
        <v>1.2E-2</v>
      </c>
      <c r="L792" s="6">
        <v>0.98799999999999999</v>
      </c>
      <c r="M792" s="7">
        <v>20191</v>
      </c>
      <c r="N792" s="7">
        <v>19700</v>
      </c>
      <c r="O792" s="7">
        <v>20682</v>
      </c>
      <c r="P792" t="s">
        <v>3650</v>
      </c>
      <c r="Q792" s="5">
        <f>5*12000*Table3[[#This Row],[FiveYearSurvivalRate]]</f>
        <v>59280</v>
      </c>
      <c r="R792" s="21">
        <f>365*5*Table3[[#This Row],[FiveYearSurvivalRate]]</f>
        <v>1803.1</v>
      </c>
      <c r="S792" s="19">
        <f>6000/Table3[[#This Row],[Gas Mileage]]*4</f>
        <v>925.21202775636084</v>
      </c>
      <c r="T792" s="19">
        <f>5000</f>
        <v>5000</v>
      </c>
      <c r="U792" s="19">
        <f>Table3[[#This Row],[Price]]^0.2*20000*LOG((Table3[[#This Row],[Age]]+2))*Table3[[#This Row],[FiveYearDeathRate]]</f>
        <v>524.62934589014958</v>
      </c>
      <c r="V792" s="19">
        <f>Table3[Price]+Table3[[#This Row],[FiveYearFuelCost]]+Table3[[#This Row],[FiveYearInsurance]]+Table3[[#This Row],[FiveYearRepairCost]]</f>
        <v>26640.841373646508</v>
      </c>
    </row>
    <row r="793" spans="1:22" x14ac:dyDescent="0.25">
      <c r="A793" t="s">
        <v>3244</v>
      </c>
      <c r="B793" t="s">
        <v>3247</v>
      </c>
      <c r="C793" t="s">
        <v>3248</v>
      </c>
      <c r="D793">
        <v>2008</v>
      </c>
      <c r="E793">
        <v>6</v>
      </c>
      <c r="F793">
        <v>2.33</v>
      </c>
      <c r="G793" s="21">
        <v>31.18</v>
      </c>
      <c r="H793" s="5">
        <v>72000</v>
      </c>
      <c r="I793" s="6">
        <v>0.03</v>
      </c>
      <c r="J793" s="6">
        <v>0.97</v>
      </c>
      <c r="K793" s="6">
        <v>0.1512</v>
      </c>
      <c r="L793" s="6">
        <v>0.8488</v>
      </c>
      <c r="M793" s="7">
        <v>5540</v>
      </c>
      <c r="N793" s="7">
        <v>5376</v>
      </c>
      <c r="O793" s="7">
        <v>5704</v>
      </c>
      <c r="P793" t="s">
        <v>1116</v>
      </c>
      <c r="Q793" s="5">
        <f>5*12000*Table3[[#This Row],[FiveYearSurvivalRate]]</f>
        <v>50928</v>
      </c>
      <c r="R793" s="21">
        <f>365*5*Table3[[#This Row],[FiveYearSurvivalRate]]</f>
        <v>1549.06</v>
      </c>
      <c r="S793" s="19">
        <f>6000/Table3[[#This Row],[Gas Mileage]]*4</f>
        <v>769.72418216805647</v>
      </c>
      <c r="T793" s="19">
        <f>5000</f>
        <v>5000</v>
      </c>
      <c r="U793" s="19">
        <f>Table3[[#This Row],[Price]]^0.2*20000*LOG((Table3[[#This Row],[Age]]+2))*Table3[[#This Row],[FiveYearDeathRate]]</f>
        <v>15311.395224592077</v>
      </c>
      <c r="V793" s="19">
        <f>Table3[Price]+Table3[[#This Row],[FiveYearFuelCost]]+Table3[[#This Row],[FiveYearInsurance]]+Table3[[#This Row],[FiveYearRepairCost]]</f>
        <v>26621.119406760132</v>
      </c>
    </row>
    <row r="794" spans="1:22" x14ac:dyDescent="0.25">
      <c r="A794" t="s">
        <v>3080</v>
      </c>
      <c r="B794" t="s">
        <v>3085</v>
      </c>
      <c r="C794" t="s">
        <v>3086</v>
      </c>
      <c r="D794">
        <v>2012</v>
      </c>
      <c r="E794">
        <v>2</v>
      </c>
      <c r="F794">
        <v>4</v>
      </c>
      <c r="G794" s="21">
        <v>20.85</v>
      </c>
      <c r="H794" s="5">
        <v>24000</v>
      </c>
      <c r="I794" s="6">
        <v>2E-3</v>
      </c>
      <c r="J794" s="6">
        <v>0.998</v>
      </c>
      <c r="K794" s="6">
        <v>1.14E-2</v>
      </c>
      <c r="L794" s="6">
        <v>0.98860000000000003</v>
      </c>
      <c r="M794" s="7">
        <v>19453</v>
      </c>
      <c r="N794" s="7">
        <v>18973</v>
      </c>
      <c r="O794" s="7">
        <v>19933</v>
      </c>
      <c r="P794" t="s">
        <v>2464</v>
      </c>
      <c r="Q794" s="5">
        <f>5*12000*Table3[[#This Row],[FiveYearSurvivalRate]]</f>
        <v>59316</v>
      </c>
      <c r="R794" s="21">
        <f>365*5*Table3[[#This Row],[FiveYearSurvivalRate]]</f>
        <v>1804.1950000000002</v>
      </c>
      <c r="S794" s="19">
        <f>6000/Table3[[#This Row],[Gas Mileage]]*4</f>
        <v>1151.0791366906474</v>
      </c>
      <c r="T794" s="19">
        <f>5000</f>
        <v>5000</v>
      </c>
      <c r="U794" s="19">
        <f>Table3[[#This Row],[Price]]^0.2*20000*LOG((Table3[[#This Row],[Age]]+2))*Table3[[#This Row],[FiveYearDeathRate]]</f>
        <v>989.40006000782569</v>
      </c>
      <c r="V794" s="19">
        <f>Table3[Price]+Table3[[#This Row],[FiveYearFuelCost]]+Table3[[#This Row],[FiveYearInsurance]]+Table3[[#This Row],[FiveYearRepairCost]]</f>
        <v>26593.479196698474</v>
      </c>
    </row>
    <row r="795" spans="1:22" x14ac:dyDescent="0.25">
      <c r="A795" t="s">
        <v>3528</v>
      </c>
      <c r="B795" t="s">
        <v>3535</v>
      </c>
      <c r="C795" t="s">
        <v>3536</v>
      </c>
      <c r="D795">
        <v>2010</v>
      </c>
      <c r="E795">
        <v>4</v>
      </c>
      <c r="F795">
        <v>4</v>
      </c>
      <c r="G795" s="22">
        <v>23.72</v>
      </c>
      <c r="H795" s="5">
        <v>48000</v>
      </c>
      <c r="I795" s="6">
        <v>9.5999999999999992E-3</v>
      </c>
      <c r="J795" s="6">
        <v>0.99039999999999995</v>
      </c>
      <c r="K795" s="6">
        <v>2.1999999999999999E-2</v>
      </c>
      <c r="L795" s="6">
        <v>0.97799999999999998</v>
      </c>
      <c r="M795" s="7">
        <v>18139</v>
      </c>
      <c r="N795" s="7">
        <v>17678</v>
      </c>
      <c r="O795" s="7">
        <v>18599</v>
      </c>
      <c r="P795" t="s">
        <v>1722</v>
      </c>
      <c r="Q795" s="5">
        <f>5*12000*Table3[[#This Row],[FiveYearSurvivalRate]]</f>
        <v>58680</v>
      </c>
      <c r="R795" s="21">
        <f>365*5*Table3[[#This Row],[FiveYearSurvivalRate]]</f>
        <v>1784.85</v>
      </c>
      <c r="S795" s="19">
        <f>6000/Table3[[#This Row],[Gas Mileage]]*4</f>
        <v>1011.8043844856661</v>
      </c>
      <c r="T795" s="19">
        <f>5000</f>
        <v>5000</v>
      </c>
      <c r="U795" s="19">
        <f>Table3[[#This Row],[Price]]^0.2*20000*LOG((Table3[[#This Row],[Age]]+2))*Table3[[#This Row],[FiveYearDeathRate]]</f>
        <v>2433.5449039527275</v>
      </c>
      <c r="V795" s="19">
        <f>Table3[Price]+Table3[[#This Row],[FiveYearFuelCost]]+Table3[[#This Row],[FiveYearInsurance]]+Table3[[#This Row],[FiveYearRepairCost]]</f>
        <v>26584.349288438392</v>
      </c>
    </row>
    <row r="796" spans="1:22" x14ac:dyDescent="0.25">
      <c r="A796" t="s">
        <v>3175</v>
      </c>
      <c r="B796" t="s">
        <v>3182</v>
      </c>
      <c r="C796" t="s">
        <v>3183</v>
      </c>
      <c r="D796">
        <v>2008</v>
      </c>
      <c r="E796">
        <v>6</v>
      </c>
      <c r="F796">
        <v>2</v>
      </c>
      <c r="G796" s="21">
        <v>18.63</v>
      </c>
      <c r="H796" s="5">
        <v>72000</v>
      </c>
      <c r="I796" s="6">
        <v>1.7000000000000001E-2</v>
      </c>
      <c r="J796" s="6">
        <v>0.98299999999999998</v>
      </c>
      <c r="K796" s="6">
        <v>9.5133333299999998E-2</v>
      </c>
      <c r="L796" s="6">
        <v>0.90486666670000004</v>
      </c>
      <c r="M796" s="7">
        <v>9549</v>
      </c>
      <c r="N796" s="7">
        <v>9381</v>
      </c>
      <c r="O796" s="7">
        <v>9716</v>
      </c>
      <c r="P796" t="s">
        <v>1066</v>
      </c>
      <c r="Q796" s="5">
        <f>5*12000*Table3[[#This Row],[FiveYearSurvivalRate]]</f>
        <v>54292.000002000001</v>
      </c>
      <c r="R796" s="21">
        <f>365*5*Table3[[#This Row],[FiveYearSurvivalRate]]</f>
        <v>1651.3816667275</v>
      </c>
      <c r="S796" s="19">
        <f>6000/Table3[[#This Row],[Gas Mileage]]*4</f>
        <v>1288.2447665056361</v>
      </c>
      <c r="T796" s="19">
        <f>5000</f>
        <v>5000</v>
      </c>
      <c r="U796" s="19">
        <f>Table3[[#This Row],[Price]]^0.2*20000*LOG((Table3[[#This Row],[Age]]+2))*Table3[[#This Row],[FiveYearDeathRate]]</f>
        <v>10742.004137189258</v>
      </c>
      <c r="V796" s="19">
        <f>Table3[Price]+Table3[[#This Row],[FiveYearFuelCost]]+Table3[[#This Row],[FiveYearInsurance]]+Table3[[#This Row],[FiveYearRepairCost]]</f>
        <v>26579.248903694894</v>
      </c>
    </row>
    <row r="797" spans="1:22" x14ac:dyDescent="0.25">
      <c r="A797" t="s">
        <v>3265</v>
      </c>
      <c r="B797" t="s">
        <v>3276</v>
      </c>
      <c r="C797" t="s">
        <v>3277</v>
      </c>
      <c r="D797">
        <v>2009</v>
      </c>
      <c r="E797">
        <v>5</v>
      </c>
      <c r="G797" s="21">
        <v>20.605699999999999</v>
      </c>
      <c r="H797" s="5">
        <v>60000</v>
      </c>
      <c r="I797" s="6">
        <v>1.2E-2</v>
      </c>
      <c r="J797" s="6">
        <v>0.98799999999999999</v>
      </c>
      <c r="K797" s="6">
        <v>4.9000000000000002E-2</v>
      </c>
      <c r="L797" s="6">
        <v>0.95099999999999996</v>
      </c>
      <c r="M797" s="7">
        <v>14765</v>
      </c>
      <c r="N797" s="7">
        <v>14448</v>
      </c>
      <c r="O797" s="7">
        <v>15081</v>
      </c>
      <c r="P797" t="s">
        <v>1496</v>
      </c>
      <c r="Q797" s="5">
        <f>5*12000*Table3[[#This Row],[FiveYearSurvivalRate]]</f>
        <v>57060</v>
      </c>
      <c r="R797" s="21">
        <f>365*5*Table3[[#This Row],[FiveYearSurvivalRate]]</f>
        <v>1735.5749999999998</v>
      </c>
      <c r="S797" s="19">
        <f>6000/Table3[[#This Row],[Gas Mileage]]*4</f>
        <v>1164.7262650625798</v>
      </c>
      <c r="T797" s="19">
        <f>5000</f>
        <v>5000</v>
      </c>
      <c r="U797" s="19">
        <f>Table3[[#This Row],[Price]]^0.2*20000*LOG((Table3[[#This Row],[Age]]+2))*Table3[[#This Row],[FiveYearDeathRate]]</f>
        <v>5649.1077755044262</v>
      </c>
      <c r="V797" s="19">
        <f>Table3[Price]+Table3[[#This Row],[FiveYearFuelCost]]+Table3[[#This Row],[FiveYearInsurance]]+Table3[[#This Row],[FiveYearRepairCost]]</f>
        <v>26578.834040567002</v>
      </c>
    </row>
    <row r="798" spans="1:22" x14ac:dyDescent="0.25">
      <c r="A798" t="s">
        <v>3175</v>
      </c>
      <c r="B798" t="s">
        <v>3190</v>
      </c>
      <c r="C798" t="s">
        <v>3191</v>
      </c>
      <c r="D798">
        <v>2005</v>
      </c>
      <c r="E798">
        <v>9</v>
      </c>
      <c r="F798">
        <v>3.67</v>
      </c>
      <c r="G798" s="21">
        <v>30.44</v>
      </c>
      <c r="H798" s="5">
        <v>108000</v>
      </c>
      <c r="I798" s="6">
        <v>3.5000000000000003E-2</v>
      </c>
      <c r="J798" s="6">
        <v>0.96499999999999997</v>
      </c>
      <c r="K798" s="6">
        <v>0.1675333333</v>
      </c>
      <c r="L798" s="6">
        <v>0.83246666670000002</v>
      </c>
      <c r="M798" s="7">
        <v>3228</v>
      </c>
      <c r="N798" s="7">
        <v>3161</v>
      </c>
      <c r="O798" s="7">
        <v>3294</v>
      </c>
      <c r="P798" t="s">
        <v>120</v>
      </c>
      <c r="Q798" s="5">
        <f>5*12000*Table3[[#This Row],[FiveYearSurvivalRate]]</f>
        <v>49948.000002000001</v>
      </c>
      <c r="R798" s="21">
        <f>365*5*Table3[[#This Row],[FiveYearSurvivalRate]]</f>
        <v>1519.2516667275002</v>
      </c>
      <c r="S798" s="19">
        <f>6000/Table3[[#This Row],[Gas Mileage]]*4</f>
        <v>788.43626806833106</v>
      </c>
      <c r="T798" s="19">
        <f>5000</f>
        <v>5000</v>
      </c>
      <c r="U798" s="19">
        <f>Table3[[#This Row],[Price]]^0.2*20000*LOG((Table3[[#This Row],[Age]]+2))*Table3[[#This Row],[FiveYearDeathRate]]</f>
        <v>17560.321107923093</v>
      </c>
      <c r="V798" s="19">
        <f>Table3[Price]+Table3[[#This Row],[FiveYearFuelCost]]+Table3[[#This Row],[FiveYearInsurance]]+Table3[[#This Row],[FiveYearRepairCost]]</f>
        <v>26576.757375991423</v>
      </c>
    </row>
    <row r="799" spans="1:22" x14ac:dyDescent="0.25">
      <c r="A799" t="s">
        <v>3288</v>
      </c>
      <c r="B799" t="s">
        <v>3291</v>
      </c>
      <c r="C799" t="s">
        <v>3292</v>
      </c>
      <c r="D799">
        <v>2014</v>
      </c>
      <c r="E799">
        <v>0</v>
      </c>
      <c r="G799" s="21">
        <v>24.58</v>
      </c>
      <c r="H799" s="5">
        <v>0</v>
      </c>
      <c r="I799" s="6">
        <v>0</v>
      </c>
      <c r="J799" s="6">
        <v>1</v>
      </c>
      <c r="K799" s="6">
        <v>1.7000000000000001E-2</v>
      </c>
      <c r="L799" s="6">
        <v>0.98299999999999998</v>
      </c>
      <c r="M799" s="7">
        <v>19840</v>
      </c>
      <c r="N799" s="7">
        <v>19495</v>
      </c>
      <c r="O799" s="7">
        <v>20184</v>
      </c>
      <c r="P799" t="s">
        <v>3646</v>
      </c>
      <c r="Q799" s="5">
        <f>5*12000*Table3[[#This Row],[FiveYearSurvivalRate]]</f>
        <v>58980</v>
      </c>
      <c r="R799" s="21">
        <f>365*5*Table3[[#This Row],[FiveYearSurvivalRate]]</f>
        <v>1793.9749999999999</v>
      </c>
      <c r="S799" s="19">
        <f>6000/Table3[[#This Row],[Gas Mileage]]*4</f>
        <v>976.40358014646063</v>
      </c>
      <c r="T799" s="19">
        <f>5000</f>
        <v>5000</v>
      </c>
      <c r="U799" s="19">
        <f>Table3[[#This Row],[Price]]^0.2*20000*LOG((Table3[[#This Row],[Age]]+2))*Table3[[#This Row],[FiveYearDeathRate]]</f>
        <v>740.62270675071522</v>
      </c>
      <c r="V799" s="19">
        <f>Table3[Price]+Table3[[#This Row],[FiveYearFuelCost]]+Table3[[#This Row],[FiveYearInsurance]]+Table3[[#This Row],[FiveYearRepairCost]]</f>
        <v>26557.026286897177</v>
      </c>
    </row>
    <row r="800" spans="1:22" x14ac:dyDescent="0.25">
      <c r="A800" t="s">
        <v>3528</v>
      </c>
      <c r="B800" t="s">
        <v>3535</v>
      </c>
      <c r="C800" t="s">
        <v>3536</v>
      </c>
      <c r="D800">
        <v>2009</v>
      </c>
      <c r="E800">
        <v>5</v>
      </c>
      <c r="F800">
        <v>4</v>
      </c>
      <c r="G800" s="22">
        <v>23.72</v>
      </c>
      <c r="H800" s="5">
        <v>60000</v>
      </c>
      <c r="I800" s="6">
        <v>1.2E-2</v>
      </c>
      <c r="J800" s="6">
        <v>0.98799999999999999</v>
      </c>
      <c r="K800" s="6">
        <v>3.6999999999999998E-2</v>
      </c>
      <c r="L800" s="6">
        <v>0.96299999999999997</v>
      </c>
      <c r="M800" s="7">
        <v>16192</v>
      </c>
      <c r="N800" s="7">
        <v>15779</v>
      </c>
      <c r="O800" s="7">
        <v>16605</v>
      </c>
      <c r="P800" t="s">
        <v>1356</v>
      </c>
      <c r="Q800" s="5">
        <f>5*12000*Table3[[#This Row],[FiveYearSurvivalRate]]</f>
        <v>57780</v>
      </c>
      <c r="R800" s="21">
        <f>365*5*Table3[[#This Row],[FiveYearSurvivalRate]]</f>
        <v>1757.4749999999999</v>
      </c>
      <c r="S800" s="19">
        <f>6000/Table3[[#This Row],[Gas Mileage]]*4</f>
        <v>1011.8043844856661</v>
      </c>
      <c r="T800" s="19">
        <f>5000</f>
        <v>5000</v>
      </c>
      <c r="U800" s="19">
        <f>Table3[[#This Row],[Price]]^0.2*20000*LOG((Table3[[#This Row],[Age]]+2))*Table3[[#This Row],[FiveYearDeathRate]]</f>
        <v>4345.0913686916238</v>
      </c>
      <c r="V800" s="19">
        <f>Table3[Price]+Table3[[#This Row],[FiveYearFuelCost]]+Table3[[#This Row],[FiveYearInsurance]]+Table3[[#This Row],[FiveYearRepairCost]]</f>
        <v>26548.89575317729</v>
      </c>
    </row>
    <row r="801" spans="1:22" x14ac:dyDescent="0.25">
      <c r="A801" t="s">
        <v>3244</v>
      </c>
      <c r="B801" t="s">
        <v>3263</v>
      </c>
      <c r="C801" t="s">
        <v>3264</v>
      </c>
      <c r="D801">
        <v>2011</v>
      </c>
      <c r="E801">
        <v>3</v>
      </c>
      <c r="F801">
        <v>4</v>
      </c>
      <c r="G801" s="21">
        <v>19.84</v>
      </c>
      <c r="H801" s="5">
        <v>36000</v>
      </c>
      <c r="I801" s="6">
        <v>1.2E-2</v>
      </c>
      <c r="J801" s="6">
        <v>0.98799999999999999</v>
      </c>
      <c r="K801" s="6">
        <v>0.05</v>
      </c>
      <c r="L801" s="6">
        <v>0.95</v>
      </c>
      <c r="M801" s="7">
        <v>15521</v>
      </c>
      <c r="N801" s="7">
        <v>15206</v>
      </c>
      <c r="O801" s="7">
        <v>15836</v>
      </c>
      <c r="P801" t="s">
        <v>2282</v>
      </c>
      <c r="Q801" s="5">
        <f>5*12000*Table3[[#This Row],[FiveYearSurvivalRate]]</f>
        <v>57000</v>
      </c>
      <c r="R801" s="21">
        <f>365*5*Table3[[#This Row],[FiveYearSurvivalRate]]</f>
        <v>1733.75</v>
      </c>
      <c r="S801" s="19">
        <f>6000/Table3[[#This Row],[Gas Mileage]]*4</f>
        <v>1209.6774193548388</v>
      </c>
      <c r="T801" s="19">
        <f>5000</f>
        <v>5000</v>
      </c>
      <c r="U801" s="19">
        <f>Table3[[#This Row],[Price]]^0.2*20000*LOG((Table3[[#This Row],[Age]]+2))*Table3[[#This Row],[FiveYearDeathRate]]</f>
        <v>4815.5121013214866</v>
      </c>
      <c r="V801" s="19">
        <f>Table3[Price]+Table3[[#This Row],[FiveYearFuelCost]]+Table3[[#This Row],[FiveYearInsurance]]+Table3[[#This Row],[FiveYearRepairCost]]</f>
        <v>26546.189520676322</v>
      </c>
    </row>
    <row r="802" spans="1:22" x14ac:dyDescent="0.25">
      <c r="A802" t="s">
        <v>3118</v>
      </c>
      <c r="B802" t="s">
        <v>3129</v>
      </c>
      <c r="C802" t="s">
        <v>3130</v>
      </c>
      <c r="D802">
        <v>2006</v>
      </c>
      <c r="E802">
        <v>8</v>
      </c>
      <c r="F802">
        <v>2</v>
      </c>
      <c r="G802" s="21">
        <v>27</v>
      </c>
      <c r="H802" s="5">
        <v>96000</v>
      </c>
      <c r="I802" s="6">
        <v>3.61E-2</v>
      </c>
      <c r="J802" s="6">
        <v>0.96389999999999998</v>
      </c>
      <c r="K802" s="6">
        <v>0.1482</v>
      </c>
      <c r="L802" s="6">
        <v>0.8518</v>
      </c>
      <c r="M802" s="7">
        <v>4627</v>
      </c>
      <c r="N802" s="7">
        <v>4538</v>
      </c>
      <c r="O802" s="7">
        <v>4716</v>
      </c>
      <c r="P802" t="s">
        <v>358</v>
      </c>
      <c r="Q802" s="5">
        <f>5*12000*Table3[[#This Row],[FiveYearSurvivalRate]]</f>
        <v>51108</v>
      </c>
      <c r="R802" s="21">
        <f>365*5*Table3[[#This Row],[FiveYearSurvivalRate]]</f>
        <v>1554.5350000000001</v>
      </c>
      <c r="S802" s="19">
        <f>6000/Table3[[#This Row],[Gas Mileage]]*4</f>
        <v>888.88888888888891</v>
      </c>
      <c r="T802" s="19">
        <f>5000</f>
        <v>5000</v>
      </c>
      <c r="U802" s="19">
        <f>Table3[[#This Row],[Price]]^0.2*20000*LOG((Table3[[#This Row],[Age]]+2))*Table3[[#This Row],[FiveYearDeathRate]]</f>
        <v>16030.168934548439</v>
      </c>
      <c r="V802" s="19">
        <f>Table3[Price]+Table3[[#This Row],[FiveYearFuelCost]]+Table3[[#This Row],[FiveYearInsurance]]+Table3[[#This Row],[FiveYearRepairCost]]</f>
        <v>26546.057823437328</v>
      </c>
    </row>
    <row r="803" spans="1:22" x14ac:dyDescent="0.25">
      <c r="A803" t="s">
        <v>3162</v>
      </c>
      <c r="B803" t="s">
        <v>3165</v>
      </c>
      <c r="C803" t="s">
        <v>3166</v>
      </c>
      <c r="D803">
        <v>2011</v>
      </c>
      <c r="E803">
        <v>3</v>
      </c>
      <c r="F803">
        <v>4</v>
      </c>
      <c r="G803" s="21">
        <v>21.14</v>
      </c>
      <c r="H803" s="5">
        <v>36000</v>
      </c>
      <c r="I803" s="6">
        <v>1.0200000000000001E-2</v>
      </c>
      <c r="J803" s="6">
        <v>0.98980000000000001</v>
      </c>
      <c r="K803" s="6">
        <v>4.0399999999999998E-2</v>
      </c>
      <c r="L803" s="6">
        <v>0.95960000000000001</v>
      </c>
      <c r="M803" s="7">
        <v>16460</v>
      </c>
      <c r="N803" s="7">
        <v>16166</v>
      </c>
      <c r="O803" s="7">
        <v>16754</v>
      </c>
      <c r="P803" t="s">
        <v>2194</v>
      </c>
      <c r="Q803" s="5">
        <f>5*12000*Table3[[#This Row],[FiveYearSurvivalRate]]</f>
        <v>57576</v>
      </c>
      <c r="R803" s="21">
        <f>365*5*Table3[[#This Row],[FiveYearSurvivalRate]]</f>
        <v>1751.27</v>
      </c>
      <c r="S803" s="19">
        <f>6000/Table3[[#This Row],[Gas Mileage]]*4</f>
        <v>1135.2885525070956</v>
      </c>
      <c r="T803" s="19">
        <f>5000</f>
        <v>5000</v>
      </c>
      <c r="U803" s="19">
        <f>Table3[[#This Row],[Price]]^0.2*20000*LOG((Table3[[#This Row],[Age]]+2))*Table3[[#This Row],[FiveYearDeathRate]]</f>
        <v>3936.9134361748925</v>
      </c>
      <c r="V803" s="19">
        <f>Table3[Price]+Table3[[#This Row],[FiveYearFuelCost]]+Table3[[#This Row],[FiveYearInsurance]]+Table3[[#This Row],[FiveYearRepairCost]]</f>
        <v>26532.201988681987</v>
      </c>
    </row>
    <row r="804" spans="1:22" x14ac:dyDescent="0.25">
      <c r="A804" t="s">
        <v>3175</v>
      </c>
      <c r="B804" t="s">
        <v>3192</v>
      </c>
      <c r="C804" t="s">
        <v>3193</v>
      </c>
      <c r="D804">
        <v>2005</v>
      </c>
      <c r="E804">
        <v>9</v>
      </c>
      <c r="F804">
        <v>1.67</v>
      </c>
      <c r="G804" s="21">
        <v>32.5</v>
      </c>
      <c r="H804" s="5">
        <v>108000</v>
      </c>
      <c r="I804" s="6">
        <v>3.5000000000000003E-2</v>
      </c>
      <c r="J804" s="6">
        <v>0.96499999999999997</v>
      </c>
      <c r="K804" s="6">
        <v>0.1675333333</v>
      </c>
      <c r="L804" s="6">
        <v>0.83246666670000002</v>
      </c>
      <c r="M804" s="7">
        <v>3217</v>
      </c>
      <c r="N804" s="7">
        <v>3140</v>
      </c>
      <c r="O804" s="7">
        <v>3293</v>
      </c>
      <c r="P804" t="s">
        <v>122</v>
      </c>
      <c r="Q804" s="5">
        <f>5*12000*Table3[[#This Row],[FiveYearSurvivalRate]]</f>
        <v>49948.000002000001</v>
      </c>
      <c r="R804" s="21">
        <f>365*5*Table3[[#This Row],[FiveYearSurvivalRate]]</f>
        <v>1519.2516667275002</v>
      </c>
      <c r="S804" s="19">
        <f>6000/Table3[[#This Row],[Gas Mileage]]*4</f>
        <v>738.46153846153845</v>
      </c>
      <c r="T804" s="19">
        <f>5000</f>
        <v>5000</v>
      </c>
      <c r="U804" s="19">
        <f>Table3[[#This Row],[Price]]^0.2*20000*LOG((Table3[[#This Row],[Age]]+2))*Table3[[#This Row],[FiveYearDeathRate]]</f>
        <v>17548.336760473969</v>
      </c>
      <c r="V804" s="19">
        <f>Table3[Price]+Table3[[#This Row],[FiveYearFuelCost]]+Table3[[#This Row],[FiveYearInsurance]]+Table3[[#This Row],[FiveYearRepairCost]]</f>
        <v>26503.798298935508</v>
      </c>
    </row>
    <row r="805" spans="1:22" x14ac:dyDescent="0.25">
      <c r="A805" t="s">
        <v>3145</v>
      </c>
      <c r="B805" t="s">
        <v>3156</v>
      </c>
      <c r="C805" t="s">
        <v>3157</v>
      </c>
      <c r="D805">
        <v>2006</v>
      </c>
      <c r="E805">
        <v>8</v>
      </c>
      <c r="F805">
        <v>1.67</v>
      </c>
      <c r="G805" s="21">
        <v>21.5</v>
      </c>
      <c r="H805" s="5">
        <v>96000</v>
      </c>
      <c r="I805" s="6">
        <v>3.9399999999999998E-2</v>
      </c>
      <c r="J805" s="6">
        <v>0.96060000000000001</v>
      </c>
      <c r="K805" s="6">
        <v>0.16739999999999999</v>
      </c>
      <c r="L805" s="6">
        <v>0.83260000000000001</v>
      </c>
      <c r="M805" s="7">
        <v>3381</v>
      </c>
      <c r="N805" s="7">
        <v>3305</v>
      </c>
      <c r="O805" s="7">
        <v>3457</v>
      </c>
      <c r="P805" t="s">
        <v>376</v>
      </c>
      <c r="Q805" s="5">
        <f>5*12000*Table3[[#This Row],[FiveYearSurvivalRate]]</f>
        <v>49956</v>
      </c>
      <c r="R805" s="21">
        <f>365*5*Table3[[#This Row],[FiveYearSurvivalRate]]</f>
        <v>1519.4950000000001</v>
      </c>
      <c r="S805" s="19">
        <f>6000/Table3[[#This Row],[Gas Mileage]]*4</f>
        <v>1116.2790697674418</v>
      </c>
      <c r="T805" s="19">
        <f>5000</f>
        <v>5000</v>
      </c>
      <c r="U805" s="19">
        <f>Table3[[#This Row],[Price]]^0.2*20000*LOG((Table3[[#This Row],[Age]]+2))*Table3[[#This Row],[FiveYearDeathRate]]</f>
        <v>17005.698829896555</v>
      </c>
      <c r="V805" s="19">
        <f>Table3[Price]+Table3[[#This Row],[FiveYearFuelCost]]+Table3[[#This Row],[FiveYearInsurance]]+Table3[[#This Row],[FiveYearRepairCost]]</f>
        <v>26502.977899663998</v>
      </c>
    </row>
    <row r="806" spans="1:22" x14ac:dyDescent="0.25">
      <c r="A806" t="s">
        <v>3202</v>
      </c>
      <c r="B806" t="s">
        <v>3209</v>
      </c>
      <c r="C806" t="s">
        <v>3210</v>
      </c>
      <c r="D806">
        <v>2013</v>
      </c>
      <c r="E806">
        <v>1</v>
      </c>
      <c r="F806">
        <v>2.33</v>
      </c>
      <c r="G806" s="21">
        <v>16.616</v>
      </c>
      <c r="H806" s="5">
        <v>12000</v>
      </c>
      <c r="I806" s="6">
        <v>3.8E-3</v>
      </c>
      <c r="J806" s="6">
        <v>0.99619999999999997</v>
      </c>
      <c r="K806" s="6">
        <v>2.47E-2</v>
      </c>
      <c r="L806" s="6">
        <v>0.97529999999999994</v>
      </c>
      <c r="M806" s="7">
        <v>18351</v>
      </c>
      <c r="N806" s="7">
        <v>18008</v>
      </c>
      <c r="O806" s="7">
        <v>18695</v>
      </c>
      <c r="P806" t="s">
        <v>2924</v>
      </c>
      <c r="Q806" s="5">
        <f>5*12000*Table3[[#This Row],[FiveYearSurvivalRate]]</f>
        <v>58518</v>
      </c>
      <c r="R806" s="21">
        <f>365*5*Table3[[#This Row],[FiveYearSurvivalRate]]</f>
        <v>1779.9224999999999</v>
      </c>
      <c r="S806" s="19">
        <f>6000/Table3[[#This Row],[Gas Mileage]]*4</f>
        <v>1444.3909484833896</v>
      </c>
      <c r="T806" s="19">
        <f>5000</f>
        <v>5000</v>
      </c>
      <c r="U806" s="19">
        <f>Table3[[#This Row],[Price]]^0.2*20000*LOG((Table3[[#This Row],[Age]]+2))*Table3[[#This Row],[FiveYearDeathRate]]</f>
        <v>1679.1429092324186</v>
      </c>
      <c r="V806" s="19">
        <f>Table3[Price]+Table3[[#This Row],[FiveYearFuelCost]]+Table3[[#This Row],[FiveYearInsurance]]+Table3[[#This Row],[FiveYearRepairCost]]</f>
        <v>26474.533857715807</v>
      </c>
    </row>
    <row r="807" spans="1:22" x14ac:dyDescent="0.25">
      <c r="A807" t="s">
        <v>3288</v>
      </c>
      <c r="B807" t="s">
        <v>3297</v>
      </c>
      <c r="C807" t="s">
        <v>3298</v>
      </c>
      <c r="D807">
        <v>2008</v>
      </c>
      <c r="E807">
        <v>6</v>
      </c>
      <c r="F807">
        <v>3</v>
      </c>
      <c r="G807" s="21">
        <v>24.58</v>
      </c>
      <c r="H807" s="5">
        <v>72000</v>
      </c>
      <c r="I807" s="6">
        <v>2.4799999999999999E-2</v>
      </c>
      <c r="J807" s="6">
        <v>0.97519999999999996</v>
      </c>
      <c r="K807" s="6">
        <v>0.1244</v>
      </c>
      <c r="L807" s="6">
        <v>0.87560000000000004</v>
      </c>
      <c r="M807" s="7">
        <v>7209</v>
      </c>
      <c r="N807" s="7">
        <v>7020</v>
      </c>
      <c r="O807" s="7">
        <v>7398</v>
      </c>
      <c r="P807" t="s">
        <v>1148</v>
      </c>
      <c r="Q807" s="5">
        <f>5*12000*Table3[[#This Row],[FiveYearSurvivalRate]]</f>
        <v>52536</v>
      </c>
      <c r="R807" s="21">
        <f>365*5*Table3[[#This Row],[FiveYearSurvivalRate]]</f>
        <v>1597.97</v>
      </c>
      <c r="S807" s="19">
        <f>6000/Table3[[#This Row],[Gas Mileage]]*4</f>
        <v>976.40358014646063</v>
      </c>
      <c r="T807" s="19">
        <f>5000</f>
        <v>5000</v>
      </c>
      <c r="U807" s="19">
        <f>Table3[[#This Row],[Price]]^0.2*20000*LOG((Table3[[#This Row],[Age]]+2))*Table3[[#This Row],[FiveYearDeathRate]]</f>
        <v>13278.725958635774</v>
      </c>
      <c r="V807" s="19">
        <f>Table3[Price]+Table3[[#This Row],[FiveYearFuelCost]]+Table3[[#This Row],[FiveYearInsurance]]+Table3[[#This Row],[FiveYearRepairCost]]</f>
        <v>26464.129538782232</v>
      </c>
    </row>
    <row r="808" spans="1:22" x14ac:dyDescent="0.25">
      <c r="A808" t="s">
        <v>3063</v>
      </c>
      <c r="B808" t="s">
        <v>3064</v>
      </c>
      <c r="C808" t="s">
        <v>3065</v>
      </c>
      <c r="D808">
        <v>2010</v>
      </c>
      <c r="E808">
        <v>4</v>
      </c>
      <c r="F808">
        <v>4</v>
      </c>
      <c r="G808" s="21">
        <v>26.164999999999999</v>
      </c>
      <c r="H808" s="5">
        <v>48000</v>
      </c>
      <c r="I808" s="6">
        <v>8.0000000000000002E-3</v>
      </c>
      <c r="J808" s="6">
        <v>0.99199999999999999</v>
      </c>
      <c r="K808" s="6">
        <v>4.9200000000000001E-2</v>
      </c>
      <c r="L808" s="6">
        <v>0.95079999999999998</v>
      </c>
      <c r="M808" s="7">
        <v>15271</v>
      </c>
      <c r="N808" s="7">
        <v>14778</v>
      </c>
      <c r="O808" s="7">
        <v>15764</v>
      </c>
      <c r="P808" t="s">
        <v>1822</v>
      </c>
      <c r="Q808" s="5">
        <f>5*12000*Table3[[#This Row],[FiveYearSurvivalRate]]</f>
        <v>57048</v>
      </c>
      <c r="R808" s="21">
        <f>365*5*Table3[[#This Row],[FiveYearSurvivalRate]]</f>
        <v>1735.21</v>
      </c>
      <c r="S808" s="19">
        <f>6000/Table3[[#This Row],[Gas Mileage]]*4</f>
        <v>917.25587617045676</v>
      </c>
      <c r="T808" s="19">
        <f>5000</f>
        <v>5000</v>
      </c>
      <c r="U808" s="19">
        <f>Table3[[#This Row],[Price]]^0.2*20000*LOG((Table3[[#This Row],[Age]]+2))*Table3[[#This Row],[FiveYearDeathRate]]</f>
        <v>5258.1456701112966</v>
      </c>
      <c r="V808" s="19">
        <f>Table3[Price]+Table3[[#This Row],[FiveYearFuelCost]]+Table3[[#This Row],[FiveYearInsurance]]+Table3[[#This Row],[FiveYearRepairCost]]</f>
        <v>26446.401546281755</v>
      </c>
    </row>
    <row r="809" spans="1:22" x14ac:dyDescent="0.25">
      <c r="A809" t="s">
        <v>3175</v>
      </c>
      <c r="B809" t="s">
        <v>3176</v>
      </c>
      <c r="C809" t="s">
        <v>3177</v>
      </c>
      <c r="D809">
        <v>2008</v>
      </c>
      <c r="E809">
        <v>6</v>
      </c>
      <c r="F809">
        <v>3.67</v>
      </c>
      <c r="G809" s="21">
        <v>22.484000000000002</v>
      </c>
      <c r="H809" s="5">
        <v>72000</v>
      </c>
      <c r="I809" s="6">
        <v>1.7000000000000001E-2</v>
      </c>
      <c r="J809" s="6">
        <v>0.98299999999999998</v>
      </c>
      <c r="K809" s="6">
        <v>9.5133333299999998E-2</v>
      </c>
      <c r="L809" s="6">
        <v>0.90486666670000004</v>
      </c>
      <c r="M809" s="7">
        <v>9589</v>
      </c>
      <c r="N809" s="7">
        <v>9427</v>
      </c>
      <c r="O809" s="7">
        <v>9750</v>
      </c>
      <c r="P809" t="s">
        <v>1060</v>
      </c>
      <c r="Q809" s="5">
        <f>5*12000*Table3[[#This Row],[FiveYearSurvivalRate]]</f>
        <v>54292.000002000001</v>
      </c>
      <c r="R809" s="21">
        <f>365*5*Table3[[#This Row],[FiveYearSurvivalRate]]</f>
        <v>1651.3816667275</v>
      </c>
      <c r="S809" s="19">
        <f>6000/Table3[[#This Row],[Gas Mileage]]*4</f>
        <v>1067.4257249599714</v>
      </c>
      <c r="T809" s="19">
        <f>5000</f>
        <v>5000</v>
      </c>
      <c r="U809" s="19">
        <f>Table3[[#This Row],[Price]]^0.2*20000*LOG((Table3[[#This Row],[Age]]+2))*Table3[[#This Row],[FiveYearDeathRate]]</f>
        <v>10750.9885755874</v>
      </c>
      <c r="V809" s="19">
        <f>Table3[Price]+Table3[[#This Row],[FiveYearFuelCost]]+Table3[[#This Row],[FiveYearInsurance]]+Table3[[#This Row],[FiveYearRepairCost]]</f>
        <v>26407.414300547374</v>
      </c>
    </row>
    <row r="810" spans="1:22" x14ac:dyDescent="0.25">
      <c r="A810" t="s">
        <v>3118</v>
      </c>
      <c r="B810" t="s">
        <v>3133</v>
      </c>
      <c r="C810" t="s">
        <v>3134</v>
      </c>
      <c r="D810">
        <v>2013</v>
      </c>
      <c r="E810">
        <v>1</v>
      </c>
      <c r="F810">
        <v>4</v>
      </c>
      <c r="G810" s="21">
        <v>25.001000000000001</v>
      </c>
      <c r="H810" s="5">
        <v>12000</v>
      </c>
      <c r="I810" s="6">
        <v>3.8E-3</v>
      </c>
      <c r="J810" s="6">
        <v>0.99619999999999997</v>
      </c>
      <c r="K810" s="6">
        <v>2.47E-2</v>
      </c>
      <c r="L810" s="6">
        <v>0.97529999999999994</v>
      </c>
      <c r="M810" s="7">
        <v>18747</v>
      </c>
      <c r="N810" s="7">
        <v>18454</v>
      </c>
      <c r="O810" s="7">
        <v>19040</v>
      </c>
      <c r="P810" t="s">
        <v>2866</v>
      </c>
      <c r="Q810" s="5">
        <f>5*12000*Table3[[#This Row],[FiveYearSurvivalRate]]</f>
        <v>58518</v>
      </c>
      <c r="R810" s="21">
        <f>365*5*Table3[[#This Row],[FiveYearSurvivalRate]]</f>
        <v>1779.9224999999999</v>
      </c>
      <c r="S810" s="19">
        <f>6000/Table3[[#This Row],[Gas Mileage]]*4</f>
        <v>959.96160153593848</v>
      </c>
      <c r="T810" s="19">
        <f>5000</f>
        <v>5000</v>
      </c>
      <c r="U810" s="19">
        <f>Table3[[#This Row],[Price]]^0.2*20000*LOG((Table3[[#This Row],[Age]]+2))*Table3[[#This Row],[FiveYearDeathRate]]</f>
        <v>1686.3280680225105</v>
      </c>
      <c r="V810" s="19">
        <f>Table3[Price]+Table3[[#This Row],[FiveYearFuelCost]]+Table3[[#This Row],[FiveYearInsurance]]+Table3[[#This Row],[FiveYearRepairCost]]</f>
        <v>26393.28966955845</v>
      </c>
    </row>
    <row r="811" spans="1:22" x14ac:dyDescent="0.25">
      <c r="A811" t="s">
        <v>3398</v>
      </c>
      <c r="B811" t="s">
        <v>3409</v>
      </c>
      <c r="C811" t="s">
        <v>3410</v>
      </c>
      <c r="D811">
        <v>2014</v>
      </c>
      <c r="E811">
        <v>0</v>
      </c>
      <c r="F811">
        <v>3.33</v>
      </c>
      <c r="G811" s="21">
        <v>26.477</v>
      </c>
      <c r="H811" s="5">
        <v>0</v>
      </c>
      <c r="I811" s="6">
        <v>0</v>
      </c>
      <c r="J811" s="6">
        <v>1</v>
      </c>
      <c r="K811" s="6">
        <v>1.2E-2</v>
      </c>
      <c r="L811" s="6">
        <v>0.98799999999999999</v>
      </c>
      <c r="M811" s="7">
        <v>19959</v>
      </c>
      <c r="N811" s="7">
        <v>19470</v>
      </c>
      <c r="O811" s="7">
        <v>20450</v>
      </c>
      <c r="P811" t="s">
        <v>3684</v>
      </c>
      <c r="Q811" s="5">
        <f>5*12000*Table3[[#This Row],[FiveYearSurvivalRate]]</f>
        <v>59280</v>
      </c>
      <c r="R811" s="21">
        <f>365*5*Table3[[#This Row],[FiveYearSurvivalRate]]</f>
        <v>1803.1</v>
      </c>
      <c r="S811" s="19">
        <f>6000/Table3[[#This Row],[Gas Mileage]]*4</f>
        <v>906.44710503455826</v>
      </c>
      <c r="T811" s="19">
        <f>5000</f>
        <v>5000</v>
      </c>
      <c r="U811" s="19">
        <f>Table3[[#This Row],[Price]]^0.2*20000*LOG((Table3[[#This Row],[Age]]+2))*Table3[[#This Row],[FiveYearDeathRate]]</f>
        <v>523.41813983959867</v>
      </c>
      <c r="V811" s="19">
        <f>Table3[Price]+Table3[[#This Row],[FiveYearFuelCost]]+Table3[[#This Row],[FiveYearInsurance]]+Table3[[#This Row],[FiveYearRepairCost]]</f>
        <v>26388.86524487416</v>
      </c>
    </row>
    <row r="812" spans="1:22" x14ac:dyDescent="0.25">
      <c r="A812" t="s">
        <v>3466</v>
      </c>
      <c r="B812" t="s">
        <v>3489</v>
      </c>
      <c r="C812" t="s">
        <v>3490</v>
      </c>
      <c r="D812">
        <v>2013</v>
      </c>
      <c r="E812">
        <v>1</v>
      </c>
      <c r="F812">
        <v>4</v>
      </c>
      <c r="G812" s="21">
        <v>26.35</v>
      </c>
      <c r="H812" s="5">
        <v>12000</v>
      </c>
      <c r="I812" s="6">
        <v>2.3999999999999998E-3</v>
      </c>
      <c r="J812" s="6">
        <v>0.99760000000000004</v>
      </c>
      <c r="K812" s="6">
        <v>1.54E-2</v>
      </c>
      <c r="L812" s="6">
        <v>0.98460000000000003</v>
      </c>
      <c r="M812" s="7">
        <v>19417</v>
      </c>
      <c r="N812" s="7">
        <v>19093</v>
      </c>
      <c r="O812" s="7">
        <v>19741</v>
      </c>
      <c r="P812" t="s">
        <v>2800</v>
      </c>
      <c r="Q812" s="5">
        <f>5*12000*Table3[[#This Row],[FiveYearSurvivalRate]]</f>
        <v>59076</v>
      </c>
      <c r="R812" s="21">
        <f>365*5*Table3[[#This Row],[FiveYearSurvivalRate]]</f>
        <v>1796.895</v>
      </c>
      <c r="S812" s="19">
        <f>6000/Table3[[#This Row],[Gas Mileage]]*4</f>
        <v>910.81593927893732</v>
      </c>
      <c r="T812" s="19">
        <f>5000</f>
        <v>5000</v>
      </c>
      <c r="U812" s="19">
        <f>Table3[[#This Row],[Price]]^0.2*20000*LOG((Table3[[#This Row],[Age]]+2))*Table3[[#This Row],[FiveYearDeathRate]]</f>
        <v>1058.8048122445077</v>
      </c>
      <c r="V812" s="19">
        <f>Table3[Price]+Table3[[#This Row],[FiveYearFuelCost]]+Table3[[#This Row],[FiveYearInsurance]]+Table3[[#This Row],[FiveYearRepairCost]]</f>
        <v>26386.620751523446</v>
      </c>
    </row>
    <row r="813" spans="1:22" x14ac:dyDescent="0.25">
      <c r="A813" t="s">
        <v>3359</v>
      </c>
      <c r="B813" t="s">
        <v>3370</v>
      </c>
      <c r="C813" t="s">
        <v>3371</v>
      </c>
      <c r="D813">
        <v>2008</v>
      </c>
      <c r="E813">
        <v>6</v>
      </c>
      <c r="F813">
        <v>3.67</v>
      </c>
      <c r="G813" s="21">
        <v>22.294499999999999</v>
      </c>
      <c r="H813" s="5">
        <v>72000</v>
      </c>
      <c r="I813" s="6">
        <v>1.7000000000000001E-2</v>
      </c>
      <c r="J813" s="6">
        <v>0.98299999999999998</v>
      </c>
      <c r="K813" s="6">
        <v>9.5133333299999998E-2</v>
      </c>
      <c r="L813" s="6">
        <v>0.90486666670000004</v>
      </c>
      <c r="M813" s="7">
        <v>9564</v>
      </c>
      <c r="N813" s="7">
        <v>9387</v>
      </c>
      <c r="O813" s="7">
        <v>9741</v>
      </c>
      <c r="P813" t="s">
        <v>864</v>
      </c>
      <c r="Q813" s="5">
        <f>5*12000*Table3[[#This Row],[FiveYearSurvivalRate]]</f>
        <v>54292.000002000001</v>
      </c>
      <c r="R813" s="21">
        <f>365*5*Table3[[#This Row],[FiveYearSurvivalRate]]</f>
        <v>1651.3816667275</v>
      </c>
      <c r="S813" s="19">
        <f>6000/Table3[[#This Row],[Gas Mileage]]*4</f>
        <v>1076.4986880172239</v>
      </c>
      <c r="T813" s="19">
        <f>5000</f>
        <v>5000</v>
      </c>
      <c r="U813" s="19">
        <f>Table3[[#This Row],[Price]]^0.2*20000*LOG((Table3[[#This Row],[Age]]+2))*Table3[[#This Row],[FiveYearDeathRate]]</f>
        <v>10745.376823611459</v>
      </c>
      <c r="V813" s="19">
        <f>Table3[Price]+Table3[[#This Row],[FiveYearFuelCost]]+Table3[[#This Row],[FiveYearInsurance]]+Table3[[#This Row],[FiveYearRepairCost]]</f>
        <v>26385.875511628685</v>
      </c>
    </row>
    <row r="814" spans="1:22" x14ac:dyDescent="0.25">
      <c r="A814" t="s">
        <v>3244</v>
      </c>
      <c r="B814" t="s">
        <v>3257</v>
      </c>
      <c r="C814" t="s">
        <v>3258</v>
      </c>
      <c r="D814">
        <v>2010</v>
      </c>
      <c r="E814">
        <v>4</v>
      </c>
      <c r="F814">
        <v>4</v>
      </c>
      <c r="G814" s="21">
        <v>21.56</v>
      </c>
      <c r="H814" s="5">
        <v>48000</v>
      </c>
      <c r="I814" s="6">
        <v>1.6E-2</v>
      </c>
      <c r="J814" s="6">
        <v>0.98399999999999999</v>
      </c>
      <c r="K814" s="6">
        <v>0.06</v>
      </c>
      <c r="L814" s="6">
        <v>0.94</v>
      </c>
      <c r="M814" s="7">
        <v>13972</v>
      </c>
      <c r="N814" s="7">
        <v>13606</v>
      </c>
      <c r="O814" s="7">
        <v>14338</v>
      </c>
      <c r="P814" t="s">
        <v>1850</v>
      </c>
      <c r="Q814" s="5">
        <f>5*12000*Table3[[#This Row],[FiveYearSurvivalRate]]</f>
        <v>56400</v>
      </c>
      <c r="R814" s="21">
        <f>365*5*Table3[[#This Row],[FiveYearSurvivalRate]]</f>
        <v>1715.5</v>
      </c>
      <c r="S814" s="19">
        <f>6000/Table3[[#This Row],[Gas Mileage]]*4</f>
        <v>1113.1725417439704</v>
      </c>
      <c r="T814" s="19">
        <f>5000</f>
        <v>5000</v>
      </c>
      <c r="U814" s="19">
        <f>Table3[[#This Row],[Price]]^0.2*20000*LOG((Table3[[#This Row],[Age]]+2))*Table3[[#This Row],[FiveYearDeathRate]]</f>
        <v>6299.368016434837</v>
      </c>
      <c r="V814" s="19">
        <f>Table3[Price]+Table3[[#This Row],[FiveYearFuelCost]]+Table3[[#This Row],[FiveYearInsurance]]+Table3[[#This Row],[FiveYearRepairCost]]</f>
        <v>26384.540558178807</v>
      </c>
    </row>
    <row r="815" spans="1:22" x14ac:dyDescent="0.25">
      <c r="A815" t="s">
        <v>3288</v>
      </c>
      <c r="B815" t="s">
        <v>3291</v>
      </c>
      <c r="C815" t="s">
        <v>3292</v>
      </c>
      <c r="D815">
        <v>2008</v>
      </c>
      <c r="E815">
        <v>6</v>
      </c>
      <c r="G815" s="21">
        <v>24.58</v>
      </c>
      <c r="H815" s="5">
        <v>72000</v>
      </c>
      <c r="I815" s="6">
        <v>2.4799999999999999E-2</v>
      </c>
      <c r="J815" s="6">
        <v>0.97519999999999996</v>
      </c>
      <c r="K815" s="6">
        <v>0.1244</v>
      </c>
      <c r="L815" s="6">
        <v>0.87560000000000004</v>
      </c>
      <c r="M815" s="7">
        <v>7129</v>
      </c>
      <c r="N815" s="7">
        <v>6951</v>
      </c>
      <c r="O815" s="7">
        <v>7307</v>
      </c>
      <c r="P815" t="s">
        <v>1142</v>
      </c>
      <c r="Q815" s="5">
        <f>5*12000*Table3[[#This Row],[FiveYearSurvivalRate]]</f>
        <v>52536</v>
      </c>
      <c r="R815" s="21">
        <f>365*5*Table3[[#This Row],[FiveYearSurvivalRate]]</f>
        <v>1597.97</v>
      </c>
      <c r="S815" s="19">
        <f>6000/Table3[[#This Row],[Gas Mileage]]*4</f>
        <v>976.40358014646063</v>
      </c>
      <c r="T815" s="19">
        <f>5000</f>
        <v>5000</v>
      </c>
      <c r="U815" s="19">
        <f>Table3[[#This Row],[Price]]^0.2*20000*LOG((Table3[[#This Row],[Age]]+2))*Table3[[#This Row],[FiveYearDeathRate]]</f>
        <v>13249.122819500966</v>
      </c>
      <c r="V815" s="19">
        <f>Table3[Price]+Table3[[#This Row],[FiveYearFuelCost]]+Table3[[#This Row],[FiveYearInsurance]]+Table3[[#This Row],[FiveYearRepairCost]]</f>
        <v>26354.526399647424</v>
      </c>
    </row>
    <row r="816" spans="1:22" x14ac:dyDescent="0.25">
      <c r="A816" t="s">
        <v>3162</v>
      </c>
      <c r="B816" t="s">
        <v>3173</v>
      </c>
      <c r="C816" t="s">
        <v>3174</v>
      </c>
      <c r="D816">
        <v>2009</v>
      </c>
      <c r="E816">
        <v>5</v>
      </c>
      <c r="F816">
        <v>2.33</v>
      </c>
      <c r="G816" s="21">
        <v>18.5</v>
      </c>
      <c r="H816" s="5">
        <v>60000</v>
      </c>
      <c r="I816" s="6">
        <v>1.7000000000000001E-2</v>
      </c>
      <c r="J816" s="6">
        <v>0.98299999999999998</v>
      </c>
      <c r="K816" s="6">
        <v>9.5000000000000001E-2</v>
      </c>
      <c r="L816" s="6">
        <v>0.90500000000000003</v>
      </c>
      <c r="M816" s="7">
        <v>9911</v>
      </c>
      <c r="N816" s="7">
        <v>9650</v>
      </c>
      <c r="O816" s="7">
        <v>10171</v>
      </c>
      <c r="P816" t="s">
        <v>1418</v>
      </c>
      <c r="Q816" s="5">
        <f>5*12000*Table3[[#This Row],[FiveYearSurvivalRate]]</f>
        <v>54300</v>
      </c>
      <c r="R816" s="21">
        <f>365*5*Table3[[#This Row],[FiveYearSurvivalRate]]</f>
        <v>1651.625</v>
      </c>
      <c r="S816" s="19">
        <f>6000/Table3[[#This Row],[Gas Mileage]]*4</f>
        <v>1297.2972972972973</v>
      </c>
      <c r="T816" s="19">
        <f>5000</f>
        <v>5000</v>
      </c>
      <c r="U816" s="19">
        <f>Table3[[#This Row],[Price]]^0.2*20000*LOG((Table3[[#This Row],[Age]]+2))*Table3[[#This Row],[FiveYearDeathRate]]</f>
        <v>10113.097415600459</v>
      </c>
      <c r="V816" s="19">
        <f>Table3[Price]+Table3[[#This Row],[FiveYearFuelCost]]+Table3[[#This Row],[FiveYearInsurance]]+Table3[[#This Row],[FiveYearRepairCost]]</f>
        <v>26321.394712897756</v>
      </c>
    </row>
    <row r="817" spans="1:22" x14ac:dyDescent="0.25">
      <c r="A817" t="s">
        <v>3048</v>
      </c>
      <c r="B817" t="s">
        <v>3051</v>
      </c>
      <c r="C817" t="s">
        <v>3052</v>
      </c>
      <c r="D817">
        <v>2010</v>
      </c>
      <c r="E817">
        <v>4</v>
      </c>
      <c r="F817">
        <v>3.33</v>
      </c>
      <c r="G817" s="21">
        <v>21.035499999999999</v>
      </c>
      <c r="H817" s="5">
        <v>48000</v>
      </c>
      <c r="I817" s="6">
        <v>8.8000000000000005E-3</v>
      </c>
      <c r="J817" s="6">
        <v>0.99119999999999997</v>
      </c>
      <c r="K817" s="6">
        <v>2.1399999999999999E-2</v>
      </c>
      <c r="L817" s="6">
        <v>0.97860000000000003</v>
      </c>
      <c r="M817" s="7">
        <v>17781</v>
      </c>
      <c r="N817" s="7">
        <v>17481</v>
      </c>
      <c r="O817" s="7">
        <v>18080</v>
      </c>
      <c r="P817" t="s">
        <v>1538</v>
      </c>
      <c r="Q817" s="5">
        <f>5*12000*Table3[[#This Row],[FiveYearSurvivalRate]]</f>
        <v>58716</v>
      </c>
      <c r="R817" s="21">
        <f>365*5*Table3[[#This Row],[FiveYearSurvivalRate]]</f>
        <v>1785.9449999999999</v>
      </c>
      <c r="S817" s="19">
        <f>6000/Table3[[#This Row],[Gas Mileage]]*4</f>
        <v>1140.9284305103279</v>
      </c>
      <c r="T817" s="19">
        <f>5000</f>
        <v>5000</v>
      </c>
      <c r="U817" s="19">
        <f>Table3[[#This Row],[Price]]^0.2*20000*LOG((Table3[[#This Row],[Age]]+2))*Table3[[#This Row],[FiveYearDeathRate]]</f>
        <v>2357.7569029921142</v>
      </c>
      <c r="V817" s="19">
        <f>Table3[Price]+Table3[[#This Row],[FiveYearFuelCost]]+Table3[[#This Row],[FiveYearInsurance]]+Table3[[#This Row],[FiveYearRepairCost]]</f>
        <v>26279.685333502443</v>
      </c>
    </row>
    <row r="818" spans="1:22" x14ac:dyDescent="0.25">
      <c r="A818" t="s">
        <v>3175</v>
      </c>
      <c r="B818" t="s">
        <v>3180</v>
      </c>
      <c r="C818" t="s">
        <v>3181</v>
      </c>
      <c r="D818">
        <v>2010</v>
      </c>
      <c r="E818">
        <v>4</v>
      </c>
      <c r="G818" s="21">
        <v>15.92</v>
      </c>
      <c r="H818" s="5">
        <v>48000</v>
      </c>
      <c r="I818" s="6">
        <v>8.8000000000000005E-3</v>
      </c>
      <c r="J818" s="6">
        <v>0.99119999999999997</v>
      </c>
      <c r="K818" s="6">
        <v>3.5000000000000003E-2</v>
      </c>
      <c r="L818" s="6">
        <v>0.96499999999999997</v>
      </c>
      <c r="M818" s="7">
        <v>15987</v>
      </c>
      <c r="N818" s="7">
        <v>15645</v>
      </c>
      <c r="O818" s="7">
        <v>16328</v>
      </c>
      <c r="P818" t="s">
        <v>1790</v>
      </c>
      <c r="Q818" s="5">
        <f>5*12000*Table3[[#This Row],[FiveYearSurvivalRate]]</f>
        <v>57900</v>
      </c>
      <c r="R818" s="21">
        <f>365*5*Table3[[#This Row],[FiveYearSurvivalRate]]</f>
        <v>1761.125</v>
      </c>
      <c r="S818" s="19">
        <f>6000/Table3[[#This Row],[Gas Mileage]]*4</f>
        <v>1507.537688442211</v>
      </c>
      <c r="T818" s="19">
        <f>5000</f>
        <v>5000</v>
      </c>
      <c r="U818" s="19">
        <f>Table3[[#This Row],[Price]]^0.2*20000*LOG((Table3[[#This Row],[Age]]+2))*Table3[[#This Row],[FiveYearDeathRate]]</f>
        <v>3774.986950179612</v>
      </c>
      <c r="V818" s="19">
        <f>Table3[Price]+Table3[[#This Row],[FiveYearFuelCost]]+Table3[[#This Row],[FiveYearInsurance]]+Table3[[#This Row],[FiveYearRepairCost]]</f>
        <v>26269.524638621824</v>
      </c>
    </row>
    <row r="819" spans="1:22" x14ac:dyDescent="0.25">
      <c r="A819" t="s">
        <v>3048</v>
      </c>
      <c r="B819" t="s">
        <v>3051</v>
      </c>
      <c r="C819" t="s">
        <v>3052</v>
      </c>
      <c r="D819">
        <v>2009</v>
      </c>
      <c r="E819">
        <v>5</v>
      </c>
      <c r="F819">
        <v>3.33</v>
      </c>
      <c r="G819" s="21">
        <v>21.035499999999999</v>
      </c>
      <c r="H819" s="5">
        <v>60000</v>
      </c>
      <c r="I819" s="6">
        <v>1.0999999999999999E-2</v>
      </c>
      <c r="J819" s="6">
        <v>0.98899999999999999</v>
      </c>
      <c r="K819" s="6">
        <v>3.6999999999999998E-2</v>
      </c>
      <c r="L819" s="6">
        <v>0.96299999999999997</v>
      </c>
      <c r="M819" s="7">
        <v>15797</v>
      </c>
      <c r="N819" s="7">
        <v>15498</v>
      </c>
      <c r="O819" s="7">
        <v>16097</v>
      </c>
      <c r="P819" t="s">
        <v>1176</v>
      </c>
      <c r="Q819" s="5">
        <f>5*12000*Table3[[#This Row],[FiveYearSurvivalRate]]</f>
        <v>57780</v>
      </c>
      <c r="R819" s="21">
        <f>365*5*Table3[[#This Row],[FiveYearSurvivalRate]]</f>
        <v>1757.4749999999999</v>
      </c>
      <c r="S819" s="19">
        <f>6000/Table3[[#This Row],[Gas Mileage]]*4</f>
        <v>1140.9284305103279</v>
      </c>
      <c r="T819" s="19">
        <f>5000</f>
        <v>5000</v>
      </c>
      <c r="U819" s="19">
        <f>Table3[[#This Row],[Price]]^0.2*20000*LOG((Table3[[#This Row],[Age]]+2))*Table3[[#This Row],[FiveYearDeathRate]]</f>
        <v>4323.6819308358008</v>
      </c>
      <c r="V819" s="19">
        <f>Table3[Price]+Table3[[#This Row],[FiveYearFuelCost]]+Table3[[#This Row],[FiveYearInsurance]]+Table3[[#This Row],[FiveYearRepairCost]]</f>
        <v>26261.610361346131</v>
      </c>
    </row>
    <row r="820" spans="1:22" x14ac:dyDescent="0.25">
      <c r="A820" t="s">
        <v>3528</v>
      </c>
      <c r="B820" t="s">
        <v>3543</v>
      </c>
      <c r="C820" t="s">
        <v>3544</v>
      </c>
      <c r="D820">
        <v>2007</v>
      </c>
      <c r="E820">
        <v>7</v>
      </c>
      <c r="F820">
        <v>4</v>
      </c>
      <c r="G820" s="22">
        <v>22.521999999999998</v>
      </c>
      <c r="H820" s="5">
        <v>84000</v>
      </c>
      <c r="I820" s="6">
        <v>1.7000000000000001E-2</v>
      </c>
      <c r="J820" s="6">
        <v>0.98299999999999998</v>
      </c>
      <c r="K820" s="6">
        <v>7.5266666699999998E-2</v>
      </c>
      <c r="L820" s="6">
        <v>0.92473333329999996</v>
      </c>
      <c r="M820" s="7">
        <v>10952</v>
      </c>
      <c r="N820" s="7">
        <v>10823</v>
      </c>
      <c r="O820" s="7">
        <v>11082</v>
      </c>
      <c r="P820" t="s">
        <v>656</v>
      </c>
      <c r="Q820" s="5">
        <f>5*12000*Table3[[#This Row],[FiveYearSurvivalRate]]</f>
        <v>55483.999997999999</v>
      </c>
      <c r="R820" s="21">
        <f>365*5*Table3[[#This Row],[FiveYearSurvivalRate]]</f>
        <v>1687.6383332724999</v>
      </c>
      <c r="S820" s="19">
        <f>6000/Table3[[#This Row],[Gas Mileage]]*4</f>
        <v>1065.6247224935619</v>
      </c>
      <c r="T820" s="19">
        <f>5000</f>
        <v>5000</v>
      </c>
      <c r="U820" s="19">
        <f>Table3[[#This Row],[Price]]^0.2*20000*LOG((Table3[[#This Row],[Age]]+2))*Table3[[#This Row],[FiveYearDeathRate]]</f>
        <v>9229.7539856565527</v>
      </c>
      <c r="V820" s="19">
        <f>Table3[Price]+Table3[[#This Row],[FiveYearFuelCost]]+Table3[[#This Row],[FiveYearInsurance]]+Table3[[#This Row],[FiveYearRepairCost]]</f>
        <v>26247.378708150114</v>
      </c>
    </row>
    <row r="821" spans="1:22" x14ac:dyDescent="0.25">
      <c r="A821" t="s">
        <v>3244</v>
      </c>
      <c r="B821" t="s">
        <v>3245</v>
      </c>
      <c r="C821" t="s">
        <v>3246</v>
      </c>
      <c r="D821">
        <v>2008</v>
      </c>
      <c r="E821">
        <v>6</v>
      </c>
      <c r="F821">
        <v>1.33</v>
      </c>
      <c r="G821" s="21">
        <v>31.28</v>
      </c>
      <c r="H821" s="5">
        <v>72000</v>
      </c>
      <c r="I821" s="6">
        <v>0.03</v>
      </c>
      <c r="J821" s="6">
        <v>0.97</v>
      </c>
      <c r="K821" s="6">
        <v>0.1512</v>
      </c>
      <c r="L821" s="6">
        <v>0.8488</v>
      </c>
      <c r="M821" s="7">
        <v>5299</v>
      </c>
      <c r="N821" s="7">
        <v>5138</v>
      </c>
      <c r="O821" s="7">
        <v>5459</v>
      </c>
      <c r="P821" t="s">
        <v>1114</v>
      </c>
      <c r="Q821" s="5">
        <f>5*12000*Table3[[#This Row],[FiveYearSurvivalRate]]</f>
        <v>50928</v>
      </c>
      <c r="R821" s="21">
        <f>365*5*Table3[[#This Row],[FiveYearSurvivalRate]]</f>
        <v>1549.06</v>
      </c>
      <c r="S821" s="19">
        <f>6000/Table3[[#This Row],[Gas Mileage]]*4</f>
        <v>767.26342710997437</v>
      </c>
      <c r="T821" s="19">
        <f>5000</f>
        <v>5000</v>
      </c>
      <c r="U821" s="19">
        <f>Table3[[#This Row],[Price]]^0.2*20000*LOG((Table3[[#This Row],[Age]]+2))*Table3[[#This Row],[FiveYearDeathRate]]</f>
        <v>15175.800118548355</v>
      </c>
      <c r="V821" s="19">
        <f>Table3[Price]+Table3[[#This Row],[FiveYearFuelCost]]+Table3[[#This Row],[FiveYearInsurance]]+Table3[[#This Row],[FiveYearRepairCost]]</f>
        <v>26242.06354565833</v>
      </c>
    </row>
    <row r="822" spans="1:22" x14ac:dyDescent="0.25">
      <c r="A822" t="s">
        <v>3466</v>
      </c>
      <c r="B822" t="s">
        <v>3485</v>
      </c>
      <c r="C822" t="s">
        <v>3486</v>
      </c>
      <c r="D822">
        <v>2014</v>
      </c>
      <c r="E822">
        <v>0</v>
      </c>
      <c r="F822">
        <v>3.33</v>
      </c>
      <c r="G822" s="21">
        <v>25.38</v>
      </c>
      <c r="H822" s="5">
        <v>0</v>
      </c>
      <c r="I822" s="6">
        <v>0</v>
      </c>
      <c r="J822" s="6">
        <v>1</v>
      </c>
      <c r="K822" s="6">
        <v>1.2E-2</v>
      </c>
      <c r="L822" s="6">
        <v>0.98799999999999999</v>
      </c>
      <c r="M822" s="7">
        <v>19731</v>
      </c>
      <c r="N822" s="7">
        <v>19275</v>
      </c>
      <c r="O822" s="7">
        <v>20189</v>
      </c>
      <c r="P822" t="s">
        <v>3719</v>
      </c>
      <c r="Q822" s="5">
        <f>5*12000*Table3[[#This Row],[FiveYearSurvivalRate]]</f>
        <v>59280</v>
      </c>
      <c r="R822" s="21">
        <f>365*5*Table3[[#This Row],[FiveYearSurvivalRate]]</f>
        <v>1803.1</v>
      </c>
      <c r="S822" s="19">
        <f>6000/Table3[[#This Row],[Gas Mileage]]*4</f>
        <v>945.62647754137117</v>
      </c>
      <c r="T822" s="19">
        <f>5000</f>
        <v>5000</v>
      </c>
      <c r="U822" s="19">
        <f>Table3[[#This Row],[Price]]^0.2*20000*LOG((Table3[[#This Row],[Age]]+2))*Table3[[#This Row],[FiveYearDeathRate]]</f>
        <v>522.21679299026289</v>
      </c>
      <c r="V822" s="19">
        <f>Table3[Price]+Table3[[#This Row],[FiveYearFuelCost]]+Table3[[#This Row],[FiveYearInsurance]]+Table3[[#This Row],[FiveYearRepairCost]]</f>
        <v>26198.843270531637</v>
      </c>
    </row>
    <row r="823" spans="1:22" x14ac:dyDescent="0.25">
      <c r="A823" t="s">
        <v>3413</v>
      </c>
      <c r="B823" t="s">
        <v>3444</v>
      </c>
      <c r="C823" t="s">
        <v>3445</v>
      </c>
      <c r="D823">
        <v>2011</v>
      </c>
      <c r="E823">
        <v>3</v>
      </c>
      <c r="F823">
        <v>3</v>
      </c>
      <c r="G823" s="21">
        <v>18.193000000000001</v>
      </c>
      <c r="H823" s="5">
        <v>36000</v>
      </c>
      <c r="I823" s="6">
        <v>7.1999999999999998E-3</v>
      </c>
      <c r="J823" s="6">
        <v>0.99280000000000002</v>
      </c>
      <c r="K823" s="6">
        <v>2.3099999999999999E-2</v>
      </c>
      <c r="L823" s="6">
        <v>0.97689999999999999</v>
      </c>
      <c r="M823" s="7">
        <v>17596</v>
      </c>
      <c r="N823" s="7">
        <v>17308</v>
      </c>
      <c r="O823" s="7">
        <v>17884</v>
      </c>
      <c r="P823" t="s">
        <v>2044</v>
      </c>
      <c r="Q823" s="5">
        <f>5*12000*Table3[[#This Row],[FiveYearSurvivalRate]]</f>
        <v>58614</v>
      </c>
      <c r="R823" s="21">
        <f>365*5*Table3[[#This Row],[FiveYearSurvivalRate]]</f>
        <v>1782.8425</v>
      </c>
      <c r="S823" s="19">
        <f>6000/Table3[[#This Row],[Gas Mileage]]*4</f>
        <v>1319.1886989501456</v>
      </c>
      <c r="T823" s="19">
        <f>5000</f>
        <v>5000</v>
      </c>
      <c r="U823" s="19">
        <f>Table3[[#This Row],[Price]]^0.2*20000*LOG((Table3[[#This Row],[Age]]+2))*Table3[[#This Row],[FiveYearDeathRate]]</f>
        <v>2281.3047513957235</v>
      </c>
      <c r="V823" s="19">
        <f>Table3[Price]+Table3[[#This Row],[FiveYearFuelCost]]+Table3[[#This Row],[FiveYearInsurance]]+Table3[[#This Row],[FiveYearRepairCost]]</f>
        <v>26196.493450345872</v>
      </c>
    </row>
    <row r="824" spans="1:22" x14ac:dyDescent="0.25">
      <c r="A824" t="s">
        <v>3301</v>
      </c>
      <c r="B824" t="s">
        <v>3320</v>
      </c>
      <c r="C824" t="s">
        <v>3321</v>
      </c>
      <c r="D824">
        <v>2013</v>
      </c>
      <c r="E824">
        <v>1</v>
      </c>
      <c r="F824">
        <v>4</v>
      </c>
      <c r="G824" s="21">
        <v>22.684999999999999</v>
      </c>
      <c r="H824" s="5">
        <v>12000</v>
      </c>
      <c r="I824" s="6">
        <v>2.3999999999999998E-3</v>
      </c>
      <c r="J824" s="6">
        <v>0.99760000000000004</v>
      </c>
      <c r="K824" s="6">
        <v>1.4500000000000001E-2</v>
      </c>
      <c r="L824" s="6">
        <v>0.98550000000000004</v>
      </c>
      <c r="M824" s="7">
        <v>19143</v>
      </c>
      <c r="N824" s="7">
        <v>18773</v>
      </c>
      <c r="O824" s="7">
        <v>19512</v>
      </c>
      <c r="P824" t="s">
        <v>2998</v>
      </c>
      <c r="Q824" s="5">
        <f>5*12000*Table3[[#This Row],[FiveYearSurvivalRate]]</f>
        <v>59130</v>
      </c>
      <c r="R824" s="21">
        <f>365*5*Table3[[#This Row],[FiveYearSurvivalRate]]</f>
        <v>1798.5375000000001</v>
      </c>
      <c r="S824" s="19">
        <f>6000/Table3[[#This Row],[Gas Mileage]]*4</f>
        <v>1057.9678201454706</v>
      </c>
      <c r="T824" s="19">
        <f>5000</f>
        <v>5000</v>
      </c>
      <c r="U824" s="19">
        <f>Table3[[#This Row],[Price]]^0.2*20000*LOG((Table3[[#This Row],[Age]]+2))*Table3[[#This Row],[FiveYearDeathRate]]</f>
        <v>994.09699646902527</v>
      </c>
      <c r="V824" s="19">
        <f>Table3[Price]+Table3[[#This Row],[FiveYearFuelCost]]+Table3[[#This Row],[FiveYearInsurance]]+Table3[[#This Row],[FiveYearRepairCost]]</f>
        <v>26195.064816614497</v>
      </c>
    </row>
    <row r="825" spans="1:22" x14ac:dyDescent="0.25">
      <c r="A825" t="s">
        <v>3080</v>
      </c>
      <c r="B825" t="s">
        <v>3083</v>
      </c>
      <c r="C825" t="s">
        <v>3084</v>
      </c>
      <c r="D825">
        <v>2009</v>
      </c>
      <c r="E825">
        <v>5</v>
      </c>
      <c r="F825">
        <v>4</v>
      </c>
      <c r="G825" s="21">
        <v>19.12</v>
      </c>
      <c r="H825" s="5">
        <v>60000</v>
      </c>
      <c r="I825" s="6">
        <v>5.0000000000000001E-3</v>
      </c>
      <c r="J825" s="6">
        <v>0.995</v>
      </c>
      <c r="K825" s="6">
        <v>3.6999999999999998E-2</v>
      </c>
      <c r="L825" s="6">
        <v>0.96299999999999997</v>
      </c>
      <c r="M825" s="7">
        <v>15620</v>
      </c>
      <c r="N825" s="7">
        <v>15294</v>
      </c>
      <c r="O825" s="7">
        <v>15946</v>
      </c>
      <c r="P825" t="s">
        <v>1266</v>
      </c>
      <c r="Q825" s="5">
        <f>5*12000*Table3[[#This Row],[FiveYearSurvivalRate]]</f>
        <v>57780</v>
      </c>
      <c r="R825" s="21">
        <f>365*5*Table3[[#This Row],[FiveYearSurvivalRate]]</f>
        <v>1757.4749999999999</v>
      </c>
      <c r="S825" s="19">
        <f>6000/Table3[[#This Row],[Gas Mileage]]*4</f>
        <v>1255.2301255230125</v>
      </c>
      <c r="T825" s="19">
        <f>5000</f>
        <v>5000</v>
      </c>
      <c r="U825" s="19">
        <f>Table3[[#This Row],[Price]]^0.2*20000*LOG((Table3[[#This Row],[Age]]+2))*Table3[[#This Row],[FiveYearDeathRate]]</f>
        <v>4313.9491350396138</v>
      </c>
      <c r="V825" s="19">
        <f>Table3[Price]+Table3[[#This Row],[FiveYearFuelCost]]+Table3[[#This Row],[FiveYearInsurance]]+Table3[[#This Row],[FiveYearRepairCost]]</f>
        <v>26189.179260562625</v>
      </c>
    </row>
    <row r="826" spans="1:22" x14ac:dyDescent="0.25">
      <c r="A826" t="s">
        <v>3175</v>
      </c>
      <c r="B826" t="s">
        <v>3196</v>
      </c>
      <c r="C826" t="s">
        <v>3197</v>
      </c>
      <c r="D826">
        <v>2006</v>
      </c>
      <c r="E826">
        <v>8</v>
      </c>
      <c r="F826">
        <v>3</v>
      </c>
      <c r="G826" s="21">
        <v>26.39</v>
      </c>
      <c r="H826" s="5">
        <v>96000</v>
      </c>
      <c r="I826" s="6">
        <v>2.9000000000000001E-2</v>
      </c>
      <c r="J826" s="6">
        <v>0.97099999999999997</v>
      </c>
      <c r="K826" s="6">
        <v>0.1434</v>
      </c>
      <c r="L826" s="6">
        <v>0.85660000000000003</v>
      </c>
      <c r="M826" s="7">
        <v>4708</v>
      </c>
      <c r="N826" s="7">
        <v>4611</v>
      </c>
      <c r="O826" s="7">
        <v>4804</v>
      </c>
      <c r="P826" t="s">
        <v>402</v>
      </c>
      <c r="Q826" s="5">
        <f>5*12000*Table3[[#This Row],[FiveYearSurvivalRate]]</f>
        <v>51396</v>
      </c>
      <c r="R826" s="21">
        <f>365*5*Table3[[#This Row],[FiveYearSurvivalRate]]</f>
        <v>1563.2950000000001</v>
      </c>
      <c r="S826" s="19">
        <f>6000/Table3[[#This Row],[Gas Mileage]]*4</f>
        <v>909.43539219401282</v>
      </c>
      <c r="T826" s="19">
        <f>5000</f>
        <v>5000</v>
      </c>
      <c r="U826" s="19">
        <f>Table3[[#This Row],[Price]]^0.2*20000*LOG((Table3[[#This Row],[Age]]+2))*Table3[[#This Row],[FiveYearDeathRate]]</f>
        <v>15564.903692169202</v>
      </c>
      <c r="V826" s="19">
        <f>Table3[Price]+Table3[[#This Row],[FiveYearFuelCost]]+Table3[[#This Row],[FiveYearInsurance]]+Table3[[#This Row],[FiveYearRepairCost]]</f>
        <v>26182.339084363215</v>
      </c>
    </row>
    <row r="827" spans="1:22" x14ac:dyDescent="0.25">
      <c r="A827" t="s">
        <v>3217</v>
      </c>
      <c r="B827" t="s">
        <v>3222</v>
      </c>
      <c r="C827" t="s">
        <v>3223</v>
      </c>
      <c r="D827">
        <v>2013</v>
      </c>
      <c r="E827">
        <v>1</v>
      </c>
      <c r="F827">
        <v>4</v>
      </c>
      <c r="G827" s="21">
        <v>28.86</v>
      </c>
      <c r="H827" s="5">
        <v>12000</v>
      </c>
      <c r="I827" s="6">
        <v>2.2000000000000001E-3</v>
      </c>
      <c r="J827" s="6">
        <v>0.99780000000000002</v>
      </c>
      <c r="K827" s="6">
        <v>1.3599999999999999E-2</v>
      </c>
      <c r="L827" s="6">
        <v>0.98640000000000005</v>
      </c>
      <c r="M827" s="7">
        <v>19403</v>
      </c>
      <c r="N827" s="7">
        <v>19041</v>
      </c>
      <c r="O827" s="7">
        <v>19764</v>
      </c>
      <c r="P827" t="s">
        <v>2934</v>
      </c>
      <c r="Q827" s="5">
        <f>5*12000*Table3[[#This Row],[FiveYearSurvivalRate]]</f>
        <v>59184</v>
      </c>
      <c r="R827" s="21">
        <f>365*5*Table3[[#This Row],[FiveYearSurvivalRate]]</f>
        <v>1800.18</v>
      </c>
      <c r="S827" s="19">
        <f>6000/Table3[[#This Row],[Gas Mileage]]*4</f>
        <v>831.60083160083161</v>
      </c>
      <c r="T827" s="19">
        <f>5000</f>
        <v>5000</v>
      </c>
      <c r="U827" s="19">
        <f>Table3[[#This Row],[Price]]^0.2*20000*LOG((Table3[[#This Row],[Age]]+2))*Table3[[#This Row],[FiveYearDeathRate]]</f>
        <v>934.91352943006575</v>
      </c>
      <c r="V827" s="19">
        <f>Table3[Price]+Table3[[#This Row],[FiveYearFuelCost]]+Table3[[#This Row],[FiveYearInsurance]]+Table3[[#This Row],[FiveYearRepairCost]]</f>
        <v>26169.514361030895</v>
      </c>
    </row>
    <row r="828" spans="1:22" x14ac:dyDescent="0.25">
      <c r="A828" t="s">
        <v>3376</v>
      </c>
      <c r="B828" t="s">
        <v>3379</v>
      </c>
      <c r="C828" t="s">
        <v>3380</v>
      </c>
      <c r="D828">
        <v>2009</v>
      </c>
      <c r="E828">
        <v>5</v>
      </c>
      <c r="F828">
        <v>2.67</v>
      </c>
      <c r="G828" s="21">
        <v>19.443999999999999</v>
      </c>
      <c r="H828" s="5">
        <v>60000</v>
      </c>
      <c r="I828" s="6">
        <v>1.6E-2</v>
      </c>
      <c r="J828" s="6">
        <v>0.98399999999999999</v>
      </c>
      <c r="K828" s="6">
        <v>4.5999999999999999E-2</v>
      </c>
      <c r="L828" s="6">
        <v>0.95399999999999996</v>
      </c>
      <c r="M828" s="7">
        <v>14632</v>
      </c>
      <c r="N828" s="7">
        <v>14325</v>
      </c>
      <c r="O828" s="7">
        <v>14940</v>
      </c>
      <c r="P828" t="s">
        <v>1216</v>
      </c>
      <c r="Q828" s="5">
        <f>5*12000*Table3[[#This Row],[FiveYearSurvivalRate]]</f>
        <v>57240</v>
      </c>
      <c r="R828" s="21">
        <f>365*5*Table3[[#This Row],[FiveYearSurvivalRate]]</f>
        <v>1741.05</v>
      </c>
      <c r="S828" s="19">
        <f>6000/Table3[[#This Row],[Gas Mileage]]*4</f>
        <v>1234.3139271754783</v>
      </c>
      <c r="T828" s="19">
        <f>5000</f>
        <v>5000</v>
      </c>
      <c r="U828" s="19">
        <f>Table3[[#This Row],[Price]]^0.2*20000*LOG((Table3[[#This Row],[Age]]+2))*Table3[[#This Row],[FiveYearDeathRate]]</f>
        <v>5293.6553220600572</v>
      </c>
      <c r="V828" s="19">
        <f>Table3[Price]+Table3[[#This Row],[FiveYearFuelCost]]+Table3[[#This Row],[FiveYearInsurance]]+Table3[[#This Row],[FiveYearRepairCost]]</f>
        <v>26159.969249235535</v>
      </c>
    </row>
    <row r="829" spans="1:22" x14ac:dyDescent="0.25">
      <c r="A829" t="s">
        <v>3162</v>
      </c>
      <c r="B829" t="s">
        <v>3167</v>
      </c>
      <c r="C829" t="s">
        <v>3168</v>
      </c>
      <c r="D829">
        <v>2009</v>
      </c>
      <c r="E829">
        <v>5</v>
      </c>
      <c r="F829">
        <v>2.67</v>
      </c>
      <c r="G829" s="21">
        <v>17.329999999999998</v>
      </c>
      <c r="H829" s="5">
        <v>60000</v>
      </c>
      <c r="I829" s="6">
        <v>1.7000000000000001E-2</v>
      </c>
      <c r="J829" s="6">
        <v>0.98299999999999998</v>
      </c>
      <c r="K829" s="6">
        <v>9.5000000000000001E-2</v>
      </c>
      <c r="L829" s="6">
        <v>0.90500000000000003</v>
      </c>
      <c r="M829" s="7">
        <v>9702</v>
      </c>
      <c r="N829" s="7">
        <v>9544</v>
      </c>
      <c r="O829" s="7">
        <v>9859</v>
      </c>
      <c r="P829" t="s">
        <v>1414</v>
      </c>
      <c r="Q829" s="5">
        <f>5*12000*Table3[[#This Row],[FiveYearSurvivalRate]]</f>
        <v>54300</v>
      </c>
      <c r="R829" s="21">
        <f>365*5*Table3[[#This Row],[FiveYearSurvivalRate]]</f>
        <v>1651.625</v>
      </c>
      <c r="S829" s="19">
        <f>6000/Table3[[#This Row],[Gas Mileage]]*4</f>
        <v>1384.8817080207734</v>
      </c>
      <c r="T829" s="19">
        <f>5000</f>
        <v>5000</v>
      </c>
      <c r="U829" s="19">
        <f>Table3[[#This Row],[Price]]^0.2*20000*LOG((Table3[[#This Row],[Age]]+2))*Table3[[#This Row],[FiveYearDeathRate]]</f>
        <v>10070.080666393189</v>
      </c>
      <c r="V829" s="19">
        <f>Table3[Price]+Table3[[#This Row],[FiveYearFuelCost]]+Table3[[#This Row],[FiveYearInsurance]]+Table3[[#This Row],[FiveYearRepairCost]]</f>
        <v>26156.962374413961</v>
      </c>
    </row>
    <row r="830" spans="1:22" x14ac:dyDescent="0.25">
      <c r="A830" t="s">
        <v>3080</v>
      </c>
      <c r="B830" t="s">
        <v>3083</v>
      </c>
      <c r="C830" t="s">
        <v>3084</v>
      </c>
      <c r="D830">
        <v>2008</v>
      </c>
      <c r="E830">
        <v>6</v>
      </c>
      <c r="F830">
        <v>4</v>
      </c>
      <c r="G830" s="21">
        <v>19.12</v>
      </c>
      <c r="H830" s="5">
        <v>72000</v>
      </c>
      <c r="I830" s="6">
        <v>8.2000000000000007E-3</v>
      </c>
      <c r="J830" s="6">
        <v>0.99180000000000001</v>
      </c>
      <c r="K830" s="6">
        <v>5.5066666700000003E-2</v>
      </c>
      <c r="L830" s="6">
        <v>0.94493333329999996</v>
      </c>
      <c r="M830" s="7">
        <v>13255</v>
      </c>
      <c r="N830" s="7">
        <v>13021</v>
      </c>
      <c r="O830" s="7">
        <v>13489</v>
      </c>
      <c r="P830" t="s">
        <v>948</v>
      </c>
      <c r="Q830" s="5">
        <f>5*12000*Table3[[#This Row],[FiveYearSurvivalRate]]</f>
        <v>56695.999997999999</v>
      </c>
      <c r="R830" s="21">
        <f>365*5*Table3[[#This Row],[FiveYearSurvivalRate]]</f>
        <v>1724.5033332725</v>
      </c>
      <c r="S830" s="19">
        <f>6000/Table3[[#This Row],[Gas Mileage]]*4</f>
        <v>1255.2301255230125</v>
      </c>
      <c r="T830" s="19">
        <f>5000</f>
        <v>5000</v>
      </c>
      <c r="U830" s="19">
        <f>Table3[[#This Row],[Price]]^0.2*20000*LOG((Table3[[#This Row],[Age]]+2))*Table3[[#This Row],[FiveYearDeathRate]]</f>
        <v>6639.3529681133041</v>
      </c>
      <c r="V830" s="19">
        <f>Table3[Price]+Table3[[#This Row],[FiveYearFuelCost]]+Table3[[#This Row],[FiveYearInsurance]]+Table3[[#This Row],[FiveYearRepairCost]]</f>
        <v>26149.583093636316</v>
      </c>
    </row>
    <row r="831" spans="1:22" x14ac:dyDescent="0.25">
      <c r="A831" t="s">
        <v>3175</v>
      </c>
      <c r="B831" t="s">
        <v>3194</v>
      </c>
      <c r="C831" t="s">
        <v>3195</v>
      </c>
      <c r="D831">
        <v>2005</v>
      </c>
      <c r="E831">
        <v>9</v>
      </c>
      <c r="F831">
        <v>2.33</v>
      </c>
      <c r="G831" s="21">
        <v>18</v>
      </c>
      <c r="H831" s="5">
        <v>108000</v>
      </c>
      <c r="I831" s="6">
        <v>3.5000000000000003E-2</v>
      </c>
      <c r="J831" s="6">
        <v>0.96499999999999997</v>
      </c>
      <c r="K831" s="6">
        <v>0.1675333333</v>
      </c>
      <c r="L831" s="6">
        <v>0.83246666670000002</v>
      </c>
      <c r="M831" s="7">
        <v>2776</v>
      </c>
      <c r="N831" s="7">
        <v>2738</v>
      </c>
      <c r="O831" s="7">
        <v>2815</v>
      </c>
      <c r="P831" t="s">
        <v>124</v>
      </c>
      <c r="Q831" s="5">
        <f>5*12000*Table3[[#This Row],[FiveYearSurvivalRate]]</f>
        <v>49948.000002000001</v>
      </c>
      <c r="R831" s="21">
        <f>365*5*Table3[[#This Row],[FiveYearSurvivalRate]]</f>
        <v>1519.2516667275002</v>
      </c>
      <c r="S831" s="19">
        <f>6000/Table3[[#This Row],[Gas Mileage]]*4</f>
        <v>1333.3333333333333</v>
      </c>
      <c r="T831" s="19">
        <f>5000</f>
        <v>5000</v>
      </c>
      <c r="U831" s="19">
        <f>Table3[[#This Row],[Price]]^0.2*20000*LOG((Table3[[#This Row],[Age]]+2))*Table3[[#This Row],[FiveYearDeathRate]]</f>
        <v>17038.43258659069</v>
      </c>
      <c r="V831" s="19">
        <f>Table3[Price]+Table3[[#This Row],[FiveYearFuelCost]]+Table3[[#This Row],[FiveYearInsurance]]+Table3[[#This Row],[FiveYearRepairCost]]</f>
        <v>26147.765919924022</v>
      </c>
    </row>
    <row r="832" spans="1:22" x14ac:dyDescent="0.25">
      <c r="A832" t="s">
        <v>3453</v>
      </c>
      <c r="B832" t="s">
        <v>3464</v>
      </c>
      <c r="C832" t="s">
        <v>3465</v>
      </c>
      <c r="D832">
        <v>2011</v>
      </c>
      <c r="E832">
        <v>3</v>
      </c>
      <c r="F832">
        <v>4</v>
      </c>
      <c r="G832" s="21">
        <v>18.045000000000002</v>
      </c>
      <c r="H832" s="5">
        <v>36000</v>
      </c>
      <c r="I832" s="6">
        <v>5.9999999999999995E-4</v>
      </c>
      <c r="J832" s="6">
        <v>0.99939999999999996</v>
      </c>
      <c r="K832" s="6">
        <v>5.1999999999999998E-3</v>
      </c>
      <c r="L832" s="6">
        <v>0.99480000000000002</v>
      </c>
      <c r="M832" s="7">
        <v>19294</v>
      </c>
      <c r="N832" s="7">
        <v>18799</v>
      </c>
      <c r="O832" s="7">
        <v>19789</v>
      </c>
      <c r="P832" t="s">
        <v>2064</v>
      </c>
      <c r="Q832" s="5">
        <f>5*12000*Table3[[#This Row],[FiveYearSurvivalRate]]</f>
        <v>59688</v>
      </c>
      <c r="R832" s="21">
        <f>365*5*Table3[[#This Row],[FiveYearSurvivalRate]]</f>
        <v>1815.51</v>
      </c>
      <c r="S832" s="19">
        <f>6000/Table3[[#This Row],[Gas Mileage]]*4</f>
        <v>1330.0083125519534</v>
      </c>
      <c r="T832" s="19">
        <f>5000</f>
        <v>5000</v>
      </c>
      <c r="U832" s="19">
        <f>Table3[[#This Row],[Price]]^0.2*20000*LOG((Table3[[#This Row],[Age]]+2))*Table3[[#This Row],[FiveYearDeathRate]]</f>
        <v>523.08989798514688</v>
      </c>
      <c r="V832" s="19">
        <f>Table3[Price]+Table3[[#This Row],[FiveYearFuelCost]]+Table3[[#This Row],[FiveYearInsurance]]+Table3[[#This Row],[FiveYearRepairCost]]</f>
        <v>26147.0982105371</v>
      </c>
    </row>
    <row r="833" spans="1:22" x14ac:dyDescent="0.25">
      <c r="A833" t="s">
        <v>3503</v>
      </c>
      <c r="B833" t="s">
        <v>3526</v>
      </c>
      <c r="C833" t="s">
        <v>3527</v>
      </c>
      <c r="D833">
        <v>2007</v>
      </c>
      <c r="E833">
        <v>7</v>
      </c>
      <c r="F833">
        <v>4</v>
      </c>
      <c r="G833" s="22">
        <v>20.75</v>
      </c>
      <c r="H833" s="5">
        <v>84000</v>
      </c>
      <c r="I833" s="6">
        <v>1.7000000000000001E-2</v>
      </c>
      <c r="J833" s="6">
        <v>0.98299999999999998</v>
      </c>
      <c r="K833" s="6">
        <v>7.5266666699999998E-2</v>
      </c>
      <c r="L833" s="6">
        <v>0.92473333329999996</v>
      </c>
      <c r="M833" s="7">
        <v>10787</v>
      </c>
      <c r="N833" s="7">
        <v>10556</v>
      </c>
      <c r="O833" s="7">
        <v>11017</v>
      </c>
      <c r="P833" t="s">
        <v>642</v>
      </c>
      <c r="Q833" s="5">
        <f>5*12000*Table3[[#This Row],[FiveYearSurvivalRate]]</f>
        <v>55483.999997999999</v>
      </c>
      <c r="R833" s="21">
        <f>365*5*Table3[[#This Row],[FiveYearSurvivalRate]]</f>
        <v>1687.6383332724999</v>
      </c>
      <c r="S833" s="19">
        <f>6000/Table3[[#This Row],[Gas Mileage]]*4</f>
        <v>1156.6265060240964</v>
      </c>
      <c r="T833" s="19">
        <f>5000</f>
        <v>5000</v>
      </c>
      <c r="U833" s="19">
        <f>Table3[[#This Row],[Price]]^0.2*20000*LOG((Table3[[#This Row],[Age]]+2))*Table3[[#This Row],[FiveYearDeathRate]]</f>
        <v>9201.7742421222301</v>
      </c>
      <c r="V833" s="19">
        <f>Table3[Price]+Table3[[#This Row],[FiveYearFuelCost]]+Table3[[#This Row],[FiveYearInsurance]]+Table3[[#This Row],[FiveYearRepairCost]]</f>
        <v>26145.400748146327</v>
      </c>
    </row>
    <row r="834" spans="1:22" x14ac:dyDescent="0.25">
      <c r="A834" t="s">
        <v>3413</v>
      </c>
      <c r="B834" t="s">
        <v>3426</v>
      </c>
      <c r="C834" t="s">
        <v>3427</v>
      </c>
      <c r="D834">
        <v>2011</v>
      </c>
      <c r="E834">
        <v>3</v>
      </c>
      <c r="F834">
        <v>3</v>
      </c>
      <c r="G834" s="21">
        <v>21.73</v>
      </c>
      <c r="H834" s="5">
        <v>36000</v>
      </c>
      <c r="I834" s="6">
        <v>7.1999999999999998E-3</v>
      </c>
      <c r="J834" s="6">
        <v>0.99280000000000002</v>
      </c>
      <c r="K834" s="6">
        <v>2.3099999999999999E-2</v>
      </c>
      <c r="L834" s="6">
        <v>0.97689999999999999</v>
      </c>
      <c r="M834" s="7">
        <v>17755</v>
      </c>
      <c r="N834" s="7">
        <v>17392</v>
      </c>
      <c r="O834" s="7">
        <v>18118</v>
      </c>
      <c r="P834" t="s">
        <v>2024</v>
      </c>
      <c r="Q834" s="5">
        <f>5*12000*Table3[[#This Row],[FiveYearSurvivalRate]]</f>
        <v>58614</v>
      </c>
      <c r="R834" s="21">
        <f>365*5*Table3[[#This Row],[FiveYearSurvivalRate]]</f>
        <v>1782.8425</v>
      </c>
      <c r="S834" s="19">
        <f>6000/Table3[[#This Row],[Gas Mileage]]*4</f>
        <v>1104.4638748274274</v>
      </c>
      <c r="T834" s="19">
        <f>5000</f>
        <v>5000</v>
      </c>
      <c r="U834" s="19">
        <f>Table3[[#This Row],[Price]]^0.2*20000*LOG((Table3[[#This Row],[Age]]+2))*Table3[[#This Row],[FiveYearDeathRate]]</f>
        <v>2285.4127697623812</v>
      </c>
      <c r="V834" s="19">
        <f>Table3[Price]+Table3[[#This Row],[FiveYearFuelCost]]+Table3[[#This Row],[FiveYearInsurance]]+Table3[[#This Row],[FiveYearRepairCost]]</f>
        <v>26144.876644589807</v>
      </c>
    </row>
    <row r="835" spans="1:22" x14ac:dyDescent="0.25">
      <c r="A835" t="s">
        <v>3202</v>
      </c>
      <c r="B835" t="s">
        <v>3209</v>
      </c>
      <c r="C835" t="s">
        <v>3210</v>
      </c>
      <c r="D835">
        <v>2007</v>
      </c>
      <c r="E835">
        <v>7</v>
      </c>
      <c r="F835">
        <v>1.67</v>
      </c>
      <c r="G835" s="21">
        <v>16.616</v>
      </c>
      <c r="H835" s="5">
        <v>84000</v>
      </c>
      <c r="I835" s="6">
        <v>3.04E-2</v>
      </c>
      <c r="J835" s="6">
        <v>0.96960000000000002</v>
      </c>
      <c r="K835" s="6">
        <v>0.1241333333</v>
      </c>
      <c r="L835" s="6">
        <v>0.87586666670000002</v>
      </c>
      <c r="M835" s="7">
        <v>6139</v>
      </c>
      <c r="N835" s="7">
        <v>6022</v>
      </c>
      <c r="O835" s="7">
        <v>6256</v>
      </c>
      <c r="P835" t="s">
        <v>744</v>
      </c>
      <c r="Q835" s="5">
        <f>5*12000*Table3[[#This Row],[FiveYearSurvivalRate]]</f>
        <v>52552.000002000001</v>
      </c>
      <c r="R835" s="21">
        <f>365*5*Table3[[#This Row],[FiveYearSurvivalRate]]</f>
        <v>1598.4566667275001</v>
      </c>
      <c r="S835" s="19">
        <f>6000/Table3[[#This Row],[Gas Mileage]]*4</f>
        <v>1444.3909484833896</v>
      </c>
      <c r="T835" s="19">
        <f>5000</f>
        <v>5000</v>
      </c>
      <c r="U835" s="19">
        <f>Table3[[#This Row],[Price]]^0.2*20000*LOG((Table3[[#This Row],[Age]]+2))*Table3[[#This Row],[FiveYearDeathRate]]</f>
        <v>13558.03339669707</v>
      </c>
      <c r="V835" s="19">
        <f>Table3[Price]+Table3[[#This Row],[FiveYearFuelCost]]+Table3[[#This Row],[FiveYearInsurance]]+Table3[[#This Row],[FiveYearRepairCost]]</f>
        <v>26141.424345180458</v>
      </c>
    </row>
    <row r="836" spans="1:22" x14ac:dyDescent="0.25">
      <c r="A836" t="s">
        <v>3288</v>
      </c>
      <c r="B836" t="s">
        <v>3289</v>
      </c>
      <c r="C836" t="s">
        <v>3290</v>
      </c>
      <c r="D836">
        <v>2010</v>
      </c>
      <c r="E836">
        <v>4</v>
      </c>
      <c r="G836" s="21">
        <v>16</v>
      </c>
      <c r="H836" s="5">
        <v>48000</v>
      </c>
      <c r="I836" s="6">
        <v>1.3599999999999999E-2</v>
      </c>
      <c r="J836" s="6">
        <v>0.98640000000000005</v>
      </c>
      <c r="K836" s="6">
        <v>4.82E-2</v>
      </c>
      <c r="L836" s="6">
        <v>0.95179999999999998</v>
      </c>
      <c r="M836" s="7">
        <v>14535</v>
      </c>
      <c r="N836" s="7">
        <v>14243</v>
      </c>
      <c r="O836" s="7">
        <v>14827</v>
      </c>
      <c r="P836" t="s">
        <v>1872</v>
      </c>
      <c r="Q836" s="5">
        <f>5*12000*Table3[[#This Row],[FiveYearSurvivalRate]]</f>
        <v>57108</v>
      </c>
      <c r="R836" s="21">
        <f>365*5*Table3[[#This Row],[FiveYearSurvivalRate]]</f>
        <v>1737.0349999999999</v>
      </c>
      <c r="S836" s="19">
        <f>6000/Table3[[#This Row],[Gas Mileage]]*4</f>
        <v>1500</v>
      </c>
      <c r="T836" s="19">
        <f>5000</f>
        <v>5000</v>
      </c>
      <c r="U836" s="19">
        <f>Table3[[#This Row],[Price]]^0.2*20000*LOG((Table3[[#This Row],[Age]]+2))*Table3[[#This Row],[FiveYearDeathRate]]</f>
        <v>5100.6328168175351</v>
      </c>
      <c r="V836" s="19">
        <f>Table3[Price]+Table3[[#This Row],[FiveYearFuelCost]]+Table3[[#This Row],[FiveYearInsurance]]+Table3[[#This Row],[FiveYearRepairCost]]</f>
        <v>26135.632816817535</v>
      </c>
    </row>
    <row r="837" spans="1:22" x14ac:dyDescent="0.25">
      <c r="A837" t="s">
        <v>3080</v>
      </c>
      <c r="B837" t="s">
        <v>3083</v>
      </c>
      <c r="C837" t="s">
        <v>3084</v>
      </c>
      <c r="D837">
        <v>2010</v>
      </c>
      <c r="E837">
        <v>4</v>
      </c>
      <c r="F837">
        <v>4</v>
      </c>
      <c r="G837" s="21">
        <v>19.12</v>
      </c>
      <c r="H837" s="5">
        <v>48000</v>
      </c>
      <c r="I837" s="6">
        <v>4.0000000000000001E-3</v>
      </c>
      <c r="J837" s="6">
        <v>0.996</v>
      </c>
      <c r="K837" s="6">
        <v>1.78E-2</v>
      </c>
      <c r="L837" s="6">
        <v>0.98219999999999996</v>
      </c>
      <c r="M837" s="7">
        <v>17912</v>
      </c>
      <c r="N837" s="7">
        <v>17491</v>
      </c>
      <c r="O837" s="7">
        <v>18334</v>
      </c>
      <c r="P837" t="s">
        <v>1670</v>
      </c>
      <c r="Q837" s="5">
        <f>5*12000*Table3[[#This Row],[FiveYearSurvivalRate]]</f>
        <v>58932</v>
      </c>
      <c r="R837" s="21">
        <f>365*5*Table3[[#This Row],[FiveYearSurvivalRate]]</f>
        <v>1792.5149999999999</v>
      </c>
      <c r="S837" s="19">
        <f>6000/Table3[[#This Row],[Gas Mileage]]*4</f>
        <v>1255.2301255230125</v>
      </c>
      <c r="T837" s="19">
        <f>5000</f>
        <v>5000</v>
      </c>
      <c r="U837" s="19">
        <f>Table3[[#This Row],[Price]]^0.2*20000*LOG((Table3[[#This Row],[Age]]+2))*Table3[[#This Row],[FiveYearDeathRate]]</f>
        <v>1964.0061063369656</v>
      </c>
      <c r="V837" s="19">
        <f>Table3[Price]+Table3[[#This Row],[FiveYearFuelCost]]+Table3[[#This Row],[FiveYearInsurance]]+Table3[[#This Row],[FiveYearRepairCost]]</f>
        <v>26131.236231859977</v>
      </c>
    </row>
    <row r="838" spans="1:22" x14ac:dyDescent="0.25">
      <c r="A838" t="s">
        <v>3446</v>
      </c>
      <c r="B838" t="s">
        <v>3447</v>
      </c>
      <c r="C838" t="s">
        <v>3448</v>
      </c>
      <c r="D838">
        <v>2014</v>
      </c>
      <c r="E838">
        <v>0</v>
      </c>
      <c r="F838">
        <v>4</v>
      </c>
      <c r="G838" s="21">
        <v>25.751999999999999</v>
      </c>
      <c r="H838" s="5">
        <v>0</v>
      </c>
      <c r="I838" s="6">
        <v>0</v>
      </c>
      <c r="J838" s="6">
        <v>1</v>
      </c>
      <c r="K838" s="6">
        <v>1.2E-2</v>
      </c>
      <c r="L838" s="6">
        <v>0.98799999999999999</v>
      </c>
      <c r="M838" s="7">
        <v>19667</v>
      </c>
      <c r="N838" s="7">
        <v>19210</v>
      </c>
      <c r="O838" s="7">
        <v>20123</v>
      </c>
      <c r="P838" t="s">
        <v>3701</v>
      </c>
      <c r="Q838" s="5">
        <f>5*12000*Table3[[#This Row],[FiveYearSurvivalRate]]</f>
        <v>59280</v>
      </c>
      <c r="R838" s="21">
        <f>365*5*Table3[[#This Row],[FiveYearSurvivalRate]]</f>
        <v>1803.1</v>
      </c>
      <c r="S838" s="19">
        <f>6000/Table3[[#This Row],[Gas Mileage]]*4</f>
        <v>931.96644920782853</v>
      </c>
      <c r="T838" s="19">
        <f>5000</f>
        <v>5000</v>
      </c>
      <c r="U838" s="19">
        <f>Table3[[#This Row],[Price]]^0.2*20000*LOG((Table3[[#This Row],[Age]]+2))*Table3[[#This Row],[FiveYearDeathRate]]</f>
        <v>521.87757731370164</v>
      </c>
      <c r="V838" s="19">
        <f>Table3[Price]+Table3[[#This Row],[FiveYearFuelCost]]+Table3[[#This Row],[FiveYearInsurance]]+Table3[[#This Row],[FiveYearRepairCost]]</f>
        <v>26120.844026521532</v>
      </c>
    </row>
    <row r="839" spans="1:22" x14ac:dyDescent="0.25">
      <c r="A839" t="s">
        <v>3244</v>
      </c>
      <c r="B839" t="s">
        <v>3263</v>
      </c>
      <c r="C839" t="s">
        <v>3264</v>
      </c>
      <c r="D839">
        <v>2010</v>
      </c>
      <c r="E839">
        <v>4</v>
      </c>
      <c r="F839">
        <v>4</v>
      </c>
      <c r="G839" s="21">
        <v>19.84</v>
      </c>
      <c r="H839" s="5">
        <v>48000</v>
      </c>
      <c r="I839" s="6">
        <v>1.6E-2</v>
      </c>
      <c r="J839" s="6">
        <v>0.98399999999999999</v>
      </c>
      <c r="K839" s="6">
        <v>0.06</v>
      </c>
      <c r="L839" s="6">
        <v>0.94</v>
      </c>
      <c r="M839" s="7">
        <v>13622</v>
      </c>
      <c r="N839" s="7">
        <v>13297</v>
      </c>
      <c r="O839" s="7">
        <v>13948</v>
      </c>
      <c r="P839" t="s">
        <v>1856</v>
      </c>
      <c r="Q839" s="5">
        <f>5*12000*Table3[[#This Row],[FiveYearSurvivalRate]]</f>
        <v>56400</v>
      </c>
      <c r="R839" s="21">
        <f>365*5*Table3[[#This Row],[FiveYearSurvivalRate]]</f>
        <v>1715.5</v>
      </c>
      <c r="S839" s="19">
        <f>6000/Table3[[#This Row],[Gas Mileage]]*4</f>
        <v>1209.6774193548388</v>
      </c>
      <c r="T839" s="19">
        <f>5000</f>
        <v>5000</v>
      </c>
      <c r="U839" s="19">
        <f>Table3[[#This Row],[Price]]^0.2*20000*LOG((Table3[[#This Row],[Age]]+2))*Table3[[#This Row],[FiveYearDeathRate]]</f>
        <v>6267.4869864184329</v>
      </c>
      <c r="V839" s="19">
        <f>Table3[Price]+Table3[[#This Row],[FiveYearFuelCost]]+Table3[[#This Row],[FiveYearInsurance]]+Table3[[#This Row],[FiveYearRepairCost]]</f>
        <v>26099.164405773274</v>
      </c>
    </row>
    <row r="840" spans="1:22" x14ac:dyDescent="0.25">
      <c r="A840" t="s">
        <v>3118</v>
      </c>
      <c r="B840" t="s">
        <v>3131</v>
      </c>
      <c r="C840" t="s">
        <v>3132</v>
      </c>
      <c r="D840">
        <v>2007</v>
      </c>
      <c r="E840">
        <v>7</v>
      </c>
      <c r="F840">
        <v>2.67</v>
      </c>
      <c r="G840" s="21">
        <v>22</v>
      </c>
      <c r="H840" s="5">
        <v>84000</v>
      </c>
      <c r="I840" s="6">
        <v>3.04E-2</v>
      </c>
      <c r="J840" s="6">
        <v>0.96960000000000002</v>
      </c>
      <c r="K840" s="6">
        <v>0.1241333333</v>
      </c>
      <c r="L840" s="6">
        <v>0.87586666670000002</v>
      </c>
      <c r="M840" s="7">
        <v>6342</v>
      </c>
      <c r="N840" s="7">
        <v>6193</v>
      </c>
      <c r="O840" s="7">
        <v>6492</v>
      </c>
      <c r="P840" t="s">
        <v>684</v>
      </c>
      <c r="Q840" s="5">
        <f>5*12000*Table3[[#This Row],[FiveYearSurvivalRate]]</f>
        <v>52552.000002000001</v>
      </c>
      <c r="R840" s="21">
        <f>365*5*Table3[[#This Row],[FiveYearSurvivalRate]]</f>
        <v>1598.4566667275001</v>
      </c>
      <c r="S840" s="19">
        <f>6000/Table3[[#This Row],[Gas Mileage]]*4</f>
        <v>1090.909090909091</v>
      </c>
      <c r="T840" s="19">
        <f>5000</f>
        <v>5000</v>
      </c>
      <c r="U840" s="19">
        <f>Table3[[#This Row],[Price]]^0.2*20000*LOG((Table3[[#This Row],[Age]]+2))*Table3[[#This Row],[FiveYearDeathRate]]</f>
        <v>13646.53584245168</v>
      </c>
      <c r="V840" s="19">
        <f>Table3[Price]+Table3[[#This Row],[FiveYearFuelCost]]+Table3[[#This Row],[FiveYearInsurance]]+Table3[[#This Row],[FiveYearRepairCost]]</f>
        <v>26079.44493336077</v>
      </c>
    </row>
    <row r="841" spans="1:22" x14ac:dyDescent="0.25">
      <c r="A841" t="s">
        <v>3413</v>
      </c>
      <c r="B841" t="s">
        <v>3422</v>
      </c>
      <c r="C841" t="s">
        <v>3423</v>
      </c>
      <c r="D841">
        <v>2014</v>
      </c>
      <c r="E841">
        <v>0</v>
      </c>
      <c r="F841">
        <v>4</v>
      </c>
      <c r="G841" s="21">
        <v>28.164000000000001</v>
      </c>
      <c r="H841" s="5">
        <v>0</v>
      </c>
      <c r="I841" s="6">
        <v>0</v>
      </c>
      <c r="J841" s="6">
        <v>1</v>
      </c>
      <c r="K841" s="6">
        <v>1.2E-2</v>
      </c>
      <c r="L841" s="6">
        <v>0.98799999999999999</v>
      </c>
      <c r="M841" s="7">
        <v>19703</v>
      </c>
      <c r="N841" s="7">
        <v>19170</v>
      </c>
      <c r="O841" s="7">
        <v>20237</v>
      </c>
      <c r="P841" t="s">
        <v>3690</v>
      </c>
      <c r="Q841" s="5">
        <f>5*12000*Table3[[#This Row],[FiveYearSurvivalRate]]</f>
        <v>59280</v>
      </c>
      <c r="R841" s="21">
        <f>365*5*Table3[[#This Row],[FiveYearSurvivalRate]]</f>
        <v>1803.1</v>
      </c>
      <c r="S841" s="19">
        <f>6000/Table3[[#This Row],[Gas Mileage]]*4</f>
        <v>852.15168299957384</v>
      </c>
      <c r="T841" s="19">
        <f>5000</f>
        <v>5000</v>
      </c>
      <c r="U841" s="19">
        <f>Table3[[#This Row],[Price]]^0.2*20000*LOG((Table3[[#This Row],[Age]]+2))*Table3[[#This Row],[FiveYearDeathRate]]</f>
        <v>522.06849460425076</v>
      </c>
      <c r="V841" s="19">
        <f>Table3[Price]+Table3[[#This Row],[FiveYearFuelCost]]+Table3[[#This Row],[FiveYearInsurance]]+Table3[[#This Row],[FiveYearRepairCost]]</f>
        <v>26077.220177603824</v>
      </c>
    </row>
    <row r="842" spans="1:22" x14ac:dyDescent="0.25">
      <c r="A842" t="s">
        <v>3466</v>
      </c>
      <c r="B842" t="s">
        <v>3497</v>
      </c>
      <c r="C842" t="s">
        <v>3498</v>
      </c>
      <c r="D842">
        <v>2009</v>
      </c>
      <c r="E842">
        <v>5</v>
      </c>
      <c r="F842">
        <v>4</v>
      </c>
      <c r="G842" s="22">
        <v>22.379000000000001</v>
      </c>
      <c r="H842" s="5">
        <v>60000</v>
      </c>
      <c r="I842" s="6">
        <v>1.2E-2</v>
      </c>
      <c r="J842" s="6">
        <v>0.98799999999999999</v>
      </c>
      <c r="K842" s="6">
        <v>4.5999999999999999E-2</v>
      </c>
      <c r="L842" s="6">
        <v>0.95399999999999996</v>
      </c>
      <c r="M842" s="7">
        <v>14701</v>
      </c>
      <c r="N842" s="7">
        <v>14399</v>
      </c>
      <c r="O842" s="7">
        <v>15002</v>
      </c>
      <c r="P842" t="s">
        <v>1320</v>
      </c>
      <c r="Q842" s="5">
        <f>5*12000*Table3[[#This Row],[FiveYearSurvivalRate]]</f>
        <v>57240</v>
      </c>
      <c r="R842" s="21">
        <f>365*5*Table3[[#This Row],[FiveYearSurvivalRate]]</f>
        <v>1741.05</v>
      </c>
      <c r="S842" s="19">
        <f>6000/Table3[[#This Row],[Gas Mileage]]*4</f>
        <v>1072.4339782832119</v>
      </c>
      <c r="T842" s="19">
        <f>5000</f>
        <v>5000</v>
      </c>
      <c r="U842" s="19">
        <f>Table3[[#This Row],[Price]]^0.2*20000*LOG((Table3[[#This Row],[Age]]+2))*Table3[[#This Row],[FiveYearDeathRate]]</f>
        <v>5298.6385803247294</v>
      </c>
      <c r="V842" s="19">
        <f>Table3[Price]+Table3[[#This Row],[FiveYearFuelCost]]+Table3[[#This Row],[FiveYearInsurance]]+Table3[[#This Row],[FiveYearRepairCost]]</f>
        <v>26072.072558607939</v>
      </c>
    </row>
    <row r="843" spans="1:22" x14ac:dyDescent="0.25">
      <c r="A843" t="s">
        <v>3466</v>
      </c>
      <c r="B843" t="s">
        <v>3489</v>
      </c>
      <c r="C843" t="s">
        <v>3490</v>
      </c>
      <c r="D843">
        <v>2012</v>
      </c>
      <c r="E843">
        <v>2</v>
      </c>
      <c r="F843">
        <v>3.67</v>
      </c>
      <c r="G843" s="21">
        <v>26.35</v>
      </c>
      <c r="H843" s="5">
        <v>24000</v>
      </c>
      <c r="I843" s="6">
        <v>4.7999999999999996E-3</v>
      </c>
      <c r="J843" s="6">
        <v>0.99519999999999997</v>
      </c>
      <c r="K843" s="6">
        <v>1.8800000000000001E-2</v>
      </c>
      <c r="L843" s="6">
        <v>0.98119999999999996</v>
      </c>
      <c r="M843" s="7">
        <v>18510</v>
      </c>
      <c r="N843" s="7">
        <v>18200</v>
      </c>
      <c r="O843" s="7">
        <v>18821</v>
      </c>
      <c r="P843" t="s">
        <v>2454</v>
      </c>
      <c r="Q843" s="5">
        <f>5*12000*Table3[[#This Row],[FiveYearSurvivalRate]]</f>
        <v>58872</v>
      </c>
      <c r="R843" s="21">
        <f>365*5*Table3[[#This Row],[FiveYearSurvivalRate]]</f>
        <v>1790.6899999999998</v>
      </c>
      <c r="S843" s="19">
        <f>6000/Table3[[#This Row],[Gas Mileage]]*4</f>
        <v>910.81593927893732</v>
      </c>
      <c r="T843" s="19">
        <f>5000</f>
        <v>5000</v>
      </c>
      <c r="U843" s="19">
        <f>Table3[[#This Row],[Price]]^0.2*20000*LOG((Table3[[#This Row],[Age]]+2))*Table3[[#This Row],[FiveYearDeathRate]]</f>
        <v>1615.5071954032273</v>
      </c>
      <c r="V843" s="19">
        <f>Table3[Price]+Table3[[#This Row],[FiveYearFuelCost]]+Table3[[#This Row],[FiveYearInsurance]]+Table3[[#This Row],[FiveYearRepairCost]]</f>
        <v>26036.323134682167</v>
      </c>
    </row>
    <row r="844" spans="1:22" x14ac:dyDescent="0.25">
      <c r="A844" t="s">
        <v>3413</v>
      </c>
      <c r="B844" t="s">
        <v>3432</v>
      </c>
      <c r="C844" t="s">
        <v>3433</v>
      </c>
      <c r="D844">
        <v>2006</v>
      </c>
      <c r="E844">
        <v>8</v>
      </c>
      <c r="F844">
        <v>2.33</v>
      </c>
      <c r="G844" s="21">
        <v>21.102</v>
      </c>
      <c r="H844" s="5">
        <v>96000</v>
      </c>
      <c r="I844" s="6">
        <v>2.3099999999999999E-2</v>
      </c>
      <c r="J844" s="6">
        <v>0.97689999999999999</v>
      </c>
      <c r="K844" s="6">
        <v>0.1062</v>
      </c>
      <c r="L844" s="6">
        <v>0.89380000000000004</v>
      </c>
      <c r="M844" s="7">
        <v>7309</v>
      </c>
      <c r="N844" s="7">
        <v>7158</v>
      </c>
      <c r="O844" s="7">
        <v>7461</v>
      </c>
      <c r="P844" t="s">
        <v>260</v>
      </c>
      <c r="Q844" s="5">
        <f>5*12000*Table3[[#This Row],[FiveYearSurvivalRate]]</f>
        <v>53628</v>
      </c>
      <c r="R844" s="21">
        <f>365*5*Table3[[#This Row],[FiveYearSurvivalRate]]</f>
        <v>1631.1850000000002</v>
      </c>
      <c r="S844" s="19">
        <f>6000/Table3[[#This Row],[Gas Mileage]]*4</f>
        <v>1137.3329542223485</v>
      </c>
      <c r="T844" s="19">
        <f>5000</f>
        <v>5000</v>
      </c>
      <c r="U844" s="19">
        <f>Table3[[#This Row],[Price]]^0.2*20000*LOG((Table3[[#This Row],[Age]]+2))*Table3[[#This Row],[FiveYearDeathRate]]</f>
        <v>12587.112238356527</v>
      </c>
      <c r="V844" s="19">
        <f>Table3[Price]+Table3[[#This Row],[FiveYearFuelCost]]+Table3[[#This Row],[FiveYearInsurance]]+Table3[[#This Row],[FiveYearRepairCost]]</f>
        <v>26033.445192578874</v>
      </c>
    </row>
    <row r="845" spans="1:22" x14ac:dyDescent="0.25">
      <c r="A845" t="s">
        <v>3175</v>
      </c>
      <c r="B845" t="s">
        <v>3178</v>
      </c>
      <c r="C845" t="s">
        <v>3179</v>
      </c>
      <c r="D845">
        <v>2008</v>
      </c>
      <c r="E845">
        <v>6</v>
      </c>
      <c r="F845">
        <v>3</v>
      </c>
      <c r="G845" s="21">
        <v>24.92</v>
      </c>
      <c r="H845" s="5">
        <v>72000</v>
      </c>
      <c r="I845" s="6">
        <v>1.7000000000000001E-2</v>
      </c>
      <c r="J845" s="6">
        <v>0.98299999999999998</v>
      </c>
      <c r="K845" s="6">
        <v>9.5133333299999998E-2</v>
      </c>
      <c r="L845" s="6">
        <v>0.90486666670000004</v>
      </c>
      <c r="M845" s="7">
        <v>9342</v>
      </c>
      <c r="N845" s="7">
        <v>9088</v>
      </c>
      <c r="O845" s="7">
        <v>9596</v>
      </c>
      <c r="P845" t="s">
        <v>1062</v>
      </c>
      <c r="Q845" s="5">
        <f>5*12000*Table3[[#This Row],[FiveYearSurvivalRate]]</f>
        <v>54292.000002000001</v>
      </c>
      <c r="R845" s="21">
        <f>365*5*Table3[[#This Row],[FiveYearSurvivalRate]]</f>
        <v>1651.3816667275</v>
      </c>
      <c r="S845" s="19">
        <f>6000/Table3[[#This Row],[Gas Mileage]]*4</f>
        <v>963.08186195826636</v>
      </c>
      <c r="T845" s="19">
        <f>5000</f>
        <v>5000</v>
      </c>
      <c r="U845" s="19">
        <f>Table3[[#This Row],[Price]]^0.2*20000*LOG((Table3[[#This Row],[Age]]+2))*Table3[[#This Row],[FiveYearDeathRate]]</f>
        <v>10695.022663933551</v>
      </c>
      <c r="V845" s="19">
        <f>Table3[Price]+Table3[[#This Row],[FiveYearFuelCost]]+Table3[[#This Row],[FiveYearInsurance]]+Table3[[#This Row],[FiveYearRepairCost]]</f>
        <v>26000.104525891817</v>
      </c>
    </row>
    <row r="846" spans="1:22" x14ac:dyDescent="0.25">
      <c r="A846" t="s">
        <v>3413</v>
      </c>
      <c r="B846" t="s">
        <v>3428</v>
      </c>
      <c r="C846" t="s">
        <v>3429</v>
      </c>
      <c r="D846">
        <v>2006</v>
      </c>
      <c r="E846">
        <v>8</v>
      </c>
      <c r="F846">
        <v>2.67</v>
      </c>
      <c r="G846" s="21">
        <v>20.62</v>
      </c>
      <c r="H846" s="5">
        <v>96000</v>
      </c>
      <c r="I846" s="6">
        <v>2.3099999999999999E-2</v>
      </c>
      <c r="J846" s="6">
        <v>0.97689999999999999</v>
      </c>
      <c r="K846" s="6">
        <v>0.1062</v>
      </c>
      <c r="L846" s="6">
        <v>0.89380000000000004</v>
      </c>
      <c r="M846" s="7">
        <v>7220</v>
      </c>
      <c r="N846" s="7">
        <v>7114</v>
      </c>
      <c r="O846" s="7">
        <v>7325</v>
      </c>
      <c r="P846" t="s">
        <v>256</v>
      </c>
      <c r="Q846" s="5">
        <f>5*12000*Table3[[#This Row],[FiveYearSurvivalRate]]</f>
        <v>53628</v>
      </c>
      <c r="R846" s="21">
        <f>365*5*Table3[[#This Row],[FiveYearSurvivalRate]]</f>
        <v>1631.1850000000002</v>
      </c>
      <c r="S846" s="19">
        <f>6000/Table3[[#This Row],[Gas Mileage]]*4</f>
        <v>1163.9185257032007</v>
      </c>
      <c r="T846" s="19">
        <f>5000</f>
        <v>5000</v>
      </c>
      <c r="U846" s="19">
        <f>Table3[[#This Row],[Price]]^0.2*20000*LOG((Table3[[#This Row],[Age]]+2))*Table3[[#This Row],[FiveYearDeathRate]]</f>
        <v>12556.307761092248</v>
      </c>
      <c r="V846" s="19">
        <f>Table3[Price]+Table3[[#This Row],[FiveYearFuelCost]]+Table3[[#This Row],[FiveYearInsurance]]+Table3[[#This Row],[FiveYearRepairCost]]</f>
        <v>25940.226286795449</v>
      </c>
    </row>
    <row r="847" spans="1:22" x14ac:dyDescent="0.25">
      <c r="A847" t="s">
        <v>3528</v>
      </c>
      <c r="B847" t="s">
        <v>3545</v>
      </c>
      <c r="C847" t="s">
        <v>3546</v>
      </c>
      <c r="D847">
        <v>2005</v>
      </c>
      <c r="E847">
        <v>9</v>
      </c>
      <c r="F847">
        <v>4</v>
      </c>
      <c r="G847" s="22">
        <v>18.821999999999999</v>
      </c>
      <c r="H847" s="5">
        <v>108000</v>
      </c>
      <c r="I847" s="6">
        <v>2.1999999999999999E-2</v>
      </c>
      <c r="J847" s="6">
        <v>0.97799999999999998</v>
      </c>
      <c r="K847" s="6">
        <v>0.1135333333</v>
      </c>
      <c r="L847" s="6">
        <v>0.88646666669999996</v>
      </c>
      <c r="M847" s="7">
        <v>6118</v>
      </c>
      <c r="N847" s="7">
        <v>6030</v>
      </c>
      <c r="O847" s="7">
        <v>6205</v>
      </c>
      <c r="P847" t="s">
        <v>64</v>
      </c>
      <c r="Q847" s="5">
        <f>5*12000*Table3[[#This Row],[FiveYearSurvivalRate]]</f>
        <v>53188.000002000001</v>
      </c>
      <c r="R847" s="21">
        <f>365*5*Table3[[#This Row],[FiveYearSurvivalRate]]</f>
        <v>1617.8016667274999</v>
      </c>
      <c r="S847" s="19">
        <f>6000/Table3[[#This Row],[Gas Mileage]]*4</f>
        <v>1275.1036021676762</v>
      </c>
      <c r="T847" s="19">
        <f>5000</f>
        <v>5000</v>
      </c>
      <c r="U847" s="19">
        <f>Table3[[#This Row],[Price]]^0.2*20000*LOG((Table3[[#This Row],[Age]]+2))*Table3[[#This Row],[FiveYearDeathRate]]</f>
        <v>13523.521686365753</v>
      </c>
      <c r="V847" s="19">
        <f>Table3[Price]+Table3[[#This Row],[FiveYearFuelCost]]+Table3[[#This Row],[FiveYearInsurance]]+Table3[[#This Row],[FiveYearRepairCost]]</f>
        <v>25916.625288533432</v>
      </c>
    </row>
    <row r="848" spans="1:22" x14ac:dyDescent="0.25">
      <c r="A848" t="s">
        <v>3265</v>
      </c>
      <c r="B848" t="s">
        <v>3272</v>
      </c>
      <c r="C848" t="s">
        <v>3273</v>
      </c>
      <c r="D848">
        <v>2011</v>
      </c>
      <c r="E848">
        <v>3</v>
      </c>
      <c r="F848">
        <v>3</v>
      </c>
      <c r="G848" s="21">
        <v>23.356999999999999</v>
      </c>
      <c r="H848" s="5">
        <v>36000</v>
      </c>
      <c r="I848" s="6">
        <v>7.1999999999999998E-3</v>
      </c>
      <c r="J848" s="6">
        <v>0.99280000000000002</v>
      </c>
      <c r="K848" s="6">
        <v>2.3099999999999999E-2</v>
      </c>
      <c r="L848" s="6">
        <v>0.97689999999999999</v>
      </c>
      <c r="M848" s="7">
        <v>17604</v>
      </c>
      <c r="N848" s="7">
        <v>17416</v>
      </c>
      <c r="O848" s="7">
        <v>17792</v>
      </c>
      <c r="P848" t="s">
        <v>2290</v>
      </c>
      <c r="Q848" s="5">
        <f>5*12000*Table3[[#This Row],[FiveYearSurvivalRate]]</f>
        <v>58614</v>
      </c>
      <c r="R848" s="21">
        <f>365*5*Table3[[#This Row],[FiveYearSurvivalRate]]</f>
        <v>1782.8425</v>
      </c>
      <c r="S848" s="19">
        <f>6000/Table3[[#This Row],[Gas Mileage]]*4</f>
        <v>1027.5292203622041</v>
      </c>
      <c r="T848" s="19">
        <f>5000</f>
        <v>5000</v>
      </c>
      <c r="U848" s="19">
        <f>Table3[[#This Row],[Price]]^0.2*20000*LOG((Table3[[#This Row],[Age]]+2))*Table3[[#This Row],[FiveYearDeathRate]]</f>
        <v>2281.5121521674955</v>
      </c>
      <c r="V848" s="19">
        <f>Table3[Price]+Table3[[#This Row],[FiveYearFuelCost]]+Table3[[#This Row],[FiveYearInsurance]]+Table3[[#This Row],[FiveYearRepairCost]]</f>
        <v>25913.0413725297</v>
      </c>
    </row>
    <row r="849" spans="1:22" x14ac:dyDescent="0.25">
      <c r="A849" t="s">
        <v>3466</v>
      </c>
      <c r="B849" t="s">
        <v>3491</v>
      </c>
      <c r="C849" t="s">
        <v>3492</v>
      </c>
      <c r="D849">
        <v>2012</v>
      </c>
      <c r="E849">
        <v>2</v>
      </c>
      <c r="F849">
        <v>4</v>
      </c>
      <c r="G849" s="21">
        <v>20.774000000000001</v>
      </c>
      <c r="H849" s="5">
        <v>24000</v>
      </c>
      <c r="I849" s="6">
        <v>4.7999999999999996E-3</v>
      </c>
      <c r="J849" s="6">
        <v>0.99519999999999997</v>
      </c>
      <c r="K849" s="6">
        <v>1.8800000000000001E-2</v>
      </c>
      <c r="L849" s="6">
        <v>0.98119999999999996</v>
      </c>
      <c r="M849" s="7">
        <v>18124</v>
      </c>
      <c r="N849" s="7">
        <v>17667</v>
      </c>
      <c r="O849" s="7">
        <v>18581</v>
      </c>
      <c r="P849" t="s">
        <v>2456</v>
      </c>
      <c r="Q849" s="5">
        <f>5*12000*Table3[[#This Row],[FiveYearSurvivalRate]]</f>
        <v>58872</v>
      </c>
      <c r="R849" s="21">
        <f>365*5*Table3[[#This Row],[FiveYearSurvivalRate]]</f>
        <v>1790.6899999999998</v>
      </c>
      <c r="S849" s="19">
        <f>6000/Table3[[#This Row],[Gas Mileage]]*4</f>
        <v>1155.2902666795032</v>
      </c>
      <c r="T849" s="19">
        <f>5000</f>
        <v>5000</v>
      </c>
      <c r="U849" s="19">
        <f>Table3[[#This Row],[Price]]^0.2*20000*LOG((Table3[[#This Row],[Age]]+2))*Table3[[#This Row],[FiveYearDeathRate]]</f>
        <v>1608.7124528040465</v>
      </c>
      <c r="V849" s="19">
        <f>Table3[Price]+Table3[[#This Row],[FiveYearFuelCost]]+Table3[[#This Row],[FiveYearInsurance]]+Table3[[#This Row],[FiveYearRepairCost]]</f>
        <v>25888.002719483549</v>
      </c>
    </row>
    <row r="850" spans="1:22" x14ac:dyDescent="0.25">
      <c r="A850" t="s">
        <v>3217</v>
      </c>
      <c r="B850" t="s">
        <v>3238</v>
      </c>
      <c r="C850" t="s">
        <v>3239</v>
      </c>
      <c r="D850">
        <v>2011</v>
      </c>
      <c r="E850">
        <v>3</v>
      </c>
      <c r="F850">
        <v>3.33</v>
      </c>
      <c r="G850" s="21">
        <v>20.515000000000001</v>
      </c>
      <c r="H850" s="5">
        <v>36000</v>
      </c>
      <c r="I850" s="6">
        <v>6.6E-3</v>
      </c>
      <c r="J850" s="6">
        <v>0.99339999999999995</v>
      </c>
      <c r="K850" s="6">
        <v>1.8800000000000001E-2</v>
      </c>
      <c r="L850" s="6">
        <v>0.98119999999999996</v>
      </c>
      <c r="M850" s="7">
        <v>17850</v>
      </c>
      <c r="N850" s="7">
        <v>17475</v>
      </c>
      <c r="O850" s="7">
        <v>18225</v>
      </c>
      <c r="P850" t="s">
        <v>2260</v>
      </c>
      <c r="Q850" s="5">
        <f>5*12000*Table3[[#This Row],[FiveYearSurvivalRate]]</f>
        <v>58872</v>
      </c>
      <c r="R850" s="21">
        <f>365*5*Table3[[#This Row],[FiveYearSurvivalRate]]</f>
        <v>1790.6899999999998</v>
      </c>
      <c r="S850" s="19">
        <f>6000/Table3[[#This Row],[Gas Mileage]]*4</f>
        <v>1169.8757007067998</v>
      </c>
      <c r="T850" s="19">
        <f>5000</f>
        <v>5000</v>
      </c>
      <c r="U850" s="19">
        <f>Table3[[#This Row],[Price]]^0.2*20000*LOG((Table3[[#This Row],[Age]]+2))*Table3[[#This Row],[FiveYearDeathRate]]</f>
        <v>1861.975781260538</v>
      </c>
      <c r="V850" s="19">
        <f>Table3[Price]+Table3[[#This Row],[FiveYearFuelCost]]+Table3[[#This Row],[FiveYearInsurance]]+Table3[[#This Row],[FiveYearRepairCost]]</f>
        <v>25881.851481967336</v>
      </c>
    </row>
    <row r="851" spans="1:22" x14ac:dyDescent="0.25">
      <c r="A851" t="s">
        <v>3217</v>
      </c>
      <c r="B851" t="s">
        <v>3218</v>
      </c>
      <c r="C851" t="s">
        <v>3219</v>
      </c>
      <c r="D851">
        <v>2013</v>
      </c>
      <c r="E851">
        <v>1</v>
      </c>
      <c r="F851">
        <v>4</v>
      </c>
      <c r="G851" s="21">
        <v>26.29</v>
      </c>
      <c r="H851" s="5">
        <v>12000</v>
      </c>
      <c r="I851" s="6">
        <v>2.2000000000000001E-3</v>
      </c>
      <c r="J851" s="6">
        <v>0.99780000000000002</v>
      </c>
      <c r="K851" s="6">
        <v>1.3599999999999999E-2</v>
      </c>
      <c r="L851" s="6">
        <v>0.98640000000000005</v>
      </c>
      <c r="M851" s="7">
        <v>19031</v>
      </c>
      <c r="N851" s="7">
        <v>18682</v>
      </c>
      <c r="O851" s="7">
        <v>19380</v>
      </c>
      <c r="P851" t="s">
        <v>2930</v>
      </c>
      <c r="Q851" s="5">
        <f>5*12000*Table3[[#This Row],[FiveYearSurvivalRate]]</f>
        <v>59184</v>
      </c>
      <c r="R851" s="21">
        <f>365*5*Table3[[#This Row],[FiveYearSurvivalRate]]</f>
        <v>1800.18</v>
      </c>
      <c r="S851" s="19">
        <f>6000/Table3[[#This Row],[Gas Mileage]]*4</f>
        <v>912.89463674400918</v>
      </c>
      <c r="T851" s="19">
        <f>5000</f>
        <v>5000</v>
      </c>
      <c r="U851" s="19">
        <f>Table3[[#This Row],[Price]]^0.2*20000*LOG((Table3[[#This Row],[Age]]+2))*Table3[[#This Row],[FiveYearDeathRate]]</f>
        <v>931.30082945389859</v>
      </c>
      <c r="V851" s="19">
        <f>Table3[Price]+Table3[[#This Row],[FiveYearFuelCost]]+Table3[[#This Row],[FiveYearInsurance]]+Table3[[#This Row],[FiveYearRepairCost]]</f>
        <v>25875.195466197907</v>
      </c>
    </row>
    <row r="852" spans="1:22" x14ac:dyDescent="0.25">
      <c r="A852" t="s">
        <v>3048</v>
      </c>
      <c r="B852" t="s">
        <v>3055</v>
      </c>
      <c r="C852" t="s">
        <v>3056</v>
      </c>
      <c r="D852">
        <v>2007</v>
      </c>
      <c r="E852">
        <v>7</v>
      </c>
      <c r="F852">
        <v>3.33</v>
      </c>
      <c r="G852" s="21">
        <v>23.165400000000002</v>
      </c>
      <c r="H852" s="5">
        <v>84000</v>
      </c>
      <c r="I852" s="6">
        <v>1.6199999999999999E-2</v>
      </c>
      <c r="J852" s="6">
        <v>0.98380000000000001</v>
      </c>
      <c r="K852" s="6">
        <v>5.5800000000000002E-2</v>
      </c>
      <c r="L852" s="6">
        <v>0.94420000000000004</v>
      </c>
      <c r="M852" s="7">
        <v>12758</v>
      </c>
      <c r="N852" s="7">
        <v>12601</v>
      </c>
      <c r="O852" s="7">
        <v>12914</v>
      </c>
      <c r="P852" t="s">
        <v>688</v>
      </c>
      <c r="Q852" s="5">
        <f>5*12000*Table3[[#This Row],[FiveYearSurvivalRate]]</f>
        <v>56652</v>
      </c>
      <c r="R852" s="21">
        <f>365*5*Table3[[#This Row],[FiveYearSurvivalRate]]</f>
        <v>1723.165</v>
      </c>
      <c r="S852" s="19">
        <f>6000/Table3[[#This Row],[Gas Mileage]]*4</f>
        <v>1036.0278691496801</v>
      </c>
      <c r="T852" s="19">
        <f>5000</f>
        <v>5000</v>
      </c>
      <c r="U852" s="19">
        <f>Table3[[#This Row],[Price]]^0.2*20000*LOG((Table3[[#This Row],[Age]]+2))*Table3[[#This Row],[FiveYearDeathRate]]</f>
        <v>7054.7150017004024</v>
      </c>
      <c r="V852" s="19">
        <f>Table3[Price]+Table3[[#This Row],[FiveYearFuelCost]]+Table3[[#This Row],[FiveYearInsurance]]+Table3[[#This Row],[FiveYearRepairCost]]</f>
        <v>25848.742870850081</v>
      </c>
    </row>
    <row r="853" spans="1:22" x14ac:dyDescent="0.25">
      <c r="A853" t="s">
        <v>3101</v>
      </c>
      <c r="B853" t="s">
        <v>3116</v>
      </c>
      <c r="C853" t="s">
        <v>3117</v>
      </c>
      <c r="D853">
        <v>2010</v>
      </c>
      <c r="E853">
        <v>4</v>
      </c>
      <c r="F853">
        <v>2</v>
      </c>
      <c r="G853" s="21">
        <v>22.5</v>
      </c>
      <c r="H853" s="5">
        <v>48000</v>
      </c>
      <c r="I853" s="6">
        <v>4.0000000000000001E-3</v>
      </c>
      <c r="J853" s="6">
        <v>0.996</v>
      </c>
      <c r="K853" s="6">
        <v>1.78E-2</v>
      </c>
      <c r="L853" s="6">
        <v>0.98219999999999996</v>
      </c>
      <c r="M853" s="7">
        <v>17800</v>
      </c>
      <c r="N853" s="7">
        <v>17512</v>
      </c>
      <c r="O853" s="7">
        <v>18088</v>
      </c>
      <c r="P853" t="s">
        <v>1746</v>
      </c>
      <c r="Q853" s="5">
        <f>5*12000*Table3[[#This Row],[FiveYearSurvivalRate]]</f>
        <v>58932</v>
      </c>
      <c r="R853" s="21">
        <f>365*5*Table3[[#This Row],[FiveYearSurvivalRate]]</f>
        <v>1792.5149999999999</v>
      </c>
      <c r="S853" s="19">
        <f>6000/Table3[[#This Row],[Gas Mileage]]*4</f>
        <v>1066.6666666666667</v>
      </c>
      <c r="T853" s="19">
        <f>5000</f>
        <v>5000</v>
      </c>
      <c r="U853" s="19">
        <f>Table3[[#This Row],[Price]]^0.2*20000*LOG((Table3[[#This Row],[Age]]+2))*Table3[[#This Row],[FiveYearDeathRate]]</f>
        <v>1961.5438360784099</v>
      </c>
      <c r="V853" s="19">
        <f>Table3[Price]+Table3[[#This Row],[FiveYearFuelCost]]+Table3[[#This Row],[FiveYearInsurance]]+Table3[[#This Row],[FiveYearRepairCost]]</f>
        <v>25828.210502745078</v>
      </c>
    </row>
    <row r="854" spans="1:22" x14ac:dyDescent="0.25">
      <c r="A854" t="s">
        <v>3118</v>
      </c>
      <c r="B854" t="s">
        <v>3131</v>
      </c>
      <c r="C854" t="s">
        <v>3132</v>
      </c>
      <c r="D854">
        <v>2008</v>
      </c>
      <c r="E854">
        <v>6</v>
      </c>
      <c r="F854">
        <v>2.67</v>
      </c>
      <c r="G854" s="21">
        <v>22</v>
      </c>
      <c r="H854" s="5">
        <v>72000</v>
      </c>
      <c r="I854" s="6">
        <v>2.47E-2</v>
      </c>
      <c r="J854" s="6">
        <v>0.97529999999999994</v>
      </c>
      <c r="K854" s="6">
        <v>0.1000666667</v>
      </c>
      <c r="L854" s="6">
        <v>0.89993333330000003</v>
      </c>
      <c r="M854" s="7">
        <v>8647</v>
      </c>
      <c r="N854" s="7">
        <v>8419</v>
      </c>
      <c r="O854" s="7">
        <v>8876</v>
      </c>
      <c r="P854" t="s">
        <v>1022</v>
      </c>
      <c r="Q854" s="5">
        <f>5*12000*Table3[[#This Row],[FiveYearSurvivalRate]]</f>
        <v>53995.999997999999</v>
      </c>
      <c r="R854" s="21">
        <f>365*5*Table3[[#This Row],[FiveYearSurvivalRate]]</f>
        <v>1642.3783332725</v>
      </c>
      <c r="S854" s="19">
        <f>6000/Table3[[#This Row],[Gas Mileage]]*4</f>
        <v>1090.909090909091</v>
      </c>
      <c r="T854" s="19">
        <f>5000</f>
        <v>5000</v>
      </c>
      <c r="U854" s="19">
        <f>Table3[[#This Row],[Price]]^0.2*20000*LOG((Table3[[#This Row],[Age]]+2))*Table3[[#This Row],[FiveYearDeathRate]]</f>
        <v>11077.035507734839</v>
      </c>
      <c r="V854" s="19">
        <f>Table3[Price]+Table3[[#This Row],[FiveYearFuelCost]]+Table3[[#This Row],[FiveYearInsurance]]+Table3[[#This Row],[FiveYearRepairCost]]</f>
        <v>25814.944598643931</v>
      </c>
    </row>
    <row r="855" spans="1:22" x14ac:dyDescent="0.25">
      <c r="A855" t="s">
        <v>3175</v>
      </c>
      <c r="B855" t="s">
        <v>3190</v>
      </c>
      <c r="C855" t="s">
        <v>3191</v>
      </c>
      <c r="D855">
        <v>2014</v>
      </c>
      <c r="E855">
        <v>0</v>
      </c>
      <c r="F855">
        <v>4</v>
      </c>
      <c r="G855" s="21">
        <v>30.44</v>
      </c>
      <c r="H855" s="5">
        <v>0</v>
      </c>
      <c r="I855" s="6">
        <v>0</v>
      </c>
      <c r="J855" s="6">
        <v>1</v>
      </c>
      <c r="K855" s="6">
        <v>1.0999999999999999E-2</v>
      </c>
      <c r="L855" s="6">
        <v>0.98899999999999999</v>
      </c>
      <c r="M855" s="7">
        <v>19545</v>
      </c>
      <c r="N855" s="7">
        <v>19200</v>
      </c>
      <c r="O855" s="7">
        <v>19890</v>
      </c>
      <c r="P855" t="s">
        <v>3615</v>
      </c>
      <c r="Q855" s="5">
        <f>5*12000*Table3[[#This Row],[FiveYearSurvivalRate]]</f>
        <v>59340</v>
      </c>
      <c r="R855" s="21">
        <f>365*5*Table3[[#This Row],[FiveYearSurvivalRate]]</f>
        <v>1804.925</v>
      </c>
      <c r="S855" s="19">
        <f>6000/Table3[[#This Row],[Gas Mileage]]*4</f>
        <v>788.43626806833106</v>
      </c>
      <c r="T855" s="19">
        <f>5000</f>
        <v>5000</v>
      </c>
      <c r="U855" s="19">
        <f>Table3[[#This Row],[Price]]^0.2*20000*LOG((Table3[[#This Row],[Age]]+2))*Table3[[#This Row],[FiveYearDeathRate]]</f>
        <v>477.79278588434681</v>
      </c>
      <c r="V855" s="19">
        <f>Table3[Price]+Table3[[#This Row],[FiveYearFuelCost]]+Table3[[#This Row],[FiveYearInsurance]]+Table3[[#This Row],[FiveYearRepairCost]]</f>
        <v>25811.229053952677</v>
      </c>
    </row>
    <row r="856" spans="1:22" x14ac:dyDescent="0.25">
      <c r="A856" t="s">
        <v>3376</v>
      </c>
      <c r="B856" t="s">
        <v>3383</v>
      </c>
      <c r="C856" t="s">
        <v>3384</v>
      </c>
      <c r="D856">
        <v>2014</v>
      </c>
      <c r="E856">
        <v>0</v>
      </c>
      <c r="F856">
        <v>4</v>
      </c>
      <c r="G856" s="21">
        <v>32.340000000000003</v>
      </c>
      <c r="H856" s="5">
        <v>0</v>
      </c>
      <c r="I856" s="6">
        <v>0</v>
      </c>
      <c r="J856" s="6">
        <v>1</v>
      </c>
      <c r="K856" s="6">
        <v>1.6E-2</v>
      </c>
      <c r="L856" s="6">
        <v>0.98399999999999999</v>
      </c>
      <c r="M856" s="7">
        <v>19367</v>
      </c>
      <c r="N856" s="7">
        <v>18945</v>
      </c>
      <c r="O856" s="7">
        <v>19789</v>
      </c>
      <c r="P856" t="s">
        <v>3678</v>
      </c>
      <c r="Q856" s="5">
        <f>5*12000*Table3[[#This Row],[FiveYearSurvivalRate]]</f>
        <v>59040</v>
      </c>
      <c r="R856" s="21">
        <f>365*5*Table3[[#This Row],[FiveYearSurvivalRate]]</f>
        <v>1795.8</v>
      </c>
      <c r="S856" s="19">
        <f>6000/Table3[[#This Row],[Gas Mileage]]*4</f>
        <v>742.11502782931348</v>
      </c>
      <c r="T856" s="19">
        <f>5000</f>
        <v>5000</v>
      </c>
      <c r="U856" s="19">
        <f>Table3[[#This Row],[Price]]^0.2*20000*LOG((Table3[[#This Row],[Age]]+2))*Table3[[#This Row],[FiveYearDeathRate]]</f>
        <v>693.70084126329402</v>
      </c>
      <c r="V856" s="19">
        <f>Table3[Price]+Table3[[#This Row],[FiveYearFuelCost]]+Table3[[#This Row],[FiveYearInsurance]]+Table3[[#This Row],[FiveYearRepairCost]]</f>
        <v>25802.815869092607</v>
      </c>
    </row>
    <row r="857" spans="1:22" x14ac:dyDescent="0.25">
      <c r="A857" t="s">
        <v>3048</v>
      </c>
      <c r="B857" t="s">
        <v>3053</v>
      </c>
      <c r="C857" t="s">
        <v>3054</v>
      </c>
      <c r="D857">
        <v>2008</v>
      </c>
      <c r="E857">
        <v>6</v>
      </c>
      <c r="F857">
        <v>3</v>
      </c>
      <c r="G857" s="21">
        <v>19.745200000000001</v>
      </c>
      <c r="H857" s="5">
        <v>72000</v>
      </c>
      <c r="I857" s="6">
        <v>1.3599999999999999E-2</v>
      </c>
      <c r="J857" s="6">
        <v>0.98640000000000005</v>
      </c>
      <c r="K857" s="6">
        <v>4.6399999999999997E-2</v>
      </c>
      <c r="L857" s="6">
        <v>0.9536</v>
      </c>
      <c r="M857" s="7">
        <v>13935</v>
      </c>
      <c r="N857" s="7">
        <v>13741</v>
      </c>
      <c r="O857" s="7">
        <v>14129</v>
      </c>
      <c r="P857" t="s">
        <v>1004</v>
      </c>
      <c r="Q857" s="5">
        <f>5*12000*Table3[[#This Row],[FiveYearSurvivalRate]]</f>
        <v>57216</v>
      </c>
      <c r="R857" s="21">
        <f>365*5*Table3[[#This Row],[FiveYearSurvivalRate]]</f>
        <v>1740.32</v>
      </c>
      <c r="S857" s="19">
        <f>6000/Table3[[#This Row],[Gas Mileage]]*4</f>
        <v>1215.4852824990378</v>
      </c>
      <c r="T857" s="19">
        <f>5000</f>
        <v>5000</v>
      </c>
      <c r="U857" s="19">
        <f>Table3[[#This Row],[Price]]^0.2*20000*LOG((Table3[[#This Row],[Age]]+2))*Table3[[#This Row],[FiveYearDeathRate]]</f>
        <v>5650.6758904149037</v>
      </c>
      <c r="V857" s="19">
        <f>Table3[Price]+Table3[[#This Row],[FiveYearFuelCost]]+Table3[[#This Row],[FiveYearInsurance]]+Table3[[#This Row],[FiveYearRepairCost]]</f>
        <v>25801.16117291394</v>
      </c>
    </row>
    <row r="858" spans="1:22" x14ac:dyDescent="0.25">
      <c r="A858" t="s">
        <v>3453</v>
      </c>
      <c r="B858" t="s">
        <v>3454</v>
      </c>
      <c r="C858" t="s">
        <v>3455</v>
      </c>
      <c r="D858">
        <v>2013</v>
      </c>
      <c r="E858">
        <v>1</v>
      </c>
      <c r="F858">
        <v>4</v>
      </c>
      <c r="G858" s="21">
        <v>23.937999999999999</v>
      </c>
      <c r="H858" s="5">
        <v>12000</v>
      </c>
      <c r="I858" s="6">
        <v>2.0000000000000001E-4</v>
      </c>
      <c r="J858" s="6">
        <v>0.99980000000000002</v>
      </c>
      <c r="K858" s="6">
        <v>2.3999999999999998E-3</v>
      </c>
      <c r="L858" s="6">
        <v>0.99760000000000004</v>
      </c>
      <c r="M858" s="7">
        <v>19614</v>
      </c>
      <c r="N858" s="7">
        <v>19334</v>
      </c>
      <c r="O858" s="7">
        <v>19895</v>
      </c>
      <c r="P858" t="s">
        <v>2762</v>
      </c>
      <c r="Q858" s="5">
        <f>5*12000*Table3[[#This Row],[FiveYearSurvivalRate]]</f>
        <v>59856</v>
      </c>
      <c r="R858" s="21">
        <f>365*5*Table3[[#This Row],[FiveYearSurvivalRate]]</f>
        <v>1820.6200000000001</v>
      </c>
      <c r="S858" s="19">
        <f>6000/Table3[[#This Row],[Gas Mileage]]*4</f>
        <v>1002.5900242292589</v>
      </c>
      <c r="T858" s="19">
        <f>5000</f>
        <v>5000</v>
      </c>
      <c r="U858" s="19">
        <f>Table3[[#This Row],[Price]]^0.2*20000*LOG((Table3[[#This Row],[Age]]+2))*Table3[[#This Row],[FiveYearDeathRate]]</f>
        <v>165.34201858928259</v>
      </c>
      <c r="V858" s="19">
        <f>Table3[Price]+Table3[[#This Row],[FiveYearFuelCost]]+Table3[[#This Row],[FiveYearInsurance]]+Table3[[#This Row],[FiveYearRepairCost]]</f>
        <v>25781.932042818542</v>
      </c>
    </row>
    <row r="859" spans="1:22" x14ac:dyDescent="0.25">
      <c r="A859" t="s">
        <v>3413</v>
      </c>
      <c r="B859" t="s">
        <v>3426</v>
      </c>
      <c r="C859" t="s">
        <v>3427</v>
      </c>
      <c r="D859">
        <v>2005</v>
      </c>
      <c r="E859">
        <v>9</v>
      </c>
      <c r="F859">
        <v>1.33</v>
      </c>
      <c r="G859" s="21">
        <v>21.73</v>
      </c>
      <c r="H859" s="5">
        <v>108000</v>
      </c>
      <c r="I859" s="6">
        <v>2.6800000000000001E-2</v>
      </c>
      <c r="J859" s="6">
        <v>0.97319999999999995</v>
      </c>
      <c r="K859" s="6">
        <v>0.1252666667</v>
      </c>
      <c r="L859" s="6">
        <v>0.87473333330000003</v>
      </c>
      <c r="M859" s="7">
        <v>5211</v>
      </c>
      <c r="N859" s="7">
        <v>5127</v>
      </c>
      <c r="O859" s="7">
        <v>5296</v>
      </c>
      <c r="P859" t="s">
        <v>230</v>
      </c>
      <c r="Q859" s="5">
        <f>5*12000*Table3[[#This Row],[FiveYearSurvivalRate]]</f>
        <v>52483.999997999999</v>
      </c>
      <c r="R859" s="21">
        <f>365*5*Table3[[#This Row],[FiveYearSurvivalRate]]</f>
        <v>1596.3883332724999</v>
      </c>
      <c r="S859" s="19">
        <f>6000/Table3[[#This Row],[Gas Mileage]]*4</f>
        <v>1104.4638748274274</v>
      </c>
      <c r="T859" s="19">
        <f>5000</f>
        <v>5000</v>
      </c>
      <c r="U859" s="19">
        <f>Table3[[#This Row],[Price]]^0.2*20000*LOG((Table3[[#This Row],[Age]]+2))*Table3[[#This Row],[FiveYearDeathRate]]</f>
        <v>14449.880459233029</v>
      </c>
      <c r="V859" s="19">
        <f>Table3[Price]+Table3[[#This Row],[FiveYearFuelCost]]+Table3[[#This Row],[FiveYearInsurance]]+Table3[[#This Row],[FiveYearRepairCost]]</f>
        <v>25765.344334060457</v>
      </c>
    </row>
    <row r="860" spans="1:22" x14ac:dyDescent="0.25">
      <c r="A860" t="s">
        <v>3202</v>
      </c>
      <c r="B860" t="s">
        <v>3207</v>
      </c>
      <c r="C860" t="s">
        <v>3208</v>
      </c>
      <c r="D860">
        <v>2009</v>
      </c>
      <c r="E860">
        <v>5</v>
      </c>
      <c r="F860">
        <v>1</v>
      </c>
      <c r="G860" s="21">
        <v>18</v>
      </c>
      <c r="H860" s="5">
        <v>60000</v>
      </c>
      <c r="I860" s="6">
        <v>1.9E-2</v>
      </c>
      <c r="J860" s="6">
        <v>0.98099999999999998</v>
      </c>
      <c r="K860" s="6">
        <v>7.5999999999999998E-2</v>
      </c>
      <c r="L860" s="6">
        <v>0.92400000000000004</v>
      </c>
      <c r="M860" s="7">
        <v>11139</v>
      </c>
      <c r="N860" s="7">
        <v>10876</v>
      </c>
      <c r="O860" s="7">
        <v>11403</v>
      </c>
      <c r="P860" t="s">
        <v>1442</v>
      </c>
      <c r="Q860" s="5">
        <f>5*12000*Table3[[#This Row],[FiveYearSurvivalRate]]</f>
        <v>55440</v>
      </c>
      <c r="R860" s="21">
        <f>365*5*Table3[[#This Row],[FiveYearSurvivalRate]]</f>
        <v>1686.3000000000002</v>
      </c>
      <c r="S860" s="19">
        <f>6000/Table3[[#This Row],[Gas Mileage]]*4</f>
        <v>1333.3333333333333</v>
      </c>
      <c r="T860" s="19">
        <f>5000</f>
        <v>5000</v>
      </c>
      <c r="U860" s="19">
        <f>Table3[[#This Row],[Price]]^0.2*20000*LOG((Table3[[#This Row],[Age]]+2))*Table3[[#This Row],[FiveYearDeathRate]]</f>
        <v>8281.7081775595907</v>
      </c>
      <c r="V860" s="19">
        <f>Table3[Price]+Table3[[#This Row],[FiveYearFuelCost]]+Table3[[#This Row],[FiveYearInsurance]]+Table3[[#This Row],[FiveYearRepairCost]]</f>
        <v>25754.041510892926</v>
      </c>
    </row>
    <row r="861" spans="1:22" x14ac:dyDescent="0.25">
      <c r="A861" t="s">
        <v>3528</v>
      </c>
      <c r="B861" t="s">
        <v>3543</v>
      </c>
      <c r="C861" t="s">
        <v>3544</v>
      </c>
      <c r="D861">
        <v>2005</v>
      </c>
      <c r="E861">
        <v>9</v>
      </c>
      <c r="F861">
        <v>4</v>
      </c>
      <c r="G861" s="22">
        <v>22.521999999999998</v>
      </c>
      <c r="H861" s="5">
        <v>108000</v>
      </c>
      <c r="I861" s="6">
        <v>2.1999999999999999E-2</v>
      </c>
      <c r="J861" s="6">
        <v>0.97799999999999998</v>
      </c>
      <c r="K861" s="6">
        <v>0.1135333333</v>
      </c>
      <c r="L861" s="6">
        <v>0.88646666669999996</v>
      </c>
      <c r="M861" s="7">
        <v>6144</v>
      </c>
      <c r="N861" s="7">
        <v>6034</v>
      </c>
      <c r="O861" s="7">
        <v>6253</v>
      </c>
      <c r="P861" t="s">
        <v>62</v>
      </c>
      <c r="Q861" s="5">
        <f>5*12000*Table3[[#This Row],[FiveYearSurvivalRate]]</f>
        <v>53188.000002000001</v>
      </c>
      <c r="R861" s="21">
        <f>365*5*Table3[[#This Row],[FiveYearSurvivalRate]]</f>
        <v>1617.8016667274999</v>
      </c>
      <c r="S861" s="19">
        <f>6000/Table3[[#This Row],[Gas Mileage]]*4</f>
        <v>1065.6247224935619</v>
      </c>
      <c r="T861" s="19">
        <f>5000</f>
        <v>5000</v>
      </c>
      <c r="U861" s="19">
        <f>Table3[[#This Row],[Price]]^0.2*20000*LOG((Table3[[#This Row],[Age]]+2))*Table3[[#This Row],[FiveYearDeathRate]]</f>
        <v>13534.996527104917</v>
      </c>
      <c r="V861" s="19">
        <f>Table3[Price]+Table3[[#This Row],[FiveYearFuelCost]]+Table3[[#This Row],[FiveYearInsurance]]+Table3[[#This Row],[FiveYearRepairCost]]</f>
        <v>25744.62124959848</v>
      </c>
    </row>
    <row r="862" spans="1:22" x14ac:dyDescent="0.25">
      <c r="A862" t="s">
        <v>3145</v>
      </c>
      <c r="B862" t="s">
        <v>3156</v>
      </c>
      <c r="C862" t="s">
        <v>3157</v>
      </c>
      <c r="D862">
        <v>2007</v>
      </c>
      <c r="E862">
        <v>7</v>
      </c>
      <c r="F862">
        <v>1.67</v>
      </c>
      <c r="G862" s="21">
        <v>21.5</v>
      </c>
      <c r="H862" s="5">
        <v>84000</v>
      </c>
      <c r="I862" s="6">
        <v>2.9600000000000001E-2</v>
      </c>
      <c r="J862" s="6">
        <v>0.97040000000000004</v>
      </c>
      <c r="K862" s="6">
        <v>0.14760000000000001</v>
      </c>
      <c r="L862" s="6">
        <v>0.85240000000000005</v>
      </c>
      <c r="M862" s="7">
        <v>4472</v>
      </c>
      <c r="N862" s="7">
        <v>4352</v>
      </c>
      <c r="O862" s="7">
        <v>4592</v>
      </c>
      <c r="P862" t="s">
        <v>702</v>
      </c>
      <c r="Q862" s="5">
        <f>5*12000*Table3[[#This Row],[FiveYearSurvivalRate]]</f>
        <v>51144</v>
      </c>
      <c r="R862" s="21">
        <f>365*5*Table3[[#This Row],[FiveYearSurvivalRate]]</f>
        <v>1555.63</v>
      </c>
      <c r="S862" s="19">
        <f>6000/Table3[[#This Row],[Gas Mileage]]*4</f>
        <v>1116.2790697674418</v>
      </c>
      <c r="T862" s="19">
        <f>5000</f>
        <v>5000</v>
      </c>
      <c r="U862" s="19">
        <f>Table3[[#This Row],[Price]]^0.2*20000*LOG((Table3[[#This Row],[Age]]+2))*Table3[[#This Row],[FiveYearDeathRate]]</f>
        <v>15131.273164897299</v>
      </c>
      <c r="V862" s="19">
        <f>Table3[Price]+Table3[[#This Row],[FiveYearFuelCost]]+Table3[[#This Row],[FiveYearInsurance]]+Table3[[#This Row],[FiveYearRepairCost]]</f>
        <v>25719.552234664741</v>
      </c>
    </row>
    <row r="863" spans="1:22" x14ac:dyDescent="0.25">
      <c r="A863" t="s">
        <v>3376</v>
      </c>
      <c r="B863" t="s">
        <v>3383</v>
      </c>
      <c r="C863" t="s">
        <v>3384</v>
      </c>
      <c r="D863">
        <v>2005</v>
      </c>
      <c r="E863">
        <v>9</v>
      </c>
      <c r="F863">
        <v>4</v>
      </c>
      <c r="G863" s="21">
        <v>32.340000000000003</v>
      </c>
      <c r="H863" s="5">
        <v>108000</v>
      </c>
      <c r="I863" s="6">
        <v>2.8000000000000001E-2</v>
      </c>
      <c r="J863" s="6">
        <v>0.97199999999999998</v>
      </c>
      <c r="K863" s="6">
        <v>0.13026666670000001</v>
      </c>
      <c r="L863" s="6">
        <v>0.86973333330000002</v>
      </c>
      <c r="M863" s="7">
        <v>5026</v>
      </c>
      <c r="N863" s="7">
        <v>4895</v>
      </c>
      <c r="O863" s="7">
        <v>5158</v>
      </c>
      <c r="P863" t="s">
        <v>202</v>
      </c>
      <c r="Q863" s="5">
        <f>5*12000*Table3[[#This Row],[FiveYearSurvivalRate]]</f>
        <v>52183.999997999999</v>
      </c>
      <c r="R863" s="21">
        <f>365*5*Table3[[#This Row],[FiveYearSurvivalRate]]</f>
        <v>1587.2633332724999</v>
      </c>
      <c r="S863" s="19">
        <f>6000/Table3[[#This Row],[Gas Mileage]]*4</f>
        <v>742.11502782931348</v>
      </c>
      <c r="T863" s="19">
        <f>5000</f>
        <v>5000</v>
      </c>
      <c r="U863" s="19">
        <f>Table3[[#This Row],[Price]]^0.2*20000*LOG((Table3[[#This Row],[Age]]+2))*Table3[[#This Row],[FiveYearDeathRate]]</f>
        <v>14918.402345254</v>
      </c>
      <c r="V863" s="19">
        <f>Table3[Price]+Table3[[#This Row],[FiveYearFuelCost]]+Table3[[#This Row],[FiveYearInsurance]]+Table3[[#This Row],[FiveYearRepairCost]]</f>
        <v>25686.517373083312</v>
      </c>
    </row>
    <row r="864" spans="1:22" x14ac:dyDescent="0.25">
      <c r="A864" t="s">
        <v>3466</v>
      </c>
      <c r="B864" t="s">
        <v>3467</v>
      </c>
      <c r="C864" t="s">
        <v>3468</v>
      </c>
      <c r="D864">
        <v>2007</v>
      </c>
      <c r="E864">
        <v>7</v>
      </c>
      <c r="F864">
        <v>2.33</v>
      </c>
      <c r="G864" s="21">
        <v>19.103000000000002</v>
      </c>
      <c r="H864" s="5">
        <v>84000</v>
      </c>
      <c r="I864" s="6">
        <v>1.8800000000000001E-2</v>
      </c>
      <c r="J864" s="6">
        <v>0.98119999999999996</v>
      </c>
      <c r="K864" s="6">
        <v>6.1866666700000003E-2</v>
      </c>
      <c r="L864" s="6">
        <v>0.93813333330000004</v>
      </c>
      <c r="M864" s="7">
        <v>11726</v>
      </c>
      <c r="N864" s="7">
        <v>11530</v>
      </c>
      <c r="O864" s="7">
        <v>11922</v>
      </c>
      <c r="P864" t="s">
        <v>596</v>
      </c>
      <c r="Q864" s="5">
        <f>5*12000*Table3[[#This Row],[FiveYearSurvivalRate]]</f>
        <v>56287.999997999999</v>
      </c>
      <c r="R864" s="21">
        <f>365*5*Table3[[#This Row],[FiveYearSurvivalRate]]</f>
        <v>1712.0933332725001</v>
      </c>
      <c r="S864" s="19">
        <f>6000/Table3[[#This Row],[Gas Mileage]]*4</f>
        <v>1256.3471706014761</v>
      </c>
      <c r="T864" s="19">
        <f>5000</f>
        <v>5000</v>
      </c>
      <c r="U864" s="19">
        <f>Table3[[#This Row],[Price]]^0.2*20000*LOG((Table3[[#This Row],[Age]]+2))*Table3[[#This Row],[FiveYearDeathRate]]</f>
        <v>7690.8696475242468</v>
      </c>
      <c r="V864" s="19">
        <f>Table3[Price]+Table3[[#This Row],[FiveYearFuelCost]]+Table3[[#This Row],[FiveYearInsurance]]+Table3[[#This Row],[FiveYearRepairCost]]</f>
        <v>25673.216818125722</v>
      </c>
    </row>
    <row r="865" spans="1:22" x14ac:dyDescent="0.25">
      <c r="A865" t="s">
        <v>3101</v>
      </c>
      <c r="B865" t="s">
        <v>3102</v>
      </c>
      <c r="C865" t="s">
        <v>3103</v>
      </c>
      <c r="D865">
        <v>2005</v>
      </c>
      <c r="E865">
        <v>9</v>
      </c>
      <c r="F865">
        <v>2.33</v>
      </c>
      <c r="G865" s="21">
        <v>18.010999999999999</v>
      </c>
      <c r="H865" s="5">
        <v>108000</v>
      </c>
      <c r="I865" s="6">
        <v>1.78E-2</v>
      </c>
      <c r="J865" s="6">
        <v>0.98219999999999996</v>
      </c>
      <c r="K865" s="6">
        <v>0.1092666667</v>
      </c>
      <c r="L865" s="6">
        <v>0.89073333330000004</v>
      </c>
      <c r="M865" s="7">
        <v>6239</v>
      </c>
      <c r="N865" s="7">
        <v>6161</v>
      </c>
      <c r="O865" s="7">
        <v>6317</v>
      </c>
      <c r="P865" t="s">
        <v>74</v>
      </c>
      <c r="Q865" s="5">
        <f>5*12000*Table3[[#This Row],[FiveYearSurvivalRate]]</f>
        <v>53443.999997999999</v>
      </c>
      <c r="R865" s="21">
        <f>365*5*Table3[[#This Row],[FiveYearSurvivalRate]]</f>
        <v>1625.5883332725</v>
      </c>
      <c r="S865" s="19">
        <f>6000/Table3[[#This Row],[Gas Mileage]]*4</f>
        <v>1332.5190161567932</v>
      </c>
      <c r="T865" s="19">
        <f>5000</f>
        <v>5000</v>
      </c>
      <c r="U865" s="19">
        <f>Table3[[#This Row],[Price]]^0.2*20000*LOG((Table3[[#This Row],[Age]]+2))*Table3[[#This Row],[FiveYearDeathRate]]</f>
        <v>13066.377772238451</v>
      </c>
      <c r="V865" s="19">
        <f>Table3[Price]+Table3[[#This Row],[FiveYearFuelCost]]+Table3[[#This Row],[FiveYearInsurance]]+Table3[[#This Row],[FiveYearRepairCost]]</f>
        <v>25637.896788395243</v>
      </c>
    </row>
    <row r="866" spans="1:22" x14ac:dyDescent="0.25">
      <c r="A866" t="s">
        <v>3376</v>
      </c>
      <c r="B866" t="s">
        <v>3385</v>
      </c>
      <c r="C866" t="s">
        <v>3386</v>
      </c>
      <c r="D866">
        <v>2013</v>
      </c>
      <c r="E866">
        <v>1</v>
      </c>
      <c r="F866">
        <v>4</v>
      </c>
      <c r="G866" s="21">
        <v>32.97</v>
      </c>
      <c r="H866" s="5">
        <v>12000</v>
      </c>
      <c r="I866" s="6">
        <v>3.2000000000000002E-3</v>
      </c>
      <c r="J866" s="6">
        <v>0.99680000000000002</v>
      </c>
      <c r="K866" s="6">
        <v>1.9E-2</v>
      </c>
      <c r="L866" s="6">
        <v>0.98099999999999998</v>
      </c>
      <c r="M866" s="7">
        <v>18602</v>
      </c>
      <c r="N866" s="7">
        <v>18366</v>
      </c>
      <c r="O866" s="7">
        <v>18838</v>
      </c>
      <c r="P866" t="s">
        <v>2710</v>
      </c>
      <c r="Q866" s="5">
        <f>5*12000*Table3[[#This Row],[FiveYearSurvivalRate]]</f>
        <v>58860</v>
      </c>
      <c r="R866" s="21">
        <f>365*5*Table3[[#This Row],[FiveYearSurvivalRate]]</f>
        <v>1790.325</v>
      </c>
      <c r="S866" s="19">
        <f>6000/Table3[[#This Row],[Gas Mileage]]*4</f>
        <v>727.93448589626939</v>
      </c>
      <c r="T866" s="19">
        <f>5000</f>
        <v>5000</v>
      </c>
      <c r="U866" s="19">
        <f>Table3[[#This Row],[Price]]^0.2*20000*LOG((Table3[[#This Row],[Age]]+2))*Table3[[#This Row],[FiveYearDeathRate]]</f>
        <v>1295.1625807699918</v>
      </c>
      <c r="V866" s="19">
        <f>Table3[Price]+Table3[[#This Row],[FiveYearFuelCost]]+Table3[[#This Row],[FiveYearInsurance]]+Table3[[#This Row],[FiveYearRepairCost]]</f>
        <v>25625.097066666262</v>
      </c>
    </row>
    <row r="867" spans="1:22" x14ac:dyDescent="0.25">
      <c r="A867" t="s">
        <v>3413</v>
      </c>
      <c r="B867" t="s">
        <v>3438</v>
      </c>
      <c r="C867" t="s">
        <v>3439</v>
      </c>
      <c r="D867">
        <v>2012</v>
      </c>
      <c r="E867">
        <v>2</v>
      </c>
      <c r="F867">
        <v>3</v>
      </c>
      <c r="G867" s="21">
        <v>14.75</v>
      </c>
      <c r="H867" s="5">
        <v>24000</v>
      </c>
      <c r="I867" s="6">
        <v>4.7999999999999996E-3</v>
      </c>
      <c r="J867" s="6">
        <v>0.99519999999999997</v>
      </c>
      <c r="K867" s="6">
        <v>1.9400000000000001E-2</v>
      </c>
      <c r="L867" s="6">
        <v>0.98060000000000003</v>
      </c>
      <c r="M867" s="7">
        <v>17341</v>
      </c>
      <c r="N867" s="7">
        <v>17051</v>
      </c>
      <c r="O867" s="7">
        <v>17631</v>
      </c>
      <c r="P867" t="s">
        <v>2404</v>
      </c>
      <c r="Q867" s="5">
        <f>5*12000*Table3[[#This Row],[FiveYearSurvivalRate]]</f>
        <v>58836</v>
      </c>
      <c r="R867" s="21">
        <f>365*5*Table3[[#This Row],[FiveYearSurvivalRate]]</f>
        <v>1789.595</v>
      </c>
      <c r="S867" s="19">
        <f>6000/Table3[[#This Row],[Gas Mileage]]*4</f>
        <v>1627.1186440677966</v>
      </c>
      <c r="T867" s="19">
        <f>5000</f>
        <v>5000</v>
      </c>
      <c r="U867" s="19">
        <f>Table3[[#This Row],[Price]]^0.2*20000*LOG((Table3[[#This Row],[Age]]+2))*Table3[[#This Row],[FiveYearDeathRate]]</f>
        <v>1645.4561804740388</v>
      </c>
      <c r="V867" s="19">
        <f>Table3[Price]+Table3[[#This Row],[FiveYearFuelCost]]+Table3[[#This Row],[FiveYearInsurance]]+Table3[[#This Row],[FiveYearRepairCost]]</f>
        <v>25613.574824541836</v>
      </c>
    </row>
    <row r="868" spans="1:22" x14ac:dyDescent="0.25">
      <c r="A868" t="s">
        <v>3359</v>
      </c>
      <c r="B868" t="s">
        <v>3370</v>
      </c>
      <c r="C868" t="s">
        <v>3371</v>
      </c>
      <c r="D868">
        <v>2011</v>
      </c>
      <c r="E868">
        <v>3</v>
      </c>
      <c r="F868">
        <v>4</v>
      </c>
      <c r="G868" s="21">
        <v>22.294499999999999</v>
      </c>
      <c r="H868" s="5">
        <v>36000</v>
      </c>
      <c r="I868" s="6">
        <v>6.6E-3</v>
      </c>
      <c r="J868" s="6">
        <v>0.99339999999999995</v>
      </c>
      <c r="K868" s="6">
        <v>2.9000000000000001E-2</v>
      </c>
      <c r="L868" s="6">
        <v>0.97099999999999997</v>
      </c>
      <c r="M868" s="7">
        <v>16685</v>
      </c>
      <c r="N868" s="7">
        <v>16340</v>
      </c>
      <c r="O868" s="7">
        <v>17030</v>
      </c>
      <c r="P868" t="s">
        <v>1972</v>
      </c>
      <c r="Q868" s="5">
        <f>5*12000*Table3[[#This Row],[FiveYearSurvivalRate]]</f>
        <v>58260</v>
      </c>
      <c r="R868" s="21">
        <f>365*5*Table3[[#This Row],[FiveYearSurvivalRate]]</f>
        <v>1772.075</v>
      </c>
      <c r="S868" s="19">
        <f>6000/Table3[[#This Row],[Gas Mileage]]*4</f>
        <v>1076.4986880172239</v>
      </c>
      <c r="T868" s="19">
        <f>5000</f>
        <v>5000</v>
      </c>
      <c r="U868" s="19">
        <f>Table3[[#This Row],[Price]]^0.2*20000*LOG((Table3[[#This Row],[Age]]+2))*Table3[[#This Row],[FiveYearDeathRate]]</f>
        <v>2833.6863264519875</v>
      </c>
      <c r="V868" s="19">
        <f>Table3[Price]+Table3[[#This Row],[FiveYearFuelCost]]+Table3[[#This Row],[FiveYearInsurance]]+Table3[[#This Row],[FiveYearRepairCost]]</f>
        <v>25595.185014469214</v>
      </c>
    </row>
    <row r="869" spans="1:22" x14ac:dyDescent="0.25">
      <c r="A869" t="s">
        <v>3175</v>
      </c>
      <c r="B869" t="s">
        <v>3176</v>
      </c>
      <c r="C869" t="s">
        <v>3177</v>
      </c>
      <c r="D869">
        <v>2011</v>
      </c>
      <c r="E869">
        <v>3</v>
      </c>
      <c r="F869">
        <v>4</v>
      </c>
      <c r="G869" s="21">
        <v>22.484000000000002</v>
      </c>
      <c r="H869" s="5">
        <v>36000</v>
      </c>
      <c r="I869" s="6">
        <v>6.6E-3</v>
      </c>
      <c r="J869" s="6">
        <v>0.99339999999999995</v>
      </c>
      <c r="K869" s="6">
        <v>2.9000000000000001E-2</v>
      </c>
      <c r="L869" s="6">
        <v>0.97099999999999997</v>
      </c>
      <c r="M869" s="7">
        <v>16693</v>
      </c>
      <c r="N869" s="7">
        <v>16401</v>
      </c>
      <c r="O869" s="7">
        <v>16986</v>
      </c>
      <c r="P869" t="s">
        <v>2206</v>
      </c>
      <c r="Q869" s="5">
        <f>5*12000*Table3[[#This Row],[FiveYearSurvivalRate]]</f>
        <v>58260</v>
      </c>
      <c r="R869" s="21">
        <f>365*5*Table3[[#This Row],[FiveYearSurvivalRate]]</f>
        <v>1772.075</v>
      </c>
      <c r="S869" s="19">
        <f>6000/Table3[[#This Row],[Gas Mileage]]*4</f>
        <v>1067.4257249599714</v>
      </c>
      <c r="T869" s="19">
        <f>5000</f>
        <v>5000</v>
      </c>
      <c r="U869" s="19">
        <f>Table3[[#This Row],[Price]]^0.2*20000*LOG((Table3[[#This Row],[Age]]+2))*Table3[[#This Row],[FiveYearDeathRate]]</f>
        <v>2833.9580093300501</v>
      </c>
      <c r="V869" s="19">
        <f>Table3[Price]+Table3[[#This Row],[FiveYearFuelCost]]+Table3[[#This Row],[FiveYearInsurance]]+Table3[[#This Row],[FiveYearRepairCost]]</f>
        <v>25594.383734290022</v>
      </c>
    </row>
    <row r="870" spans="1:22" x14ac:dyDescent="0.25">
      <c r="A870" t="s">
        <v>3217</v>
      </c>
      <c r="B870" t="s">
        <v>3224</v>
      </c>
      <c r="C870" t="s">
        <v>3225</v>
      </c>
      <c r="D870">
        <v>2013</v>
      </c>
      <c r="E870">
        <v>1</v>
      </c>
      <c r="F870">
        <v>4</v>
      </c>
      <c r="G870" s="21">
        <v>25.85</v>
      </c>
      <c r="H870" s="5">
        <v>12000</v>
      </c>
      <c r="I870" s="6">
        <v>2.2000000000000001E-3</v>
      </c>
      <c r="J870" s="6">
        <v>0.99780000000000002</v>
      </c>
      <c r="K870" s="6">
        <v>1.3599999999999999E-2</v>
      </c>
      <c r="L870" s="6">
        <v>0.98640000000000005</v>
      </c>
      <c r="M870" s="7">
        <v>18728</v>
      </c>
      <c r="N870" s="7">
        <v>18465</v>
      </c>
      <c r="O870" s="7">
        <v>18991</v>
      </c>
      <c r="P870" t="s">
        <v>2938</v>
      </c>
      <c r="Q870" s="5">
        <f>5*12000*Table3[[#This Row],[FiveYearSurvivalRate]]</f>
        <v>59184</v>
      </c>
      <c r="R870" s="21">
        <f>365*5*Table3[[#This Row],[FiveYearSurvivalRate]]</f>
        <v>1800.18</v>
      </c>
      <c r="S870" s="19">
        <f>6000/Table3[[#This Row],[Gas Mileage]]*4</f>
        <v>928.43326885880072</v>
      </c>
      <c r="T870" s="19">
        <f>5000</f>
        <v>5000</v>
      </c>
      <c r="U870" s="19">
        <f>Table3[[#This Row],[Price]]^0.2*20000*LOG((Table3[[#This Row],[Age]]+2))*Table3[[#This Row],[FiveYearDeathRate]]</f>
        <v>928.31623990858566</v>
      </c>
      <c r="V870" s="19">
        <f>Table3[Price]+Table3[[#This Row],[FiveYearFuelCost]]+Table3[[#This Row],[FiveYearInsurance]]+Table3[[#This Row],[FiveYearRepairCost]]</f>
        <v>25584.749508767385</v>
      </c>
    </row>
    <row r="871" spans="1:22" x14ac:dyDescent="0.25">
      <c r="A871" t="s">
        <v>3359</v>
      </c>
      <c r="B871" t="s">
        <v>3370</v>
      </c>
      <c r="C871" t="s">
        <v>3371</v>
      </c>
      <c r="D871">
        <v>2009</v>
      </c>
      <c r="E871">
        <v>5</v>
      </c>
      <c r="F871">
        <v>3.67</v>
      </c>
      <c r="G871" s="21">
        <v>22.294499999999999</v>
      </c>
      <c r="H871" s="5">
        <v>60000</v>
      </c>
      <c r="I871" s="6">
        <v>1.0999999999999999E-2</v>
      </c>
      <c r="J871" s="6">
        <v>0.98899999999999999</v>
      </c>
      <c r="K871" s="6">
        <v>7.0999999999999994E-2</v>
      </c>
      <c r="L871" s="6">
        <v>0.92900000000000005</v>
      </c>
      <c r="M871" s="7">
        <v>11684</v>
      </c>
      <c r="N871" s="7">
        <v>11488</v>
      </c>
      <c r="O871" s="7">
        <v>11879</v>
      </c>
      <c r="P871" t="s">
        <v>1208</v>
      </c>
      <c r="Q871" s="5">
        <f>5*12000*Table3[[#This Row],[FiveYearSurvivalRate]]</f>
        <v>55740</v>
      </c>
      <c r="R871" s="21">
        <f>365*5*Table3[[#This Row],[FiveYearSurvivalRate]]</f>
        <v>1695.4250000000002</v>
      </c>
      <c r="S871" s="19">
        <f>6000/Table3[[#This Row],[Gas Mileage]]*4</f>
        <v>1076.4986880172239</v>
      </c>
      <c r="T871" s="19">
        <f>5000</f>
        <v>5000</v>
      </c>
      <c r="U871" s="19">
        <f>Table3[[#This Row],[Price]]^0.2*20000*LOG((Table3[[#This Row],[Age]]+2))*Table3[[#This Row],[FiveYearDeathRate]]</f>
        <v>7811.1278906816378</v>
      </c>
      <c r="V871" s="19">
        <f>Table3[Price]+Table3[[#This Row],[FiveYearFuelCost]]+Table3[[#This Row],[FiveYearInsurance]]+Table3[[#This Row],[FiveYearRepairCost]]</f>
        <v>25571.626578698859</v>
      </c>
    </row>
    <row r="872" spans="1:22" x14ac:dyDescent="0.25">
      <c r="A872" t="s">
        <v>3118</v>
      </c>
      <c r="B872" t="s">
        <v>3141</v>
      </c>
      <c r="C872" t="s">
        <v>3142</v>
      </c>
      <c r="D872">
        <v>2010</v>
      </c>
      <c r="E872">
        <v>4</v>
      </c>
      <c r="F872">
        <v>4</v>
      </c>
      <c r="G872" s="21">
        <v>18.62</v>
      </c>
      <c r="H872" s="5">
        <v>48000</v>
      </c>
      <c r="I872" s="6">
        <v>1.52E-2</v>
      </c>
      <c r="J872" s="6">
        <v>0.98480000000000001</v>
      </c>
      <c r="K872" s="6">
        <v>4.1799999999999997E-2</v>
      </c>
      <c r="L872" s="6">
        <v>0.95820000000000005</v>
      </c>
      <c r="M872" s="7">
        <v>14838</v>
      </c>
      <c r="N872" s="7">
        <v>14610</v>
      </c>
      <c r="O872" s="7">
        <v>15066</v>
      </c>
      <c r="P872" t="s">
        <v>1768</v>
      </c>
      <c r="Q872" s="5">
        <f>5*12000*Table3[[#This Row],[FiveYearSurvivalRate]]</f>
        <v>57492</v>
      </c>
      <c r="R872" s="21">
        <f>365*5*Table3[[#This Row],[FiveYearSurvivalRate]]</f>
        <v>1748.7150000000001</v>
      </c>
      <c r="S872" s="19">
        <f>6000/Table3[[#This Row],[Gas Mileage]]*4</f>
        <v>1288.9366272824918</v>
      </c>
      <c r="T872" s="19">
        <f>5000</f>
        <v>5000</v>
      </c>
      <c r="U872" s="19">
        <f>Table3[[#This Row],[Price]]^0.2*20000*LOG((Table3[[#This Row],[Age]]+2))*Table3[[#This Row],[FiveYearDeathRate]]</f>
        <v>4441.6606064757425</v>
      </c>
      <c r="V872" s="19">
        <f>Table3[Price]+Table3[[#This Row],[FiveYearFuelCost]]+Table3[[#This Row],[FiveYearInsurance]]+Table3[[#This Row],[FiveYearRepairCost]]</f>
        <v>25568.597233758235</v>
      </c>
    </row>
    <row r="873" spans="1:22" x14ac:dyDescent="0.25">
      <c r="A873" t="s">
        <v>3453</v>
      </c>
      <c r="B873" t="s">
        <v>3462</v>
      </c>
      <c r="C873" t="s">
        <v>3463</v>
      </c>
      <c r="D873">
        <v>2012</v>
      </c>
      <c r="E873">
        <v>2</v>
      </c>
      <c r="F873">
        <v>4</v>
      </c>
      <c r="G873" s="21">
        <v>22.145</v>
      </c>
      <c r="H873" s="5">
        <v>24000</v>
      </c>
      <c r="I873" s="6">
        <v>4.0000000000000002E-4</v>
      </c>
      <c r="J873" s="6">
        <v>0.99960000000000004</v>
      </c>
      <c r="K873" s="6">
        <v>3.8E-3</v>
      </c>
      <c r="L873" s="6">
        <v>0.99619999999999997</v>
      </c>
      <c r="M873" s="7">
        <v>19091</v>
      </c>
      <c r="N873" s="7">
        <v>18782</v>
      </c>
      <c r="O873" s="7">
        <v>19400</v>
      </c>
      <c r="P873" t="s">
        <v>2428</v>
      </c>
      <c r="Q873" s="5">
        <f>5*12000*Table3[[#This Row],[FiveYearSurvivalRate]]</f>
        <v>59772</v>
      </c>
      <c r="R873" s="21">
        <f>365*5*Table3[[#This Row],[FiveYearSurvivalRate]]</f>
        <v>1818.0650000000001</v>
      </c>
      <c r="S873" s="19">
        <f>6000/Table3[[#This Row],[Gas Mileage]]*4</f>
        <v>1083.7660871528562</v>
      </c>
      <c r="T873" s="19">
        <f>5000</f>
        <v>5000</v>
      </c>
      <c r="U873" s="19">
        <f>Table3[[#This Row],[Price]]^0.2*20000*LOG((Table3[[#This Row],[Age]]+2))*Table3[[#This Row],[FiveYearDeathRate]]</f>
        <v>328.56333329992913</v>
      </c>
      <c r="V873" s="19">
        <f>Table3[Price]+Table3[[#This Row],[FiveYearFuelCost]]+Table3[[#This Row],[FiveYearInsurance]]+Table3[[#This Row],[FiveYearRepairCost]]</f>
        <v>25503.329420452785</v>
      </c>
    </row>
    <row r="874" spans="1:22" x14ac:dyDescent="0.25">
      <c r="A874" t="s">
        <v>3202</v>
      </c>
      <c r="B874" t="s">
        <v>3207</v>
      </c>
      <c r="C874" t="s">
        <v>3208</v>
      </c>
      <c r="D874">
        <v>2008</v>
      </c>
      <c r="E874">
        <v>6</v>
      </c>
      <c r="F874">
        <v>1</v>
      </c>
      <c r="G874" s="21">
        <v>18</v>
      </c>
      <c r="H874" s="5">
        <v>72000</v>
      </c>
      <c r="I874" s="6">
        <v>2.47E-2</v>
      </c>
      <c r="J874" s="6">
        <v>0.97529999999999994</v>
      </c>
      <c r="K874" s="6">
        <v>0.1000666667</v>
      </c>
      <c r="L874" s="6">
        <v>0.89993333330000003</v>
      </c>
      <c r="M874" s="7">
        <v>8202</v>
      </c>
      <c r="N874" s="7">
        <v>8058</v>
      </c>
      <c r="O874" s="7">
        <v>8345</v>
      </c>
      <c r="P874" t="s">
        <v>1082</v>
      </c>
      <c r="Q874" s="5">
        <f>5*12000*Table3[[#This Row],[FiveYearSurvivalRate]]</f>
        <v>53995.999997999999</v>
      </c>
      <c r="R874" s="21">
        <f>365*5*Table3[[#This Row],[FiveYearSurvivalRate]]</f>
        <v>1642.3783332725</v>
      </c>
      <c r="S874" s="19">
        <f>6000/Table3[[#This Row],[Gas Mileage]]*4</f>
        <v>1333.3333333333333</v>
      </c>
      <c r="T874" s="19">
        <f>5000</f>
        <v>5000</v>
      </c>
      <c r="U874" s="19">
        <f>Table3[[#This Row],[Price]]^0.2*20000*LOG((Table3[[#This Row],[Age]]+2))*Table3[[#This Row],[FiveYearDeathRate]]</f>
        <v>10960.602026813704</v>
      </c>
      <c r="V874" s="19">
        <f>Table3[Price]+Table3[[#This Row],[FiveYearFuelCost]]+Table3[[#This Row],[FiveYearInsurance]]+Table3[[#This Row],[FiveYearRepairCost]]</f>
        <v>25495.935360147036</v>
      </c>
    </row>
    <row r="875" spans="1:22" x14ac:dyDescent="0.25">
      <c r="A875" t="s">
        <v>3217</v>
      </c>
      <c r="B875" t="s">
        <v>3220</v>
      </c>
      <c r="C875" t="s">
        <v>3221</v>
      </c>
      <c r="D875">
        <v>2013</v>
      </c>
      <c r="E875">
        <v>1</v>
      </c>
      <c r="F875">
        <v>4</v>
      </c>
      <c r="G875" s="21">
        <v>43.79</v>
      </c>
      <c r="H875" s="5">
        <v>12000</v>
      </c>
      <c r="I875" s="6">
        <v>2.2000000000000001E-3</v>
      </c>
      <c r="J875" s="6">
        <v>0.99780000000000002</v>
      </c>
      <c r="K875" s="6">
        <v>1.3599999999999999E-2</v>
      </c>
      <c r="L875" s="6">
        <v>0.98640000000000005</v>
      </c>
      <c r="M875" s="7">
        <v>19012</v>
      </c>
      <c r="N875" s="7">
        <v>18658</v>
      </c>
      <c r="O875" s="7">
        <v>19367</v>
      </c>
      <c r="P875" t="s">
        <v>2932</v>
      </c>
      <c r="Q875" s="5">
        <f>5*12000*Table3[[#This Row],[FiveYearSurvivalRate]]</f>
        <v>59184</v>
      </c>
      <c r="R875" s="21">
        <f>365*5*Table3[[#This Row],[FiveYearSurvivalRate]]</f>
        <v>1800.18</v>
      </c>
      <c r="S875" s="19">
        <f>6000/Table3[[#This Row],[Gas Mileage]]*4</f>
        <v>548.07033569308066</v>
      </c>
      <c r="T875" s="19">
        <f>5000</f>
        <v>5000</v>
      </c>
      <c r="U875" s="19">
        <f>Table3[[#This Row],[Price]]^0.2*20000*LOG((Table3[[#This Row],[Age]]+2))*Table3[[#This Row],[FiveYearDeathRate]]</f>
        <v>931.11479838509013</v>
      </c>
      <c r="V875" s="19">
        <f>Table3[Price]+Table3[[#This Row],[FiveYearFuelCost]]+Table3[[#This Row],[FiveYearInsurance]]+Table3[[#This Row],[FiveYearRepairCost]]</f>
        <v>25491.185134078169</v>
      </c>
    </row>
    <row r="876" spans="1:22" x14ac:dyDescent="0.25">
      <c r="A876" t="s">
        <v>3528</v>
      </c>
      <c r="B876" t="s">
        <v>3535</v>
      </c>
      <c r="C876" t="s">
        <v>3536</v>
      </c>
      <c r="D876">
        <v>2005</v>
      </c>
      <c r="E876">
        <v>9</v>
      </c>
      <c r="F876">
        <v>4</v>
      </c>
      <c r="G876" s="22">
        <v>23.72</v>
      </c>
      <c r="H876" s="5">
        <v>108000</v>
      </c>
      <c r="I876" s="6">
        <v>2.1999999999999999E-2</v>
      </c>
      <c r="J876" s="6">
        <v>0.97799999999999998</v>
      </c>
      <c r="K876" s="6">
        <v>0.1135333333</v>
      </c>
      <c r="L876" s="6">
        <v>0.88646666669999996</v>
      </c>
      <c r="M876" s="7">
        <v>6000</v>
      </c>
      <c r="N876" s="7">
        <v>5883</v>
      </c>
      <c r="O876" s="7">
        <v>6118</v>
      </c>
      <c r="P876" t="s">
        <v>58</v>
      </c>
      <c r="Q876" s="5">
        <f>5*12000*Table3[[#This Row],[FiveYearSurvivalRate]]</f>
        <v>53188.000002000001</v>
      </c>
      <c r="R876" s="21">
        <f>365*5*Table3[[#This Row],[FiveYearSurvivalRate]]</f>
        <v>1617.8016667274999</v>
      </c>
      <c r="S876" s="19">
        <f>6000/Table3[[#This Row],[Gas Mileage]]*4</f>
        <v>1011.8043844856661</v>
      </c>
      <c r="T876" s="19">
        <f>5000</f>
        <v>5000</v>
      </c>
      <c r="U876" s="19">
        <f>Table3[[#This Row],[Price]]^0.2*20000*LOG((Table3[[#This Row],[Age]]+2))*Table3[[#This Row],[FiveYearDeathRate]]</f>
        <v>13470.947927142874</v>
      </c>
      <c r="V876" s="19">
        <f>Table3[Price]+Table3[[#This Row],[FiveYearFuelCost]]+Table3[[#This Row],[FiveYearInsurance]]+Table3[[#This Row],[FiveYearRepairCost]]</f>
        <v>25482.752311628537</v>
      </c>
    </row>
    <row r="877" spans="1:22" x14ac:dyDescent="0.25">
      <c r="A877" t="s">
        <v>3217</v>
      </c>
      <c r="B877" t="s">
        <v>3240</v>
      </c>
      <c r="C877" t="s">
        <v>3241</v>
      </c>
      <c r="D877">
        <v>2010</v>
      </c>
      <c r="E877">
        <v>4</v>
      </c>
      <c r="F877">
        <v>4</v>
      </c>
      <c r="G877" s="21">
        <v>17.46</v>
      </c>
      <c r="H877" s="5">
        <v>48000</v>
      </c>
      <c r="I877" s="6">
        <v>8.8000000000000005E-3</v>
      </c>
      <c r="J877" s="6">
        <v>0.99119999999999997</v>
      </c>
      <c r="K877" s="6">
        <v>2.1399999999999999E-2</v>
      </c>
      <c r="L877" s="6">
        <v>0.97860000000000003</v>
      </c>
      <c r="M877" s="7">
        <v>16768</v>
      </c>
      <c r="N877" s="7">
        <v>16363</v>
      </c>
      <c r="O877" s="7">
        <v>17173</v>
      </c>
      <c r="P877" t="s">
        <v>1838</v>
      </c>
      <c r="Q877" s="5">
        <f>5*12000*Table3[[#This Row],[FiveYearSurvivalRate]]</f>
        <v>58716</v>
      </c>
      <c r="R877" s="21">
        <f>365*5*Table3[[#This Row],[FiveYearSurvivalRate]]</f>
        <v>1785.9449999999999</v>
      </c>
      <c r="S877" s="19">
        <f>6000/Table3[[#This Row],[Gas Mileage]]*4</f>
        <v>1374.5704467353951</v>
      </c>
      <c r="T877" s="19">
        <f>5000</f>
        <v>5000</v>
      </c>
      <c r="U877" s="19">
        <f>Table3[[#This Row],[Price]]^0.2*20000*LOG((Table3[[#This Row],[Age]]+2))*Table3[[#This Row],[FiveYearDeathRate]]</f>
        <v>2330.2581829188402</v>
      </c>
      <c r="V877" s="19">
        <f>Table3[Price]+Table3[[#This Row],[FiveYearFuelCost]]+Table3[[#This Row],[FiveYearInsurance]]+Table3[[#This Row],[FiveYearRepairCost]]</f>
        <v>25472.828629654236</v>
      </c>
    </row>
    <row r="878" spans="1:22" x14ac:dyDescent="0.25">
      <c r="A878" t="s">
        <v>3413</v>
      </c>
      <c r="B878" t="s">
        <v>3426</v>
      </c>
      <c r="C878" t="s">
        <v>3427</v>
      </c>
      <c r="D878">
        <v>2010</v>
      </c>
      <c r="E878">
        <v>4</v>
      </c>
      <c r="F878">
        <v>3</v>
      </c>
      <c r="G878" s="21">
        <v>21.73</v>
      </c>
      <c r="H878" s="5">
        <v>48000</v>
      </c>
      <c r="I878" s="6">
        <v>9.5999999999999992E-3</v>
      </c>
      <c r="J878" s="6">
        <v>0.99039999999999995</v>
      </c>
      <c r="K878" s="6">
        <v>2.6800000000000001E-2</v>
      </c>
      <c r="L878" s="6">
        <v>0.97319999999999995</v>
      </c>
      <c r="M878" s="7">
        <v>16444</v>
      </c>
      <c r="N878" s="7">
        <v>16121</v>
      </c>
      <c r="O878" s="7">
        <v>16767</v>
      </c>
      <c r="P878" t="s">
        <v>1616</v>
      </c>
      <c r="Q878" s="5">
        <f>5*12000*Table3[[#This Row],[FiveYearSurvivalRate]]</f>
        <v>58392</v>
      </c>
      <c r="R878" s="21">
        <f>365*5*Table3[[#This Row],[FiveYearSurvivalRate]]</f>
        <v>1776.09</v>
      </c>
      <c r="S878" s="19">
        <f>6000/Table3[[#This Row],[Gas Mileage]]*4</f>
        <v>1104.4638748274274</v>
      </c>
      <c r="T878" s="19">
        <f>5000</f>
        <v>5000</v>
      </c>
      <c r="U878" s="19">
        <f>Table3[[#This Row],[Price]]^0.2*20000*LOG((Table3[[#This Row],[Age]]+2))*Table3[[#This Row],[FiveYearDeathRate]]</f>
        <v>2906.9014126568563</v>
      </c>
      <c r="V878" s="19">
        <f>Table3[Price]+Table3[[#This Row],[FiveYearFuelCost]]+Table3[[#This Row],[FiveYearInsurance]]+Table3[[#This Row],[FiveYearRepairCost]]</f>
        <v>25455.365287484281</v>
      </c>
    </row>
    <row r="879" spans="1:22" x14ac:dyDescent="0.25">
      <c r="A879" t="s">
        <v>3202</v>
      </c>
      <c r="B879" t="s">
        <v>3211</v>
      </c>
      <c r="C879" t="s">
        <v>3212</v>
      </c>
      <c r="D879">
        <v>2010</v>
      </c>
      <c r="E879">
        <v>4</v>
      </c>
      <c r="F879">
        <v>4</v>
      </c>
      <c r="G879" s="21">
        <v>20.765000000000001</v>
      </c>
      <c r="H879" s="5">
        <v>48000</v>
      </c>
      <c r="I879" s="6">
        <v>1.52E-2</v>
      </c>
      <c r="J879" s="6">
        <v>0.98480000000000001</v>
      </c>
      <c r="K879" s="6">
        <v>4.1799999999999997E-2</v>
      </c>
      <c r="L879" s="6">
        <v>0.95820000000000005</v>
      </c>
      <c r="M879" s="7">
        <v>14855</v>
      </c>
      <c r="N879" s="7">
        <v>14568</v>
      </c>
      <c r="O879" s="7">
        <v>15142</v>
      </c>
      <c r="P879" t="s">
        <v>1810</v>
      </c>
      <c r="Q879" s="5">
        <f>5*12000*Table3[[#This Row],[FiveYearSurvivalRate]]</f>
        <v>57492</v>
      </c>
      <c r="R879" s="21">
        <f>365*5*Table3[[#This Row],[FiveYearSurvivalRate]]</f>
        <v>1748.7150000000001</v>
      </c>
      <c r="S879" s="19">
        <f>6000/Table3[[#This Row],[Gas Mileage]]*4</f>
        <v>1155.7909944618348</v>
      </c>
      <c r="T879" s="19">
        <f>5000</f>
        <v>5000</v>
      </c>
      <c r="U879" s="19">
        <f>Table3[[#This Row],[Price]]^0.2*20000*LOG((Table3[[#This Row],[Age]]+2))*Table3[[#This Row],[FiveYearDeathRate]]</f>
        <v>4442.6779086722163</v>
      </c>
      <c r="V879" s="19">
        <f>Table3[Price]+Table3[[#This Row],[FiveYearFuelCost]]+Table3[[#This Row],[FiveYearInsurance]]+Table3[[#This Row],[FiveYearRepairCost]]</f>
        <v>25453.468903134053</v>
      </c>
    </row>
    <row r="880" spans="1:22" x14ac:dyDescent="0.25">
      <c r="A880" t="s">
        <v>3244</v>
      </c>
      <c r="B880" t="s">
        <v>3257</v>
      </c>
      <c r="C880" t="s">
        <v>3258</v>
      </c>
      <c r="D880">
        <v>2012</v>
      </c>
      <c r="E880">
        <v>2</v>
      </c>
      <c r="F880">
        <v>4</v>
      </c>
      <c r="G880" s="21">
        <v>21.56</v>
      </c>
      <c r="H880" s="5">
        <v>24000</v>
      </c>
      <c r="I880" s="6">
        <v>8.0000000000000002E-3</v>
      </c>
      <c r="J880" s="6">
        <v>0.99199999999999999</v>
      </c>
      <c r="K880" s="6">
        <v>0.04</v>
      </c>
      <c r="L880" s="6">
        <v>0.96</v>
      </c>
      <c r="M880" s="7">
        <v>15970</v>
      </c>
      <c r="N880" s="7">
        <v>15766</v>
      </c>
      <c r="O880" s="7">
        <v>16174</v>
      </c>
      <c r="P880" t="s">
        <v>2624</v>
      </c>
      <c r="Q880" s="5">
        <f>5*12000*Table3[[#This Row],[FiveYearSurvivalRate]]</f>
        <v>57600</v>
      </c>
      <c r="R880" s="21">
        <f>365*5*Table3[[#This Row],[FiveYearSurvivalRate]]</f>
        <v>1752</v>
      </c>
      <c r="S880" s="19">
        <f>6000/Table3[[#This Row],[Gas Mileage]]*4</f>
        <v>1113.1725417439704</v>
      </c>
      <c r="T880" s="19">
        <f>5000</f>
        <v>5000</v>
      </c>
      <c r="U880" s="19">
        <f>Table3[[#This Row],[Price]]^0.2*20000*LOG((Table3[[#This Row],[Age]]+2))*Table3[[#This Row],[FiveYearDeathRate]]</f>
        <v>3337.2653417213296</v>
      </c>
      <c r="V880" s="19">
        <f>Table3[Price]+Table3[[#This Row],[FiveYearFuelCost]]+Table3[[#This Row],[FiveYearInsurance]]+Table3[[#This Row],[FiveYearRepairCost]]</f>
        <v>25420.4378834653</v>
      </c>
    </row>
    <row r="881" spans="1:22" x14ac:dyDescent="0.25">
      <c r="A881" t="s">
        <v>3503</v>
      </c>
      <c r="B881" t="s">
        <v>3506</v>
      </c>
      <c r="C881" t="s">
        <v>3507</v>
      </c>
      <c r="D881">
        <v>2011</v>
      </c>
      <c r="E881">
        <v>3</v>
      </c>
      <c r="F881">
        <v>3.67</v>
      </c>
      <c r="G881" s="22">
        <v>24.805</v>
      </c>
      <c r="H881" s="5">
        <v>36000</v>
      </c>
      <c r="I881" s="6">
        <v>7.1999999999999998E-3</v>
      </c>
      <c r="J881" s="6">
        <v>0.99280000000000002</v>
      </c>
      <c r="K881" s="6">
        <v>1.95E-2</v>
      </c>
      <c r="L881" s="6">
        <v>0.98050000000000004</v>
      </c>
      <c r="M881" s="7">
        <v>17517</v>
      </c>
      <c r="N881" s="7">
        <v>17244</v>
      </c>
      <c r="O881" s="7">
        <v>17790</v>
      </c>
      <c r="P881" t="s">
        <v>2104</v>
      </c>
      <c r="Q881" s="5">
        <f>5*12000*Table3[[#This Row],[FiveYearSurvivalRate]]</f>
        <v>58830</v>
      </c>
      <c r="R881" s="21">
        <f>365*5*Table3[[#This Row],[FiveYearSurvivalRate]]</f>
        <v>1789.4125000000001</v>
      </c>
      <c r="S881" s="19">
        <f>6000/Table3[[#This Row],[Gas Mileage]]*4</f>
        <v>967.54686555130013</v>
      </c>
      <c r="T881" s="19">
        <f>5000</f>
        <v>5000</v>
      </c>
      <c r="U881" s="19">
        <f>Table3[[#This Row],[Price]]^0.2*20000*LOG((Table3[[#This Row],[Age]]+2))*Table3[[#This Row],[FiveYearDeathRate]]</f>
        <v>1924.0444090636265</v>
      </c>
      <c r="V881" s="19">
        <f>Table3[Price]+Table3[[#This Row],[FiveYearFuelCost]]+Table3[[#This Row],[FiveYearInsurance]]+Table3[[#This Row],[FiveYearRepairCost]]</f>
        <v>25408.591274614926</v>
      </c>
    </row>
    <row r="882" spans="1:22" x14ac:dyDescent="0.25">
      <c r="A882" t="s">
        <v>3466</v>
      </c>
      <c r="B882" t="s">
        <v>3481</v>
      </c>
      <c r="C882" t="s">
        <v>3482</v>
      </c>
      <c r="D882">
        <v>2010</v>
      </c>
      <c r="E882">
        <v>4</v>
      </c>
      <c r="F882">
        <v>4</v>
      </c>
      <c r="G882" s="21">
        <v>21.23</v>
      </c>
      <c r="H882" s="5">
        <v>48000</v>
      </c>
      <c r="I882" s="6">
        <v>9.5999999999999992E-3</v>
      </c>
      <c r="J882" s="6">
        <v>0.99039999999999995</v>
      </c>
      <c r="K882" s="6">
        <v>2.5600000000000001E-2</v>
      </c>
      <c r="L882" s="6">
        <v>0.97440000000000004</v>
      </c>
      <c r="M882" s="7">
        <v>16461</v>
      </c>
      <c r="N882" s="7">
        <v>16100</v>
      </c>
      <c r="O882" s="7">
        <v>16821</v>
      </c>
      <c r="P882" t="s">
        <v>1672</v>
      </c>
      <c r="Q882" s="5">
        <f>5*12000*Table3[[#This Row],[FiveYearSurvivalRate]]</f>
        <v>58464</v>
      </c>
      <c r="R882" s="21">
        <f>365*5*Table3[[#This Row],[FiveYearSurvivalRate]]</f>
        <v>1778.28</v>
      </c>
      <c r="S882" s="19">
        <f>6000/Table3[[#This Row],[Gas Mileage]]*4</f>
        <v>1130.4757418747056</v>
      </c>
      <c r="T882" s="19">
        <f>5000</f>
        <v>5000</v>
      </c>
      <c r="U882" s="19">
        <f>Table3[[#This Row],[Price]]^0.2*20000*LOG((Table3[[#This Row],[Age]]+2))*Table3[[#This Row],[FiveYearDeathRate]]</f>
        <v>2777.3155362574503</v>
      </c>
      <c r="V882" s="19">
        <f>Table3[Price]+Table3[[#This Row],[FiveYearFuelCost]]+Table3[[#This Row],[FiveYearInsurance]]+Table3[[#This Row],[FiveYearRepairCost]]</f>
        <v>25368.791278132157</v>
      </c>
    </row>
    <row r="883" spans="1:22" x14ac:dyDescent="0.25">
      <c r="A883" t="s">
        <v>3503</v>
      </c>
      <c r="B883" t="s">
        <v>3526</v>
      </c>
      <c r="C883" t="s">
        <v>3527</v>
      </c>
      <c r="D883">
        <v>2005</v>
      </c>
      <c r="E883">
        <v>9</v>
      </c>
      <c r="F883">
        <v>4</v>
      </c>
      <c r="G883" s="22">
        <v>20.75</v>
      </c>
      <c r="H883" s="5">
        <v>108000</v>
      </c>
      <c r="I883" s="6">
        <v>2.1999999999999999E-2</v>
      </c>
      <c r="J883" s="6">
        <v>0.97799999999999998</v>
      </c>
      <c r="K883" s="6">
        <v>0.1135333333</v>
      </c>
      <c r="L883" s="6">
        <v>0.88646666669999996</v>
      </c>
      <c r="M883" s="7">
        <v>5817</v>
      </c>
      <c r="N883" s="7">
        <v>5741</v>
      </c>
      <c r="O883" s="7">
        <v>5892</v>
      </c>
      <c r="P883" t="s">
        <v>52</v>
      </c>
      <c r="Q883" s="5">
        <f>5*12000*Table3[[#This Row],[FiveYearSurvivalRate]]</f>
        <v>53188.000002000001</v>
      </c>
      <c r="R883" s="21">
        <f>365*5*Table3[[#This Row],[FiveYearSurvivalRate]]</f>
        <v>1617.8016667274999</v>
      </c>
      <c r="S883" s="19">
        <f>6000/Table3[[#This Row],[Gas Mileage]]*4</f>
        <v>1156.6265060240964</v>
      </c>
      <c r="T883" s="19">
        <f>5000</f>
        <v>5000</v>
      </c>
      <c r="U883" s="19">
        <f>Table3[[#This Row],[Price]]^0.2*20000*LOG((Table3[[#This Row],[Age]]+2))*Table3[[#This Row],[FiveYearDeathRate]]</f>
        <v>13387.753889955775</v>
      </c>
      <c r="V883" s="19">
        <f>Table3[Price]+Table3[[#This Row],[FiveYearFuelCost]]+Table3[[#This Row],[FiveYearInsurance]]+Table3[[#This Row],[FiveYearRepairCost]]</f>
        <v>25361.380395979872</v>
      </c>
    </row>
    <row r="884" spans="1:22" x14ac:dyDescent="0.25">
      <c r="A884" t="s">
        <v>3528</v>
      </c>
      <c r="B884" t="s">
        <v>3543</v>
      </c>
      <c r="C884" t="s">
        <v>3544</v>
      </c>
      <c r="D884">
        <v>2006</v>
      </c>
      <c r="E884">
        <v>8</v>
      </c>
      <c r="F884">
        <v>4</v>
      </c>
      <c r="G884" s="22">
        <v>22.521999999999998</v>
      </c>
      <c r="H884" s="5">
        <v>96000</v>
      </c>
      <c r="I884" s="6">
        <v>1.95E-2</v>
      </c>
      <c r="J884" s="6">
        <v>0.98050000000000004</v>
      </c>
      <c r="K884" s="6">
        <v>9.4399999999999998E-2</v>
      </c>
      <c r="L884" s="6">
        <v>0.90559999999999996</v>
      </c>
      <c r="M884" s="7">
        <v>7920</v>
      </c>
      <c r="N884" s="7">
        <v>7760</v>
      </c>
      <c r="O884" s="7">
        <v>8080</v>
      </c>
      <c r="P884" t="s">
        <v>332</v>
      </c>
      <c r="Q884" s="5">
        <f>5*12000*Table3[[#This Row],[FiveYearSurvivalRate]]</f>
        <v>54336</v>
      </c>
      <c r="R884" s="21">
        <f>365*5*Table3[[#This Row],[FiveYearSurvivalRate]]</f>
        <v>1652.72</v>
      </c>
      <c r="S884" s="19">
        <f>6000/Table3[[#This Row],[Gas Mileage]]*4</f>
        <v>1065.6247224935619</v>
      </c>
      <c r="T884" s="19">
        <f>5000</f>
        <v>5000</v>
      </c>
      <c r="U884" s="19">
        <f>Table3[[#This Row],[Price]]^0.2*20000*LOG((Table3[[#This Row],[Age]]+2))*Table3[[#This Row],[FiveYearDeathRate]]</f>
        <v>11369.648182652676</v>
      </c>
      <c r="V884" s="19">
        <f>Table3[Price]+Table3[[#This Row],[FiveYearFuelCost]]+Table3[[#This Row],[FiveYearInsurance]]+Table3[[#This Row],[FiveYearRepairCost]]</f>
        <v>25355.272905146237</v>
      </c>
    </row>
    <row r="885" spans="1:22" x14ac:dyDescent="0.25">
      <c r="A885" t="s">
        <v>3328</v>
      </c>
      <c r="B885" t="s">
        <v>3329</v>
      </c>
      <c r="C885" t="s">
        <v>3330</v>
      </c>
      <c r="D885">
        <v>2011</v>
      </c>
      <c r="E885">
        <v>3</v>
      </c>
      <c r="F885">
        <v>4</v>
      </c>
      <c r="G885" s="21">
        <v>43.67</v>
      </c>
      <c r="H885" s="5">
        <v>36000</v>
      </c>
      <c r="I885" s="6">
        <v>6.6E-3</v>
      </c>
      <c r="J885" s="6">
        <v>0.99339999999999995</v>
      </c>
      <c r="K885" s="6">
        <v>2.9000000000000001E-2</v>
      </c>
      <c r="L885" s="6">
        <v>0.97099999999999997</v>
      </c>
      <c r="M885" s="7">
        <v>16956</v>
      </c>
      <c r="N885" s="7">
        <v>16549</v>
      </c>
      <c r="O885" s="7">
        <v>17363</v>
      </c>
      <c r="P885" t="s">
        <v>1936</v>
      </c>
      <c r="Q885" s="5">
        <f>5*12000*Table3[[#This Row],[FiveYearSurvivalRate]]</f>
        <v>58260</v>
      </c>
      <c r="R885" s="21">
        <f>365*5*Table3[[#This Row],[FiveYearSurvivalRate]]</f>
        <v>1772.075</v>
      </c>
      <c r="S885" s="19">
        <f>6000/Table3[[#This Row],[Gas Mileage]]*4</f>
        <v>549.57636821616666</v>
      </c>
      <c r="T885" s="19">
        <f>5000</f>
        <v>5000</v>
      </c>
      <c r="U885" s="19">
        <f>Table3[[#This Row],[Price]]^0.2*20000*LOG((Table3[[#This Row],[Age]]+2))*Table3[[#This Row],[FiveYearDeathRate]]</f>
        <v>2842.8321214374591</v>
      </c>
      <c r="V885" s="19">
        <f>Table3[Price]+Table3[[#This Row],[FiveYearFuelCost]]+Table3[[#This Row],[FiveYearInsurance]]+Table3[[#This Row],[FiveYearRepairCost]]</f>
        <v>25348.408489653626</v>
      </c>
    </row>
    <row r="886" spans="1:22" x14ac:dyDescent="0.25">
      <c r="A886" t="s">
        <v>3244</v>
      </c>
      <c r="B886" t="s">
        <v>3259</v>
      </c>
      <c r="C886" t="s">
        <v>3260</v>
      </c>
      <c r="D886">
        <v>2009</v>
      </c>
      <c r="E886">
        <v>5</v>
      </c>
      <c r="F886">
        <v>3</v>
      </c>
      <c r="G886" s="21">
        <v>28.87</v>
      </c>
      <c r="H886" s="5">
        <v>60000</v>
      </c>
      <c r="I886" s="6">
        <v>0.02</v>
      </c>
      <c r="J886" s="6">
        <v>0.98</v>
      </c>
      <c r="K886" s="6">
        <v>0.12</v>
      </c>
      <c r="L886" s="6">
        <v>0.88</v>
      </c>
      <c r="M886" s="7">
        <v>7432</v>
      </c>
      <c r="N886" s="7">
        <v>7312</v>
      </c>
      <c r="O886" s="7">
        <v>7552</v>
      </c>
      <c r="P886" t="s">
        <v>1482</v>
      </c>
      <c r="Q886" s="5">
        <f>5*12000*Table3[[#This Row],[FiveYearSurvivalRate]]</f>
        <v>52800</v>
      </c>
      <c r="R886" s="21">
        <f>365*5*Table3[[#This Row],[FiveYearSurvivalRate]]</f>
        <v>1606</v>
      </c>
      <c r="S886" s="19">
        <f>6000/Table3[[#This Row],[Gas Mileage]]*4</f>
        <v>831.31278143401448</v>
      </c>
      <c r="T886" s="19">
        <f>5000</f>
        <v>5000</v>
      </c>
      <c r="U886" s="19">
        <f>Table3[[#This Row],[Price]]^0.2*20000*LOG((Table3[[#This Row],[Age]]+2))*Table3[[#This Row],[FiveYearDeathRate]]</f>
        <v>12059.782529816805</v>
      </c>
      <c r="V886" s="19">
        <f>Table3[Price]+Table3[[#This Row],[FiveYearFuelCost]]+Table3[[#This Row],[FiveYearInsurance]]+Table3[[#This Row],[FiveYearRepairCost]]</f>
        <v>25323.095311250821</v>
      </c>
    </row>
    <row r="887" spans="1:22" x14ac:dyDescent="0.25">
      <c r="A887" t="s">
        <v>3217</v>
      </c>
      <c r="B887" t="s">
        <v>3234</v>
      </c>
      <c r="C887" t="s">
        <v>3235</v>
      </c>
      <c r="D887">
        <v>2011</v>
      </c>
      <c r="E887">
        <v>3</v>
      </c>
      <c r="F887">
        <v>4</v>
      </c>
      <c r="G887" s="21">
        <v>21.75</v>
      </c>
      <c r="H887" s="5">
        <v>36000</v>
      </c>
      <c r="I887" s="6">
        <v>6.6E-3</v>
      </c>
      <c r="J887" s="6">
        <v>0.99339999999999995</v>
      </c>
      <c r="K887" s="6">
        <v>1.8800000000000001E-2</v>
      </c>
      <c r="L887" s="6">
        <v>0.98119999999999996</v>
      </c>
      <c r="M887" s="7">
        <v>17356</v>
      </c>
      <c r="N887" s="7">
        <v>17110</v>
      </c>
      <c r="O887" s="7">
        <v>17602</v>
      </c>
      <c r="P887" t="s">
        <v>2256</v>
      </c>
      <c r="Q887" s="5">
        <f>5*12000*Table3[[#This Row],[FiveYearSurvivalRate]]</f>
        <v>58872</v>
      </c>
      <c r="R887" s="21">
        <f>365*5*Table3[[#This Row],[FiveYearSurvivalRate]]</f>
        <v>1790.6899999999998</v>
      </c>
      <c r="S887" s="19">
        <f>6000/Table3[[#This Row],[Gas Mileage]]*4</f>
        <v>1103.4482758620691</v>
      </c>
      <c r="T887" s="19">
        <f>5000</f>
        <v>5000</v>
      </c>
      <c r="U887" s="19">
        <f>Table3[[#This Row],[Price]]^0.2*20000*LOG((Table3[[#This Row],[Age]]+2))*Table3[[#This Row],[FiveYearDeathRate]]</f>
        <v>1851.5536989056523</v>
      </c>
      <c r="V887" s="19">
        <f>Table3[Price]+Table3[[#This Row],[FiveYearFuelCost]]+Table3[[#This Row],[FiveYearInsurance]]+Table3[[#This Row],[FiveYearRepairCost]]</f>
        <v>25311.001974767722</v>
      </c>
    </row>
    <row r="888" spans="1:22" x14ac:dyDescent="0.25">
      <c r="A888" t="s">
        <v>3413</v>
      </c>
      <c r="B888" t="s">
        <v>3424</v>
      </c>
      <c r="C888" t="s">
        <v>3425</v>
      </c>
      <c r="D888">
        <v>2013</v>
      </c>
      <c r="E888">
        <v>1</v>
      </c>
      <c r="F888">
        <v>4</v>
      </c>
      <c r="G888" s="21">
        <v>114.64</v>
      </c>
      <c r="H888" s="5">
        <v>12000</v>
      </c>
      <c r="I888" s="6">
        <v>2.3999999999999998E-3</v>
      </c>
      <c r="J888" s="6">
        <v>0.99760000000000004</v>
      </c>
      <c r="K888" s="6">
        <v>1.5699999999999999E-2</v>
      </c>
      <c r="L888" s="6">
        <v>0.98429999999999995</v>
      </c>
      <c r="M888" s="7">
        <v>19015</v>
      </c>
      <c r="N888" s="7">
        <v>18725</v>
      </c>
      <c r="O888" s="7">
        <v>19305</v>
      </c>
      <c r="P888" t="s">
        <v>2734</v>
      </c>
      <c r="Q888" s="5">
        <f>5*12000*Table3[[#This Row],[FiveYearSurvivalRate]]</f>
        <v>59058</v>
      </c>
      <c r="R888" s="21">
        <f>365*5*Table3[[#This Row],[FiveYearSurvivalRate]]</f>
        <v>1796.3474999999999</v>
      </c>
      <c r="S888" s="19">
        <f>6000/Table3[[#This Row],[Gas Mileage]]*4</f>
        <v>209.35101186322402</v>
      </c>
      <c r="T888" s="19">
        <f>5000</f>
        <v>5000</v>
      </c>
      <c r="U888" s="19">
        <f>Table3[[#This Row],[Price]]^0.2*20000*LOG((Table3[[#This Row],[Age]]+2))*Table3[[#This Row],[FiveYearDeathRate]]</f>
        <v>1074.9237978727315</v>
      </c>
      <c r="V888" s="19">
        <f>Table3[Price]+Table3[[#This Row],[FiveYearFuelCost]]+Table3[[#This Row],[FiveYearInsurance]]+Table3[[#This Row],[FiveYearRepairCost]]</f>
        <v>25299.274809735958</v>
      </c>
    </row>
    <row r="889" spans="1:22" x14ac:dyDescent="0.25">
      <c r="A889" t="s">
        <v>3528</v>
      </c>
      <c r="B889" t="s">
        <v>3539</v>
      </c>
      <c r="C889" t="s">
        <v>3540</v>
      </c>
      <c r="D889">
        <v>2011</v>
      </c>
      <c r="E889">
        <v>3</v>
      </c>
      <c r="F889">
        <v>4</v>
      </c>
      <c r="G889" s="22">
        <v>24.085000000000001</v>
      </c>
      <c r="H889" s="5">
        <v>36000</v>
      </c>
      <c r="I889" s="6">
        <v>7.1999999999999998E-3</v>
      </c>
      <c r="J889" s="6">
        <v>0.99280000000000002</v>
      </c>
      <c r="K889" s="6">
        <v>1.95E-2</v>
      </c>
      <c r="L889" s="6">
        <v>0.98050000000000004</v>
      </c>
      <c r="M889" s="7">
        <v>17380</v>
      </c>
      <c r="N889" s="7">
        <v>16817</v>
      </c>
      <c r="O889" s="7">
        <v>17944</v>
      </c>
      <c r="P889" t="s">
        <v>2132</v>
      </c>
      <c r="Q889" s="5">
        <f>5*12000*Table3[[#This Row],[FiveYearSurvivalRate]]</f>
        <v>58830</v>
      </c>
      <c r="R889" s="21">
        <f>365*5*Table3[[#This Row],[FiveYearSurvivalRate]]</f>
        <v>1789.4125000000001</v>
      </c>
      <c r="S889" s="19">
        <f>6000/Table3[[#This Row],[Gas Mileage]]*4</f>
        <v>996.4708324683412</v>
      </c>
      <c r="T889" s="19">
        <f>5000</f>
        <v>5000</v>
      </c>
      <c r="U889" s="19">
        <f>Table3[[#This Row],[Price]]^0.2*20000*LOG((Table3[[#This Row],[Age]]+2))*Table3[[#This Row],[FiveYearDeathRate]]</f>
        <v>1921.0253692741949</v>
      </c>
      <c r="V889" s="19">
        <f>Table3[Price]+Table3[[#This Row],[FiveYearFuelCost]]+Table3[[#This Row],[FiveYearInsurance]]+Table3[[#This Row],[FiveYearRepairCost]]</f>
        <v>25297.496201742535</v>
      </c>
    </row>
    <row r="890" spans="1:22" x14ac:dyDescent="0.25">
      <c r="A890" t="s">
        <v>3413</v>
      </c>
      <c r="B890" t="s">
        <v>3434</v>
      </c>
      <c r="C890" t="s">
        <v>3435</v>
      </c>
      <c r="D890">
        <v>2012</v>
      </c>
      <c r="E890">
        <v>2</v>
      </c>
      <c r="F890">
        <v>3.67</v>
      </c>
      <c r="G890" s="21">
        <v>26.164999999999999</v>
      </c>
      <c r="H890" s="5">
        <v>24000</v>
      </c>
      <c r="I890" s="6">
        <v>4.7999999999999996E-3</v>
      </c>
      <c r="J890" s="6">
        <v>0.99519999999999997</v>
      </c>
      <c r="K890" s="6">
        <v>1.9400000000000001E-2</v>
      </c>
      <c r="L890" s="6">
        <v>0.98060000000000003</v>
      </c>
      <c r="M890" s="7">
        <v>17727</v>
      </c>
      <c r="N890" s="7">
        <v>17261</v>
      </c>
      <c r="O890" s="7">
        <v>18192</v>
      </c>
      <c r="P890" t="s">
        <v>2400</v>
      </c>
      <c r="Q890" s="5">
        <f>5*12000*Table3[[#This Row],[FiveYearSurvivalRate]]</f>
        <v>58836</v>
      </c>
      <c r="R890" s="21">
        <f>365*5*Table3[[#This Row],[FiveYearSurvivalRate]]</f>
        <v>1789.595</v>
      </c>
      <c r="S890" s="19">
        <f>6000/Table3[[#This Row],[Gas Mileage]]*4</f>
        <v>917.25587617045676</v>
      </c>
      <c r="T890" s="19">
        <f>5000</f>
        <v>5000</v>
      </c>
      <c r="U890" s="19">
        <f>Table3[[#This Row],[Price]]^0.2*20000*LOG((Table3[[#This Row],[Age]]+2))*Table3[[#This Row],[FiveYearDeathRate]]</f>
        <v>1652.7171835575953</v>
      </c>
      <c r="V890" s="19">
        <f>Table3[Price]+Table3[[#This Row],[FiveYearFuelCost]]+Table3[[#This Row],[FiveYearInsurance]]+Table3[[#This Row],[FiveYearRepairCost]]</f>
        <v>25296.97305972805</v>
      </c>
    </row>
    <row r="891" spans="1:22" x14ac:dyDescent="0.25">
      <c r="A891" t="s">
        <v>3175</v>
      </c>
      <c r="B891" t="s">
        <v>3176</v>
      </c>
      <c r="C891" t="s">
        <v>3177</v>
      </c>
      <c r="D891">
        <v>2009</v>
      </c>
      <c r="E891">
        <v>5</v>
      </c>
      <c r="F891">
        <v>3.67</v>
      </c>
      <c r="G891" s="21">
        <v>22.484000000000002</v>
      </c>
      <c r="H891" s="5">
        <v>60000</v>
      </c>
      <c r="I891" s="6">
        <v>1.0999999999999999E-2</v>
      </c>
      <c r="J891" s="6">
        <v>0.98899999999999999</v>
      </c>
      <c r="K891" s="6">
        <v>7.0999999999999994E-2</v>
      </c>
      <c r="L891" s="6">
        <v>0.92900000000000005</v>
      </c>
      <c r="M891" s="7">
        <v>11448</v>
      </c>
      <c r="N891" s="7">
        <v>11234</v>
      </c>
      <c r="O891" s="7">
        <v>11662</v>
      </c>
      <c r="P891" t="s">
        <v>1420</v>
      </c>
      <c r="Q891" s="5">
        <f>5*12000*Table3[[#This Row],[FiveYearSurvivalRate]]</f>
        <v>55740</v>
      </c>
      <c r="R891" s="21">
        <f>365*5*Table3[[#This Row],[FiveYearSurvivalRate]]</f>
        <v>1695.4250000000002</v>
      </c>
      <c r="S891" s="19">
        <f>6000/Table3[[#This Row],[Gas Mileage]]*4</f>
        <v>1067.4257249599714</v>
      </c>
      <c r="T891" s="19">
        <f>5000</f>
        <v>5000</v>
      </c>
      <c r="U891" s="19">
        <f>Table3[[#This Row],[Price]]^0.2*20000*LOG((Table3[[#This Row],[Age]]+2))*Table3[[#This Row],[FiveYearDeathRate]]</f>
        <v>7779.3151022920911</v>
      </c>
      <c r="V891" s="19">
        <f>Table3[Price]+Table3[[#This Row],[FiveYearFuelCost]]+Table3[[#This Row],[FiveYearInsurance]]+Table3[[#This Row],[FiveYearRepairCost]]</f>
        <v>25294.740827252062</v>
      </c>
    </row>
    <row r="892" spans="1:22" x14ac:dyDescent="0.25">
      <c r="A892" t="s">
        <v>3466</v>
      </c>
      <c r="B892" t="s">
        <v>3495</v>
      </c>
      <c r="C892" t="s">
        <v>3496</v>
      </c>
      <c r="D892">
        <v>2009</v>
      </c>
      <c r="E892">
        <v>5</v>
      </c>
      <c r="F892">
        <v>3.33</v>
      </c>
      <c r="G892" s="21">
        <v>20.79</v>
      </c>
      <c r="H892" s="5">
        <v>60000</v>
      </c>
      <c r="I892" s="6">
        <v>1.2E-2</v>
      </c>
      <c r="J892" s="6">
        <v>0.98799999999999999</v>
      </c>
      <c r="K892" s="6">
        <v>4.5999999999999999E-2</v>
      </c>
      <c r="L892" s="6">
        <v>0.95399999999999996</v>
      </c>
      <c r="M892" s="7">
        <v>13897</v>
      </c>
      <c r="N892" s="7">
        <v>13518</v>
      </c>
      <c r="O892" s="7">
        <v>14276</v>
      </c>
      <c r="P892" t="s">
        <v>1318</v>
      </c>
      <c r="Q892" s="5">
        <f>5*12000*Table3[[#This Row],[FiveYearSurvivalRate]]</f>
        <v>57240</v>
      </c>
      <c r="R892" s="21">
        <f>365*5*Table3[[#This Row],[FiveYearSurvivalRate]]</f>
        <v>1741.05</v>
      </c>
      <c r="S892" s="19">
        <f>6000/Table3[[#This Row],[Gas Mileage]]*4</f>
        <v>1154.4011544011544</v>
      </c>
      <c r="T892" s="19">
        <f>5000</f>
        <v>5000</v>
      </c>
      <c r="U892" s="19">
        <f>Table3[[#This Row],[Price]]^0.2*20000*LOG((Table3[[#This Row],[Age]]+2))*Table3[[#This Row],[FiveYearDeathRate]]</f>
        <v>5239.3707753815243</v>
      </c>
      <c r="V892" s="19">
        <f>Table3[Price]+Table3[[#This Row],[FiveYearFuelCost]]+Table3[[#This Row],[FiveYearInsurance]]+Table3[[#This Row],[FiveYearRepairCost]]</f>
        <v>25290.771929782677</v>
      </c>
    </row>
    <row r="893" spans="1:22" x14ac:dyDescent="0.25">
      <c r="A893" t="s">
        <v>3376</v>
      </c>
      <c r="B893" t="s">
        <v>3390</v>
      </c>
      <c r="C893" t="s">
        <v>3391</v>
      </c>
      <c r="D893">
        <v>2005</v>
      </c>
      <c r="E893">
        <v>9</v>
      </c>
      <c r="F893">
        <v>1.67</v>
      </c>
      <c r="G893" s="21">
        <v>26.471</v>
      </c>
      <c r="H893" s="5">
        <v>108000</v>
      </c>
      <c r="I893" s="6">
        <v>2.8000000000000001E-2</v>
      </c>
      <c r="J893" s="6">
        <v>0.97199999999999998</v>
      </c>
      <c r="K893" s="6">
        <v>0.13026666670000001</v>
      </c>
      <c r="L893" s="6">
        <v>0.86973333330000002</v>
      </c>
      <c r="M893" s="7">
        <v>4673</v>
      </c>
      <c r="N893" s="7">
        <v>4573</v>
      </c>
      <c r="O893" s="7">
        <v>4774</v>
      </c>
      <c r="P893" t="s">
        <v>206</v>
      </c>
      <c r="Q893" s="5">
        <f>5*12000*Table3[[#This Row],[FiveYearSurvivalRate]]</f>
        <v>52183.999997999999</v>
      </c>
      <c r="R893" s="21">
        <f>365*5*Table3[[#This Row],[FiveYearSurvivalRate]]</f>
        <v>1587.2633332724999</v>
      </c>
      <c r="S893" s="19">
        <f>6000/Table3[[#This Row],[Gas Mileage]]*4</f>
        <v>906.65256318235049</v>
      </c>
      <c r="T893" s="19">
        <f>5000</f>
        <v>5000</v>
      </c>
      <c r="U893" s="19">
        <f>Table3[[#This Row],[Price]]^0.2*20000*LOG((Table3[[#This Row],[Age]]+2))*Table3[[#This Row],[FiveYearDeathRate]]</f>
        <v>14702.69591494218</v>
      </c>
      <c r="V893" s="19">
        <f>Table3[Price]+Table3[[#This Row],[FiveYearFuelCost]]+Table3[[#This Row],[FiveYearInsurance]]+Table3[[#This Row],[FiveYearRepairCost]]</f>
        <v>25282.348478124528</v>
      </c>
    </row>
    <row r="894" spans="1:22" x14ac:dyDescent="0.25">
      <c r="A894" t="s">
        <v>3145</v>
      </c>
      <c r="B894" t="s">
        <v>3158</v>
      </c>
      <c r="C894" t="s">
        <v>3159</v>
      </c>
      <c r="D894">
        <v>2008</v>
      </c>
      <c r="E894">
        <v>6</v>
      </c>
      <c r="F894">
        <v>3.67</v>
      </c>
      <c r="G894" s="21">
        <v>25.5</v>
      </c>
      <c r="H894" s="5">
        <v>72000</v>
      </c>
      <c r="I894" s="6">
        <v>1.9800000000000002E-2</v>
      </c>
      <c r="J894" s="6">
        <v>0.98019999999999996</v>
      </c>
      <c r="K894" s="6">
        <v>0.1278</v>
      </c>
      <c r="L894" s="6">
        <v>0.87219999999999998</v>
      </c>
      <c r="M894" s="7">
        <v>6133</v>
      </c>
      <c r="N894" s="7">
        <v>5999</v>
      </c>
      <c r="O894" s="7">
        <v>6266</v>
      </c>
      <c r="P894" t="s">
        <v>1044</v>
      </c>
      <c r="Q894" s="5">
        <f>5*12000*Table3[[#This Row],[FiveYearSurvivalRate]]</f>
        <v>52332</v>
      </c>
      <c r="R894" s="21">
        <f>365*5*Table3[[#This Row],[FiveYearSurvivalRate]]</f>
        <v>1591.7649999999999</v>
      </c>
      <c r="S894" s="19">
        <f>6000/Table3[[#This Row],[Gas Mileage]]*4</f>
        <v>941.17647058823525</v>
      </c>
      <c r="T894" s="19">
        <f>5000</f>
        <v>5000</v>
      </c>
      <c r="U894" s="19">
        <f>Table3[[#This Row],[Price]]^0.2*20000*LOG((Table3[[#This Row],[Age]]+2))*Table3[[#This Row],[FiveYearDeathRate]]</f>
        <v>13207.6779118053</v>
      </c>
      <c r="V894" s="19">
        <f>Table3[Price]+Table3[[#This Row],[FiveYearFuelCost]]+Table3[[#This Row],[FiveYearInsurance]]+Table3[[#This Row],[FiveYearRepairCost]]</f>
        <v>25281.854382393532</v>
      </c>
    </row>
    <row r="895" spans="1:22" x14ac:dyDescent="0.25">
      <c r="A895" t="s">
        <v>3118</v>
      </c>
      <c r="B895" t="s">
        <v>3119</v>
      </c>
      <c r="C895" t="s">
        <v>3120</v>
      </c>
      <c r="D895">
        <v>2005</v>
      </c>
      <c r="E895">
        <v>9</v>
      </c>
      <c r="F895">
        <v>1.67</v>
      </c>
      <c r="G895" s="21">
        <v>31</v>
      </c>
      <c r="H895" s="5">
        <v>108000</v>
      </c>
      <c r="I895" s="6">
        <v>4.1799999999999997E-2</v>
      </c>
      <c r="J895" s="6">
        <v>0.95820000000000005</v>
      </c>
      <c r="K895" s="6">
        <v>0.17226666669999999</v>
      </c>
      <c r="L895" s="6">
        <v>0.82773333329999998</v>
      </c>
      <c r="M895" s="7">
        <v>2435</v>
      </c>
      <c r="N895" s="7">
        <v>2372</v>
      </c>
      <c r="O895" s="7">
        <v>2497</v>
      </c>
      <c r="P895" t="s">
        <v>86</v>
      </c>
      <c r="Q895" s="5">
        <f>5*12000*Table3[[#This Row],[FiveYearSurvivalRate]]</f>
        <v>49663.999997999999</v>
      </c>
      <c r="R895" s="21">
        <f>365*5*Table3[[#This Row],[FiveYearSurvivalRate]]</f>
        <v>1510.6133332725001</v>
      </c>
      <c r="S895" s="19">
        <f>6000/Table3[[#This Row],[Gas Mileage]]*4</f>
        <v>774.19354838709683</v>
      </c>
      <c r="T895" s="19">
        <f>5000</f>
        <v>5000</v>
      </c>
      <c r="U895" s="19">
        <f>Table3[[#This Row],[Price]]^0.2*20000*LOG((Table3[[#This Row],[Age]]+2))*Table3[[#This Row],[FiveYearDeathRate]]</f>
        <v>17066.543103890133</v>
      </c>
      <c r="V895" s="19">
        <f>Table3[Price]+Table3[[#This Row],[FiveYearFuelCost]]+Table3[[#This Row],[FiveYearInsurance]]+Table3[[#This Row],[FiveYearRepairCost]]</f>
        <v>25275.736652277228</v>
      </c>
    </row>
    <row r="896" spans="1:22" x14ac:dyDescent="0.25">
      <c r="A896" t="s">
        <v>3118</v>
      </c>
      <c r="B896" t="s">
        <v>3121</v>
      </c>
      <c r="C896" t="s">
        <v>3122</v>
      </c>
      <c r="D896">
        <v>2005</v>
      </c>
      <c r="E896">
        <v>9</v>
      </c>
      <c r="F896">
        <v>1.67</v>
      </c>
      <c r="G896" s="21">
        <v>31</v>
      </c>
      <c r="H896" s="5">
        <v>108000</v>
      </c>
      <c r="I896" s="6">
        <v>4.1799999999999997E-2</v>
      </c>
      <c r="J896" s="6">
        <v>0.95820000000000005</v>
      </c>
      <c r="K896" s="6">
        <v>0.17226666669999999</v>
      </c>
      <c r="L896" s="6">
        <v>0.82773333329999998</v>
      </c>
      <c r="M896" s="7">
        <v>2435</v>
      </c>
      <c r="N896" s="7">
        <v>2370</v>
      </c>
      <c r="O896" s="7">
        <v>2501</v>
      </c>
      <c r="P896" t="s">
        <v>88</v>
      </c>
      <c r="Q896" s="5">
        <f>5*12000*Table3[[#This Row],[FiveYearSurvivalRate]]</f>
        <v>49663.999997999999</v>
      </c>
      <c r="R896" s="21">
        <f>365*5*Table3[[#This Row],[FiveYearSurvivalRate]]</f>
        <v>1510.6133332725001</v>
      </c>
      <c r="S896" s="19">
        <f>6000/Table3[[#This Row],[Gas Mileage]]*4</f>
        <v>774.19354838709683</v>
      </c>
      <c r="T896" s="19">
        <f>5000</f>
        <v>5000</v>
      </c>
      <c r="U896" s="19">
        <f>Table3[[#This Row],[Price]]^0.2*20000*LOG((Table3[[#This Row],[Age]]+2))*Table3[[#This Row],[FiveYearDeathRate]]</f>
        <v>17066.543103890133</v>
      </c>
      <c r="V896" s="19">
        <f>Table3[Price]+Table3[[#This Row],[FiveYearFuelCost]]+Table3[[#This Row],[FiveYearInsurance]]+Table3[[#This Row],[FiveYearRepairCost]]</f>
        <v>25275.736652277228</v>
      </c>
    </row>
    <row r="897" spans="1:22" x14ac:dyDescent="0.25">
      <c r="A897" t="s">
        <v>3048</v>
      </c>
      <c r="B897" t="s">
        <v>3049</v>
      </c>
      <c r="C897" t="s">
        <v>3050</v>
      </c>
      <c r="D897">
        <v>2006</v>
      </c>
      <c r="E897">
        <v>8</v>
      </c>
      <c r="F897">
        <v>3</v>
      </c>
      <c r="G897" s="21">
        <v>17.756599999999999</v>
      </c>
      <c r="H897" s="5">
        <v>96000</v>
      </c>
      <c r="I897" s="6">
        <v>1.8800000000000001E-2</v>
      </c>
      <c r="J897" s="6">
        <v>0.98119999999999996</v>
      </c>
      <c r="K897" s="6">
        <v>6.5199999999999994E-2</v>
      </c>
      <c r="L897" s="6">
        <v>0.93479999999999996</v>
      </c>
      <c r="M897" s="7">
        <v>10594</v>
      </c>
      <c r="N897" s="7">
        <v>10449</v>
      </c>
      <c r="O897" s="7">
        <v>10739</v>
      </c>
      <c r="P897" t="s">
        <v>246</v>
      </c>
      <c r="Q897" s="5">
        <f>5*12000*Table3[[#This Row],[FiveYearSurvivalRate]]</f>
        <v>56088</v>
      </c>
      <c r="R897" s="21">
        <f>365*5*Table3[[#This Row],[FiveYearSurvivalRate]]</f>
        <v>1706.01</v>
      </c>
      <c r="S897" s="19">
        <f>6000/Table3[[#This Row],[Gas Mileage]]*4</f>
        <v>1351.6101055382226</v>
      </c>
      <c r="T897" s="19">
        <f>5000</f>
        <v>5000</v>
      </c>
      <c r="U897" s="19">
        <f>Table3[[#This Row],[Price]]^0.2*20000*LOG((Table3[[#This Row],[Age]]+2))*Table3[[#This Row],[FiveYearDeathRate]]</f>
        <v>8323.1857145142403</v>
      </c>
      <c r="V897" s="19">
        <f>Table3[Price]+Table3[[#This Row],[FiveYearFuelCost]]+Table3[[#This Row],[FiveYearInsurance]]+Table3[[#This Row],[FiveYearRepairCost]]</f>
        <v>25268.795820052466</v>
      </c>
    </row>
    <row r="898" spans="1:22" x14ac:dyDescent="0.25">
      <c r="A898" t="s">
        <v>3376</v>
      </c>
      <c r="B898" t="s">
        <v>3377</v>
      </c>
      <c r="C898" t="s">
        <v>3378</v>
      </c>
      <c r="D898">
        <v>2008</v>
      </c>
      <c r="E898">
        <v>6</v>
      </c>
      <c r="F898">
        <v>2.67</v>
      </c>
      <c r="G898" s="21">
        <v>20.251999999999999</v>
      </c>
      <c r="H898" s="5">
        <v>72000</v>
      </c>
      <c r="I898" s="6">
        <v>1.9E-2</v>
      </c>
      <c r="J898" s="6">
        <v>0.98099999999999998</v>
      </c>
      <c r="K898" s="6">
        <v>6.7066666699999999E-2</v>
      </c>
      <c r="L898" s="6">
        <v>0.93293333329999995</v>
      </c>
      <c r="M898" s="7">
        <v>11254</v>
      </c>
      <c r="N898" s="7">
        <v>11021</v>
      </c>
      <c r="O898" s="7">
        <v>11487</v>
      </c>
      <c r="P898" t="s">
        <v>870</v>
      </c>
      <c r="Q898" s="5">
        <f>5*12000*Table3[[#This Row],[FiveYearSurvivalRate]]</f>
        <v>55975.999997999999</v>
      </c>
      <c r="R898" s="21">
        <f>365*5*Table3[[#This Row],[FiveYearSurvivalRate]]</f>
        <v>1702.6033332724999</v>
      </c>
      <c r="S898" s="19">
        <f>6000/Table3[[#This Row],[Gas Mileage]]*4</f>
        <v>1185.0681414181315</v>
      </c>
      <c r="T898" s="19">
        <f>5000</f>
        <v>5000</v>
      </c>
      <c r="U898" s="19">
        <f>Table3[[#This Row],[Price]]^0.2*20000*LOG((Table3[[#This Row],[Age]]+2))*Table3[[#This Row],[FiveYearDeathRate]]</f>
        <v>7825.806885465272</v>
      </c>
      <c r="V898" s="19">
        <f>Table3[Price]+Table3[[#This Row],[FiveYearFuelCost]]+Table3[[#This Row],[FiveYearInsurance]]+Table3[[#This Row],[FiveYearRepairCost]]</f>
        <v>25264.875026883405</v>
      </c>
    </row>
    <row r="899" spans="1:22" x14ac:dyDescent="0.25">
      <c r="A899" t="s">
        <v>3101</v>
      </c>
      <c r="B899" t="s">
        <v>3116</v>
      </c>
      <c r="C899" t="s">
        <v>3117</v>
      </c>
      <c r="D899">
        <v>2009</v>
      </c>
      <c r="E899">
        <v>5</v>
      </c>
      <c r="F899">
        <v>2</v>
      </c>
      <c r="G899" s="21">
        <v>22.5</v>
      </c>
      <c r="H899" s="5">
        <v>60000</v>
      </c>
      <c r="I899" s="6">
        <v>5.0000000000000001E-3</v>
      </c>
      <c r="J899" s="6">
        <v>0.995</v>
      </c>
      <c r="K899" s="6">
        <v>3.6999999999999998E-2</v>
      </c>
      <c r="L899" s="6">
        <v>0.96299999999999997</v>
      </c>
      <c r="M899" s="7">
        <v>14918</v>
      </c>
      <c r="N899" s="7">
        <v>14691</v>
      </c>
      <c r="O899" s="7">
        <v>15144</v>
      </c>
      <c r="P899" t="s">
        <v>1374</v>
      </c>
      <c r="Q899" s="5">
        <f>5*12000*Table3[[#This Row],[FiveYearSurvivalRate]]</f>
        <v>57780</v>
      </c>
      <c r="R899" s="21">
        <f>365*5*Table3[[#This Row],[FiveYearSurvivalRate]]</f>
        <v>1757.4749999999999</v>
      </c>
      <c r="S899" s="19">
        <f>6000/Table3[[#This Row],[Gas Mileage]]*4</f>
        <v>1066.6666666666667</v>
      </c>
      <c r="T899" s="19">
        <f>5000</f>
        <v>5000</v>
      </c>
      <c r="U899" s="19">
        <f>Table3[[#This Row],[Price]]^0.2*20000*LOG((Table3[[#This Row],[Age]]+2))*Table3[[#This Row],[FiveYearDeathRate]]</f>
        <v>4274.4568250548919</v>
      </c>
      <c r="V899" s="19">
        <f>Table3[Price]+Table3[[#This Row],[FiveYearFuelCost]]+Table3[[#This Row],[FiveYearInsurance]]+Table3[[#This Row],[FiveYearRepairCost]]</f>
        <v>25259.123491721555</v>
      </c>
    </row>
    <row r="900" spans="1:22" x14ac:dyDescent="0.25">
      <c r="A900" t="s">
        <v>3217</v>
      </c>
      <c r="B900" t="s">
        <v>3236</v>
      </c>
      <c r="C900" t="s">
        <v>3237</v>
      </c>
      <c r="D900">
        <v>2011</v>
      </c>
      <c r="E900">
        <v>3</v>
      </c>
      <c r="F900">
        <v>4</v>
      </c>
      <c r="G900" s="21">
        <v>21.75</v>
      </c>
      <c r="H900" s="5">
        <v>36000</v>
      </c>
      <c r="I900" s="6">
        <v>6.6E-3</v>
      </c>
      <c r="J900" s="6">
        <v>0.99339999999999995</v>
      </c>
      <c r="K900" s="6">
        <v>1.8800000000000001E-2</v>
      </c>
      <c r="L900" s="6">
        <v>0.98119999999999996</v>
      </c>
      <c r="M900" s="7">
        <v>17294</v>
      </c>
      <c r="N900" s="7">
        <v>16893</v>
      </c>
      <c r="O900" s="7">
        <v>17696</v>
      </c>
      <c r="P900" t="s">
        <v>2258</v>
      </c>
      <c r="Q900" s="5">
        <f>5*12000*Table3[[#This Row],[FiveYearSurvivalRate]]</f>
        <v>58872</v>
      </c>
      <c r="R900" s="21">
        <f>365*5*Table3[[#This Row],[FiveYearSurvivalRate]]</f>
        <v>1790.6899999999998</v>
      </c>
      <c r="S900" s="19">
        <f>6000/Table3[[#This Row],[Gas Mileage]]*4</f>
        <v>1103.4482758620691</v>
      </c>
      <c r="T900" s="19">
        <f>5000</f>
        <v>5000</v>
      </c>
      <c r="U900" s="19">
        <f>Table3[[#This Row],[Price]]^0.2*20000*LOG((Table3[[#This Row],[Age]]+2))*Table3[[#This Row],[FiveYearDeathRate]]</f>
        <v>1850.228961473701</v>
      </c>
      <c r="V900" s="19">
        <f>Table3[Price]+Table3[[#This Row],[FiveYearFuelCost]]+Table3[[#This Row],[FiveYearInsurance]]+Table3[[#This Row],[FiveYearRepairCost]]</f>
        <v>25247.677237335771</v>
      </c>
    </row>
    <row r="901" spans="1:22" x14ac:dyDescent="0.25">
      <c r="A901" t="s">
        <v>3202</v>
      </c>
      <c r="B901" t="s">
        <v>3209</v>
      </c>
      <c r="C901" t="s">
        <v>3210</v>
      </c>
      <c r="D901">
        <v>2008</v>
      </c>
      <c r="E901">
        <v>6</v>
      </c>
      <c r="F901">
        <v>1.67</v>
      </c>
      <c r="G901" s="21">
        <v>16.616</v>
      </c>
      <c r="H901" s="5">
        <v>72000</v>
      </c>
      <c r="I901" s="6">
        <v>2.47E-2</v>
      </c>
      <c r="J901" s="6">
        <v>0.97529999999999994</v>
      </c>
      <c r="K901" s="6">
        <v>0.1000666667</v>
      </c>
      <c r="L901" s="6">
        <v>0.89993333330000003</v>
      </c>
      <c r="M901" s="7">
        <v>7891</v>
      </c>
      <c r="N901" s="7">
        <v>7686</v>
      </c>
      <c r="O901" s="7">
        <v>8095</v>
      </c>
      <c r="P901" t="s">
        <v>1084</v>
      </c>
      <c r="Q901" s="5">
        <f>5*12000*Table3[[#This Row],[FiveYearSurvivalRate]]</f>
        <v>53995.999997999999</v>
      </c>
      <c r="R901" s="21">
        <f>365*5*Table3[[#This Row],[FiveYearSurvivalRate]]</f>
        <v>1642.3783332725</v>
      </c>
      <c r="S901" s="19">
        <f>6000/Table3[[#This Row],[Gas Mileage]]*4</f>
        <v>1444.3909484833896</v>
      </c>
      <c r="T901" s="19">
        <f>5000</f>
        <v>5000</v>
      </c>
      <c r="U901" s="19">
        <f>Table3[[#This Row],[Price]]^0.2*20000*LOG((Table3[[#This Row],[Age]]+2))*Table3[[#This Row],[FiveYearDeathRate]]</f>
        <v>10876.191976240007</v>
      </c>
      <c r="V901" s="19">
        <f>Table3[Price]+Table3[[#This Row],[FiveYearFuelCost]]+Table3[[#This Row],[FiveYearInsurance]]+Table3[[#This Row],[FiveYearRepairCost]]</f>
        <v>25211.582924723396</v>
      </c>
    </row>
    <row r="902" spans="1:22" x14ac:dyDescent="0.25">
      <c r="A902" t="s">
        <v>3217</v>
      </c>
      <c r="B902" t="s">
        <v>3232</v>
      </c>
      <c r="C902" t="s">
        <v>3233</v>
      </c>
      <c r="D902">
        <v>2014</v>
      </c>
      <c r="E902">
        <v>0</v>
      </c>
      <c r="F902">
        <v>4</v>
      </c>
      <c r="G902" s="21">
        <v>42.28</v>
      </c>
      <c r="H902" s="5">
        <v>0</v>
      </c>
      <c r="I902" s="6">
        <v>0</v>
      </c>
      <c r="J902" s="6">
        <v>1</v>
      </c>
      <c r="K902" s="6">
        <v>1.0999999999999999E-2</v>
      </c>
      <c r="L902" s="6">
        <v>0.98899999999999999</v>
      </c>
      <c r="M902" s="7">
        <v>19161</v>
      </c>
      <c r="N902" s="7">
        <v>18725</v>
      </c>
      <c r="O902" s="7">
        <v>19599</v>
      </c>
      <c r="P902" t="s">
        <v>3629</v>
      </c>
      <c r="Q902" s="5">
        <f>5*12000*Table3[[#This Row],[FiveYearSurvivalRate]]</f>
        <v>59340</v>
      </c>
      <c r="R902" s="21">
        <f>365*5*Table3[[#This Row],[FiveYearSurvivalRate]]</f>
        <v>1804.925</v>
      </c>
      <c r="S902" s="19">
        <f>6000/Table3[[#This Row],[Gas Mileage]]*4</f>
        <v>567.64427625354779</v>
      </c>
      <c r="T902" s="19">
        <f>5000</f>
        <v>5000</v>
      </c>
      <c r="U902" s="19">
        <f>Table3[[#This Row],[Price]]^0.2*20000*LOG((Table3[[#This Row],[Age]]+2))*Table3[[#This Row],[FiveYearDeathRate]]</f>
        <v>475.90041919270982</v>
      </c>
      <c r="V902" s="19">
        <f>Table3[Price]+Table3[[#This Row],[FiveYearFuelCost]]+Table3[[#This Row],[FiveYearInsurance]]+Table3[[#This Row],[FiveYearRepairCost]]</f>
        <v>25204.544695446257</v>
      </c>
    </row>
    <row r="903" spans="1:22" x14ac:dyDescent="0.25">
      <c r="A903" t="s">
        <v>3413</v>
      </c>
      <c r="B903" t="s">
        <v>3414</v>
      </c>
      <c r="C903" t="s">
        <v>3415</v>
      </c>
      <c r="D903">
        <v>2012</v>
      </c>
      <c r="E903">
        <v>2</v>
      </c>
      <c r="F903">
        <v>3.33</v>
      </c>
      <c r="G903" s="21">
        <v>27.001999999999999</v>
      </c>
      <c r="H903" s="5">
        <v>24000</v>
      </c>
      <c r="I903" s="6">
        <v>4.7999999999999996E-3</v>
      </c>
      <c r="J903" s="6">
        <v>0.99519999999999997</v>
      </c>
      <c r="K903" s="6">
        <v>1.9400000000000001E-2</v>
      </c>
      <c r="L903" s="6">
        <v>0.98060000000000003</v>
      </c>
      <c r="M903" s="7">
        <v>17644</v>
      </c>
      <c r="N903" s="7">
        <v>17274</v>
      </c>
      <c r="O903" s="7">
        <v>18014</v>
      </c>
      <c r="P903" t="s">
        <v>2378</v>
      </c>
      <c r="Q903" s="5">
        <f>5*12000*Table3[[#This Row],[FiveYearSurvivalRate]]</f>
        <v>58836</v>
      </c>
      <c r="R903" s="21">
        <f>365*5*Table3[[#This Row],[FiveYearSurvivalRate]]</f>
        <v>1789.595</v>
      </c>
      <c r="S903" s="19">
        <f>6000/Table3[[#This Row],[Gas Mileage]]*4</f>
        <v>888.82305014443375</v>
      </c>
      <c r="T903" s="19">
        <f>5000</f>
        <v>5000</v>
      </c>
      <c r="U903" s="19">
        <f>Table3[[#This Row],[Price]]^0.2*20000*LOG((Table3[[#This Row],[Age]]+2))*Table3[[#This Row],[FiveYearDeathRate]]</f>
        <v>1651.1666317504189</v>
      </c>
      <c r="V903" s="19">
        <f>Table3[Price]+Table3[[#This Row],[FiveYearFuelCost]]+Table3[[#This Row],[FiveYearInsurance]]+Table3[[#This Row],[FiveYearRepairCost]]</f>
        <v>25183.989681894855</v>
      </c>
    </row>
    <row r="904" spans="1:22" x14ac:dyDescent="0.25">
      <c r="A904" t="s">
        <v>3048</v>
      </c>
      <c r="B904" t="s">
        <v>3053</v>
      </c>
      <c r="C904" t="s">
        <v>3054</v>
      </c>
      <c r="D904">
        <v>2007</v>
      </c>
      <c r="E904">
        <v>7</v>
      </c>
      <c r="F904">
        <v>3</v>
      </c>
      <c r="G904" s="21">
        <v>19.745200000000001</v>
      </c>
      <c r="H904" s="5">
        <v>84000</v>
      </c>
      <c r="I904" s="6">
        <v>1.6199999999999999E-2</v>
      </c>
      <c r="J904" s="6">
        <v>0.98380000000000001</v>
      </c>
      <c r="K904" s="6">
        <v>5.5800000000000002E-2</v>
      </c>
      <c r="L904" s="6">
        <v>0.94420000000000004</v>
      </c>
      <c r="M904" s="7">
        <v>11993</v>
      </c>
      <c r="N904" s="7">
        <v>11835</v>
      </c>
      <c r="O904" s="7">
        <v>12150</v>
      </c>
      <c r="P904" t="s">
        <v>666</v>
      </c>
      <c r="Q904" s="5">
        <f>5*12000*Table3[[#This Row],[FiveYearSurvivalRate]]</f>
        <v>56652</v>
      </c>
      <c r="R904" s="21">
        <f>365*5*Table3[[#This Row],[FiveYearSurvivalRate]]</f>
        <v>1723.165</v>
      </c>
      <c r="S904" s="19">
        <f>6000/Table3[[#This Row],[Gas Mileage]]*4</f>
        <v>1215.4852824990378</v>
      </c>
      <c r="T904" s="19">
        <f>5000</f>
        <v>5000</v>
      </c>
      <c r="U904" s="19">
        <f>Table3[[#This Row],[Price]]^0.2*20000*LOG((Table3[[#This Row],[Age]]+2))*Table3[[#This Row],[FiveYearDeathRate]]</f>
        <v>6968.0060787740194</v>
      </c>
      <c r="V904" s="19">
        <f>Table3[Price]+Table3[[#This Row],[FiveYearFuelCost]]+Table3[[#This Row],[FiveYearInsurance]]+Table3[[#This Row],[FiveYearRepairCost]]</f>
        <v>25176.491361273056</v>
      </c>
    </row>
    <row r="905" spans="1:22" x14ac:dyDescent="0.25">
      <c r="A905" t="s">
        <v>3175</v>
      </c>
      <c r="B905" t="s">
        <v>3178</v>
      </c>
      <c r="C905" t="s">
        <v>3179</v>
      </c>
      <c r="D905">
        <v>2007</v>
      </c>
      <c r="E905">
        <v>7</v>
      </c>
      <c r="F905">
        <v>2.33</v>
      </c>
      <c r="G905" s="21">
        <v>24.92</v>
      </c>
      <c r="H905" s="5">
        <v>84000</v>
      </c>
      <c r="I905" s="6">
        <v>2.3E-2</v>
      </c>
      <c r="J905" s="6">
        <v>0.97699999999999998</v>
      </c>
      <c r="K905" s="6">
        <v>0.1192666667</v>
      </c>
      <c r="L905" s="6">
        <v>0.88073333330000003</v>
      </c>
      <c r="M905" s="7">
        <v>6172</v>
      </c>
      <c r="N905" s="7">
        <v>6051</v>
      </c>
      <c r="O905" s="7">
        <v>6292</v>
      </c>
      <c r="P905" t="s">
        <v>720</v>
      </c>
      <c r="Q905" s="5">
        <f>5*12000*Table3[[#This Row],[FiveYearSurvivalRate]]</f>
        <v>52843.999997999999</v>
      </c>
      <c r="R905" s="21">
        <f>365*5*Table3[[#This Row],[FiveYearSurvivalRate]]</f>
        <v>1607.3383332725</v>
      </c>
      <c r="S905" s="19">
        <f>6000/Table3[[#This Row],[Gas Mileage]]*4</f>
        <v>963.08186195826636</v>
      </c>
      <c r="T905" s="19">
        <f>5000</f>
        <v>5000</v>
      </c>
      <c r="U905" s="19">
        <f>Table3[[#This Row],[Price]]^0.2*20000*LOG((Table3[[#This Row],[Age]]+2))*Table3[[#This Row],[FiveYearDeathRate]]</f>
        <v>13040.463272284858</v>
      </c>
      <c r="V905" s="19">
        <f>Table3[Price]+Table3[[#This Row],[FiveYearFuelCost]]+Table3[[#This Row],[FiveYearInsurance]]+Table3[[#This Row],[FiveYearRepairCost]]</f>
        <v>25175.545134243126</v>
      </c>
    </row>
    <row r="906" spans="1:22" x14ac:dyDescent="0.25">
      <c r="A906" t="s">
        <v>3466</v>
      </c>
      <c r="B906" t="s">
        <v>3495</v>
      </c>
      <c r="C906" t="s">
        <v>3496</v>
      </c>
      <c r="D906">
        <v>2014</v>
      </c>
      <c r="E906">
        <v>0</v>
      </c>
      <c r="F906">
        <v>3.33</v>
      </c>
      <c r="G906" s="21">
        <v>20.79</v>
      </c>
      <c r="H906" s="5">
        <v>0</v>
      </c>
      <c r="I906" s="6">
        <v>0</v>
      </c>
      <c r="J906" s="6">
        <v>1</v>
      </c>
      <c r="K906" s="6">
        <v>1.2E-2</v>
      </c>
      <c r="L906" s="6">
        <v>0.98799999999999999</v>
      </c>
      <c r="M906" s="7">
        <v>18478</v>
      </c>
      <c r="N906" s="7">
        <v>18125</v>
      </c>
      <c r="O906" s="7">
        <v>18829</v>
      </c>
      <c r="P906" t="s">
        <v>3723</v>
      </c>
      <c r="Q906" s="5">
        <f>5*12000*Table3[[#This Row],[FiveYearSurvivalRate]]</f>
        <v>59280</v>
      </c>
      <c r="R906" s="21">
        <f>365*5*Table3[[#This Row],[FiveYearSurvivalRate]]</f>
        <v>1803.1</v>
      </c>
      <c r="S906" s="19">
        <f>6000/Table3[[#This Row],[Gas Mileage]]*4</f>
        <v>1154.4011544011544</v>
      </c>
      <c r="T906" s="19">
        <f>5000</f>
        <v>5000</v>
      </c>
      <c r="U906" s="19">
        <f>Table3[[#This Row],[Price]]^0.2*20000*LOG((Table3[[#This Row],[Age]]+2))*Table3[[#This Row],[FiveYearDeathRate]]</f>
        <v>515.40901037384231</v>
      </c>
      <c r="V906" s="19">
        <f>Table3[Price]+Table3[[#This Row],[FiveYearFuelCost]]+Table3[[#This Row],[FiveYearInsurance]]+Table3[[#This Row],[FiveYearRepairCost]]</f>
        <v>25147.810164774997</v>
      </c>
    </row>
    <row r="907" spans="1:22" x14ac:dyDescent="0.25">
      <c r="A907" t="s">
        <v>3413</v>
      </c>
      <c r="B907" t="s">
        <v>3430</v>
      </c>
      <c r="C907" t="s">
        <v>3431</v>
      </c>
      <c r="D907">
        <v>2011</v>
      </c>
      <c r="E907">
        <v>3</v>
      </c>
      <c r="F907">
        <v>2.67</v>
      </c>
      <c r="G907" s="21">
        <v>20.518999999999998</v>
      </c>
      <c r="H907" s="5">
        <v>36000</v>
      </c>
      <c r="I907" s="6">
        <v>7.1999999999999998E-3</v>
      </c>
      <c r="J907" s="6">
        <v>0.99280000000000002</v>
      </c>
      <c r="K907" s="6">
        <v>2.3099999999999999E-2</v>
      </c>
      <c r="L907" s="6">
        <v>0.97689999999999999</v>
      </c>
      <c r="M907" s="7">
        <v>16717</v>
      </c>
      <c r="N907" s="7">
        <v>16410</v>
      </c>
      <c r="O907" s="7">
        <v>17025</v>
      </c>
      <c r="P907" t="s">
        <v>2028</v>
      </c>
      <c r="Q907" s="5">
        <f>5*12000*Table3[[#This Row],[FiveYearSurvivalRate]]</f>
        <v>58614</v>
      </c>
      <c r="R907" s="21">
        <f>365*5*Table3[[#This Row],[FiveYearSurvivalRate]]</f>
        <v>1782.8425</v>
      </c>
      <c r="S907" s="19">
        <f>6000/Table3[[#This Row],[Gas Mileage]]*4</f>
        <v>1169.6476436473513</v>
      </c>
      <c r="T907" s="19">
        <f>5000</f>
        <v>5000</v>
      </c>
      <c r="U907" s="19">
        <f>Table3[[#This Row],[Price]]^0.2*20000*LOG((Table3[[#This Row],[Age]]+2))*Table3[[#This Row],[FiveYearDeathRate]]</f>
        <v>2258.042869421658</v>
      </c>
      <c r="V907" s="19">
        <f>Table3[Price]+Table3[[#This Row],[FiveYearFuelCost]]+Table3[[#This Row],[FiveYearInsurance]]+Table3[[#This Row],[FiveYearRepairCost]]</f>
        <v>25144.69051306901</v>
      </c>
    </row>
    <row r="908" spans="1:22" x14ac:dyDescent="0.25">
      <c r="A908" t="s">
        <v>3265</v>
      </c>
      <c r="B908" t="s">
        <v>3276</v>
      </c>
      <c r="C908" t="s">
        <v>3277</v>
      </c>
      <c r="D908">
        <v>2010</v>
      </c>
      <c r="E908">
        <v>4</v>
      </c>
      <c r="G908" s="21">
        <v>20.605699999999999</v>
      </c>
      <c r="H908" s="5">
        <v>48000</v>
      </c>
      <c r="I908" s="6">
        <v>9.5999999999999992E-3</v>
      </c>
      <c r="J908" s="6">
        <v>0.99039999999999995</v>
      </c>
      <c r="K908" s="6">
        <v>2.6800000000000001E-2</v>
      </c>
      <c r="L908" s="6">
        <v>0.97319999999999995</v>
      </c>
      <c r="M908" s="7">
        <v>16084</v>
      </c>
      <c r="N908" s="7">
        <v>15670</v>
      </c>
      <c r="O908" s="7">
        <v>16498</v>
      </c>
      <c r="P908" t="s">
        <v>1864</v>
      </c>
      <c r="Q908" s="5">
        <f>5*12000*Table3[[#This Row],[FiveYearSurvivalRate]]</f>
        <v>58392</v>
      </c>
      <c r="R908" s="21">
        <f>365*5*Table3[[#This Row],[FiveYearSurvivalRate]]</f>
        <v>1776.09</v>
      </c>
      <c r="S908" s="19">
        <f>6000/Table3[[#This Row],[Gas Mileage]]*4</f>
        <v>1164.7262650625798</v>
      </c>
      <c r="T908" s="19">
        <f>5000</f>
        <v>5000</v>
      </c>
      <c r="U908" s="19">
        <f>Table3[[#This Row],[Price]]^0.2*20000*LOG((Table3[[#This Row],[Age]]+2))*Table3[[#This Row],[FiveYearDeathRate]]</f>
        <v>2894.0606097273449</v>
      </c>
      <c r="V908" s="19">
        <f>Table3[Price]+Table3[[#This Row],[FiveYearFuelCost]]+Table3[[#This Row],[FiveYearInsurance]]+Table3[[#This Row],[FiveYearRepairCost]]</f>
        <v>25142.786874789923</v>
      </c>
    </row>
    <row r="909" spans="1:22" x14ac:dyDescent="0.25">
      <c r="A909" t="s">
        <v>3466</v>
      </c>
      <c r="B909" t="s">
        <v>3489</v>
      </c>
      <c r="C909" t="s">
        <v>3490</v>
      </c>
      <c r="D909">
        <v>2009</v>
      </c>
      <c r="E909">
        <v>5</v>
      </c>
      <c r="F909">
        <v>3.67</v>
      </c>
      <c r="G909" s="21">
        <v>26.35</v>
      </c>
      <c r="H909" s="5">
        <v>60000</v>
      </c>
      <c r="I909" s="6">
        <v>1.2E-2</v>
      </c>
      <c r="J909" s="6">
        <v>0.98799999999999999</v>
      </c>
      <c r="K909" s="6">
        <v>4.5999999999999999E-2</v>
      </c>
      <c r="L909" s="6">
        <v>0.95399999999999996</v>
      </c>
      <c r="M909" s="7">
        <v>13977</v>
      </c>
      <c r="N909" s="7">
        <v>13632</v>
      </c>
      <c r="O909" s="7">
        <v>14323</v>
      </c>
      <c r="P909" t="s">
        <v>1314</v>
      </c>
      <c r="Q909" s="5">
        <f>5*12000*Table3[[#This Row],[FiveYearSurvivalRate]]</f>
        <v>57240</v>
      </c>
      <c r="R909" s="21">
        <f>365*5*Table3[[#This Row],[FiveYearSurvivalRate]]</f>
        <v>1741.05</v>
      </c>
      <c r="S909" s="19">
        <f>6000/Table3[[#This Row],[Gas Mileage]]*4</f>
        <v>910.81593927893732</v>
      </c>
      <c r="T909" s="19">
        <f>5000</f>
        <v>5000</v>
      </c>
      <c r="U909" s="19">
        <f>Table3[[#This Row],[Price]]^0.2*20000*LOG((Table3[[#This Row],[Age]]+2))*Table3[[#This Row],[FiveYearDeathRate]]</f>
        <v>5245.3891653235623</v>
      </c>
      <c r="V909" s="19">
        <f>Table3[Price]+Table3[[#This Row],[FiveYearFuelCost]]+Table3[[#This Row],[FiveYearInsurance]]+Table3[[#This Row],[FiveYearRepairCost]]</f>
        <v>25133.205104602501</v>
      </c>
    </row>
    <row r="910" spans="1:22" x14ac:dyDescent="0.25">
      <c r="A910" t="s">
        <v>3528</v>
      </c>
      <c r="B910" t="s">
        <v>3545</v>
      </c>
      <c r="C910" t="s">
        <v>3546</v>
      </c>
      <c r="D910">
        <v>2008</v>
      </c>
      <c r="E910">
        <v>6</v>
      </c>
      <c r="F910">
        <v>4</v>
      </c>
      <c r="G910" s="22">
        <v>18.821999999999999</v>
      </c>
      <c r="H910" s="5">
        <v>72000</v>
      </c>
      <c r="I910" s="6">
        <v>1.4500000000000001E-2</v>
      </c>
      <c r="J910" s="6">
        <v>0.98550000000000004</v>
      </c>
      <c r="K910" s="6">
        <v>5.6133333299999998E-2</v>
      </c>
      <c r="L910" s="6">
        <v>0.94386666669999997</v>
      </c>
      <c r="M910" s="7">
        <v>12201</v>
      </c>
      <c r="N910" s="7">
        <v>11917</v>
      </c>
      <c r="O910" s="7">
        <v>12485</v>
      </c>
      <c r="P910" t="s">
        <v>998</v>
      </c>
      <c r="Q910" s="5">
        <f>5*12000*Table3[[#This Row],[FiveYearSurvivalRate]]</f>
        <v>56632.000002000001</v>
      </c>
      <c r="R910" s="21">
        <f>365*5*Table3[[#This Row],[FiveYearSurvivalRate]]</f>
        <v>1722.5566667275</v>
      </c>
      <c r="S910" s="19">
        <f>6000/Table3[[#This Row],[Gas Mileage]]*4</f>
        <v>1275.1036021676762</v>
      </c>
      <c r="T910" s="19">
        <f>5000</f>
        <v>5000</v>
      </c>
      <c r="U910" s="19">
        <f>Table3[[#This Row],[Price]]^0.2*20000*LOG((Table3[[#This Row],[Age]]+2))*Table3[[#This Row],[FiveYearDeathRate]]</f>
        <v>6656.7299726138262</v>
      </c>
      <c r="V910" s="19">
        <f>Table3[Price]+Table3[[#This Row],[FiveYearFuelCost]]+Table3[[#This Row],[FiveYearInsurance]]+Table3[[#This Row],[FiveYearRepairCost]]</f>
        <v>25132.833574781504</v>
      </c>
    </row>
    <row r="911" spans="1:22" x14ac:dyDescent="0.25">
      <c r="A911" t="s">
        <v>3413</v>
      </c>
      <c r="B911" t="s">
        <v>3420</v>
      </c>
      <c r="C911" t="s">
        <v>3421</v>
      </c>
      <c r="D911">
        <v>2014</v>
      </c>
      <c r="E911">
        <v>0</v>
      </c>
      <c r="G911" s="21">
        <v>18.974</v>
      </c>
      <c r="H911" s="5">
        <v>0</v>
      </c>
      <c r="I911" s="6">
        <v>0</v>
      </c>
      <c r="J911" s="6">
        <v>1</v>
      </c>
      <c r="K911" s="6">
        <v>1.2E-2</v>
      </c>
      <c r="L911" s="6">
        <v>0.98799999999999999</v>
      </c>
      <c r="M911" s="7">
        <v>18351</v>
      </c>
      <c r="N911" s="7">
        <v>17990</v>
      </c>
      <c r="O911" s="7">
        <v>18711</v>
      </c>
      <c r="P911" t="s">
        <v>3689</v>
      </c>
      <c r="Q911" s="5">
        <f>5*12000*Table3[[#This Row],[FiveYearSurvivalRate]]</f>
        <v>59280</v>
      </c>
      <c r="R911" s="21">
        <f>365*5*Table3[[#This Row],[FiveYearSurvivalRate]]</f>
        <v>1803.1</v>
      </c>
      <c r="S911" s="19">
        <f>6000/Table3[[#This Row],[Gas Mileage]]*4</f>
        <v>1264.8887951934225</v>
      </c>
      <c r="T911" s="19">
        <f>5000</f>
        <v>5000</v>
      </c>
      <c r="U911" s="19">
        <f>Table3[[#This Row],[Price]]^0.2*20000*LOG((Table3[[#This Row],[Age]]+2))*Table3[[#This Row],[FiveYearDeathRate]]</f>
        <v>514.69856936029305</v>
      </c>
      <c r="V911" s="19">
        <f>Table3[Price]+Table3[[#This Row],[FiveYearFuelCost]]+Table3[[#This Row],[FiveYearInsurance]]+Table3[[#This Row],[FiveYearRepairCost]]</f>
        <v>25130.587364553718</v>
      </c>
    </row>
    <row r="912" spans="1:22" x14ac:dyDescent="0.25">
      <c r="A912" t="s">
        <v>3301</v>
      </c>
      <c r="B912" t="s">
        <v>3302</v>
      </c>
      <c r="C912" t="s">
        <v>3303</v>
      </c>
      <c r="D912">
        <v>2008</v>
      </c>
      <c r="E912">
        <v>6</v>
      </c>
      <c r="F912">
        <v>2.33</v>
      </c>
      <c r="G912" s="21">
        <v>20.5</v>
      </c>
      <c r="H912" s="5">
        <v>72000</v>
      </c>
      <c r="I912" s="6">
        <v>1.4500000000000001E-2</v>
      </c>
      <c r="J912" s="6">
        <v>0.98550000000000004</v>
      </c>
      <c r="K912" s="6">
        <v>5.6133333299999998E-2</v>
      </c>
      <c r="L912" s="6">
        <v>0.94386666669999997</v>
      </c>
      <c r="M912" s="7">
        <v>12262</v>
      </c>
      <c r="N912" s="7">
        <v>11941</v>
      </c>
      <c r="O912" s="7">
        <v>12584</v>
      </c>
      <c r="P912" t="s">
        <v>1154</v>
      </c>
      <c r="Q912" s="5">
        <f>5*12000*Table3[[#This Row],[FiveYearSurvivalRate]]</f>
        <v>56632.000002000001</v>
      </c>
      <c r="R912" s="21">
        <f>365*5*Table3[[#This Row],[FiveYearSurvivalRate]]</f>
        <v>1722.5566667275</v>
      </c>
      <c r="S912" s="19">
        <f>6000/Table3[[#This Row],[Gas Mileage]]*4</f>
        <v>1170.7317073170732</v>
      </c>
      <c r="T912" s="19">
        <f>5000</f>
        <v>5000</v>
      </c>
      <c r="U912" s="19">
        <f>Table3[[#This Row],[Price]]^0.2*20000*LOG((Table3[[#This Row],[Age]]+2))*Table3[[#This Row],[FiveYearDeathRate]]</f>
        <v>6663.3728855112204</v>
      </c>
      <c r="V912" s="19">
        <f>Table3[Price]+Table3[[#This Row],[FiveYearFuelCost]]+Table3[[#This Row],[FiveYearInsurance]]+Table3[[#This Row],[FiveYearRepairCost]]</f>
        <v>25096.104592828291</v>
      </c>
    </row>
    <row r="913" spans="1:22" x14ac:dyDescent="0.25">
      <c r="A913" t="s">
        <v>3528</v>
      </c>
      <c r="B913" t="s">
        <v>3545</v>
      </c>
      <c r="C913" t="s">
        <v>3546</v>
      </c>
      <c r="D913">
        <v>2006</v>
      </c>
      <c r="E913">
        <v>8</v>
      </c>
      <c r="F913">
        <v>4</v>
      </c>
      <c r="G913" s="22">
        <v>18.821999999999999</v>
      </c>
      <c r="H913" s="5">
        <v>96000</v>
      </c>
      <c r="I913" s="6">
        <v>1.95E-2</v>
      </c>
      <c r="J913" s="6">
        <v>0.98050000000000004</v>
      </c>
      <c r="K913" s="6">
        <v>9.4399999999999998E-2</v>
      </c>
      <c r="L913" s="6">
        <v>0.90559999999999996</v>
      </c>
      <c r="M913" s="7">
        <v>7550</v>
      </c>
      <c r="N913" s="7">
        <v>7421</v>
      </c>
      <c r="O913" s="7">
        <v>7679</v>
      </c>
      <c r="P913" t="s">
        <v>334</v>
      </c>
      <c r="Q913" s="5">
        <f>5*12000*Table3[[#This Row],[FiveYearSurvivalRate]]</f>
        <v>54336</v>
      </c>
      <c r="R913" s="21">
        <f>365*5*Table3[[#This Row],[FiveYearSurvivalRate]]</f>
        <v>1652.72</v>
      </c>
      <c r="S913" s="19">
        <f>6000/Table3[[#This Row],[Gas Mileage]]*4</f>
        <v>1275.1036021676762</v>
      </c>
      <c r="T913" s="19">
        <f>5000</f>
        <v>5000</v>
      </c>
      <c r="U913" s="19">
        <f>Table3[[#This Row],[Price]]^0.2*20000*LOG((Table3[[#This Row],[Age]]+2))*Table3[[#This Row],[FiveYearDeathRate]]</f>
        <v>11261.373955382684</v>
      </c>
      <c r="V913" s="19">
        <f>Table3[Price]+Table3[[#This Row],[FiveYearFuelCost]]+Table3[[#This Row],[FiveYearInsurance]]+Table3[[#This Row],[FiveYearRepairCost]]</f>
        <v>25086.477557550359</v>
      </c>
    </row>
    <row r="914" spans="1:22" x14ac:dyDescent="0.25">
      <c r="A914" t="s">
        <v>3413</v>
      </c>
      <c r="B914" t="s">
        <v>3432</v>
      </c>
      <c r="C914" t="s">
        <v>3433</v>
      </c>
      <c r="D914">
        <v>2007</v>
      </c>
      <c r="E914">
        <v>7</v>
      </c>
      <c r="F914">
        <v>2.33</v>
      </c>
      <c r="G914" s="21">
        <v>21.102</v>
      </c>
      <c r="H914" s="5">
        <v>84000</v>
      </c>
      <c r="I914" s="6">
        <v>1.9400000000000001E-2</v>
      </c>
      <c r="J914" s="6">
        <v>0.98060000000000003</v>
      </c>
      <c r="K914" s="6">
        <v>8.7133333300000004E-2</v>
      </c>
      <c r="L914" s="6">
        <v>0.91286666670000005</v>
      </c>
      <c r="M914" s="7">
        <v>8718</v>
      </c>
      <c r="N914" s="7">
        <v>8526</v>
      </c>
      <c r="O914" s="7">
        <v>8910</v>
      </c>
      <c r="P914" t="s">
        <v>572</v>
      </c>
      <c r="Q914" s="5">
        <f>5*12000*Table3[[#This Row],[FiveYearSurvivalRate]]</f>
        <v>54772.000002000001</v>
      </c>
      <c r="R914" s="21">
        <f>365*5*Table3[[#This Row],[FiveYearSurvivalRate]]</f>
        <v>1665.9816667275002</v>
      </c>
      <c r="S914" s="19">
        <f>6000/Table3[[#This Row],[Gas Mileage]]*4</f>
        <v>1137.3329542223485</v>
      </c>
      <c r="T914" s="19">
        <f>5000</f>
        <v>5000</v>
      </c>
      <c r="U914" s="19">
        <f>Table3[[#This Row],[Price]]^0.2*20000*LOG((Table3[[#This Row],[Age]]+2))*Table3[[#This Row],[FiveYearDeathRate]]</f>
        <v>10208.371267599934</v>
      </c>
      <c r="V914" s="19">
        <f>Table3[Price]+Table3[[#This Row],[FiveYearFuelCost]]+Table3[[#This Row],[FiveYearInsurance]]+Table3[[#This Row],[FiveYearRepairCost]]</f>
        <v>25063.704221822285</v>
      </c>
    </row>
    <row r="915" spans="1:22" x14ac:dyDescent="0.25">
      <c r="A915" t="s">
        <v>3118</v>
      </c>
      <c r="B915" t="s">
        <v>3129</v>
      </c>
      <c r="C915" t="s">
        <v>3130</v>
      </c>
      <c r="D915">
        <v>2007</v>
      </c>
      <c r="E915">
        <v>7</v>
      </c>
      <c r="F915">
        <v>2</v>
      </c>
      <c r="G915" s="21">
        <v>27</v>
      </c>
      <c r="H915" s="5">
        <v>84000</v>
      </c>
      <c r="I915" s="6">
        <v>3.04E-2</v>
      </c>
      <c r="J915" s="6">
        <v>0.96960000000000002</v>
      </c>
      <c r="K915" s="6">
        <v>0.1241333333</v>
      </c>
      <c r="L915" s="6">
        <v>0.87586666670000002</v>
      </c>
      <c r="M915" s="7">
        <v>5777</v>
      </c>
      <c r="N915" s="7">
        <v>5624</v>
      </c>
      <c r="O915" s="7">
        <v>5929</v>
      </c>
      <c r="P915" t="s">
        <v>682</v>
      </c>
      <c r="Q915" s="5">
        <f>5*12000*Table3[[#This Row],[FiveYearSurvivalRate]]</f>
        <v>52552.000002000001</v>
      </c>
      <c r="R915" s="21">
        <f>365*5*Table3[[#This Row],[FiveYearSurvivalRate]]</f>
        <v>1598.4566667275001</v>
      </c>
      <c r="S915" s="19">
        <f>6000/Table3[[#This Row],[Gas Mileage]]*4</f>
        <v>888.88888888888891</v>
      </c>
      <c r="T915" s="19">
        <f>5000</f>
        <v>5000</v>
      </c>
      <c r="U915" s="19">
        <f>Table3[[#This Row],[Price]]^0.2*20000*LOG((Table3[[#This Row],[Age]]+2))*Table3[[#This Row],[FiveYearDeathRate]]</f>
        <v>13394.226730665017</v>
      </c>
      <c r="V915" s="19">
        <f>Table3[Price]+Table3[[#This Row],[FiveYearFuelCost]]+Table3[[#This Row],[FiveYearInsurance]]+Table3[[#This Row],[FiveYearRepairCost]]</f>
        <v>25060.115619553908</v>
      </c>
    </row>
    <row r="916" spans="1:22" x14ac:dyDescent="0.25">
      <c r="A916" t="s">
        <v>3217</v>
      </c>
      <c r="B916" t="s">
        <v>3222</v>
      </c>
      <c r="C916" t="s">
        <v>3223</v>
      </c>
      <c r="D916">
        <v>2014</v>
      </c>
      <c r="E916">
        <v>0</v>
      </c>
      <c r="F916">
        <v>4</v>
      </c>
      <c r="G916" s="21">
        <v>28.86</v>
      </c>
      <c r="H916" s="5">
        <v>0</v>
      </c>
      <c r="I916" s="6">
        <v>0</v>
      </c>
      <c r="J916" s="6">
        <v>1</v>
      </c>
      <c r="K916" s="6">
        <v>1.0999999999999999E-2</v>
      </c>
      <c r="L916" s="6">
        <v>0.98899999999999999</v>
      </c>
      <c r="M916" s="7">
        <v>18740</v>
      </c>
      <c r="N916" s="7">
        <v>18390</v>
      </c>
      <c r="O916" s="7">
        <v>19088</v>
      </c>
      <c r="P916" t="s">
        <v>3626</v>
      </c>
      <c r="Q916" s="5">
        <f>5*12000*Table3[[#This Row],[FiveYearSurvivalRate]]</f>
        <v>59340</v>
      </c>
      <c r="R916" s="21">
        <f>365*5*Table3[[#This Row],[FiveYearSurvivalRate]]</f>
        <v>1804.925</v>
      </c>
      <c r="S916" s="19">
        <f>6000/Table3[[#This Row],[Gas Mileage]]*4</f>
        <v>831.60083160083161</v>
      </c>
      <c r="T916" s="19">
        <f>5000</f>
        <v>5000</v>
      </c>
      <c r="U916" s="19">
        <f>Table3[[#This Row],[Price]]^0.2*20000*LOG((Table3[[#This Row],[Age]]+2))*Table3[[#This Row],[FiveYearDeathRate]]</f>
        <v>473.79052407416788</v>
      </c>
      <c r="V916" s="19">
        <f>Table3[Price]+Table3[[#This Row],[FiveYearFuelCost]]+Table3[[#This Row],[FiveYearInsurance]]+Table3[[#This Row],[FiveYearRepairCost]]</f>
        <v>25045.391355674998</v>
      </c>
    </row>
    <row r="917" spans="1:22" x14ac:dyDescent="0.25">
      <c r="A917" t="s">
        <v>3118</v>
      </c>
      <c r="B917" t="s">
        <v>3127</v>
      </c>
      <c r="C917" t="s">
        <v>3128</v>
      </c>
      <c r="D917">
        <v>2008</v>
      </c>
      <c r="E917">
        <v>6</v>
      </c>
      <c r="F917">
        <v>2.67</v>
      </c>
      <c r="G917" s="21">
        <v>20.765000000000001</v>
      </c>
      <c r="H917" s="5">
        <v>72000</v>
      </c>
      <c r="I917" s="6">
        <v>2.47E-2</v>
      </c>
      <c r="J917" s="6">
        <v>0.97529999999999994</v>
      </c>
      <c r="K917" s="6">
        <v>0.1000666667</v>
      </c>
      <c r="L917" s="6">
        <v>0.89993333330000003</v>
      </c>
      <c r="M917" s="7">
        <v>7973</v>
      </c>
      <c r="N917" s="7">
        <v>7801</v>
      </c>
      <c r="O917" s="7">
        <v>8144</v>
      </c>
      <c r="P917" t="s">
        <v>1018</v>
      </c>
      <c r="Q917" s="5">
        <f>5*12000*Table3[[#This Row],[FiveYearSurvivalRate]]</f>
        <v>53995.999997999999</v>
      </c>
      <c r="R917" s="21">
        <f>365*5*Table3[[#This Row],[FiveYearSurvivalRate]]</f>
        <v>1642.3783332725</v>
      </c>
      <c r="S917" s="19">
        <f>6000/Table3[[#This Row],[Gas Mileage]]*4</f>
        <v>1155.7909944618348</v>
      </c>
      <c r="T917" s="19">
        <f>5000</f>
        <v>5000</v>
      </c>
      <c r="U917" s="19">
        <f>Table3[[#This Row],[Price]]^0.2*20000*LOG((Table3[[#This Row],[Age]]+2))*Table3[[#This Row],[FiveYearDeathRate]]</f>
        <v>10898.70277598551</v>
      </c>
      <c r="V917" s="19">
        <f>Table3[Price]+Table3[[#This Row],[FiveYearFuelCost]]+Table3[[#This Row],[FiveYearInsurance]]+Table3[[#This Row],[FiveYearRepairCost]]</f>
        <v>25027.493770447345</v>
      </c>
    </row>
    <row r="918" spans="1:22" x14ac:dyDescent="0.25">
      <c r="A918" t="s">
        <v>3413</v>
      </c>
      <c r="B918" t="s">
        <v>3432</v>
      </c>
      <c r="C918" t="s">
        <v>3433</v>
      </c>
      <c r="D918">
        <v>2005</v>
      </c>
      <c r="E918">
        <v>9</v>
      </c>
      <c r="F918">
        <v>2.33</v>
      </c>
      <c r="G918" s="21">
        <v>21.102</v>
      </c>
      <c r="H918" s="5">
        <v>108000</v>
      </c>
      <c r="I918" s="6">
        <v>2.6800000000000001E-2</v>
      </c>
      <c r="J918" s="6">
        <v>0.97319999999999995</v>
      </c>
      <c r="K918" s="6">
        <v>0.1252666667</v>
      </c>
      <c r="L918" s="6">
        <v>0.87473333330000003</v>
      </c>
      <c r="M918" s="7">
        <v>4717</v>
      </c>
      <c r="N918" s="7">
        <v>4609</v>
      </c>
      <c r="O918" s="7">
        <v>4824</v>
      </c>
      <c r="P918" t="s">
        <v>236</v>
      </c>
      <c r="Q918" s="5">
        <f>5*12000*Table3[[#This Row],[FiveYearSurvivalRate]]</f>
        <v>52483.999997999999</v>
      </c>
      <c r="R918" s="21">
        <f>365*5*Table3[[#This Row],[FiveYearSurvivalRate]]</f>
        <v>1596.3883332724999</v>
      </c>
      <c r="S918" s="19">
        <f>6000/Table3[[#This Row],[Gas Mileage]]*4</f>
        <v>1137.3329542223485</v>
      </c>
      <c r="T918" s="19">
        <f>5000</f>
        <v>5000</v>
      </c>
      <c r="U918" s="19">
        <f>Table3[[#This Row],[Price]]^0.2*20000*LOG((Table3[[#This Row],[Age]]+2))*Table3[[#This Row],[FiveYearDeathRate]]</f>
        <v>14164.890281158214</v>
      </c>
      <c r="V918" s="19">
        <f>Table3[Price]+Table3[[#This Row],[FiveYearFuelCost]]+Table3[[#This Row],[FiveYearInsurance]]+Table3[[#This Row],[FiveYearRepairCost]]</f>
        <v>25019.223235380559</v>
      </c>
    </row>
    <row r="919" spans="1:22" x14ac:dyDescent="0.25">
      <c r="A919" t="s">
        <v>3175</v>
      </c>
      <c r="B919" t="s">
        <v>3192</v>
      </c>
      <c r="C919" t="s">
        <v>3193</v>
      </c>
      <c r="D919">
        <v>2006</v>
      </c>
      <c r="E919">
        <v>8</v>
      </c>
      <c r="F919">
        <v>1.67</v>
      </c>
      <c r="G919" s="21">
        <v>32.5</v>
      </c>
      <c r="H919" s="5">
        <v>96000</v>
      </c>
      <c r="I919" s="6">
        <v>2.9000000000000001E-2</v>
      </c>
      <c r="J919" s="6">
        <v>0.97099999999999997</v>
      </c>
      <c r="K919" s="6">
        <v>0.1434</v>
      </c>
      <c r="L919" s="6">
        <v>0.85660000000000003</v>
      </c>
      <c r="M919" s="7">
        <v>4121</v>
      </c>
      <c r="N919" s="7">
        <v>4018</v>
      </c>
      <c r="O919" s="7">
        <v>4225</v>
      </c>
      <c r="P919" t="s">
        <v>398</v>
      </c>
      <c r="Q919" s="5">
        <f>5*12000*Table3[[#This Row],[FiveYearSurvivalRate]]</f>
        <v>51396</v>
      </c>
      <c r="R919" s="21">
        <f>365*5*Table3[[#This Row],[FiveYearSurvivalRate]]</f>
        <v>1563.2950000000001</v>
      </c>
      <c r="S919" s="19">
        <f>6000/Table3[[#This Row],[Gas Mileage]]*4</f>
        <v>738.46153846153845</v>
      </c>
      <c r="T919" s="19">
        <f>5000</f>
        <v>5000</v>
      </c>
      <c r="U919" s="19">
        <f>Table3[[#This Row],[Price]]^0.2*20000*LOG((Table3[[#This Row],[Age]]+2))*Table3[[#This Row],[FiveYearDeathRate]]</f>
        <v>15155.828069019364</v>
      </c>
      <c r="V919" s="19">
        <f>Table3[Price]+Table3[[#This Row],[FiveYearFuelCost]]+Table3[[#This Row],[FiveYearInsurance]]+Table3[[#This Row],[FiveYearRepairCost]]</f>
        <v>25015.289607480903</v>
      </c>
    </row>
    <row r="920" spans="1:22" x14ac:dyDescent="0.25">
      <c r="A920" t="s">
        <v>3413</v>
      </c>
      <c r="B920" t="s">
        <v>3426</v>
      </c>
      <c r="C920" t="s">
        <v>3427</v>
      </c>
      <c r="D920">
        <v>2006</v>
      </c>
      <c r="E920">
        <v>8</v>
      </c>
      <c r="F920">
        <v>1.33</v>
      </c>
      <c r="G920" s="21">
        <v>21.73</v>
      </c>
      <c r="H920" s="5">
        <v>96000</v>
      </c>
      <c r="I920" s="6">
        <v>2.3099999999999999E-2</v>
      </c>
      <c r="J920" s="6">
        <v>0.97689999999999999</v>
      </c>
      <c r="K920" s="6">
        <v>0.1062</v>
      </c>
      <c r="L920" s="6">
        <v>0.89380000000000004</v>
      </c>
      <c r="M920" s="7">
        <v>6583</v>
      </c>
      <c r="N920" s="7">
        <v>6487</v>
      </c>
      <c r="O920" s="7">
        <v>6679</v>
      </c>
      <c r="P920" t="s">
        <v>254</v>
      </c>
      <c r="Q920" s="5">
        <f>5*12000*Table3[[#This Row],[FiveYearSurvivalRate]]</f>
        <v>53628</v>
      </c>
      <c r="R920" s="21">
        <f>365*5*Table3[[#This Row],[FiveYearSurvivalRate]]</f>
        <v>1631.1850000000002</v>
      </c>
      <c r="S920" s="19">
        <f>6000/Table3[[#This Row],[Gas Mileage]]*4</f>
        <v>1104.4638748274274</v>
      </c>
      <c r="T920" s="19">
        <f>5000</f>
        <v>5000</v>
      </c>
      <c r="U920" s="19">
        <f>Table3[[#This Row],[Price]]^0.2*20000*LOG((Table3[[#This Row],[Age]]+2))*Table3[[#This Row],[FiveYearDeathRate]]</f>
        <v>12326.485904604422</v>
      </c>
      <c r="V920" s="19">
        <f>Table3[Price]+Table3[[#This Row],[FiveYearFuelCost]]+Table3[[#This Row],[FiveYearInsurance]]+Table3[[#This Row],[FiveYearRepairCost]]</f>
        <v>25013.949779431849</v>
      </c>
    </row>
    <row r="921" spans="1:22" x14ac:dyDescent="0.25">
      <c r="A921" t="s">
        <v>3048</v>
      </c>
      <c r="B921" t="s">
        <v>3049</v>
      </c>
      <c r="C921" t="s">
        <v>3050</v>
      </c>
      <c r="D921">
        <v>2005</v>
      </c>
      <c r="E921">
        <v>9</v>
      </c>
      <c r="F921">
        <v>3</v>
      </c>
      <c r="G921" s="21">
        <v>17.756599999999999</v>
      </c>
      <c r="H921" s="5">
        <v>108000</v>
      </c>
      <c r="I921" s="6">
        <v>2.1399999999999999E-2</v>
      </c>
      <c r="J921" s="6">
        <v>0.97860000000000003</v>
      </c>
      <c r="K921" s="6">
        <v>7.46E-2</v>
      </c>
      <c r="L921" s="6">
        <v>0.9254</v>
      </c>
      <c r="M921" s="7">
        <v>9052</v>
      </c>
      <c r="N921" s="7">
        <v>8913</v>
      </c>
      <c r="O921" s="7">
        <v>9192</v>
      </c>
      <c r="P921" t="s">
        <v>2</v>
      </c>
      <c r="Q921" s="5">
        <f>5*12000*Table3[[#This Row],[FiveYearSurvivalRate]]</f>
        <v>55524</v>
      </c>
      <c r="R921" s="21">
        <f>365*5*Table3[[#This Row],[FiveYearSurvivalRate]]</f>
        <v>1688.855</v>
      </c>
      <c r="S921" s="19">
        <f>6000/Table3[[#This Row],[Gas Mileage]]*4</f>
        <v>1351.6101055382226</v>
      </c>
      <c r="T921" s="19">
        <f>5000</f>
        <v>5000</v>
      </c>
      <c r="U921" s="19">
        <f>Table3[[#This Row],[Price]]^0.2*20000*LOG((Table3[[#This Row],[Age]]+2))*Table3[[#This Row],[FiveYearDeathRate]]</f>
        <v>9610.1962173089705</v>
      </c>
      <c r="V921" s="19">
        <f>Table3[Price]+Table3[[#This Row],[FiveYearFuelCost]]+Table3[[#This Row],[FiveYearInsurance]]+Table3[[#This Row],[FiveYearRepairCost]]</f>
        <v>25013.806322847195</v>
      </c>
    </row>
    <row r="922" spans="1:22" x14ac:dyDescent="0.25">
      <c r="A922" t="s">
        <v>3466</v>
      </c>
      <c r="B922" t="s">
        <v>3467</v>
      </c>
      <c r="C922" t="s">
        <v>3468</v>
      </c>
      <c r="D922">
        <v>2006</v>
      </c>
      <c r="E922">
        <v>8</v>
      </c>
      <c r="F922">
        <v>2.33</v>
      </c>
      <c r="G922" s="21">
        <v>19.103000000000002</v>
      </c>
      <c r="H922" s="5">
        <v>96000</v>
      </c>
      <c r="I922" s="6">
        <v>2.2200000000000001E-2</v>
      </c>
      <c r="J922" s="6">
        <v>0.9778</v>
      </c>
      <c r="K922" s="6">
        <v>6.9800000000000001E-2</v>
      </c>
      <c r="L922" s="6">
        <v>0.93020000000000003</v>
      </c>
      <c r="M922" s="7">
        <v>9931</v>
      </c>
      <c r="N922" s="7">
        <v>9756</v>
      </c>
      <c r="O922" s="7">
        <v>10106</v>
      </c>
      <c r="P922" t="s">
        <v>282</v>
      </c>
      <c r="Q922" s="5">
        <f>5*12000*Table3[[#This Row],[FiveYearSurvivalRate]]</f>
        <v>55812</v>
      </c>
      <c r="R922" s="21">
        <f>365*5*Table3[[#This Row],[FiveYearSurvivalRate]]</f>
        <v>1697.615</v>
      </c>
      <c r="S922" s="19">
        <f>6000/Table3[[#This Row],[Gas Mileage]]*4</f>
        <v>1256.3471706014761</v>
      </c>
      <c r="T922" s="19">
        <f>5000</f>
        <v>5000</v>
      </c>
      <c r="U922" s="19">
        <f>Table3[[#This Row],[Price]]^0.2*20000*LOG((Table3[[#This Row],[Age]]+2))*Table3[[#This Row],[FiveYearDeathRate]]</f>
        <v>8795.9755737911746</v>
      </c>
      <c r="V922" s="19">
        <f>Table3[Price]+Table3[[#This Row],[FiveYearFuelCost]]+Table3[[#This Row],[FiveYearInsurance]]+Table3[[#This Row],[FiveYearRepairCost]]</f>
        <v>24983.322744392652</v>
      </c>
    </row>
    <row r="923" spans="1:22" x14ac:dyDescent="0.25">
      <c r="A923" t="s">
        <v>3048</v>
      </c>
      <c r="B923" t="s">
        <v>3051</v>
      </c>
      <c r="C923" t="s">
        <v>3052</v>
      </c>
      <c r="D923">
        <v>2008</v>
      </c>
      <c r="E923">
        <v>6</v>
      </c>
      <c r="F923">
        <v>3.33</v>
      </c>
      <c r="G923" s="21">
        <v>21.035499999999999</v>
      </c>
      <c r="H923" s="5">
        <v>72000</v>
      </c>
      <c r="I923" s="6">
        <v>1.3599999999999999E-2</v>
      </c>
      <c r="J923" s="6">
        <v>0.98640000000000005</v>
      </c>
      <c r="K923" s="6">
        <v>4.6399999999999997E-2</v>
      </c>
      <c r="L923" s="6">
        <v>0.9536</v>
      </c>
      <c r="M923" s="7">
        <v>13235</v>
      </c>
      <c r="N923" s="7">
        <v>12996</v>
      </c>
      <c r="O923" s="7">
        <v>13475</v>
      </c>
      <c r="P923" t="s">
        <v>838</v>
      </c>
      <c r="Q923" s="5">
        <f>5*12000*Table3[[#This Row],[FiveYearSurvivalRate]]</f>
        <v>57216</v>
      </c>
      <c r="R923" s="21">
        <f>365*5*Table3[[#This Row],[FiveYearSurvivalRate]]</f>
        <v>1740.32</v>
      </c>
      <c r="S923" s="19">
        <f>6000/Table3[[#This Row],[Gas Mileage]]*4</f>
        <v>1140.9284305103279</v>
      </c>
      <c r="T923" s="19">
        <f>5000</f>
        <v>5000</v>
      </c>
      <c r="U923" s="19">
        <f>Table3[[#This Row],[Price]]^0.2*20000*LOG((Table3[[#This Row],[Age]]+2))*Table3[[#This Row],[FiveYearDeathRate]]</f>
        <v>5592.7292143870354</v>
      </c>
      <c r="V923" s="19">
        <f>Table3[Price]+Table3[[#This Row],[FiveYearFuelCost]]+Table3[[#This Row],[FiveYearInsurance]]+Table3[[#This Row],[FiveYearRepairCost]]</f>
        <v>24968.657644897365</v>
      </c>
    </row>
    <row r="924" spans="1:22" x14ac:dyDescent="0.25">
      <c r="A924" t="s">
        <v>3175</v>
      </c>
      <c r="B924" t="s">
        <v>3198</v>
      </c>
      <c r="C924" t="s">
        <v>3199</v>
      </c>
      <c r="D924">
        <v>2009</v>
      </c>
      <c r="E924">
        <v>5</v>
      </c>
      <c r="F924">
        <v>1.33</v>
      </c>
      <c r="G924" s="21">
        <v>21.03</v>
      </c>
      <c r="H924" s="5">
        <v>60000</v>
      </c>
      <c r="I924" s="6">
        <v>1.0999999999999999E-2</v>
      </c>
      <c r="J924" s="6">
        <v>0.98899999999999999</v>
      </c>
      <c r="K924" s="6">
        <v>7.0999999999999994E-2</v>
      </c>
      <c r="L924" s="6">
        <v>0.92900000000000005</v>
      </c>
      <c r="M924" s="7">
        <v>11092</v>
      </c>
      <c r="N924" s="7">
        <v>10794</v>
      </c>
      <c r="O924" s="7">
        <v>11389</v>
      </c>
      <c r="P924" t="s">
        <v>1434</v>
      </c>
      <c r="Q924" s="5">
        <f>5*12000*Table3[[#This Row],[FiveYearSurvivalRate]]</f>
        <v>55740</v>
      </c>
      <c r="R924" s="21">
        <f>365*5*Table3[[#This Row],[FiveYearSurvivalRate]]</f>
        <v>1695.4250000000002</v>
      </c>
      <c r="S924" s="19">
        <f>6000/Table3[[#This Row],[Gas Mileage]]*4</f>
        <v>1141.2268188302423</v>
      </c>
      <c r="T924" s="19">
        <f>5000</f>
        <v>5000</v>
      </c>
      <c r="U924" s="19">
        <f>Table3[[#This Row],[Price]]^0.2*20000*LOG((Table3[[#This Row],[Age]]+2))*Table3[[#This Row],[FiveYearDeathRate]]</f>
        <v>7730.3189130721412</v>
      </c>
      <c r="V924" s="19">
        <f>Table3[Price]+Table3[[#This Row],[FiveYearFuelCost]]+Table3[[#This Row],[FiveYearInsurance]]+Table3[[#This Row],[FiveYearRepairCost]]</f>
        <v>24963.545731902381</v>
      </c>
    </row>
    <row r="925" spans="1:22" x14ac:dyDescent="0.25">
      <c r="A925" t="s">
        <v>3244</v>
      </c>
      <c r="B925" t="s">
        <v>3257</v>
      </c>
      <c r="C925" t="s">
        <v>3258</v>
      </c>
      <c r="D925">
        <v>2011</v>
      </c>
      <c r="E925">
        <v>3</v>
      </c>
      <c r="F925">
        <v>4</v>
      </c>
      <c r="G925" s="21">
        <v>21.56</v>
      </c>
      <c r="H925" s="5">
        <v>36000</v>
      </c>
      <c r="I925" s="6">
        <v>1.2E-2</v>
      </c>
      <c r="J925" s="6">
        <v>0.98799999999999999</v>
      </c>
      <c r="K925" s="6">
        <v>0.05</v>
      </c>
      <c r="L925" s="6">
        <v>0.95</v>
      </c>
      <c r="M925" s="7">
        <v>14030</v>
      </c>
      <c r="N925" s="7">
        <v>13757</v>
      </c>
      <c r="O925" s="7">
        <v>14303</v>
      </c>
      <c r="P925" t="s">
        <v>2276</v>
      </c>
      <c r="Q925" s="5">
        <f>5*12000*Table3[[#This Row],[FiveYearSurvivalRate]]</f>
        <v>57000</v>
      </c>
      <c r="R925" s="21">
        <f>365*5*Table3[[#This Row],[FiveYearSurvivalRate]]</f>
        <v>1733.75</v>
      </c>
      <c r="S925" s="19">
        <f>6000/Table3[[#This Row],[Gas Mileage]]*4</f>
        <v>1113.1725417439704</v>
      </c>
      <c r="T925" s="19">
        <f>5000</f>
        <v>5000</v>
      </c>
      <c r="U925" s="19">
        <f>Table3[[#This Row],[Price]]^0.2*20000*LOG((Table3[[#This Row],[Age]]+2))*Table3[[#This Row],[FiveYearDeathRate]]</f>
        <v>4719.2183624038862</v>
      </c>
      <c r="V925" s="19">
        <f>Table3[Price]+Table3[[#This Row],[FiveYearFuelCost]]+Table3[[#This Row],[FiveYearInsurance]]+Table3[[#This Row],[FiveYearRepairCost]]</f>
        <v>24862.390904147855</v>
      </c>
    </row>
    <row r="926" spans="1:22" x14ac:dyDescent="0.25">
      <c r="A926" t="s">
        <v>3466</v>
      </c>
      <c r="B926" t="s">
        <v>3481</v>
      </c>
      <c r="C926" t="s">
        <v>3482</v>
      </c>
      <c r="D926">
        <v>2008</v>
      </c>
      <c r="E926">
        <v>6</v>
      </c>
      <c r="F926">
        <v>4</v>
      </c>
      <c r="G926" s="21">
        <v>21.23</v>
      </c>
      <c r="H926" s="5">
        <v>72000</v>
      </c>
      <c r="I926" s="6">
        <v>1.54E-2</v>
      </c>
      <c r="J926" s="6">
        <v>0.98460000000000003</v>
      </c>
      <c r="K926" s="6">
        <v>5.3933333299999997E-2</v>
      </c>
      <c r="L926" s="6">
        <v>0.94606666669999995</v>
      </c>
      <c r="M926" s="7">
        <v>12312</v>
      </c>
      <c r="N926" s="7">
        <v>12074</v>
      </c>
      <c r="O926" s="7">
        <v>12549</v>
      </c>
      <c r="P926" t="s">
        <v>952</v>
      </c>
      <c r="Q926" s="5">
        <f>5*12000*Table3[[#This Row],[FiveYearSurvivalRate]]</f>
        <v>56764.000001999993</v>
      </c>
      <c r="R926" s="21">
        <f>365*5*Table3[[#This Row],[FiveYearSurvivalRate]]</f>
        <v>1726.5716667274999</v>
      </c>
      <c r="S926" s="19">
        <f>6000/Table3[[#This Row],[Gas Mileage]]*4</f>
        <v>1130.4757418747056</v>
      </c>
      <c r="T926" s="19">
        <f>5000</f>
        <v>5000</v>
      </c>
      <c r="U926" s="19">
        <f>Table3[[#This Row],[Price]]^0.2*20000*LOG((Table3[[#This Row],[Age]]+2))*Table3[[#This Row],[FiveYearDeathRate]]</f>
        <v>6407.4320077911034</v>
      </c>
      <c r="V926" s="19">
        <f>Table3[Price]+Table3[[#This Row],[FiveYearFuelCost]]+Table3[[#This Row],[FiveYearInsurance]]+Table3[[#This Row],[FiveYearRepairCost]]</f>
        <v>24849.907749665806</v>
      </c>
    </row>
    <row r="927" spans="1:22" x14ac:dyDescent="0.25">
      <c r="A927" t="s">
        <v>3413</v>
      </c>
      <c r="B927" t="s">
        <v>3420</v>
      </c>
      <c r="C927" t="s">
        <v>3421</v>
      </c>
      <c r="D927">
        <v>2008</v>
      </c>
      <c r="E927">
        <v>6</v>
      </c>
      <c r="G927" s="21">
        <v>18.974</v>
      </c>
      <c r="H927" s="5">
        <v>72000</v>
      </c>
      <c r="I927" s="6">
        <v>1.5699999999999999E-2</v>
      </c>
      <c r="J927" s="6">
        <v>0.98429999999999995</v>
      </c>
      <c r="K927" s="6">
        <v>6.80666667E-2</v>
      </c>
      <c r="L927" s="6">
        <v>0.93193333330000006</v>
      </c>
      <c r="M927" s="7">
        <v>10718</v>
      </c>
      <c r="N927" s="7">
        <v>10379</v>
      </c>
      <c r="O927" s="7">
        <v>11056</v>
      </c>
      <c r="P927" t="s">
        <v>902</v>
      </c>
      <c r="Q927" s="5">
        <f>5*12000*Table3[[#This Row],[FiveYearSurvivalRate]]</f>
        <v>55915.999998000007</v>
      </c>
      <c r="R927" s="21">
        <f>365*5*Table3[[#This Row],[FiveYearSurvivalRate]]</f>
        <v>1700.7783332725</v>
      </c>
      <c r="S927" s="19">
        <f>6000/Table3[[#This Row],[Gas Mileage]]*4</f>
        <v>1264.8887951934225</v>
      </c>
      <c r="T927" s="19">
        <f>5000</f>
        <v>5000</v>
      </c>
      <c r="U927" s="19">
        <f>Table3[[#This Row],[Price]]^0.2*20000*LOG((Table3[[#This Row],[Age]]+2))*Table3[[#This Row],[FiveYearDeathRate]]</f>
        <v>7865.3536849156017</v>
      </c>
      <c r="V927" s="19">
        <f>Table3[Price]+Table3[[#This Row],[FiveYearFuelCost]]+Table3[[#This Row],[FiveYearInsurance]]+Table3[[#This Row],[FiveYearRepairCost]]</f>
        <v>24848.242480109024</v>
      </c>
    </row>
    <row r="928" spans="1:22" x14ac:dyDescent="0.25">
      <c r="A928" t="s">
        <v>3413</v>
      </c>
      <c r="B928" t="s">
        <v>3414</v>
      </c>
      <c r="C928" t="s">
        <v>3415</v>
      </c>
      <c r="D928">
        <v>2007</v>
      </c>
      <c r="E928">
        <v>7</v>
      </c>
      <c r="F928">
        <v>3</v>
      </c>
      <c r="G928" s="21">
        <v>27.001999999999999</v>
      </c>
      <c r="H928" s="5">
        <v>84000</v>
      </c>
      <c r="I928" s="6">
        <v>1.9400000000000001E-2</v>
      </c>
      <c r="J928" s="6">
        <v>0.98060000000000003</v>
      </c>
      <c r="K928" s="6">
        <v>8.7133333300000004E-2</v>
      </c>
      <c r="L928" s="6">
        <v>0.91286666670000005</v>
      </c>
      <c r="M928" s="7">
        <v>8727</v>
      </c>
      <c r="N928" s="7">
        <v>8485</v>
      </c>
      <c r="O928" s="7">
        <v>8969</v>
      </c>
      <c r="P928" t="s">
        <v>558</v>
      </c>
      <c r="Q928" s="5">
        <f>5*12000*Table3[[#This Row],[FiveYearSurvivalRate]]</f>
        <v>54772.000002000001</v>
      </c>
      <c r="R928" s="21">
        <f>365*5*Table3[[#This Row],[FiveYearSurvivalRate]]</f>
        <v>1665.9816667275002</v>
      </c>
      <c r="S928" s="19">
        <f>6000/Table3[[#This Row],[Gas Mileage]]*4</f>
        <v>888.82305014443375</v>
      </c>
      <c r="T928" s="19">
        <f>5000</f>
        <v>5000</v>
      </c>
      <c r="U928" s="19">
        <f>Table3[[#This Row],[Price]]^0.2*20000*LOG((Table3[[#This Row],[Age]]+2))*Table3[[#This Row],[FiveYearDeathRate]]</f>
        <v>10210.478113803254</v>
      </c>
      <c r="V928" s="19">
        <f>Table3[Price]+Table3[[#This Row],[FiveYearFuelCost]]+Table3[[#This Row],[FiveYearInsurance]]+Table3[[#This Row],[FiveYearRepairCost]]</f>
        <v>24826.30116394769</v>
      </c>
    </row>
    <row r="929" spans="1:22" x14ac:dyDescent="0.25">
      <c r="A929" t="s">
        <v>3202</v>
      </c>
      <c r="B929" t="s">
        <v>3209</v>
      </c>
      <c r="C929" t="s">
        <v>3210</v>
      </c>
      <c r="D929">
        <v>2009</v>
      </c>
      <c r="E929">
        <v>5</v>
      </c>
      <c r="F929">
        <v>1.67</v>
      </c>
      <c r="G929" s="21">
        <v>16.616</v>
      </c>
      <c r="H929" s="5">
        <v>60000</v>
      </c>
      <c r="I929" s="6">
        <v>1.9E-2</v>
      </c>
      <c r="J929" s="6">
        <v>0.98099999999999998</v>
      </c>
      <c r="K929" s="6">
        <v>7.5999999999999998E-2</v>
      </c>
      <c r="L929" s="6">
        <v>0.92400000000000004</v>
      </c>
      <c r="M929" s="7">
        <v>10231</v>
      </c>
      <c r="N929" s="7">
        <v>10051</v>
      </c>
      <c r="O929" s="7">
        <v>10412</v>
      </c>
      <c r="P929" t="s">
        <v>1444</v>
      </c>
      <c r="Q929" s="5">
        <f>5*12000*Table3[[#This Row],[FiveYearSurvivalRate]]</f>
        <v>55440</v>
      </c>
      <c r="R929" s="21">
        <f>365*5*Table3[[#This Row],[FiveYearSurvivalRate]]</f>
        <v>1686.3000000000002</v>
      </c>
      <c r="S929" s="19">
        <f>6000/Table3[[#This Row],[Gas Mileage]]*4</f>
        <v>1444.3909484833896</v>
      </c>
      <c r="T929" s="19">
        <f>5000</f>
        <v>5000</v>
      </c>
      <c r="U929" s="19">
        <f>Table3[[#This Row],[Price]]^0.2*20000*LOG((Table3[[#This Row],[Age]]+2))*Table3[[#This Row],[FiveYearDeathRate]]</f>
        <v>8142.0600172115101</v>
      </c>
      <c r="V929" s="19">
        <f>Table3[Price]+Table3[[#This Row],[FiveYearFuelCost]]+Table3[[#This Row],[FiveYearInsurance]]+Table3[[#This Row],[FiveYearRepairCost]]</f>
        <v>24817.450965694901</v>
      </c>
    </row>
    <row r="930" spans="1:22" x14ac:dyDescent="0.25">
      <c r="A930" t="s">
        <v>3301</v>
      </c>
      <c r="B930" t="s">
        <v>3326</v>
      </c>
      <c r="C930" t="s">
        <v>3327</v>
      </c>
      <c r="D930">
        <v>2013</v>
      </c>
      <c r="E930">
        <v>1</v>
      </c>
      <c r="F930">
        <v>4</v>
      </c>
      <c r="G930" s="21">
        <v>23.85</v>
      </c>
      <c r="H930" s="5">
        <v>12000</v>
      </c>
      <c r="I930" s="6">
        <v>2.3999999999999998E-3</v>
      </c>
      <c r="J930" s="6">
        <v>0.99760000000000004</v>
      </c>
      <c r="K930" s="6">
        <v>1.4500000000000001E-2</v>
      </c>
      <c r="L930" s="6">
        <v>0.98550000000000004</v>
      </c>
      <c r="M930" s="7">
        <v>17830</v>
      </c>
      <c r="N930" s="7">
        <v>17488</v>
      </c>
      <c r="O930" s="7">
        <v>18171</v>
      </c>
      <c r="P930" t="s">
        <v>3002</v>
      </c>
      <c r="Q930" s="5">
        <f>5*12000*Table3[[#This Row],[FiveYearSurvivalRate]]</f>
        <v>59130</v>
      </c>
      <c r="R930" s="21">
        <f>365*5*Table3[[#This Row],[FiveYearSurvivalRate]]</f>
        <v>1798.5375000000001</v>
      </c>
      <c r="S930" s="19">
        <f>6000/Table3[[#This Row],[Gas Mileage]]*4</f>
        <v>1006.2893081761006</v>
      </c>
      <c r="T930" s="19">
        <f>5000</f>
        <v>5000</v>
      </c>
      <c r="U930" s="19">
        <f>Table3[[#This Row],[Price]]^0.2*20000*LOG((Table3[[#This Row],[Age]]+2))*Table3[[#This Row],[FiveYearDeathRate]]</f>
        <v>980.06985282834171</v>
      </c>
      <c r="V930" s="19">
        <f>Table3[Price]+Table3[[#This Row],[FiveYearFuelCost]]+Table3[[#This Row],[FiveYearInsurance]]+Table3[[#This Row],[FiveYearRepairCost]]</f>
        <v>24816.359161004442</v>
      </c>
    </row>
    <row r="931" spans="1:22" x14ac:dyDescent="0.25">
      <c r="A931" t="s">
        <v>3048</v>
      </c>
      <c r="B931" t="s">
        <v>3053</v>
      </c>
      <c r="C931" t="s">
        <v>3054</v>
      </c>
      <c r="D931">
        <v>2006</v>
      </c>
      <c r="E931">
        <v>8</v>
      </c>
      <c r="F931">
        <v>3</v>
      </c>
      <c r="G931" s="21">
        <v>19.745200000000001</v>
      </c>
      <c r="H931" s="5">
        <v>96000</v>
      </c>
      <c r="I931" s="6">
        <v>1.8800000000000001E-2</v>
      </c>
      <c r="J931" s="6">
        <v>0.98119999999999996</v>
      </c>
      <c r="K931" s="6">
        <v>6.5199999999999994E-2</v>
      </c>
      <c r="L931" s="6">
        <v>0.93479999999999996</v>
      </c>
      <c r="M931" s="7">
        <v>10320</v>
      </c>
      <c r="N931" s="7">
        <v>10186</v>
      </c>
      <c r="O931" s="7">
        <v>10453</v>
      </c>
      <c r="P931" t="s">
        <v>248</v>
      </c>
      <c r="Q931" s="5">
        <f>5*12000*Table3[[#This Row],[FiveYearSurvivalRate]]</f>
        <v>56088</v>
      </c>
      <c r="R931" s="21">
        <f>365*5*Table3[[#This Row],[FiveYearSurvivalRate]]</f>
        <v>1706.01</v>
      </c>
      <c r="S931" s="19">
        <f>6000/Table3[[#This Row],[Gas Mileage]]*4</f>
        <v>1215.4852824990378</v>
      </c>
      <c r="T931" s="19">
        <f>5000</f>
        <v>5000</v>
      </c>
      <c r="U931" s="19">
        <f>Table3[[#This Row],[Price]]^0.2*20000*LOG((Table3[[#This Row],[Age]]+2))*Table3[[#This Row],[FiveYearDeathRate]]</f>
        <v>8279.6795943306843</v>
      </c>
      <c r="V931" s="19">
        <f>Table3[Price]+Table3[[#This Row],[FiveYearFuelCost]]+Table3[[#This Row],[FiveYearInsurance]]+Table3[[#This Row],[FiveYearRepairCost]]</f>
        <v>24815.164876829724</v>
      </c>
    </row>
    <row r="932" spans="1:22" x14ac:dyDescent="0.25">
      <c r="A932" t="s">
        <v>3175</v>
      </c>
      <c r="B932" t="s">
        <v>3188</v>
      </c>
      <c r="C932" t="s">
        <v>3189</v>
      </c>
      <c r="D932">
        <v>2011</v>
      </c>
      <c r="E932">
        <v>3</v>
      </c>
      <c r="F932">
        <v>4</v>
      </c>
      <c r="G932" s="21">
        <v>18.52</v>
      </c>
      <c r="H932" s="5">
        <v>36000</v>
      </c>
      <c r="I932" s="6">
        <v>6.6E-3</v>
      </c>
      <c r="J932" s="6">
        <v>0.99339999999999995</v>
      </c>
      <c r="K932" s="6">
        <v>2.9000000000000001E-2</v>
      </c>
      <c r="L932" s="6">
        <v>0.97099999999999997</v>
      </c>
      <c r="M932" s="7">
        <v>15719</v>
      </c>
      <c r="N932" s="7">
        <v>15420</v>
      </c>
      <c r="O932" s="7">
        <v>16018</v>
      </c>
      <c r="P932" t="s">
        <v>2218</v>
      </c>
      <c r="Q932" s="5">
        <f>5*12000*Table3[[#This Row],[FiveYearSurvivalRate]]</f>
        <v>58260</v>
      </c>
      <c r="R932" s="21">
        <f>365*5*Table3[[#This Row],[FiveYearSurvivalRate]]</f>
        <v>1772.075</v>
      </c>
      <c r="S932" s="19">
        <f>6000/Table3[[#This Row],[Gas Mileage]]*4</f>
        <v>1295.8963282937366</v>
      </c>
      <c r="T932" s="19">
        <f>5000</f>
        <v>5000</v>
      </c>
      <c r="U932" s="19">
        <f>Table3[[#This Row],[Price]]^0.2*20000*LOG((Table3[[#This Row],[Age]]+2))*Table3[[#This Row],[FiveYearDeathRate]]</f>
        <v>2800.086934635071</v>
      </c>
      <c r="V932" s="19">
        <f>Table3[Price]+Table3[[#This Row],[FiveYearFuelCost]]+Table3[[#This Row],[FiveYearInsurance]]+Table3[[#This Row],[FiveYearRepairCost]]</f>
        <v>24814.983262928807</v>
      </c>
    </row>
    <row r="933" spans="1:22" x14ac:dyDescent="0.25">
      <c r="A933" t="s">
        <v>3202</v>
      </c>
      <c r="B933" t="s">
        <v>3205</v>
      </c>
      <c r="C933" t="s">
        <v>3206</v>
      </c>
      <c r="D933">
        <v>2007</v>
      </c>
      <c r="E933">
        <v>7</v>
      </c>
      <c r="F933">
        <v>1</v>
      </c>
      <c r="G933" s="21">
        <v>19.41</v>
      </c>
      <c r="H933" s="5">
        <v>84000</v>
      </c>
      <c r="I933" s="6">
        <v>3.04E-2</v>
      </c>
      <c r="J933" s="6">
        <v>0.96960000000000002</v>
      </c>
      <c r="K933" s="6">
        <v>0.1241333333</v>
      </c>
      <c r="L933" s="6">
        <v>0.87586666670000002</v>
      </c>
      <c r="M933" s="7">
        <v>5371</v>
      </c>
      <c r="N933" s="7">
        <v>5215</v>
      </c>
      <c r="O933" s="7">
        <v>5528</v>
      </c>
      <c r="P933" t="s">
        <v>740</v>
      </c>
      <c r="Q933" s="5">
        <f>5*12000*Table3[[#This Row],[FiveYearSurvivalRate]]</f>
        <v>52552.000002000001</v>
      </c>
      <c r="R933" s="21">
        <f>365*5*Table3[[#This Row],[FiveYearSurvivalRate]]</f>
        <v>1598.4566667275001</v>
      </c>
      <c r="S933" s="19">
        <f>6000/Table3[[#This Row],[Gas Mileage]]*4</f>
        <v>1236.4760432766616</v>
      </c>
      <c r="T933" s="19">
        <f>5000</f>
        <v>5000</v>
      </c>
      <c r="U933" s="19">
        <f>Table3[[#This Row],[Price]]^0.2*20000*LOG((Table3[[#This Row],[Age]]+2))*Table3[[#This Row],[FiveYearDeathRate]]</f>
        <v>13200.433790221345</v>
      </c>
      <c r="V933" s="19">
        <f>Table3[Price]+Table3[[#This Row],[FiveYearFuelCost]]+Table3[[#This Row],[FiveYearInsurance]]+Table3[[#This Row],[FiveYearRepairCost]]</f>
        <v>24807.909833498008</v>
      </c>
    </row>
    <row r="934" spans="1:22" x14ac:dyDescent="0.25">
      <c r="A934" t="s">
        <v>3101</v>
      </c>
      <c r="B934" t="s">
        <v>3106</v>
      </c>
      <c r="C934" t="s">
        <v>3107</v>
      </c>
      <c r="D934">
        <v>2010</v>
      </c>
      <c r="E934">
        <v>4</v>
      </c>
      <c r="F934">
        <v>2.33</v>
      </c>
      <c r="G934" s="21">
        <v>19</v>
      </c>
      <c r="H934" s="5">
        <v>48000</v>
      </c>
      <c r="I934" s="6">
        <v>4.0000000000000001E-3</v>
      </c>
      <c r="J934" s="6">
        <v>0.996</v>
      </c>
      <c r="K934" s="6">
        <v>1.78E-2</v>
      </c>
      <c r="L934" s="6">
        <v>0.98219999999999996</v>
      </c>
      <c r="M934" s="7">
        <v>16591</v>
      </c>
      <c r="N934" s="7">
        <v>16270</v>
      </c>
      <c r="O934" s="7">
        <v>16913</v>
      </c>
      <c r="P934" t="s">
        <v>1736</v>
      </c>
      <c r="Q934" s="5">
        <f>5*12000*Table3[[#This Row],[FiveYearSurvivalRate]]</f>
        <v>58932</v>
      </c>
      <c r="R934" s="21">
        <f>365*5*Table3[[#This Row],[FiveYearSurvivalRate]]</f>
        <v>1792.5149999999999</v>
      </c>
      <c r="S934" s="19">
        <f>6000/Table3[[#This Row],[Gas Mileage]]*4</f>
        <v>1263.1578947368421</v>
      </c>
      <c r="T934" s="19">
        <f>5000</f>
        <v>5000</v>
      </c>
      <c r="U934" s="19">
        <f>Table3[[#This Row],[Price]]^0.2*20000*LOG((Table3[[#This Row],[Age]]+2))*Table3[[#This Row],[FiveYearDeathRate]]</f>
        <v>1934.1427772155805</v>
      </c>
      <c r="V934" s="19">
        <f>Table3[Price]+Table3[[#This Row],[FiveYearFuelCost]]+Table3[[#This Row],[FiveYearInsurance]]+Table3[[#This Row],[FiveYearRepairCost]]</f>
        <v>24788.300671952424</v>
      </c>
    </row>
    <row r="935" spans="1:22" x14ac:dyDescent="0.25">
      <c r="A935" t="s">
        <v>3048</v>
      </c>
      <c r="B935" t="s">
        <v>3057</v>
      </c>
      <c r="C935" t="s">
        <v>3058</v>
      </c>
      <c r="D935">
        <v>2010</v>
      </c>
      <c r="E935">
        <v>4</v>
      </c>
      <c r="F935">
        <v>4</v>
      </c>
      <c r="G935" s="21">
        <v>22.597000000000001</v>
      </c>
      <c r="H935" s="5">
        <v>48000</v>
      </c>
      <c r="I935" s="6">
        <v>8.8000000000000005E-3</v>
      </c>
      <c r="J935" s="6">
        <v>0.99119999999999997</v>
      </c>
      <c r="K935" s="6">
        <v>2.1399999999999999E-2</v>
      </c>
      <c r="L935" s="6">
        <v>0.97860000000000003</v>
      </c>
      <c r="M935" s="7">
        <v>16378</v>
      </c>
      <c r="N935" s="7">
        <v>16076</v>
      </c>
      <c r="O935" s="7">
        <v>16681</v>
      </c>
      <c r="P935" t="s">
        <v>1778</v>
      </c>
      <c r="Q935" s="5">
        <f>5*12000*Table3[[#This Row],[FiveYearSurvivalRate]]</f>
        <v>58716</v>
      </c>
      <c r="R935" s="21">
        <f>365*5*Table3[[#This Row],[FiveYearSurvivalRate]]</f>
        <v>1785.9449999999999</v>
      </c>
      <c r="S935" s="19">
        <f>6000/Table3[[#This Row],[Gas Mileage]]*4</f>
        <v>1062.0878877727132</v>
      </c>
      <c r="T935" s="19">
        <f>5000</f>
        <v>5000</v>
      </c>
      <c r="U935" s="19">
        <f>Table3[[#This Row],[Price]]^0.2*20000*LOG((Table3[[#This Row],[Age]]+2))*Table3[[#This Row],[FiveYearDeathRate]]</f>
        <v>2319.316202890469</v>
      </c>
      <c r="V935" s="19">
        <f>Table3[Price]+Table3[[#This Row],[FiveYearFuelCost]]+Table3[[#This Row],[FiveYearInsurance]]+Table3[[#This Row],[FiveYearRepairCost]]</f>
        <v>24759.404090663182</v>
      </c>
    </row>
    <row r="936" spans="1:22" x14ac:dyDescent="0.25">
      <c r="A936" t="s">
        <v>3528</v>
      </c>
      <c r="B936" t="s">
        <v>3545</v>
      </c>
      <c r="C936" t="s">
        <v>3546</v>
      </c>
      <c r="D936">
        <v>2007</v>
      </c>
      <c r="E936">
        <v>7</v>
      </c>
      <c r="F936">
        <v>4</v>
      </c>
      <c r="G936" s="22">
        <v>18.821999999999999</v>
      </c>
      <c r="H936" s="5">
        <v>84000</v>
      </c>
      <c r="I936" s="6">
        <v>1.7000000000000001E-2</v>
      </c>
      <c r="J936" s="6">
        <v>0.98299999999999998</v>
      </c>
      <c r="K936" s="6">
        <v>7.5266666699999998E-2</v>
      </c>
      <c r="L936" s="6">
        <v>0.92473333329999996</v>
      </c>
      <c r="M936" s="7">
        <v>9506</v>
      </c>
      <c r="N936" s="7">
        <v>9332</v>
      </c>
      <c r="O936" s="7">
        <v>9680</v>
      </c>
      <c r="P936" t="s">
        <v>658</v>
      </c>
      <c r="Q936" s="5">
        <f>5*12000*Table3[[#This Row],[FiveYearSurvivalRate]]</f>
        <v>55483.999997999999</v>
      </c>
      <c r="R936" s="21">
        <f>365*5*Table3[[#This Row],[FiveYearSurvivalRate]]</f>
        <v>1687.6383332724999</v>
      </c>
      <c r="S936" s="19">
        <f>6000/Table3[[#This Row],[Gas Mileage]]*4</f>
        <v>1275.1036021676762</v>
      </c>
      <c r="T936" s="19">
        <f>5000</f>
        <v>5000</v>
      </c>
      <c r="U936" s="19">
        <f>Table3[[#This Row],[Price]]^0.2*20000*LOG((Table3[[#This Row],[Age]]+2))*Table3[[#This Row],[FiveYearDeathRate]]</f>
        <v>8972.0358500993698</v>
      </c>
      <c r="V936" s="19">
        <f>Table3[Price]+Table3[[#This Row],[FiveYearFuelCost]]+Table3[[#This Row],[FiveYearInsurance]]+Table3[[#This Row],[FiveYearRepairCost]]</f>
        <v>24753.139452267045</v>
      </c>
    </row>
    <row r="937" spans="1:22" x14ac:dyDescent="0.25">
      <c r="A937" t="s">
        <v>3466</v>
      </c>
      <c r="B937" t="s">
        <v>3479</v>
      </c>
      <c r="C937" t="s">
        <v>3480</v>
      </c>
      <c r="D937">
        <v>2007</v>
      </c>
      <c r="E937">
        <v>7</v>
      </c>
      <c r="F937">
        <v>3.33</v>
      </c>
      <c r="G937" s="21">
        <v>27.64</v>
      </c>
      <c r="H937" s="5">
        <v>84000</v>
      </c>
      <c r="I937" s="6">
        <v>1.8800000000000001E-2</v>
      </c>
      <c r="J937" s="6">
        <v>0.98119999999999996</v>
      </c>
      <c r="K937" s="6">
        <v>6.1866666700000003E-2</v>
      </c>
      <c r="L937" s="6">
        <v>0.93813333330000004</v>
      </c>
      <c r="M937" s="7">
        <v>11243</v>
      </c>
      <c r="N937" s="7">
        <v>10958</v>
      </c>
      <c r="O937" s="7">
        <v>11529</v>
      </c>
      <c r="P937" t="s">
        <v>608</v>
      </c>
      <c r="Q937" s="5">
        <f>5*12000*Table3[[#This Row],[FiveYearSurvivalRate]]</f>
        <v>56287.999997999999</v>
      </c>
      <c r="R937" s="21">
        <f>365*5*Table3[[#This Row],[FiveYearSurvivalRate]]</f>
        <v>1712.0933332725001</v>
      </c>
      <c r="S937" s="19">
        <f>6000/Table3[[#This Row],[Gas Mileage]]*4</f>
        <v>868.30680173661358</v>
      </c>
      <c r="T937" s="19">
        <f>5000</f>
        <v>5000</v>
      </c>
      <c r="U937" s="19">
        <f>Table3[[#This Row],[Price]]^0.2*20000*LOG((Table3[[#This Row],[Age]]+2))*Table3[[#This Row],[FiveYearDeathRate]]</f>
        <v>7626.4409986912869</v>
      </c>
      <c r="V937" s="19">
        <f>Table3[Price]+Table3[[#This Row],[FiveYearFuelCost]]+Table3[[#This Row],[FiveYearInsurance]]+Table3[[#This Row],[FiveYearRepairCost]]</f>
        <v>24737.7478004279</v>
      </c>
    </row>
    <row r="938" spans="1:22" x14ac:dyDescent="0.25">
      <c r="A938" t="s">
        <v>3453</v>
      </c>
      <c r="B938" t="s">
        <v>3458</v>
      </c>
      <c r="C938" t="s">
        <v>3459</v>
      </c>
      <c r="D938">
        <v>2014</v>
      </c>
      <c r="E938">
        <v>0</v>
      </c>
      <c r="F938">
        <v>4</v>
      </c>
      <c r="G938" s="21">
        <v>24.468</v>
      </c>
      <c r="H938" s="5">
        <v>0</v>
      </c>
      <c r="I938" s="6">
        <v>0</v>
      </c>
      <c r="J938" s="6">
        <v>1</v>
      </c>
      <c r="K938" s="6">
        <v>1E-3</v>
      </c>
      <c r="L938" s="6">
        <v>0.999</v>
      </c>
      <c r="M938" s="7">
        <v>18711</v>
      </c>
      <c r="N938" s="7">
        <v>18395</v>
      </c>
      <c r="O938" s="7">
        <v>19028</v>
      </c>
      <c r="P938" t="s">
        <v>3706</v>
      </c>
      <c r="Q938" s="5">
        <f>5*12000*Table3[[#This Row],[FiveYearSurvivalRate]]</f>
        <v>59940</v>
      </c>
      <c r="R938" s="21">
        <f>365*5*Table3[[#This Row],[FiveYearSurvivalRate]]</f>
        <v>1823.175</v>
      </c>
      <c r="S938" s="19">
        <f>6000/Table3[[#This Row],[Gas Mileage]]*4</f>
        <v>980.87297694948506</v>
      </c>
      <c r="T938" s="19">
        <f>5000</f>
        <v>5000</v>
      </c>
      <c r="U938" s="19">
        <f>Table3[[#This Row],[Price]]^0.2*20000*LOG((Table3[[#This Row],[Age]]+2))*Table3[[#This Row],[FiveYearDeathRate]]</f>
        <v>43.058526892089155</v>
      </c>
      <c r="V938" s="19">
        <f>Table3[Price]+Table3[[#This Row],[FiveYearFuelCost]]+Table3[[#This Row],[FiveYearInsurance]]+Table3[[#This Row],[FiveYearRepairCost]]</f>
        <v>24734.931503841573</v>
      </c>
    </row>
    <row r="939" spans="1:22" x14ac:dyDescent="0.25">
      <c r="A939" t="s">
        <v>3048</v>
      </c>
      <c r="B939" t="s">
        <v>3051</v>
      </c>
      <c r="C939" t="s">
        <v>3052</v>
      </c>
      <c r="D939">
        <v>2007</v>
      </c>
      <c r="E939">
        <v>7</v>
      </c>
      <c r="F939">
        <v>3.33</v>
      </c>
      <c r="G939" s="21">
        <v>21.035499999999999</v>
      </c>
      <c r="H939" s="5">
        <v>84000</v>
      </c>
      <c r="I939" s="6">
        <v>1.6199999999999999E-2</v>
      </c>
      <c r="J939" s="6">
        <v>0.98380000000000001</v>
      </c>
      <c r="K939" s="6">
        <v>5.5800000000000002E-2</v>
      </c>
      <c r="L939" s="6">
        <v>0.94420000000000004</v>
      </c>
      <c r="M939" s="7">
        <v>11663</v>
      </c>
      <c r="N939" s="7">
        <v>11492</v>
      </c>
      <c r="O939" s="7">
        <v>11835</v>
      </c>
      <c r="P939" t="s">
        <v>520</v>
      </c>
      <c r="Q939" s="5">
        <f>5*12000*Table3[[#This Row],[FiveYearSurvivalRate]]</f>
        <v>56652</v>
      </c>
      <c r="R939" s="21">
        <f>365*5*Table3[[#This Row],[FiveYearSurvivalRate]]</f>
        <v>1723.165</v>
      </c>
      <c r="S939" s="19">
        <f>6000/Table3[[#This Row],[Gas Mileage]]*4</f>
        <v>1140.9284305103279</v>
      </c>
      <c r="T939" s="19">
        <f>5000</f>
        <v>5000</v>
      </c>
      <c r="U939" s="19">
        <f>Table3[[#This Row],[Price]]^0.2*20000*LOG((Table3[[#This Row],[Age]]+2))*Table3[[#This Row],[FiveYearDeathRate]]</f>
        <v>6929.2305149014965</v>
      </c>
      <c r="V939" s="19">
        <f>Table3[Price]+Table3[[#This Row],[FiveYearFuelCost]]+Table3[[#This Row],[FiveYearInsurance]]+Table3[[#This Row],[FiveYearRepairCost]]</f>
        <v>24733.158945411826</v>
      </c>
    </row>
    <row r="940" spans="1:22" x14ac:dyDescent="0.25">
      <c r="A940" t="s">
        <v>3466</v>
      </c>
      <c r="B940" t="s">
        <v>3471</v>
      </c>
      <c r="C940" t="s">
        <v>3472</v>
      </c>
      <c r="D940">
        <v>2007</v>
      </c>
      <c r="E940">
        <v>7</v>
      </c>
      <c r="F940">
        <v>3.33</v>
      </c>
      <c r="G940" s="21">
        <v>32.54</v>
      </c>
      <c r="H940" s="5">
        <v>84000</v>
      </c>
      <c r="I940" s="6">
        <v>1.8800000000000001E-2</v>
      </c>
      <c r="J940" s="6">
        <v>0.98119999999999996</v>
      </c>
      <c r="K940" s="6">
        <v>6.1866666700000003E-2</v>
      </c>
      <c r="L940" s="6">
        <v>0.93813333330000004</v>
      </c>
      <c r="M940" s="7">
        <v>11346</v>
      </c>
      <c r="N940" s="7">
        <v>11041</v>
      </c>
      <c r="O940" s="7">
        <v>11651</v>
      </c>
      <c r="P940" t="s">
        <v>600</v>
      </c>
      <c r="Q940" s="5">
        <f>5*12000*Table3[[#This Row],[FiveYearSurvivalRate]]</f>
        <v>56287.999997999999</v>
      </c>
      <c r="R940" s="21">
        <f>365*5*Table3[[#This Row],[FiveYearSurvivalRate]]</f>
        <v>1712.0933332725001</v>
      </c>
      <c r="S940" s="19">
        <f>6000/Table3[[#This Row],[Gas Mileage]]*4</f>
        <v>737.55377996312234</v>
      </c>
      <c r="T940" s="19">
        <f>5000</f>
        <v>5000</v>
      </c>
      <c r="U940" s="19">
        <f>Table3[[#This Row],[Price]]^0.2*20000*LOG((Table3[[#This Row],[Age]]+2))*Table3[[#This Row],[FiveYearDeathRate]]</f>
        <v>7640.3636277468077</v>
      </c>
      <c r="V940" s="19">
        <f>Table3[Price]+Table3[[#This Row],[FiveYearFuelCost]]+Table3[[#This Row],[FiveYearInsurance]]+Table3[[#This Row],[FiveYearRepairCost]]</f>
        <v>24723.917407709927</v>
      </c>
    </row>
    <row r="941" spans="1:22" x14ac:dyDescent="0.25">
      <c r="A941" t="s">
        <v>3217</v>
      </c>
      <c r="B941" t="s">
        <v>3224</v>
      </c>
      <c r="C941" t="s">
        <v>3225</v>
      </c>
      <c r="D941">
        <v>2012</v>
      </c>
      <c r="E941">
        <v>2</v>
      </c>
      <c r="F941">
        <v>4</v>
      </c>
      <c r="G941" s="21">
        <v>25.85</v>
      </c>
      <c r="H941" s="5">
        <v>24000</v>
      </c>
      <c r="I941" s="6">
        <v>4.4000000000000003E-3</v>
      </c>
      <c r="J941" s="6">
        <v>0.99560000000000004</v>
      </c>
      <c r="K941" s="6">
        <v>1.6199999999999999E-2</v>
      </c>
      <c r="L941" s="6">
        <v>0.98380000000000001</v>
      </c>
      <c r="M941" s="7">
        <v>17414</v>
      </c>
      <c r="N941" s="7">
        <v>17166</v>
      </c>
      <c r="O941" s="7">
        <v>17661</v>
      </c>
      <c r="P941" t="s">
        <v>2598</v>
      </c>
      <c r="Q941" s="5">
        <f>5*12000*Table3[[#This Row],[FiveYearSurvivalRate]]</f>
        <v>59028</v>
      </c>
      <c r="R941" s="21">
        <f>365*5*Table3[[#This Row],[FiveYearSurvivalRate]]</f>
        <v>1795.4349999999999</v>
      </c>
      <c r="S941" s="19">
        <f>6000/Table3[[#This Row],[Gas Mileage]]*4</f>
        <v>928.43326885880072</v>
      </c>
      <c r="T941" s="19">
        <f>5000</f>
        <v>5000</v>
      </c>
      <c r="U941" s="19">
        <f>Table3[[#This Row],[Price]]^0.2*20000*LOG((Table3[[#This Row],[Age]]+2))*Table3[[#This Row],[FiveYearDeathRate]]</f>
        <v>1375.1956383287081</v>
      </c>
      <c r="V941" s="19">
        <f>Table3[Price]+Table3[[#This Row],[FiveYearFuelCost]]+Table3[[#This Row],[FiveYearInsurance]]+Table3[[#This Row],[FiveYearRepairCost]]</f>
        <v>24717.628907187507</v>
      </c>
    </row>
    <row r="942" spans="1:22" x14ac:dyDescent="0.25">
      <c r="A942" t="s">
        <v>3413</v>
      </c>
      <c r="B942" t="s">
        <v>3438</v>
      </c>
      <c r="C942" t="s">
        <v>3439</v>
      </c>
      <c r="D942">
        <v>2011</v>
      </c>
      <c r="E942">
        <v>3</v>
      </c>
      <c r="F942">
        <v>3</v>
      </c>
      <c r="G942" s="21">
        <v>14.75</v>
      </c>
      <c r="H942" s="5">
        <v>36000</v>
      </c>
      <c r="I942" s="6">
        <v>7.1999999999999998E-3</v>
      </c>
      <c r="J942" s="6">
        <v>0.99280000000000002</v>
      </c>
      <c r="K942" s="6">
        <v>2.3099999999999999E-2</v>
      </c>
      <c r="L942" s="6">
        <v>0.97689999999999999</v>
      </c>
      <c r="M942" s="7">
        <v>15856</v>
      </c>
      <c r="N942" s="7">
        <v>15609</v>
      </c>
      <c r="O942" s="7">
        <v>16102</v>
      </c>
      <c r="P942" t="s">
        <v>2036</v>
      </c>
      <c r="Q942" s="5">
        <f>5*12000*Table3[[#This Row],[FiveYearSurvivalRate]]</f>
        <v>58614</v>
      </c>
      <c r="R942" s="21">
        <f>365*5*Table3[[#This Row],[FiveYearSurvivalRate]]</f>
        <v>1782.8425</v>
      </c>
      <c r="S942" s="19">
        <f>6000/Table3[[#This Row],[Gas Mileage]]*4</f>
        <v>1627.1186440677966</v>
      </c>
      <c r="T942" s="19">
        <f>5000</f>
        <v>5000</v>
      </c>
      <c r="U942" s="19">
        <f>Table3[[#This Row],[Price]]^0.2*20000*LOG((Table3[[#This Row],[Age]]+2))*Table3[[#This Row],[FiveYearDeathRate]]</f>
        <v>2234.2884567186306</v>
      </c>
      <c r="V942" s="19">
        <f>Table3[Price]+Table3[[#This Row],[FiveYearFuelCost]]+Table3[[#This Row],[FiveYearInsurance]]+Table3[[#This Row],[FiveYearRepairCost]]</f>
        <v>24717.407100786426</v>
      </c>
    </row>
    <row r="943" spans="1:22" x14ac:dyDescent="0.25">
      <c r="A943" t="s">
        <v>3413</v>
      </c>
      <c r="B943" t="s">
        <v>3428</v>
      </c>
      <c r="C943" t="s">
        <v>3429</v>
      </c>
      <c r="D943">
        <v>2007</v>
      </c>
      <c r="E943">
        <v>7</v>
      </c>
      <c r="F943">
        <v>2.67</v>
      </c>
      <c r="G943" s="21">
        <v>20.62</v>
      </c>
      <c r="H943" s="5">
        <v>84000</v>
      </c>
      <c r="I943" s="6">
        <v>1.9400000000000001E-2</v>
      </c>
      <c r="J943" s="6">
        <v>0.98060000000000003</v>
      </c>
      <c r="K943" s="6">
        <v>8.7133333300000004E-2</v>
      </c>
      <c r="L943" s="6">
        <v>0.91286666670000005</v>
      </c>
      <c r="M943" s="7">
        <v>8416</v>
      </c>
      <c r="N943" s="7">
        <v>8274</v>
      </c>
      <c r="O943" s="7">
        <v>8559</v>
      </c>
      <c r="P943" t="s">
        <v>568</v>
      </c>
      <c r="Q943" s="5">
        <f>5*12000*Table3[[#This Row],[FiveYearSurvivalRate]]</f>
        <v>54772.000002000001</v>
      </c>
      <c r="R943" s="21">
        <f>365*5*Table3[[#This Row],[FiveYearSurvivalRate]]</f>
        <v>1665.9816667275002</v>
      </c>
      <c r="S943" s="19">
        <f>6000/Table3[[#This Row],[Gas Mileage]]*4</f>
        <v>1163.9185257032007</v>
      </c>
      <c r="T943" s="19">
        <f>5000</f>
        <v>5000</v>
      </c>
      <c r="U943" s="19">
        <f>Table3[[#This Row],[Price]]^0.2*20000*LOG((Table3[[#This Row],[Age]]+2))*Table3[[#This Row],[FiveYearDeathRate]]</f>
        <v>10136.644808127528</v>
      </c>
      <c r="V943" s="19">
        <f>Table3[Price]+Table3[[#This Row],[FiveYearFuelCost]]+Table3[[#This Row],[FiveYearInsurance]]+Table3[[#This Row],[FiveYearRepairCost]]</f>
        <v>24716.563333830731</v>
      </c>
    </row>
    <row r="944" spans="1:22" x14ac:dyDescent="0.25">
      <c r="A944" t="s">
        <v>3466</v>
      </c>
      <c r="B944" t="s">
        <v>3497</v>
      </c>
      <c r="C944" t="s">
        <v>3498</v>
      </c>
      <c r="D944">
        <v>2010</v>
      </c>
      <c r="E944">
        <v>4</v>
      </c>
      <c r="F944">
        <v>4</v>
      </c>
      <c r="G944" s="22">
        <v>22.379000000000001</v>
      </c>
      <c r="H944" s="5">
        <v>48000</v>
      </c>
      <c r="I944" s="6">
        <v>9.5999999999999992E-3</v>
      </c>
      <c r="J944" s="6">
        <v>0.99039999999999995</v>
      </c>
      <c r="K944" s="6">
        <v>2.5600000000000001E-2</v>
      </c>
      <c r="L944" s="6">
        <v>0.97440000000000004</v>
      </c>
      <c r="M944" s="7">
        <v>15886</v>
      </c>
      <c r="N944" s="7">
        <v>15540</v>
      </c>
      <c r="O944" s="7">
        <v>16232</v>
      </c>
      <c r="P944" t="s">
        <v>1686</v>
      </c>
      <c r="Q944" s="5">
        <f>5*12000*Table3[[#This Row],[FiveYearSurvivalRate]]</f>
        <v>58464</v>
      </c>
      <c r="R944" s="21">
        <f>365*5*Table3[[#This Row],[FiveYearSurvivalRate]]</f>
        <v>1778.28</v>
      </c>
      <c r="S944" s="19">
        <f>6000/Table3[[#This Row],[Gas Mileage]]*4</f>
        <v>1072.4339782832119</v>
      </c>
      <c r="T944" s="19">
        <f>5000</f>
        <v>5000</v>
      </c>
      <c r="U944" s="19">
        <f>Table3[[#This Row],[Price]]^0.2*20000*LOG((Table3[[#This Row],[Age]]+2))*Table3[[#This Row],[FiveYearDeathRate]]</f>
        <v>2757.6356968395721</v>
      </c>
      <c r="V944" s="19">
        <f>Table3[Price]+Table3[[#This Row],[FiveYearFuelCost]]+Table3[[#This Row],[FiveYearInsurance]]+Table3[[#This Row],[FiveYearRepairCost]]</f>
        <v>24716.069675122781</v>
      </c>
    </row>
    <row r="945" spans="1:22" x14ac:dyDescent="0.25">
      <c r="A945" t="s">
        <v>3466</v>
      </c>
      <c r="B945" t="s">
        <v>3497</v>
      </c>
      <c r="C945" t="s">
        <v>3498</v>
      </c>
      <c r="D945">
        <v>2011</v>
      </c>
      <c r="E945">
        <v>3</v>
      </c>
      <c r="F945">
        <v>4</v>
      </c>
      <c r="G945" s="22">
        <v>22.379000000000001</v>
      </c>
      <c r="H945" s="5">
        <v>36000</v>
      </c>
      <c r="I945" s="6">
        <v>7.1999999999999998E-3</v>
      </c>
      <c r="J945" s="6">
        <v>0.99280000000000002</v>
      </c>
      <c r="K945" s="6">
        <v>2.2200000000000001E-2</v>
      </c>
      <c r="L945" s="6">
        <v>0.9778</v>
      </c>
      <c r="M945" s="7">
        <v>16464</v>
      </c>
      <c r="N945" s="7">
        <v>15930</v>
      </c>
      <c r="O945" s="7">
        <v>16998</v>
      </c>
      <c r="P945" t="s">
        <v>2096</v>
      </c>
      <c r="Q945" s="5">
        <f>5*12000*Table3[[#This Row],[FiveYearSurvivalRate]]</f>
        <v>58668</v>
      </c>
      <c r="R945" s="21">
        <f>365*5*Table3[[#This Row],[FiveYearSurvivalRate]]</f>
        <v>1784.4849999999999</v>
      </c>
      <c r="S945" s="19">
        <f>6000/Table3[[#This Row],[Gas Mileage]]*4</f>
        <v>1072.4339782832119</v>
      </c>
      <c r="T945" s="19">
        <f>5000</f>
        <v>5000</v>
      </c>
      <c r="U945" s="19">
        <f>Table3[[#This Row],[Price]]^0.2*20000*LOG((Table3[[#This Row],[Age]]+2))*Table3[[#This Row],[FiveYearDeathRate]]</f>
        <v>2163.4585573887498</v>
      </c>
      <c r="V945" s="19">
        <f>Table3[Price]+Table3[[#This Row],[FiveYearFuelCost]]+Table3[[#This Row],[FiveYearInsurance]]+Table3[[#This Row],[FiveYearRepairCost]]</f>
        <v>24699.892535671959</v>
      </c>
    </row>
    <row r="946" spans="1:22" x14ac:dyDescent="0.25">
      <c r="A946" t="s">
        <v>3301</v>
      </c>
      <c r="B946" t="s">
        <v>3310</v>
      </c>
      <c r="C946" t="s">
        <v>3311</v>
      </c>
      <c r="D946">
        <v>2012</v>
      </c>
      <c r="E946">
        <v>2</v>
      </c>
      <c r="F946">
        <v>4</v>
      </c>
      <c r="G946" s="21">
        <v>26.68</v>
      </c>
      <c r="H946" s="5">
        <v>24000</v>
      </c>
      <c r="I946" s="6">
        <v>4.7999999999999996E-3</v>
      </c>
      <c r="J946" s="6">
        <v>0.99519999999999997</v>
      </c>
      <c r="K946" s="6">
        <v>1.7000000000000001E-2</v>
      </c>
      <c r="L946" s="6">
        <v>0.98299999999999998</v>
      </c>
      <c r="M946" s="7">
        <v>17356</v>
      </c>
      <c r="N946" s="7">
        <v>16905</v>
      </c>
      <c r="O946" s="7">
        <v>17806</v>
      </c>
      <c r="P946" t="s">
        <v>2664</v>
      </c>
      <c r="Q946" s="5">
        <f>5*12000*Table3[[#This Row],[FiveYearSurvivalRate]]</f>
        <v>58980</v>
      </c>
      <c r="R946" s="21">
        <f>365*5*Table3[[#This Row],[FiveYearSurvivalRate]]</f>
        <v>1793.9749999999999</v>
      </c>
      <c r="S946" s="19">
        <f>6000/Table3[[#This Row],[Gas Mileage]]*4</f>
        <v>899.55022488755628</v>
      </c>
      <c r="T946" s="19">
        <f>5000</f>
        <v>5000</v>
      </c>
      <c r="U946" s="19">
        <f>Table3[[#This Row],[Price]]^0.2*20000*LOG((Table3[[#This Row],[Age]]+2))*Table3[[#This Row],[FiveYearDeathRate]]</f>
        <v>1442.1439532187958</v>
      </c>
      <c r="V946" s="19">
        <f>Table3[Price]+Table3[[#This Row],[FiveYearFuelCost]]+Table3[[#This Row],[FiveYearInsurance]]+Table3[[#This Row],[FiveYearRepairCost]]</f>
        <v>24697.694178106351</v>
      </c>
    </row>
    <row r="947" spans="1:22" x14ac:dyDescent="0.25">
      <c r="A947" t="s">
        <v>3244</v>
      </c>
      <c r="B947" t="s">
        <v>3261</v>
      </c>
      <c r="C947" t="s">
        <v>3262</v>
      </c>
      <c r="D947">
        <v>2013</v>
      </c>
      <c r="E947">
        <v>1</v>
      </c>
      <c r="F947">
        <v>4</v>
      </c>
      <c r="G947" s="21">
        <v>23.911999999999999</v>
      </c>
      <c r="H947" s="5">
        <v>12000</v>
      </c>
      <c r="I947" s="6">
        <v>4.0000000000000001E-3</v>
      </c>
      <c r="J947" s="6">
        <v>0.996</v>
      </c>
      <c r="K947" s="6">
        <v>0.03</v>
      </c>
      <c r="L947" s="6">
        <v>0.97</v>
      </c>
      <c r="M947" s="7">
        <v>16681</v>
      </c>
      <c r="N947" s="7">
        <v>16368</v>
      </c>
      <c r="O947" s="7">
        <v>16995</v>
      </c>
      <c r="P947" t="s">
        <v>2966</v>
      </c>
      <c r="Q947" s="5">
        <f>5*12000*Table3[[#This Row],[FiveYearSurvivalRate]]</f>
        <v>58200</v>
      </c>
      <c r="R947" s="21">
        <f>365*5*Table3[[#This Row],[FiveYearSurvivalRate]]</f>
        <v>1770.25</v>
      </c>
      <c r="S947" s="19">
        <f>6000/Table3[[#This Row],[Gas Mileage]]*4</f>
        <v>1003.6801605888257</v>
      </c>
      <c r="T947" s="19">
        <f>5000</f>
        <v>5000</v>
      </c>
      <c r="U947" s="19">
        <f>Table3[[#This Row],[Price]]^0.2*20000*LOG((Table3[[#This Row],[Age]]+2))*Table3[[#This Row],[FiveYearDeathRate]]</f>
        <v>2000.895607015374</v>
      </c>
      <c r="V947" s="19">
        <f>Table3[Price]+Table3[[#This Row],[FiveYearFuelCost]]+Table3[[#This Row],[FiveYearInsurance]]+Table3[[#This Row],[FiveYearRepairCost]]</f>
        <v>24685.575767604198</v>
      </c>
    </row>
    <row r="948" spans="1:22" x14ac:dyDescent="0.25">
      <c r="A948" t="s">
        <v>3175</v>
      </c>
      <c r="B948" t="s">
        <v>3194</v>
      </c>
      <c r="C948" t="s">
        <v>3195</v>
      </c>
      <c r="D948">
        <v>2006</v>
      </c>
      <c r="E948">
        <v>8</v>
      </c>
      <c r="F948">
        <v>2.33</v>
      </c>
      <c r="G948" s="21">
        <v>18</v>
      </c>
      <c r="H948" s="5">
        <v>96000</v>
      </c>
      <c r="I948" s="6">
        <v>2.9000000000000001E-2</v>
      </c>
      <c r="J948" s="6">
        <v>0.97099999999999997</v>
      </c>
      <c r="K948" s="6">
        <v>0.1434</v>
      </c>
      <c r="L948" s="6">
        <v>0.85660000000000003</v>
      </c>
      <c r="M948" s="7">
        <v>3597</v>
      </c>
      <c r="N948" s="7">
        <v>3529</v>
      </c>
      <c r="O948" s="7">
        <v>3665</v>
      </c>
      <c r="P948" t="s">
        <v>400</v>
      </c>
      <c r="Q948" s="5">
        <f>5*12000*Table3[[#This Row],[FiveYearSurvivalRate]]</f>
        <v>51396</v>
      </c>
      <c r="R948" s="21">
        <f>365*5*Table3[[#This Row],[FiveYearSurvivalRate]]</f>
        <v>1563.2950000000001</v>
      </c>
      <c r="S948" s="19">
        <f>6000/Table3[[#This Row],[Gas Mileage]]*4</f>
        <v>1333.3333333333333</v>
      </c>
      <c r="T948" s="19">
        <f>5000</f>
        <v>5000</v>
      </c>
      <c r="U948" s="19">
        <f>Table3[[#This Row],[Price]]^0.2*20000*LOG((Table3[[#This Row],[Age]]+2))*Table3[[#This Row],[FiveYearDeathRate]]</f>
        <v>14749.158222208289</v>
      </c>
      <c r="V948" s="19">
        <f>Table3[Price]+Table3[[#This Row],[FiveYearFuelCost]]+Table3[[#This Row],[FiveYearInsurance]]+Table3[[#This Row],[FiveYearRepairCost]]</f>
        <v>24679.491555541623</v>
      </c>
    </row>
    <row r="949" spans="1:22" x14ac:dyDescent="0.25">
      <c r="A949" t="s">
        <v>3413</v>
      </c>
      <c r="B949" t="s">
        <v>3432</v>
      </c>
      <c r="C949" t="s">
        <v>3433</v>
      </c>
      <c r="D949">
        <v>2012</v>
      </c>
      <c r="E949">
        <v>2</v>
      </c>
      <c r="F949">
        <v>3.67</v>
      </c>
      <c r="G949" s="21">
        <v>21.102</v>
      </c>
      <c r="H949" s="5">
        <v>24000</v>
      </c>
      <c r="I949" s="6">
        <v>4.7999999999999996E-3</v>
      </c>
      <c r="J949" s="6">
        <v>0.99519999999999997</v>
      </c>
      <c r="K949" s="6">
        <v>1.9400000000000001E-2</v>
      </c>
      <c r="L949" s="6">
        <v>0.98060000000000003</v>
      </c>
      <c r="M949" s="7">
        <v>16893</v>
      </c>
      <c r="N949" s="7">
        <v>16455</v>
      </c>
      <c r="O949" s="7">
        <v>17331</v>
      </c>
      <c r="P949" t="s">
        <v>2396</v>
      </c>
      <c r="Q949" s="5">
        <f>5*12000*Table3[[#This Row],[FiveYearSurvivalRate]]</f>
        <v>58836</v>
      </c>
      <c r="R949" s="21">
        <f>365*5*Table3[[#This Row],[FiveYearSurvivalRate]]</f>
        <v>1789.595</v>
      </c>
      <c r="S949" s="19">
        <f>6000/Table3[[#This Row],[Gas Mileage]]*4</f>
        <v>1137.3329542223485</v>
      </c>
      <c r="T949" s="19">
        <f>5000</f>
        <v>5000</v>
      </c>
      <c r="U949" s="19">
        <f>Table3[[#This Row],[Price]]^0.2*20000*LOG((Table3[[#This Row],[Age]]+2))*Table3[[#This Row],[FiveYearDeathRate]]</f>
        <v>1636.8649526893885</v>
      </c>
      <c r="V949" s="19">
        <f>Table3[Price]+Table3[[#This Row],[FiveYearFuelCost]]+Table3[[#This Row],[FiveYearInsurance]]+Table3[[#This Row],[FiveYearRepairCost]]</f>
        <v>24667.197906911737</v>
      </c>
    </row>
    <row r="950" spans="1:22" x14ac:dyDescent="0.25">
      <c r="A950" t="s">
        <v>3217</v>
      </c>
      <c r="B950" t="s">
        <v>3240</v>
      </c>
      <c r="C950" t="s">
        <v>3241</v>
      </c>
      <c r="D950">
        <v>2007</v>
      </c>
      <c r="E950">
        <v>7</v>
      </c>
      <c r="F950">
        <v>3.67</v>
      </c>
      <c r="G950" s="21">
        <v>17.46</v>
      </c>
      <c r="H950" s="5">
        <v>84000</v>
      </c>
      <c r="I950" s="6">
        <v>1.6199999999999999E-2</v>
      </c>
      <c r="J950" s="6">
        <v>0.98380000000000001</v>
      </c>
      <c r="K950" s="6">
        <v>5.5800000000000002E-2</v>
      </c>
      <c r="L950" s="6">
        <v>0.94420000000000004</v>
      </c>
      <c r="M950" s="7">
        <v>11386</v>
      </c>
      <c r="N950" s="7">
        <v>11135</v>
      </c>
      <c r="O950" s="7">
        <v>11637</v>
      </c>
      <c r="P950" t="s">
        <v>766</v>
      </c>
      <c r="Q950" s="5">
        <f>5*12000*Table3[[#This Row],[FiveYearSurvivalRate]]</f>
        <v>56652</v>
      </c>
      <c r="R950" s="21">
        <f>365*5*Table3[[#This Row],[FiveYearSurvivalRate]]</f>
        <v>1723.165</v>
      </c>
      <c r="S950" s="19">
        <f>6000/Table3[[#This Row],[Gas Mileage]]*4</f>
        <v>1374.5704467353951</v>
      </c>
      <c r="T950" s="19">
        <f>5000</f>
        <v>5000</v>
      </c>
      <c r="U950" s="19">
        <f>Table3[[#This Row],[Price]]^0.2*20000*LOG((Table3[[#This Row],[Age]]+2))*Table3[[#This Row],[FiveYearDeathRate]]</f>
        <v>6895.999003035844</v>
      </c>
      <c r="V950" s="19">
        <f>Table3[Price]+Table3[[#This Row],[FiveYearFuelCost]]+Table3[[#This Row],[FiveYearInsurance]]+Table3[[#This Row],[FiveYearRepairCost]]</f>
        <v>24656.569449771239</v>
      </c>
    </row>
    <row r="951" spans="1:22" x14ac:dyDescent="0.25">
      <c r="A951" t="s">
        <v>3175</v>
      </c>
      <c r="B951" t="s">
        <v>3198</v>
      </c>
      <c r="C951" t="s">
        <v>3199</v>
      </c>
      <c r="D951">
        <v>2011</v>
      </c>
      <c r="E951">
        <v>3</v>
      </c>
      <c r="F951">
        <v>3</v>
      </c>
      <c r="G951" s="21">
        <v>21.03</v>
      </c>
      <c r="H951" s="5">
        <v>36000</v>
      </c>
      <c r="I951" s="6">
        <v>6.6E-3</v>
      </c>
      <c r="J951" s="6">
        <v>0.99339999999999995</v>
      </c>
      <c r="K951" s="6">
        <v>2.9000000000000001E-2</v>
      </c>
      <c r="L951" s="6">
        <v>0.97099999999999997</v>
      </c>
      <c r="M951" s="7">
        <v>15714</v>
      </c>
      <c r="N951" s="7">
        <v>15268</v>
      </c>
      <c r="O951" s="7">
        <v>16160</v>
      </c>
      <c r="P951" t="s">
        <v>2226</v>
      </c>
      <c r="Q951" s="5">
        <f>5*12000*Table3[[#This Row],[FiveYearSurvivalRate]]</f>
        <v>58260</v>
      </c>
      <c r="R951" s="21">
        <f>365*5*Table3[[#This Row],[FiveYearSurvivalRate]]</f>
        <v>1772.075</v>
      </c>
      <c r="S951" s="19">
        <f>6000/Table3[[#This Row],[Gas Mileage]]*4</f>
        <v>1141.2268188302423</v>
      </c>
      <c r="T951" s="19">
        <f>5000</f>
        <v>5000</v>
      </c>
      <c r="U951" s="19">
        <f>Table3[[#This Row],[Price]]^0.2*20000*LOG((Table3[[#This Row],[Age]]+2))*Table3[[#This Row],[FiveYearDeathRate]]</f>
        <v>2799.9087780557429</v>
      </c>
      <c r="V951" s="19">
        <f>Table3[Price]+Table3[[#This Row],[FiveYearFuelCost]]+Table3[[#This Row],[FiveYearInsurance]]+Table3[[#This Row],[FiveYearRepairCost]]</f>
        <v>24655.135596885983</v>
      </c>
    </row>
    <row r="952" spans="1:22" x14ac:dyDescent="0.25">
      <c r="A952" t="s">
        <v>3175</v>
      </c>
      <c r="B952" t="s">
        <v>3200</v>
      </c>
      <c r="C952" t="s">
        <v>3201</v>
      </c>
      <c r="D952">
        <v>2013</v>
      </c>
      <c r="E952">
        <v>1</v>
      </c>
      <c r="F952">
        <v>4</v>
      </c>
      <c r="G952" s="21">
        <v>23.574999999999999</v>
      </c>
      <c r="H952" s="5">
        <v>12000</v>
      </c>
      <c r="I952" s="6">
        <v>2.2000000000000001E-3</v>
      </c>
      <c r="J952" s="6">
        <v>0.99780000000000002</v>
      </c>
      <c r="K952" s="6">
        <v>1.7000000000000001E-2</v>
      </c>
      <c r="L952" s="6">
        <v>0.98299999999999998</v>
      </c>
      <c r="M952" s="7">
        <v>17458</v>
      </c>
      <c r="N952" s="7">
        <v>17253</v>
      </c>
      <c r="O952" s="7">
        <v>17662</v>
      </c>
      <c r="P952" t="s">
        <v>2920</v>
      </c>
      <c r="Q952" s="5">
        <f>5*12000*Table3[[#This Row],[FiveYearSurvivalRate]]</f>
        <v>58980</v>
      </c>
      <c r="R952" s="21">
        <f>365*5*Table3[[#This Row],[FiveYearSurvivalRate]]</f>
        <v>1793.9749999999999</v>
      </c>
      <c r="S952" s="19">
        <f>6000/Table3[[#This Row],[Gas Mileage]]*4</f>
        <v>1018.0275715800636</v>
      </c>
      <c r="T952" s="19">
        <f>5000</f>
        <v>5000</v>
      </c>
      <c r="U952" s="19">
        <f>Table3[[#This Row],[Price]]^0.2*20000*LOG((Table3[[#This Row],[Age]]+2))*Table3[[#This Row],[FiveYearDeathRate]]</f>
        <v>1144.2122123447098</v>
      </c>
      <c r="V952" s="19">
        <f>Table3[Price]+Table3[[#This Row],[FiveYearFuelCost]]+Table3[[#This Row],[FiveYearInsurance]]+Table3[[#This Row],[FiveYearRepairCost]]</f>
        <v>24620.239783924771</v>
      </c>
    </row>
    <row r="953" spans="1:22" x14ac:dyDescent="0.25">
      <c r="A953" t="s">
        <v>3288</v>
      </c>
      <c r="B953" t="s">
        <v>3297</v>
      </c>
      <c r="C953" t="s">
        <v>3298</v>
      </c>
      <c r="D953">
        <v>2009</v>
      </c>
      <c r="E953">
        <v>5</v>
      </c>
      <c r="F953">
        <v>3</v>
      </c>
      <c r="G953" s="21">
        <v>24.58</v>
      </c>
      <c r="H953" s="5">
        <v>60000</v>
      </c>
      <c r="I953" s="6">
        <v>1.7000000000000001E-2</v>
      </c>
      <c r="J953" s="6">
        <v>0.98299999999999998</v>
      </c>
      <c r="K953" s="6">
        <v>9.5000000000000001E-2</v>
      </c>
      <c r="L953" s="6">
        <v>0.90500000000000003</v>
      </c>
      <c r="M953" s="7">
        <v>8772</v>
      </c>
      <c r="N953" s="7">
        <v>8564</v>
      </c>
      <c r="O953" s="7">
        <v>8980</v>
      </c>
      <c r="P953" t="s">
        <v>1512</v>
      </c>
      <c r="Q953" s="5">
        <f>5*12000*Table3[[#This Row],[FiveYearSurvivalRate]]</f>
        <v>54300</v>
      </c>
      <c r="R953" s="21">
        <f>365*5*Table3[[#This Row],[FiveYearSurvivalRate]]</f>
        <v>1651.625</v>
      </c>
      <c r="S953" s="19">
        <f>6000/Table3[[#This Row],[Gas Mileage]]*4</f>
        <v>976.40358014646063</v>
      </c>
      <c r="T953" s="19">
        <f>5000</f>
        <v>5000</v>
      </c>
      <c r="U953" s="19">
        <f>Table3[[#This Row],[Price]]^0.2*20000*LOG((Table3[[#This Row],[Age]]+2))*Table3[[#This Row],[FiveYearDeathRate]]</f>
        <v>9869.1652303562969</v>
      </c>
      <c r="V953" s="19">
        <f>Table3[Price]+Table3[[#This Row],[FiveYearFuelCost]]+Table3[[#This Row],[FiveYearInsurance]]+Table3[[#This Row],[FiveYearRepairCost]]</f>
        <v>24617.568810502758</v>
      </c>
    </row>
    <row r="954" spans="1:22" x14ac:dyDescent="0.25">
      <c r="A954" t="s">
        <v>3162</v>
      </c>
      <c r="B954" t="s">
        <v>3169</v>
      </c>
      <c r="C954" t="s">
        <v>3170</v>
      </c>
      <c r="D954">
        <v>2009</v>
      </c>
      <c r="E954">
        <v>5</v>
      </c>
      <c r="F954">
        <v>3.33</v>
      </c>
      <c r="G954" s="21">
        <v>19.978999999999999</v>
      </c>
      <c r="H954" s="5">
        <v>60000</v>
      </c>
      <c r="I954" s="6">
        <v>1.7000000000000001E-2</v>
      </c>
      <c r="J954" s="6">
        <v>0.98299999999999998</v>
      </c>
      <c r="K954" s="6">
        <v>9.5000000000000001E-2</v>
      </c>
      <c r="L954" s="6">
        <v>0.90500000000000003</v>
      </c>
      <c r="M954" s="7">
        <v>8584</v>
      </c>
      <c r="N954" s="7">
        <v>8409</v>
      </c>
      <c r="O954" s="7">
        <v>8760</v>
      </c>
      <c r="P954" t="s">
        <v>1416</v>
      </c>
      <c r="Q954" s="5">
        <f>5*12000*Table3[[#This Row],[FiveYearSurvivalRate]]</f>
        <v>54300</v>
      </c>
      <c r="R954" s="21">
        <f>365*5*Table3[[#This Row],[FiveYearSurvivalRate]]</f>
        <v>1651.625</v>
      </c>
      <c r="S954" s="19">
        <f>6000/Table3[[#This Row],[Gas Mileage]]*4</f>
        <v>1201.2613243906103</v>
      </c>
      <c r="T954" s="19">
        <f>5000</f>
        <v>5000</v>
      </c>
      <c r="U954" s="19">
        <f>Table3[[#This Row],[Price]]^0.2*20000*LOG((Table3[[#This Row],[Age]]+2))*Table3[[#This Row],[FiveYearDeathRate]]</f>
        <v>9826.4949934675114</v>
      </c>
      <c r="V954" s="19">
        <f>Table3[Price]+Table3[[#This Row],[FiveYearFuelCost]]+Table3[[#This Row],[FiveYearInsurance]]+Table3[[#This Row],[FiveYearRepairCost]]</f>
        <v>24611.756317858122</v>
      </c>
    </row>
    <row r="955" spans="1:22" x14ac:dyDescent="0.25">
      <c r="A955" t="s">
        <v>3301</v>
      </c>
      <c r="B955" t="s">
        <v>3310</v>
      </c>
      <c r="C955" t="s">
        <v>3311</v>
      </c>
      <c r="D955">
        <v>2013</v>
      </c>
      <c r="E955">
        <v>1</v>
      </c>
      <c r="F955">
        <v>4</v>
      </c>
      <c r="G955" s="21">
        <v>26.68</v>
      </c>
      <c r="H955" s="5">
        <v>12000</v>
      </c>
      <c r="I955" s="6">
        <v>2.3999999999999998E-3</v>
      </c>
      <c r="J955" s="6">
        <v>0.99760000000000004</v>
      </c>
      <c r="K955" s="6">
        <v>1.4500000000000001E-2</v>
      </c>
      <c r="L955" s="6">
        <v>0.98550000000000004</v>
      </c>
      <c r="M955" s="7">
        <v>17730</v>
      </c>
      <c r="N955" s="7">
        <v>17332</v>
      </c>
      <c r="O955" s="7">
        <v>18128</v>
      </c>
      <c r="P955" t="s">
        <v>2992</v>
      </c>
      <c r="Q955" s="5">
        <f>5*12000*Table3[[#This Row],[FiveYearSurvivalRate]]</f>
        <v>59130</v>
      </c>
      <c r="R955" s="21">
        <f>365*5*Table3[[#This Row],[FiveYearSurvivalRate]]</f>
        <v>1798.5375000000001</v>
      </c>
      <c r="S955" s="19">
        <f>6000/Table3[[#This Row],[Gas Mileage]]*4</f>
        <v>899.55022488755628</v>
      </c>
      <c r="T955" s="19">
        <f>5000</f>
        <v>5000</v>
      </c>
      <c r="U955" s="19">
        <f>Table3[[#This Row],[Price]]^0.2*20000*LOG((Table3[[#This Row],[Age]]+2))*Table3[[#This Row],[FiveYearDeathRate]]</f>
        <v>978.96802895917097</v>
      </c>
      <c r="V955" s="19">
        <f>Table3[Price]+Table3[[#This Row],[FiveYearFuelCost]]+Table3[[#This Row],[FiveYearInsurance]]+Table3[[#This Row],[FiveYearRepairCost]]</f>
        <v>24608.518253846727</v>
      </c>
    </row>
    <row r="956" spans="1:22" x14ac:dyDescent="0.25">
      <c r="A956" t="s">
        <v>3048</v>
      </c>
      <c r="B956" t="s">
        <v>3057</v>
      </c>
      <c r="C956" t="s">
        <v>3058</v>
      </c>
      <c r="D956">
        <v>2011</v>
      </c>
      <c r="E956">
        <v>3</v>
      </c>
      <c r="F956">
        <v>4</v>
      </c>
      <c r="G956" s="21">
        <v>22.597000000000001</v>
      </c>
      <c r="H956" s="5">
        <v>36000</v>
      </c>
      <c r="I956" s="6">
        <v>6.6E-3</v>
      </c>
      <c r="J956" s="6">
        <v>0.99339999999999995</v>
      </c>
      <c r="K956" s="6">
        <v>1.8800000000000001E-2</v>
      </c>
      <c r="L956" s="6">
        <v>0.98119999999999996</v>
      </c>
      <c r="M956" s="7">
        <v>16706</v>
      </c>
      <c r="N956" s="7">
        <v>16421</v>
      </c>
      <c r="O956" s="7">
        <v>16991</v>
      </c>
      <c r="P956" t="s">
        <v>2180</v>
      </c>
      <c r="Q956" s="5">
        <f>5*12000*Table3[[#This Row],[FiveYearSurvivalRate]]</f>
        <v>58872</v>
      </c>
      <c r="R956" s="21">
        <f>365*5*Table3[[#This Row],[FiveYearSurvivalRate]]</f>
        <v>1790.6899999999998</v>
      </c>
      <c r="S956" s="19">
        <f>6000/Table3[[#This Row],[Gas Mileage]]*4</f>
        <v>1062.0878877727132</v>
      </c>
      <c r="T956" s="19">
        <f>5000</f>
        <v>5000</v>
      </c>
      <c r="U956" s="19">
        <f>Table3[[#This Row],[Price]]^0.2*20000*LOG((Table3[[#This Row],[Age]]+2))*Table3[[#This Row],[FiveYearDeathRate]]</f>
        <v>1837.4726314594284</v>
      </c>
      <c r="V956" s="19">
        <f>Table3[Price]+Table3[[#This Row],[FiveYearFuelCost]]+Table3[[#This Row],[FiveYearInsurance]]+Table3[[#This Row],[FiveYearRepairCost]]</f>
        <v>24605.560519232142</v>
      </c>
    </row>
    <row r="957" spans="1:22" x14ac:dyDescent="0.25">
      <c r="A957" t="s">
        <v>3175</v>
      </c>
      <c r="B957" t="s">
        <v>3198</v>
      </c>
      <c r="C957" t="s">
        <v>3199</v>
      </c>
      <c r="D957">
        <v>2012</v>
      </c>
      <c r="E957">
        <v>2</v>
      </c>
      <c r="F957">
        <v>3</v>
      </c>
      <c r="G957" s="21">
        <v>21.03</v>
      </c>
      <c r="H957" s="5">
        <v>24000</v>
      </c>
      <c r="I957" s="6">
        <v>4.4000000000000003E-3</v>
      </c>
      <c r="J957" s="6">
        <v>0.99560000000000004</v>
      </c>
      <c r="K957" s="6">
        <v>2.3E-2</v>
      </c>
      <c r="L957" s="6">
        <v>0.97699999999999998</v>
      </c>
      <c r="M957" s="7">
        <v>16532</v>
      </c>
      <c r="N957" s="7">
        <v>16171</v>
      </c>
      <c r="O957" s="7">
        <v>16894</v>
      </c>
      <c r="P957" t="s">
        <v>2576</v>
      </c>
      <c r="Q957" s="5">
        <f>5*12000*Table3[[#This Row],[FiveYearSurvivalRate]]</f>
        <v>58620</v>
      </c>
      <c r="R957" s="21">
        <f>365*5*Table3[[#This Row],[FiveYearSurvivalRate]]</f>
        <v>1783.0249999999999</v>
      </c>
      <c r="S957" s="19">
        <f>6000/Table3[[#This Row],[Gas Mileage]]*4</f>
        <v>1141.2268188302423</v>
      </c>
      <c r="T957" s="19">
        <f>5000</f>
        <v>5000</v>
      </c>
      <c r="U957" s="19">
        <f>Table3[[#This Row],[Price]]^0.2*20000*LOG((Table3[[#This Row],[Age]]+2))*Table3[[#This Row],[FiveYearDeathRate]]</f>
        <v>1932.2471660730459</v>
      </c>
      <c r="V957" s="19">
        <f>Table3[Price]+Table3[[#This Row],[FiveYearFuelCost]]+Table3[[#This Row],[FiveYearInsurance]]+Table3[[#This Row],[FiveYearRepairCost]]</f>
        <v>24605.473984903285</v>
      </c>
    </row>
    <row r="958" spans="1:22" x14ac:dyDescent="0.25">
      <c r="A958" t="s">
        <v>3162</v>
      </c>
      <c r="B958" t="s">
        <v>3165</v>
      </c>
      <c r="C958" t="s">
        <v>3166</v>
      </c>
      <c r="D958">
        <v>2010</v>
      </c>
      <c r="E958">
        <v>4</v>
      </c>
      <c r="F958">
        <v>3</v>
      </c>
      <c r="G958" s="21">
        <v>21.14</v>
      </c>
      <c r="H958" s="5">
        <v>48000</v>
      </c>
      <c r="I958" s="6">
        <v>1.3599999999999999E-2</v>
      </c>
      <c r="J958" s="6">
        <v>0.98640000000000005</v>
      </c>
      <c r="K958" s="6">
        <v>4.82E-2</v>
      </c>
      <c r="L958" s="6">
        <v>0.95179999999999998</v>
      </c>
      <c r="M958" s="7">
        <v>13445</v>
      </c>
      <c r="N958" s="7">
        <v>13240</v>
      </c>
      <c r="O958" s="7">
        <v>13649</v>
      </c>
      <c r="P958" t="s">
        <v>1780</v>
      </c>
      <c r="Q958" s="5">
        <f>5*12000*Table3[[#This Row],[FiveYearSurvivalRate]]</f>
        <v>57108</v>
      </c>
      <c r="R958" s="21">
        <f>365*5*Table3[[#This Row],[FiveYearSurvivalRate]]</f>
        <v>1737.0349999999999</v>
      </c>
      <c r="S958" s="19">
        <f>6000/Table3[[#This Row],[Gas Mileage]]*4</f>
        <v>1135.2885525070956</v>
      </c>
      <c r="T958" s="19">
        <f>5000</f>
        <v>5000</v>
      </c>
      <c r="U958" s="19">
        <f>Table3[[#This Row],[Price]]^0.2*20000*LOG((Table3[[#This Row],[Age]]+2))*Table3[[#This Row],[FiveYearDeathRate]]</f>
        <v>5021.7283380812169</v>
      </c>
      <c r="V958" s="19">
        <f>Table3[Price]+Table3[[#This Row],[FiveYearFuelCost]]+Table3[[#This Row],[FiveYearInsurance]]+Table3[[#This Row],[FiveYearRepairCost]]</f>
        <v>24602.016890588311</v>
      </c>
    </row>
    <row r="959" spans="1:22" x14ac:dyDescent="0.25">
      <c r="A959" t="s">
        <v>3528</v>
      </c>
      <c r="B959" t="s">
        <v>3531</v>
      </c>
      <c r="C959" t="s">
        <v>3532</v>
      </c>
      <c r="D959">
        <v>2011</v>
      </c>
      <c r="E959">
        <v>3</v>
      </c>
      <c r="F959">
        <v>3.33</v>
      </c>
      <c r="G959" s="22">
        <v>22.268000000000001</v>
      </c>
      <c r="H959" s="5">
        <v>36000</v>
      </c>
      <c r="I959" s="6">
        <v>7.1999999999999998E-3</v>
      </c>
      <c r="J959" s="6">
        <v>0.99280000000000002</v>
      </c>
      <c r="K959" s="6">
        <v>1.95E-2</v>
      </c>
      <c r="L959" s="6">
        <v>0.98050000000000004</v>
      </c>
      <c r="M959" s="7">
        <v>16610</v>
      </c>
      <c r="N959" s="7">
        <v>16212</v>
      </c>
      <c r="O959" s="7">
        <v>17008</v>
      </c>
      <c r="P959" t="s">
        <v>2122</v>
      </c>
      <c r="Q959" s="5">
        <f>5*12000*Table3[[#This Row],[FiveYearSurvivalRate]]</f>
        <v>58830</v>
      </c>
      <c r="R959" s="21">
        <f>365*5*Table3[[#This Row],[FiveYearSurvivalRate]]</f>
        <v>1789.4125000000001</v>
      </c>
      <c r="S959" s="19">
        <f>6000/Table3[[#This Row],[Gas Mileage]]*4</f>
        <v>1077.7797736662476</v>
      </c>
      <c r="T959" s="19">
        <f>5000</f>
        <v>5000</v>
      </c>
      <c r="U959" s="19">
        <f>Table3[[#This Row],[Price]]^0.2*20000*LOG((Table3[[#This Row],[Age]]+2))*Table3[[#This Row],[FiveYearDeathRate]]</f>
        <v>1903.6936984066235</v>
      </c>
      <c r="V959" s="19">
        <f>Table3[Price]+Table3[[#This Row],[FiveYearFuelCost]]+Table3[[#This Row],[FiveYearInsurance]]+Table3[[#This Row],[FiveYearRepairCost]]</f>
        <v>24591.47347207287</v>
      </c>
    </row>
    <row r="960" spans="1:22" x14ac:dyDescent="0.25">
      <c r="A960" t="s">
        <v>3398</v>
      </c>
      <c r="B960" t="s">
        <v>3411</v>
      </c>
      <c r="C960" t="s">
        <v>3412</v>
      </c>
      <c r="D960">
        <v>2005</v>
      </c>
      <c r="E960">
        <v>9</v>
      </c>
      <c r="F960">
        <v>2.33</v>
      </c>
      <c r="G960" s="21">
        <v>24.018000000000001</v>
      </c>
      <c r="H960" s="5">
        <v>108000</v>
      </c>
      <c r="I960" s="6">
        <v>2.6800000000000001E-2</v>
      </c>
      <c r="J960" s="6">
        <v>0.97319999999999995</v>
      </c>
      <c r="K960" s="6">
        <v>0.1252666667</v>
      </c>
      <c r="L960" s="6">
        <v>0.87473333330000003</v>
      </c>
      <c r="M960" s="7">
        <v>4518</v>
      </c>
      <c r="N960" s="7">
        <v>4428</v>
      </c>
      <c r="O960" s="7">
        <v>4608</v>
      </c>
      <c r="P960" t="s">
        <v>222</v>
      </c>
      <c r="Q960" s="5">
        <f>5*12000*Table3[[#This Row],[FiveYearSurvivalRate]]</f>
        <v>52483.999997999999</v>
      </c>
      <c r="R960" s="21">
        <f>365*5*Table3[[#This Row],[FiveYearSurvivalRate]]</f>
        <v>1596.3883332724999</v>
      </c>
      <c r="S960" s="19">
        <f>6000/Table3[[#This Row],[Gas Mileage]]*4</f>
        <v>999.25056207844113</v>
      </c>
      <c r="T960" s="19">
        <f>5000</f>
        <v>5000</v>
      </c>
      <c r="U960" s="19">
        <f>Table3[[#This Row],[Price]]^0.2*20000*LOG((Table3[[#This Row],[Age]]+2))*Table3[[#This Row],[FiveYearDeathRate]]</f>
        <v>14043.303602332158</v>
      </c>
      <c r="V960" s="19">
        <f>Table3[Price]+Table3[[#This Row],[FiveYearFuelCost]]+Table3[[#This Row],[FiveYearInsurance]]+Table3[[#This Row],[FiveYearRepairCost]]</f>
        <v>24560.554164410598</v>
      </c>
    </row>
    <row r="961" spans="1:22" x14ac:dyDescent="0.25">
      <c r="A961" t="s">
        <v>3466</v>
      </c>
      <c r="B961" t="s">
        <v>3487</v>
      </c>
      <c r="C961" t="s">
        <v>3488</v>
      </c>
      <c r="D961">
        <v>2013</v>
      </c>
      <c r="E961">
        <v>1</v>
      </c>
      <c r="F961">
        <v>4</v>
      </c>
      <c r="G961" s="21">
        <v>49.52</v>
      </c>
      <c r="H961" s="5">
        <v>12000</v>
      </c>
      <c r="I961" s="6">
        <v>2.3999999999999998E-3</v>
      </c>
      <c r="J961" s="6">
        <v>0.99760000000000004</v>
      </c>
      <c r="K961" s="6">
        <v>1.54E-2</v>
      </c>
      <c r="L961" s="6">
        <v>0.98460000000000003</v>
      </c>
      <c r="M961" s="7">
        <v>18031</v>
      </c>
      <c r="N961" s="7">
        <v>17643</v>
      </c>
      <c r="O961" s="7">
        <v>18419</v>
      </c>
      <c r="P961" t="s">
        <v>2798</v>
      </c>
      <c r="Q961" s="5">
        <f>5*12000*Table3[[#This Row],[FiveYearSurvivalRate]]</f>
        <v>59076</v>
      </c>
      <c r="R961" s="21">
        <f>365*5*Table3[[#This Row],[FiveYearSurvivalRate]]</f>
        <v>1796.895</v>
      </c>
      <c r="S961" s="19">
        <f>6000/Table3[[#This Row],[Gas Mileage]]*4</f>
        <v>484.65266558966073</v>
      </c>
      <c r="T961" s="19">
        <f>5000</f>
        <v>5000</v>
      </c>
      <c r="U961" s="19">
        <f>Table3[[#This Row],[Price]]^0.2*20000*LOG((Table3[[#This Row],[Age]]+2))*Table3[[#This Row],[FiveYearDeathRate]]</f>
        <v>1043.2381085053739</v>
      </c>
      <c r="V961" s="19">
        <f>Table3[Price]+Table3[[#This Row],[FiveYearFuelCost]]+Table3[[#This Row],[FiveYearInsurance]]+Table3[[#This Row],[FiveYearRepairCost]]</f>
        <v>24558.890774095034</v>
      </c>
    </row>
    <row r="962" spans="1:22" x14ac:dyDescent="0.25">
      <c r="A962" t="s">
        <v>3162</v>
      </c>
      <c r="B962" t="s">
        <v>3169</v>
      </c>
      <c r="C962" t="s">
        <v>3170</v>
      </c>
      <c r="D962">
        <v>2013</v>
      </c>
      <c r="E962">
        <v>1</v>
      </c>
      <c r="F962">
        <v>4</v>
      </c>
      <c r="G962" s="21">
        <v>19.978999999999999</v>
      </c>
      <c r="H962" s="5">
        <v>12000</v>
      </c>
      <c r="I962" s="6">
        <v>3.3999999999999998E-3</v>
      </c>
      <c r="J962" s="6">
        <v>0.99660000000000004</v>
      </c>
      <c r="K962" s="6">
        <v>2.4799999999999999E-2</v>
      </c>
      <c r="L962" s="6">
        <v>0.97519999999999996</v>
      </c>
      <c r="M962" s="7">
        <v>16696</v>
      </c>
      <c r="N962" s="7">
        <v>16444</v>
      </c>
      <c r="O962" s="7">
        <v>16948</v>
      </c>
      <c r="P962" t="s">
        <v>2894</v>
      </c>
      <c r="Q962" s="5">
        <f>5*12000*Table3[[#This Row],[FiveYearSurvivalRate]]</f>
        <v>58512</v>
      </c>
      <c r="R962" s="21">
        <f>365*5*Table3[[#This Row],[FiveYearSurvivalRate]]</f>
        <v>1779.74</v>
      </c>
      <c r="S962" s="19">
        <f>6000/Table3[[#This Row],[Gas Mileage]]*4</f>
        <v>1201.2613243906103</v>
      </c>
      <c r="T962" s="19">
        <f>5000</f>
        <v>5000</v>
      </c>
      <c r="U962" s="19">
        <f>Table3[[#This Row],[Price]]^0.2*20000*LOG((Table3[[#This Row],[Age]]+2))*Table3[[#This Row],[FiveYearDeathRate]]</f>
        <v>1654.3710722929413</v>
      </c>
      <c r="V962" s="19">
        <f>Table3[Price]+Table3[[#This Row],[FiveYearFuelCost]]+Table3[[#This Row],[FiveYearInsurance]]+Table3[[#This Row],[FiveYearRepairCost]]</f>
        <v>24551.632396683552</v>
      </c>
    </row>
    <row r="963" spans="1:22" x14ac:dyDescent="0.25">
      <c r="A963" t="s">
        <v>3244</v>
      </c>
      <c r="B963" t="s">
        <v>3261</v>
      </c>
      <c r="C963" t="s">
        <v>3262</v>
      </c>
      <c r="D963">
        <v>2012</v>
      </c>
      <c r="E963">
        <v>2</v>
      </c>
      <c r="F963">
        <v>4</v>
      </c>
      <c r="G963" s="21">
        <v>23.911999999999999</v>
      </c>
      <c r="H963" s="5">
        <v>24000</v>
      </c>
      <c r="I963" s="6">
        <v>8.0000000000000002E-3</v>
      </c>
      <c r="J963" s="6">
        <v>0.99199999999999999</v>
      </c>
      <c r="K963" s="6">
        <v>0.04</v>
      </c>
      <c r="L963" s="6">
        <v>0.96</v>
      </c>
      <c r="M963" s="7">
        <v>15218</v>
      </c>
      <c r="N963" s="7">
        <v>14905</v>
      </c>
      <c r="O963" s="7">
        <v>15532</v>
      </c>
      <c r="P963" t="s">
        <v>2628</v>
      </c>
      <c r="Q963" s="5">
        <f>5*12000*Table3[[#This Row],[FiveYearSurvivalRate]]</f>
        <v>57600</v>
      </c>
      <c r="R963" s="21">
        <f>365*5*Table3[[#This Row],[FiveYearSurvivalRate]]</f>
        <v>1752</v>
      </c>
      <c r="S963" s="19">
        <f>6000/Table3[[#This Row],[Gas Mileage]]*4</f>
        <v>1003.6801605888257</v>
      </c>
      <c r="T963" s="19">
        <f>5000</f>
        <v>5000</v>
      </c>
      <c r="U963" s="19">
        <f>Table3[[#This Row],[Price]]^0.2*20000*LOG((Table3[[#This Row],[Age]]+2))*Table3[[#This Row],[FiveYearDeathRate]]</f>
        <v>3305.2268413688703</v>
      </c>
      <c r="V963" s="19">
        <f>Table3[Price]+Table3[[#This Row],[FiveYearFuelCost]]+Table3[[#This Row],[FiveYearInsurance]]+Table3[[#This Row],[FiveYearRepairCost]]</f>
        <v>24526.907001957694</v>
      </c>
    </row>
    <row r="964" spans="1:22" x14ac:dyDescent="0.25">
      <c r="A964" t="s">
        <v>3118</v>
      </c>
      <c r="B964" t="s">
        <v>3125</v>
      </c>
      <c r="C964" t="s">
        <v>3126</v>
      </c>
      <c r="D964">
        <v>2014</v>
      </c>
      <c r="E964">
        <v>0</v>
      </c>
      <c r="F964">
        <v>4</v>
      </c>
      <c r="G964" s="21">
        <v>29.31</v>
      </c>
      <c r="H964" s="5">
        <v>0</v>
      </c>
      <c r="I964" s="6">
        <v>0</v>
      </c>
      <c r="J964" s="6">
        <v>1</v>
      </c>
      <c r="K964" s="6">
        <v>1.9E-2</v>
      </c>
      <c r="L964" s="6">
        <v>0.98099999999999998</v>
      </c>
      <c r="M964" s="7">
        <v>17896</v>
      </c>
      <c r="N964" s="7">
        <v>17520</v>
      </c>
      <c r="O964" s="7">
        <v>18272</v>
      </c>
      <c r="P964" t="s">
        <v>3592</v>
      </c>
      <c r="Q964" s="5">
        <f>5*12000*Table3[[#This Row],[FiveYearSurvivalRate]]</f>
        <v>58860</v>
      </c>
      <c r="R964" s="21">
        <f>365*5*Table3[[#This Row],[FiveYearSurvivalRate]]</f>
        <v>1790.325</v>
      </c>
      <c r="S964" s="19">
        <f>6000/Table3[[#This Row],[Gas Mileage]]*4</f>
        <v>818.83316274309118</v>
      </c>
      <c r="T964" s="19">
        <f>5000</f>
        <v>5000</v>
      </c>
      <c r="U964" s="19">
        <f>Table3[[#This Row],[Price]]^0.2*20000*LOG((Table3[[#This Row],[Age]]+2))*Table3[[#This Row],[FiveYearDeathRate]]</f>
        <v>810.85754690750764</v>
      </c>
      <c r="V964" s="19">
        <f>Table3[Price]+Table3[[#This Row],[FiveYearFuelCost]]+Table3[[#This Row],[FiveYearInsurance]]+Table3[[#This Row],[FiveYearRepairCost]]</f>
        <v>24525.6907096506</v>
      </c>
    </row>
    <row r="965" spans="1:22" x14ac:dyDescent="0.25">
      <c r="A965" t="s">
        <v>3398</v>
      </c>
      <c r="B965" t="s">
        <v>3399</v>
      </c>
      <c r="C965" t="s">
        <v>3400</v>
      </c>
      <c r="D965">
        <v>2005</v>
      </c>
      <c r="E965">
        <v>9</v>
      </c>
      <c r="F965">
        <v>2.33</v>
      </c>
      <c r="G965" s="21">
        <v>21.943000000000001</v>
      </c>
      <c r="H965" s="5">
        <v>108000</v>
      </c>
      <c r="I965" s="6">
        <v>2.6800000000000001E-2</v>
      </c>
      <c r="J965" s="6">
        <v>0.97319999999999995</v>
      </c>
      <c r="K965" s="6">
        <v>0.1252666667</v>
      </c>
      <c r="L965" s="6">
        <v>0.87473333330000003</v>
      </c>
      <c r="M965" s="7">
        <v>4437</v>
      </c>
      <c r="N965" s="7">
        <v>4375</v>
      </c>
      <c r="O965" s="7">
        <v>4498</v>
      </c>
      <c r="P965" t="s">
        <v>214</v>
      </c>
      <c r="Q965" s="5">
        <f>5*12000*Table3[[#This Row],[FiveYearSurvivalRate]]</f>
        <v>52483.999997999999</v>
      </c>
      <c r="R965" s="21">
        <f>365*5*Table3[[#This Row],[FiveYearSurvivalRate]]</f>
        <v>1596.3883332724999</v>
      </c>
      <c r="S965" s="19">
        <f>6000/Table3[[#This Row],[Gas Mileage]]*4</f>
        <v>1093.7428792781295</v>
      </c>
      <c r="T965" s="19">
        <f>5000</f>
        <v>5000</v>
      </c>
      <c r="U965" s="19">
        <f>Table3[[#This Row],[Price]]^0.2*20000*LOG((Table3[[#This Row],[Age]]+2))*Table3[[#This Row],[FiveYearDeathRate]]</f>
        <v>13992.584085625611</v>
      </c>
      <c r="V965" s="19">
        <f>Table3[Price]+Table3[[#This Row],[FiveYearFuelCost]]+Table3[[#This Row],[FiveYearInsurance]]+Table3[[#This Row],[FiveYearRepairCost]]</f>
        <v>24523.326964903739</v>
      </c>
    </row>
    <row r="966" spans="1:22" x14ac:dyDescent="0.25">
      <c r="A966" t="s">
        <v>3202</v>
      </c>
      <c r="B966" t="s">
        <v>3209</v>
      </c>
      <c r="C966" t="s">
        <v>3210</v>
      </c>
      <c r="D966">
        <v>2012</v>
      </c>
      <c r="E966">
        <v>2</v>
      </c>
      <c r="F966">
        <v>2.33</v>
      </c>
      <c r="G966" s="21">
        <v>16.616</v>
      </c>
      <c r="H966" s="5">
        <v>24000</v>
      </c>
      <c r="I966" s="6">
        <v>7.6E-3</v>
      </c>
      <c r="J966" s="6">
        <v>0.99239999999999995</v>
      </c>
      <c r="K966" s="6">
        <v>3.04E-2</v>
      </c>
      <c r="L966" s="6">
        <v>0.96960000000000002</v>
      </c>
      <c r="M966" s="7">
        <v>15544</v>
      </c>
      <c r="N966" s="7">
        <v>15300</v>
      </c>
      <c r="O966" s="7">
        <v>15789</v>
      </c>
      <c r="P966" t="s">
        <v>2584</v>
      </c>
      <c r="Q966" s="5">
        <f>5*12000*Table3[[#This Row],[FiveYearSurvivalRate]]</f>
        <v>58176</v>
      </c>
      <c r="R966" s="21">
        <f>365*5*Table3[[#This Row],[FiveYearSurvivalRate]]</f>
        <v>1769.52</v>
      </c>
      <c r="S966" s="19">
        <f>6000/Table3[[#This Row],[Gas Mileage]]*4</f>
        <v>1444.3909484833896</v>
      </c>
      <c r="T966" s="19">
        <f>5000</f>
        <v>5000</v>
      </c>
      <c r="U966" s="19">
        <f>Table3[[#This Row],[Price]]^0.2*20000*LOG((Table3[[#This Row],[Age]]+2))*Table3[[#This Row],[FiveYearDeathRate]]</f>
        <v>2522.6436420004043</v>
      </c>
      <c r="V966" s="19">
        <f>Table3[Price]+Table3[[#This Row],[FiveYearFuelCost]]+Table3[[#This Row],[FiveYearInsurance]]+Table3[[#This Row],[FiveYearRepairCost]]</f>
        <v>24511.034590483792</v>
      </c>
    </row>
    <row r="967" spans="1:22" x14ac:dyDescent="0.25">
      <c r="A967" t="s">
        <v>3288</v>
      </c>
      <c r="B967" t="s">
        <v>3295</v>
      </c>
      <c r="C967" t="s">
        <v>3296</v>
      </c>
      <c r="D967">
        <v>2012</v>
      </c>
      <c r="E967">
        <v>2</v>
      </c>
      <c r="F967">
        <v>3</v>
      </c>
      <c r="G967" s="21">
        <v>18.135999999999999</v>
      </c>
      <c r="H967" s="5">
        <v>24000</v>
      </c>
      <c r="I967" s="6">
        <v>6.7999999999999996E-3</v>
      </c>
      <c r="J967" s="6">
        <v>0.99319999999999997</v>
      </c>
      <c r="K967" s="6">
        <v>3.2599999999999997E-2</v>
      </c>
      <c r="L967" s="6">
        <v>0.96740000000000004</v>
      </c>
      <c r="M967" s="7">
        <v>15476</v>
      </c>
      <c r="N967" s="7">
        <v>15304</v>
      </c>
      <c r="O967" s="7">
        <v>15647</v>
      </c>
      <c r="P967" t="s">
        <v>2654</v>
      </c>
      <c r="Q967" s="5">
        <f>5*12000*Table3[[#This Row],[FiveYearSurvivalRate]]</f>
        <v>58044</v>
      </c>
      <c r="R967" s="21">
        <f>365*5*Table3[[#This Row],[FiveYearSurvivalRate]]</f>
        <v>1765.5050000000001</v>
      </c>
      <c r="S967" s="19">
        <f>6000/Table3[[#This Row],[Gas Mileage]]*4</f>
        <v>1323.3348037053374</v>
      </c>
      <c r="T967" s="19">
        <f>5000</f>
        <v>5000</v>
      </c>
      <c r="U967" s="19">
        <f>Table3[[#This Row],[Price]]^0.2*20000*LOG((Table3[[#This Row],[Age]]+2))*Table3[[#This Row],[FiveYearDeathRate]]</f>
        <v>2702.8323476905775</v>
      </c>
      <c r="V967" s="19">
        <f>Table3[Price]+Table3[[#This Row],[FiveYearFuelCost]]+Table3[[#This Row],[FiveYearInsurance]]+Table3[[#This Row],[FiveYearRepairCost]]</f>
        <v>24502.167151395915</v>
      </c>
    </row>
    <row r="968" spans="1:22" x14ac:dyDescent="0.25">
      <c r="A968" t="s">
        <v>3453</v>
      </c>
      <c r="B968" t="s">
        <v>3454</v>
      </c>
      <c r="C968" t="s">
        <v>3455</v>
      </c>
      <c r="D968">
        <v>2012</v>
      </c>
      <c r="E968">
        <v>2</v>
      </c>
      <c r="F968">
        <v>4</v>
      </c>
      <c r="G968" s="21">
        <v>23.937999999999999</v>
      </c>
      <c r="H968" s="5">
        <v>24000</v>
      </c>
      <c r="I968" s="6">
        <v>4.0000000000000002E-4</v>
      </c>
      <c r="J968" s="6">
        <v>0.99960000000000004</v>
      </c>
      <c r="K968" s="6">
        <v>3.8E-3</v>
      </c>
      <c r="L968" s="6">
        <v>0.99619999999999997</v>
      </c>
      <c r="M968" s="7">
        <v>18169</v>
      </c>
      <c r="N968" s="7">
        <v>17843</v>
      </c>
      <c r="O968" s="7">
        <v>18495</v>
      </c>
      <c r="P968" t="s">
        <v>2418</v>
      </c>
      <c r="Q968" s="5">
        <f>5*12000*Table3[[#This Row],[FiveYearSurvivalRate]]</f>
        <v>59772</v>
      </c>
      <c r="R968" s="21">
        <f>365*5*Table3[[#This Row],[FiveYearSurvivalRate]]</f>
        <v>1818.0650000000001</v>
      </c>
      <c r="S968" s="19">
        <f>6000/Table3[[#This Row],[Gas Mileage]]*4</f>
        <v>1002.5900242292589</v>
      </c>
      <c r="T968" s="19">
        <f>5000</f>
        <v>5000</v>
      </c>
      <c r="U968" s="19">
        <f>Table3[[#This Row],[Price]]^0.2*20000*LOG((Table3[[#This Row],[Age]]+2))*Table3[[#This Row],[FiveYearDeathRate]]</f>
        <v>325.3265931771378</v>
      </c>
      <c r="V968" s="19">
        <f>Table3[Price]+Table3[[#This Row],[FiveYearFuelCost]]+Table3[[#This Row],[FiveYearInsurance]]+Table3[[#This Row],[FiveYearRepairCost]]</f>
        <v>24496.916617406398</v>
      </c>
    </row>
    <row r="969" spans="1:22" x14ac:dyDescent="0.25">
      <c r="A969" t="s">
        <v>3101</v>
      </c>
      <c r="B969" t="s">
        <v>3106</v>
      </c>
      <c r="C969" t="s">
        <v>3107</v>
      </c>
      <c r="D969">
        <v>2009</v>
      </c>
      <c r="E969">
        <v>5</v>
      </c>
      <c r="F969">
        <v>2.33</v>
      </c>
      <c r="G969" s="21">
        <v>19</v>
      </c>
      <c r="H969" s="5">
        <v>60000</v>
      </c>
      <c r="I969" s="6">
        <v>5.0000000000000001E-3</v>
      </c>
      <c r="J969" s="6">
        <v>0.995</v>
      </c>
      <c r="K969" s="6">
        <v>3.6999999999999998E-2</v>
      </c>
      <c r="L969" s="6">
        <v>0.96299999999999997</v>
      </c>
      <c r="M969" s="7">
        <v>14003</v>
      </c>
      <c r="N969" s="7">
        <v>13784</v>
      </c>
      <c r="O969" s="7">
        <v>14222</v>
      </c>
      <c r="P969" t="s">
        <v>1354</v>
      </c>
      <c r="Q969" s="5">
        <f>5*12000*Table3[[#This Row],[FiveYearSurvivalRate]]</f>
        <v>57780</v>
      </c>
      <c r="R969" s="21">
        <f>365*5*Table3[[#This Row],[FiveYearSurvivalRate]]</f>
        <v>1757.4749999999999</v>
      </c>
      <c r="S969" s="19">
        <f>6000/Table3[[#This Row],[Gas Mileage]]*4</f>
        <v>1263.1578947368421</v>
      </c>
      <c r="T969" s="19">
        <f>5000</f>
        <v>5000</v>
      </c>
      <c r="U969" s="19">
        <f>Table3[[#This Row],[Price]]^0.2*20000*LOG((Table3[[#This Row],[Age]]+2))*Table3[[#This Row],[FiveYearDeathRate]]</f>
        <v>4220.6858849409346</v>
      </c>
      <c r="V969" s="19">
        <f>Table3[Price]+Table3[[#This Row],[FiveYearFuelCost]]+Table3[[#This Row],[FiveYearInsurance]]+Table3[[#This Row],[FiveYearRepairCost]]</f>
        <v>24486.843779677773</v>
      </c>
    </row>
    <row r="970" spans="1:22" x14ac:dyDescent="0.25">
      <c r="A970" t="s">
        <v>3048</v>
      </c>
      <c r="B970" t="s">
        <v>3057</v>
      </c>
      <c r="C970" t="s">
        <v>3058</v>
      </c>
      <c r="D970">
        <v>2009</v>
      </c>
      <c r="E970">
        <v>5</v>
      </c>
      <c r="F970">
        <v>4</v>
      </c>
      <c r="G970" s="21">
        <v>22.597000000000001</v>
      </c>
      <c r="H970" s="5">
        <v>60000</v>
      </c>
      <c r="I970" s="6">
        <v>1.0999999999999999E-2</v>
      </c>
      <c r="J970" s="6">
        <v>0.98899999999999999</v>
      </c>
      <c r="K970" s="6">
        <v>3.6999999999999998E-2</v>
      </c>
      <c r="L970" s="6">
        <v>0.96299999999999997</v>
      </c>
      <c r="M970" s="7">
        <v>14185</v>
      </c>
      <c r="N970" s="7">
        <v>13927</v>
      </c>
      <c r="O970" s="7">
        <v>14443</v>
      </c>
      <c r="P970" t="s">
        <v>1410</v>
      </c>
      <c r="Q970" s="5">
        <f>5*12000*Table3[[#This Row],[FiveYearSurvivalRate]]</f>
        <v>57780</v>
      </c>
      <c r="R970" s="21">
        <f>365*5*Table3[[#This Row],[FiveYearSurvivalRate]]</f>
        <v>1757.4749999999999</v>
      </c>
      <c r="S970" s="19">
        <f>6000/Table3[[#This Row],[Gas Mileage]]*4</f>
        <v>1062.0878877727132</v>
      </c>
      <c r="T970" s="19">
        <f>5000</f>
        <v>5000</v>
      </c>
      <c r="U970" s="19">
        <f>Table3[[#This Row],[Price]]^0.2*20000*LOG((Table3[[#This Row],[Age]]+2))*Table3[[#This Row],[FiveYearDeathRate]]</f>
        <v>4231.6007187987088</v>
      </c>
      <c r="V970" s="19">
        <f>Table3[Price]+Table3[[#This Row],[FiveYearFuelCost]]+Table3[[#This Row],[FiveYearInsurance]]+Table3[[#This Row],[FiveYearRepairCost]]</f>
        <v>24478.688606571424</v>
      </c>
    </row>
    <row r="971" spans="1:22" x14ac:dyDescent="0.25">
      <c r="A971" t="s">
        <v>3217</v>
      </c>
      <c r="B971" t="s">
        <v>3240</v>
      </c>
      <c r="C971" t="s">
        <v>3241</v>
      </c>
      <c r="D971">
        <v>2008</v>
      </c>
      <c r="E971">
        <v>6</v>
      </c>
      <c r="F971">
        <v>3.67</v>
      </c>
      <c r="G971" s="21">
        <v>17.46</v>
      </c>
      <c r="H971" s="5">
        <v>72000</v>
      </c>
      <c r="I971" s="6">
        <v>1.3599999999999999E-2</v>
      </c>
      <c r="J971" s="6">
        <v>0.98640000000000005</v>
      </c>
      <c r="K971" s="6">
        <v>4.6399999999999997E-2</v>
      </c>
      <c r="L971" s="6">
        <v>0.9536</v>
      </c>
      <c r="M971" s="7">
        <v>12562</v>
      </c>
      <c r="N971" s="7">
        <v>12311</v>
      </c>
      <c r="O971" s="7">
        <v>12812</v>
      </c>
      <c r="P971" t="s">
        <v>1108</v>
      </c>
      <c r="Q971" s="5">
        <f>5*12000*Table3[[#This Row],[FiveYearSurvivalRate]]</f>
        <v>57216</v>
      </c>
      <c r="R971" s="21">
        <f>365*5*Table3[[#This Row],[FiveYearSurvivalRate]]</f>
        <v>1740.32</v>
      </c>
      <c r="S971" s="19">
        <f>6000/Table3[[#This Row],[Gas Mileage]]*4</f>
        <v>1374.5704467353951</v>
      </c>
      <c r="T971" s="19">
        <f>5000</f>
        <v>5000</v>
      </c>
      <c r="U971" s="19">
        <f>Table3[[#This Row],[Price]]^0.2*20000*LOG((Table3[[#This Row],[Age]]+2))*Table3[[#This Row],[FiveYearDeathRate]]</f>
        <v>5534.6576325634733</v>
      </c>
      <c r="V971" s="19">
        <f>Table3[Price]+Table3[[#This Row],[FiveYearFuelCost]]+Table3[[#This Row],[FiveYearInsurance]]+Table3[[#This Row],[FiveYearRepairCost]]</f>
        <v>24471.228079298868</v>
      </c>
    </row>
    <row r="972" spans="1:22" x14ac:dyDescent="0.25">
      <c r="A972" t="s">
        <v>3466</v>
      </c>
      <c r="B972" t="s">
        <v>3491</v>
      </c>
      <c r="C972" t="s">
        <v>3492</v>
      </c>
      <c r="D972">
        <v>2011</v>
      </c>
      <c r="E972">
        <v>3</v>
      </c>
      <c r="F972">
        <v>4</v>
      </c>
      <c r="G972" s="21">
        <v>20.774000000000001</v>
      </c>
      <c r="H972" s="5">
        <v>36000</v>
      </c>
      <c r="I972" s="6">
        <v>7.1999999999999998E-3</v>
      </c>
      <c r="J972" s="6">
        <v>0.99280000000000002</v>
      </c>
      <c r="K972" s="6">
        <v>2.2200000000000001E-2</v>
      </c>
      <c r="L972" s="6">
        <v>0.9778</v>
      </c>
      <c r="M972" s="7">
        <v>16127</v>
      </c>
      <c r="N972" s="7">
        <v>15719</v>
      </c>
      <c r="O972" s="7">
        <v>16534</v>
      </c>
      <c r="P972" t="s">
        <v>2092</v>
      </c>
      <c r="Q972" s="5">
        <f>5*12000*Table3[[#This Row],[FiveYearSurvivalRate]]</f>
        <v>58668</v>
      </c>
      <c r="R972" s="21">
        <f>365*5*Table3[[#This Row],[FiveYearSurvivalRate]]</f>
        <v>1784.4849999999999</v>
      </c>
      <c r="S972" s="19">
        <f>6000/Table3[[#This Row],[Gas Mileage]]*4</f>
        <v>1155.2902666795032</v>
      </c>
      <c r="T972" s="19">
        <f>5000</f>
        <v>5000</v>
      </c>
      <c r="U972" s="19">
        <f>Table3[[#This Row],[Price]]^0.2*20000*LOG((Table3[[#This Row],[Age]]+2))*Table3[[#This Row],[FiveYearDeathRate]]</f>
        <v>2154.5284147063239</v>
      </c>
      <c r="V972" s="19">
        <f>Table3[Price]+Table3[[#This Row],[FiveYearFuelCost]]+Table3[[#This Row],[FiveYearInsurance]]+Table3[[#This Row],[FiveYearRepairCost]]</f>
        <v>24436.818681385826</v>
      </c>
    </row>
    <row r="973" spans="1:22" x14ac:dyDescent="0.25">
      <c r="A973" t="s">
        <v>3101</v>
      </c>
      <c r="B973" t="s">
        <v>3116</v>
      </c>
      <c r="C973" t="s">
        <v>3117</v>
      </c>
      <c r="D973">
        <v>2005</v>
      </c>
      <c r="E973">
        <v>9</v>
      </c>
      <c r="F973">
        <v>2</v>
      </c>
      <c r="G973" s="21">
        <v>22.5</v>
      </c>
      <c r="H973" s="5">
        <v>108000</v>
      </c>
      <c r="I973" s="6">
        <v>1.78E-2</v>
      </c>
      <c r="J973" s="6">
        <v>0.98219999999999996</v>
      </c>
      <c r="K973" s="6">
        <v>0.1092666667</v>
      </c>
      <c r="L973" s="6">
        <v>0.89073333330000004</v>
      </c>
      <c r="M973" s="7">
        <v>5569</v>
      </c>
      <c r="N973" s="7">
        <v>5496</v>
      </c>
      <c r="O973" s="7">
        <v>5641</v>
      </c>
      <c r="P973" t="s">
        <v>84</v>
      </c>
      <c r="Q973" s="5">
        <f>5*12000*Table3[[#This Row],[FiveYearSurvivalRate]]</f>
        <v>53443.999997999999</v>
      </c>
      <c r="R973" s="21">
        <f>365*5*Table3[[#This Row],[FiveYearSurvivalRate]]</f>
        <v>1625.5883332725</v>
      </c>
      <c r="S973" s="19">
        <f>6000/Table3[[#This Row],[Gas Mileage]]*4</f>
        <v>1066.6666666666667</v>
      </c>
      <c r="T973" s="19">
        <f>5000</f>
        <v>5000</v>
      </c>
      <c r="U973" s="19">
        <f>Table3[[#This Row],[Price]]^0.2*20000*LOG((Table3[[#This Row],[Age]]+2))*Table3[[#This Row],[FiveYearDeathRate]]</f>
        <v>12772.84543296626</v>
      </c>
      <c r="V973" s="19">
        <f>Table3[Price]+Table3[[#This Row],[FiveYearFuelCost]]+Table3[[#This Row],[FiveYearInsurance]]+Table3[[#This Row],[FiveYearRepairCost]]</f>
        <v>24408.512099632928</v>
      </c>
    </row>
    <row r="974" spans="1:22" x14ac:dyDescent="0.25">
      <c r="A974" t="s">
        <v>3080</v>
      </c>
      <c r="B974" t="s">
        <v>3089</v>
      </c>
      <c r="C974" t="s">
        <v>3090</v>
      </c>
      <c r="D974">
        <v>2011</v>
      </c>
      <c r="E974">
        <v>3</v>
      </c>
      <c r="G974" s="21">
        <v>22.5</v>
      </c>
      <c r="H974" s="5">
        <v>36000</v>
      </c>
      <c r="I974" s="6">
        <v>3.0000000000000001E-3</v>
      </c>
      <c r="J974" s="6">
        <v>0.997</v>
      </c>
      <c r="K974" s="6">
        <v>1.46E-2</v>
      </c>
      <c r="L974" s="6">
        <v>0.98540000000000005</v>
      </c>
      <c r="M974" s="7">
        <v>16903</v>
      </c>
      <c r="N974" s="7">
        <v>16559</v>
      </c>
      <c r="O974" s="7">
        <v>17247</v>
      </c>
      <c r="P974" t="s">
        <v>2106</v>
      </c>
      <c r="Q974" s="5">
        <f>5*12000*Table3[[#This Row],[FiveYearSurvivalRate]]</f>
        <v>59124</v>
      </c>
      <c r="R974" s="21">
        <f>365*5*Table3[[#This Row],[FiveYearSurvivalRate]]</f>
        <v>1798.355</v>
      </c>
      <c r="S974" s="19">
        <f>6000/Table3[[#This Row],[Gas Mileage]]*4</f>
        <v>1066.6666666666667</v>
      </c>
      <c r="T974" s="19">
        <f>5000</f>
        <v>5000</v>
      </c>
      <c r="U974" s="19">
        <f>Table3[[#This Row],[Price]]^0.2*20000*LOG((Table3[[#This Row],[Age]]+2))*Table3[[#This Row],[FiveYearDeathRate]]</f>
        <v>1430.3230864821442</v>
      </c>
      <c r="V974" s="19">
        <f>Table3[Price]+Table3[[#This Row],[FiveYearFuelCost]]+Table3[[#This Row],[FiveYearInsurance]]+Table3[[#This Row],[FiveYearRepairCost]]</f>
        <v>24399.989753148813</v>
      </c>
    </row>
    <row r="975" spans="1:22" x14ac:dyDescent="0.25">
      <c r="A975" t="s">
        <v>3101</v>
      </c>
      <c r="B975" t="s">
        <v>3116</v>
      </c>
      <c r="C975" t="s">
        <v>3117</v>
      </c>
      <c r="D975">
        <v>2008</v>
      </c>
      <c r="E975">
        <v>6</v>
      </c>
      <c r="F975">
        <v>2</v>
      </c>
      <c r="G975" s="21">
        <v>22.5</v>
      </c>
      <c r="H975" s="5">
        <v>72000</v>
      </c>
      <c r="I975" s="6">
        <v>8.2000000000000007E-3</v>
      </c>
      <c r="J975" s="6">
        <v>0.99180000000000001</v>
      </c>
      <c r="K975" s="6">
        <v>5.5066666700000003E-2</v>
      </c>
      <c r="L975" s="6">
        <v>0.94493333329999996</v>
      </c>
      <c r="M975" s="7">
        <v>11841</v>
      </c>
      <c r="N975" s="7">
        <v>11626</v>
      </c>
      <c r="O975" s="7">
        <v>12056</v>
      </c>
      <c r="P975" t="s">
        <v>1012</v>
      </c>
      <c r="Q975" s="5">
        <f>5*12000*Table3[[#This Row],[FiveYearSurvivalRate]]</f>
        <v>56695.999997999999</v>
      </c>
      <c r="R975" s="21">
        <f>365*5*Table3[[#This Row],[FiveYearSurvivalRate]]</f>
        <v>1724.5033332725</v>
      </c>
      <c r="S975" s="19">
        <f>6000/Table3[[#This Row],[Gas Mileage]]*4</f>
        <v>1066.6666666666667</v>
      </c>
      <c r="T975" s="19">
        <f>5000</f>
        <v>5000</v>
      </c>
      <c r="U975" s="19">
        <f>Table3[[#This Row],[Price]]^0.2*20000*LOG((Table3[[#This Row],[Age]]+2))*Table3[[#This Row],[FiveYearDeathRate]]</f>
        <v>6491.2373234075867</v>
      </c>
      <c r="V975" s="19">
        <f>Table3[Price]+Table3[[#This Row],[FiveYearFuelCost]]+Table3[[#This Row],[FiveYearInsurance]]+Table3[[#This Row],[FiveYearRepairCost]]</f>
        <v>24398.90399007425</v>
      </c>
    </row>
    <row r="976" spans="1:22" x14ac:dyDescent="0.25">
      <c r="A976" t="s">
        <v>3288</v>
      </c>
      <c r="B976" t="s">
        <v>3293</v>
      </c>
      <c r="C976" t="s">
        <v>3294</v>
      </c>
      <c r="D976">
        <v>2010</v>
      </c>
      <c r="E976">
        <v>4</v>
      </c>
      <c r="F976">
        <v>3.67</v>
      </c>
      <c r="G976" s="21">
        <v>18.800999999999998</v>
      </c>
      <c r="H976" s="5">
        <v>48000</v>
      </c>
      <c r="I976" s="6">
        <v>1.3599999999999999E-2</v>
      </c>
      <c r="J976" s="6">
        <v>0.98640000000000005</v>
      </c>
      <c r="K976" s="6">
        <v>4.82E-2</v>
      </c>
      <c r="L976" s="6">
        <v>0.95179999999999998</v>
      </c>
      <c r="M976" s="7">
        <v>13115</v>
      </c>
      <c r="N976" s="7">
        <v>12825</v>
      </c>
      <c r="O976" s="7">
        <v>13404</v>
      </c>
      <c r="P976" t="s">
        <v>1876</v>
      </c>
      <c r="Q976" s="5">
        <f>5*12000*Table3[[#This Row],[FiveYearSurvivalRate]]</f>
        <v>57108</v>
      </c>
      <c r="R976" s="21">
        <f>365*5*Table3[[#This Row],[FiveYearSurvivalRate]]</f>
        <v>1737.0349999999999</v>
      </c>
      <c r="S976" s="19">
        <f>6000/Table3[[#This Row],[Gas Mileage]]*4</f>
        <v>1276.5278442636031</v>
      </c>
      <c r="T976" s="19">
        <f>5000</f>
        <v>5000</v>
      </c>
      <c r="U976" s="19">
        <f>Table3[[#This Row],[Price]]^0.2*20000*LOG((Table3[[#This Row],[Age]]+2))*Table3[[#This Row],[FiveYearDeathRate]]</f>
        <v>4996.8315902523618</v>
      </c>
      <c r="V976" s="19">
        <f>Table3[Price]+Table3[[#This Row],[FiveYearFuelCost]]+Table3[[#This Row],[FiveYearInsurance]]+Table3[[#This Row],[FiveYearRepairCost]]</f>
        <v>24388.359434515965</v>
      </c>
    </row>
    <row r="977" spans="1:22" x14ac:dyDescent="0.25">
      <c r="A977" t="s">
        <v>3376</v>
      </c>
      <c r="B977" t="s">
        <v>3396</v>
      </c>
      <c r="C977" t="s">
        <v>3397</v>
      </c>
      <c r="D977">
        <v>2005</v>
      </c>
      <c r="E977">
        <v>9</v>
      </c>
      <c r="F977">
        <v>2.33</v>
      </c>
      <c r="G977" s="21">
        <v>23</v>
      </c>
      <c r="H977" s="5">
        <v>108000</v>
      </c>
      <c r="I977" s="6">
        <v>2.8000000000000001E-2</v>
      </c>
      <c r="J977" s="6">
        <v>0.97199999999999998</v>
      </c>
      <c r="K977" s="6">
        <v>0.13026666670000001</v>
      </c>
      <c r="L977" s="6">
        <v>0.86973333330000002</v>
      </c>
      <c r="M977" s="7">
        <v>4052</v>
      </c>
      <c r="N977" s="7">
        <v>3968</v>
      </c>
      <c r="O977" s="7">
        <v>4136</v>
      </c>
      <c r="P977" t="s">
        <v>212</v>
      </c>
      <c r="Q977" s="5">
        <f>5*12000*Table3[[#This Row],[FiveYearSurvivalRate]]</f>
        <v>52183.999997999999</v>
      </c>
      <c r="R977" s="21">
        <f>365*5*Table3[[#This Row],[FiveYearSurvivalRate]]</f>
        <v>1587.2633332724999</v>
      </c>
      <c r="S977" s="19">
        <f>6000/Table3[[#This Row],[Gas Mileage]]*4</f>
        <v>1043.4782608695652</v>
      </c>
      <c r="T977" s="19">
        <f>5000</f>
        <v>5000</v>
      </c>
      <c r="U977" s="19">
        <f>Table3[[#This Row],[Price]]^0.2*20000*LOG((Table3[[#This Row],[Age]]+2))*Table3[[#This Row],[FiveYearDeathRate]]</f>
        <v>14289.324743947123</v>
      </c>
      <c r="V977" s="19">
        <f>Table3[Price]+Table3[[#This Row],[FiveYearFuelCost]]+Table3[[#This Row],[FiveYearInsurance]]+Table3[[#This Row],[FiveYearRepairCost]]</f>
        <v>24384.803004816687</v>
      </c>
    </row>
    <row r="978" spans="1:22" x14ac:dyDescent="0.25">
      <c r="A978" t="s">
        <v>3217</v>
      </c>
      <c r="B978" t="s">
        <v>3236</v>
      </c>
      <c r="C978" t="s">
        <v>3237</v>
      </c>
      <c r="D978">
        <v>2010</v>
      </c>
      <c r="E978">
        <v>4</v>
      </c>
      <c r="F978">
        <v>4</v>
      </c>
      <c r="G978" s="21">
        <v>21.75</v>
      </c>
      <c r="H978" s="5">
        <v>48000</v>
      </c>
      <c r="I978" s="6">
        <v>8.8000000000000005E-3</v>
      </c>
      <c r="J978" s="6">
        <v>0.99119999999999997</v>
      </c>
      <c r="K978" s="6">
        <v>2.1399999999999999E-2</v>
      </c>
      <c r="L978" s="6">
        <v>0.97860000000000003</v>
      </c>
      <c r="M978" s="7">
        <v>15962</v>
      </c>
      <c r="N978" s="7">
        <v>15522</v>
      </c>
      <c r="O978" s="7">
        <v>16402</v>
      </c>
      <c r="P978" t="s">
        <v>1834</v>
      </c>
      <c r="Q978" s="5">
        <f>5*12000*Table3[[#This Row],[FiveYearSurvivalRate]]</f>
        <v>58716</v>
      </c>
      <c r="R978" s="21">
        <f>365*5*Table3[[#This Row],[FiveYearSurvivalRate]]</f>
        <v>1785.9449999999999</v>
      </c>
      <c r="S978" s="19">
        <f>6000/Table3[[#This Row],[Gas Mileage]]*4</f>
        <v>1103.4482758620691</v>
      </c>
      <c r="T978" s="19">
        <f>5000</f>
        <v>5000</v>
      </c>
      <c r="U978" s="19">
        <f>Table3[[#This Row],[Price]]^0.2*20000*LOG((Table3[[#This Row],[Age]]+2))*Table3[[#This Row],[FiveYearDeathRate]]</f>
        <v>2307.4125474688076</v>
      </c>
      <c r="V978" s="19">
        <f>Table3[Price]+Table3[[#This Row],[FiveYearFuelCost]]+Table3[[#This Row],[FiveYearInsurance]]+Table3[[#This Row],[FiveYearRepairCost]]</f>
        <v>24372.860823330877</v>
      </c>
    </row>
    <row r="979" spans="1:22" x14ac:dyDescent="0.25">
      <c r="A979" t="s">
        <v>3244</v>
      </c>
      <c r="B979" t="s">
        <v>3261</v>
      </c>
      <c r="C979" t="s">
        <v>3262</v>
      </c>
      <c r="D979">
        <v>2010</v>
      </c>
      <c r="E979">
        <v>4</v>
      </c>
      <c r="F979">
        <v>4</v>
      </c>
      <c r="G979" s="21">
        <v>23.911999999999999</v>
      </c>
      <c r="H979" s="5">
        <v>48000</v>
      </c>
      <c r="I979" s="6">
        <v>1.6E-2</v>
      </c>
      <c r="J979" s="6">
        <v>0.98399999999999999</v>
      </c>
      <c r="K979" s="6">
        <v>0.06</v>
      </c>
      <c r="L979" s="6">
        <v>0.94</v>
      </c>
      <c r="M979" s="7">
        <v>12227</v>
      </c>
      <c r="N979" s="7">
        <v>11908</v>
      </c>
      <c r="O979" s="7">
        <v>12547</v>
      </c>
      <c r="P979" t="s">
        <v>1854</v>
      </c>
      <c r="Q979" s="5">
        <f>5*12000*Table3[[#This Row],[FiveYearSurvivalRate]]</f>
        <v>56400</v>
      </c>
      <c r="R979" s="21">
        <f>365*5*Table3[[#This Row],[FiveYearSurvivalRate]]</f>
        <v>1715.5</v>
      </c>
      <c r="S979" s="19">
        <f>6000/Table3[[#This Row],[Gas Mileage]]*4</f>
        <v>1003.6801605888257</v>
      </c>
      <c r="T979" s="19">
        <f>5000</f>
        <v>5000</v>
      </c>
      <c r="U979" s="19">
        <f>Table3[[#This Row],[Price]]^0.2*20000*LOG((Table3[[#This Row],[Age]]+2))*Table3[[#This Row],[FiveYearDeathRate]]</f>
        <v>6133.5124072662293</v>
      </c>
      <c r="V979" s="19">
        <f>Table3[Price]+Table3[[#This Row],[FiveYearFuelCost]]+Table3[[#This Row],[FiveYearInsurance]]+Table3[[#This Row],[FiveYearRepairCost]]</f>
        <v>24364.192567855054</v>
      </c>
    </row>
    <row r="980" spans="1:22" x14ac:dyDescent="0.25">
      <c r="A980" t="s">
        <v>3244</v>
      </c>
      <c r="B980" t="s">
        <v>3261</v>
      </c>
      <c r="C980" t="s">
        <v>3262</v>
      </c>
      <c r="D980">
        <v>2011</v>
      </c>
      <c r="E980">
        <v>3</v>
      </c>
      <c r="F980">
        <v>4</v>
      </c>
      <c r="G980" s="21">
        <v>23.911999999999999</v>
      </c>
      <c r="H980" s="5">
        <v>36000</v>
      </c>
      <c r="I980" s="6">
        <v>1.2E-2</v>
      </c>
      <c r="J980" s="6">
        <v>0.98799999999999999</v>
      </c>
      <c r="K980" s="6">
        <v>0.05</v>
      </c>
      <c r="L980" s="6">
        <v>0.95</v>
      </c>
      <c r="M980" s="7">
        <v>13657</v>
      </c>
      <c r="N980" s="7">
        <v>13331</v>
      </c>
      <c r="O980" s="7">
        <v>13983</v>
      </c>
      <c r="P980" t="s">
        <v>2280</v>
      </c>
      <c r="Q980" s="5">
        <f>5*12000*Table3[[#This Row],[FiveYearSurvivalRate]]</f>
        <v>57000</v>
      </c>
      <c r="R980" s="21">
        <f>365*5*Table3[[#This Row],[FiveYearSurvivalRate]]</f>
        <v>1733.75</v>
      </c>
      <c r="S980" s="19">
        <f>6000/Table3[[#This Row],[Gas Mileage]]*4</f>
        <v>1003.6801605888257</v>
      </c>
      <c r="T980" s="19">
        <f>5000</f>
        <v>5000</v>
      </c>
      <c r="U980" s="19">
        <f>Table3[[#This Row],[Price]]^0.2*20000*LOG((Table3[[#This Row],[Age]]+2))*Table3[[#This Row],[FiveYearDeathRate]]</f>
        <v>4693.8542563133615</v>
      </c>
      <c r="V980" s="19">
        <f>Table3[Price]+Table3[[#This Row],[FiveYearFuelCost]]+Table3[[#This Row],[FiveYearInsurance]]+Table3[[#This Row],[FiveYearRepairCost]]</f>
        <v>24354.534416902185</v>
      </c>
    </row>
    <row r="981" spans="1:22" x14ac:dyDescent="0.25">
      <c r="A981" t="s">
        <v>3359</v>
      </c>
      <c r="B981" t="s">
        <v>3370</v>
      </c>
      <c r="C981" t="s">
        <v>3371</v>
      </c>
      <c r="D981">
        <v>2010</v>
      </c>
      <c r="E981">
        <v>4</v>
      </c>
      <c r="F981">
        <v>3.67</v>
      </c>
      <c r="G981" s="21">
        <v>22.294499999999999</v>
      </c>
      <c r="H981" s="5">
        <v>48000</v>
      </c>
      <c r="I981" s="6">
        <v>8.8000000000000005E-3</v>
      </c>
      <c r="J981" s="6">
        <v>0.99119999999999997</v>
      </c>
      <c r="K981" s="6">
        <v>3.5000000000000003E-2</v>
      </c>
      <c r="L981" s="6">
        <v>0.96499999999999997</v>
      </c>
      <c r="M981" s="7">
        <v>14572</v>
      </c>
      <c r="N981" s="7">
        <v>14237</v>
      </c>
      <c r="O981" s="7">
        <v>14908</v>
      </c>
      <c r="P981" t="s">
        <v>1572</v>
      </c>
      <c r="Q981" s="5">
        <f>5*12000*Table3[[#This Row],[FiveYearSurvivalRate]]</f>
        <v>57900</v>
      </c>
      <c r="R981" s="21">
        <f>365*5*Table3[[#This Row],[FiveYearSurvivalRate]]</f>
        <v>1761.125</v>
      </c>
      <c r="S981" s="19">
        <f>6000/Table3[[#This Row],[Gas Mileage]]*4</f>
        <v>1076.4986880172239</v>
      </c>
      <c r="T981" s="19">
        <f>5000</f>
        <v>5000</v>
      </c>
      <c r="U981" s="19">
        <f>Table3[[#This Row],[Price]]^0.2*20000*LOG((Table3[[#This Row],[Age]]+2))*Table3[[#This Row],[FiveYearDeathRate]]</f>
        <v>3705.6627521443725</v>
      </c>
      <c r="V981" s="19">
        <f>Table3[Price]+Table3[[#This Row],[FiveYearFuelCost]]+Table3[[#This Row],[FiveYearInsurance]]+Table3[[#This Row],[FiveYearRepairCost]]</f>
        <v>24354.161440161595</v>
      </c>
    </row>
    <row r="982" spans="1:22" x14ac:dyDescent="0.25">
      <c r="A982" t="s">
        <v>3080</v>
      </c>
      <c r="B982" t="s">
        <v>3093</v>
      </c>
      <c r="C982" t="s">
        <v>3094</v>
      </c>
      <c r="D982">
        <v>2005</v>
      </c>
      <c r="E982">
        <v>9</v>
      </c>
      <c r="F982">
        <v>1.33</v>
      </c>
      <c r="G982" s="21">
        <v>17</v>
      </c>
      <c r="H982" s="5">
        <v>108000</v>
      </c>
      <c r="I982" s="6">
        <v>1.78E-2</v>
      </c>
      <c r="J982" s="6">
        <v>0.98219999999999996</v>
      </c>
      <c r="K982" s="6">
        <v>0.1092666667</v>
      </c>
      <c r="L982" s="6">
        <v>0.89073333330000004</v>
      </c>
      <c r="M982" s="7">
        <v>5276</v>
      </c>
      <c r="N982" s="7">
        <v>5207</v>
      </c>
      <c r="O982" s="7">
        <v>5346</v>
      </c>
      <c r="P982" t="s">
        <v>68</v>
      </c>
      <c r="Q982" s="5">
        <f>5*12000*Table3[[#This Row],[FiveYearSurvivalRate]]</f>
        <v>53443.999997999999</v>
      </c>
      <c r="R982" s="21">
        <f>365*5*Table3[[#This Row],[FiveYearSurvivalRate]]</f>
        <v>1625.5883332725</v>
      </c>
      <c r="S982" s="19">
        <f>6000/Table3[[#This Row],[Gas Mileage]]*4</f>
        <v>1411.7647058823529</v>
      </c>
      <c r="T982" s="19">
        <f>5000</f>
        <v>5000</v>
      </c>
      <c r="U982" s="19">
        <f>Table3[[#This Row],[Price]]^0.2*20000*LOG((Table3[[#This Row],[Age]]+2))*Table3[[#This Row],[FiveYearDeathRate]]</f>
        <v>12635.521484017143</v>
      </c>
      <c r="V982" s="19">
        <f>Table3[Price]+Table3[[#This Row],[FiveYearFuelCost]]+Table3[[#This Row],[FiveYearInsurance]]+Table3[[#This Row],[FiveYearRepairCost]]</f>
        <v>24323.286189899496</v>
      </c>
    </row>
    <row r="983" spans="1:22" x14ac:dyDescent="0.25">
      <c r="A983" t="s">
        <v>3376</v>
      </c>
      <c r="B983" t="s">
        <v>3383</v>
      </c>
      <c r="C983" t="s">
        <v>3384</v>
      </c>
      <c r="D983">
        <v>2006</v>
      </c>
      <c r="E983">
        <v>8</v>
      </c>
      <c r="F983">
        <v>4</v>
      </c>
      <c r="G983" s="21">
        <v>32.340000000000003</v>
      </c>
      <c r="H983" s="5">
        <v>96000</v>
      </c>
      <c r="I983" s="6">
        <v>2.5000000000000001E-2</v>
      </c>
      <c r="J983" s="6">
        <v>0.97499999999999998</v>
      </c>
      <c r="K983" s="6">
        <v>0.10920000000000001</v>
      </c>
      <c r="L983" s="6">
        <v>0.89080000000000004</v>
      </c>
      <c r="M983" s="7">
        <v>6097</v>
      </c>
      <c r="N983" s="7">
        <v>5977</v>
      </c>
      <c r="O983" s="7">
        <v>6217</v>
      </c>
      <c r="P983" t="s">
        <v>490</v>
      </c>
      <c r="Q983" s="5">
        <f>5*12000*Table3[[#This Row],[FiveYearSurvivalRate]]</f>
        <v>53448</v>
      </c>
      <c r="R983" s="21">
        <f>365*5*Table3[[#This Row],[FiveYearSurvivalRate]]</f>
        <v>1625.71</v>
      </c>
      <c r="S983" s="19">
        <f>6000/Table3[[#This Row],[Gas Mileage]]*4</f>
        <v>742.11502782931348</v>
      </c>
      <c r="T983" s="19">
        <f>5000</f>
        <v>5000</v>
      </c>
      <c r="U983" s="19">
        <f>Table3[[#This Row],[Price]]^0.2*20000*LOG((Table3[[#This Row],[Age]]+2))*Table3[[#This Row],[FiveYearDeathRate]]</f>
        <v>12481.761303409052</v>
      </c>
      <c r="V983" s="19">
        <f>Table3[Price]+Table3[[#This Row],[FiveYearFuelCost]]+Table3[[#This Row],[FiveYearInsurance]]+Table3[[#This Row],[FiveYearRepairCost]]</f>
        <v>24320.876331238367</v>
      </c>
    </row>
    <row r="984" spans="1:22" x14ac:dyDescent="0.25">
      <c r="A984" t="s">
        <v>3118</v>
      </c>
      <c r="B984" t="s">
        <v>3127</v>
      </c>
      <c r="C984" t="s">
        <v>3128</v>
      </c>
      <c r="D984">
        <v>2012</v>
      </c>
      <c r="E984">
        <v>2</v>
      </c>
      <c r="F984">
        <v>4</v>
      </c>
      <c r="G984" s="21">
        <v>20.765000000000001</v>
      </c>
      <c r="H984" s="5">
        <v>24000</v>
      </c>
      <c r="I984" s="6">
        <v>7.6E-3</v>
      </c>
      <c r="J984" s="6">
        <v>0.99239999999999995</v>
      </c>
      <c r="K984" s="6">
        <v>3.04E-2</v>
      </c>
      <c r="L984" s="6">
        <v>0.96960000000000002</v>
      </c>
      <c r="M984" s="7">
        <v>15636</v>
      </c>
      <c r="N984" s="7">
        <v>15356</v>
      </c>
      <c r="O984" s="7">
        <v>15917</v>
      </c>
      <c r="P984" t="s">
        <v>2520</v>
      </c>
      <c r="Q984" s="5">
        <f>5*12000*Table3[[#This Row],[FiveYearSurvivalRate]]</f>
        <v>58176</v>
      </c>
      <c r="R984" s="21">
        <f>365*5*Table3[[#This Row],[FiveYearSurvivalRate]]</f>
        <v>1769.52</v>
      </c>
      <c r="S984" s="19">
        <f>6000/Table3[[#This Row],[Gas Mileage]]*4</f>
        <v>1155.7909944618348</v>
      </c>
      <c r="T984" s="19">
        <f>5000</f>
        <v>5000</v>
      </c>
      <c r="U984" s="19">
        <f>Table3[[#This Row],[Price]]^0.2*20000*LOG((Table3[[#This Row],[Age]]+2))*Table3[[#This Row],[FiveYearDeathRate]]</f>
        <v>2525.6227427143785</v>
      </c>
      <c r="V984" s="19">
        <f>Table3[Price]+Table3[[#This Row],[FiveYearFuelCost]]+Table3[[#This Row],[FiveYearInsurance]]+Table3[[#This Row],[FiveYearRepairCost]]</f>
        <v>24317.413737176212</v>
      </c>
    </row>
    <row r="985" spans="1:22" x14ac:dyDescent="0.25">
      <c r="A985" t="s">
        <v>3145</v>
      </c>
      <c r="B985" t="s">
        <v>3148</v>
      </c>
      <c r="C985" t="s">
        <v>3149</v>
      </c>
      <c r="D985">
        <v>2010</v>
      </c>
      <c r="E985">
        <v>4</v>
      </c>
      <c r="F985">
        <v>3</v>
      </c>
      <c r="G985" s="21">
        <v>20.03</v>
      </c>
      <c r="H985" s="5">
        <v>48000</v>
      </c>
      <c r="I985" s="6">
        <v>8.0000000000000002E-3</v>
      </c>
      <c r="J985" s="6">
        <v>0.99199999999999999</v>
      </c>
      <c r="K985" s="6">
        <v>4.9200000000000001E-2</v>
      </c>
      <c r="L985" s="6">
        <v>0.95079999999999998</v>
      </c>
      <c r="M985" s="7">
        <v>13015</v>
      </c>
      <c r="N985" s="7">
        <v>12756</v>
      </c>
      <c r="O985" s="7">
        <v>13273</v>
      </c>
      <c r="P985" t="s">
        <v>1770</v>
      </c>
      <c r="Q985" s="5">
        <f>5*12000*Table3[[#This Row],[FiveYearSurvivalRate]]</f>
        <v>57048</v>
      </c>
      <c r="R985" s="21">
        <f>365*5*Table3[[#This Row],[FiveYearSurvivalRate]]</f>
        <v>1735.21</v>
      </c>
      <c r="S985" s="19">
        <f>6000/Table3[[#This Row],[Gas Mileage]]*4</f>
        <v>1198.2026959560658</v>
      </c>
      <c r="T985" s="19">
        <f>5000</f>
        <v>5000</v>
      </c>
      <c r="U985" s="19">
        <f>Table3[[#This Row],[Price]]^0.2*20000*LOG((Table3[[#This Row],[Age]]+2))*Table3[[#This Row],[FiveYearDeathRate]]</f>
        <v>5092.6983464086006</v>
      </c>
      <c r="V985" s="19">
        <f>Table3[Price]+Table3[[#This Row],[FiveYearFuelCost]]+Table3[[#This Row],[FiveYearInsurance]]+Table3[[#This Row],[FiveYearRepairCost]]</f>
        <v>24305.901042364669</v>
      </c>
    </row>
    <row r="986" spans="1:22" x14ac:dyDescent="0.25">
      <c r="A986" t="s">
        <v>3101</v>
      </c>
      <c r="B986" t="s">
        <v>3116</v>
      </c>
      <c r="C986" t="s">
        <v>3117</v>
      </c>
      <c r="D986">
        <v>2007</v>
      </c>
      <c r="E986">
        <v>7</v>
      </c>
      <c r="F986">
        <v>2</v>
      </c>
      <c r="G986" s="21">
        <v>22.5</v>
      </c>
      <c r="H986" s="5">
        <v>84000</v>
      </c>
      <c r="I986" s="6">
        <v>1.14E-2</v>
      </c>
      <c r="J986" s="6">
        <v>0.98860000000000003</v>
      </c>
      <c r="K986" s="6">
        <v>7.3133333300000006E-2</v>
      </c>
      <c r="L986" s="6">
        <v>0.92686666669999995</v>
      </c>
      <c r="M986" s="7">
        <v>9510</v>
      </c>
      <c r="N986" s="7">
        <v>9360</v>
      </c>
      <c r="O986" s="7">
        <v>9660</v>
      </c>
      <c r="P986" t="s">
        <v>674</v>
      </c>
      <c r="Q986" s="5">
        <f>5*12000*Table3[[#This Row],[FiveYearSurvivalRate]]</f>
        <v>55612.000002000001</v>
      </c>
      <c r="R986" s="21">
        <f>365*5*Table3[[#This Row],[FiveYearSurvivalRate]]</f>
        <v>1691.5316667274999</v>
      </c>
      <c r="S986" s="19">
        <f>6000/Table3[[#This Row],[Gas Mileage]]*4</f>
        <v>1066.6666666666667</v>
      </c>
      <c r="T986" s="19">
        <f>5000</f>
        <v>5000</v>
      </c>
      <c r="U986" s="19">
        <f>Table3[[#This Row],[Price]]^0.2*20000*LOG((Table3[[#This Row],[Age]]+2))*Table3[[#This Row],[FiveYearDeathRate]]</f>
        <v>8718.4689844295244</v>
      </c>
      <c r="V986" s="19">
        <f>Table3[Price]+Table3[[#This Row],[FiveYearFuelCost]]+Table3[[#This Row],[FiveYearInsurance]]+Table3[[#This Row],[FiveYearRepairCost]]</f>
        <v>24295.135651096192</v>
      </c>
    </row>
    <row r="987" spans="1:22" x14ac:dyDescent="0.25">
      <c r="A987" t="s">
        <v>3398</v>
      </c>
      <c r="B987" t="s">
        <v>3401</v>
      </c>
      <c r="C987" t="s">
        <v>3402</v>
      </c>
      <c r="D987">
        <v>2005</v>
      </c>
      <c r="E987">
        <v>9</v>
      </c>
      <c r="F987">
        <v>2.33</v>
      </c>
      <c r="G987" s="21">
        <v>17</v>
      </c>
      <c r="H987" s="5">
        <v>108000</v>
      </c>
      <c r="I987" s="6">
        <v>2.6800000000000001E-2</v>
      </c>
      <c r="J987" s="6">
        <v>0.97319999999999995</v>
      </c>
      <c r="K987" s="6">
        <v>0.1252666667</v>
      </c>
      <c r="L987" s="6">
        <v>0.87473333330000003</v>
      </c>
      <c r="M987" s="7">
        <v>4097</v>
      </c>
      <c r="N987" s="7">
        <v>4041</v>
      </c>
      <c r="O987" s="7">
        <v>4153</v>
      </c>
      <c r="P987" t="s">
        <v>216</v>
      </c>
      <c r="Q987" s="5">
        <f>5*12000*Table3[[#This Row],[FiveYearSurvivalRate]]</f>
        <v>52483.999997999999</v>
      </c>
      <c r="R987" s="21">
        <f>365*5*Table3[[#This Row],[FiveYearSurvivalRate]]</f>
        <v>1596.3883332724999</v>
      </c>
      <c r="S987" s="19">
        <f>6000/Table3[[#This Row],[Gas Mileage]]*4</f>
        <v>1411.7647058823529</v>
      </c>
      <c r="T987" s="19">
        <f>5000</f>
        <v>5000</v>
      </c>
      <c r="U987" s="19">
        <f>Table3[[#This Row],[Price]]^0.2*20000*LOG((Table3[[#This Row],[Age]]+2))*Table3[[#This Row],[FiveYearDeathRate]]</f>
        <v>13771.245877744641</v>
      </c>
      <c r="V987" s="19">
        <f>Table3[Price]+Table3[[#This Row],[FiveYearFuelCost]]+Table3[[#This Row],[FiveYearInsurance]]+Table3[[#This Row],[FiveYearRepairCost]]</f>
        <v>24280.010583626994</v>
      </c>
    </row>
    <row r="988" spans="1:22" x14ac:dyDescent="0.25">
      <c r="A988" t="s">
        <v>3503</v>
      </c>
      <c r="B988" t="s">
        <v>3526</v>
      </c>
      <c r="C988" t="s">
        <v>3527</v>
      </c>
      <c r="D988">
        <v>2006</v>
      </c>
      <c r="E988">
        <v>8</v>
      </c>
      <c r="F988">
        <v>4</v>
      </c>
      <c r="G988" s="22">
        <v>20.75</v>
      </c>
      <c r="H988" s="5">
        <v>96000</v>
      </c>
      <c r="I988" s="6">
        <v>1.95E-2</v>
      </c>
      <c r="J988" s="6">
        <v>0.98050000000000004</v>
      </c>
      <c r="K988" s="6">
        <v>9.4399999999999998E-2</v>
      </c>
      <c r="L988" s="6">
        <v>0.90559999999999996</v>
      </c>
      <c r="M988" s="7">
        <v>7020</v>
      </c>
      <c r="N988" s="7">
        <v>6919</v>
      </c>
      <c r="O988" s="7">
        <v>7120</v>
      </c>
      <c r="P988" t="s">
        <v>322</v>
      </c>
      <c r="Q988" s="5">
        <f>5*12000*Table3[[#This Row],[FiveYearSurvivalRate]]</f>
        <v>54336</v>
      </c>
      <c r="R988" s="21">
        <f>365*5*Table3[[#This Row],[FiveYearSurvivalRate]]</f>
        <v>1652.72</v>
      </c>
      <c r="S988" s="19">
        <f>6000/Table3[[#This Row],[Gas Mileage]]*4</f>
        <v>1156.6265060240964</v>
      </c>
      <c r="T988" s="19">
        <f>5000</f>
        <v>5000</v>
      </c>
      <c r="U988" s="19">
        <f>Table3[[#This Row],[Price]]^0.2*20000*LOG((Table3[[#This Row],[Age]]+2))*Table3[[#This Row],[FiveYearDeathRate]]</f>
        <v>11098.630997208766</v>
      </c>
      <c r="V988" s="19">
        <f>Table3[Price]+Table3[[#This Row],[FiveYearFuelCost]]+Table3[[#This Row],[FiveYearInsurance]]+Table3[[#This Row],[FiveYearRepairCost]]</f>
        <v>24275.25750323286</v>
      </c>
    </row>
    <row r="989" spans="1:22" x14ac:dyDescent="0.25">
      <c r="A989" t="s">
        <v>3413</v>
      </c>
      <c r="B989" t="s">
        <v>3428</v>
      </c>
      <c r="C989" t="s">
        <v>3429</v>
      </c>
      <c r="D989">
        <v>2011</v>
      </c>
      <c r="E989">
        <v>3</v>
      </c>
      <c r="F989">
        <v>3.33</v>
      </c>
      <c r="G989" s="21">
        <v>20.62</v>
      </c>
      <c r="H989" s="5">
        <v>36000</v>
      </c>
      <c r="I989" s="6">
        <v>7.1999999999999998E-3</v>
      </c>
      <c r="J989" s="6">
        <v>0.99280000000000002</v>
      </c>
      <c r="K989" s="6">
        <v>2.3099999999999999E-2</v>
      </c>
      <c r="L989" s="6">
        <v>0.97689999999999999</v>
      </c>
      <c r="M989" s="7">
        <v>15875</v>
      </c>
      <c r="N989" s="7">
        <v>15541</v>
      </c>
      <c r="O989" s="7">
        <v>16209</v>
      </c>
      <c r="P989" t="s">
        <v>2026</v>
      </c>
      <c r="Q989" s="5">
        <f>5*12000*Table3[[#This Row],[FiveYearSurvivalRate]]</f>
        <v>58614</v>
      </c>
      <c r="R989" s="21">
        <f>365*5*Table3[[#This Row],[FiveYearSurvivalRate]]</f>
        <v>1782.8425</v>
      </c>
      <c r="S989" s="19">
        <f>6000/Table3[[#This Row],[Gas Mileage]]*4</f>
        <v>1163.9185257032007</v>
      </c>
      <c r="T989" s="19">
        <f>5000</f>
        <v>5000</v>
      </c>
      <c r="U989" s="19">
        <f>Table3[[#This Row],[Price]]^0.2*20000*LOG((Table3[[#This Row],[Age]]+2))*Table3[[#This Row],[FiveYearDeathRate]]</f>
        <v>2234.8236629208645</v>
      </c>
      <c r="V989" s="19">
        <f>Table3[Price]+Table3[[#This Row],[FiveYearFuelCost]]+Table3[[#This Row],[FiveYearInsurance]]+Table3[[#This Row],[FiveYearRepairCost]]</f>
        <v>24273.742188624066</v>
      </c>
    </row>
    <row r="990" spans="1:22" x14ac:dyDescent="0.25">
      <c r="A990" t="s">
        <v>3244</v>
      </c>
      <c r="B990" t="s">
        <v>3247</v>
      </c>
      <c r="C990" t="s">
        <v>3248</v>
      </c>
      <c r="D990">
        <v>2009</v>
      </c>
      <c r="E990">
        <v>5</v>
      </c>
      <c r="F990">
        <v>2.33</v>
      </c>
      <c r="G990" s="21">
        <v>31.18</v>
      </c>
      <c r="H990" s="5">
        <v>60000</v>
      </c>
      <c r="I990" s="6">
        <v>0.02</v>
      </c>
      <c r="J990" s="6">
        <v>0.98</v>
      </c>
      <c r="K990" s="6">
        <v>0.12</v>
      </c>
      <c r="L990" s="6">
        <v>0.88</v>
      </c>
      <c r="M990" s="7">
        <v>6691</v>
      </c>
      <c r="N990" s="7">
        <v>6508</v>
      </c>
      <c r="O990" s="7">
        <v>6874</v>
      </c>
      <c r="P990" t="s">
        <v>1476</v>
      </c>
      <c r="Q990" s="5">
        <f>5*12000*Table3[[#This Row],[FiveYearSurvivalRate]]</f>
        <v>52800</v>
      </c>
      <c r="R990" s="21">
        <f>365*5*Table3[[#This Row],[FiveYearSurvivalRate]]</f>
        <v>1606</v>
      </c>
      <c r="S990" s="19">
        <f>6000/Table3[[#This Row],[Gas Mileage]]*4</f>
        <v>769.72418216805647</v>
      </c>
      <c r="T990" s="19">
        <f>5000</f>
        <v>5000</v>
      </c>
      <c r="U990" s="19">
        <f>Table3[[#This Row],[Price]]^0.2*20000*LOG((Table3[[#This Row],[Age]]+2))*Table3[[#This Row],[FiveYearDeathRate]]</f>
        <v>11809.092982325801</v>
      </c>
      <c r="V990" s="19">
        <f>Table3[Price]+Table3[[#This Row],[FiveYearFuelCost]]+Table3[[#This Row],[FiveYearInsurance]]+Table3[[#This Row],[FiveYearRepairCost]]</f>
        <v>24269.817164493856</v>
      </c>
    </row>
    <row r="991" spans="1:22" x14ac:dyDescent="0.25">
      <c r="A991" t="s">
        <v>3376</v>
      </c>
      <c r="B991" t="s">
        <v>3392</v>
      </c>
      <c r="C991" t="s">
        <v>3393</v>
      </c>
      <c r="D991">
        <v>2005</v>
      </c>
      <c r="E991">
        <v>9</v>
      </c>
      <c r="F991">
        <v>1.67</v>
      </c>
      <c r="G991" s="21">
        <v>26.471</v>
      </c>
      <c r="H991" s="5">
        <v>108000</v>
      </c>
      <c r="I991" s="6">
        <v>2.8000000000000001E-2</v>
      </c>
      <c r="J991" s="6">
        <v>0.97199999999999998</v>
      </c>
      <c r="K991" s="6">
        <v>0.13026666670000001</v>
      </c>
      <c r="L991" s="6">
        <v>0.86973333330000002</v>
      </c>
      <c r="M991" s="7">
        <v>4061</v>
      </c>
      <c r="N991" s="7">
        <v>3983</v>
      </c>
      <c r="O991" s="7">
        <v>4139</v>
      </c>
      <c r="P991" t="s">
        <v>208</v>
      </c>
      <c r="Q991" s="5">
        <f>5*12000*Table3[[#This Row],[FiveYearSurvivalRate]]</f>
        <v>52183.999997999999</v>
      </c>
      <c r="R991" s="21">
        <f>365*5*Table3[[#This Row],[FiveYearSurvivalRate]]</f>
        <v>1587.2633332724999</v>
      </c>
      <c r="S991" s="19">
        <f>6000/Table3[[#This Row],[Gas Mileage]]*4</f>
        <v>906.65256318235049</v>
      </c>
      <c r="T991" s="19">
        <f>5000</f>
        <v>5000</v>
      </c>
      <c r="U991" s="19">
        <f>Table3[[#This Row],[Price]]^0.2*20000*LOG((Table3[[#This Row],[Age]]+2))*Table3[[#This Row],[FiveYearDeathRate]]</f>
        <v>14295.666788199545</v>
      </c>
      <c r="V991" s="19">
        <f>Table3[Price]+Table3[[#This Row],[FiveYearFuelCost]]+Table3[[#This Row],[FiveYearInsurance]]+Table3[[#This Row],[FiveYearRepairCost]]</f>
        <v>24263.319351381895</v>
      </c>
    </row>
    <row r="992" spans="1:22" x14ac:dyDescent="0.25">
      <c r="A992" t="s">
        <v>3101</v>
      </c>
      <c r="B992" t="s">
        <v>3102</v>
      </c>
      <c r="C992" t="s">
        <v>3103</v>
      </c>
      <c r="D992">
        <v>2009</v>
      </c>
      <c r="E992">
        <v>5</v>
      </c>
      <c r="F992">
        <v>4</v>
      </c>
      <c r="G992" s="21">
        <v>18.010999999999999</v>
      </c>
      <c r="H992" s="5">
        <v>60000</v>
      </c>
      <c r="I992" s="6">
        <v>5.0000000000000001E-3</v>
      </c>
      <c r="J992" s="6">
        <v>0.995</v>
      </c>
      <c r="K992" s="6">
        <v>3.6999999999999998E-2</v>
      </c>
      <c r="L992" s="6">
        <v>0.96299999999999997</v>
      </c>
      <c r="M992" s="7">
        <v>13724</v>
      </c>
      <c r="N992" s="7">
        <v>13446</v>
      </c>
      <c r="O992" s="7">
        <v>14001</v>
      </c>
      <c r="P992" t="s">
        <v>1332</v>
      </c>
      <c r="Q992" s="5">
        <f>5*12000*Table3[[#This Row],[FiveYearSurvivalRate]]</f>
        <v>57780</v>
      </c>
      <c r="R992" s="21">
        <f>365*5*Table3[[#This Row],[FiveYearSurvivalRate]]</f>
        <v>1757.4749999999999</v>
      </c>
      <c r="S992" s="19">
        <f>6000/Table3[[#This Row],[Gas Mileage]]*4</f>
        <v>1332.5190161567932</v>
      </c>
      <c r="T992" s="19">
        <f>5000</f>
        <v>5000</v>
      </c>
      <c r="U992" s="19">
        <f>Table3[[#This Row],[Price]]^0.2*20000*LOG((Table3[[#This Row],[Age]]+2))*Table3[[#This Row],[FiveYearDeathRate]]</f>
        <v>4203.7313743588684</v>
      </c>
      <c r="V992" s="19">
        <f>Table3[Price]+Table3[[#This Row],[FiveYearFuelCost]]+Table3[[#This Row],[FiveYearInsurance]]+Table3[[#This Row],[FiveYearRepairCost]]</f>
        <v>24260.250390515663</v>
      </c>
    </row>
    <row r="993" spans="1:22" x14ac:dyDescent="0.25">
      <c r="A993" t="s">
        <v>3503</v>
      </c>
      <c r="B993" t="s">
        <v>3508</v>
      </c>
      <c r="C993" t="s">
        <v>3509</v>
      </c>
      <c r="D993">
        <v>2012</v>
      </c>
      <c r="E993">
        <v>2</v>
      </c>
      <c r="F993">
        <v>4</v>
      </c>
      <c r="G993" s="22">
        <v>27.5</v>
      </c>
      <c r="H993" s="5">
        <v>24000</v>
      </c>
      <c r="I993" s="6">
        <v>4.7999999999999996E-3</v>
      </c>
      <c r="J993" s="6">
        <v>0.99519999999999997</v>
      </c>
      <c r="K993" s="6">
        <v>1.7000000000000001E-2</v>
      </c>
      <c r="L993" s="6">
        <v>0.98299999999999998</v>
      </c>
      <c r="M993" s="7">
        <v>16951</v>
      </c>
      <c r="N993" s="7">
        <v>16550</v>
      </c>
      <c r="O993" s="7">
        <v>17352</v>
      </c>
      <c r="P993" t="s">
        <v>2472</v>
      </c>
      <c r="Q993" s="5">
        <f>5*12000*Table3[[#This Row],[FiveYearSurvivalRate]]</f>
        <v>58980</v>
      </c>
      <c r="R993" s="21">
        <f>365*5*Table3[[#This Row],[FiveYearSurvivalRate]]</f>
        <v>1793.9749999999999</v>
      </c>
      <c r="S993" s="19">
        <f>6000/Table3[[#This Row],[Gas Mileage]]*4</f>
        <v>872.72727272727275</v>
      </c>
      <c r="T993" s="19">
        <f>5000</f>
        <v>5000</v>
      </c>
      <c r="U993" s="19">
        <f>Table3[[#This Row],[Price]]^0.2*20000*LOG((Table3[[#This Row],[Age]]+2))*Table3[[#This Row],[FiveYearDeathRate]]</f>
        <v>1435.3497891052575</v>
      </c>
      <c r="V993" s="19">
        <f>Table3[Price]+Table3[[#This Row],[FiveYearFuelCost]]+Table3[[#This Row],[FiveYearInsurance]]+Table3[[#This Row],[FiveYearRepairCost]]</f>
        <v>24259.07706183253</v>
      </c>
    </row>
    <row r="994" spans="1:22" x14ac:dyDescent="0.25">
      <c r="A994" t="s">
        <v>3162</v>
      </c>
      <c r="B994" t="s">
        <v>3169</v>
      </c>
      <c r="C994" t="s">
        <v>3170</v>
      </c>
      <c r="D994">
        <v>2012</v>
      </c>
      <c r="E994">
        <v>2</v>
      </c>
      <c r="F994">
        <v>4</v>
      </c>
      <c r="G994" s="21">
        <v>19.978999999999999</v>
      </c>
      <c r="H994" s="5">
        <v>24000</v>
      </c>
      <c r="I994" s="6">
        <v>6.7999999999999996E-3</v>
      </c>
      <c r="J994" s="6">
        <v>0.99319999999999997</v>
      </c>
      <c r="K994" s="6">
        <v>3.2599999999999997E-2</v>
      </c>
      <c r="L994" s="6">
        <v>0.96740000000000004</v>
      </c>
      <c r="M994" s="7">
        <v>15357</v>
      </c>
      <c r="N994" s="7">
        <v>15045</v>
      </c>
      <c r="O994" s="7">
        <v>15669</v>
      </c>
      <c r="P994" t="s">
        <v>2552</v>
      </c>
      <c r="Q994" s="5">
        <f>5*12000*Table3[[#This Row],[FiveYearSurvivalRate]]</f>
        <v>58044</v>
      </c>
      <c r="R994" s="21">
        <f>365*5*Table3[[#This Row],[FiveYearSurvivalRate]]</f>
        <v>1765.5050000000001</v>
      </c>
      <c r="S994" s="19">
        <f>6000/Table3[[#This Row],[Gas Mileage]]*4</f>
        <v>1201.2613243906103</v>
      </c>
      <c r="T994" s="19">
        <f>5000</f>
        <v>5000</v>
      </c>
      <c r="U994" s="19">
        <f>Table3[[#This Row],[Price]]^0.2*20000*LOG((Table3[[#This Row],[Age]]+2))*Table3[[#This Row],[FiveYearDeathRate]]</f>
        <v>2698.6629123462262</v>
      </c>
      <c r="V994" s="19">
        <f>Table3[Price]+Table3[[#This Row],[FiveYearFuelCost]]+Table3[[#This Row],[FiveYearInsurance]]+Table3[[#This Row],[FiveYearRepairCost]]</f>
        <v>24256.924236736835</v>
      </c>
    </row>
    <row r="995" spans="1:22" x14ac:dyDescent="0.25">
      <c r="A995" t="s">
        <v>3118</v>
      </c>
      <c r="B995" t="s">
        <v>3131</v>
      </c>
      <c r="C995" t="s">
        <v>3132</v>
      </c>
      <c r="D995">
        <v>2011</v>
      </c>
      <c r="E995">
        <v>3</v>
      </c>
      <c r="F995">
        <v>3.33</v>
      </c>
      <c r="G995" s="21">
        <v>22</v>
      </c>
      <c r="H995" s="5">
        <v>36000</v>
      </c>
      <c r="I995" s="6">
        <v>1.14E-2</v>
      </c>
      <c r="J995" s="6">
        <v>0.98860000000000003</v>
      </c>
      <c r="K995" s="6">
        <v>3.61E-2</v>
      </c>
      <c r="L995" s="6">
        <v>0.96389999999999998</v>
      </c>
      <c r="M995" s="7">
        <v>14715</v>
      </c>
      <c r="N995" s="7">
        <v>14236</v>
      </c>
      <c r="O995" s="7">
        <v>15193</v>
      </c>
      <c r="P995" t="s">
        <v>2170</v>
      </c>
      <c r="Q995" s="5">
        <f>5*12000*Table3[[#This Row],[FiveYearSurvivalRate]]</f>
        <v>57834</v>
      </c>
      <c r="R995" s="21">
        <f>365*5*Table3[[#This Row],[FiveYearSurvivalRate]]</f>
        <v>1759.1175000000001</v>
      </c>
      <c r="S995" s="19">
        <f>6000/Table3[[#This Row],[Gas Mileage]]*4</f>
        <v>1090.909090909091</v>
      </c>
      <c r="T995" s="19">
        <f>5000</f>
        <v>5000</v>
      </c>
      <c r="U995" s="19">
        <f>Table3[[#This Row],[Price]]^0.2*20000*LOG((Table3[[#This Row],[Age]]+2))*Table3[[#This Row],[FiveYearDeathRate]]</f>
        <v>3439.915620373788</v>
      </c>
      <c r="V995" s="19">
        <f>Table3[Price]+Table3[[#This Row],[FiveYearFuelCost]]+Table3[[#This Row],[FiveYearInsurance]]+Table3[[#This Row],[FiveYearRepairCost]]</f>
        <v>24245.824711282879</v>
      </c>
    </row>
    <row r="996" spans="1:22" x14ac:dyDescent="0.25">
      <c r="A996" t="s">
        <v>3528</v>
      </c>
      <c r="B996" t="s">
        <v>3529</v>
      </c>
      <c r="C996" t="s">
        <v>3530</v>
      </c>
      <c r="D996">
        <v>2012</v>
      </c>
      <c r="E996">
        <v>2</v>
      </c>
      <c r="F996">
        <v>4</v>
      </c>
      <c r="G996" s="22">
        <v>24.13</v>
      </c>
      <c r="H996" s="5">
        <v>24000</v>
      </c>
      <c r="I996" s="6">
        <v>4.7999999999999996E-3</v>
      </c>
      <c r="J996" s="6">
        <v>0.99519999999999997</v>
      </c>
      <c r="K996" s="6">
        <v>1.7000000000000001E-2</v>
      </c>
      <c r="L996" s="6">
        <v>0.98299999999999998</v>
      </c>
      <c r="M996" s="7">
        <v>16817</v>
      </c>
      <c r="N996" s="7">
        <v>16287</v>
      </c>
      <c r="O996" s="7">
        <v>17346</v>
      </c>
      <c r="P996" t="s">
        <v>2490</v>
      </c>
      <c r="Q996" s="5">
        <f>5*12000*Table3[[#This Row],[FiveYearSurvivalRate]]</f>
        <v>58980</v>
      </c>
      <c r="R996" s="21">
        <f>365*5*Table3[[#This Row],[FiveYearSurvivalRate]]</f>
        <v>1793.9749999999999</v>
      </c>
      <c r="S996" s="19">
        <f>6000/Table3[[#This Row],[Gas Mileage]]*4</f>
        <v>994.6125155408206</v>
      </c>
      <c r="T996" s="19">
        <f>5000</f>
        <v>5000</v>
      </c>
      <c r="U996" s="19">
        <f>Table3[[#This Row],[Price]]^0.2*20000*LOG((Table3[[#This Row],[Age]]+2))*Table3[[#This Row],[FiveYearDeathRate]]</f>
        <v>1433.0732514109843</v>
      </c>
      <c r="V996" s="19">
        <f>Table3[Price]+Table3[[#This Row],[FiveYearFuelCost]]+Table3[[#This Row],[FiveYearInsurance]]+Table3[[#This Row],[FiveYearRepairCost]]</f>
        <v>24244.685766951803</v>
      </c>
    </row>
    <row r="997" spans="1:22" x14ac:dyDescent="0.25">
      <c r="A997" t="s">
        <v>3288</v>
      </c>
      <c r="B997" t="s">
        <v>3291</v>
      </c>
      <c r="C997" t="s">
        <v>3292</v>
      </c>
      <c r="D997">
        <v>2009</v>
      </c>
      <c r="E997">
        <v>5</v>
      </c>
      <c r="G997" s="21">
        <v>24.58</v>
      </c>
      <c r="H997" s="5">
        <v>60000</v>
      </c>
      <c r="I997" s="6">
        <v>1.7000000000000001E-2</v>
      </c>
      <c r="J997" s="6">
        <v>0.98299999999999998</v>
      </c>
      <c r="K997" s="6">
        <v>9.5000000000000001E-2</v>
      </c>
      <c r="L997" s="6">
        <v>0.90500000000000003</v>
      </c>
      <c r="M997" s="7">
        <v>8467</v>
      </c>
      <c r="N997" s="7">
        <v>8224</v>
      </c>
      <c r="O997" s="7">
        <v>8709</v>
      </c>
      <c r="P997" t="s">
        <v>1506</v>
      </c>
      <c r="Q997" s="5">
        <f>5*12000*Table3[[#This Row],[FiveYearSurvivalRate]]</f>
        <v>54300</v>
      </c>
      <c r="R997" s="21">
        <f>365*5*Table3[[#This Row],[FiveYearSurvivalRate]]</f>
        <v>1651.625</v>
      </c>
      <c r="S997" s="19">
        <f>6000/Table3[[#This Row],[Gas Mileage]]*4</f>
        <v>976.40358014646063</v>
      </c>
      <c r="T997" s="19">
        <f>5000</f>
        <v>5000</v>
      </c>
      <c r="U997" s="19">
        <f>Table3[[#This Row],[Price]]^0.2*20000*LOG((Table3[[#This Row],[Age]]+2))*Table3[[#This Row],[FiveYearDeathRate]]</f>
        <v>9799.5607008819188</v>
      </c>
      <c r="V997" s="19">
        <f>Table3[Price]+Table3[[#This Row],[FiveYearFuelCost]]+Table3[[#This Row],[FiveYearInsurance]]+Table3[[#This Row],[FiveYearRepairCost]]</f>
        <v>24242.964281028377</v>
      </c>
    </row>
    <row r="998" spans="1:22" x14ac:dyDescent="0.25">
      <c r="A998" t="s">
        <v>3453</v>
      </c>
      <c r="B998" t="s">
        <v>3456</v>
      </c>
      <c r="C998" t="s">
        <v>3457</v>
      </c>
      <c r="D998">
        <v>2014</v>
      </c>
      <c r="E998">
        <v>0</v>
      </c>
      <c r="F998">
        <v>4</v>
      </c>
      <c r="G998" s="21">
        <v>24.498000000000001</v>
      </c>
      <c r="H998" s="5">
        <v>0</v>
      </c>
      <c r="I998" s="6">
        <v>0</v>
      </c>
      <c r="J998" s="6">
        <v>1</v>
      </c>
      <c r="K998" s="6">
        <v>1E-3</v>
      </c>
      <c r="L998" s="6">
        <v>0.999</v>
      </c>
      <c r="M998" s="7">
        <v>18219</v>
      </c>
      <c r="N998" s="7">
        <v>17895</v>
      </c>
      <c r="O998" s="7">
        <v>18542</v>
      </c>
      <c r="P998" t="s">
        <v>3705</v>
      </c>
      <c r="Q998" s="5">
        <f>5*12000*Table3[[#This Row],[FiveYearSurvivalRate]]</f>
        <v>59940</v>
      </c>
      <c r="R998" s="21">
        <f>365*5*Table3[[#This Row],[FiveYearSurvivalRate]]</f>
        <v>1823.175</v>
      </c>
      <c r="S998" s="19">
        <f>6000/Table3[[#This Row],[Gas Mileage]]*4</f>
        <v>979.67180994366879</v>
      </c>
      <c r="T998" s="19">
        <f>5000</f>
        <v>5000</v>
      </c>
      <c r="U998" s="19">
        <f>Table3[[#This Row],[Price]]^0.2*20000*LOG((Table3[[#This Row],[Age]]+2))*Table3[[#This Row],[FiveYearDeathRate]]</f>
        <v>42.829664771339999</v>
      </c>
      <c r="V998" s="19">
        <f>Table3[Price]+Table3[[#This Row],[FiveYearFuelCost]]+Table3[[#This Row],[FiveYearInsurance]]+Table3[[#This Row],[FiveYearRepairCost]]</f>
        <v>24241.501474715009</v>
      </c>
    </row>
    <row r="999" spans="1:22" x14ac:dyDescent="0.25">
      <c r="A999" t="s">
        <v>3376</v>
      </c>
      <c r="B999" t="s">
        <v>3392</v>
      </c>
      <c r="C999" t="s">
        <v>3393</v>
      </c>
      <c r="D999">
        <v>2006</v>
      </c>
      <c r="E999">
        <v>8</v>
      </c>
      <c r="F999">
        <v>1.67</v>
      </c>
      <c r="G999" s="21">
        <v>26.471</v>
      </c>
      <c r="H999" s="5">
        <v>96000</v>
      </c>
      <c r="I999" s="6">
        <v>2.5000000000000001E-2</v>
      </c>
      <c r="J999" s="6">
        <v>0.97499999999999998</v>
      </c>
      <c r="K999" s="6">
        <v>0.10920000000000001</v>
      </c>
      <c r="L999" s="6">
        <v>0.89080000000000004</v>
      </c>
      <c r="M999" s="7">
        <v>5924</v>
      </c>
      <c r="N999" s="7">
        <v>5793</v>
      </c>
      <c r="O999" s="7">
        <v>6054</v>
      </c>
      <c r="P999" t="s">
        <v>498</v>
      </c>
      <c r="Q999" s="5">
        <f>5*12000*Table3[[#This Row],[FiveYearSurvivalRate]]</f>
        <v>53448</v>
      </c>
      <c r="R999" s="21">
        <f>365*5*Table3[[#This Row],[FiveYearSurvivalRate]]</f>
        <v>1625.71</v>
      </c>
      <c r="S999" s="19">
        <f>6000/Table3[[#This Row],[Gas Mileage]]*4</f>
        <v>906.65256318235049</v>
      </c>
      <c r="T999" s="19">
        <f>5000</f>
        <v>5000</v>
      </c>
      <c r="U999" s="19">
        <f>Table3[[#This Row],[Price]]^0.2*20000*LOG((Table3[[#This Row],[Age]]+2))*Table3[[#This Row],[FiveYearDeathRate]]</f>
        <v>12410.110371849891</v>
      </c>
      <c r="V999" s="19">
        <f>Table3[Price]+Table3[[#This Row],[FiveYearFuelCost]]+Table3[[#This Row],[FiveYearInsurance]]+Table3[[#This Row],[FiveYearRepairCost]]</f>
        <v>24240.762935032239</v>
      </c>
    </row>
    <row r="1000" spans="1:22" x14ac:dyDescent="0.25">
      <c r="A1000" t="s">
        <v>3175</v>
      </c>
      <c r="B1000" t="s">
        <v>3200</v>
      </c>
      <c r="C1000" t="s">
        <v>3201</v>
      </c>
      <c r="D1000">
        <v>2012</v>
      </c>
      <c r="E1000">
        <v>2</v>
      </c>
      <c r="F1000">
        <v>4</v>
      </c>
      <c r="G1000" s="21">
        <v>23.574999999999999</v>
      </c>
      <c r="H1000" s="5">
        <v>24000</v>
      </c>
      <c r="I1000" s="6">
        <v>4.4000000000000003E-3</v>
      </c>
      <c r="J1000" s="6">
        <v>0.99560000000000004</v>
      </c>
      <c r="K1000" s="6">
        <v>2.3E-2</v>
      </c>
      <c r="L1000" s="6">
        <v>0.97699999999999998</v>
      </c>
      <c r="M1000" s="7">
        <v>16294</v>
      </c>
      <c r="N1000" s="7">
        <v>15845</v>
      </c>
      <c r="O1000" s="7">
        <v>16743</v>
      </c>
      <c r="P1000" t="s">
        <v>2578</v>
      </c>
      <c r="Q1000" s="5">
        <f>5*12000*Table3[[#This Row],[FiveYearSurvivalRate]]</f>
        <v>58620</v>
      </c>
      <c r="R1000" s="21">
        <f>365*5*Table3[[#This Row],[FiveYearSurvivalRate]]</f>
        <v>1783.0249999999999</v>
      </c>
      <c r="S1000" s="19">
        <f>6000/Table3[[#This Row],[Gas Mileage]]*4</f>
        <v>1018.0275715800636</v>
      </c>
      <c r="T1000" s="19">
        <f>5000</f>
        <v>5000</v>
      </c>
      <c r="U1000" s="19">
        <f>Table3[[#This Row],[Price]]^0.2*20000*LOG((Table3[[#This Row],[Age]]+2))*Table3[[#This Row],[FiveYearDeathRate]]</f>
        <v>1926.6513986438233</v>
      </c>
      <c r="V1000" s="19">
        <f>Table3[Price]+Table3[[#This Row],[FiveYearFuelCost]]+Table3[[#This Row],[FiveYearInsurance]]+Table3[[#This Row],[FiveYearRepairCost]]</f>
        <v>24238.678970223886</v>
      </c>
    </row>
    <row r="1001" spans="1:22" x14ac:dyDescent="0.25">
      <c r="A1001" t="s">
        <v>3101</v>
      </c>
      <c r="B1001" t="s">
        <v>3116</v>
      </c>
      <c r="C1001" t="s">
        <v>3117</v>
      </c>
      <c r="D1001">
        <v>2006</v>
      </c>
      <c r="E1001">
        <v>8</v>
      </c>
      <c r="F1001">
        <v>2</v>
      </c>
      <c r="G1001" s="21">
        <v>22.5</v>
      </c>
      <c r="H1001" s="5">
        <v>96000</v>
      </c>
      <c r="I1001" s="6">
        <v>1.46E-2</v>
      </c>
      <c r="J1001" s="6">
        <v>0.98540000000000005</v>
      </c>
      <c r="K1001" s="6">
        <v>9.1200000000000003E-2</v>
      </c>
      <c r="L1001" s="6">
        <v>0.90880000000000005</v>
      </c>
      <c r="M1001" s="7">
        <v>7336</v>
      </c>
      <c r="N1001" s="7">
        <v>7245</v>
      </c>
      <c r="O1001" s="7">
        <v>7427</v>
      </c>
      <c r="P1001" t="s">
        <v>350</v>
      </c>
      <c r="Q1001" s="5">
        <f>5*12000*Table3[[#This Row],[FiveYearSurvivalRate]]</f>
        <v>54528</v>
      </c>
      <c r="R1001" s="21">
        <f>365*5*Table3[[#This Row],[FiveYearSurvivalRate]]</f>
        <v>1658.5600000000002</v>
      </c>
      <c r="S1001" s="19">
        <f>6000/Table3[[#This Row],[Gas Mileage]]*4</f>
        <v>1066.6666666666667</v>
      </c>
      <c r="T1001" s="19">
        <f>5000</f>
        <v>5000</v>
      </c>
      <c r="U1001" s="19">
        <f>Table3[[#This Row],[Price]]^0.2*20000*LOG((Table3[[#This Row],[Age]]+2))*Table3[[#This Row],[FiveYearDeathRate]]</f>
        <v>10817.245806042734</v>
      </c>
      <c r="V1001" s="19">
        <f>Table3[Price]+Table3[[#This Row],[FiveYearFuelCost]]+Table3[[#This Row],[FiveYearInsurance]]+Table3[[#This Row],[FiveYearRepairCost]]</f>
        <v>24219.912472709402</v>
      </c>
    </row>
    <row r="1002" spans="1:22" x14ac:dyDescent="0.25">
      <c r="A1002" t="s">
        <v>3145</v>
      </c>
      <c r="B1002" t="s">
        <v>3158</v>
      </c>
      <c r="C1002" t="s">
        <v>3159</v>
      </c>
      <c r="D1002">
        <v>2009</v>
      </c>
      <c r="E1002">
        <v>5</v>
      </c>
      <c r="F1002">
        <v>3.67</v>
      </c>
      <c r="G1002" s="21">
        <v>25.5</v>
      </c>
      <c r="H1002" s="5">
        <v>60000</v>
      </c>
      <c r="I1002" s="6">
        <v>0.01</v>
      </c>
      <c r="J1002" s="6">
        <v>0.99</v>
      </c>
      <c r="K1002" s="6">
        <v>0.108</v>
      </c>
      <c r="L1002" s="6">
        <v>0.89200000000000002</v>
      </c>
      <c r="M1002" s="7">
        <v>7417</v>
      </c>
      <c r="N1002" s="7">
        <v>7241</v>
      </c>
      <c r="O1002" s="7">
        <v>7592</v>
      </c>
      <c r="P1002" t="s">
        <v>1404</v>
      </c>
      <c r="Q1002" s="5">
        <f>5*12000*Table3[[#This Row],[FiveYearSurvivalRate]]</f>
        <v>53520</v>
      </c>
      <c r="R1002" s="21">
        <f>365*5*Table3[[#This Row],[FiveYearSurvivalRate]]</f>
        <v>1627.9</v>
      </c>
      <c r="S1002" s="19">
        <f>6000/Table3[[#This Row],[Gas Mileage]]*4</f>
        <v>941.17647058823525</v>
      </c>
      <c r="T1002" s="19">
        <f>5000</f>
        <v>5000</v>
      </c>
      <c r="U1002" s="19">
        <f>Table3[[#This Row],[Price]]^0.2*20000*LOG((Table3[[#This Row],[Age]]+2))*Table3[[#This Row],[FiveYearDeathRate]]</f>
        <v>10849.419490481632</v>
      </c>
      <c r="V1002" s="19">
        <f>Table3[Price]+Table3[[#This Row],[FiveYearFuelCost]]+Table3[[#This Row],[FiveYearInsurance]]+Table3[[#This Row],[FiveYearRepairCost]]</f>
        <v>24207.59596106987</v>
      </c>
    </row>
    <row r="1003" spans="1:22" x14ac:dyDescent="0.25">
      <c r="A1003" t="s">
        <v>3048</v>
      </c>
      <c r="B1003" t="s">
        <v>3055</v>
      </c>
      <c r="C1003" t="s">
        <v>3056</v>
      </c>
      <c r="D1003">
        <v>2008</v>
      </c>
      <c r="E1003">
        <v>6</v>
      </c>
      <c r="F1003">
        <v>3.33</v>
      </c>
      <c r="G1003" s="21">
        <v>23.165400000000002</v>
      </c>
      <c r="H1003" s="5">
        <v>72000</v>
      </c>
      <c r="I1003" s="6">
        <v>1.3599999999999999E-2</v>
      </c>
      <c r="J1003" s="6">
        <v>0.98640000000000005</v>
      </c>
      <c r="K1003" s="6">
        <v>4.6399999999999997E-2</v>
      </c>
      <c r="L1003" s="6">
        <v>0.9536</v>
      </c>
      <c r="M1003" s="7">
        <v>12623</v>
      </c>
      <c r="N1003" s="7">
        <v>12425</v>
      </c>
      <c r="O1003" s="7">
        <v>12822</v>
      </c>
      <c r="P1003" t="s">
        <v>1026</v>
      </c>
      <c r="Q1003" s="5">
        <f>5*12000*Table3[[#This Row],[FiveYearSurvivalRate]]</f>
        <v>57216</v>
      </c>
      <c r="R1003" s="21">
        <f>365*5*Table3[[#This Row],[FiveYearSurvivalRate]]</f>
        <v>1740.32</v>
      </c>
      <c r="S1003" s="19">
        <f>6000/Table3[[#This Row],[Gas Mileage]]*4</f>
        <v>1036.0278691496801</v>
      </c>
      <c r="T1003" s="19">
        <f>5000</f>
        <v>5000</v>
      </c>
      <c r="U1003" s="19">
        <f>Table3[[#This Row],[Price]]^0.2*20000*LOG((Table3[[#This Row],[Age]]+2))*Table3[[#This Row],[FiveYearDeathRate]]</f>
        <v>5540.0223873732211</v>
      </c>
      <c r="V1003" s="19">
        <f>Table3[Price]+Table3[[#This Row],[FiveYearFuelCost]]+Table3[[#This Row],[FiveYearInsurance]]+Table3[[#This Row],[FiveYearRepairCost]]</f>
        <v>24199.0502565229</v>
      </c>
    </row>
    <row r="1004" spans="1:22" x14ac:dyDescent="0.25">
      <c r="A1004" t="s">
        <v>3301</v>
      </c>
      <c r="B1004" t="s">
        <v>3320</v>
      </c>
      <c r="C1004" t="s">
        <v>3321</v>
      </c>
      <c r="D1004">
        <v>2008</v>
      </c>
      <c r="E1004">
        <v>6</v>
      </c>
      <c r="F1004">
        <v>2.67</v>
      </c>
      <c r="G1004" s="21">
        <v>22.684999999999999</v>
      </c>
      <c r="H1004" s="5">
        <v>72000</v>
      </c>
      <c r="I1004" s="6">
        <v>1.4500000000000001E-2</v>
      </c>
      <c r="J1004" s="6">
        <v>0.98550000000000004</v>
      </c>
      <c r="K1004" s="6">
        <v>5.6133333299999998E-2</v>
      </c>
      <c r="L1004" s="6">
        <v>0.94386666669999997</v>
      </c>
      <c r="M1004" s="7">
        <v>11556</v>
      </c>
      <c r="N1004" s="7">
        <v>11290</v>
      </c>
      <c r="O1004" s="7">
        <v>11822</v>
      </c>
      <c r="P1004" t="s">
        <v>1166</v>
      </c>
      <c r="Q1004" s="5">
        <f>5*12000*Table3[[#This Row],[FiveYearSurvivalRate]]</f>
        <v>56632.000002000001</v>
      </c>
      <c r="R1004" s="21">
        <f>365*5*Table3[[#This Row],[FiveYearSurvivalRate]]</f>
        <v>1722.5566667275</v>
      </c>
      <c r="S1004" s="19">
        <f>6000/Table3[[#This Row],[Gas Mileage]]*4</f>
        <v>1057.9678201454706</v>
      </c>
      <c r="T1004" s="19">
        <f>5000</f>
        <v>5000</v>
      </c>
      <c r="U1004" s="19">
        <f>Table3[[#This Row],[Price]]^0.2*20000*LOG((Table3[[#This Row],[Age]]+2))*Table3[[#This Row],[FiveYearDeathRate]]</f>
        <v>6584.8117183044669</v>
      </c>
      <c r="V1004" s="19">
        <f>Table3[Price]+Table3[[#This Row],[FiveYearFuelCost]]+Table3[[#This Row],[FiveYearInsurance]]+Table3[[#This Row],[FiveYearRepairCost]]</f>
        <v>24198.779538449937</v>
      </c>
    </row>
    <row r="1005" spans="1:22" x14ac:dyDescent="0.25">
      <c r="A1005" t="s">
        <v>3244</v>
      </c>
      <c r="B1005" t="s">
        <v>3247</v>
      </c>
      <c r="C1005" t="s">
        <v>3248</v>
      </c>
      <c r="D1005">
        <v>2014</v>
      </c>
      <c r="E1005">
        <v>0</v>
      </c>
      <c r="F1005">
        <v>4</v>
      </c>
      <c r="G1005" s="21">
        <v>31.18</v>
      </c>
      <c r="H1005" s="5">
        <v>0</v>
      </c>
      <c r="I1005" s="6">
        <v>0</v>
      </c>
      <c r="J1005" s="6">
        <v>1</v>
      </c>
      <c r="K1005" s="6">
        <v>0.02</v>
      </c>
      <c r="L1005" s="6">
        <v>0.98</v>
      </c>
      <c r="M1005" s="7">
        <v>17563</v>
      </c>
      <c r="N1005" s="7">
        <v>17200</v>
      </c>
      <c r="O1005" s="7">
        <v>17925</v>
      </c>
      <c r="P1005" t="s">
        <v>3635</v>
      </c>
      <c r="Q1005" s="5">
        <f>5*12000*Table3[[#This Row],[FiveYearSurvivalRate]]</f>
        <v>58800</v>
      </c>
      <c r="R1005" s="21">
        <f>365*5*Table3[[#This Row],[FiveYearSurvivalRate]]</f>
        <v>1788.5</v>
      </c>
      <c r="S1005" s="19">
        <f>6000/Table3[[#This Row],[Gas Mileage]]*4</f>
        <v>769.72418216805647</v>
      </c>
      <c r="T1005" s="19">
        <f>5000</f>
        <v>5000</v>
      </c>
      <c r="U1005" s="19">
        <f>Table3[[#This Row],[Price]]^0.2*20000*LOG((Table3[[#This Row],[Age]]+2))*Table3[[#This Row],[FiveYearDeathRate]]</f>
        <v>850.33392081948898</v>
      </c>
      <c r="V1005" s="19">
        <f>Table3[Price]+Table3[[#This Row],[FiveYearFuelCost]]+Table3[[#This Row],[FiveYearInsurance]]+Table3[[#This Row],[FiveYearRepairCost]]</f>
        <v>24183.058102987547</v>
      </c>
    </row>
    <row r="1006" spans="1:22" x14ac:dyDescent="0.25">
      <c r="A1006" t="s">
        <v>3118</v>
      </c>
      <c r="B1006" t="s">
        <v>3133</v>
      </c>
      <c r="C1006" t="s">
        <v>3134</v>
      </c>
      <c r="D1006">
        <v>2008</v>
      </c>
      <c r="E1006">
        <v>6</v>
      </c>
      <c r="F1006">
        <v>3.33</v>
      </c>
      <c r="G1006" s="21">
        <v>25.001000000000001</v>
      </c>
      <c r="H1006" s="5">
        <v>72000</v>
      </c>
      <c r="I1006" s="6">
        <v>2.47E-2</v>
      </c>
      <c r="J1006" s="6">
        <v>0.97529999999999994</v>
      </c>
      <c r="K1006" s="6">
        <v>0.1000666667</v>
      </c>
      <c r="L1006" s="6">
        <v>0.89993333330000003</v>
      </c>
      <c r="M1006" s="7">
        <v>7464</v>
      </c>
      <c r="N1006" s="7">
        <v>7309</v>
      </c>
      <c r="O1006" s="7">
        <v>7618</v>
      </c>
      <c r="P1006" t="s">
        <v>1024</v>
      </c>
      <c r="Q1006" s="5">
        <f>5*12000*Table3[[#This Row],[FiveYearSurvivalRate]]</f>
        <v>53995.999997999999</v>
      </c>
      <c r="R1006" s="21">
        <f>365*5*Table3[[#This Row],[FiveYearSurvivalRate]]</f>
        <v>1642.3783332725</v>
      </c>
      <c r="S1006" s="19">
        <f>6000/Table3[[#This Row],[Gas Mileage]]*4</f>
        <v>959.96160153593848</v>
      </c>
      <c r="T1006" s="19">
        <f>5000</f>
        <v>5000</v>
      </c>
      <c r="U1006" s="19">
        <f>Table3[[#This Row],[Price]]^0.2*20000*LOG((Table3[[#This Row],[Age]]+2))*Table3[[#This Row],[FiveYearDeathRate]]</f>
        <v>10755.851120495998</v>
      </c>
      <c r="V1006" s="19">
        <f>Table3[Price]+Table3[[#This Row],[FiveYearFuelCost]]+Table3[[#This Row],[FiveYearInsurance]]+Table3[[#This Row],[FiveYearRepairCost]]</f>
        <v>24179.812722031937</v>
      </c>
    </row>
    <row r="1007" spans="1:22" x14ac:dyDescent="0.25">
      <c r="A1007" t="s">
        <v>3398</v>
      </c>
      <c r="B1007" t="s">
        <v>3401</v>
      </c>
      <c r="C1007" t="s">
        <v>3402</v>
      </c>
      <c r="D1007">
        <v>2006</v>
      </c>
      <c r="E1007">
        <v>8</v>
      </c>
      <c r="F1007">
        <v>2.33</v>
      </c>
      <c r="G1007" s="21">
        <v>17</v>
      </c>
      <c r="H1007" s="5">
        <v>96000</v>
      </c>
      <c r="I1007" s="6">
        <v>2.3099999999999999E-2</v>
      </c>
      <c r="J1007" s="6">
        <v>0.97689999999999999</v>
      </c>
      <c r="K1007" s="6">
        <v>0.1062</v>
      </c>
      <c r="L1007" s="6">
        <v>0.89380000000000004</v>
      </c>
      <c r="M1007" s="7">
        <v>5752</v>
      </c>
      <c r="N1007" s="7">
        <v>5640</v>
      </c>
      <c r="O1007" s="7">
        <v>5865</v>
      </c>
      <c r="P1007" t="s">
        <v>506</v>
      </c>
      <c r="Q1007" s="5">
        <f>5*12000*Table3[[#This Row],[FiveYearSurvivalRate]]</f>
        <v>53628</v>
      </c>
      <c r="R1007" s="21">
        <f>365*5*Table3[[#This Row],[FiveYearSurvivalRate]]</f>
        <v>1631.1850000000002</v>
      </c>
      <c r="S1007" s="19">
        <f>6000/Table3[[#This Row],[Gas Mileage]]*4</f>
        <v>1411.7647058823529</v>
      </c>
      <c r="T1007" s="19">
        <f>5000</f>
        <v>5000</v>
      </c>
      <c r="U1007" s="19">
        <f>Table3[[#This Row],[Price]]^0.2*20000*LOG((Table3[[#This Row],[Age]]+2))*Table3[[#This Row],[FiveYearDeathRate]]</f>
        <v>11998.260527748096</v>
      </c>
      <c r="V1007" s="19">
        <f>Table3[Price]+Table3[[#This Row],[FiveYearFuelCost]]+Table3[[#This Row],[FiveYearInsurance]]+Table3[[#This Row],[FiveYearRepairCost]]</f>
        <v>24162.025233630447</v>
      </c>
    </row>
    <row r="1008" spans="1:22" x14ac:dyDescent="0.25">
      <c r="A1008" t="s">
        <v>3175</v>
      </c>
      <c r="B1008" t="s">
        <v>3196</v>
      </c>
      <c r="C1008" t="s">
        <v>3197</v>
      </c>
      <c r="D1008">
        <v>2013</v>
      </c>
      <c r="E1008">
        <v>1</v>
      </c>
      <c r="F1008">
        <v>4</v>
      </c>
      <c r="G1008" s="21">
        <v>26.39</v>
      </c>
      <c r="H1008" s="5">
        <v>12000</v>
      </c>
      <c r="I1008" s="6">
        <v>2.2000000000000001E-3</v>
      </c>
      <c r="J1008" s="6">
        <v>0.99780000000000002</v>
      </c>
      <c r="K1008" s="6">
        <v>1.7000000000000001E-2</v>
      </c>
      <c r="L1008" s="6">
        <v>0.98299999999999998</v>
      </c>
      <c r="M1008" s="7">
        <v>17102</v>
      </c>
      <c r="N1008" s="7">
        <v>16819</v>
      </c>
      <c r="O1008" s="7">
        <v>17385</v>
      </c>
      <c r="P1008" t="s">
        <v>2916</v>
      </c>
      <c r="Q1008" s="5">
        <f>5*12000*Table3[[#This Row],[FiveYearSurvivalRate]]</f>
        <v>58980</v>
      </c>
      <c r="R1008" s="21">
        <f>365*5*Table3[[#This Row],[FiveYearSurvivalRate]]</f>
        <v>1793.9749999999999</v>
      </c>
      <c r="S1008" s="19">
        <f>6000/Table3[[#This Row],[Gas Mileage]]*4</f>
        <v>909.43539219401282</v>
      </c>
      <c r="T1008" s="19">
        <f>5000</f>
        <v>5000</v>
      </c>
      <c r="U1008" s="19">
        <f>Table3[[#This Row],[Price]]^0.2*20000*LOG((Table3[[#This Row],[Age]]+2))*Table3[[#This Row],[FiveYearDeathRate]]</f>
        <v>1139.5071677469116</v>
      </c>
      <c r="V1008" s="19">
        <f>Table3[Price]+Table3[[#This Row],[FiveYearFuelCost]]+Table3[[#This Row],[FiveYearInsurance]]+Table3[[#This Row],[FiveYearRepairCost]]</f>
        <v>24150.942559940926</v>
      </c>
    </row>
    <row r="1009" spans="1:22" x14ac:dyDescent="0.25">
      <c r="A1009" t="s">
        <v>3466</v>
      </c>
      <c r="B1009" t="s">
        <v>3489</v>
      </c>
      <c r="C1009" t="s">
        <v>3490</v>
      </c>
      <c r="D1009">
        <v>2011</v>
      </c>
      <c r="E1009">
        <v>3</v>
      </c>
      <c r="F1009">
        <v>3.67</v>
      </c>
      <c r="G1009" s="21">
        <v>26.35</v>
      </c>
      <c r="H1009" s="5">
        <v>36000</v>
      </c>
      <c r="I1009" s="6">
        <v>7.1999999999999998E-3</v>
      </c>
      <c r="J1009" s="6">
        <v>0.99280000000000002</v>
      </c>
      <c r="K1009" s="6">
        <v>2.2200000000000001E-2</v>
      </c>
      <c r="L1009" s="6">
        <v>0.9778</v>
      </c>
      <c r="M1009" s="7">
        <v>16077</v>
      </c>
      <c r="N1009" s="7">
        <v>15812</v>
      </c>
      <c r="O1009" s="7">
        <v>16342</v>
      </c>
      <c r="P1009" t="s">
        <v>2090</v>
      </c>
      <c r="Q1009" s="5">
        <f>5*12000*Table3[[#This Row],[FiveYearSurvivalRate]]</f>
        <v>58668</v>
      </c>
      <c r="R1009" s="21">
        <f>365*5*Table3[[#This Row],[FiveYearSurvivalRate]]</f>
        <v>1784.4849999999999</v>
      </c>
      <c r="S1009" s="19">
        <f>6000/Table3[[#This Row],[Gas Mileage]]*4</f>
        <v>910.81593927893732</v>
      </c>
      <c r="T1009" s="19">
        <f>5000</f>
        <v>5000</v>
      </c>
      <c r="U1009" s="19">
        <f>Table3[[#This Row],[Price]]^0.2*20000*LOG((Table3[[#This Row],[Age]]+2))*Table3[[#This Row],[FiveYearDeathRate]]</f>
        <v>2153.1907788485228</v>
      </c>
      <c r="V1009" s="19">
        <f>Table3[Price]+Table3[[#This Row],[FiveYearFuelCost]]+Table3[[#This Row],[FiveYearInsurance]]+Table3[[#This Row],[FiveYearRepairCost]]</f>
        <v>24141.006718127461</v>
      </c>
    </row>
    <row r="1010" spans="1:22" x14ac:dyDescent="0.25">
      <c r="A1010" t="s">
        <v>3217</v>
      </c>
      <c r="B1010" t="s">
        <v>3240</v>
      </c>
      <c r="C1010" t="s">
        <v>3241</v>
      </c>
      <c r="D1010">
        <v>2006</v>
      </c>
      <c r="E1010">
        <v>8</v>
      </c>
      <c r="F1010">
        <v>3.67</v>
      </c>
      <c r="G1010" s="21">
        <v>17.46</v>
      </c>
      <c r="H1010" s="5">
        <v>96000</v>
      </c>
      <c r="I1010" s="6">
        <v>1.8800000000000001E-2</v>
      </c>
      <c r="J1010" s="6">
        <v>0.98119999999999996</v>
      </c>
      <c r="K1010" s="6">
        <v>6.5199999999999994E-2</v>
      </c>
      <c r="L1010" s="6">
        <v>0.93479999999999996</v>
      </c>
      <c r="M1010" s="7">
        <v>9592</v>
      </c>
      <c r="N1010" s="7">
        <v>9449</v>
      </c>
      <c r="O1010" s="7">
        <v>9734</v>
      </c>
      <c r="P1010" t="s">
        <v>430</v>
      </c>
      <c r="Q1010" s="5">
        <f>5*12000*Table3[[#This Row],[FiveYearSurvivalRate]]</f>
        <v>56088</v>
      </c>
      <c r="R1010" s="21">
        <f>365*5*Table3[[#This Row],[FiveYearSurvivalRate]]</f>
        <v>1706.01</v>
      </c>
      <c r="S1010" s="19">
        <f>6000/Table3[[#This Row],[Gas Mileage]]*4</f>
        <v>1374.5704467353951</v>
      </c>
      <c r="T1010" s="19">
        <f>5000</f>
        <v>5000</v>
      </c>
      <c r="U1010" s="19">
        <f>Table3[[#This Row],[Price]]^0.2*20000*LOG((Table3[[#This Row],[Age]]+2))*Table3[[#This Row],[FiveYearDeathRate]]</f>
        <v>8159.4225688100378</v>
      </c>
      <c r="V1010" s="19">
        <f>Table3[Price]+Table3[[#This Row],[FiveYearFuelCost]]+Table3[[#This Row],[FiveYearInsurance]]+Table3[[#This Row],[FiveYearRepairCost]]</f>
        <v>24125.993015545435</v>
      </c>
    </row>
    <row r="1011" spans="1:22" x14ac:dyDescent="0.25">
      <c r="A1011" t="s">
        <v>3376</v>
      </c>
      <c r="B1011" t="s">
        <v>3383</v>
      </c>
      <c r="C1011" t="s">
        <v>3384</v>
      </c>
      <c r="D1011">
        <v>2012</v>
      </c>
      <c r="E1011">
        <v>2</v>
      </c>
      <c r="F1011">
        <v>4</v>
      </c>
      <c r="G1011" s="21">
        <v>32.340000000000003</v>
      </c>
      <c r="H1011" s="5">
        <v>24000</v>
      </c>
      <c r="I1011" s="6">
        <v>6.4000000000000003E-3</v>
      </c>
      <c r="J1011" s="6">
        <v>0.99360000000000004</v>
      </c>
      <c r="K1011" s="6">
        <v>2.1999999999999999E-2</v>
      </c>
      <c r="L1011" s="6">
        <v>0.97799999999999998</v>
      </c>
      <c r="M1011" s="7">
        <v>16513</v>
      </c>
      <c r="N1011" s="7">
        <v>16242</v>
      </c>
      <c r="O1011" s="7">
        <v>16783</v>
      </c>
      <c r="P1011" t="s">
        <v>2358</v>
      </c>
      <c r="Q1011" s="5">
        <f>5*12000*Table3[[#This Row],[FiveYearSurvivalRate]]</f>
        <v>58680</v>
      </c>
      <c r="R1011" s="21">
        <f>365*5*Table3[[#This Row],[FiveYearSurvivalRate]]</f>
        <v>1784.85</v>
      </c>
      <c r="S1011" s="19">
        <f>6000/Table3[[#This Row],[Gas Mileage]]*4</f>
        <v>742.11502782931348</v>
      </c>
      <c r="T1011" s="19">
        <f>5000</f>
        <v>5000</v>
      </c>
      <c r="U1011" s="19">
        <f>Table3[[#This Row],[Price]]^0.2*20000*LOG((Table3[[#This Row],[Age]]+2))*Table3[[#This Row],[FiveYearDeathRate]]</f>
        <v>1847.8113937520927</v>
      </c>
      <c r="V1011" s="19">
        <f>Table3[Price]+Table3[[#This Row],[FiveYearFuelCost]]+Table3[[#This Row],[FiveYearInsurance]]+Table3[[#This Row],[FiveYearRepairCost]]</f>
        <v>24102.926421581407</v>
      </c>
    </row>
    <row r="1012" spans="1:22" x14ac:dyDescent="0.25">
      <c r="A1012" t="s">
        <v>3376</v>
      </c>
      <c r="B1012" t="s">
        <v>3385</v>
      </c>
      <c r="C1012" t="s">
        <v>3386</v>
      </c>
      <c r="D1012">
        <v>2005</v>
      </c>
      <c r="E1012">
        <v>9</v>
      </c>
      <c r="F1012">
        <v>4</v>
      </c>
      <c r="G1012" s="21">
        <v>32.97</v>
      </c>
      <c r="H1012" s="5">
        <v>108000</v>
      </c>
      <c r="I1012" s="6">
        <v>2.8000000000000001E-2</v>
      </c>
      <c r="J1012" s="6">
        <v>0.97199999999999998</v>
      </c>
      <c r="K1012" s="6">
        <v>0.13026666670000001</v>
      </c>
      <c r="L1012" s="6">
        <v>0.86973333330000002</v>
      </c>
      <c r="M1012" s="7">
        <v>4065</v>
      </c>
      <c r="N1012" s="7">
        <v>3971</v>
      </c>
      <c r="O1012" s="7">
        <v>4158</v>
      </c>
      <c r="P1012" t="s">
        <v>204</v>
      </c>
      <c r="Q1012" s="5">
        <f>5*12000*Table3[[#This Row],[FiveYearSurvivalRate]]</f>
        <v>52183.999997999999</v>
      </c>
      <c r="R1012" s="21">
        <f>365*5*Table3[[#This Row],[FiveYearSurvivalRate]]</f>
        <v>1587.2633332724999</v>
      </c>
      <c r="S1012" s="19">
        <f>6000/Table3[[#This Row],[Gas Mileage]]*4</f>
        <v>727.93448589626939</v>
      </c>
      <c r="T1012" s="19">
        <f>5000</f>
        <v>5000</v>
      </c>
      <c r="U1012" s="19">
        <f>Table3[[#This Row],[Price]]^0.2*20000*LOG((Table3[[#This Row],[Age]]+2))*Table3[[#This Row],[FiveYearDeathRate]]</f>
        <v>14298.481865814232</v>
      </c>
      <c r="V1012" s="19">
        <f>Table3[Price]+Table3[[#This Row],[FiveYearFuelCost]]+Table3[[#This Row],[FiveYearInsurance]]+Table3[[#This Row],[FiveYearRepairCost]]</f>
        <v>24091.416351710501</v>
      </c>
    </row>
    <row r="1013" spans="1:22" x14ac:dyDescent="0.25">
      <c r="A1013" t="s">
        <v>3413</v>
      </c>
      <c r="B1013" t="s">
        <v>3414</v>
      </c>
      <c r="C1013" t="s">
        <v>3415</v>
      </c>
      <c r="D1013">
        <v>2005</v>
      </c>
      <c r="E1013">
        <v>9</v>
      </c>
      <c r="F1013">
        <v>2</v>
      </c>
      <c r="G1013" s="21">
        <v>27.001999999999999</v>
      </c>
      <c r="H1013" s="5">
        <v>108000</v>
      </c>
      <c r="I1013" s="6">
        <v>2.6800000000000001E-2</v>
      </c>
      <c r="J1013" s="6">
        <v>0.97319999999999995</v>
      </c>
      <c r="K1013" s="6">
        <v>0.1252666667</v>
      </c>
      <c r="L1013" s="6">
        <v>0.87473333330000003</v>
      </c>
      <c r="M1013" s="7">
        <v>4296</v>
      </c>
      <c r="N1013" s="7">
        <v>4202</v>
      </c>
      <c r="O1013" s="7">
        <v>4390</v>
      </c>
      <c r="P1013" t="s">
        <v>226</v>
      </c>
      <c r="Q1013" s="5">
        <f>5*12000*Table3[[#This Row],[FiveYearSurvivalRate]]</f>
        <v>52483.999997999999</v>
      </c>
      <c r="R1013" s="21">
        <f>365*5*Table3[[#This Row],[FiveYearSurvivalRate]]</f>
        <v>1596.3883332724999</v>
      </c>
      <c r="S1013" s="19">
        <f>6000/Table3[[#This Row],[Gas Mileage]]*4</f>
        <v>888.82305014443375</v>
      </c>
      <c r="T1013" s="19">
        <f>5000</f>
        <v>5000</v>
      </c>
      <c r="U1013" s="19">
        <f>Table3[[#This Row],[Price]]^0.2*20000*LOG((Table3[[#This Row],[Age]]+2))*Table3[[#This Row],[FiveYearDeathRate]]</f>
        <v>13902.499693910046</v>
      </c>
      <c r="V1013" s="19">
        <f>Table3[Price]+Table3[[#This Row],[FiveYearFuelCost]]+Table3[[#This Row],[FiveYearInsurance]]+Table3[[#This Row],[FiveYearRepairCost]]</f>
        <v>24087.32274405448</v>
      </c>
    </row>
    <row r="1014" spans="1:22" x14ac:dyDescent="0.25">
      <c r="A1014" t="s">
        <v>3503</v>
      </c>
      <c r="B1014" t="s">
        <v>3520</v>
      </c>
      <c r="C1014" t="s">
        <v>3521</v>
      </c>
      <c r="D1014">
        <v>2010</v>
      </c>
      <c r="E1014">
        <v>4</v>
      </c>
      <c r="F1014">
        <v>4</v>
      </c>
      <c r="G1014" s="22">
        <v>25.222000000000001</v>
      </c>
      <c r="H1014" s="5">
        <v>48000</v>
      </c>
      <c r="I1014" s="6">
        <v>9.5999999999999992E-3</v>
      </c>
      <c r="J1014" s="6">
        <v>0.99039999999999995</v>
      </c>
      <c r="K1014" s="6">
        <v>2.1999999999999999E-2</v>
      </c>
      <c r="L1014" s="6">
        <v>0.97799999999999998</v>
      </c>
      <c r="M1014" s="7">
        <v>15740</v>
      </c>
      <c r="N1014" s="7">
        <v>15280</v>
      </c>
      <c r="O1014" s="7">
        <v>16200</v>
      </c>
      <c r="P1014" t="s">
        <v>1708</v>
      </c>
      <c r="Q1014" s="5">
        <f>5*12000*Table3[[#This Row],[FiveYearSurvivalRate]]</f>
        <v>58680</v>
      </c>
      <c r="R1014" s="21">
        <f>365*5*Table3[[#This Row],[FiveYearSurvivalRate]]</f>
        <v>1784.85</v>
      </c>
      <c r="S1014" s="19">
        <f>6000/Table3[[#This Row],[Gas Mileage]]*4</f>
        <v>951.55023392276576</v>
      </c>
      <c r="T1014" s="19">
        <f>5000</f>
        <v>5000</v>
      </c>
      <c r="U1014" s="19">
        <f>Table3[[#This Row],[Price]]^0.2*20000*LOG((Table3[[#This Row],[Age]]+2))*Table3[[#This Row],[FiveYearDeathRate]]</f>
        <v>2365.4710742989951</v>
      </c>
      <c r="V1014" s="19">
        <f>Table3[Price]+Table3[[#This Row],[FiveYearFuelCost]]+Table3[[#This Row],[FiveYearInsurance]]+Table3[[#This Row],[FiveYearRepairCost]]</f>
        <v>24057.02130822176</v>
      </c>
    </row>
    <row r="1015" spans="1:22" x14ac:dyDescent="0.25">
      <c r="A1015" t="s">
        <v>3175</v>
      </c>
      <c r="B1015" t="s">
        <v>3196</v>
      </c>
      <c r="C1015" t="s">
        <v>3197</v>
      </c>
      <c r="D1015">
        <v>2007</v>
      </c>
      <c r="E1015">
        <v>7</v>
      </c>
      <c r="F1015">
        <v>3</v>
      </c>
      <c r="G1015" s="21">
        <v>26.39</v>
      </c>
      <c r="H1015" s="5">
        <v>84000</v>
      </c>
      <c r="I1015" s="6">
        <v>2.3E-2</v>
      </c>
      <c r="J1015" s="6">
        <v>0.97699999999999998</v>
      </c>
      <c r="K1015" s="6">
        <v>0.1192666667</v>
      </c>
      <c r="L1015" s="6">
        <v>0.88073333330000003</v>
      </c>
      <c r="M1015" s="7">
        <v>5426</v>
      </c>
      <c r="N1015" s="7">
        <v>5284</v>
      </c>
      <c r="O1015" s="7">
        <v>5568</v>
      </c>
      <c r="P1015" t="s">
        <v>734</v>
      </c>
      <c r="Q1015" s="5">
        <f>5*12000*Table3[[#This Row],[FiveYearSurvivalRate]]</f>
        <v>52843.999997999999</v>
      </c>
      <c r="R1015" s="21">
        <f>365*5*Table3[[#This Row],[FiveYearSurvivalRate]]</f>
        <v>1607.3383332725</v>
      </c>
      <c r="S1015" s="19">
        <f>6000/Table3[[#This Row],[Gas Mileage]]*4</f>
        <v>909.43539219401282</v>
      </c>
      <c r="T1015" s="19">
        <f>5000</f>
        <v>5000</v>
      </c>
      <c r="U1015" s="19">
        <f>Table3[[#This Row],[Price]]^0.2*20000*LOG((Table3[[#This Row],[Age]]+2))*Table3[[#This Row],[FiveYearDeathRate]]</f>
        <v>12708.778038368488</v>
      </c>
      <c r="V1015" s="19">
        <f>Table3[Price]+Table3[[#This Row],[FiveYearFuelCost]]+Table3[[#This Row],[FiveYearInsurance]]+Table3[[#This Row],[FiveYearRepairCost]]</f>
        <v>24044.2134305625</v>
      </c>
    </row>
    <row r="1016" spans="1:22" x14ac:dyDescent="0.25">
      <c r="A1016" t="s">
        <v>3503</v>
      </c>
      <c r="B1016" t="s">
        <v>3524</v>
      </c>
      <c r="C1016" t="s">
        <v>3525</v>
      </c>
      <c r="D1016">
        <v>2013</v>
      </c>
      <c r="E1016">
        <v>1</v>
      </c>
      <c r="F1016">
        <v>4</v>
      </c>
      <c r="G1016" s="22">
        <v>21.91</v>
      </c>
      <c r="H1016" s="5">
        <v>12000</v>
      </c>
      <c r="I1016" s="6">
        <v>2.3999999999999998E-3</v>
      </c>
      <c r="J1016" s="6">
        <v>0.99760000000000004</v>
      </c>
      <c r="K1016" s="6">
        <v>1.4500000000000001E-2</v>
      </c>
      <c r="L1016" s="6">
        <v>0.98550000000000004</v>
      </c>
      <c r="M1016" s="7">
        <v>16958</v>
      </c>
      <c r="N1016" s="7">
        <v>16626</v>
      </c>
      <c r="O1016" s="7">
        <v>17290</v>
      </c>
      <c r="P1016" t="s">
        <v>2826</v>
      </c>
      <c r="Q1016" s="5">
        <f>5*12000*Table3[[#This Row],[FiveYearSurvivalRate]]</f>
        <v>59130</v>
      </c>
      <c r="R1016" s="21">
        <f>365*5*Table3[[#This Row],[FiveYearSurvivalRate]]</f>
        <v>1798.5375000000001</v>
      </c>
      <c r="S1016" s="19">
        <f>6000/Table3[[#This Row],[Gas Mileage]]*4</f>
        <v>1095.3902327704245</v>
      </c>
      <c r="T1016" s="19">
        <f>5000</f>
        <v>5000</v>
      </c>
      <c r="U1016" s="19">
        <f>Table3[[#This Row],[Price]]^0.2*20000*LOG((Table3[[#This Row],[Age]]+2))*Table3[[#This Row],[FiveYearDeathRate]]</f>
        <v>970.29029597226804</v>
      </c>
      <c r="V1016" s="19">
        <f>Table3[Price]+Table3[[#This Row],[FiveYearFuelCost]]+Table3[[#This Row],[FiveYearInsurance]]+Table3[[#This Row],[FiveYearRepairCost]]</f>
        <v>24023.680528742691</v>
      </c>
    </row>
    <row r="1017" spans="1:22" x14ac:dyDescent="0.25">
      <c r="A1017" t="s">
        <v>3446</v>
      </c>
      <c r="B1017" t="s">
        <v>3449</v>
      </c>
      <c r="C1017" t="s">
        <v>3450</v>
      </c>
      <c r="D1017">
        <v>2014</v>
      </c>
      <c r="E1017">
        <v>0</v>
      </c>
      <c r="F1017">
        <v>4</v>
      </c>
      <c r="G1017" s="21">
        <v>23.995999999999999</v>
      </c>
      <c r="H1017" s="5">
        <v>0</v>
      </c>
      <c r="I1017" s="6">
        <v>0</v>
      </c>
      <c r="J1017" s="6">
        <v>1</v>
      </c>
      <c r="K1017" s="6">
        <v>1.2E-2</v>
      </c>
      <c r="L1017" s="6">
        <v>0.98799999999999999</v>
      </c>
      <c r="M1017" s="7">
        <v>17496</v>
      </c>
      <c r="N1017" s="7">
        <v>16970</v>
      </c>
      <c r="O1017" s="7">
        <v>18022</v>
      </c>
      <c r="P1017" t="s">
        <v>3702</v>
      </c>
      <c r="Q1017" s="5">
        <f>5*12000*Table3[[#This Row],[FiveYearSurvivalRate]]</f>
        <v>59280</v>
      </c>
      <c r="R1017" s="21">
        <f>365*5*Table3[[#This Row],[FiveYearSurvivalRate]]</f>
        <v>1803.1</v>
      </c>
      <c r="S1017" s="19">
        <f>6000/Table3[[#This Row],[Gas Mileage]]*4</f>
        <v>1000.166694449075</v>
      </c>
      <c r="T1017" s="19">
        <f>5000</f>
        <v>5000</v>
      </c>
      <c r="U1017" s="19">
        <f>Table3[[#This Row],[Price]]^0.2*20000*LOG((Table3[[#This Row],[Age]]+2))*Table3[[#This Row],[FiveYearDeathRate]]</f>
        <v>509.8104907935865</v>
      </c>
      <c r="V1017" s="19">
        <f>Table3[Price]+Table3[[#This Row],[FiveYearFuelCost]]+Table3[[#This Row],[FiveYearInsurance]]+Table3[[#This Row],[FiveYearRepairCost]]</f>
        <v>24005.97718524266</v>
      </c>
    </row>
    <row r="1018" spans="1:22" x14ac:dyDescent="0.25">
      <c r="A1018" t="s">
        <v>3101</v>
      </c>
      <c r="B1018" t="s">
        <v>3102</v>
      </c>
      <c r="C1018" t="s">
        <v>3103</v>
      </c>
      <c r="D1018">
        <v>2006</v>
      </c>
      <c r="E1018">
        <v>8</v>
      </c>
      <c r="F1018">
        <v>2.33</v>
      </c>
      <c r="G1018" s="21">
        <v>18.010999999999999</v>
      </c>
      <c r="H1018" s="5">
        <v>96000</v>
      </c>
      <c r="I1018" s="6">
        <v>1.46E-2</v>
      </c>
      <c r="J1018" s="6">
        <v>0.98540000000000005</v>
      </c>
      <c r="K1018" s="6">
        <v>9.1200000000000003E-2</v>
      </c>
      <c r="L1018" s="6">
        <v>0.90880000000000005</v>
      </c>
      <c r="M1018" s="7">
        <v>6947</v>
      </c>
      <c r="N1018" s="7">
        <v>6820</v>
      </c>
      <c r="O1018" s="7">
        <v>7073</v>
      </c>
      <c r="P1018" t="s">
        <v>338</v>
      </c>
      <c r="Q1018" s="5">
        <f>5*12000*Table3[[#This Row],[FiveYearSurvivalRate]]</f>
        <v>54528</v>
      </c>
      <c r="R1018" s="21">
        <f>365*5*Table3[[#This Row],[FiveYearSurvivalRate]]</f>
        <v>1658.5600000000002</v>
      </c>
      <c r="S1018" s="19">
        <f>6000/Table3[[#This Row],[Gas Mileage]]*4</f>
        <v>1332.5190161567932</v>
      </c>
      <c r="T1018" s="19">
        <f>5000</f>
        <v>5000</v>
      </c>
      <c r="U1018" s="19">
        <f>Table3[[#This Row],[Price]]^0.2*20000*LOG((Table3[[#This Row],[Age]]+2))*Table3[[#This Row],[FiveYearDeathRate]]</f>
        <v>10700.01271506211</v>
      </c>
      <c r="V1018" s="19">
        <f>Table3[Price]+Table3[[#This Row],[FiveYearFuelCost]]+Table3[[#This Row],[FiveYearInsurance]]+Table3[[#This Row],[FiveYearRepairCost]]</f>
        <v>23979.531731218904</v>
      </c>
    </row>
    <row r="1019" spans="1:22" x14ac:dyDescent="0.25">
      <c r="A1019" t="s">
        <v>3376</v>
      </c>
      <c r="B1019" t="s">
        <v>3390</v>
      </c>
      <c r="C1019" t="s">
        <v>3391</v>
      </c>
      <c r="D1019">
        <v>2006</v>
      </c>
      <c r="E1019">
        <v>8</v>
      </c>
      <c r="F1019">
        <v>1.67</v>
      </c>
      <c r="G1019" s="21">
        <v>26.471</v>
      </c>
      <c r="H1019" s="5">
        <v>96000</v>
      </c>
      <c r="I1019" s="6">
        <v>2.5000000000000001E-2</v>
      </c>
      <c r="J1019" s="6">
        <v>0.97499999999999998</v>
      </c>
      <c r="K1019" s="6">
        <v>0.10920000000000001</v>
      </c>
      <c r="L1019" s="6">
        <v>0.89080000000000004</v>
      </c>
      <c r="M1019" s="7">
        <v>5736</v>
      </c>
      <c r="N1019" s="7">
        <v>5635</v>
      </c>
      <c r="O1019" s="7">
        <v>5837</v>
      </c>
      <c r="P1019" t="s">
        <v>494</v>
      </c>
      <c r="Q1019" s="5">
        <f>5*12000*Table3[[#This Row],[FiveYearSurvivalRate]]</f>
        <v>53448</v>
      </c>
      <c r="R1019" s="21">
        <f>365*5*Table3[[#This Row],[FiveYearSurvivalRate]]</f>
        <v>1625.71</v>
      </c>
      <c r="S1019" s="19">
        <f>6000/Table3[[#This Row],[Gas Mileage]]*4</f>
        <v>906.65256318235049</v>
      </c>
      <c r="T1019" s="19">
        <f>5000</f>
        <v>5000</v>
      </c>
      <c r="U1019" s="19">
        <f>Table3[[#This Row],[Price]]^0.2*20000*LOG((Table3[[#This Row],[Age]]+2))*Table3[[#This Row],[FiveYearDeathRate]]</f>
        <v>12330.323261848607</v>
      </c>
      <c r="V1019" s="19">
        <f>Table3[Price]+Table3[[#This Row],[FiveYearFuelCost]]+Table3[[#This Row],[FiveYearInsurance]]+Table3[[#This Row],[FiveYearRepairCost]]</f>
        <v>23972.975825030957</v>
      </c>
    </row>
    <row r="1020" spans="1:22" x14ac:dyDescent="0.25">
      <c r="A1020" t="s">
        <v>3301</v>
      </c>
      <c r="B1020" t="s">
        <v>3320</v>
      </c>
      <c r="C1020" t="s">
        <v>3321</v>
      </c>
      <c r="D1020">
        <v>2012</v>
      </c>
      <c r="E1020">
        <v>2</v>
      </c>
      <c r="F1020">
        <v>4</v>
      </c>
      <c r="G1020" s="21">
        <v>22.684999999999999</v>
      </c>
      <c r="H1020" s="5">
        <v>24000</v>
      </c>
      <c r="I1020" s="6">
        <v>4.7999999999999996E-3</v>
      </c>
      <c r="J1020" s="6">
        <v>0.99519999999999997</v>
      </c>
      <c r="K1020" s="6">
        <v>1.7000000000000001E-2</v>
      </c>
      <c r="L1020" s="6">
        <v>0.98299999999999998</v>
      </c>
      <c r="M1020" s="7">
        <v>16483</v>
      </c>
      <c r="N1020" s="7">
        <v>16188</v>
      </c>
      <c r="O1020" s="7">
        <v>16779</v>
      </c>
      <c r="P1020" t="s">
        <v>2674</v>
      </c>
      <c r="Q1020" s="5">
        <f>5*12000*Table3[[#This Row],[FiveYearSurvivalRate]]</f>
        <v>58980</v>
      </c>
      <c r="R1020" s="21">
        <f>365*5*Table3[[#This Row],[FiveYearSurvivalRate]]</f>
        <v>1793.9749999999999</v>
      </c>
      <c r="S1020" s="19">
        <f>6000/Table3[[#This Row],[Gas Mileage]]*4</f>
        <v>1057.9678201454706</v>
      </c>
      <c r="T1020" s="19">
        <f>5000</f>
        <v>5000</v>
      </c>
      <c r="U1020" s="19">
        <f>Table3[[#This Row],[Price]]^0.2*20000*LOG((Table3[[#This Row],[Age]]+2))*Table3[[#This Row],[FiveYearDeathRate]]</f>
        <v>1427.3350704066004</v>
      </c>
      <c r="V1020" s="19">
        <f>Table3[Price]+Table3[[#This Row],[FiveYearFuelCost]]+Table3[[#This Row],[FiveYearInsurance]]+Table3[[#This Row],[FiveYearRepairCost]]</f>
        <v>23968.30289055207</v>
      </c>
    </row>
    <row r="1021" spans="1:22" x14ac:dyDescent="0.25">
      <c r="A1021" t="s">
        <v>3398</v>
      </c>
      <c r="B1021" t="s">
        <v>3407</v>
      </c>
      <c r="C1021" t="s">
        <v>3408</v>
      </c>
      <c r="D1021">
        <v>2014</v>
      </c>
      <c r="E1021">
        <v>0</v>
      </c>
      <c r="F1021">
        <v>4</v>
      </c>
      <c r="G1021" s="21">
        <v>25.969000000000001</v>
      </c>
      <c r="H1021" s="5">
        <v>0</v>
      </c>
      <c r="I1021" s="6">
        <v>0</v>
      </c>
      <c r="J1021" s="6">
        <v>1</v>
      </c>
      <c r="K1021" s="6">
        <v>1.2E-2</v>
      </c>
      <c r="L1021" s="6">
        <v>0.98799999999999999</v>
      </c>
      <c r="M1021" s="7">
        <v>17529</v>
      </c>
      <c r="N1021" s="7">
        <v>17195</v>
      </c>
      <c r="O1021" s="7">
        <v>17862</v>
      </c>
      <c r="P1021" t="s">
        <v>3683</v>
      </c>
      <c r="Q1021" s="5">
        <f>5*12000*Table3[[#This Row],[FiveYearSurvivalRate]]</f>
        <v>59280</v>
      </c>
      <c r="R1021" s="21">
        <f>365*5*Table3[[#This Row],[FiveYearSurvivalRate]]</f>
        <v>1803.1</v>
      </c>
      <c r="S1021" s="19">
        <f>6000/Table3[[#This Row],[Gas Mileage]]*4</f>
        <v>924.17882860333475</v>
      </c>
      <c r="T1021" s="19">
        <f>5000</f>
        <v>5000</v>
      </c>
      <c r="U1021" s="19">
        <f>Table3[[#This Row],[Price]]^0.2*20000*LOG((Table3[[#This Row],[Age]]+2))*Table3[[#This Row],[FiveYearDeathRate]]</f>
        <v>510.00266120658279</v>
      </c>
      <c r="V1021" s="19">
        <f>Table3[Price]+Table3[[#This Row],[FiveYearFuelCost]]+Table3[[#This Row],[FiveYearInsurance]]+Table3[[#This Row],[FiveYearRepairCost]]</f>
        <v>23963.181489809915</v>
      </c>
    </row>
    <row r="1022" spans="1:22" x14ac:dyDescent="0.25">
      <c r="A1022" t="s">
        <v>3413</v>
      </c>
      <c r="B1022" t="s">
        <v>3420</v>
      </c>
      <c r="C1022" t="s">
        <v>3421</v>
      </c>
      <c r="D1022">
        <v>2009</v>
      </c>
      <c r="E1022">
        <v>5</v>
      </c>
      <c r="G1022" s="21">
        <v>18.974</v>
      </c>
      <c r="H1022" s="5">
        <v>60000</v>
      </c>
      <c r="I1022" s="6">
        <v>1.2E-2</v>
      </c>
      <c r="J1022" s="6">
        <v>0.98799999999999999</v>
      </c>
      <c r="K1022" s="6">
        <v>4.9000000000000002E-2</v>
      </c>
      <c r="L1022" s="6">
        <v>0.95099999999999996</v>
      </c>
      <c r="M1022" s="7">
        <v>12248</v>
      </c>
      <c r="N1022" s="7">
        <v>11863</v>
      </c>
      <c r="O1022" s="7">
        <v>12633</v>
      </c>
      <c r="P1022" t="s">
        <v>1248</v>
      </c>
      <c r="Q1022" s="5">
        <f>5*12000*Table3[[#This Row],[FiveYearSurvivalRate]]</f>
        <v>57060</v>
      </c>
      <c r="R1022" s="21">
        <f>365*5*Table3[[#This Row],[FiveYearSurvivalRate]]</f>
        <v>1735.5749999999998</v>
      </c>
      <c r="S1022" s="19">
        <f>6000/Table3[[#This Row],[Gas Mileage]]*4</f>
        <v>1264.8887951934225</v>
      </c>
      <c r="T1022" s="19">
        <f>5000</f>
        <v>5000</v>
      </c>
      <c r="U1022" s="19">
        <f>Table3[[#This Row],[Price]]^0.2*20000*LOG((Table3[[#This Row],[Age]]+2))*Table3[[#This Row],[FiveYearDeathRate]]</f>
        <v>5441.8454772527984</v>
      </c>
      <c r="V1022" s="19">
        <f>Table3[Price]+Table3[[#This Row],[FiveYearFuelCost]]+Table3[[#This Row],[FiveYearInsurance]]+Table3[[#This Row],[FiveYearRepairCost]]</f>
        <v>23954.734272446221</v>
      </c>
    </row>
    <row r="1023" spans="1:22" x14ac:dyDescent="0.25">
      <c r="A1023" t="s">
        <v>3466</v>
      </c>
      <c r="B1023" t="s">
        <v>3471</v>
      </c>
      <c r="C1023" t="s">
        <v>3472</v>
      </c>
      <c r="D1023">
        <v>2011</v>
      </c>
      <c r="E1023">
        <v>3</v>
      </c>
      <c r="F1023">
        <v>3.33</v>
      </c>
      <c r="G1023" s="21">
        <v>32.54</v>
      </c>
      <c r="H1023" s="5">
        <v>36000</v>
      </c>
      <c r="I1023" s="6">
        <v>7.1999999999999998E-3</v>
      </c>
      <c r="J1023" s="6">
        <v>0.99280000000000002</v>
      </c>
      <c r="K1023" s="6">
        <v>2.2200000000000001E-2</v>
      </c>
      <c r="L1023" s="6">
        <v>0.9778</v>
      </c>
      <c r="M1023" s="7">
        <v>16063</v>
      </c>
      <c r="N1023" s="7">
        <v>15677</v>
      </c>
      <c r="O1023" s="7">
        <v>16450</v>
      </c>
      <c r="P1023" t="s">
        <v>2070</v>
      </c>
      <c r="Q1023" s="5">
        <f>5*12000*Table3[[#This Row],[FiveYearSurvivalRate]]</f>
        <v>58668</v>
      </c>
      <c r="R1023" s="21">
        <f>365*5*Table3[[#This Row],[FiveYearSurvivalRate]]</f>
        <v>1784.4849999999999</v>
      </c>
      <c r="S1023" s="19">
        <f>6000/Table3[[#This Row],[Gas Mileage]]*4</f>
        <v>737.55377996312234</v>
      </c>
      <c r="T1023" s="19">
        <f>5000</f>
        <v>5000</v>
      </c>
      <c r="U1023" s="19">
        <f>Table3[[#This Row],[Price]]^0.2*20000*LOG((Table3[[#This Row],[Age]]+2))*Table3[[#This Row],[FiveYearDeathRate]]</f>
        <v>2152.8156444764822</v>
      </c>
      <c r="V1023" s="19">
        <f>Table3[Price]+Table3[[#This Row],[FiveYearFuelCost]]+Table3[[#This Row],[FiveYearInsurance]]+Table3[[#This Row],[FiveYearRepairCost]]</f>
        <v>23953.369424439607</v>
      </c>
    </row>
    <row r="1024" spans="1:22" x14ac:dyDescent="0.25">
      <c r="A1024" t="s">
        <v>3118</v>
      </c>
      <c r="B1024" t="s">
        <v>3133</v>
      </c>
      <c r="C1024" t="s">
        <v>3134</v>
      </c>
      <c r="D1024">
        <v>2007</v>
      </c>
      <c r="E1024">
        <v>7</v>
      </c>
      <c r="F1024">
        <v>3</v>
      </c>
      <c r="G1024" s="21">
        <v>25.001000000000001</v>
      </c>
      <c r="H1024" s="5">
        <v>84000</v>
      </c>
      <c r="I1024" s="6">
        <v>3.04E-2</v>
      </c>
      <c r="J1024" s="6">
        <v>0.96960000000000002</v>
      </c>
      <c r="K1024" s="6">
        <v>0.1241333333</v>
      </c>
      <c r="L1024" s="6">
        <v>0.87586666670000002</v>
      </c>
      <c r="M1024" s="7">
        <v>4973</v>
      </c>
      <c r="N1024" s="7">
        <v>4866</v>
      </c>
      <c r="O1024" s="7">
        <v>5081</v>
      </c>
      <c r="P1024" t="s">
        <v>686</v>
      </c>
      <c r="Q1024" s="5">
        <f>5*12000*Table3[[#This Row],[FiveYearSurvivalRate]]</f>
        <v>52552.000002000001</v>
      </c>
      <c r="R1024" s="21">
        <f>365*5*Table3[[#This Row],[FiveYearSurvivalRate]]</f>
        <v>1598.4566667275001</v>
      </c>
      <c r="S1024" s="19">
        <f>6000/Table3[[#This Row],[Gas Mileage]]*4</f>
        <v>959.96160153593848</v>
      </c>
      <c r="T1024" s="19">
        <f>5000</f>
        <v>5000</v>
      </c>
      <c r="U1024" s="19">
        <f>Table3[[#This Row],[Price]]^0.2*20000*LOG((Table3[[#This Row],[Age]]+2))*Table3[[#This Row],[FiveYearDeathRate]]</f>
        <v>12998.728249436763</v>
      </c>
      <c r="V1024" s="19">
        <f>Table3[Price]+Table3[[#This Row],[FiveYearFuelCost]]+Table3[[#This Row],[FiveYearInsurance]]+Table3[[#This Row],[FiveYearRepairCost]]</f>
        <v>23931.689850972703</v>
      </c>
    </row>
    <row r="1025" spans="1:22" x14ac:dyDescent="0.25">
      <c r="A1025" t="s">
        <v>3202</v>
      </c>
      <c r="B1025" t="s">
        <v>3205</v>
      </c>
      <c r="C1025" t="s">
        <v>3206</v>
      </c>
      <c r="D1025">
        <v>2009</v>
      </c>
      <c r="E1025">
        <v>5</v>
      </c>
      <c r="F1025">
        <v>1</v>
      </c>
      <c r="G1025" s="21">
        <v>19.41</v>
      </c>
      <c r="H1025" s="5">
        <v>60000</v>
      </c>
      <c r="I1025" s="6">
        <v>1.9E-2</v>
      </c>
      <c r="J1025" s="6">
        <v>0.98099999999999998</v>
      </c>
      <c r="K1025" s="6">
        <v>7.5999999999999998E-2</v>
      </c>
      <c r="L1025" s="6">
        <v>0.92400000000000004</v>
      </c>
      <c r="M1025" s="7">
        <v>9642</v>
      </c>
      <c r="N1025" s="7">
        <v>9351</v>
      </c>
      <c r="O1025" s="7">
        <v>9932</v>
      </c>
      <c r="P1025" t="s">
        <v>1440</v>
      </c>
      <c r="Q1025" s="5">
        <f>5*12000*Table3[[#This Row],[FiveYearSurvivalRate]]</f>
        <v>55440</v>
      </c>
      <c r="R1025" s="21">
        <f>365*5*Table3[[#This Row],[FiveYearSurvivalRate]]</f>
        <v>1686.3000000000002</v>
      </c>
      <c r="S1025" s="19">
        <f>6000/Table3[[#This Row],[Gas Mileage]]*4</f>
        <v>1236.4760432766616</v>
      </c>
      <c r="T1025" s="19">
        <f>5000</f>
        <v>5000</v>
      </c>
      <c r="U1025" s="19">
        <f>Table3[[#This Row],[Price]]^0.2*20000*LOG((Table3[[#This Row],[Age]]+2))*Table3[[#This Row],[FiveYearDeathRate]]</f>
        <v>8046.0755816952596</v>
      </c>
      <c r="V1025" s="19">
        <f>Table3[Price]+Table3[[#This Row],[FiveYearFuelCost]]+Table3[[#This Row],[FiveYearInsurance]]+Table3[[#This Row],[FiveYearRepairCost]]</f>
        <v>23924.551624971922</v>
      </c>
    </row>
    <row r="1026" spans="1:22" x14ac:dyDescent="0.25">
      <c r="A1026" t="s">
        <v>3503</v>
      </c>
      <c r="B1026" t="s">
        <v>3524</v>
      </c>
      <c r="C1026" t="s">
        <v>3525</v>
      </c>
      <c r="D1026">
        <v>2012</v>
      </c>
      <c r="E1026">
        <v>2</v>
      </c>
      <c r="F1026">
        <v>4</v>
      </c>
      <c r="G1026" s="22">
        <v>21.91</v>
      </c>
      <c r="H1026" s="5">
        <v>24000</v>
      </c>
      <c r="I1026" s="6">
        <v>4.7999999999999996E-3</v>
      </c>
      <c r="J1026" s="6">
        <v>0.99519999999999997</v>
      </c>
      <c r="K1026" s="6">
        <v>1.7000000000000001E-2</v>
      </c>
      <c r="L1026" s="6">
        <v>0.98299999999999998</v>
      </c>
      <c r="M1026" s="7">
        <v>16393</v>
      </c>
      <c r="N1026" s="7">
        <v>16160</v>
      </c>
      <c r="O1026" s="7">
        <v>16626</v>
      </c>
      <c r="P1026" t="s">
        <v>2484</v>
      </c>
      <c r="Q1026" s="5">
        <f>5*12000*Table3[[#This Row],[FiveYearSurvivalRate]]</f>
        <v>58980</v>
      </c>
      <c r="R1026" s="21">
        <f>365*5*Table3[[#This Row],[FiveYearSurvivalRate]]</f>
        <v>1793.9749999999999</v>
      </c>
      <c r="S1026" s="19">
        <f>6000/Table3[[#This Row],[Gas Mileage]]*4</f>
        <v>1095.3902327704245</v>
      </c>
      <c r="T1026" s="19">
        <f>5000</f>
        <v>5000</v>
      </c>
      <c r="U1026" s="19">
        <f>Table3[[#This Row],[Price]]^0.2*20000*LOG((Table3[[#This Row],[Age]]+2))*Table3[[#This Row],[FiveYearDeathRate]]</f>
        <v>1425.7729561701249</v>
      </c>
      <c r="V1026" s="19">
        <f>Table3[Price]+Table3[[#This Row],[FiveYearFuelCost]]+Table3[[#This Row],[FiveYearInsurance]]+Table3[[#This Row],[FiveYearRepairCost]]</f>
        <v>23914.163188940547</v>
      </c>
    </row>
    <row r="1027" spans="1:22" x14ac:dyDescent="0.25">
      <c r="A1027" t="s">
        <v>3398</v>
      </c>
      <c r="B1027" t="s">
        <v>3411</v>
      </c>
      <c r="C1027" t="s">
        <v>3412</v>
      </c>
      <c r="D1027">
        <v>2006</v>
      </c>
      <c r="E1027">
        <v>8</v>
      </c>
      <c r="F1027">
        <v>2.33</v>
      </c>
      <c r="G1027" s="21">
        <v>24.018000000000001</v>
      </c>
      <c r="H1027" s="5">
        <v>96000</v>
      </c>
      <c r="I1027" s="6">
        <v>2.3099999999999999E-2</v>
      </c>
      <c r="J1027" s="6">
        <v>0.97689999999999999</v>
      </c>
      <c r="K1027" s="6">
        <v>0.1062</v>
      </c>
      <c r="L1027" s="6">
        <v>0.89380000000000004</v>
      </c>
      <c r="M1027" s="7">
        <v>5867</v>
      </c>
      <c r="N1027" s="7">
        <v>5739</v>
      </c>
      <c r="O1027" s="7">
        <v>5996</v>
      </c>
      <c r="P1027" t="s">
        <v>512</v>
      </c>
      <c r="Q1027" s="5">
        <f>5*12000*Table3[[#This Row],[FiveYearSurvivalRate]]</f>
        <v>53628</v>
      </c>
      <c r="R1027" s="21">
        <f>365*5*Table3[[#This Row],[FiveYearSurvivalRate]]</f>
        <v>1631.1850000000002</v>
      </c>
      <c r="S1027" s="19">
        <f>6000/Table3[[#This Row],[Gas Mileage]]*4</f>
        <v>999.25056207844113</v>
      </c>
      <c r="T1027" s="19">
        <f>5000</f>
        <v>5000</v>
      </c>
      <c r="U1027" s="19">
        <f>Table3[[#This Row],[Price]]^0.2*20000*LOG((Table3[[#This Row],[Age]]+2))*Table3[[#This Row],[FiveYearDeathRate]]</f>
        <v>12045.857744124998</v>
      </c>
      <c r="V1027" s="19">
        <f>Table3[Price]+Table3[[#This Row],[FiveYearFuelCost]]+Table3[[#This Row],[FiveYearInsurance]]+Table3[[#This Row],[FiveYearRepairCost]]</f>
        <v>23912.108306203438</v>
      </c>
    </row>
    <row r="1028" spans="1:22" x14ac:dyDescent="0.25">
      <c r="A1028" t="s">
        <v>3101</v>
      </c>
      <c r="B1028" t="s">
        <v>3106</v>
      </c>
      <c r="C1028" t="s">
        <v>3107</v>
      </c>
      <c r="D1028">
        <v>2006</v>
      </c>
      <c r="E1028">
        <v>8</v>
      </c>
      <c r="F1028">
        <v>2</v>
      </c>
      <c r="G1028" s="21">
        <v>19</v>
      </c>
      <c r="H1028" s="5">
        <v>96000</v>
      </c>
      <c r="I1028" s="6">
        <v>1.46E-2</v>
      </c>
      <c r="J1028" s="6">
        <v>0.98540000000000005</v>
      </c>
      <c r="K1028" s="6">
        <v>9.1200000000000003E-2</v>
      </c>
      <c r="L1028" s="6">
        <v>0.90880000000000005</v>
      </c>
      <c r="M1028" s="7">
        <v>6926</v>
      </c>
      <c r="N1028" s="7">
        <v>6837</v>
      </c>
      <c r="O1028" s="7">
        <v>7015</v>
      </c>
      <c r="P1028" t="s">
        <v>340</v>
      </c>
      <c r="Q1028" s="5">
        <f>5*12000*Table3[[#This Row],[FiveYearSurvivalRate]]</f>
        <v>54528</v>
      </c>
      <c r="R1028" s="21">
        <f>365*5*Table3[[#This Row],[FiveYearSurvivalRate]]</f>
        <v>1658.5600000000002</v>
      </c>
      <c r="S1028" s="19">
        <f>6000/Table3[[#This Row],[Gas Mileage]]*4</f>
        <v>1263.1578947368421</v>
      </c>
      <c r="T1028" s="19">
        <f>5000</f>
        <v>5000</v>
      </c>
      <c r="U1028" s="19">
        <f>Table3[[#This Row],[Price]]^0.2*20000*LOG((Table3[[#This Row],[Age]]+2))*Table3[[#This Row],[FiveYearDeathRate]]</f>
        <v>10693.535891733871</v>
      </c>
      <c r="V1028" s="19">
        <f>Table3[Price]+Table3[[#This Row],[FiveYearFuelCost]]+Table3[[#This Row],[FiveYearInsurance]]+Table3[[#This Row],[FiveYearRepairCost]]</f>
        <v>23882.693786470714</v>
      </c>
    </row>
    <row r="1029" spans="1:22" x14ac:dyDescent="0.25">
      <c r="A1029" t="s">
        <v>3503</v>
      </c>
      <c r="B1029" t="s">
        <v>3504</v>
      </c>
      <c r="C1029" t="s">
        <v>3505</v>
      </c>
      <c r="D1029">
        <v>2012</v>
      </c>
      <c r="E1029">
        <v>2</v>
      </c>
      <c r="F1029">
        <v>4</v>
      </c>
      <c r="G1029" s="22">
        <v>24.18</v>
      </c>
      <c r="H1029" s="5">
        <v>24000</v>
      </c>
      <c r="I1029" s="6">
        <v>4.7999999999999996E-3</v>
      </c>
      <c r="J1029" s="6">
        <v>0.99519999999999997</v>
      </c>
      <c r="K1029" s="6">
        <v>1.7000000000000001E-2</v>
      </c>
      <c r="L1029" s="6">
        <v>0.98299999999999998</v>
      </c>
      <c r="M1029" s="7">
        <v>16459</v>
      </c>
      <c r="N1029" s="7">
        <v>16235</v>
      </c>
      <c r="O1029" s="7">
        <v>16683</v>
      </c>
      <c r="P1029" t="s">
        <v>2468</v>
      </c>
      <c r="Q1029" s="5">
        <f>5*12000*Table3[[#This Row],[FiveYearSurvivalRate]]</f>
        <v>58980</v>
      </c>
      <c r="R1029" s="21">
        <f>365*5*Table3[[#This Row],[FiveYearSurvivalRate]]</f>
        <v>1793.9749999999999</v>
      </c>
      <c r="S1029" s="19">
        <f>6000/Table3[[#This Row],[Gas Mileage]]*4</f>
        <v>992.55583126550869</v>
      </c>
      <c r="T1029" s="19">
        <f>5000</f>
        <v>5000</v>
      </c>
      <c r="U1029" s="19">
        <f>Table3[[#This Row],[Price]]^0.2*20000*LOG((Table3[[#This Row],[Age]]+2))*Table3[[#This Row],[FiveYearDeathRate]]</f>
        <v>1426.9191751147075</v>
      </c>
      <c r="V1029" s="19">
        <f>Table3[Price]+Table3[[#This Row],[FiveYearFuelCost]]+Table3[[#This Row],[FiveYearInsurance]]+Table3[[#This Row],[FiveYearRepairCost]]</f>
        <v>23878.475006380217</v>
      </c>
    </row>
    <row r="1030" spans="1:22" x14ac:dyDescent="0.25">
      <c r="A1030" t="s">
        <v>3118</v>
      </c>
      <c r="B1030" t="s">
        <v>3121</v>
      </c>
      <c r="C1030" t="s">
        <v>3122</v>
      </c>
      <c r="D1030">
        <v>2006</v>
      </c>
      <c r="E1030">
        <v>8</v>
      </c>
      <c r="F1030">
        <v>1.67</v>
      </c>
      <c r="G1030" s="21">
        <v>31</v>
      </c>
      <c r="H1030" s="5">
        <v>96000</v>
      </c>
      <c r="I1030" s="6">
        <v>3.61E-2</v>
      </c>
      <c r="J1030" s="6">
        <v>0.96389999999999998</v>
      </c>
      <c r="K1030" s="6">
        <v>0.1482</v>
      </c>
      <c r="L1030" s="6">
        <v>0.8518</v>
      </c>
      <c r="M1030" s="7">
        <v>3206</v>
      </c>
      <c r="N1030" s="7">
        <v>3122</v>
      </c>
      <c r="O1030" s="7">
        <v>3290</v>
      </c>
      <c r="P1030" t="s">
        <v>354</v>
      </c>
      <c r="Q1030" s="5">
        <f>5*12000*Table3[[#This Row],[FiveYearSurvivalRate]]</f>
        <v>51108</v>
      </c>
      <c r="R1030" s="21">
        <f>365*5*Table3[[#This Row],[FiveYearSurvivalRate]]</f>
        <v>1554.5350000000001</v>
      </c>
      <c r="S1030" s="19">
        <f>6000/Table3[[#This Row],[Gas Mileage]]*4</f>
        <v>774.19354838709683</v>
      </c>
      <c r="T1030" s="19">
        <f>5000</f>
        <v>5000</v>
      </c>
      <c r="U1030" s="19">
        <f>Table3[[#This Row],[Price]]^0.2*20000*LOG((Table3[[#This Row],[Age]]+2))*Table3[[#This Row],[FiveYearDeathRate]]</f>
        <v>14896.042506288646</v>
      </c>
      <c r="V1030" s="19">
        <f>Table3[Price]+Table3[[#This Row],[FiveYearFuelCost]]+Table3[[#This Row],[FiveYearInsurance]]+Table3[[#This Row],[FiveYearRepairCost]]</f>
        <v>23876.236054675741</v>
      </c>
    </row>
    <row r="1031" spans="1:22" x14ac:dyDescent="0.25">
      <c r="A1031" t="s">
        <v>3145</v>
      </c>
      <c r="B1031" t="s">
        <v>3146</v>
      </c>
      <c r="C1031" t="s">
        <v>3147</v>
      </c>
      <c r="D1031">
        <v>2012</v>
      </c>
      <c r="E1031">
        <v>2</v>
      </c>
      <c r="F1031">
        <v>4</v>
      </c>
      <c r="G1031" s="21">
        <v>21.928000000000001</v>
      </c>
      <c r="H1031" s="5">
        <v>24000</v>
      </c>
      <c r="I1031" s="6">
        <v>4.0000000000000001E-3</v>
      </c>
      <c r="J1031" s="6">
        <v>0.996</v>
      </c>
      <c r="K1031" s="6">
        <v>2.9600000000000001E-2</v>
      </c>
      <c r="L1031" s="6">
        <v>0.97040000000000004</v>
      </c>
      <c r="M1031" s="7">
        <v>15332</v>
      </c>
      <c r="N1031" s="7">
        <v>15067</v>
      </c>
      <c r="O1031" s="7">
        <v>15598</v>
      </c>
      <c r="P1031" t="s">
        <v>2538</v>
      </c>
      <c r="Q1031" s="5">
        <f>5*12000*Table3[[#This Row],[FiveYearSurvivalRate]]</f>
        <v>58224</v>
      </c>
      <c r="R1031" s="21">
        <f>365*5*Table3[[#This Row],[FiveYearSurvivalRate]]</f>
        <v>1770.98</v>
      </c>
      <c r="S1031" s="19">
        <f>6000/Table3[[#This Row],[Gas Mileage]]*4</f>
        <v>1094.4910616563297</v>
      </c>
      <c r="T1031" s="19">
        <f>5000</f>
        <v>5000</v>
      </c>
      <c r="U1031" s="19">
        <f>Table3[[#This Row],[Price]]^0.2*20000*LOG((Table3[[#This Row],[Age]]+2))*Table3[[#This Row],[FiveYearDeathRate]]</f>
        <v>2449.521393624193</v>
      </c>
      <c r="V1031" s="19">
        <f>Table3[Price]+Table3[[#This Row],[FiveYearFuelCost]]+Table3[[#This Row],[FiveYearInsurance]]+Table3[[#This Row],[FiveYearRepairCost]]</f>
        <v>23876.012455280521</v>
      </c>
    </row>
    <row r="1032" spans="1:22" x14ac:dyDescent="0.25">
      <c r="A1032" t="s">
        <v>3118</v>
      </c>
      <c r="B1032" t="s">
        <v>3119</v>
      </c>
      <c r="C1032" t="s">
        <v>3120</v>
      </c>
      <c r="D1032">
        <v>2006</v>
      </c>
      <c r="E1032">
        <v>8</v>
      </c>
      <c r="F1032">
        <v>1.67</v>
      </c>
      <c r="G1032" s="21">
        <v>31</v>
      </c>
      <c r="H1032" s="5">
        <v>96000</v>
      </c>
      <c r="I1032" s="6">
        <v>3.61E-2</v>
      </c>
      <c r="J1032" s="6">
        <v>0.96389999999999998</v>
      </c>
      <c r="K1032" s="6">
        <v>0.1482</v>
      </c>
      <c r="L1032" s="6">
        <v>0.8518</v>
      </c>
      <c r="M1032" s="7">
        <v>3205</v>
      </c>
      <c r="N1032" s="7">
        <v>3124</v>
      </c>
      <c r="O1032" s="7">
        <v>3287</v>
      </c>
      <c r="P1032" t="s">
        <v>352</v>
      </c>
      <c r="Q1032" s="5">
        <f>5*12000*Table3[[#This Row],[FiveYearSurvivalRate]]</f>
        <v>51108</v>
      </c>
      <c r="R1032" s="21">
        <f>365*5*Table3[[#This Row],[FiveYearSurvivalRate]]</f>
        <v>1554.5350000000001</v>
      </c>
      <c r="S1032" s="19">
        <f>6000/Table3[[#This Row],[Gas Mileage]]*4</f>
        <v>774.19354838709683</v>
      </c>
      <c r="T1032" s="19">
        <f>5000</f>
        <v>5000</v>
      </c>
      <c r="U1032" s="19">
        <f>Table3[[#This Row],[Price]]^0.2*20000*LOG((Table3[[#This Row],[Age]]+2))*Table3[[#This Row],[FiveYearDeathRate]]</f>
        <v>14895.113130033202</v>
      </c>
      <c r="V1032" s="19">
        <f>Table3[Price]+Table3[[#This Row],[FiveYearFuelCost]]+Table3[[#This Row],[FiveYearInsurance]]+Table3[[#This Row],[FiveYearRepairCost]]</f>
        <v>23874.306678420297</v>
      </c>
    </row>
    <row r="1033" spans="1:22" x14ac:dyDescent="0.25">
      <c r="A1033" t="s">
        <v>3466</v>
      </c>
      <c r="B1033" t="s">
        <v>3487</v>
      </c>
      <c r="C1033" t="s">
        <v>3488</v>
      </c>
      <c r="D1033">
        <v>2012</v>
      </c>
      <c r="E1033">
        <v>2</v>
      </c>
      <c r="F1033">
        <v>4</v>
      </c>
      <c r="G1033" s="21">
        <v>49.52</v>
      </c>
      <c r="H1033" s="5">
        <v>24000</v>
      </c>
      <c r="I1033" s="6">
        <v>4.7999999999999996E-3</v>
      </c>
      <c r="J1033" s="6">
        <v>0.99519999999999997</v>
      </c>
      <c r="K1033" s="6">
        <v>1.8800000000000001E-2</v>
      </c>
      <c r="L1033" s="6">
        <v>0.98119999999999996</v>
      </c>
      <c r="M1033" s="7">
        <v>16805</v>
      </c>
      <c r="N1033" s="7">
        <v>16477</v>
      </c>
      <c r="O1033" s="7">
        <v>17134</v>
      </c>
      <c r="P1033" t="s">
        <v>2452</v>
      </c>
      <c r="Q1033" s="5">
        <f>5*12000*Table3[[#This Row],[FiveYearSurvivalRate]]</f>
        <v>58872</v>
      </c>
      <c r="R1033" s="21">
        <f>365*5*Table3[[#This Row],[FiveYearSurvivalRate]]</f>
        <v>1790.6899999999998</v>
      </c>
      <c r="S1033" s="19">
        <f>6000/Table3[[#This Row],[Gas Mileage]]*4</f>
        <v>484.65266558966073</v>
      </c>
      <c r="T1033" s="19">
        <f>5000</f>
        <v>5000</v>
      </c>
      <c r="U1033" s="19">
        <f>Table3[[#This Row],[Price]]^0.2*20000*LOG((Table3[[#This Row],[Age]]+2))*Table3[[#This Row],[FiveYearDeathRate]]</f>
        <v>1584.5841820010596</v>
      </c>
      <c r="V1033" s="19">
        <f>Table3[Price]+Table3[[#This Row],[FiveYearFuelCost]]+Table3[[#This Row],[FiveYearInsurance]]+Table3[[#This Row],[FiveYearRepairCost]]</f>
        <v>23874.236847590721</v>
      </c>
    </row>
    <row r="1034" spans="1:22" x14ac:dyDescent="0.25">
      <c r="A1034" t="s">
        <v>3288</v>
      </c>
      <c r="B1034" t="s">
        <v>3295</v>
      </c>
      <c r="C1034" t="s">
        <v>3296</v>
      </c>
      <c r="D1034">
        <v>2011</v>
      </c>
      <c r="E1034">
        <v>3</v>
      </c>
      <c r="F1034">
        <v>3</v>
      </c>
      <c r="G1034" s="21">
        <v>18.135999999999999</v>
      </c>
      <c r="H1034" s="5">
        <v>36000</v>
      </c>
      <c r="I1034" s="6">
        <v>1.0200000000000001E-2</v>
      </c>
      <c r="J1034" s="6">
        <v>0.98980000000000001</v>
      </c>
      <c r="K1034" s="6">
        <v>4.0399999999999998E-2</v>
      </c>
      <c r="L1034" s="6">
        <v>0.95960000000000001</v>
      </c>
      <c r="M1034" s="7">
        <v>13750</v>
      </c>
      <c r="N1034" s="7">
        <v>13464</v>
      </c>
      <c r="O1034" s="7">
        <v>14036</v>
      </c>
      <c r="P1034" t="s">
        <v>2304</v>
      </c>
      <c r="Q1034" s="5">
        <f>5*12000*Table3[[#This Row],[FiveYearSurvivalRate]]</f>
        <v>57576</v>
      </c>
      <c r="R1034" s="21">
        <f>365*5*Table3[[#This Row],[FiveYearSurvivalRate]]</f>
        <v>1751.27</v>
      </c>
      <c r="S1034" s="19">
        <f>6000/Table3[[#This Row],[Gas Mileage]]*4</f>
        <v>1323.3348037053374</v>
      </c>
      <c r="T1034" s="19">
        <f>5000</f>
        <v>5000</v>
      </c>
      <c r="U1034" s="19">
        <f>Table3[[#This Row],[Price]]^0.2*20000*LOG((Table3[[#This Row],[Age]]+2))*Table3[[#This Row],[FiveYearDeathRate]]</f>
        <v>3797.7855627966146</v>
      </c>
      <c r="V1034" s="19">
        <f>Table3[Price]+Table3[[#This Row],[FiveYearFuelCost]]+Table3[[#This Row],[FiveYearInsurance]]+Table3[[#This Row],[FiveYearRepairCost]]</f>
        <v>23871.120366501949</v>
      </c>
    </row>
    <row r="1035" spans="1:22" x14ac:dyDescent="0.25">
      <c r="A1035" t="s">
        <v>3048</v>
      </c>
      <c r="B1035" t="s">
        <v>3053</v>
      </c>
      <c r="C1035" t="s">
        <v>3054</v>
      </c>
      <c r="D1035">
        <v>2005</v>
      </c>
      <c r="E1035">
        <v>9</v>
      </c>
      <c r="F1035">
        <v>3</v>
      </c>
      <c r="G1035" s="21">
        <v>19.745200000000001</v>
      </c>
      <c r="H1035" s="5">
        <v>108000</v>
      </c>
      <c r="I1035" s="6">
        <v>2.1399999999999999E-2</v>
      </c>
      <c r="J1035" s="6">
        <v>0.97860000000000003</v>
      </c>
      <c r="K1035" s="6">
        <v>7.46E-2</v>
      </c>
      <c r="L1035" s="6">
        <v>0.9254</v>
      </c>
      <c r="M1035" s="7">
        <v>8220</v>
      </c>
      <c r="N1035" s="7">
        <v>8126</v>
      </c>
      <c r="O1035" s="7">
        <v>8314</v>
      </c>
      <c r="P1035" t="s">
        <v>4</v>
      </c>
      <c r="Q1035" s="5">
        <f>5*12000*Table3[[#This Row],[FiveYearSurvivalRate]]</f>
        <v>55524</v>
      </c>
      <c r="R1035" s="21">
        <f>365*5*Table3[[#This Row],[FiveYearSurvivalRate]]</f>
        <v>1688.855</v>
      </c>
      <c r="S1035" s="19">
        <f>6000/Table3[[#This Row],[Gas Mileage]]*4</f>
        <v>1215.4852824990378</v>
      </c>
      <c r="T1035" s="19">
        <f>5000</f>
        <v>5000</v>
      </c>
      <c r="U1035" s="19">
        <f>Table3[[#This Row],[Price]]^0.2*20000*LOG((Table3[[#This Row],[Age]]+2))*Table3[[#This Row],[FiveYearDeathRate]]</f>
        <v>9426.6570958436459</v>
      </c>
      <c r="V1035" s="19">
        <f>Table3[Price]+Table3[[#This Row],[FiveYearFuelCost]]+Table3[[#This Row],[FiveYearInsurance]]+Table3[[#This Row],[FiveYearRepairCost]]</f>
        <v>23862.142378342684</v>
      </c>
    </row>
    <row r="1036" spans="1:22" x14ac:dyDescent="0.25">
      <c r="A1036" t="s">
        <v>3528</v>
      </c>
      <c r="B1036" t="s">
        <v>3539</v>
      </c>
      <c r="C1036" t="s">
        <v>3540</v>
      </c>
      <c r="D1036">
        <v>2005</v>
      </c>
      <c r="E1036">
        <v>9</v>
      </c>
      <c r="F1036">
        <v>4</v>
      </c>
      <c r="G1036" s="22">
        <v>24.085000000000001</v>
      </c>
      <c r="H1036" s="5">
        <v>108000</v>
      </c>
      <c r="I1036" s="6">
        <v>2.1999999999999999E-2</v>
      </c>
      <c r="J1036" s="6">
        <v>0.97799999999999998</v>
      </c>
      <c r="K1036" s="6">
        <v>0.1135333333</v>
      </c>
      <c r="L1036" s="6">
        <v>0.88646666669999996</v>
      </c>
      <c r="M1036" s="7">
        <v>4886</v>
      </c>
      <c r="N1036" s="7">
        <v>4784</v>
      </c>
      <c r="O1036" s="7">
        <v>4989</v>
      </c>
      <c r="P1036" t="s">
        <v>60</v>
      </c>
      <c r="Q1036" s="5">
        <f>5*12000*Table3[[#This Row],[FiveYearSurvivalRate]]</f>
        <v>53188.000002000001</v>
      </c>
      <c r="R1036" s="21">
        <f>365*5*Table3[[#This Row],[FiveYearSurvivalRate]]</f>
        <v>1617.8016667274999</v>
      </c>
      <c r="S1036" s="19">
        <f>6000/Table3[[#This Row],[Gas Mileage]]*4</f>
        <v>996.4708324683412</v>
      </c>
      <c r="T1036" s="19">
        <f>5000</f>
        <v>5000</v>
      </c>
      <c r="U1036" s="19">
        <f>Table3[[#This Row],[Price]]^0.2*20000*LOG((Table3[[#This Row],[Age]]+2))*Table3[[#This Row],[FiveYearDeathRate]]</f>
        <v>12928.811388024407</v>
      </c>
      <c r="V1036" s="19">
        <f>Table3[Price]+Table3[[#This Row],[FiveYearFuelCost]]+Table3[[#This Row],[FiveYearInsurance]]+Table3[[#This Row],[FiveYearRepairCost]]</f>
        <v>23811.282220492751</v>
      </c>
    </row>
    <row r="1037" spans="1:22" x14ac:dyDescent="0.25">
      <c r="A1037" t="s">
        <v>3466</v>
      </c>
      <c r="B1037" t="s">
        <v>3473</v>
      </c>
      <c r="C1037" t="s">
        <v>3474</v>
      </c>
      <c r="D1037">
        <v>2013</v>
      </c>
      <c r="E1037">
        <v>1</v>
      </c>
      <c r="F1037">
        <v>4</v>
      </c>
      <c r="G1037" s="21">
        <v>26.6</v>
      </c>
      <c r="H1037" s="5">
        <v>12000</v>
      </c>
      <c r="I1037" s="6">
        <v>2.3999999999999998E-3</v>
      </c>
      <c r="J1037" s="6">
        <v>0.99760000000000004</v>
      </c>
      <c r="K1037" s="6">
        <v>1.54E-2</v>
      </c>
      <c r="L1037" s="6">
        <v>0.98460000000000003</v>
      </c>
      <c r="M1037" s="7">
        <v>16879</v>
      </c>
      <c r="N1037" s="7">
        <v>16587</v>
      </c>
      <c r="O1037" s="7">
        <v>17171</v>
      </c>
      <c r="P1037" t="s">
        <v>2782</v>
      </c>
      <c r="Q1037" s="5">
        <f>5*12000*Table3[[#This Row],[FiveYearSurvivalRate]]</f>
        <v>59076</v>
      </c>
      <c r="R1037" s="21">
        <f>365*5*Table3[[#This Row],[FiveYearSurvivalRate]]</f>
        <v>1796.895</v>
      </c>
      <c r="S1037" s="19">
        <f>6000/Table3[[#This Row],[Gas Mileage]]*4</f>
        <v>902.25563909774428</v>
      </c>
      <c r="T1037" s="19">
        <f>5000</f>
        <v>5000</v>
      </c>
      <c r="U1037" s="19">
        <f>Table3[[#This Row],[Price]]^0.2*20000*LOG((Table3[[#This Row],[Age]]+2))*Table3[[#This Row],[FiveYearDeathRate]]</f>
        <v>1029.5532716329478</v>
      </c>
      <c r="V1037" s="19">
        <f>Table3[Price]+Table3[[#This Row],[FiveYearFuelCost]]+Table3[[#This Row],[FiveYearInsurance]]+Table3[[#This Row],[FiveYearRepairCost]]</f>
        <v>23810.808910730691</v>
      </c>
    </row>
    <row r="1038" spans="1:22" x14ac:dyDescent="0.25">
      <c r="A1038" t="s">
        <v>3288</v>
      </c>
      <c r="B1038" t="s">
        <v>3291</v>
      </c>
      <c r="C1038" t="s">
        <v>3292</v>
      </c>
      <c r="D1038">
        <v>2013</v>
      </c>
      <c r="E1038">
        <v>1</v>
      </c>
      <c r="G1038" s="21">
        <v>24.58</v>
      </c>
      <c r="H1038" s="5">
        <v>12000</v>
      </c>
      <c r="I1038" s="6">
        <v>3.3999999999999998E-3</v>
      </c>
      <c r="J1038" s="6">
        <v>0.99660000000000004</v>
      </c>
      <c r="K1038" s="6">
        <v>2.4799999999999999E-2</v>
      </c>
      <c r="L1038" s="6">
        <v>0.97519999999999996</v>
      </c>
      <c r="M1038" s="7">
        <v>16165</v>
      </c>
      <c r="N1038" s="7">
        <v>15884</v>
      </c>
      <c r="O1038" s="7">
        <v>16445</v>
      </c>
      <c r="P1038" t="s">
        <v>2980</v>
      </c>
      <c r="Q1038" s="5">
        <f>5*12000*Table3[[#This Row],[FiveYearSurvivalRate]]</f>
        <v>58512</v>
      </c>
      <c r="R1038" s="21">
        <f>365*5*Table3[[#This Row],[FiveYearSurvivalRate]]</f>
        <v>1779.74</v>
      </c>
      <c r="S1038" s="19">
        <f>6000/Table3[[#This Row],[Gas Mileage]]*4</f>
        <v>976.40358014646063</v>
      </c>
      <c r="T1038" s="19">
        <f>5000</f>
        <v>5000</v>
      </c>
      <c r="U1038" s="19">
        <f>Table3[[#This Row],[Price]]^0.2*20000*LOG((Table3[[#This Row],[Age]]+2))*Table3[[#This Row],[FiveYearDeathRate]]</f>
        <v>1643.7114564860844</v>
      </c>
      <c r="V1038" s="19">
        <f>Table3[Price]+Table3[[#This Row],[FiveYearFuelCost]]+Table3[[#This Row],[FiveYearInsurance]]+Table3[[#This Row],[FiveYearRepairCost]]</f>
        <v>23785.115036632546</v>
      </c>
    </row>
    <row r="1039" spans="1:22" x14ac:dyDescent="0.25">
      <c r="A1039" t="s">
        <v>3398</v>
      </c>
      <c r="B1039" t="s">
        <v>3401</v>
      </c>
      <c r="C1039" t="s">
        <v>3402</v>
      </c>
      <c r="D1039">
        <v>2007</v>
      </c>
      <c r="E1039">
        <v>7</v>
      </c>
      <c r="F1039">
        <v>2.33</v>
      </c>
      <c r="G1039" s="21">
        <v>17</v>
      </c>
      <c r="H1039" s="5">
        <v>84000</v>
      </c>
      <c r="I1039" s="6">
        <v>1.9400000000000001E-2</v>
      </c>
      <c r="J1039" s="6">
        <v>0.98060000000000003</v>
      </c>
      <c r="K1039" s="6">
        <v>8.7133333300000004E-2</v>
      </c>
      <c r="L1039" s="6">
        <v>0.91286666670000005</v>
      </c>
      <c r="M1039" s="7">
        <v>7474</v>
      </c>
      <c r="N1039" s="7">
        <v>7315</v>
      </c>
      <c r="O1039" s="7">
        <v>7633</v>
      </c>
      <c r="P1039" t="s">
        <v>552</v>
      </c>
      <c r="Q1039" s="5">
        <f>5*12000*Table3[[#This Row],[FiveYearSurvivalRate]]</f>
        <v>54772.000002000001</v>
      </c>
      <c r="R1039" s="21">
        <f>365*5*Table3[[#This Row],[FiveYearSurvivalRate]]</f>
        <v>1665.9816667275002</v>
      </c>
      <c r="S1039" s="19">
        <f>6000/Table3[[#This Row],[Gas Mileage]]*4</f>
        <v>1411.7647058823529</v>
      </c>
      <c r="T1039" s="19">
        <f>5000</f>
        <v>5000</v>
      </c>
      <c r="U1039" s="19">
        <f>Table3[[#This Row],[Price]]^0.2*20000*LOG((Table3[[#This Row],[Age]]+2))*Table3[[#This Row],[FiveYearDeathRate]]</f>
        <v>9898.8262712177948</v>
      </c>
      <c r="V1039" s="19">
        <f>Table3[Price]+Table3[[#This Row],[FiveYearFuelCost]]+Table3[[#This Row],[FiveYearInsurance]]+Table3[[#This Row],[FiveYearRepairCost]]</f>
        <v>23784.590977100146</v>
      </c>
    </row>
    <row r="1040" spans="1:22" x14ac:dyDescent="0.25">
      <c r="A1040" t="s">
        <v>3175</v>
      </c>
      <c r="B1040" t="s">
        <v>3200</v>
      </c>
      <c r="C1040" t="s">
        <v>3201</v>
      </c>
      <c r="D1040">
        <v>2011</v>
      </c>
      <c r="E1040">
        <v>3</v>
      </c>
      <c r="F1040">
        <v>4</v>
      </c>
      <c r="G1040" s="21">
        <v>23.574999999999999</v>
      </c>
      <c r="H1040" s="5">
        <v>36000</v>
      </c>
      <c r="I1040" s="6">
        <v>6.6E-3</v>
      </c>
      <c r="J1040" s="6">
        <v>0.99339999999999995</v>
      </c>
      <c r="K1040" s="6">
        <v>2.9000000000000001E-2</v>
      </c>
      <c r="L1040" s="6">
        <v>0.97099999999999997</v>
      </c>
      <c r="M1040" s="7">
        <v>14978</v>
      </c>
      <c r="N1040" s="7">
        <v>14578</v>
      </c>
      <c r="O1040" s="7">
        <v>15377</v>
      </c>
      <c r="P1040" t="s">
        <v>2228</v>
      </c>
      <c r="Q1040" s="5">
        <f>5*12000*Table3[[#This Row],[FiveYearSurvivalRate]]</f>
        <v>58260</v>
      </c>
      <c r="R1040" s="21">
        <f>365*5*Table3[[#This Row],[FiveYearSurvivalRate]]</f>
        <v>1772.075</v>
      </c>
      <c r="S1040" s="19">
        <f>6000/Table3[[#This Row],[Gas Mileage]]*4</f>
        <v>1018.0275715800636</v>
      </c>
      <c r="T1040" s="19">
        <f>5000</f>
        <v>5000</v>
      </c>
      <c r="U1040" s="19">
        <f>Table3[[#This Row],[Price]]^0.2*20000*LOG((Table3[[#This Row],[Age]]+2))*Table3[[#This Row],[FiveYearDeathRate]]</f>
        <v>2773.1751353594091</v>
      </c>
      <c r="V1040" s="19">
        <f>Table3[Price]+Table3[[#This Row],[FiveYearFuelCost]]+Table3[[#This Row],[FiveYearInsurance]]+Table3[[#This Row],[FiveYearRepairCost]]</f>
        <v>23769.202706939472</v>
      </c>
    </row>
    <row r="1041" spans="1:22" x14ac:dyDescent="0.25">
      <c r="A1041" t="s">
        <v>3453</v>
      </c>
      <c r="B1041" t="s">
        <v>3458</v>
      </c>
      <c r="C1041" t="s">
        <v>3459</v>
      </c>
      <c r="D1041">
        <v>2013</v>
      </c>
      <c r="E1041">
        <v>1</v>
      </c>
      <c r="F1041">
        <v>4</v>
      </c>
      <c r="G1041" s="21">
        <v>24.468</v>
      </c>
      <c r="H1041" s="5">
        <v>12000</v>
      </c>
      <c r="I1041" s="6">
        <v>2.0000000000000001E-4</v>
      </c>
      <c r="J1041" s="6">
        <v>0.99980000000000002</v>
      </c>
      <c r="K1041" s="6">
        <v>2.3999999999999998E-3</v>
      </c>
      <c r="L1041" s="6">
        <v>0.99760000000000004</v>
      </c>
      <c r="M1041" s="7">
        <v>17623</v>
      </c>
      <c r="N1041" s="7">
        <v>17325</v>
      </c>
      <c r="O1041" s="7">
        <v>17921</v>
      </c>
      <c r="P1041" t="s">
        <v>2766</v>
      </c>
      <c r="Q1041" s="5">
        <f>5*12000*Table3[[#This Row],[FiveYearSurvivalRate]]</f>
        <v>59856</v>
      </c>
      <c r="R1041" s="21">
        <f>365*5*Table3[[#This Row],[FiveYearSurvivalRate]]</f>
        <v>1820.6200000000001</v>
      </c>
      <c r="S1041" s="19">
        <f>6000/Table3[[#This Row],[Gas Mileage]]*4</f>
        <v>980.87297694948506</v>
      </c>
      <c r="T1041" s="19">
        <f>5000</f>
        <v>5000</v>
      </c>
      <c r="U1041" s="19">
        <f>Table3[[#This Row],[Price]]^0.2*20000*LOG((Table3[[#This Row],[Age]]+2))*Table3[[#This Row],[FiveYearDeathRate]]</f>
        <v>161.8400371633264</v>
      </c>
      <c r="V1041" s="19">
        <f>Table3[Price]+Table3[[#This Row],[FiveYearFuelCost]]+Table3[[#This Row],[FiveYearInsurance]]+Table3[[#This Row],[FiveYearRepairCost]]</f>
        <v>23765.713014112811</v>
      </c>
    </row>
    <row r="1042" spans="1:22" x14ac:dyDescent="0.25">
      <c r="A1042" t="s">
        <v>3118</v>
      </c>
      <c r="B1042" t="s">
        <v>3127</v>
      </c>
      <c r="C1042" t="s">
        <v>3128</v>
      </c>
      <c r="D1042">
        <v>2009</v>
      </c>
      <c r="E1042">
        <v>5</v>
      </c>
      <c r="F1042">
        <v>2.67</v>
      </c>
      <c r="G1042" s="21">
        <v>20.765000000000001</v>
      </c>
      <c r="H1042" s="5">
        <v>60000</v>
      </c>
      <c r="I1042" s="6">
        <v>1.9E-2</v>
      </c>
      <c r="J1042" s="6">
        <v>0.98099999999999998</v>
      </c>
      <c r="K1042" s="6">
        <v>7.5999999999999998E-2</v>
      </c>
      <c r="L1042" s="6">
        <v>0.92400000000000004</v>
      </c>
      <c r="M1042" s="7">
        <v>9573</v>
      </c>
      <c r="N1042" s="7">
        <v>9419</v>
      </c>
      <c r="O1042" s="7">
        <v>9727</v>
      </c>
      <c r="P1042" t="s">
        <v>1380</v>
      </c>
      <c r="Q1042" s="5">
        <f>5*12000*Table3[[#This Row],[FiveYearSurvivalRate]]</f>
        <v>55440</v>
      </c>
      <c r="R1042" s="21">
        <f>365*5*Table3[[#This Row],[FiveYearSurvivalRate]]</f>
        <v>1686.3000000000002</v>
      </c>
      <c r="S1042" s="19">
        <f>6000/Table3[[#This Row],[Gas Mileage]]*4</f>
        <v>1155.7909944618348</v>
      </c>
      <c r="T1042" s="19">
        <f>5000</f>
        <v>5000</v>
      </c>
      <c r="U1042" s="19">
        <f>Table3[[#This Row],[Price]]^0.2*20000*LOG((Table3[[#This Row],[Age]]+2))*Table3[[#This Row],[FiveYearDeathRate]]</f>
        <v>8034.526623790849</v>
      </c>
      <c r="V1042" s="19">
        <f>Table3[Price]+Table3[[#This Row],[FiveYearFuelCost]]+Table3[[#This Row],[FiveYearInsurance]]+Table3[[#This Row],[FiveYearRepairCost]]</f>
        <v>23763.317618252684</v>
      </c>
    </row>
    <row r="1043" spans="1:22" x14ac:dyDescent="0.25">
      <c r="A1043" t="s">
        <v>3301</v>
      </c>
      <c r="B1043" t="s">
        <v>3318</v>
      </c>
      <c r="C1043" t="s">
        <v>3319</v>
      </c>
      <c r="D1043">
        <v>2012</v>
      </c>
      <c r="E1043">
        <v>2</v>
      </c>
      <c r="F1043">
        <v>3</v>
      </c>
      <c r="G1043" s="21">
        <v>20.04</v>
      </c>
      <c r="H1043" s="5">
        <v>24000</v>
      </c>
      <c r="I1043" s="6">
        <v>4.7999999999999996E-3</v>
      </c>
      <c r="J1043" s="6">
        <v>0.99519999999999997</v>
      </c>
      <c r="K1043" s="6">
        <v>1.7000000000000001E-2</v>
      </c>
      <c r="L1043" s="6">
        <v>0.98299999999999998</v>
      </c>
      <c r="M1043" s="7">
        <v>16131</v>
      </c>
      <c r="N1043" s="7">
        <v>15807</v>
      </c>
      <c r="O1043" s="7">
        <v>16454</v>
      </c>
      <c r="P1043" t="s">
        <v>2672</v>
      </c>
      <c r="Q1043" s="5">
        <f>5*12000*Table3[[#This Row],[FiveYearSurvivalRate]]</f>
        <v>58980</v>
      </c>
      <c r="R1043" s="21">
        <f>365*5*Table3[[#This Row],[FiveYearSurvivalRate]]</f>
        <v>1793.9749999999999</v>
      </c>
      <c r="S1043" s="19">
        <f>6000/Table3[[#This Row],[Gas Mileage]]*4</f>
        <v>1197.6047904191616</v>
      </c>
      <c r="T1043" s="19">
        <f>5000</f>
        <v>5000</v>
      </c>
      <c r="U1043" s="19">
        <f>Table3[[#This Row],[Price]]^0.2*20000*LOG((Table3[[#This Row],[Age]]+2))*Table3[[#This Row],[FiveYearDeathRate]]</f>
        <v>1421.1860741404641</v>
      </c>
      <c r="V1043" s="19">
        <f>Table3[Price]+Table3[[#This Row],[FiveYearFuelCost]]+Table3[[#This Row],[FiveYearInsurance]]+Table3[[#This Row],[FiveYearRepairCost]]</f>
        <v>23749.790864559625</v>
      </c>
    </row>
    <row r="1044" spans="1:22" x14ac:dyDescent="0.25">
      <c r="A1044" t="s">
        <v>3413</v>
      </c>
      <c r="B1044" t="s">
        <v>3438</v>
      </c>
      <c r="C1044" t="s">
        <v>3439</v>
      </c>
      <c r="D1044">
        <v>2010</v>
      </c>
      <c r="E1044">
        <v>4</v>
      </c>
      <c r="F1044">
        <v>3</v>
      </c>
      <c r="G1044" s="21">
        <v>14.75</v>
      </c>
      <c r="H1044" s="5">
        <v>48000</v>
      </c>
      <c r="I1044" s="6">
        <v>9.5999999999999992E-3</v>
      </c>
      <c r="J1044" s="6">
        <v>0.99039999999999995</v>
      </c>
      <c r="K1044" s="6">
        <v>2.6800000000000001E-2</v>
      </c>
      <c r="L1044" s="6">
        <v>0.97319999999999995</v>
      </c>
      <c r="M1044" s="7">
        <v>14295</v>
      </c>
      <c r="N1044" s="7">
        <v>13961</v>
      </c>
      <c r="O1044" s="7">
        <v>14629</v>
      </c>
      <c r="P1044" t="s">
        <v>1628</v>
      </c>
      <c r="Q1044" s="5">
        <f>5*12000*Table3[[#This Row],[FiveYearSurvivalRate]]</f>
        <v>58392</v>
      </c>
      <c r="R1044" s="21">
        <f>365*5*Table3[[#This Row],[FiveYearSurvivalRate]]</f>
        <v>1776.09</v>
      </c>
      <c r="S1044" s="19">
        <f>6000/Table3[[#This Row],[Gas Mileage]]*4</f>
        <v>1627.1186440677966</v>
      </c>
      <c r="T1044" s="19">
        <f>5000</f>
        <v>5000</v>
      </c>
      <c r="U1044" s="19">
        <f>Table3[[#This Row],[Price]]^0.2*20000*LOG((Table3[[#This Row],[Age]]+2))*Table3[[#This Row],[FiveYearDeathRate]]</f>
        <v>2826.6083741618345</v>
      </c>
      <c r="V1044" s="19">
        <f>Table3[Price]+Table3[[#This Row],[FiveYearFuelCost]]+Table3[[#This Row],[FiveYearInsurance]]+Table3[[#This Row],[FiveYearRepairCost]]</f>
        <v>23748.727018229631</v>
      </c>
    </row>
    <row r="1045" spans="1:22" x14ac:dyDescent="0.25">
      <c r="A1045" t="s">
        <v>3175</v>
      </c>
      <c r="B1045" t="s">
        <v>3178</v>
      </c>
      <c r="C1045" t="s">
        <v>3179</v>
      </c>
      <c r="D1045">
        <v>2009</v>
      </c>
      <c r="E1045">
        <v>5</v>
      </c>
      <c r="F1045">
        <v>3.67</v>
      </c>
      <c r="G1045" s="21">
        <v>24.92</v>
      </c>
      <c r="H1045" s="5">
        <v>60000</v>
      </c>
      <c r="I1045" s="6">
        <v>1.0999999999999999E-2</v>
      </c>
      <c r="J1045" s="6">
        <v>0.98899999999999999</v>
      </c>
      <c r="K1045" s="6">
        <v>7.0999999999999994E-2</v>
      </c>
      <c r="L1045" s="6">
        <v>0.92900000000000005</v>
      </c>
      <c r="M1045" s="7">
        <v>10181</v>
      </c>
      <c r="N1045" s="7">
        <v>9960</v>
      </c>
      <c r="O1045" s="7">
        <v>10402</v>
      </c>
      <c r="P1045" t="s">
        <v>1422</v>
      </c>
      <c r="Q1045" s="5">
        <f>5*12000*Table3[[#This Row],[FiveYearSurvivalRate]]</f>
        <v>55740</v>
      </c>
      <c r="R1045" s="21">
        <f>365*5*Table3[[#This Row],[FiveYearSurvivalRate]]</f>
        <v>1695.4250000000002</v>
      </c>
      <c r="S1045" s="19">
        <f>6000/Table3[[#This Row],[Gas Mileage]]*4</f>
        <v>963.08186195826636</v>
      </c>
      <c r="T1045" s="19">
        <f>5000</f>
        <v>5000</v>
      </c>
      <c r="U1045" s="19">
        <f>Table3[[#This Row],[Price]]^0.2*20000*LOG((Table3[[#This Row],[Age]]+2))*Table3[[#This Row],[FiveYearDeathRate]]</f>
        <v>7598.9489400382035</v>
      </c>
      <c r="V1045" s="19">
        <f>Table3[Price]+Table3[[#This Row],[FiveYearFuelCost]]+Table3[[#This Row],[FiveYearInsurance]]+Table3[[#This Row],[FiveYearRepairCost]]</f>
        <v>23743.030801996469</v>
      </c>
    </row>
    <row r="1046" spans="1:22" x14ac:dyDescent="0.25">
      <c r="A1046" t="s">
        <v>3101</v>
      </c>
      <c r="B1046" t="s">
        <v>3102</v>
      </c>
      <c r="C1046" t="s">
        <v>3103</v>
      </c>
      <c r="D1046">
        <v>2008</v>
      </c>
      <c r="E1046">
        <v>6</v>
      </c>
      <c r="F1046">
        <v>4</v>
      </c>
      <c r="G1046" s="21">
        <v>18.010999999999999</v>
      </c>
      <c r="H1046" s="5">
        <v>72000</v>
      </c>
      <c r="I1046" s="6">
        <v>8.2000000000000007E-3</v>
      </c>
      <c r="J1046" s="6">
        <v>0.99180000000000001</v>
      </c>
      <c r="K1046" s="6">
        <v>5.5066666700000003E-2</v>
      </c>
      <c r="L1046" s="6">
        <v>0.94493333329999996</v>
      </c>
      <c r="M1046" s="7">
        <v>11006</v>
      </c>
      <c r="N1046" s="7">
        <v>10817</v>
      </c>
      <c r="O1046" s="7">
        <v>11195</v>
      </c>
      <c r="P1046" t="s">
        <v>1000</v>
      </c>
      <c r="Q1046" s="5">
        <f>5*12000*Table3[[#This Row],[FiveYearSurvivalRate]]</f>
        <v>56695.999997999999</v>
      </c>
      <c r="R1046" s="21">
        <f>365*5*Table3[[#This Row],[FiveYearSurvivalRate]]</f>
        <v>1724.5033332725</v>
      </c>
      <c r="S1046" s="19">
        <f>6000/Table3[[#This Row],[Gas Mileage]]*4</f>
        <v>1332.5190161567932</v>
      </c>
      <c r="T1046" s="19">
        <f>5000</f>
        <v>5000</v>
      </c>
      <c r="U1046" s="19">
        <f>Table3[[#This Row],[Price]]^0.2*20000*LOG((Table3[[#This Row],[Age]]+2))*Table3[[#This Row],[FiveYearDeathRate]]</f>
        <v>6396.9906059508494</v>
      </c>
      <c r="V1046" s="19">
        <f>Table3[Price]+Table3[[#This Row],[FiveYearFuelCost]]+Table3[[#This Row],[FiveYearInsurance]]+Table3[[#This Row],[FiveYearRepairCost]]</f>
        <v>23735.509622107646</v>
      </c>
    </row>
    <row r="1047" spans="1:22" x14ac:dyDescent="0.25">
      <c r="A1047" t="s">
        <v>3398</v>
      </c>
      <c r="B1047" t="s">
        <v>3399</v>
      </c>
      <c r="C1047" t="s">
        <v>3400</v>
      </c>
      <c r="D1047">
        <v>2007</v>
      </c>
      <c r="E1047">
        <v>7</v>
      </c>
      <c r="F1047">
        <v>2.33</v>
      </c>
      <c r="G1047" s="21">
        <v>21.943000000000001</v>
      </c>
      <c r="H1047" s="5">
        <v>84000</v>
      </c>
      <c r="I1047" s="6">
        <v>1.9400000000000001E-2</v>
      </c>
      <c r="J1047" s="6">
        <v>0.98060000000000003</v>
      </c>
      <c r="K1047" s="6">
        <v>8.7133333300000004E-2</v>
      </c>
      <c r="L1047" s="6">
        <v>0.91286666670000005</v>
      </c>
      <c r="M1047" s="7">
        <v>7660</v>
      </c>
      <c r="N1047" s="7">
        <v>7512</v>
      </c>
      <c r="O1047" s="7">
        <v>7808</v>
      </c>
      <c r="P1047" t="s">
        <v>550</v>
      </c>
      <c r="Q1047" s="5">
        <f>5*12000*Table3[[#This Row],[FiveYearSurvivalRate]]</f>
        <v>54772.000002000001</v>
      </c>
      <c r="R1047" s="21">
        <f>365*5*Table3[[#This Row],[FiveYearSurvivalRate]]</f>
        <v>1665.9816667275002</v>
      </c>
      <c r="S1047" s="19">
        <f>6000/Table3[[#This Row],[Gas Mileage]]*4</f>
        <v>1093.7428792781295</v>
      </c>
      <c r="T1047" s="19">
        <f>5000</f>
        <v>5000</v>
      </c>
      <c r="U1047" s="19">
        <f>Table3[[#This Row],[Price]]^0.2*20000*LOG((Table3[[#This Row],[Age]]+2))*Table3[[#This Row],[FiveYearDeathRate]]</f>
        <v>9947.6119982197142</v>
      </c>
      <c r="V1047" s="19">
        <f>Table3[Price]+Table3[[#This Row],[FiveYearFuelCost]]+Table3[[#This Row],[FiveYearInsurance]]+Table3[[#This Row],[FiveYearRepairCost]]</f>
        <v>23701.354877497844</v>
      </c>
    </row>
    <row r="1048" spans="1:22" x14ac:dyDescent="0.25">
      <c r="A1048" t="s">
        <v>3503</v>
      </c>
      <c r="B1048" t="s">
        <v>3514</v>
      </c>
      <c r="C1048" t="s">
        <v>3515</v>
      </c>
      <c r="D1048">
        <v>2013</v>
      </c>
      <c r="E1048">
        <v>1</v>
      </c>
      <c r="F1048">
        <v>4</v>
      </c>
      <c r="G1048" s="22">
        <v>28.87</v>
      </c>
      <c r="H1048" s="5">
        <v>12000</v>
      </c>
      <c r="I1048" s="6">
        <v>2.3999999999999998E-3</v>
      </c>
      <c r="J1048" s="6">
        <v>0.99760000000000004</v>
      </c>
      <c r="K1048" s="6">
        <v>1.4500000000000001E-2</v>
      </c>
      <c r="L1048" s="6">
        <v>0.98550000000000004</v>
      </c>
      <c r="M1048" s="7">
        <v>16900</v>
      </c>
      <c r="N1048" s="7">
        <v>16443</v>
      </c>
      <c r="O1048" s="7">
        <v>17357</v>
      </c>
      <c r="P1048" t="s">
        <v>2822</v>
      </c>
      <c r="Q1048" s="5">
        <f>5*12000*Table3[[#This Row],[FiveYearSurvivalRate]]</f>
        <v>59130</v>
      </c>
      <c r="R1048" s="21">
        <f>365*5*Table3[[#This Row],[FiveYearSurvivalRate]]</f>
        <v>1798.5375000000001</v>
      </c>
      <c r="S1048" s="19">
        <f>6000/Table3[[#This Row],[Gas Mileage]]*4</f>
        <v>831.31278143401448</v>
      </c>
      <c r="T1048" s="19">
        <f>5000</f>
        <v>5000</v>
      </c>
      <c r="U1048" s="19">
        <f>Table3[[#This Row],[Price]]^0.2*20000*LOG((Table3[[#This Row],[Age]]+2))*Table3[[#This Row],[FiveYearDeathRate]]</f>
        <v>969.62566586155504</v>
      </c>
      <c r="V1048" s="19">
        <f>Table3[Price]+Table3[[#This Row],[FiveYearFuelCost]]+Table3[[#This Row],[FiveYearInsurance]]+Table3[[#This Row],[FiveYearRepairCost]]</f>
        <v>23700.938447295572</v>
      </c>
    </row>
    <row r="1049" spans="1:22" x14ac:dyDescent="0.25">
      <c r="A1049" t="s">
        <v>3202</v>
      </c>
      <c r="B1049" t="s">
        <v>3209</v>
      </c>
      <c r="C1049" t="s">
        <v>3210</v>
      </c>
      <c r="D1049">
        <v>2011</v>
      </c>
      <c r="E1049">
        <v>3</v>
      </c>
      <c r="F1049">
        <v>2.33</v>
      </c>
      <c r="G1049" s="21">
        <v>16.616</v>
      </c>
      <c r="H1049" s="5">
        <v>36000</v>
      </c>
      <c r="I1049" s="6">
        <v>1.14E-2</v>
      </c>
      <c r="J1049" s="6">
        <v>0.98860000000000003</v>
      </c>
      <c r="K1049" s="6">
        <v>3.61E-2</v>
      </c>
      <c r="L1049" s="6">
        <v>0.96389999999999998</v>
      </c>
      <c r="M1049" s="7">
        <v>13823</v>
      </c>
      <c r="N1049" s="7">
        <v>13492</v>
      </c>
      <c r="O1049" s="7">
        <v>14153</v>
      </c>
      <c r="P1049" t="s">
        <v>2234</v>
      </c>
      <c r="Q1049" s="5">
        <f>5*12000*Table3[[#This Row],[FiveYearSurvivalRate]]</f>
        <v>57834</v>
      </c>
      <c r="R1049" s="21">
        <f>365*5*Table3[[#This Row],[FiveYearSurvivalRate]]</f>
        <v>1759.1175000000001</v>
      </c>
      <c r="S1049" s="19">
        <f>6000/Table3[[#This Row],[Gas Mileage]]*4</f>
        <v>1444.3909484833896</v>
      </c>
      <c r="T1049" s="19">
        <f>5000</f>
        <v>5000</v>
      </c>
      <c r="U1049" s="19">
        <f>Table3[[#This Row],[Price]]^0.2*20000*LOG((Table3[[#This Row],[Age]]+2))*Table3[[#This Row],[FiveYearDeathRate]]</f>
        <v>3397.1615342623209</v>
      </c>
      <c r="V1049" s="19">
        <f>Table3[Price]+Table3[[#This Row],[FiveYearFuelCost]]+Table3[[#This Row],[FiveYearInsurance]]+Table3[[#This Row],[FiveYearRepairCost]]</f>
        <v>23664.552482745712</v>
      </c>
    </row>
    <row r="1050" spans="1:22" x14ac:dyDescent="0.25">
      <c r="A1050" t="s">
        <v>3175</v>
      </c>
      <c r="B1050" t="s">
        <v>3194</v>
      </c>
      <c r="C1050" t="s">
        <v>3195</v>
      </c>
      <c r="D1050">
        <v>2007</v>
      </c>
      <c r="E1050">
        <v>7</v>
      </c>
      <c r="F1050">
        <v>2.33</v>
      </c>
      <c r="G1050" s="21">
        <v>18</v>
      </c>
      <c r="H1050" s="5">
        <v>84000</v>
      </c>
      <c r="I1050" s="6">
        <v>2.3E-2</v>
      </c>
      <c r="J1050" s="6">
        <v>0.97699999999999998</v>
      </c>
      <c r="K1050" s="6">
        <v>0.1192666667</v>
      </c>
      <c r="L1050" s="6">
        <v>0.88073333330000003</v>
      </c>
      <c r="M1050" s="7">
        <v>4877</v>
      </c>
      <c r="N1050" s="7">
        <v>4770</v>
      </c>
      <c r="O1050" s="7">
        <v>4984</v>
      </c>
      <c r="P1050" t="s">
        <v>730</v>
      </c>
      <c r="Q1050" s="5">
        <f>5*12000*Table3[[#This Row],[FiveYearSurvivalRate]]</f>
        <v>52843.999997999999</v>
      </c>
      <c r="R1050" s="21">
        <f>365*5*Table3[[#This Row],[FiveYearSurvivalRate]]</f>
        <v>1607.3383332725</v>
      </c>
      <c r="S1050" s="19">
        <f>6000/Table3[[#This Row],[Gas Mileage]]*4</f>
        <v>1333.3333333333333</v>
      </c>
      <c r="T1050" s="19">
        <f>5000</f>
        <v>5000</v>
      </c>
      <c r="U1050" s="19">
        <f>Table3[[#This Row],[Price]]^0.2*20000*LOG((Table3[[#This Row],[Age]]+2))*Table3[[#This Row],[FiveYearDeathRate]]</f>
        <v>12440.515823071853</v>
      </c>
      <c r="V1050" s="19">
        <f>Table3[Price]+Table3[[#This Row],[FiveYearFuelCost]]+Table3[[#This Row],[FiveYearInsurance]]+Table3[[#This Row],[FiveYearRepairCost]]</f>
        <v>23650.849156405187</v>
      </c>
    </row>
    <row r="1051" spans="1:22" x14ac:dyDescent="0.25">
      <c r="A1051" t="s">
        <v>3466</v>
      </c>
      <c r="B1051" t="s">
        <v>3467</v>
      </c>
      <c r="C1051" t="s">
        <v>3468</v>
      </c>
      <c r="D1051">
        <v>2005</v>
      </c>
      <c r="E1051">
        <v>9</v>
      </c>
      <c r="F1051">
        <v>2.33</v>
      </c>
      <c r="G1051" s="21">
        <v>19.103000000000002</v>
      </c>
      <c r="H1051" s="5">
        <v>108000</v>
      </c>
      <c r="I1051" s="6">
        <v>2.5600000000000001E-2</v>
      </c>
      <c r="J1051" s="6">
        <v>0.97440000000000004</v>
      </c>
      <c r="K1051" s="6">
        <v>7.7733333299999999E-2</v>
      </c>
      <c r="L1051" s="6">
        <v>0.92226666670000002</v>
      </c>
      <c r="M1051" s="7">
        <v>7694</v>
      </c>
      <c r="N1051" s="7">
        <v>7588</v>
      </c>
      <c r="O1051" s="7">
        <v>7801</v>
      </c>
      <c r="P1051" t="s">
        <v>14</v>
      </c>
      <c r="Q1051" s="5">
        <f>5*12000*Table3[[#This Row],[FiveYearSurvivalRate]]</f>
        <v>55336.000002000001</v>
      </c>
      <c r="R1051" s="21">
        <f>365*5*Table3[[#This Row],[FiveYearSurvivalRate]]</f>
        <v>1683.1366667274999</v>
      </c>
      <c r="S1051" s="19">
        <f>6000/Table3[[#This Row],[Gas Mileage]]*4</f>
        <v>1256.3471706014761</v>
      </c>
      <c r="T1051" s="19">
        <f>5000</f>
        <v>5000</v>
      </c>
      <c r="U1051" s="19">
        <f>Table3[[#This Row],[Price]]^0.2*20000*LOG((Table3[[#This Row],[Age]]+2))*Table3[[#This Row],[FiveYearDeathRate]]</f>
        <v>9693.5364136267108</v>
      </c>
      <c r="V1051" s="19">
        <f>Table3[Price]+Table3[[#This Row],[FiveYearFuelCost]]+Table3[[#This Row],[FiveYearInsurance]]+Table3[[#This Row],[FiveYearRepairCost]]</f>
        <v>23643.883584228184</v>
      </c>
    </row>
    <row r="1052" spans="1:22" x14ac:dyDescent="0.25">
      <c r="A1052" t="s">
        <v>3202</v>
      </c>
      <c r="B1052" t="s">
        <v>3205</v>
      </c>
      <c r="C1052" t="s">
        <v>3206</v>
      </c>
      <c r="D1052">
        <v>2008</v>
      </c>
      <c r="E1052">
        <v>6</v>
      </c>
      <c r="F1052">
        <v>1</v>
      </c>
      <c r="G1052" s="21">
        <v>19.41</v>
      </c>
      <c r="H1052" s="5">
        <v>72000</v>
      </c>
      <c r="I1052" s="6">
        <v>2.47E-2</v>
      </c>
      <c r="J1052" s="6">
        <v>0.97529999999999994</v>
      </c>
      <c r="K1052" s="6">
        <v>0.1000666667</v>
      </c>
      <c r="L1052" s="6">
        <v>0.89993333330000003</v>
      </c>
      <c r="M1052" s="7">
        <v>6830</v>
      </c>
      <c r="N1052" s="7">
        <v>6627</v>
      </c>
      <c r="O1052" s="7">
        <v>7034</v>
      </c>
      <c r="P1052" t="s">
        <v>1080</v>
      </c>
      <c r="Q1052" s="5">
        <f>5*12000*Table3[[#This Row],[FiveYearSurvivalRate]]</f>
        <v>53995.999997999999</v>
      </c>
      <c r="R1052" s="21">
        <f>365*5*Table3[[#This Row],[FiveYearSurvivalRate]]</f>
        <v>1642.3783332725</v>
      </c>
      <c r="S1052" s="19">
        <f>6000/Table3[[#This Row],[Gas Mileage]]*4</f>
        <v>1236.4760432766616</v>
      </c>
      <c r="T1052" s="19">
        <f>5000</f>
        <v>5000</v>
      </c>
      <c r="U1052" s="19">
        <f>Table3[[#This Row],[Price]]^0.2*20000*LOG((Table3[[#This Row],[Age]]+2))*Table3[[#This Row],[FiveYearDeathRate]]</f>
        <v>10566.583682442455</v>
      </c>
      <c r="V1052" s="19">
        <f>Table3[Price]+Table3[[#This Row],[FiveYearFuelCost]]+Table3[[#This Row],[FiveYearInsurance]]+Table3[[#This Row],[FiveYearRepairCost]]</f>
        <v>23633.059725719118</v>
      </c>
    </row>
    <row r="1053" spans="1:22" x14ac:dyDescent="0.25">
      <c r="A1053" t="s">
        <v>3376</v>
      </c>
      <c r="B1053" t="s">
        <v>3394</v>
      </c>
      <c r="C1053" t="s">
        <v>3395</v>
      </c>
      <c r="D1053">
        <v>2005</v>
      </c>
      <c r="E1053">
        <v>9</v>
      </c>
      <c r="F1053">
        <v>0.67</v>
      </c>
      <c r="G1053" s="21">
        <v>19.5</v>
      </c>
      <c r="H1053" s="5">
        <v>108000</v>
      </c>
      <c r="I1053" s="6">
        <v>2.8000000000000001E-2</v>
      </c>
      <c r="J1053" s="6">
        <v>0.97199999999999998</v>
      </c>
      <c r="K1053" s="6">
        <v>0.13026666670000001</v>
      </c>
      <c r="L1053" s="6">
        <v>0.86973333330000002</v>
      </c>
      <c r="M1053" s="7">
        <v>3511</v>
      </c>
      <c r="N1053" s="7">
        <v>3444</v>
      </c>
      <c r="O1053" s="7">
        <v>3578</v>
      </c>
      <c r="P1053" t="s">
        <v>210</v>
      </c>
      <c r="Q1053" s="5">
        <f>5*12000*Table3[[#This Row],[FiveYearSurvivalRate]]</f>
        <v>52183.999997999999</v>
      </c>
      <c r="R1053" s="21">
        <f>365*5*Table3[[#This Row],[FiveYearSurvivalRate]]</f>
        <v>1587.2633332724999</v>
      </c>
      <c r="S1053" s="19">
        <f>6000/Table3[[#This Row],[Gas Mileage]]*4</f>
        <v>1230.7692307692307</v>
      </c>
      <c r="T1053" s="19">
        <f>5000</f>
        <v>5000</v>
      </c>
      <c r="U1053" s="19">
        <f>Table3[[#This Row],[Price]]^0.2*20000*LOG((Table3[[#This Row],[Age]]+2))*Table3[[#This Row],[FiveYearDeathRate]]</f>
        <v>13885.578717739676</v>
      </c>
      <c r="V1053" s="19">
        <f>Table3[Price]+Table3[[#This Row],[FiveYearFuelCost]]+Table3[[#This Row],[FiveYearInsurance]]+Table3[[#This Row],[FiveYearRepairCost]]</f>
        <v>23627.347948508905</v>
      </c>
    </row>
    <row r="1054" spans="1:22" x14ac:dyDescent="0.25">
      <c r="A1054" t="s">
        <v>3217</v>
      </c>
      <c r="B1054" t="s">
        <v>3226</v>
      </c>
      <c r="C1054" t="s">
        <v>3227</v>
      </c>
      <c r="D1054">
        <v>2011</v>
      </c>
      <c r="E1054">
        <v>3</v>
      </c>
      <c r="F1054">
        <v>4</v>
      </c>
      <c r="G1054" s="21">
        <v>21.5</v>
      </c>
      <c r="H1054" s="5">
        <v>36000</v>
      </c>
      <c r="I1054" s="6">
        <v>6.6E-3</v>
      </c>
      <c r="J1054" s="6">
        <v>0.99339999999999995</v>
      </c>
      <c r="K1054" s="6">
        <v>1.8800000000000001E-2</v>
      </c>
      <c r="L1054" s="6">
        <v>0.98119999999999996</v>
      </c>
      <c r="M1054" s="7">
        <v>15671</v>
      </c>
      <c r="N1054" s="7">
        <v>15238</v>
      </c>
      <c r="O1054" s="7">
        <v>16103</v>
      </c>
      <c r="P1054" t="s">
        <v>2250</v>
      </c>
      <c r="Q1054" s="5">
        <f>5*12000*Table3[[#This Row],[FiveYearSurvivalRate]]</f>
        <v>58872</v>
      </c>
      <c r="R1054" s="21">
        <f>365*5*Table3[[#This Row],[FiveYearSurvivalRate]]</f>
        <v>1790.6899999999998</v>
      </c>
      <c r="S1054" s="19">
        <f>6000/Table3[[#This Row],[Gas Mileage]]*4</f>
        <v>1116.2790697674418</v>
      </c>
      <c r="T1054" s="19">
        <f>5000</f>
        <v>5000</v>
      </c>
      <c r="U1054" s="19">
        <f>Table3[[#This Row],[Price]]^0.2*20000*LOG((Table3[[#This Row],[Age]]+2))*Table3[[#This Row],[FiveYearDeathRate]]</f>
        <v>1814.118807645754</v>
      </c>
      <c r="V1054" s="19">
        <f>Table3[Price]+Table3[[#This Row],[FiveYearFuelCost]]+Table3[[#This Row],[FiveYearInsurance]]+Table3[[#This Row],[FiveYearRepairCost]]</f>
        <v>23601.397877413197</v>
      </c>
    </row>
    <row r="1055" spans="1:22" x14ac:dyDescent="0.25">
      <c r="A1055" t="s">
        <v>3413</v>
      </c>
      <c r="B1055" t="s">
        <v>3418</v>
      </c>
      <c r="C1055" t="s">
        <v>3419</v>
      </c>
      <c r="D1055">
        <v>2014</v>
      </c>
      <c r="E1055">
        <v>0</v>
      </c>
      <c r="F1055">
        <v>4</v>
      </c>
      <c r="G1055" s="21">
        <v>27.66</v>
      </c>
      <c r="H1055" s="5">
        <v>0</v>
      </c>
      <c r="I1055" s="6">
        <v>0</v>
      </c>
      <c r="J1055" s="6">
        <v>1</v>
      </c>
      <c r="K1055" s="6">
        <v>1.2E-2</v>
      </c>
      <c r="L1055" s="6">
        <v>0.98799999999999999</v>
      </c>
      <c r="M1055" s="7">
        <v>17206</v>
      </c>
      <c r="N1055" s="7">
        <v>16900</v>
      </c>
      <c r="O1055" s="7">
        <v>17514</v>
      </c>
      <c r="P1055" t="s">
        <v>3688</v>
      </c>
      <c r="Q1055" s="5">
        <f>5*12000*Table3[[#This Row],[FiveYearSurvivalRate]]</f>
        <v>59280</v>
      </c>
      <c r="R1055" s="21">
        <f>365*5*Table3[[#This Row],[FiveYearSurvivalRate]]</f>
        <v>1803.1</v>
      </c>
      <c r="S1055" s="19">
        <f>6000/Table3[[#This Row],[Gas Mileage]]*4</f>
        <v>867.67895878524951</v>
      </c>
      <c r="T1055" s="19">
        <f>5000</f>
        <v>5000</v>
      </c>
      <c r="U1055" s="19">
        <f>Table3[[#This Row],[Price]]^0.2*20000*LOG((Table3[[#This Row],[Age]]+2))*Table3[[#This Row],[FiveYearDeathRate]]</f>
        <v>508.10912898714724</v>
      </c>
      <c r="V1055" s="19">
        <f>Table3[Price]+Table3[[#This Row],[FiveYearFuelCost]]+Table3[[#This Row],[FiveYearInsurance]]+Table3[[#This Row],[FiveYearRepairCost]]</f>
        <v>23581.788087772398</v>
      </c>
    </row>
    <row r="1056" spans="1:22" x14ac:dyDescent="0.25">
      <c r="A1056" t="s">
        <v>3453</v>
      </c>
      <c r="B1056" t="s">
        <v>3460</v>
      </c>
      <c r="C1056" t="s">
        <v>3461</v>
      </c>
      <c r="D1056">
        <v>2013</v>
      </c>
      <c r="E1056">
        <v>1</v>
      </c>
      <c r="F1056">
        <v>4</v>
      </c>
      <c r="G1056" s="21">
        <v>23.111000000000001</v>
      </c>
      <c r="H1056" s="5">
        <v>12000</v>
      </c>
      <c r="I1056" s="6">
        <v>2.0000000000000001E-4</v>
      </c>
      <c r="J1056" s="6">
        <v>0.99980000000000002</v>
      </c>
      <c r="K1056" s="6">
        <v>2.3999999999999998E-3</v>
      </c>
      <c r="L1056" s="6">
        <v>0.99760000000000004</v>
      </c>
      <c r="M1056" s="7">
        <v>17379</v>
      </c>
      <c r="N1056" s="7">
        <v>17144</v>
      </c>
      <c r="O1056" s="7">
        <v>17614</v>
      </c>
      <c r="P1056" t="s">
        <v>2770</v>
      </c>
      <c r="Q1056" s="5">
        <f>5*12000*Table3[[#This Row],[FiveYearSurvivalRate]]</f>
        <v>59856</v>
      </c>
      <c r="R1056" s="21">
        <f>365*5*Table3[[#This Row],[FiveYearSurvivalRate]]</f>
        <v>1820.6200000000001</v>
      </c>
      <c r="S1056" s="19">
        <f>6000/Table3[[#This Row],[Gas Mileage]]*4</f>
        <v>1038.4665310890916</v>
      </c>
      <c r="T1056" s="19">
        <f>5000</f>
        <v>5000</v>
      </c>
      <c r="U1056" s="19">
        <f>Table3[[#This Row],[Price]]^0.2*20000*LOG((Table3[[#This Row],[Age]]+2))*Table3[[#This Row],[FiveYearDeathRate]]</f>
        <v>161.38938174544296</v>
      </c>
      <c r="V1056" s="19">
        <f>Table3[Price]+Table3[[#This Row],[FiveYearFuelCost]]+Table3[[#This Row],[FiveYearInsurance]]+Table3[[#This Row],[FiveYearRepairCost]]</f>
        <v>23578.855912834537</v>
      </c>
    </row>
    <row r="1057" spans="1:22" x14ac:dyDescent="0.25">
      <c r="A1057" t="s">
        <v>3376</v>
      </c>
      <c r="B1057" t="s">
        <v>3385</v>
      </c>
      <c r="C1057" t="s">
        <v>3386</v>
      </c>
      <c r="D1057">
        <v>2014</v>
      </c>
      <c r="E1057">
        <v>0</v>
      </c>
      <c r="F1057">
        <v>4</v>
      </c>
      <c r="G1057" s="21">
        <v>32.97</v>
      </c>
      <c r="H1057" s="5">
        <v>0</v>
      </c>
      <c r="I1057" s="6">
        <v>0</v>
      </c>
      <c r="J1057" s="6">
        <v>1</v>
      </c>
      <c r="K1057" s="6">
        <v>1.6E-2</v>
      </c>
      <c r="L1057" s="6">
        <v>0.98399999999999999</v>
      </c>
      <c r="M1057" s="7">
        <v>17163</v>
      </c>
      <c r="N1057" s="7">
        <v>16945</v>
      </c>
      <c r="O1057" s="7">
        <v>17380</v>
      </c>
      <c r="P1057" t="s">
        <v>3679</v>
      </c>
      <c r="Q1057" s="5">
        <f>5*12000*Table3[[#This Row],[FiveYearSurvivalRate]]</f>
        <v>59040</v>
      </c>
      <c r="R1057" s="21">
        <f>365*5*Table3[[#This Row],[FiveYearSurvivalRate]]</f>
        <v>1795.8</v>
      </c>
      <c r="S1057" s="19">
        <f>6000/Table3[[#This Row],[Gas Mileage]]*4</f>
        <v>727.93448589626939</v>
      </c>
      <c r="T1057" s="19">
        <f>5000</f>
        <v>5000</v>
      </c>
      <c r="U1057" s="19">
        <f>Table3[[#This Row],[Price]]^0.2*20000*LOG((Table3[[#This Row],[Age]]+2))*Table3[[#This Row],[FiveYearDeathRate]]</f>
        <v>677.13987834223201</v>
      </c>
      <c r="V1057" s="19">
        <f>Table3[Price]+Table3[[#This Row],[FiveYearFuelCost]]+Table3[[#This Row],[FiveYearInsurance]]+Table3[[#This Row],[FiveYearRepairCost]]</f>
        <v>23568.074364238502</v>
      </c>
    </row>
    <row r="1058" spans="1:22" x14ac:dyDescent="0.25">
      <c r="A1058" t="s">
        <v>3217</v>
      </c>
      <c r="B1058" t="s">
        <v>3234</v>
      </c>
      <c r="C1058" t="s">
        <v>3235</v>
      </c>
      <c r="D1058">
        <v>2005</v>
      </c>
      <c r="E1058">
        <v>9</v>
      </c>
      <c r="F1058">
        <v>3.33</v>
      </c>
      <c r="G1058" s="21">
        <v>21.75</v>
      </c>
      <c r="H1058" s="5">
        <v>108000</v>
      </c>
      <c r="I1058" s="6">
        <v>2.1399999999999999E-2</v>
      </c>
      <c r="J1058" s="6">
        <v>0.97860000000000003</v>
      </c>
      <c r="K1058" s="6">
        <v>7.46E-2</v>
      </c>
      <c r="L1058" s="6">
        <v>0.9254</v>
      </c>
      <c r="M1058" s="7">
        <v>8050</v>
      </c>
      <c r="N1058" s="7">
        <v>7847</v>
      </c>
      <c r="O1058" s="7">
        <v>8254</v>
      </c>
      <c r="P1058" t="s">
        <v>150</v>
      </c>
      <c r="Q1058" s="5">
        <f>5*12000*Table3[[#This Row],[FiveYearSurvivalRate]]</f>
        <v>55524</v>
      </c>
      <c r="R1058" s="21">
        <f>365*5*Table3[[#This Row],[FiveYearSurvivalRate]]</f>
        <v>1688.855</v>
      </c>
      <c r="S1058" s="19">
        <f>6000/Table3[[#This Row],[Gas Mileage]]*4</f>
        <v>1103.4482758620691</v>
      </c>
      <c r="T1058" s="19">
        <f>5000</f>
        <v>5000</v>
      </c>
      <c r="U1058" s="19">
        <f>Table3[[#This Row],[Price]]^0.2*20000*LOG((Table3[[#This Row],[Age]]+2))*Table3[[#This Row],[FiveYearDeathRate]]</f>
        <v>9387.3394417934105</v>
      </c>
      <c r="V1058" s="19">
        <f>Table3[Price]+Table3[[#This Row],[FiveYearFuelCost]]+Table3[[#This Row],[FiveYearInsurance]]+Table3[[#This Row],[FiveYearRepairCost]]</f>
        <v>23540.787717655479</v>
      </c>
    </row>
    <row r="1059" spans="1:22" x14ac:dyDescent="0.25">
      <c r="A1059" t="s">
        <v>3398</v>
      </c>
      <c r="B1059" t="s">
        <v>3411</v>
      </c>
      <c r="C1059" t="s">
        <v>3412</v>
      </c>
      <c r="D1059">
        <v>2013</v>
      </c>
      <c r="E1059">
        <v>1</v>
      </c>
      <c r="F1059">
        <v>3.33</v>
      </c>
      <c r="G1059" s="21">
        <v>24.018000000000001</v>
      </c>
      <c r="H1059" s="5">
        <v>12000</v>
      </c>
      <c r="I1059" s="6">
        <v>2.3999999999999998E-3</v>
      </c>
      <c r="J1059" s="6">
        <v>0.99760000000000004</v>
      </c>
      <c r="K1059" s="6">
        <v>1.5699999999999999E-2</v>
      </c>
      <c r="L1059" s="6">
        <v>0.98429999999999995</v>
      </c>
      <c r="M1059" s="7">
        <v>16480</v>
      </c>
      <c r="N1059" s="7">
        <v>16082</v>
      </c>
      <c r="O1059" s="7">
        <v>16878</v>
      </c>
      <c r="P1059" t="s">
        <v>2720</v>
      </c>
      <c r="Q1059" s="5">
        <f>5*12000*Table3[[#This Row],[FiveYearSurvivalRate]]</f>
        <v>59058</v>
      </c>
      <c r="R1059" s="21">
        <f>365*5*Table3[[#This Row],[FiveYearSurvivalRate]]</f>
        <v>1796.3474999999999</v>
      </c>
      <c r="S1059" s="19">
        <f>6000/Table3[[#This Row],[Gas Mileage]]*4</f>
        <v>999.25056207844113</v>
      </c>
      <c r="T1059" s="19">
        <f>5000</f>
        <v>5000</v>
      </c>
      <c r="U1059" s="19">
        <f>Table3[[#This Row],[Price]]^0.2*20000*LOG((Table3[[#This Row],[Age]]+2))*Table3[[#This Row],[FiveYearDeathRate]]</f>
        <v>1044.599595705919</v>
      </c>
      <c r="V1059" s="19">
        <f>Table3[Price]+Table3[[#This Row],[FiveYearFuelCost]]+Table3[[#This Row],[FiveYearInsurance]]+Table3[[#This Row],[FiveYearRepairCost]]</f>
        <v>23523.85015778436</v>
      </c>
    </row>
    <row r="1060" spans="1:22" x14ac:dyDescent="0.25">
      <c r="A1060" t="s">
        <v>3048</v>
      </c>
      <c r="B1060" t="s">
        <v>3055</v>
      </c>
      <c r="C1060" t="s">
        <v>3056</v>
      </c>
      <c r="D1060">
        <v>2006</v>
      </c>
      <c r="E1060">
        <v>8</v>
      </c>
      <c r="F1060">
        <v>3.33</v>
      </c>
      <c r="G1060" s="21">
        <v>23.165400000000002</v>
      </c>
      <c r="H1060" s="5">
        <v>96000</v>
      </c>
      <c r="I1060" s="6">
        <v>1.8800000000000001E-2</v>
      </c>
      <c r="J1060" s="6">
        <v>0.98119999999999996</v>
      </c>
      <c r="K1060" s="6">
        <v>6.5199999999999994E-2</v>
      </c>
      <c r="L1060" s="6">
        <v>0.93479999999999996</v>
      </c>
      <c r="M1060" s="7">
        <v>9357</v>
      </c>
      <c r="N1060" s="7">
        <v>9216</v>
      </c>
      <c r="O1060" s="7">
        <v>9498</v>
      </c>
      <c r="P1060" t="s">
        <v>348</v>
      </c>
      <c r="Q1060" s="5">
        <f>5*12000*Table3[[#This Row],[FiveYearSurvivalRate]]</f>
        <v>56088</v>
      </c>
      <c r="R1060" s="21">
        <f>365*5*Table3[[#This Row],[FiveYearSurvivalRate]]</f>
        <v>1706.01</v>
      </c>
      <c r="S1060" s="19">
        <f>6000/Table3[[#This Row],[Gas Mileage]]*4</f>
        <v>1036.0278691496801</v>
      </c>
      <c r="T1060" s="19">
        <f>5000</f>
        <v>5000</v>
      </c>
      <c r="U1060" s="19">
        <f>Table3[[#This Row],[Price]]^0.2*20000*LOG((Table3[[#This Row],[Age]]+2))*Table3[[#This Row],[FiveYearDeathRate]]</f>
        <v>8119.0444165670087</v>
      </c>
      <c r="V1060" s="19">
        <f>Table3[Price]+Table3[[#This Row],[FiveYearFuelCost]]+Table3[[#This Row],[FiveYearInsurance]]+Table3[[#This Row],[FiveYearRepairCost]]</f>
        <v>23512.072285716691</v>
      </c>
    </row>
    <row r="1061" spans="1:22" x14ac:dyDescent="0.25">
      <c r="A1061" t="s">
        <v>3145</v>
      </c>
      <c r="B1061" t="s">
        <v>3156</v>
      </c>
      <c r="C1061" t="s">
        <v>3157</v>
      </c>
      <c r="D1061">
        <v>2008</v>
      </c>
      <c r="E1061">
        <v>6</v>
      </c>
      <c r="F1061">
        <v>1.67</v>
      </c>
      <c r="G1061" s="21">
        <v>21.5</v>
      </c>
      <c r="H1061" s="5">
        <v>72000</v>
      </c>
      <c r="I1061" s="6">
        <v>1.9800000000000002E-2</v>
      </c>
      <c r="J1061" s="6">
        <v>0.98019999999999996</v>
      </c>
      <c r="K1061" s="6">
        <v>0.1278</v>
      </c>
      <c r="L1061" s="6">
        <v>0.87219999999999998</v>
      </c>
      <c r="M1061" s="7">
        <v>4806</v>
      </c>
      <c r="N1061" s="7">
        <v>4719</v>
      </c>
      <c r="O1061" s="7">
        <v>4893</v>
      </c>
      <c r="P1061" t="s">
        <v>1042</v>
      </c>
      <c r="Q1061" s="5">
        <f>5*12000*Table3[[#This Row],[FiveYearSurvivalRate]]</f>
        <v>52332</v>
      </c>
      <c r="R1061" s="21">
        <f>365*5*Table3[[#This Row],[FiveYearSurvivalRate]]</f>
        <v>1591.7649999999999</v>
      </c>
      <c r="S1061" s="19">
        <f>6000/Table3[[#This Row],[Gas Mileage]]*4</f>
        <v>1116.2790697674418</v>
      </c>
      <c r="T1061" s="19">
        <f>5000</f>
        <v>5000</v>
      </c>
      <c r="U1061" s="19">
        <f>Table3[[#This Row],[Price]]^0.2*20000*LOG((Table3[[#This Row],[Age]]+2))*Table3[[#This Row],[FiveYearDeathRate]]</f>
        <v>12579.072779239359</v>
      </c>
      <c r="V1061" s="19">
        <f>Table3[Price]+Table3[[#This Row],[FiveYearFuelCost]]+Table3[[#This Row],[FiveYearInsurance]]+Table3[[#This Row],[FiveYearRepairCost]]</f>
        <v>23501.351849006802</v>
      </c>
    </row>
    <row r="1062" spans="1:22" x14ac:dyDescent="0.25">
      <c r="A1062" t="s">
        <v>3101</v>
      </c>
      <c r="B1062" t="s">
        <v>3102</v>
      </c>
      <c r="C1062" t="s">
        <v>3103</v>
      </c>
      <c r="D1062">
        <v>2010</v>
      </c>
      <c r="E1062">
        <v>4</v>
      </c>
      <c r="F1062">
        <v>4</v>
      </c>
      <c r="G1062" s="21">
        <v>18.010999999999999</v>
      </c>
      <c r="H1062" s="5">
        <v>48000</v>
      </c>
      <c r="I1062" s="6">
        <v>4.0000000000000001E-3</v>
      </c>
      <c r="J1062" s="6">
        <v>0.996</v>
      </c>
      <c r="K1062" s="6">
        <v>1.78E-2</v>
      </c>
      <c r="L1062" s="6">
        <v>0.98219999999999996</v>
      </c>
      <c r="M1062" s="7">
        <v>15262</v>
      </c>
      <c r="N1062" s="7">
        <v>15006</v>
      </c>
      <c r="O1062" s="7">
        <v>15518</v>
      </c>
      <c r="P1062" t="s">
        <v>1732</v>
      </c>
      <c r="Q1062" s="5">
        <f>5*12000*Table3[[#This Row],[FiveYearSurvivalRate]]</f>
        <v>58932</v>
      </c>
      <c r="R1062" s="21">
        <f>365*5*Table3[[#This Row],[FiveYearSurvivalRate]]</f>
        <v>1792.5149999999999</v>
      </c>
      <c r="S1062" s="19">
        <f>6000/Table3[[#This Row],[Gas Mileage]]*4</f>
        <v>1332.5190161567932</v>
      </c>
      <c r="T1062" s="19">
        <f>5000</f>
        <v>5000</v>
      </c>
      <c r="U1062" s="19">
        <f>Table3[[#This Row],[Price]]^0.2*20000*LOG((Table3[[#This Row],[Age]]+2))*Table3[[#This Row],[FiveYearDeathRate]]</f>
        <v>1902.1129723621548</v>
      </c>
      <c r="V1062" s="19">
        <f>Table3[Price]+Table3[[#This Row],[FiveYearFuelCost]]+Table3[[#This Row],[FiveYearInsurance]]+Table3[[#This Row],[FiveYearRepairCost]]</f>
        <v>23496.631988518948</v>
      </c>
    </row>
    <row r="1063" spans="1:22" x14ac:dyDescent="0.25">
      <c r="A1063" t="s">
        <v>3528</v>
      </c>
      <c r="B1063" t="s">
        <v>3535</v>
      </c>
      <c r="C1063" t="s">
        <v>3536</v>
      </c>
      <c r="D1063">
        <v>2007</v>
      </c>
      <c r="E1063">
        <v>7</v>
      </c>
      <c r="F1063">
        <v>4</v>
      </c>
      <c r="G1063" s="22">
        <v>23.72</v>
      </c>
      <c r="H1063" s="5">
        <v>84000</v>
      </c>
      <c r="I1063" s="6">
        <v>1.7000000000000001E-2</v>
      </c>
      <c r="J1063" s="6">
        <v>0.98299999999999998</v>
      </c>
      <c r="K1063" s="6">
        <v>7.5266666699999998E-2</v>
      </c>
      <c r="L1063" s="6">
        <v>0.92473333329999996</v>
      </c>
      <c r="M1063" s="7">
        <v>8657</v>
      </c>
      <c r="N1063" s="7">
        <v>8550</v>
      </c>
      <c r="O1063" s="7">
        <v>8764</v>
      </c>
      <c r="P1063" t="s">
        <v>650</v>
      </c>
      <c r="Q1063" s="5">
        <f>5*12000*Table3[[#This Row],[FiveYearSurvivalRate]]</f>
        <v>55483.999997999999</v>
      </c>
      <c r="R1063" s="21">
        <f>365*5*Table3[[#This Row],[FiveYearSurvivalRate]]</f>
        <v>1687.6383332724999</v>
      </c>
      <c r="S1063" s="19">
        <f>6000/Table3[[#This Row],[Gas Mileage]]*4</f>
        <v>1011.8043844856661</v>
      </c>
      <c r="T1063" s="19">
        <f>5000</f>
        <v>5000</v>
      </c>
      <c r="U1063" s="19">
        <f>Table3[[#This Row],[Price]]^0.2*20000*LOG((Table3[[#This Row],[Age]]+2))*Table3[[#This Row],[FiveYearDeathRate]]</f>
        <v>8805.721011850912</v>
      </c>
      <c r="V1063" s="19">
        <f>Table3[Price]+Table3[[#This Row],[FiveYearFuelCost]]+Table3[[#This Row],[FiveYearInsurance]]+Table3[[#This Row],[FiveYearRepairCost]]</f>
        <v>23474.525396336576</v>
      </c>
    </row>
    <row r="1064" spans="1:22" x14ac:dyDescent="0.25">
      <c r="A1064" t="s">
        <v>3413</v>
      </c>
      <c r="B1064" t="s">
        <v>3420</v>
      </c>
      <c r="C1064" t="s">
        <v>3421</v>
      </c>
      <c r="D1064">
        <v>2010</v>
      </c>
      <c r="E1064">
        <v>4</v>
      </c>
      <c r="G1064" s="21">
        <v>18.974</v>
      </c>
      <c r="H1064" s="5">
        <v>48000</v>
      </c>
      <c r="I1064" s="6">
        <v>9.5999999999999992E-3</v>
      </c>
      <c r="J1064" s="6">
        <v>0.99039999999999995</v>
      </c>
      <c r="K1064" s="6">
        <v>2.6800000000000001E-2</v>
      </c>
      <c r="L1064" s="6">
        <v>0.97319999999999995</v>
      </c>
      <c r="M1064" s="7">
        <v>14371</v>
      </c>
      <c r="N1064" s="7">
        <v>13923</v>
      </c>
      <c r="O1064" s="7">
        <v>14818</v>
      </c>
      <c r="P1064" t="s">
        <v>1614</v>
      </c>
      <c r="Q1064" s="5">
        <f>5*12000*Table3[[#This Row],[FiveYearSurvivalRate]]</f>
        <v>58392</v>
      </c>
      <c r="R1064" s="21">
        <f>365*5*Table3[[#This Row],[FiveYearSurvivalRate]]</f>
        <v>1776.09</v>
      </c>
      <c r="S1064" s="19">
        <f>6000/Table3[[#This Row],[Gas Mileage]]*4</f>
        <v>1264.8887951934225</v>
      </c>
      <c r="T1064" s="19">
        <f>5000</f>
        <v>5000</v>
      </c>
      <c r="U1064" s="19">
        <f>Table3[[#This Row],[Price]]^0.2*20000*LOG((Table3[[#This Row],[Age]]+2))*Table3[[#This Row],[FiveYearDeathRate]]</f>
        <v>2829.6075605006367</v>
      </c>
      <c r="V1064" s="19">
        <f>Table3[Price]+Table3[[#This Row],[FiveYearFuelCost]]+Table3[[#This Row],[FiveYearInsurance]]+Table3[[#This Row],[FiveYearRepairCost]]</f>
        <v>23465.49635569406</v>
      </c>
    </row>
    <row r="1065" spans="1:22" x14ac:dyDescent="0.25">
      <c r="A1065" t="s">
        <v>3217</v>
      </c>
      <c r="B1065" t="s">
        <v>3238</v>
      </c>
      <c r="C1065" t="s">
        <v>3239</v>
      </c>
      <c r="D1065">
        <v>2010</v>
      </c>
      <c r="E1065">
        <v>4</v>
      </c>
      <c r="F1065">
        <v>3.33</v>
      </c>
      <c r="G1065" s="21">
        <v>20.515000000000001</v>
      </c>
      <c r="H1065" s="5">
        <v>48000</v>
      </c>
      <c r="I1065" s="6">
        <v>8.8000000000000005E-3</v>
      </c>
      <c r="J1065" s="6">
        <v>0.99119999999999997</v>
      </c>
      <c r="K1065" s="6">
        <v>2.1399999999999999E-2</v>
      </c>
      <c r="L1065" s="6">
        <v>0.97860000000000003</v>
      </c>
      <c r="M1065" s="7">
        <v>15016</v>
      </c>
      <c r="N1065" s="7">
        <v>14756</v>
      </c>
      <c r="O1065" s="7">
        <v>15277</v>
      </c>
      <c r="P1065" t="s">
        <v>1836</v>
      </c>
      <c r="Q1065" s="5">
        <f>5*12000*Table3[[#This Row],[FiveYearSurvivalRate]]</f>
        <v>58716</v>
      </c>
      <c r="R1065" s="21">
        <f>365*5*Table3[[#This Row],[FiveYearSurvivalRate]]</f>
        <v>1785.9449999999999</v>
      </c>
      <c r="S1065" s="19">
        <f>6000/Table3[[#This Row],[Gas Mileage]]*4</f>
        <v>1169.8757007067998</v>
      </c>
      <c r="T1065" s="19">
        <f>5000</f>
        <v>5000</v>
      </c>
      <c r="U1065" s="19">
        <f>Table3[[#This Row],[Price]]^0.2*20000*LOG((Table3[[#This Row],[Age]]+2))*Table3[[#This Row],[FiveYearDeathRate]]</f>
        <v>2279.3900102052285</v>
      </c>
      <c r="V1065" s="19">
        <f>Table3[Price]+Table3[[#This Row],[FiveYearFuelCost]]+Table3[[#This Row],[FiveYearInsurance]]+Table3[[#This Row],[FiveYearRepairCost]]</f>
        <v>23465.265710912026</v>
      </c>
    </row>
    <row r="1066" spans="1:22" x14ac:dyDescent="0.25">
      <c r="A1066" t="s">
        <v>3466</v>
      </c>
      <c r="B1066" t="s">
        <v>3475</v>
      </c>
      <c r="C1066" t="s">
        <v>3476</v>
      </c>
      <c r="D1066">
        <v>2014</v>
      </c>
      <c r="E1066">
        <v>0</v>
      </c>
      <c r="F1066">
        <v>4</v>
      </c>
      <c r="G1066" s="21">
        <v>30.556999999999999</v>
      </c>
      <c r="H1066" s="5">
        <v>0</v>
      </c>
      <c r="I1066" s="6">
        <v>0</v>
      </c>
      <c r="J1066" s="6">
        <v>1</v>
      </c>
      <c r="K1066" s="6">
        <v>1.2E-2</v>
      </c>
      <c r="L1066" s="6">
        <v>0.98799999999999999</v>
      </c>
      <c r="M1066" s="7">
        <v>17171</v>
      </c>
      <c r="N1066" s="7">
        <v>16800</v>
      </c>
      <c r="O1066" s="7">
        <v>17540</v>
      </c>
      <c r="P1066" t="s">
        <v>3714</v>
      </c>
      <c r="Q1066" s="5">
        <f>5*12000*Table3[[#This Row],[FiveYearSurvivalRate]]</f>
        <v>59280</v>
      </c>
      <c r="R1066" s="21">
        <f>365*5*Table3[[#This Row],[FiveYearSurvivalRate]]</f>
        <v>1803.1</v>
      </c>
      <c r="S1066" s="19">
        <f>6000/Table3[[#This Row],[Gas Mileage]]*4</f>
        <v>785.41741663121388</v>
      </c>
      <c r="T1066" s="19">
        <f>5000</f>
        <v>5000</v>
      </c>
      <c r="U1066" s="19">
        <f>Table3[[#This Row],[Price]]^0.2*20000*LOG((Table3[[#This Row],[Age]]+2))*Table3[[#This Row],[FiveYearDeathRate]]</f>
        <v>507.90224409403061</v>
      </c>
      <c r="V1066" s="19">
        <f>Table3[Price]+Table3[[#This Row],[FiveYearFuelCost]]+Table3[[#This Row],[FiveYearInsurance]]+Table3[[#This Row],[FiveYearRepairCost]]</f>
        <v>23464.319660725247</v>
      </c>
    </row>
    <row r="1067" spans="1:22" x14ac:dyDescent="0.25">
      <c r="A1067" t="s">
        <v>3376</v>
      </c>
      <c r="B1067" t="s">
        <v>3396</v>
      </c>
      <c r="C1067" t="s">
        <v>3397</v>
      </c>
      <c r="D1067">
        <v>2006</v>
      </c>
      <c r="E1067">
        <v>8</v>
      </c>
      <c r="F1067">
        <v>2.33</v>
      </c>
      <c r="G1067" s="21">
        <v>23</v>
      </c>
      <c r="H1067" s="5">
        <v>96000</v>
      </c>
      <c r="I1067" s="6">
        <v>2.5000000000000001E-2</v>
      </c>
      <c r="J1067" s="6">
        <v>0.97499999999999998</v>
      </c>
      <c r="K1067" s="6">
        <v>0.10920000000000001</v>
      </c>
      <c r="L1067" s="6">
        <v>0.89080000000000004</v>
      </c>
      <c r="M1067" s="7">
        <v>5279</v>
      </c>
      <c r="N1067" s="7">
        <v>5170</v>
      </c>
      <c r="O1067" s="7">
        <v>5387</v>
      </c>
      <c r="P1067" t="s">
        <v>502</v>
      </c>
      <c r="Q1067" s="5">
        <f>5*12000*Table3[[#This Row],[FiveYearSurvivalRate]]</f>
        <v>53448</v>
      </c>
      <c r="R1067" s="21">
        <f>365*5*Table3[[#This Row],[FiveYearSurvivalRate]]</f>
        <v>1625.71</v>
      </c>
      <c r="S1067" s="19">
        <f>6000/Table3[[#This Row],[Gas Mileage]]*4</f>
        <v>1043.4782608695652</v>
      </c>
      <c r="T1067" s="19">
        <f>5000</f>
        <v>5000</v>
      </c>
      <c r="U1067" s="19">
        <f>Table3[[#This Row],[Price]]^0.2*20000*LOG((Table3[[#This Row],[Age]]+2))*Table3[[#This Row],[FiveYearDeathRate]]</f>
        <v>12127.26775708358</v>
      </c>
      <c r="V1067" s="19">
        <f>Table3[Price]+Table3[[#This Row],[FiveYearFuelCost]]+Table3[[#This Row],[FiveYearInsurance]]+Table3[[#This Row],[FiveYearRepairCost]]</f>
        <v>23449.746017953144</v>
      </c>
    </row>
    <row r="1068" spans="1:22" x14ac:dyDescent="0.25">
      <c r="A1068" t="s">
        <v>3466</v>
      </c>
      <c r="B1068" t="s">
        <v>3495</v>
      </c>
      <c r="C1068" t="s">
        <v>3496</v>
      </c>
      <c r="D1068">
        <v>2005</v>
      </c>
      <c r="E1068">
        <v>9</v>
      </c>
      <c r="F1068">
        <v>2.33</v>
      </c>
      <c r="G1068" s="22">
        <v>20.79</v>
      </c>
      <c r="H1068" s="5">
        <v>108000</v>
      </c>
      <c r="I1068" s="6">
        <v>2.5600000000000001E-2</v>
      </c>
      <c r="J1068" s="6">
        <v>0.97440000000000004</v>
      </c>
      <c r="K1068" s="6">
        <v>7.7733333299999999E-2</v>
      </c>
      <c r="L1068" s="6">
        <v>0.92226666670000002</v>
      </c>
      <c r="M1068" s="7">
        <v>7605</v>
      </c>
      <c r="N1068" s="7">
        <v>7428</v>
      </c>
      <c r="O1068" s="7">
        <v>7782</v>
      </c>
      <c r="P1068" t="s">
        <v>38</v>
      </c>
      <c r="Q1068" s="5">
        <f>5*12000*Table3[[#This Row],[FiveYearSurvivalRate]]</f>
        <v>55336.000002000001</v>
      </c>
      <c r="R1068" s="21">
        <f>365*5*Table3[[#This Row],[FiveYearSurvivalRate]]</f>
        <v>1683.1366667274999</v>
      </c>
      <c r="S1068" s="19">
        <f>6000/Table3[[#This Row],[Gas Mileage]]*4</f>
        <v>1154.4011544011544</v>
      </c>
      <c r="T1068" s="19">
        <f>5000</f>
        <v>5000</v>
      </c>
      <c r="U1068" s="19">
        <f>Table3[[#This Row],[Price]]^0.2*20000*LOG((Table3[[#This Row],[Age]]+2))*Table3[[#This Row],[FiveYearDeathRate]]</f>
        <v>9671.0060137280288</v>
      </c>
      <c r="V1068" s="19">
        <f>Table3[Price]+Table3[[#This Row],[FiveYearFuelCost]]+Table3[[#This Row],[FiveYearInsurance]]+Table3[[#This Row],[FiveYearRepairCost]]</f>
        <v>23430.407168129183</v>
      </c>
    </row>
    <row r="1069" spans="1:22" x14ac:dyDescent="0.25">
      <c r="A1069" t="s">
        <v>3162</v>
      </c>
      <c r="B1069" t="s">
        <v>3171</v>
      </c>
      <c r="C1069" t="s">
        <v>3172</v>
      </c>
      <c r="D1069">
        <v>2012</v>
      </c>
      <c r="E1069">
        <v>2</v>
      </c>
      <c r="F1069">
        <v>4</v>
      </c>
      <c r="G1069" s="21">
        <v>18.949000000000002</v>
      </c>
      <c r="H1069" s="5">
        <v>24000</v>
      </c>
      <c r="I1069" s="6">
        <v>6.7999999999999996E-3</v>
      </c>
      <c r="J1069" s="6">
        <v>0.99319999999999997</v>
      </c>
      <c r="K1069" s="6">
        <v>3.2599999999999997E-2</v>
      </c>
      <c r="L1069" s="6">
        <v>0.96740000000000004</v>
      </c>
      <c r="M1069" s="7">
        <v>14496</v>
      </c>
      <c r="N1069" s="7">
        <v>14170</v>
      </c>
      <c r="O1069" s="7">
        <v>14822</v>
      </c>
      <c r="P1069" t="s">
        <v>2554</v>
      </c>
      <c r="Q1069" s="5">
        <f>5*12000*Table3[[#This Row],[FiveYearSurvivalRate]]</f>
        <v>58044</v>
      </c>
      <c r="R1069" s="21">
        <f>365*5*Table3[[#This Row],[FiveYearSurvivalRate]]</f>
        <v>1765.5050000000001</v>
      </c>
      <c r="S1069" s="19">
        <f>6000/Table3[[#This Row],[Gas Mileage]]*4</f>
        <v>1266.5576019842736</v>
      </c>
      <c r="T1069" s="19">
        <f>5000</f>
        <v>5000</v>
      </c>
      <c r="U1069" s="19">
        <f>Table3[[#This Row],[Price]]^0.2*20000*LOG((Table3[[#This Row],[Age]]+2))*Table3[[#This Row],[FiveYearDeathRate]]</f>
        <v>2667.7000677019651</v>
      </c>
      <c r="V1069" s="19">
        <f>Table3[Price]+Table3[[#This Row],[FiveYearFuelCost]]+Table3[[#This Row],[FiveYearInsurance]]+Table3[[#This Row],[FiveYearRepairCost]]</f>
        <v>23430.257669686238</v>
      </c>
    </row>
    <row r="1070" spans="1:22" x14ac:dyDescent="0.25">
      <c r="A1070" t="s">
        <v>3376</v>
      </c>
      <c r="B1070" t="s">
        <v>3377</v>
      </c>
      <c r="C1070" t="s">
        <v>3378</v>
      </c>
      <c r="D1070">
        <v>2007</v>
      </c>
      <c r="E1070">
        <v>7</v>
      </c>
      <c r="F1070">
        <v>2.67</v>
      </c>
      <c r="G1070" s="21">
        <v>20.251999999999999</v>
      </c>
      <c r="H1070" s="5">
        <v>84000</v>
      </c>
      <c r="I1070" s="6">
        <v>2.1999999999999999E-2</v>
      </c>
      <c r="J1070" s="6">
        <v>0.97799999999999998</v>
      </c>
      <c r="K1070" s="6">
        <v>8.8133333300000005E-2</v>
      </c>
      <c r="L1070" s="6">
        <v>0.91186666670000005</v>
      </c>
      <c r="M1070" s="7">
        <v>7284</v>
      </c>
      <c r="N1070" s="7">
        <v>7136</v>
      </c>
      <c r="O1070" s="7">
        <v>7431</v>
      </c>
      <c r="P1070" t="s">
        <v>536</v>
      </c>
      <c r="Q1070" s="5">
        <f>5*12000*Table3[[#This Row],[FiveYearSurvivalRate]]</f>
        <v>54712.000002000001</v>
      </c>
      <c r="R1070" s="21">
        <f>365*5*Table3[[#This Row],[FiveYearSurvivalRate]]</f>
        <v>1664.1566667275001</v>
      </c>
      <c r="S1070" s="19">
        <f>6000/Table3[[#This Row],[Gas Mileage]]*4</f>
        <v>1185.0681414181315</v>
      </c>
      <c r="T1070" s="19">
        <f>5000</f>
        <v>5000</v>
      </c>
      <c r="U1070" s="19">
        <f>Table3[[#This Row],[Price]]^0.2*20000*LOG((Table3[[#This Row],[Age]]+2))*Table3[[#This Row],[FiveYearDeathRate]]</f>
        <v>9960.9999645211137</v>
      </c>
      <c r="V1070" s="19">
        <f>Table3[Price]+Table3[[#This Row],[FiveYearFuelCost]]+Table3[[#This Row],[FiveYearInsurance]]+Table3[[#This Row],[FiveYearRepairCost]]</f>
        <v>23430.068105939245</v>
      </c>
    </row>
    <row r="1071" spans="1:22" x14ac:dyDescent="0.25">
      <c r="A1071" t="s">
        <v>3376</v>
      </c>
      <c r="B1071" t="s">
        <v>3390</v>
      </c>
      <c r="C1071" t="s">
        <v>3391</v>
      </c>
      <c r="D1071">
        <v>2008</v>
      </c>
      <c r="E1071">
        <v>6</v>
      </c>
      <c r="F1071">
        <v>1.67</v>
      </c>
      <c r="G1071" s="21">
        <v>26.471</v>
      </c>
      <c r="H1071" s="5">
        <v>72000</v>
      </c>
      <c r="I1071" s="6">
        <v>1.9E-2</v>
      </c>
      <c r="J1071" s="6">
        <v>0.98099999999999998</v>
      </c>
      <c r="K1071" s="6">
        <v>6.7066666699999999E-2</v>
      </c>
      <c r="L1071" s="6">
        <v>0.93293333329999995</v>
      </c>
      <c r="M1071" s="7">
        <v>9891</v>
      </c>
      <c r="N1071" s="7">
        <v>9617</v>
      </c>
      <c r="O1071" s="7">
        <v>10165</v>
      </c>
      <c r="P1071" t="s">
        <v>880</v>
      </c>
      <c r="Q1071" s="5">
        <f>5*12000*Table3[[#This Row],[FiveYearSurvivalRate]]</f>
        <v>55975.999997999999</v>
      </c>
      <c r="R1071" s="21">
        <f>365*5*Table3[[#This Row],[FiveYearSurvivalRate]]</f>
        <v>1702.6033332724999</v>
      </c>
      <c r="S1071" s="19">
        <f>6000/Table3[[#This Row],[Gas Mileage]]*4</f>
        <v>906.65256318235049</v>
      </c>
      <c r="T1071" s="19">
        <f>5000</f>
        <v>5000</v>
      </c>
      <c r="U1071" s="19">
        <f>Table3[[#This Row],[Price]]^0.2*20000*LOG((Table3[[#This Row],[Age]]+2))*Table3[[#This Row],[FiveYearDeathRate]]</f>
        <v>7626.3333578761767</v>
      </c>
      <c r="V1071" s="19">
        <f>Table3[Price]+Table3[[#This Row],[FiveYearFuelCost]]+Table3[[#This Row],[FiveYearInsurance]]+Table3[[#This Row],[FiveYearRepairCost]]</f>
        <v>23423.985921058527</v>
      </c>
    </row>
    <row r="1072" spans="1:22" x14ac:dyDescent="0.25">
      <c r="A1072" t="s">
        <v>3466</v>
      </c>
      <c r="B1072" t="s">
        <v>3489</v>
      </c>
      <c r="C1072" t="s">
        <v>3490</v>
      </c>
      <c r="D1072">
        <v>2006</v>
      </c>
      <c r="E1072">
        <v>8</v>
      </c>
      <c r="F1072">
        <v>3</v>
      </c>
      <c r="G1072" s="21">
        <v>26.35</v>
      </c>
      <c r="H1072" s="5">
        <v>96000</v>
      </c>
      <c r="I1072" s="6">
        <v>2.2200000000000001E-2</v>
      </c>
      <c r="J1072" s="6">
        <v>0.9778</v>
      </c>
      <c r="K1072" s="6">
        <v>6.9800000000000001E-2</v>
      </c>
      <c r="L1072" s="6">
        <v>0.93020000000000003</v>
      </c>
      <c r="M1072" s="7">
        <v>8906</v>
      </c>
      <c r="N1072" s="7">
        <v>8666</v>
      </c>
      <c r="O1072" s="7">
        <v>9145</v>
      </c>
      <c r="P1072" t="s">
        <v>302</v>
      </c>
      <c r="Q1072" s="5">
        <f>5*12000*Table3[[#This Row],[FiveYearSurvivalRate]]</f>
        <v>55812</v>
      </c>
      <c r="R1072" s="21">
        <f>365*5*Table3[[#This Row],[FiveYearSurvivalRate]]</f>
        <v>1697.615</v>
      </c>
      <c r="S1072" s="19">
        <f>6000/Table3[[#This Row],[Gas Mileage]]*4</f>
        <v>910.81593927893732</v>
      </c>
      <c r="T1072" s="19">
        <f>5000</f>
        <v>5000</v>
      </c>
      <c r="U1072" s="19">
        <f>Table3[[#This Row],[Price]]^0.2*20000*LOG((Table3[[#This Row],[Age]]+2))*Table3[[#This Row],[FiveYearDeathRate]]</f>
        <v>8606.408511558835</v>
      </c>
      <c r="V1072" s="19">
        <f>Table3[Price]+Table3[[#This Row],[FiveYearFuelCost]]+Table3[[#This Row],[FiveYearInsurance]]+Table3[[#This Row],[FiveYearRepairCost]]</f>
        <v>23423.22445083777</v>
      </c>
    </row>
    <row r="1073" spans="1:22" x14ac:dyDescent="0.25">
      <c r="A1073" t="s">
        <v>3503</v>
      </c>
      <c r="B1073" t="s">
        <v>3506</v>
      </c>
      <c r="C1073" t="s">
        <v>3507</v>
      </c>
      <c r="D1073">
        <v>2010</v>
      </c>
      <c r="E1073">
        <v>4</v>
      </c>
      <c r="F1073">
        <v>3.67</v>
      </c>
      <c r="G1073" s="22">
        <v>24.805</v>
      </c>
      <c r="H1073" s="5">
        <v>48000</v>
      </c>
      <c r="I1073" s="6">
        <v>9.5999999999999992E-3</v>
      </c>
      <c r="J1073" s="6">
        <v>0.99039999999999995</v>
      </c>
      <c r="K1073" s="6">
        <v>2.1999999999999999E-2</v>
      </c>
      <c r="L1073" s="6">
        <v>0.97799999999999998</v>
      </c>
      <c r="M1073" s="7">
        <v>15109</v>
      </c>
      <c r="N1073" s="7">
        <v>14805</v>
      </c>
      <c r="O1073" s="7">
        <v>15414</v>
      </c>
      <c r="P1073" t="s">
        <v>1696</v>
      </c>
      <c r="Q1073" s="5">
        <f>5*12000*Table3[[#This Row],[FiveYearSurvivalRate]]</f>
        <v>58680</v>
      </c>
      <c r="R1073" s="21">
        <f>365*5*Table3[[#This Row],[FiveYearSurvivalRate]]</f>
        <v>1784.85</v>
      </c>
      <c r="S1073" s="19">
        <f>6000/Table3[[#This Row],[Gas Mileage]]*4</f>
        <v>967.54686555130013</v>
      </c>
      <c r="T1073" s="19">
        <f>5000</f>
        <v>5000</v>
      </c>
      <c r="U1073" s="19">
        <f>Table3[[#This Row],[Price]]^0.2*20000*LOG((Table3[[#This Row],[Age]]+2))*Table3[[#This Row],[FiveYearDeathRate]]</f>
        <v>2346.1935707717535</v>
      </c>
      <c r="V1073" s="19">
        <f>Table3[Price]+Table3[[#This Row],[FiveYearFuelCost]]+Table3[[#This Row],[FiveYearInsurance]]+Table3[[#This Row],[FiveYearRepairCost]]</f>
        <v>23422.740436323053</v>
      </c>
    </row>
    <row r="1074" spans="1:22" x14ac:dyDescent="0.25">
      <c r="A1074" t="s">
        <v>3453</v>
      </c>
      <c r="B1074" t="s">
        <v>3454</v>
      </c>
      <c r="C1074" t="s">
        <v>3455</v>
      </c>
      <c r="D1074">
        <v>2011</v>
      </c>
      <c r="E1074">
        <v>3</v>
      </c>
      <c r="F1074">
        <v>4</v>
      </c>
      <c r="G1074" s="21">
        <v>23.937999999999999</v>
      </c>
      <c r="H1074" s="5">
        <v>36000</v>
      </c>
      <c r="I1074" s="6">
        <v>5.9999999999999995E-4</v>
      </c>
      <c r="J1074" s="6">
        <v>0.99939999999999996</v>
      </c>
      <c r="K1074" s="6">
        <v>5.1999999999999998E-3</v>
      </c>
      <c r="L1074" s="6">
        <v>0.99480000000000002</v>
      </c>
      <c r="M1074" s="7">
        <v>16905</v>
      </c>
      <c r="N1074" s="7">
        <v>16579</v>
      </c>
      <c r="O1074" s="7">
        <v>17232</v>
      </c>
      <c r="P1074" t="s">
        <v>2052</v>
      </c>
      <c r="Q1074" s="5">
        <f>5*12000*Table3[[#This Row],[FiveYearSurvivalRate]]</f>
        <v>59688</v>
      </c>
      <c r="R1074" s="21">
        <f>365*5*Table3[[#This Row],[FiveYearSurvivalRate]]</f>
        <v>1815.51</v>
      </c>
      <c r="S1074" s="19">
        <f>6000/Table3[[#This Row],[Gas Mileage]]*4</f>
        <v>1002.5900242292589</v>
      </c>
      <c r="T1074" s="19">
        <f>5000</f>
        <v>5000</v>
      </c>
      <c r="U1074" s="19">
        <f>Table3[[#This Row],[Price]]^0.2*20000*LOG((Table3[[#This Row],[Age]]+2))*Table3[[#This Row],[FiveYearDeathRate]]</f>
        <v>509.4421951984815</v>
      </c>
      <c r="V1074" s="19">
        <f>Table3[Price]+Table3[[#This Row],[FiveYearFuelCost]]+Table3[[#This Row],[FiveYearInsurance]]+Table3[[#This Row],[FiveYearRepairCost]]</f>
        <v>23417.03221942774</v>
      </c>
    </row>
    <row r="1075" spans="1:22" x14ac:dyDescent="0.25">
      <c r="A1075" t="s">
        <v>3244</v>
      </c>
      <c r="B1075" t="s">
        <v>3245</v>
      </c>
      <c r="C1075" t="s">
        <v>3246</v>
      </c>
      <c r="D1075">
        <v>2009</v>
      </c>
      <c r="E1075">
        <v>5</v>
      </c>
      <c r="F1075">
        <v>1.33</v>
      </c>
      <c r="G1075" s="21">
        <v>31.28</v>
      </c>
      <c r="H1075" s="5">
        <v>60000</v>
      </c>
      <c r="I1075" s="6">
        <v>0.02</v>
      </c>
      <c r="J1075" s="6">
        <v>0.98</v>
      </c>
      <c r="K1075" s="6">
        <v>0.12</v>
      </c>
      <c r="L1075" s="6">
        <v>0.88</v>
      </c>
      <c r="M1075" s="7">
        <v>6062</v>
      </c>
      <c r="N1075" s="7">
        <v>5895</v>
      </c>
      <c r="O1075" s="7">
        <v>6229</v>
      </c>
      <c r="P1075" t="s">
        <v>1474</v>
      </c>
      <c r="Q1075" s="5">
        <f>5*12000*Table3[[#This Row],[FiveYearSurvivalRate]]</f>
        <v>52800</v>
      </c>
      <c r="R1075" s="21">
        <f>365*5*Table3[[#This Row],[FiveYearSurvivalRate]]</f>
        <v>1606</v>
      </c>
      <c r="S1075" s="19">
        <f>6000/Table3[[#This Row],[Gas Mileage]]*4</f>
        <v>767.26342710997437</v>
      </c>
      <c r="T1075" s="19">
        <f>5000</f>
        <v>5000</v>
      </c>
      <c r="U1075" s="19">
        <f>Table3[[#This Row],[Price]]^0.2*20000*LOG((Table3[[#This Row],[Age]]+2))*Table3[[#This Row],[FiveYearDeathRate]]</f>
        <v>11578.212673036225</v>
      </c>
      <c r="V1075" s="19">
        <f>Table3[Price]+Table3[[#This Row],[FiveYearFuelCost]]+Table3[[#This Row],[FiveYearInsurance]]+Table3[[#This Row],[FiveYearRepairCost]]</f>
        <v>23407.476100146199</v>
      </c>
    </row>
    <row r="1076" spans="1:22" x14ac:dyDescent="0.25">
      <c r="A1076" t="s">
        <v>3217</v>
      </c>
      <c r="B1076" t="s">
        <v>3222</v>
      </c>
      <c r="C1076" t="s">
        <v>3223</v>
      </c>
      <c r="D1076">
        <v>2012</v>
      </c>
      <c r="E1076">
        <v>2</v>
      </c>
      <c r="F1076">
        <v>4</v>
      </c>
      <c r="G1076" s="21">
        <v>28.86</v>
      </c>
      <c r="H1076" s="5">
        <v>24000</v>
      </c>
      <c r="I1076" s="6">
        <v>4.4000000000000003E-3</v>
      </c>
      <c r="J1076" s="6">
        <v>0.99560000000000004</v>
      </c>
      <c r="K1076" s="6">
        <v>1.6199999999999999E-2</v>
      </c>
      <c r="L1076" s="6">
        <v>0.98380000000000001</v>
      </c>
      <c r="M1076" s="7">
        <v>16219</v>
      </c>
      <c r="N1076" s="7">
        <v>15977</v>
      </c>
      <c r="O1076" s="7">
        <v>16461</v>
      </c>
      <c r="P1076" t="s">
        <v>2596</v>
      </c>
      <c r="Q1076" s="5">
        <f>5*12000*Table3[[#This Row],[FiveYearSurvivalRate]]</f>
        <v>59028</v>
      </c>
      <c r="R1076" s="21">
        <f>365*5*Table3[[#This Row],[FiveYearSurvivalRate]]</f>
        <v>1795.4349999999999</v>
      </c>
      <c r="S1076" s="19">
        <f>6000/Table3[[#This Row],[Gas Mileage]]*4</f>
        <v>831.60083160083161</v>
      </c>
      <c r="T1076" s="19">
        <f>5000</f>
        <v>5000</v>
      </c>
      <c r="U1076" s="19">
        <f>Table3[[#This Row],[Price]]^0.2*20000*LOG((Table3[[#This Row],[Age]]+2))*Table3[[#This Row],[FiveYearDeathRate]]</f>
        <v>1355.7811548137593</v>
      </c>
      <c r="V1076" s="19">
        <f>Table3[Price]+Table3[[#This Row],[FiveYearFuelCost]]+Table3[[#This Row],[FiveYearInsurance]]+Table3[[#This Row],[FiveYearRepairCost]]</f>
        <v>23406.381986414588</v>
      </c>
    </row>
    <row r="1077" spans="1:22" x14ac:dyDescent="0.25">
      <c r="A1077" t="s">
        <v>3080</v>
      </c>
      <c r="B1077" t="s">
        <v>3095</v>
      </c>
      <c r="C1077" t="s">
        <v>3096</v>
      </c>
      <c r="D1077">
        <v>2011</v>
      </c>
      <c r="E1077">
        <v>3</v>
      </c>
      <c r="F1077">
        <v>4</v>
      </c>
      <c r="G1077" s="21">
        <v>22.78</v>
      </c>
      <c r="H1077" s="5">
        <v>36000</v>
      </c>
      <c r="I1077" s="6">
        <v>3.0000000000000001E-3</v>
      </c>
      <c r="J1077" s="6">
        <v>0.997</v>
      </c>
      <c r="K1077" s="6">
        <v>1.46E-2</v>
      </c>
      <c r="L1077" s="6">
        <v>0.98540000000000005</v>
      </c>
      <c r="M1077" s="7">
        <v>15939</v>
      </c>
      <c r="N1077" s="7">
        <v>15613</v>
      </c>
      <c r="O1077" s="7">
        <v>16264</v>
      </c>
      <c r="P1077" t="s">
        <v>2130</v>
      </c>
      <c r="Q1077" s="5">
        <f>5*12000*Table3[[#This Row],[FiveYearSurvivalRate]]</f>
        <v>59124</v>
      </c>
      <c r="R1077" s="21">
        <f>365*5*Table3[[#This Row],[FiveYearSurvivalRate]]</f>
        <v>1798.355</v>
      </c>
      <c r="S1077" s="19">
        <f>6000/Table3[[#This Row],[Gas Mileage]]*4</f>
        <v>1053.5557506584723</v>
      </c>
      <c r="T1077" s="19">
        <f>5000</f>
        <v>5000</v>
      </c>
      <c r="U1077" s="19">
        <f>Table3[[#This Row],[Price]]^0.2*20000*LOG((Table3[[#This Row],[Age]]+2))*Table3[[#This Row],[FiveYearDeathRate]]</f>
        <v>1413.6230056306401</v>
      </c>
      <c r="V1077" s="19">
        <f>Table3[Price]+Table3[[#This Row],[FiveYearFuelCost]]+Table3[[#This Row],[FiveYearInsurance]]+Table3[[#This Row],[FiveYearRepairCost]]</f>
        <v>23406.178756289115</v>
      </c>
    </row>
    <row r="1078" spans="1:22" x14ac:dyDescent="0.25">
      <c r="A1078" t="s">
        <v>3101</v>
      </c>
      <c r="B1078" t="s">
        <v>3106</v>
      </c>
      <c r="C1078" t="s">
        <v>3107</v>
      </c>
      <c r="D1078">
        <v>2008</v>
      </c>
      <c r="E1078">
        <v>6</v>
      </c>
      <c r="F1078">
        <v>2.33</v>
      </c>
      <c r="G1078" s="21">
        <v>19</v>
      </c>
      <c r="H1078" s="5">
        <v>72000</v>
      </c>
      <c r="I1078" s="6">
        <v>8.2000000000000007E-3</v>
      </c>
      <c r="J1078" s="6">
        <v>0.99180000000000001</v>
      </c>
      <c r="K1078" s="6">
        <v>5.5066666700000003E-2</v>
      </c>
      <c r="L1078" s="6">
        <v>0.94493333329999996</v>
      </c>
      <c r="M1078" s="7">
        <v>10754</v>
      </c>
      <c r="N1078" s="7">
        <v>10642</v>
      </c>
      <c r="O1078" s="7">
        <v>10865</v>
      </c>
      <c r="P1078" t="s">
        <v>1002</v>
      </c>
      <c r="Q1078" s="5">
        <f>5*12000*Table3[[#This Row],[FiveYearSurvivalRate]]</f>
        <v>56695.999997999999</v>
      </c>
      <c r="R1078" s="21">
        <f>365*5*Table3[[#This Row],[FiveYearSurvivalRate]]</f>
        <v>1724.5033332725</v>
      </c>
      <c r="S1078" s="19">
        <f>6000/Table3[[#This Row],[Gas Mileage]]*4</f>
        <v>1263.1578947368421</v>
      </c>
      <c r="T1078" s="19">
        <f>5000</f>
        <v>5000</v>
      </c>
      <c r="U1078" s="19">
        <f>Table3[[#This Row],[Price]]^0.2*20000*LOG((Table3[[#This Row],[Age]]+2))*Table3[[#This Row],[FiveYearDeathRate]]</f>
        <v>6367.4246986251419</v>
      </c>
      <c r="V1078" s="19">
        <f>Table3[Price]+Table3[[#This Row],[FiveYearFuelCost]]+Table3[[#This Row],[FiveYearInsurance]]+Table3[[#This Row],[FiveYearRepairCost]]</f>
        <v>23384.582593361982</v>
      </c>
    </row>
    <row r="1079" spans="1:22" x14ac:dyDescent="0.25">
      <c r="A1079" t="s">
        <v>3453</v>
      </c>
      <c r="B1079" t="s">
        <v>3456</v>
      </c>
      <c r="C1079" t="s">
        <v>3457</v>
      </c>
      <c r="D1079">
        <v>2013</v>
      </c>
      <c r="E1079">
        <v>1</v>
      </c>
      <c r="F1079">
        <v>4</v>
      </c>
      <c r="G1079" s="21">
        <v>24.498000000000001</v>
      </c>
      <c r="H1079" s="5">
        <v>12000</v>
      </c>
      <c r="I1079" s="6">
        <v>2.0000000000000001E-4</v>
      </c>
      <c r="J1079" s="6">
        <v>0.99980000000000002</v>
      </c>
      <c r="K1079" s="6">
        <v>2.3999999999999998E-3</v>
      </c>
      <c r="L1079" s="6">
        <v>0.99760000000000004</v>
      </c>
      <c r="M1079" s="7">
        <v>17223</v>
      </c>
      <c r="N1079" s="7">
        <v>16917</v>
      </c>
      <c r="O1079" s="7">
        <v>17529</v>
      </c>
      <c r="P1079" t="s">
        <v>2764</v>
      </c>
      <c r="Q1079" s="5">
        <f>5*12000*Table3[[#This Row],[FiveYearSurvivalRate]]</f>
        <v>59856</v>
      </c>
      <c r="R1079" s="21">
        <f>365*5*Table3[[#This Row],[FiveYearSurvivalRate]]</f>
        <v>1820.6200000000001</v>
      </c>
      <c r="S1079" s="19">
        <f>6000/Table3[[#This Row],[Gas Mileage]]*4</f>
        <v>979.67180994366879</v>
      </c>
      <c r="T1079" s="19">
        <f>5000</f>
        <v>5000</v>
      </c>
      <c r="U1079" s="19">
        <f>Table3[[#This Row],[Price]]^0.2*20000*LOG((Table3[[#This Row],[Age]]+2))*Table3[[#This Row],[FiveYearDeathRate]]</f>
        <v>161.09859825258206</v>
      </c>
      <c r="V1079" s="19">
        <f>Table3[Price]+Table3[[#This Row],[FiveYearFuelCost]]+Table3[[#This Row],[FiveYearInsurance]]+Table3[[#This Row],[FiveYearRepairCost]]</f>
        <v>23363.770408196251</v>
      </c>
    </row>
    <row r="1080" spans="1:22" x14ac:dyDescent="0.25">
      <c r="A1080" t="s">
        <v>3376</v>
      </c>
      <c r="B1080" t="s">
        <v>3377</v>
      </c>
      <c r="C1080" t="s">
        <v>3378</v>
      </c>
      <c r="D1080">
        <v>2012</v>
      </c>
      <c r="E1080">
        <v>2</v>
      </c>
      <c r="F1080">
        <v>2.67</v>
      </c>
      <c r="G1080" s="21">
        <v>20.251999999999999</v>
      </c>
      <c r="H1080" s="5">
        <v>24000</v>
      </c>
      <c r="I1080" s="6">
        <v>6.4000000000000003E-3</v>
      </c>
      <c r="J1080" s="6">
        <v>0.99360000000000004</v>
      </c>
      <c r="K1080" s="6">
        <v>2.1999999999999999E-2</v>
      </c>
      <c r="L1080" s="6">
        <v>0.97799999999999998</v>
      </c>
      <c r="M1080" s="7">
        <v>15354</v>
      </c>
      <c r="N1080" s="7">
        <v>15077</v>
      </c>
      <c r="O1080" s="7">
        <v>15631</v>
      </c>
      <c r="P1080" t="s">
        <v>2350</v>
      </c>
      <c r="Q1080" s="5">
        <f>5*12000*Table3[[#This Row],[FiveYearSurvivalRate]]</f>
        <v>58680</v>
      </c>
      <c r="R1080" s="21">
        <f>365*5*Table3[[#This Row],[FiveYearSurvivalRate]]</f>
        <v>1784.85</v>
      </c>
      <c r="S1080" s="19">
        <f>6000/Table3[[#This Row],[Gas Mileage]]*4</f>
        <v>1185.0681414181315</v>
      </c>
      <c r="T1080" s="19">
        <f>5000</f>
        <v>5000</v>
      </c>
      <c r="U1080" s="19">
        <f>Table3[[#This Row],[Price]]^0.2*20000*LOG((Table3[[#This Row],[Age]]+2))*Table3[[#This Row],[FiveYearDeathRate]]</f>
        <v>1821.1124010383403</v>
      </c>
      <c r="V1080" s="19">
        <f>Table3[Price]+Table3[[#This Row],[FiveYearFuelCost]]+Table3[[#This Row],[FiveYearInsurance]]+Table3[[#This Row],[FiveYearRepairCost]]</f>
        <v>23360.18054245647</v>
      </c>
    </row>
    <row r="1081" spans="1:22" x14ac:dyDescent="0.25">
      <c r="A1081" t="s">
        <v>3080</v>
      </c>
      <c r="B1081" t="s">
        <v>3095</v>
      </c>
      <c r="C1081" t="s">
        <v>3096</v>
      </c>
      <c r="D1081">
        <v>2012</v>
      </c>
      <c r="E1081">
        <v>2</v>
      </c>
      <c r="F1081">
        <v>4</v>
      </c>
      <c r="G1081" s="21">
        <v>22.78</v>
      </c>
      <c r="H1081" s="5">
        <v>24000</v>
      </c>
      <c r="I1081" s="6">
        <v>2E-3</v>
      </c>
      <c r="J1081" s="6">
        <v>0.998</v>
      </c>
      <c r="K1081" s="6">
        <v>1.14E-2</v>
      </c>
      <c r="L1081" s="6">
        <v>0.98860000000000003</v>
      </c>
      <c r="M1081" s="7">
        <v>16349</v>
      </c>
      <c r="N1081" s="7">
        <v>16112</v>
      </c>
      <c r="O1081" s="7">
        <v>16587</v>
      </c>
      <c r="P1081" t="s">
        <v>2486</v>
      </c>
      <c r="Q1081" s="5">
        <f>5*12000*Table3[[#This Row],[FiveYearSurvivalRate]]</f>
        <v>59316</v>
      </c>
      <c r="R1081" s="21">
        <f>365*5*Table3[[#This Row],[FiveYearSurvivalRate]]</f>
        <v>1804.1950000000002</v>
      </c>
      <c r="S1081" s="19">
        <f>6000/Table3[[#This Row],[Gas Mileage]]*4</f>
        <v>1053.5557506584723</v>
      </c>
      <c r="T1081" s="19">
        <f>5000</f>
        <v>5000</v>
      </c>
      <c r="U1081" s="19">
        <f>Table3[[#This Row],[Price]]^0.2*20000*LOG((Table3[[#This Row],[Age]]+2))*Table3[[#This Row],[FiveYearDeathRate]]</f>
        <v>955.59276681212521</v>
      </c>
      <c r="V1081" s="19">
        <f>Table3[Price]+Table3[[#This Row],[FiveYearFuelCost]]+Table3[[#This Row],[FiveYearInsurance]]+Table3[[#This Row],[FiveYearRepairCost]]</f>
        <v>23358.148517470599</v>
      </c>
    </row>
    <row r="1082" spans="1:22" x14ac:dyDescent="0.25">
      <c r="A1082" t="s">
        <v>3453</v>
      </c>
      <c r="B1082" t="s">
        <v>3464</v>
      </c>
      <c r="C1082" t="s">
        <v>3465</v>
      </c>
      <c r="D1082">
        <v>2010</v>
      </c>
      <c r="E1082">
        <v>4</v>
      </c>
      <c r="F1082">
        <v>4</v>
      </c>
      <c r="G1082" s="21">
        <v>18.045000000000002</v>
      </c>
      <c r="H1082" s="5">
        <v>48000</v>
      </c>
      <c r="I1082" s="6">
        <v>8.0000000000000004E-4</v>
      </c>
      <c r="J1082" s="6">
        <v>0.99919999999999998</v>
      </c>
      <c r="K1082" s="6">
        <v>6.6E-3</v>
      </c>
      <c r="L1082" s="6">
        <v>0.99339999999999995</v>
      </c>
      <c r="M1082" s="7">
        <v>16304</v>
      </c>
      <c r="N1082" s="7">
        <v>15865</v>
      </c>
      <c r="O1082" s="7">
        <v>16744</v>
      </c>
      <c r="P1082" t="s">
        <v>1654</v>
      </c>
      <c r="Q1082" s="5">
        <f>5*12000*Table3[[#This Row],[FiveYearSurvivalRate]]</f>
        <v>59604</v>
      </c>
      <c r="R1082" s="21">
        <f>365*5*Table3[[#This Row],[FiveYearSurvivalRate]]</f>
        <v>1812.9549999999999</v>
      </c>
      <c r="S1082" s="19">
        <f>6000/Table3[[#This Row],[Gas Mileage]]*4</f>
        <v>1330.0083125519534</v>
      </c>
      <c r="T1082" s="19">
        <f>5000</f>
        <v>5000</v>
      </c>
      <c r="U1082" s="19">
        <f>Table3[[#This Row],[Price]]^0.2*20000*LOG((Table3[[#This Row],[Age]]+2))*Table3[[#This Row],[FiveYearDeathRate]]</f>
        <v>714.65557204661457</v>
      </c>
      <c r="V1082" s="19">
        <f>Table3[Price]+Table3[[#This Row],[FiveYearFuelCost]]+Table3[[#This Row],[FiveYearInsurance]]+Table3[[#This Row],[FiveYearRepairCost]]</f>
        <v>23348.663884598565</v>
      </c>
    </row>
    <row r="1083" spans="1:22" x14ac:dyDescent="0.25">
      <c r="A1083" t="s">
        <v>3101</v>
      </c>
      <c r="B1083" t="s">
        <v>3106</v>
      </c>
      <c r="C1083" t="s">
        <v>3107</v>
      </c>
      <c r="D1083">
        <v>2007</v>
      </c>
      <c r="E1083">
        <v>7</v>
      </c>
      <c r="F1083">
        <v>2</v>
      </c>
      <c r="G1083" s="21">
        <v>19</v>
      </c>
      <c r="H1083" s="5">
        <v>84000</v>
      </c>
      <c r="I1083" s="6">
        <v>1.14E-2</v>
      </c>
      <c r="J1083" s="6">
        <v>0.98860000000000003</v>
      </c>
      <c r="K1083" s="6">
        <v>7.3133333300000006E-2</v>
      </c>
      <c r="L1083" s="6">
        <v>0.92686666669999995</v>
      </c>
      <c r="M1083" s="7">
        <v>8529</v>
      </c>
      <c r="N1083" s="7">
        <v>8430</v>
      </c>
      <c r="O1083" s="7">
        <v>8628</v>
      </c>
      <c r="P1083" t="s">
        <v>664</v>
      </c>
      <c r="Q1083" s="5">
        <f>5*12000*Table3[[#This Row],[FiveYearSurvivalRate]]</f>
        <v>55612.000002000001</v>
      </c>
      <c r="R1083" s="21">
        <f>365*5*Table3[[#This Row],[FiveYearSurvivalRate]]</f>
        <v>1691.5316667274999</v>
      </c>
      <c r="S1083" s="19">
        <f>6000/Table3[[#This Row],[Gas Mileage]]*4</f>
        <v>1263.1578947368421</v>
      </c>
      <c r="T1083" s="19">
        <f>5000</f>
        <v>5000</v>
      </c>
      <c r="U1083" s="19">
        <f>Table3[[#This Row],[Price]]^0.2*20000*LOG((Table3[[#This Row],[Age]]+2))*Table3[[#This Row],[FiveYearDeathRate]]</f>
        <v>8530.6818709086492</v>
      </c>
      <c r="V1083" s="19">
        <f>Table3[Price]+Table3[[#This Row],[FiveYearFuelCost]]+Table3[[#This Row],[FiveYearInsurance]]+Table3[[#This Row],[FiveYearRepairCost]]</f>
        <v>23322.839765645491</v>
      </c>
    </row>
    <row r="1084" spans="1:22" x14ac:dyDescent="0.25">
      <c r="A1084" t="s">
        <v>3048</v>
      </c>
      <c r="B1084" t="s">
        <v>3057</v>
      </c>
      <c r="C1084" t="s">
        <v>3058</v>
      </c>
      <c r="D1084">
        <v>2008</v>
      </c>
      <c r="E1084">
        <v>6</v>
      </c>
      <c r="F1084">
        <v>2</v>
      </c>
      <c r="G1084" s="21">
        <v>22.597000000000001</v>
      </c>
      <c r="H1084" s="5">
        <v>72000</v>
      </c>
      <c r="I1084" s="6">
        <v>1.3599999999999999E-2</v>
      </c>
      <c r="J1084" s="6">
        <v>0.98640000000000005</v>
      </c>
      <c r="K1084" s="6">
        <v>4.6399999999999997E-2</v>
      </c>
      <c r="L1084" s="6">
        <v>0.9536</v>
      </c>
      <c r="M1084" s="7">
        <v>11791</v>
      </c>
      <c r="N1084" s="7">
        <v>11619</v>
      </c>
      <c r="O1084" s="7">
        <v>11963</v>
      </c>
      <c r="P1084" t="s">
        <v>1048</v>
      </c>
      <c r="Q1084" s="5">
        <f>5*12000*Table3[[#This Row],[FiveYearSurvivalRate]]</f>
        <v>57216</v>
      </c>
      <c r="R1084" s="21">
        <f>365*5*Table3[[#This Row],[FiveYearSurvivalRate]]</f>
        <v>1740.32</v>
      </c>
      <c r="S1084" s="19">
        <f>6000/Table3[[#This Row],[Gas Mileage]]*4</f>
        <v>1062.0878877727132</v>
      </c>
      <c r="T1084" s="19">
        <f>5000</f>
        <v>5000</v>
      </c>
      <c r="U1084" s="19">
        <f>Table3[[#This Row],[Price]]^0.2*20000*LOG((Table3[[#This Row],[Age]]+2))*Table3[[#This Row],[FiveYearDeathRate]]</f>
        <v>5464.986974348617</v>
      </c>
      <c r="V1084" s="19">
        <f>Table3[Price]+Table3[[#This Row],[FiveYearFuelCost]]+Table3[[#This Row],[FiveYearInsurance]]+Table3[[#This Row],[FiveYearRepairCost]]</f>
        <v>23318.074862121332</v>
      </c>
    </row>
    <row r="1085" spans="1:22" x14ac:dyDescent="0.25">
      <c r="A1085" t="s">
        <v>3528</v>
      </c>
      <c r="B1085" t="s">
        <v>3539</v>
      </c>
      <c r="C1085" t="s">
        <v>3540</v>
      </c>
      <c r="D1085">
        <v>2006</v>
      </c>
      <c r="E1085">
        <v>8</v>
      </c>
      <c r="F1085">
        <v>4</v>
      </c>
      <c r="G1085" s="22">
        <v>24.085000000000001</v>
      </c>
      <c r="H1085" s="5">
        <v>96000</v>
      </c>
      <c r="I1085" s="6">
        <v>1.95E-2</v>
      </c>
      <c r="J1085" s="6">
        <v>0.98050000000000004</v>
      </c>
      <c r="K1085" s="6">
        <v>9.4399999999999998E-2</v>
      </c>
      <c r="L1085" s="6">
        <v>0.90559999999999996</v>
      </c>
      <c r="M1085" s="7">
        <v>6397</v>
      </c>
      <c r="N1085" s="7">
        <v>6239</v>
      </c>
      <c r="O1085" s="7">
        <v>6555</v>
      </c>
      <c r="P1085" t="s">
        <v>330</v>
      </c>
      <c r="Q1085" s="5">
        <f>5*12000*Table3[[#This Row],[FiveYearSurvivalRate]]</f>
        <v>54336</v>
      </c>
      <c r="R1085" s="21">
        <f>365*5*Table3[[#This Row],[FiveYearSurvivalRate]]</f>
        <v>1652.72</v>
      </c>
      <c r="S1085" s="19">
        <f>6000/Table3[[#This Row],[Gas Mileage]]*4</f>
        <v>996.4708324683412</v>
      </c>
      <c r="T1085" s="19">
        <f>5000</f>
        <v>5000</v>
      </c>
      <c r="U1085" s="19">
        <f>Table3[[#This Row],[Price]]^0.2*20000*LOG((Table3[[#This Row],[Age]]+2))*Table3[[#This Row],[FiveYearDeathRate]]</f>
        <v>10894.248066305599</v>
      </c>
      <c r="V1085" s="19">
        <f>Table3[Price]+Table3[[#This Row],[FiveYearFuelCost]]+Table3[[#This Row],[FiveYearInsurance]]+Table3[[#This Row],[FiveYearRepairCost]]</f>
        <v>23287.718898773943</v>
      </c>
    </row>
    <row r="1086" spans="1:22" x14ac:dyDescent="0.25">
      <c r="A1086" t="s">
        <v>3175</v>
      </c>
      <c r="B1086" t="s">
        <v>3192</v>
      </c>
      <c r="C1086" t="s">
        <v>3193</v>
      </c>
      <c r="D1086">
        <v>2014</v>
      </c>
      <c r="E1086">
        <v>0</v>
      </c>
      <c r="F1086">
        <v>4</v>
      </c>
      <c r="G1086" s="21">
        <v>32.5</v>
      </c>
      <c r="H1086" s="5">
        <v>0</v>
      </c>
      <c r="I1086" s="6">
        <v>0</v>
      </c>
      <c r="J1086" s="6">
        <v>1</v>
      </c>
      <c r="K1086" s="6">
        <v>1.0999999999999999E-2</v>
      </c>
      <c r="L1086" s="6">
        <v>0.98899999999999999</v>
      </c>
      <c r="M1086" s="7">
        <v>17083</v>
      </c>
      <c r="N1086" s="7">
        <v>16810</v>
      </c>
      <c r="O1086" s="7">
        <v>17356</v>
      </c>
      <c r="P1086" t="s">
        <v>3616</v>
      </c>
      <c r="Q1086" s="5">
        <f>5*12000*Table3[[#This Row],[FiveYearSurvivalRate]]</f>
        <v>59340</v>
      </c>
      <c r="R1086" s="21">
        <f>365*5*Table3[[#This Row],[FiveYearSurvivalRate]]</f>
        <v>1804.925</v>
      </c>
      <c r="S1086" s="19">
        <f>6000/Table3[[#This Row],[Gas Mileage]]*4</f>
        <v>738.46153846153845</v>
      </c>
      <c r="T1086" s="19">
        <f>5000</f>
        <v>5000</v>
      </c>
      <c r="U1086" s="19">
        <f>Table3[[#This Row],[Price]]^0.2*20000*LOG((Table3[[#This Row],[Age]]+2))*Table3[[#This Row],[FiveYearDeathRate]]</f>
        <v>465.09886677690605</v>
      </c>
      <c r="V1086" s="19">
        <f>Table3[Price]+Table3[[#This Row],[FiveYearFuelCost]]+Table3[[#This Row],[FiveYearInsurance]]+Table3[[#This Row],[FiveYearRepairCost]]</f>
        <v>23286.560405238444</v>
      </c>
    </row>
    <row r="1087" spans="1:22" x14ac:dyDescent="0.25">
      <c r="A1087" t="s">
        <v>3503</v>
      </c>
      <c r="B1087" t="s">
        <v>3504</v>
      </c>
      <c r="C1087" t="s">
        <v>3505</v>
      </c>
      <c r="D1087">
        <v>2009</v>
      </c>
      <c r="E1087">
        <v>5</v>
      </c>
      <c r="F1087">
        <v>4</v>
      </c>
      <c r="G1087" s="22">
        <v>24.18</v>
      </c>
      <c r="H1087" s="5">
        <v>60000</v>
      </c>
      <c r="I1087" s="6">
        <v>1.2E-2</v>
      </c>
      <c r="J1087" s="6">
        <v>0.98799999999999999</v>
      </c>
      <c r="K1087" s="6">
        <v>3.6999999999999998E-2</v>
      </c>
      <c r="L1087" s="6">
        <v>0.96299999999999997</v>
      </c>
      <c r="M1087" s="7">
        <v>13125</v>
      </c>
      <c r="N1087" s="7">
        <v>12941</v>
      </c>
      <c r="O1087" s="7">
        <v>13309</v>
      </c>
      <c r="P1087" t="s">
        <v>1326</v>
      </c>
      <c r="Q1087" s="5">
        <f>5*12000*Table3[[#This Row],[FiveYearSurvivalRate]]</f>
        <v>57780</v>
      </c>
      <c r="R1087" s="21">
        <f>365*5*Table3[[#This Row],[FiveYearSurvivalRate]]</f>
        <v>1757.4749999999999</v>
      </c>
      <c r="S1087" s="19">
        <f>6000/Table3[[#This Row],[Gas Mileage]]*4</f>
        <v>992.55583126550869</v>
      </c>
      <c r="T1087" s="19">
        <f>5000</f>
        <v>5000</v>
      </c>
      <c r="U1087" s="19">
        <f>Table3[[#This Row],[Price]]^0.2*20000*LOG((Table3[[#This Row],[Age]]+2))*Table3[[#This Row],[FiveYearDeathRate]]</f>
        <v>4166.3780699876033</v>
      </c>
      <c r="V1087" s="19">
        <f>Table3[Price]+Table3[[#This Row],[FiveYearFuelCost]]+Table3[[#This Row],[FiveYearInsurance]]+Table3[[#This Row],[FiveYearRepairCost]]</f>
        <v>23283.933901253113</v>
      </c>
    </row>
    <row r="1088" spans="1:22" x14ac:dyDescent="0.25">
      <c r="A1088" t="s">
        <v>3175</v>
      </c>
      <c r="B1088" t="s">
        <v>3182</v>
      </c>
      <c r="C1088" t="s">
        <v>3183</v>
      </c>
      <c r="D1088">
        <v>2010</v>
      </c>
      <c r="E1088">
        <v>4</v>
      </c>
      <c r="F1088">
        <v>3</v>
      </c>
      <c r="G1088" s="21">
        <v>18.63</v>
      </c>
      <c r="H1088" s="5">
        <v>48000</v>
      </c>
      <c r="I1088" s="6">
        <v>8.8000000000000005E-3</v>
      </c>
      <c r="J1088" s="6">
        <v>0.99119999999999997</v>
      </c>
      <c r="K1088" s="6">
        <v>3.5000000000000003E-2</v>
      </c>
      <c r="L1088" s="6">
        <v>0.96499999999999997</v>
      </c>
      <c r="M1088" s="7">
        <v>13353</v>
      </c>
      <c r="N1088" s="7">
        <v>13119</v>
      </c>
      <c r="O1088" s="7">
        <v>13587</v>
      </c>
      <c r="P1088" t="s">
        <v>1792</v>
      </c>
      <c r="Q1088" s="5">
        <f>5*12000*Table3[[#This Row],[FiveYearSurvivalRate]]</f>
        <v>57900</v>
      </c>
      <c r="R1088" s="21">
        <f>365*5*Table3[[#This Row],[FiveYearSurvivalRate]]</f>
        <v>1761.125</v>
      </c>
      <c r="S1088" s="19">
        <f>6000/Table3[[#This Row],[Gas Mileage]]*4</f>
        <v>1288.2447665056361</v>
      </c>
      <c r="T1088" s="19">
        <f>5000</f>
        <v>5000</v>
      </c>
      <c r="U1088" s="19">
        <f>Table3[[#This Row],[Price]]^0.2*20000*LOG((Table3[[#This Row],[Age]]+2))*Table3[[#This Row],[FiveYearDeathRate]]</f>
        <v>3641.4791650605198</v>
      </c>
      <c r="V1088" s="19">
        <f>Table3[Price]+Table3[[#This Row],[FiveYearFuelCost]]+Table3[[#This Row],[FiveYearInsurance]]+Table3[[#This Row],[FiveYearRepairCost]]</f>
        <v>23282.723931566154</v>
      </c>
    </row>
    <row r="1089" spans="1:22" x14ac:dyDescent="0.25">
      <c r="A1089" t="s">
        <v>3466</v>
      </c>
      <c r="B1089" t="s">
        <v>3479</v>
      </c>
      <c r="C1089" t="s">
        <v>3480</v>
      </c>
      <c r="D1089">
        <v>2006</v>
      </c>
      <c r="E1089">
        <v>8</v>
      </c>
      <c r="F1089">
        <v>3.33</v>
      </c>
      <c r="G1089" s="21">
        <v>27.64</v>
      </c>
      <c r="H1089" s="5">
        <v>96000</v>
      </c>
      <c r="I1089" s="6">
        <v>2.2200000000000001E-2</v>
      </c>
      <c r="J1089" s="6">
        <v>0.9778</v>
      </c>
      <c r="K1089" s="6">
        <v>6.9800000000000001E-2</v>
      </c>
      <c r="L1089" s="6">
        <v>0.93020000000000003</v>
      </c>
      <c r="M1089" s="7">
        <v>8820</v>
      </c>
      <c r="N1089" s="7">
        <v>8645</v>
      </c>
      <c r="O1089" s="7">
        <v>8996</v>
      </c>
      <c r="P1089" t="s">
        <v>290</v>
      </c>
      <c r="Q1089" s="5">
        <f>5*12000*Table3[[#This Row],[FiveYearSurvivalRate]]</f>
        <v>55812</v>
      </c>
      <c r="R1089" s="21">
        <f>365*5*Table3[[#This Row],[FiveYearSurvivalRate]]</f>
        <v>1697.615</v>
      </c>
      <c r="S1089" s="19">
        <f>6000/Table3[[#This Row],[Gas Mileage]]*4</f>
        <v>868.30680173661358</v>
      </c>
      <c r="T1089" s="19">
        <f>5000</f>
        <v>5000</v>
      </c>
      <c r="U1089" s="19">
        <f>Table3[[#This Row],[Price]]^0.2*20000*LOG((Table3[[#This Row],[Age]]+2))*Table3[[#This Row],[FiveYearDeathRate]]</f>
        <v>8589.7225315399392</v>
      </c>
      <c r="V1089" s="19">
        <f>Table3[Price]+Table3[[#This Row],[FiveYearFuelCost]]+Table3[[#This Row],[FiveYearInsurance]]+Table3[[#This Row],[FiveYearRepairCost]]</f>
        <v>23278.02933327655</v>
      </c>
    </row>
    <row r="1090" spans="1:22" x14ac:dyDescent="0.25">
      <c r="A1090" t="s">
        <v>3413</v>
      </c>
      <c r="B1090" t="s">
        <v>3424</v>
      </c>
      <c r="C1090" t="s">
        <v>3425</v>
      </c>
      <c r="D1090">
        <v>2012</v>
      </c>
      <c r="E1090">
        <v>2</v>
      </c>
      <c r="F1090">
        <v>4</v>
      </c>
      <c r="G1090" s="21">
        <v>114.64</v>
      </c>
      <c r="H1090" s="5">
        <v>24000</v>
      </c>
      <c r="I1090" s="6">
        <v>4.7999999999999996E-3</v>
      </c>
      <c r="J1090" s="6">
        <v>0.99519999999999997</v>
      </c>
      <c r="K1090" s="6">
        <v>1.9400000000000001E-2</v>
      </c>
      <c r="L1090" s="6">
        <v>0.98060000000000003</v>
      </c>
      <c r="M1090" s="7">
        <v>16437</v>
      </c>
      <c r="N1090" s="7">
        <v>16286</v>
      </c>
      <c r="O1090" s="7">
        <v>16587</v>
      </c>
      <c r="P1090" t="s">
        <v>2388</v>
      </c>
      <c r="Q1090" s="5">
        <f>5*12000*Table3[[#This Row],[FiveYearSurvivalRate]]</f>
        <v>58836</v>
      </c>
      <c r="R1090" s="21">
        <f>365*5*Table3[[#This Row],[FiveYearSurvivalRate]]</f>
        <v>1789.595</v>
      </c>
      <c r="S1090" s="19">
        <f>6000/Table3[[#This Row],[Gas Mileage]]*4</f>
        <v>209.35101186322402</v>
      </c>
      <c r="T1090" s="19">
        <f>5000</f>
        <v>5000</v>
      </c>
      <c r="U1090" s="19">
        <f>Table3[[#This Row],[Price]]^0.2*20000*LOG((Table3[[#This Row],[Age]]+2))*Table3[[#This Row],[FiveYearDeathRate]]</f>
        <v>1627.9310423636466</v>
      </c>
      <c r="V1090" s="19">
        <f>Table3[Price]+Table3[[#This Row],[FiveYearFuelCost]]+Table3[[#This Row],[FiveYearInsurance]]+Table3[[#This Row],[FiveYearRepairCost]]</f>
        <v>23274.282054226871</v>
      </c>
    </row>
    <row r="1091" spans="1:22" x14ac:dyDescent="0.25">
      <c r="A1091" t="s">
        <v>3528</v>
      </c>
      <c r="B1091" t="s">
        <v>3529</v>
      </c>
      <c r="C1091" t="s">
        <v>3530</v>
      </c>
      <c r="D1091">
        <v>2009</v>
      </c>
      <c r="E1091">
        <v>5</v>
      </c>
      <c r="F1091">
        <v>4</v>
      </c>
      <c r="G1091" s="22">
        <v>24.13</v>
      </c>
      <c r="H1091" s="5">
        <v>60000</v>
      </c>
      <c r="I1091" s="6">
        <v>1.2E-2</v>
      </c>
      <c r="J1091" s="6">
        <v>0.98799999999999999</v>
      </c>
      <c r="K1091" s="6">
        <v>3.6999999999999998E-2</v>
      </c>
      <c r="L1091" s="6">
        <v>0.96299999999999997</v>
      </c>
      <c r="M1091" s="7">
        <v>13113</v>
      </c>
      <c r="N1091" s="7">
        <v>12686</v>
      </c>
      <c r="O1091" s="7">
        <v>13539</v>
      </c>
      <c r="P1091" t="s">
        <v>1348</v>
      </c>
      <c r="Q1091" s="5">
        <f>5*12000*Table3[[#This Row],[FiveYearSurvivalRate]]</f>
        <v>57780</v>
      </c>
      <c r="R1091" s="21">
        <f>365*5*Table3[[#This Row],[FiveYearSurvivalRate]]</f>
        <v>1757.4749999999999</v>
      </c>
      <c r="S1091" s="19">
        <f>6000/Table3[[#This Row],[Gas Mileage]]*4</f>
        <v>994.6125155408206</v>
      </c>
      <c r="T1091" s="19">
        <f>5000</f>
        <v>5000</v>
      </c>
      <c r="U1091" s="19">
        <f>Table3[[#This Row],[Price]]^0.2*20000*LOG((Table3[[#This Row],[Age]]+2))*Table3[[#This Row],[FiveYearDeathRate]]</f>
        <v>4165.6159392245645</v>
      </c>
      <c r="V1091" s="19">
        <f>Table3[Price]+Table3[[#This Row],[FiveYearFuelCost]]+Table3[[#This Row],[FiveYearInsurance]]+Table3[[#This Row],[FiveYearRepairCost]]</f>
        <v>23273.228454765387</v>
      </c>
    </row>
    <row r="1092" spans="1:22" x14ac:dyDescent="0.25">
      <c r="A1092" t="s">
        <v>3288</v>
      </c>
      <c r="B1092" t="s">
        <v>3295</v>
      </c>
      <c r="C1092" t="s">
        <v>3296</v>
      </c>
      <c r="D1092">
        <v>2010</v>
      </c>
      <c r="E1092">
        <v>4</v>
      </c>
      <c r="F1092">
        <v>3</v>
      </c>
      <c r="G1092" s="21">
        <v>18.135999999999999</v>
      </c>
      <c r="H1092" s="5">
        <v>48000</v>
      </c>
      <c r="I1092" s="6">
        <v>1.3599999999999999E-2</v>
      </c>
      <c r="J1092" s="6">
        <v>0.98640000000000005</v>
      </c>
      <c r="K1092" s="6">
        <v>4.82E-2</v>
      </c>
      <c r="L1092" s="6">
        <v>0.95179999999999998</v>
      </c>
      <c r="M1092" s="7">
        <v>12033</v>
      </c>
      <c r="N1092" s="7">
        <v>11786</v>
      </c>
      <c r="O1092" s="7">
        <v>12280</v>
      </c>
      <c r="P1092" t="s">
        <v>1878</v>
      </c>
      <c r="Q1092" s="5">
        <f>5*12000*Table3[[#This Row],[FiveYearSurvivalRate]]</f>
        <v>57108</v>
      </c>
      <c r="R1092" s="21">
        <f>365*5*Table3[[#This Row],[FiveYearSurvivalRate]]</f>
        <v>1737.0349999999999</v>
      </c>
      <c r="S1092" s="19">
        <f>6000/Table3[[#This Row],[Gas Mileage]]*4</f>
        <v>1323.3348037053374</v>
      </c>
      <c r="T1092" s="19">
        <f>5000</f>
        <v>5000</v>
      </c>
      <c r="U1092" s="19">
        <f>Table3[[#This Row],[Price]]^0.2*20000*LOG((Table3[[#This Row],[Age]]+2))*Table3[[#This Row],[FiveYearDeathRate]]</f>
        <v>4911.5190955461694</v>
      </c>
      <c r="V1092" s="19">
        <f>Table3[Price]+Table3[[#This Row],[FiveYearFuelCost]]+Table3[[#This Row],[FiveYearInsurance]]+Table3[[#This Row],[FiveYearRepairCost]]</f>
        <v>23267.853899251506</v>
      </c>
    </row>
    <row r="1093" spans="1:22" x14ac:dyDescent="0.25">
      <c r="A1093" t="s">
        <v>3466</v>
      </c>
      <c r="B1093" t="s">
        <v>3471</v>
      </c>
      <c r="C1093" t="s">
        <v>3472</v>
      </c>
      <c r="D1093">
        <v>2009</v>
      </c>
      <c r="E1093">
        <v>5</v>
      </c>
      <c r="F1093">
        <v>3.33</v>
      </c>
      <c r="G1093" s="21">
        <v>32.54</v>
      </c>
      <c r="H1093" s="5">
        <v>60000</v>
      </c>
      <c r="I1093" s="6">
        <v>1.2E-2</v>
      </c>
      <c r="J1093" s="6">
        <v>0.98799999999999999</v>
      </c>
      <c r="K1093" s="6">
        <v>4.5999999999999999E-2</v>
      </c>
      <c r="L1093" s="6">
        <v>0.95399999999999996</v>
      </c>
      <c r="M1093" s="7">
        <v>12403</v>
      </c>
      <c r="N1093" s="7">
        <v>12167</v>
      </c>
      <c r="O1093" s="7">
        <v>12640</v>
      </c>
      <c r="P1093" t="s">
        <v>1294</v>
      </c>
      <c r="Q1093" s="5">
        <f>5*12000*Table3[[#This Row],[FiveYearSurvivalRate]]</f>
        <v>57240</v>
      </c>
      <c r="R1093" s="21">
        <f>365*5*Table3[[#This Row],[FiveYearSurvivalRate]]</f>
        <v>1741.05</v>
      </c>
      <c r="S1093" s="19">
        <f>6000/Table3[[#This Row],[Gas Mileage]]*4</f>
        <v>737.55377996312234</v>
      </c>
      <c r="T1093" s="19">
        <f>5000</f>
        <v>5000</v>
      </c>
      <c r="U1093" s="19">
        <f>Table3[[#This Row],[Price]]^0.2*20000*LOG((Table3[[#This Row],[Age]]+2))*Table3[[#This Row],[FiveYearDeathRate]]</f>
        <v>5121.53648088112</v>
      </c>
      <c r="V1093" s="19">
        <f>Table3[Price]+Table3[[#This Row],[FiveYearFuelCost]]+Table3[[#This Row],[FiveYearInsurance]]+Table3[[#This Row],[FiveYearRepairCost]]</f>
        <v>23262.090260844241</v>
      </c>
    </row>
    <row r="1094" spans="1:22" x14ac:dyDescent="0.25">
      <c r="A1094" t="s">
        <v>3398</v>
      </c>
      <c r="B1094" t="s">
        <v>3403</v>
      </c>
      <c r="C1094" t="s">
        <v>3404</v>
      </c>
      <c r="D1094">
        <v>2005</v>
      </c>
      <c r="E1094">
        <v>9</v>
      </c>
      <c r="F1094">
        <v>2.67</v>
      </c>
      <c r="G1094" s="21">
        <v>24.305</v>
      </c>
      <c r="H1094" s="5">
        <v>108000</v>
      </c>
      <c r="I1094" s="6">
        <v>2.6800000000000001E-2</v>
      </c>
      <c r="J1094" s="6">
        <v>0.97319999999999995</v>
      </c>
      <c r="K1094" s="6">
        <v>0.1252666667</v>
      </c>
      <c r="L1094" s="6">
        <v>0.87473333330000003</v>
      </c>
      <c r="M1094" s="7">
        <v>3746</v>
      </c>
      <c r="N1094" s="7">
        <v>3666</v>
      </c>
      <c r="O1094" s="7">
        <v>3826</v>
      </c>
      <c r="P1094" t="s">
        <v>218</v>
      </c>
      <c r="Q1094" s="5">
        <f>5*12000*Table3[[#This Row],[FiveYearSurvivalRate]]</f>
        <v>52483.999997999999</v>
      </c>
      <c r="R1094" s="21">
        <f>365*5*Table3[[#This Row],[FiveYearSurvivalRate]]</f>
        <v>1596.3883332724999</v>
      </c>
      <c r="S1094" s="19">
        <f>6000/Table3[[#This Row],[Gas Mileage]]*4</f>
        <v>987.4511417403827</v>
      </c>
      <c r="T1094" s="19">
        <f>5000</f>
        <v>5000</v>
      </c>
      <c r="U1094" s="19">
        <f>Table3[[#This Row],[Price]]^0.2*20000*LOG((Table3[[#This Row],[Age]]+2))*Table3[[#This Row],[FiveYearDeathRate]]</f>
        <v>13526.754072159511</v>
      </c>
      <c r="V1094" s="19">
        <f>Table3[Price]+Table3[[#This Row],[FiveYearFuelCost]]+Table3[[#This Row],[FiveYearInsurance]]+Table3[[#This Row],[FiveYearRepairCost]]</f>
        <v>23260.205213899892</v>
      </c>
    </row>
    <row r="1095" spans="1:22" x14ac:dyDescent="0.25">
      <c r="A1095" t="s">
        <v>3202</v>
      </c>
      <c r="B1095" t="s">
        <v>3209</v>
      </c>
      <c r="C1095" t="s">
        <v>3210</v>
      </c>
      <c r="D1095">
        <v>2010</v>
      </c>
      <c r="E1095">
        <v>4</v>
      </c>
      <c r="F1095">
        <v>2.33</v>
      </c>
      <c r="G1095" s="21">
        <v>16.616</v>
      </c>
      <c r="H1095" s="5">
        <v>48000</v>
      </c>
      <c r="I1095" s="6">
        <v>1.52E-2</v>
      </c>
      <c r="J1095" s="6">
        <v>0.98480000000000001</v>
      </c>
      <c r="K1095" s="6">
        <v>4.1799999999999997E-2</v>
      </c>
      <c r="L1095" s="6">
        <v>0.95820000000000005</v>
      </c>
      <c r="M1095" s="7">
        <v>12499</v>
      </c>
      <c r="N1095" s="7">
        <v>12336</v>
      </c>
      <c r="O1095" s="7">
        <v>12662</v>
      </c>
      <c r="P1095" t="s">
        <v>1808</v>
      </c>
      <c r="Q1095" s="5">
        <f>5*12000*Table3[[#This Row],[FiveYearSurvivalRate]]</f>
        <v>57492</v>
      </c>
      <c r="R1095" s="21">
        <f>365*5*Table3[[#This Row],[FiveYearSurvivalRate]]</f>
        <v>1748.7150000000001</v>
      </c>
      <c r="S1095" s="19">
        <f>6000/Table3[[#This Row],[Gas Mileage]]*4</f>
        <v>1444.3909484833896</v>
      </c>
      <c r="T1095" s="19">
        <f>5000</f>
        <v>5000</v>
      </c>
      <c r="U1095" s="19">
        <f>Table3[[#This Row],[Price]]^0.2*20000*LOG((Table3[[#This Row],[Age]]+2))*Table3[[#This Row],[FiveYearDeathRate]]</f>
        <v>4291.8580611294565</v>
      </c>
      <c r="V1095" s="19">
        <f>Table3[Price]+Table3[[#This Row],[FiveYearFuelCost]]+Table3[[#This Row],[FiveYearInsurance]]+Table3[[#This Row],[FiveYearRepairCost]]</f>
        <v>23235.249009612846</v>
      </c>
    </row>
    <row r="1096" spans="1:22" x14ac:dyDescent="0.25">
      <c r="A1096" t="s">
        <v>3288</v>
      </c>
      <c r="B1096" t="s">
        <v>3291</v>
      </c>
      <c r="C1096" t="s">
        <v>3292</v>
      </c>
      <c r="D1096">
        <v>2012</v>
      </c>
      <c r="E1096">
        <v>2</v>
      </c>
      <c r="G1096" s="21">
        <v>24.58</v>
      </c>
      <c r="H1096" s="5">
        <v>24000</v>
      </c>
      <c r="I1096" s="6">
        <v>6.7999999999999996E-3</v>
      </c>
      <c r="J1096" s="6">
        <v>0.99319999999999997</v>
      </c>
      <c r="K1096" s="6">
        <v>3.2599999999999997E-2</v>
      </c>
      <c r="L1096" s="6">
        <v>0.96740000000000004</v>
      </c>
      <c r="M1096" s="7">
        <v>14577</v>
      </c>
      <c r="N1096" s="7">
        <v>14298</v>
      </c>
      <c r="O1096" s="7">
        <v>14856</v>
      </c>
      <c r="P1096" t="s">
        <v>2650</v>
      </c>
      <c r="Q1096" s="5">
        <f>5*12000*Table3[[#This Row],[FiveYearSurvivalRate]]</f>
        <v>58044</v>
      </c>
      <c r="R1096" s="21">
        <f>365*5*Table3[[#This Row],[FiveYearSurvivalRate]]</f>
        <v>1765.5050000000001</v>
      </c>
      <c r="S1096" s="19">
        <f>6000/Table3[[#This Row],[Gas Mileage]]*4</f>
        <v>976.40358014646063</v>
      </c>
      <c r="T1096" s="19">
        <f>5000</f>
        <v>5000</v>
      </c>
      <c r="U1096" s="19">
        <f>Table3[[#This Row],[Price]]^0.2*20000*LOG((Table3[[#This Row],[Age]]+2))*Table3[[#This Row],[FiveYearDeathRate]]</f>
        <v>2670.6747138092246</v>
      </c>
      <c r="V1096" s="19">
        <f>Table3[Price]+Table3[[#This Row],[FiveYearFuelCost]]+Table3[[#This Row],[FiveYearInsurance]]+Table3[[#This Row],[FiveYearRepairCost]]</f>
        <v>23224.078293955685</v>
      </c>
    </row>
    <row r="1097" spans="1:22" x14ac:dyDescent="0.25">
      <c r="A1097" t="s">
        <v>3466</v>
      </c>
      <c r="B1097" t="s">
        <v>3495</v>
      </c>
      <c r="C1097" t="s">
        <v>3496</v>
      </c>
      <c r="D1097">
        <v>2013</v>
      </c>
      <c r="E1097">
        <v>1</v>
      </c>
      <c r="F1097">
        <v>3.33</v>
      </c>
      <c r="G1097" s="21">
        <v>20.79</v>
      </c>
      <c r="H1097" s="5">
        <v>12000</v>
      </c>
      <c r="I1097" s="6">
        <v>2.3999999999999998E-3</v>
      </c>
      <c r="J1097" s="6">
        <v>0.99760000000000004</v>
      </c>
      <c r="K1097" s="6">
        <v>1.54E-2</v>
      </c>
      <c r="L1097" s="6">
        <v>0.98460000000000003</v>
      </c>
      <c r="M1097" s="7">
        <v>16033</v>
      </c>
      <c r="N1097" s="7">
        <v>15727</v>
      </c>
      <c r="O1097" s="7">
        <v>16338</v>
      </c>
      <c r="P1097" t="s">
        <v>2804</v>
      </c>
      <c r="Q1097" s="5">
        <f>5*12000*Table3[[#This Row],[FiveYearSurvivalRate]]</f>
        <v>59076</v>
      </c>
      <c r="R1097" s="21">
        <f>365*5*Table3[[#This Row],[FiveYearSurvivalRate]]</f>
        <v>1796.895</v>
      </c>
      <c r="S1097" s="19">
        <f>6000/Table3[[#This Row],[Gas Mileage]]*4</f>
        <v>1154.4011544011544</v>
      </c>
      <c r="T1097" s="19">
        <f>5000</f>
        <v>5000</v>
      </c>
      <c r="U1097" s="19">
        <f>Table3[[#This Row],[Price]]^0.2*20000*LOG((Table3[[#This Row],[Age]]+2))*Table3[[#This Row],[FiveYearDeathRate]]</f>
        <v>1019.0193688850272</v>
      </c>
      <c r="V1097" s="19">
        <f>Table3[Price]+Table3[[#This Row],[FiveYearFuelCost]]+Table3[[#This Row],[FiveYearInsurance]]+Table3[[#This Row],[FiveYearRepairCost]]</f>
        <v>23206.420523286182</v>
      </c>
    </row>
    <row r="1098" spans="1:22" x14ac:dyDescent="0.25">
      <c r="A1098" t="s">
        <v>3175</v>
      </c>
      <c r="B1098" t="s">
        <v>3176</v>
      </c>
      <c r="C1098" t="s">
        <v>3177</v>
      </c>
      <c r="D1098">
        <v>2010</v>
      </c>
      <c r="E1098">
        <v>4</v>
      </c>
      <c r="F1098">
        <v>3.67</v>
      </c>
      <c r="G1098" s="21">
        <v>22.484000000000002</v>
      </c>
      <c r="H1098" s="5">
        <v>48000</v>
      </c>
      <c r="I1098" s="6">
        <v>8.8000000000000005E-3</v>
      </c>
      <c r="J1098" s="6">
        <v>0.99119999999999997</v>
      </c>
      <c r="K1098" s="6">
        <v>3.5000000000000003E-2</v>
      </c>
      <c r="L1098" s="6">
        <v>0.96499999999999997</v>
      </c>
      <c r="M1098" s="7">
        <v>13477</v>
      </c>
      <c r="N1098" s="7">
        <v>13269</v>
      </c>
      <c r="O1098" s="7">
        <v>13685</v>
      </c>
      <c r="P1098" t="s">
        <v>1786</v>
      </c>
      <c r="Q1098" s="5">
        <f>5*12000*Table3[[#This Row],[FiveYearSurvivalRate]]</f>
        <v>57900</v>
      </c>
      <c r="R1098" s="21">
        <f>365*5*Table3[[#This Row],[FiveYearSurvivalRate]]</f>
        <v>1761.125</v>
      </c>
      <c r="S1098" s="19">
        <f>6000/Table3[[#This Row],[Gas Mileage]]*4</f>
        <v>1067.4257249599714</v>
      </c>
      <c r="T1098" s="19">
        <f>5000</f>
        <v>5000</v>
      </c>
      <c r="U1098" s="19">
        <f>Table3[[#This Row],[Price]]^0.2*20000*LOG((Table3[[#This Row],[Age]]+2))*Table3[[#This Row],[FiveYearDeathRate]]</f>
        <v>3648.2173577359204</v>
      </c>
      <c r="V1098" s="19">
        <f>Table3[Price]+Table3[[#This Row],[FiveYearFuelCost]]+Table3[[#This Row],[FiveYearInsurance]]+Table3[[#This Row],[FiveYearRepairCost]]</f>
        <v>23192.643082695893</v>
      </c>
    </row>
    <row r="1099" spans="1:22" x14ac:dyDescent="0.25">
      <c r="A1099" t="s">
        <v>3528</v>
      </c>
      <c r="B1099" t="s">
        <v>3531</v>
      </c>
      <c r="C1099" t="s">
        <v>3532</v>
      </c>
      <c r="D1099">
        <v>2005</v>
      </c>
      <c r="E1099">
        <v>9</v>
      </c>
      <c r="F1099">
        <v>3.33</v>
      </c>
      <c r="G1099" s="22">
        <v>22.268000000000001</v>
      </c>
      <c r="H1099" s="5">
        <v>108000</v>
      </c>
      <c r="I1099" s="6">
        <v>2.1999999999999999E-2</v>
      </c>
      <c r="J1099" s="6">
        <v>0.97799999999999998</v>
      </c>
      <c r="K1099" s="6">
        <v>0.1135333333</v>
      </c>
      <c r="L1099" s="6">
        <v>0.88646666669999996</v>
      </c>
      <c r="M1099" s="7">
        <v>4407</v>
      </c>
      <c r="N1099" s="7">
        <v>4317</v>
      </c>
      <c r="O1099" s="7">
        <v>4498</v>
      </c>
      <c r="P1099" t="s">
        <v>54</v>
      </c>
      <c r="Q1099" s="5">
        <f>5*12000*Table3[[#This Row],[FiveYearSurvivalRate]]</f>
        <v>53188.000002000001</v>
      </c>
      <c r="R1099" s="21">
        <f>365*5*Table3[[#This Row],[FiveYearSurvivalRate]]</f>
        <v>1617.8016667274999</v>
      </c>
      <c r="S1099" s="19">
        <f>6000/Table3[[#This Row],[Gas Mileage]]*4</f>
        <v>1077.7797736662476</v>
      </c>
      <c r="T1099" s="19">
        <f>5000</f>
        <v>5000</v>
      </c>
      <c r="U1099" s="19">
        <f>Table3[[#This Row],[Price]]^0.2*20000*LOG((Table3[[#This Row],[Age]]+2))*Table3[[#This Row],[FiveYearDeathRate]]</f>
        <v>12664.74696886279</v>
      </c>
      <c r="V1099" s="19">
        <f>Table3[Price]+Table3[[#This Row],[FiveYearFuelCost]]+Table3[[#This Row],[FiveYearInsurance]]+Table3[[#This Row],[FiveYearRepairCost]]</f>
        <v>23149.526742529037</v>
      </c>
    </row>
    <row r="1100" spans="1:22" x14ac:dyDescent="0.25">
      <c r="A1100" t="s">
        <v>3175</v>
      </c>
      <c r="B1100" t="s">
        <v>3190</v>
      </c>
      <c r="C1100" t="s">
        <v>3191</v>
      </c>
      <c r="D1100">
        <v>2007</v>
      </c>
      <c r="E1100">
        <v>7</v>
      </c>
      <c r="F1100">
        <v>3.67</v>
      </c>
      <c r="G1100" s="21">
        <v>30.44</v>
      </c>
      <c r="H1100" s="5">
        <v>84000</v>
      </c>
      <c r="I1100" s="6">
        <v>2.3E-2</v>
      </c>
      <c r="J1100" s="6">
        <v>0.97699999999999998</v>
      </c>
      <c r="K1100" s="6">
        <v>0.1192666667</v>
      </c>
      <c r="L1100" s="6">
        <v>0.88073333330000003</v>
      </c>
      <c r="M1100" s="7">
        <v>4904</v>
      </c>
      <c r="N1100" s="7">
        <v>4782</v>
      </c>
      <c r="O1100" s="7">
        <v>5027</v>
      </c>
      <c r="P1100" t="s">
        <v>726</v>
      </c>
      <c r="Q1100" s="5">
        <f>5*12000*Table3[[#This Row],[FiveYearSurvivalRate]]</f>
        <v>52843.999997999999</v>
      </c>
      <c r="R1100" s="21">
        <f>365*5*Table3[[#This Row],[FiveYearSurvivalRate]]</f>
        <v>1607.3383332725</v>
      </c>
      <c r="S1100" s="19">
        <f>6000/Table3[[#This Row],[Gas Mileage]]*4</f>
        <v>788.43626806833106</v>
      </c>
      <c r="T1100" s="19">
        <f>5000</f>
        <v>5000</v>
      </c>
      <c r="U1100" s="19">
        <f>Table3[[#This Row],[Price]]^0.2*20000*LOG((Table3[[#This Row],[Age]]+2))*Table3[[#This Row],[FiveYearDeathRate]]</f>
        <v>12454.260033012284</v>
      </c>
      <c r="V1100" s="19">
        <f>Table3[Price]+Table3[[#This Row],[FiveYearFuelCost]]+Table3[[#This Row],[FiveYearInsurance]]+Table3[[#This Row],[FiveYearRepairCost]]</f>
        <v>23146.696301080614</v>
      </c>
    </row>
    <row r="1101" spans="1:22" x14ac:dyDescent="0.25">
      <c r="A1101" t="s">
        <v>3413</v>
      </c>
      <c r="B1101" t="s">
        <v>3414</v>
      </c>
      <c r="C1101" t="s">
        <v>3415</v>
      </c>
      <c r="D1101">
        <v>2008</v>
      </c>
      <c r="E1101">
        <v>6</v>
      </c>
      <c r="F1101">
        <v>3</v>
      </c>
      <c r="G1101" s="21">
        <v>27.001999999999999</v>
      </c>
      <c r="H1101" s="5">
        <v>72000</v>
      </c>
      <c r="I1101" s="6">
        <v>1.5699999999999999E-2</v>
      </c>
      <c r="J1101" s="6">
        <v>0.98429999999999995</v>
      </c>
      <c r="K1101" s="6">
        <v>6.80666667E-2</v>
      </c>
      <c r="L1101" s="6">
        <v>0.93193333330000006</v>
      </c>
      <c r="M1101" s="7">
        <v>9565</v>
      </c>
      <c r="N1101" s="7">
        <v>9305</v>
      </c>
      <c r="O1101" s="7">
        <v>9826</v>
      </c>
      <c r="P1101" t="s">
        <v>898</v>
      </c>
      <c r="Q1101" s="5">
        <f>5*12000*Table3[[#This Row],[FiveYearSurvivalRate]]</f>
        <v>55915.999998000007</v>
      </c>
      <c r="R1101" s="21">
        <f>365*5*Table3[[#This Row],[FiveYearSurvivalRate]]</f>
        <v>1700.7783332725</v>
      </c>
      <c r="S1101" s="19">
        <f>6000/Table3[[#This Row],[Gas Mileage]]*4</f>
        <v>888.82305014443375</v>
      </c>
      <c r="T1101" s="19">
        <f>5000</f>
        <v>5000</v>
      </c>
      <c r="U1101" s="19">
        <f>Table3[[#This Row],[Price]]^0.2*20000*LOG((Table3[[#This Row],[Age]]+2))*Table3[[#This Row],[FiveYearDeathRate]]</f>
        <v>7688.3385844338209</v>
      </c>
      <c r="V1101" s="19">
        <f>Table3[Price]+Table3[[#This Row],[FiveYearFuelCost]]+Table3[[#This Row],[FiveYearInsurance]]+Table3[[#This Row],[FiveYearRepairCost]]</f>
        <v>23142.161634578253</v>
      </c>
    </row>
    <row r="1102" spans="1:22" x14ac:dyDescent="0.25">
      <c r="A1102" t="s">
        <v>3080</v>
      </c>
      <c r="B1102" t="s">
        <v>3093</v>
      </c>
      <c r="C1102" t="s">
        <v>3094</v>
      </c>
      <c r="D1102">
        <v>2006</v>
      </c>
      <c r="E1102">
        <v>8</v>
      </c>
      <c r="F1102">
        <v>1.33</v>
      </c>
      <c r="G1102" s="21">
        <v>17</v>
      </c>
      <c r="H1102" s="5">
        <v>96000</v>
      </c>
      <c r="I1102" s="6">
        <v>1.46E-2</v>
      </c>
      <c r="J1102" s="6">
        <v>0.98540000000000005</v>
      </c>
      <c r="K1102" s="6">
        <v>9.1200000000000003E-2</v>
      </c>
      <c r="L1102" s="6">
        <v>0.90880000000000005</v>
      </c>
      <c r="M1102" s="7">
        <v>6252</v>
      </c>
      <c r="N1102" s="7">
        <v>6139</v>
      </c>
      <c r="O1102" s="7">
        <v>6365</v>
      </c>
      <c r="P1102" t="s">
        <v>294</v>
      </c>
      <c r="Q1102" s="5">
        <f>5*12000*Table3[[#This Row],[FiveYearSurvivalRate]]</f>
        <v>54528</v>
      </c>
      <c r="R1102" s="21">
        <f>365*5*Table3[[#This Row],[FiveYearSurvivalRate]]</f>
        <v>1658.5600000000002</v>
      </c>
      <c r="S1102" s="19">
        <f>6000/Table3[[#This Row],[Gas Mileage]]*4</f>
        <v>1411.7647058823529</v>
      </c>
      <c r="T1102" s="19">
        <f>5000</f>
        <v>5000</v>
      </c>
      <c r="U1102" s="19">
        <f>Table3[[#This Row],[Price]]^0.2*20000*LOG((Table3[[#This Row],[Age]]+2))*Table3[[#This Row],[FiveYearDeathRate]]</f>
        <v>10476.799384024833</v>
      </c>
      <c r="V1102" s="19">
        <f>Table3[Price]+Table3[[#This Row],[FiveYearFuelCost]]+Table3[[#This Row],[FiveYearInsurance]]+Table3[[#This Row],[FiveYearRepairCost]]</f>
        <v>23140.564089907188</v>
      </c>
    </row>
    <row r="1103" spans="1:22" x14ac:dyDescent="0.25">
      <c r="A1103" t="s">
        <v>3118</v>
      </c>
      <c r="B1103" t="s">
        <v>3129</v>
      </c>
      <c r="C1103" t="s">
        <v>3130</v>
      </c>
      <c r="D1103">
        <v>2008</v>
      </c>
      <c r="E1103">
        <v>6</v>
      </c>
      <c r="F1103">
        <v>2</v>
      </c>
      <c r="G1103" s="21">
        <v>27</v>
      </c>
      <c r="H1103" s="5">
        <v>72000</v>
      </c>
      <c r="I1103" s="6">
        <v>2.47E-2</v>
      </c>
      <c r="J1103" s="6">
        <v>0.97529999999999994</v>
      </c>
      <c r="K1103" s="6">
        <v>0.1000666667</v>
      </c>
      <c r="L1103" s="6">
        <v>0.89993333330000003</v>
      </c>
      <c r="M1103" s="7">
        <v>6709</v>
      </c>
      <c r="N1103" s="7">
        <v>6535</v>
      </c>
      <c r="O1103" s="7">
        <v>6883</v>
      </c>
      <c r="P1103" t="s">
        <v>1020</v>
      </c>
      <c r="Q1103" s="5">
        <f>5*12000*Table3[[#This Row],[FiveYearSurvivalRate]]</f>
        <v>53995.999997999999</v>
      </c>
      <c r="R1103" s="21">
        <f>365*5*Table3[[#This Row],[FiveYearSurvivalRate]]</f>
        <v>1642.3783332725</v>
      </c>
      <c r="S1103" s="19">
        <f>6000/Table3[[#This Row],[Gas Mileage]]*4</f>
        <v>888.88888888888891</v>
      </c>
      <c r="T1103" s="19">
        <f>5000</f>
        <v>5000</v>
      </c>
      <c r="U1103" s="19">
        <f>Table3[[#This Row],[Price]]^0.2*20000*LOG((Table3[[#This Row],[Age]]+2))*Table3[[#This Row],[FiveYearDeathRate]]</f>
        <v>10528.876084008605</v>
      </c>
      <c r="V1103" s="19">
        <f>Table3[Price]+Table3[[#This Row],[FiveYearFuelCost]]+Table3[[#This Row],[FiveYearInsurance]]+Table3[[#This Row],[FiveYearRepairCost]]</f>
        <v>23126.764972897494</v>
      </c>
    </row>
    <row r="1104" spans="1:22" x14ac:dyDescent="0.25">
      <c r="A1104" t="s">
        <v>3162</v>
      </c>
      <c r="B1104" t="s">
        <v>3173</v>
      </c>
      <c r="C1104" t="s">
        <v>3174</v>
      </c>
      <c r="D1104">
        <v>2010</v>
      </c>
      <c r="E1104">
        <v>4</v>
      </c>
      <c r="F1104">
        <v>3</v>
      </c>
      <c r="G1104" s="21">
        <v>18.5</v>
      </c>
      <c r="H1104" s="5">
        <v>48000</v>
      </c>
      <c r="I1104" s="6">
        <v>1.3599999999999999E-2</v>
      </c>
      <c r="J1104" s="6">
        <v>0.98640000000000005</v>
      </c>
      <c r="K1104" s="6">
        <v>4.82E-2</v>
      </c>
      <c r="L1104" s="6">
        <v>0.95179999999999998</v>
      </c>
      <c r="M1104" s="7">
        <v>11913</v>
      </c>
      <c r="N1104" s="7">
        <v>11629</v>
      </c>
      <c r="O1104" s="7">
        <v>12196</v>
      </c>
      <c r="P1104" t="s">
        <v>1784</v>
      </c>
      <c r="Q1104" s="5">
        <f>5*12000*Table3[[#This Row],[FiveYearSurvivalRate]]</f>
        <v>57108</v>
      </c>
      <c r="R1104" s="21">
        <f>365*5*Table3[[#This Row],[FiveYearSurvivalRate]]</f>
        <v>1737.0349999999999</v>
      </c>
      <c r="S1104" s="19">
        <f>6000/Table3[[#This Row],[Gas Mileage]]*4</f>
        <v>1297.2972972972973</v>
      </c>
      <c r="T1104" s="19">
        <f>5000</f>
        <v>5000</v>
      </c>
      <c r="U1104" s="19">
        <f>Table3[[#This Row],[Price]]^0.2*20000*LOG((Table3[[#This Row],[Age]]+2))*Table3[[#This Row],[FiveYearDeathRate]]</f>
        <v>4901.6836842296807</v>
      </c>
      <c r="V1104" s="19">
        <f>Table3[Price]+Table3[[#This Row],[FiveYearFuelCost]]+Table3[[#This Row],[FiveYearInsurance]]+Table3[[#This Row],[FiveYearRepairCost]]</f>
        <v>23111.980981526976</v>
      </c>
    </row>
    <row r="1105" spans="1:22" x14ac:dyDescent="0.25">
      <c r="A1105" t="s">
        <v>3528</v>
      </c>
      <c r="B1105" t="s">
        <v>3533</v>
      </c>
      <c r="C1105" t="s">
        <v>3534</v>
      </c>
      <c r="D1105">
        <v>2005</v>
      </c>
      <c r="E1105">
        <v>9</v>
      </c>
      <c r="F1105">
        <v>3.33</v>
      </c>
      <c r="G1105" s="22">
        <v>25.72</v>
      </c>
      <c r="H1105" s="5">
        <v>108000</v>
      </c>
      <c r="I1105" s="6">
        <v>2.1999999999999999E-2</v>
      </c>
      <c r="J1105" s="6">
        <v>0.97799999999999998</v>
      </c>
      <c r="K1105" s="6">
        <v>0.1135333333</v>
      </c>
      <c r="L1105" s="6">
        <v>0.88646666669999996</v>
      </c>
      <c r="M1105" s="7">
        <v>4473</v>
      </c>
      <c r="N1105" s="7">
        <v>4404</v>
      </c>
      <c r="O1105" s="7">
        <v>4542</v>
      </c>
      <c r="P1105" t="s">
        <v>56</v>
      </c>
      <c r="Q1105" s="5">
        <f>5*12000*Table3[[#This Row],[FiveYearSurvivalRate]]</f>
        <v>53188.000002000001</v>
      </c>
      <c r="R1105" s="21">
        <f>365*5*Table3[[#This Row],[FiveYearSurvivalRate]]</f>
        <v>1617.8016667274999</v>
      </c>
      <c r="S1105" s="19">
        <f>6000/Table3[[#This Row],[Gas Mileage]]*4</f>
        <v>933.12597200622088</v>
      </c>
      <c r="T1105" s="19">
        <f>5000</f>
        <v>5000</v>
      </c>
      <c r="U1105" s="19">
        <f>Table3[[#This Row],[Price]]^0.2*20000*LOG((Table3[[#This Row],[Age]]+2))*Table3[[#This Row],[FiveYearDeathRate]]</f>
        <v>12702.455639330876</v>
      </c>
      <c r="V1105" s="19">
        <f>Table3[Price]+Table3[[#This Row],[FiveYearFuelCost]]+Table3[[#This Row],[FiveYearInsurance]]+Table3[[#This Row],[FiveYearRepairCost]]</f>
        <v>23108.581611337097</v>
      </c>
    </row>
    <row r="1106" spans="1:22" x14ac:dyDescent="0.25">
      <c r="A1106" t="s">
        <v>3288</v>
      </c>
      <c r="B1106" t="s">
        <v>3297</v>
      </c>
      <c r="C1106" t="s">
        <v>3298</v>
      </c>
      <c r="D1106">
        <v>2013</v>
      </c>
      <c r="E1106">
        <v>1</v>
      </c>
      <c r="F1106">
        <v>3.33</v>
      </c>
      <c r="G1106" s="21">
        <v>24.58</v>
      </c>
      <c r="H1106" s="5">
        <v>12000</v>
      </c>
      <c r="I1106" s="6">
        <v>3.3999999999999998E-3</v>
      </c>
      <c r="J1106" s="6">
        <v>0.99660000000000004</v>
      </c>
      <c r="K1106" s="6">
        <v>2.4799999999999999E-2</v>
      </c>
      <c r="L1106" s="6">
        <v>0.97519999999999996</v>
      </c>
      <c r="M1106" s="7">
        <v>15463</v>
      </c>
      <c r="N1106" s="7">
        <v>15189</v>
      </c>
      <c r="O1106" s="7">
        <v>15737</v>
      </c>
      <c r="P1106" t="s">
        <v>2984</v>
      </c>
      <c r="Q1106" s="5">
        <f>5*12000*Table3[[#This Row],[FiveYearSurvivalRate]]</f>
        <v>58512</v>
      </c>
      <c r="R1106" s="21">
        <f>365*5*Table3[[#This Row],[FiveYearSurvivalRate]]</f>
        <v>1779.74</v>
      </c>
      <c r="S1106" s="19">
        <f>6000/Table3[[#This Row],[Gas Mileage]]*4</f>
        <v>976.40358014646063</v>
      </c>
      <c r="T1106" s="19">
        <f>5000</f>
        <v>5000</v>
      </c>
      <c r="U1106" s="19">
        <f>Table3[[#This Row],[Price]]^0.2*20000*LOG((Table3[[#This Row],[Age]]+2))*Table3[[#This Row],[FiveYearDeathRate]]</f>
        <v>1629.18045593181</v>
      </c>
      <c r="V1106" s="19">
        <f>Table3[Price]+Table3[[#This Row],[FiveYearFuelCost]]+Table3[[#This Row],[FiveYearInsurance]]+Table3[[#This Row],[FiveYearRepairCost]]</f>
        <v>23068.584036078271</v>
      </c>
    </row>
    <row r="1107" spans="1:22" x14ac:dyDescent="0.25">
      <c r="A1107" t="s">
        <v>3376</v>
      </c>
      <c r="B1107" t="s">
        <v>3377</v>
      </c>
      <c r="C1107" t="s">
        <v>3378</v>
      </c>
      <c r="D1107">
        <v>2009</v>
      </c>
      <c r="E1107">
        <v>5</v>
      </c>
      <c r="F1107">
        <v>2.67</v>
      </c>
      <c r="G1107" s="21">
        <v>20.251999999999999</v>
      </c>
      <c r="H1107" s="5">
        <v>60000</v>
      </c>
      <c r="I1107" s="6">
        <v>1.6E-2</v>
      </c>
      <c r="J1107" s="6">
        <v>0.98399999999999999</v>
      </c>
      <c r="K1107" s="6">
        <v>4.5999999999999999E-2</v>
      </c>
      <c r="L1107" s="6">
        <v>0.95399999999999996</v>
      </c>
      <c r="M1107" s="7">
        <v>11811</v>
      </c>
      <c r="N1107" s="7">
        <v>11560</v>
      </c>
      <c r="O1107" s="7">
        <v>12062</v>
      </c>
      <c r="P1107" t="s">
        <v>1214</v>
      </c>
      <c r="Q1107" s="5">
        <f>5*12000*Table3[[#This Row],[FiveYearSurvivalRate]]</f>
        <v>57240</v>
      </c>
      <c r="R1107" s="21">
        <f>365*5*Table3[[#This Row],[FiveYearSurvivalRate]]</f>
        <v>1741.05</v>
      </c>
      <c r="S1107" s="19">
        <f>6000/Table3[[#This Row],[Gas Mileage]]*4</f>
        <v>1185.0681414181315</v>
      </c>
      <c r="T1107" s="19">
        <f>5000</f>
        <v>5000</v>
      </c>
      <c r="U1107" s="19">
        <f>Table3[[#This Row],[Price]]^0.2*20000*LOG((Table3[[#This Row],[Age]]+2))*Table3[[#This Row],[FiveYearDeathRate]]</f>
        <v>5071.6848112602138</v>
      </c>
      <c r="V1107" s="19">
        <f>Table3[Price]+Table3[[#This Row],[FiveYearFuelCost]]+Table3[[#This Row],[FiveYearInsurance]]+Table3[[#This Row],[FiveYearRepairCost]]</f>
        <v>23067.752952678344</v>
      </c>
    </row>
    <row r="1108" spans="1:22" x14ac:dyDescent="0.25">
      <c r="A1108" t="s">
        <v>3244</v>
      </c>
      <c r="B1108" t="s">
        <v>3259</v>
      </c>
      <c r="C1108" t="s">
        <v>3260</v>
      </c>
      <c r="D1108">
        <v>2010</v>
      </c>
      <c r="E1108">
        <v>4</v>
      </c>
      <c r="F1108">
        <v>3</v>
      </c>
      <c r="G1108" s="21">
        <v>28.87</v>
      </c>
      <c r="H1108" s="5">
        <v>48000</v>
      </c>
      <c r="I1108" s="6">
        <v>1.6E-2</v>
      </c>
      <c r="J1108" s="6">
        <v>0.98399999999999999</v>
      </c>
      <c r="K1108" s="6">
        <v>0.06</v>
      </c>
      <c r="L1108" s="6">
        <v>0.94</v>
      </c>
      <c r="M1108" s="7">
        <v>11200</v>
      </c>
      <c r="N1108" s="7">
        <v>10883</v>
      </c>
      <c r="O1108" s="7">
        <v>11518</v>
      </c>
      <c r="P1108" t="s">
        <v>1852</v>
      </c>
      <c r="Q1108" s="5">
        <f>5*12000*Table3[[#This Row],[FiveYearSurvivalRate]]</f>
        <v>56400</v>
      </c>
      <c r="R1108" s="21">
        <f>365*5*Table3[[#This Row],[FiveYearSurvivalRate]]</f>
        <v>1715.5</v>
      </c>
      <c r="S1108" s="19">
        <f>6000/Table3[[#This Row],[Gas Mileage]]*4</f>
        <v>831.31278143401448</v>
      </c>
      <c r="T1108" s="19">
        <f>5000</f>
        <v>5000</v>
      </c>
      <c r="U1108" s="19">
        <f>Table3[[#This Row],[Price]]^0.2*20000*LOG((Table3[[#This Row],[Age]]+2))*Table3[[#This Row],[FiveYearDeathRate]]</f>
        <v>6026.8290121225436</v>
      </c>
      <c r="V1108" s="19">
        <f>Table3[Price]+Table3[[#This Row],[FiveYearFuelCost]]+Table3[[#This Row],[FiveYearInsurance]]+Table3[[#This Row],[FiveYearRepairCost]]</f>
        <v>23058.141793556559</v>
      </c>
    </row>
    <row r="1109" spans="1:22" x14ac:dyDescent="0.25">
      <c r="A1109" t="s">
        <v>3101</v>
      </c>
      <c r="B1109" t="s">
        <v>3102</v>
      </c>
      <c r="C1109" t="s">
        <v>3103</v>
      </c>
      <c r="D1109">
        <v>2007</v>
      </c>
      <c r="E1109">
        <v>7</v>
      </c>
      <c r="F1109">
        <v>2.33</v>
      </c>
      <c r="G1109" s="21">
        <v>18.010999999999999</v>
      </c>
      <c r="H1109" s="5">
        <v>84000</v>
      </c>
      <c r="I1109" s="6">
        <v>1.14E-2</v>
      </c>
      <c r="J1109" s="6">
        <v>0.98860000000000003</v>
      </c>
      <c r="K1109" s="6">
        <v>7.3133333300000006E-2</v>
      </c>
      <c r="L1109" s="6">
        <v>0.92686666669999995</v>
      </c>
      <c r="M1109" s="7">
        <v>8248</v>
      </c>
      <c r="N1109" s="7">
        <v>8080</v>
      </c>
      <c r="O1109" s="7">
        <v>8417</v>
      </c>
      <c r="P1109" t="s">
        <v>662</v>
      </c>
      <c r="Q1109" s="5">
        <f>5*12000*Table3[[#This Row],[FiveYearSurvivalRate]]</f>
        <v>55612.000002000001</v>
      </c>
      <c r="R1109" s="21">
        <f>365*5*Table3[[#This Row],[FiveYearSurvivalRate]]</f>
        <v>1691.5316667274999</v>
      </c>
      <c r="S1109" s="19">
        <f>6000/Table3[[#This Row],[Gas Mileage]]*4</f>
        <v>1332.5190161567932</v>
      </c>
      <c r="T1109" s="19">
        <f>5000</f>
        <v>5000</v>
      </c>
      <c r="U1109" s="19">
        <f>Table3[[#This Row],[Price]]^0.2*20000*LOG((Table3[[#This Row],[Age]]+2))*Table3[[#This Row],[FiveYearDeathRate]]</f>
        <v>8473.7150169926754</v>
      </c>
      <c r="V1109" s="19">
        <f>Table3[Price]+Table3[[#This Row],[FiveYearFuelCost]]+Table3[[#This Row],[FiveYearInsurance]]+Table3[[#This Row],[FiveYearRepairCost]]</f>
        <v>23054.234033149471</v>
      </c>
    </row>
    <row r="1110" spans="1:22" x14ac:dyDescent="0.25">
      <c r="A1110" t="s">
        <v>3398</v>
      </c>
      <c r="B1110" t="s">
        <v>3399</v>
      </c>
      <c r="C1110" t="s">
        <v>3400</v>
      </c>
      <c r="D1110">
        <v>2006</v>
      </c>
      <c r="E1110">
        <v>8</v>
      </c>
      <c r="F1110">
        <v>2.33</v>
      </c>
      <c r="G1110" s="21">
        <v>21.943000000000001</v>
      </c>
      <c r="H1110" s="5">
        <v>96000</v>
      </c>
      <c r="I1110" s="6">
        <v>2.3099999999999999E-2</v>
      </c>
      <c r="J1110" s="6">
        <v>0.97689999999999999</v>
      </c>
      <c r="K1110" s="6">
        <v>0.1062</v>
      </c>
      <c r="L1110" s="6">
        <v>0.89380000000000004</v>
      </c>
      <c r="M1110" s="7">
        <v>5196</v>
      </c>
      <c r="N1110" s="7">
        <v>5082</v>
      </c>
      <c r="O1110" s="7">
        <v>5310</v>
      </c>
      <c r="P1110" t="s">
        <v>504</v>
      </c>
      <c r="Q1110" s="5">
        <f>5*12000*Table3[[#This Row],[FiveYearSurvivalRate]]</f>
        <v>53628</v>
      </c>
      <c r="R1110" s="21">
        <f>365*5*Table3[[#This Row],[FiveYearSurvivalRate]]</f>
        <v>1631.1850000000002</v>
      </c>
      <c r="S1110" s="19">
        <f>6000/Table3[[#This Row],[Gas Mileage]]*4</f>
        <v>1093.7428792781295</v>
      </c>
      <c r="T1110" s="19">
        <f>5000</f>
        <v>5000</v>
      </c>
      <c r="U1110" s="19">
        <f>Table3[[#This Row],[Price]]^0.2*20000*LOG((Table3[[#This Row],[Age]]+2))*Table3[[#This Row],[FiveYearDeathRate]]</f>
        <v>11756.778630144641</v>
      </c>
      <c r="V1110" s="19">
        <f>Table3[Price]+Table3[[#This Row],[FiveYearFuelCost]]+Table3[[#This Row],[FiveYearInsurance]]+Table3[[#This Row],[FiveYearRepairCost]]</f>
        <v>23046.521509422768</v>
      </c>
    </row>
    <row r="1111" spans="1:22" x14ac:dyDescent="0.25">
      <c r="A1111" t="s">
        <v>3162</v>
      </c>
      <c r="B1111" t="s">
        <v>3163</v>
      </c>
      <c r="C1111" t="s">
        <v>3164</v>
      </c>
      <c r="D1111">
        <v>2009</v>
      </c>
      <c r="E1111">
        <v>5</v>
      </c>
      <c r="F1111">
        <v>3.67</v>
      </c>
      <c r="G1111" s="21">
        <v>23.24</v>
      </c>
      <c r="H1111" s="5">
        <v>60000</v>
      </c>
      <c r="I1111" s="6">
        <v>1.7000000000000001E-2</v>
      </c>
      <c r="J1111" s="6">
        <v>0.98299999999999998</v>
      </c>
      <c r="K1111" s="6">
        <v>9.5000000000000001E-2</v>
      </c>
      <c r="L1111" s="6">
        <v>0.90500000000000003</v>
      </c>
      <c r="M1111" s="7">
        <v>7454</v>
      </c>
      <c r="N1111" s="7">
        <v>7287</v>
      </c>
      <c r="O1111" s="7">
        <v>7621</v>
      </c>
      <c r="P1111" t="s">
        <v>1408</v>
      </c>
      <c r="Q1111" s="5">
        <f>5*12000*Table3[[#This Row],[FiveYearSurvivalRate]]</f>
        <v>54300</v>
      </c>
      <c r="R1111" s="21">
        <f>365*5*Table3[[#This Row],[FiveYearSurvivalRate]]</f>
        <v>1651.625</v>
      </c>
      <c r="S1111" s="19">
        <f>6000/Table3[[#This Row],[Gas Mileage]]*4</f>
        <v>1032.7022375215147</v>
      </c>
      <c r="T1111" s="19">
        <f>5000</f>
        <v>5000</v>
      </c>
      <c r="U1111" s="19">
        <f>Table3[[#This Row],[Price]]^0.2*20000*LOG((Table3[[#This Row],[Age]]+2))*Table3[[#This Row],[FiveYearDeathRate]]</f>
        <v>9552.9735021420584</v>
      </c>
      <c r="V1111" s="19">
        <f>Table3[Price]+Table3[[#This Row],[FiveYearFuelCost]]+Table3[[#This Row],[FiveYearInsurance]]+Table3[[#This Row],[FiveYearRepairCost]]</f>
        <v>23039.675739663573</v>
      </c>
    </row>
    <row r="1112" spans="1:22" x14ac:dyDescent="0.25">
      <c r="A1112" t="s">
        <v>3145</v>
      </c>
      <c r="B1112" t="s">
        <v>3156</v>
      </c>
      <c r="C1112" t="s">
        <v>3157</v>
      </c>
      <c r="D1112">
        <v>2009</v>
      </c>
      <c r="E1112">
        <v>5</v>
      </c>
      <c r="F1112">
        <v>1.67</v>
      </c>
      <c r="G1112" s="21">
        <v>21.5</v>
      </c>
      <c r="H1112" s="5">
        <v>60000</v>
      </c>
      <c r="I1112" s="6">
        <v>0.01</v>
      </c>
      <c r="J1112" s="6">
        <v>0.99</v>
      </c>
      <c r="K1112" s="6">
        <v>0.108</v>
      </c>
      <c r="L1112" s="6">
        <v>0.89200000000000002</v>
      </c>
      <c r="M1112" s="7">
        <v>6389</v>
      </c>
      <c r="N1112" s="7">
        <v>6264</v>
      </c>
      <c r="O1112" s="7">
        <v>6514</v>
      </c>
      <c r="P1112" t="s">
        <v>1402</v>
      </c>
      <c r="Q1112" s="5">
        <f>5*12000*Table3[[#This Row],[FiveYearSurvivalRate]]</f>
        <v>53520</v>
      </c>
      <c r="R1112" s="21">
        <f>365*5*Table3[[#This Row],[FiveYearSurvivalRate]]</f>
        <v>1627.9</v>
      </c>
      <c r="S1112" s="19">
        <f>6000/Table3[[#This Row],[Gas Mileage]]*4</f>
        <v>1116.2790697674418</v>
      </c>
      <c r="T1112" s="19">
        <f>5000</f>
        <v>5000</v>
      </c>
      <c r="U1112" s="19">
        <f>Table3[[#This Row],[Price]]^0.2*20000*LOG((Table3[[#This Row],[Age]]+2))*Table3[[#This Row],[FiveYearDeathRate]]</f>
        <v>10530.461950712892</v>
      </c>
      <c r="V1112" s="19">
        <f>Table3[Price]+Table3[[#This Row],[FiveYearFuelCost]]+Table3[[#This Row],[FiveYearInsurance]]+Table3[[#This Row],[FiveYearRepairCost]]</f>
        <v>23035.741020480335</v>
      </c>
    </row>
    <row r="1113" spans="1:22" x14ac:dyDescent="0.25">
      <c r="A1113" t="s">
        <v>3145</v>
      </c>
      <c r="B1113" t="s">
        <v>3160</v>
      </c>
      <c r="C1113" t="s">
        <v>3161</v>
      </c>
      <c r="D1113">
        <v>2010</v>
      </c>
      <c r="E1113">
        <v>4</v>
      </c>
      <c r="F1113">
        <v>4</v>
      </c>
      <c r="G1113" s="21">
        <v>19.888999999999999</v>
      </c>
      <c r="H1113" s="5">
        <v>48000</v>
      </c>
      <c r="I1113" s="6">
        <v>8.0000000000000002E-3</v>
      </c>
      <c r="J1113" s="6">
        <v>0.99199999999999999</v>
      </c>
      <c r="K1113" s="6">
        <v>4.9200000000000001E-2</v>
      </c>
      <c r="L1113" s="6">
        <v>0.95079999999999998</v>
      </c>
      <c r="M1113" s="7">
        <v>11830</v>
      </c>
      <c r="N1113" s="7">
        <v>11642</v>
      </c>
      <c r="O1113" s="7">
        <v>12019</v>
      </c>
      <c r="P1113" t="s">
        <v>1774</v>
      </c>
      <c r="Q1113" s="5">
        <f>5*12000*Table3[[#This Row],[FiveYearSurvivalRate]]</f>
        <v>57048</v>
      </c>
      <c r="R1113" s="21">
        <f>365*5*Table3[[#This Row],[FiveYearSurvivalRate]]</f>
        <v>1735.21</v>
      </c>
      <c r="S1113" s="19">
        <f>6000/Table3[[#This Row],[Gas Mileage]]*4</f>
        <v>1206.697169289557</v>
      </c>
      <c r="T1113" s="19">
        <f>5000</f>
        <v>5000</v>
      </c>
      <c r="U1113" s="19">
        <f>Table3[[#This Row],[Price]]^0.2*20000*LOG((Table3[[#This Row],[Age]]+2))*Table3[[#This Row],[FiveYearDeathRate]]</f>
        <v>4996.3869688546374</v>
      </c>
      <c r="V1113" s="19">
        <f>Table3[Price]+Table3[[#This Row],[FiveYearFuelCost]]+Table3[[#This Row],[FiveYearInsurance]]+Table3[[#This Row],[FiveYearRepairCost]]</f>
        <v>23033.084138144193</v>
      </c>
    </row>
    <row r="1114" spans="1:22" x14ac:dyDescent="0.25">
      <c r="A1114" t="s">
        <v>3217</v>
      </c>
      <c r="B1114" t="s">
        <v>3238</v>
      </c>
      <c r="C1114" t="s">
        <v>3239</v>
      </c>
      <c r="D1114">
        <v>2009</v>
      </c>
      <c r="E1114">
        <v>5</v>
      </c>
      <c r="F1114">
        <v>3.33</v>
      </c>
      <c r="G1114" s="21">
        <v>20.515000000000001</v>
      </c>
      <c r="H1114" s="5">
        <v>60000</v>
      </c>
      <c r="I1114" s="6">
        <v>1.0999999999999999E-2</v>
      </c>
      <c r="J1114" s="6">
        <v>0.98899999999999999</v>
      </c>
      <c r="K1114" s="6">
        <v>3.6999999999999998E-2</v>
      </c>
      <c r="L1114" s="6">
        <v>0.96299999999999997</v>
      </c>
      <c r="M1114" s="7">
        <v>12716</v>
      </c>
      <c r="N1114" s="7">
        <v>12476</v>
      </c>
      <c r="O1114" s="7">
        <v>12956</v>
      </c>
      <c r="P1114" t="s">
        <v>1468</v>
      </c>
      <c r="Q1114" s="5">
        <f>5*12000*Table3[[#This Row],[FiveYearSurvivalRate]]</f>
        <v>57780</v>
      </c>
      <c r="R1114" s="21">
        <f>365*5*Table3[[#This Row],[FiveYearSurvivalRate]]</f>
        <v>1757.4749999999999</v>
      </c>
      <c r="S1114" s="19">
        <f>6000/Table3[[#This Row],[Gas Mileage]]*4</f>
        <v>1169.8757007067998</v>
      </c>
      <c r="T1114" s="19">
        <f>5000</f>
        <v>5000</v>
      </c>
      <c r="U1114" s="19">
        <f>Table3[[#This Row],[Price]]^0.2*20000*LOG((Table3[[#This Row],[Age]]+2))*Table3[[#This Row],[FiveYearDeathRate]]</f>
        <v>4140.0817621447659</v>
      </c>
      <c r="V1114" s="19">
        <f>Table3[Price]+Table3[[#This Row],[FiveYearFuelCost]]+Table3[[#This Row],[FiveYearInsurance]]+Table3[[#This Row],[FiveYearRepairCost]]</f>
        <v>23025.957462851562</v>
      </c>
    </row>
    <row r="1115" spans="1:22" x14ac:dyDescent="0.25">
      <c r="A1115" t="s">
        <v>3398</v>
      </c>
      <c r="B1115" t="s">
        <v>3399</v>
      </c>
      <c r="C1115" t="s">
        <v>3400</v>
      </c>
      <c r="D1115">
        <v>2012</v>
      </c>
      <c r="E1115">
        <v>2</v>
      </c>
      <c r="F1115">
        <v>2.33</v>
      </c>
      <c r="G1115" s="21">
        <v>21.943000000000001</v>
      </c>
      <c r="H1115" s="5">
        <v>24000</v>
      </c>
      <c r="I1115" s="6">
        <v>4.7999999999999996E-3</v>
      </c>
      <c r="J1115" s="6">
        <v>0.99519999999999997</v>
      </c>
      <c r="K1115" s="6">
        <v>1.9400000000000001E-2</v>
      </c>
      <c r="L1115" s="6">
        <v>0.98060000000000003</v>
      </c>
      <c r="M1115" s="7">
        <v>15320</v>
      </c>
      <c r="N1115" s="7">
        <v>15002</v>
      </c>
      <c r="O1115" s="7">
        <v>15638</v>
      </c>
      <c r="P1115" t="s">
        <v>2366</v>
      </c>
      <c r="Q1115" s="5">
        <f>5*12000*Table3[[#This Row],[FiveYearSurvivalRate]]</f>
        <v>58836</v>
      </c>
      <c r="R1115" s="21">
        <f>365*5*Table3[[#This Row],[FiveYearSurvivalRate]]</f>
        <v>1789.595</v>
      </c>
      <c r="S1115" s="19">
        <f>6000/Table3[[#This Row],[Gas Mileage]]*4</f>
        <v>1093.7428792781295</v>
      </c>
      <c r="T1115" s="19">
        <f>5000</f>
        <v>5000</v>
      </c>
      <c r="U1115" s="19">
        <f>Table3[[#This Row],[Price]]^0.2*20000*LOG((Table3[[#This Row],[Age]]+2))*Table3[[#This Row],[FiveYearDeathRate]]</f>
        <v>1605.178176843976</v>
      </c>
      <c r="V1115" s="19">
        <f>Table3[Price]+Table3[[#This Row],[FiveYearFuelCost]]+Table3[[#This Row],[FiveYearInsurance]]+Table3[[#This Row],[FiveYearRepairCost]]</f>
        <v>23018.921056122104</v>
      </c>
    </row>
    <row r="1116" spans="1:22" x14ac:dyDescent="0.25">
      <c r="A1116" t="s">
        <v>3118</v>
      </c>
      <c r="B1116" t="s">
        <v>3127</v>
      </c>
      <c r="C1116" t="s">
        <v>3128</v>
      </c>
      <c r="D1116">
        <v>2011</v>
      </c>
      <c r="E1116">
        <v>3</v>
      </c>
      <c r="F1116">
        <v>4</v>
      </c>
      <c r="G1116" s="21">
        <v>20.765000000000001</v>
      </c>
      <c r="H1116" s="5">
        <v>36000</v>
      </c>
      <c r="I1116" s="6">
        <v>1.14E-2</v>
      </c>
      <c r="J1116" s="6">
        <v>0.98860000000000003</v>
      </c>
      <c r="K1116" s="6">
        <v>3.61E-2</v>
      </c>
      <c r="L1116" s="6">
        <v>0.96389999999999998</v>
      </c>
      <c r="M1116" s="7">
        <v>13470</v>
      </c>
      <c r="N1116" s="7">
        <v>13218</v>
      </c>
      <c r="O1116" s="7">
        <v>13721</v>
      </c>
      <c r="P1116" t="s">
        <v>2166</v>
      </c>
      <c r="Q1116" s="5">
        <f>5*12000*Table3[[#This Row],[FiveYearSurvivalRate]]</f>
        <v>57834</v>
      </c>
      <c r="R1116" s="21">
        <f>365*5*Table3[[#This Row],[FiveYearSurvivalRate]]</f>
        <v>1759.1175000000001</v>
      </c>
      <c r="S1116" s="19">
        <f>6000/Table3[[#This Row],[Gas Mileage]]*4</f>
        <v>1155.7909944618348</v>
      </c>
      <c r="T1116" s="19">
        <f>5000</f>
        <v>5000</v>
      </c>
      <c r="U1116" s="19">
        <f>Table3[[#This Row],[Price]]^0.2*20000*LOG((Table3[[#This Row],[Age]]+2))*Table3[[#This Row],[FiveYearDeathRate]]</f>
        <v>3379.6307699589497</v>
      </c>
      <c r="V1116" s="19">
        <f>Table3[Price]+Table3[[#This Row],[FiveYearFuelCost]]+Table3[[#This Row],[FiveYearInsurance]]+Table3[[#This Row],[FiveYearRepairCost]]</f>
        <v>23005.421764420786</v>
      </c>
    </row>
    <row r="1117" spans="1:22" x14ac:dyDescent="0.25">
      <c r="A1117" t="s">
        <v>3528</v>
      </c>
      <c r="B1117" t="s">
        <v>3533</v>
      </c>
      <c r="C1117" t="s">
        <v>3534</v>
      </c>
      <c r="D1117">
        <v>2006</v>
      </c>
      <c r="E1117">
        <v>8</v>
      </c>
      <c r="F1117">
        <v>3.33</v>
      </c>
      <c r="G1117" s="22">
        <v>25.72</v>
      </c>
      <c r="H1117" s="5">
        <v>96000</v>
      </c>
      <c r="I1117" s="6">
        <v>1.95E-2</v>
      </c>
      <c r="J1117" s="6">
        <v>0.98050000000000004</v>
      </c>
      <c r="K1117" s="6">
        <v>9.4399999999999998E-2</v>
      </c>
      <c r="L1117" s="6">
        <v>0.90559999999999996</v>
      </c>
      <c r="M1117" s="7">
        <v>6234</v>
      </c>
      <c r="N1117" s="7">
        <v>6141</v>
      </c>
      <c r="O1117" s="7">
        <v>6327</v>
      </c>
      <c r="P1117" t="s">
        <v>326</v>
      </c>
      <c r="Q1117" s="5">
        <f>5*12000*Table3[[#This Row],[FiveYearSurvivalRate]]</f>
        <v>54336</v>
      </c>
      <c r="R1117" s="21">
        <f>365*5*Table3[[#This Row],[FiveYearSurvivalRate]]</f>
        <v>1652.72</v>
      </c>
      <c r="S1117" s="19">
        <f>6000/Table3[[#This Row],[Gas Mileage]]*4</f>
        <v>933.12597200622088</v>
      </c>
      <c r="T1117" s="19">
        <f>5000</f>
        <v>5000</v>
      </c>
      <c r="U1117" s="19">
        <f>Table3[[#This Row],[Price]]^0.2*20000*LOG((Table3[[#This Row],[Age]]+2))*Table3[[#This Row],[FiveYearDeathRate]]</f>
        <v>10838.154796410256</v>
      </c>
      <c r="V1117" s="19">
        <f>Table3[Price]+Table3[[#This Row],[FiveYearFuelCost]]+Table3[[#This Row],[FiveYearInsurance]]+Table3[[#This Row],[FiveYearRepairCost]]</f>
        <v>23005.280768416476</v>
      </c>
    </row>
    <row r="1118" spans="1:22" x14ac:dyDescent="0.25">
      <c r="A1118" t="s">
        <v>3175</v>
      </c>
      <c r="B1118" t="s">
        <v>3198</v>
      </c>
      <c r="C1118" t="s">
        <v>3199</v>
      </c>
      <c r="D1118">
        <v>2010</v>
      </c>
      <c r="E1118">
        <v>4</v>
      </c>
      <c r="F1118">
        <v>3</v>
      </c>
      <c r="G1118" s="21">
        <v>21.03</v>
      </c>
      <c r="H1118" s="5">
        <v>48000</v>
      </c>
      <c r="I1118" s="6">
        <v>8.8000000000000005E-3</v>
      </c>
      <c r="J1118" s="6">
        <v>0.99119999999999997</v>
      </c>
      <c r="K1118" s="6">
        <v>3.5000000000000003E-2</v>
      </c>
      <c r="L1118" s="6">
        <v>0.96499999999999997</v>
      </c>
      <c r="M1118" s="7">
        <v>13222</v>
      </c>
      <c r="N1118" s="7">
        <v>13019</v>
      </c>
      <c r="O1118" s="7">
        <v>13426</v>
      </c>
      <c r="P1118" t="s">
        <v>1798</v>
      </c>
      <c r="Q1118" s="5">
        <f>5*12000*Table3[[#This Row],[FiveYearSurvivalRate]]</f>
        <v>57900</v>
      </c>
      <c r="R1118" s="21">
        <f>365*5*Table3[[#This Row],[FiveYearSurvivalRate]]</f>
        <v>1761.125</v>
      </c>
      <c r="S1118" s="19">
        <f>6000/Table3[[#This Row],[Gas Mileage]]*4</f>
        <v>1141.2268188302423</v>
      </c>
      <c r="T1118" s="19">
        <f>5000</f>
        <v>5000</v>
      </c>
      <c r="U1118" s="19">
        <f>Table3[[#This Row],[Price]]^0.2*20000*LOG((Table3[[#This Row],[Age]]+2))*Table3[[#This Row],[FiveYearDeathRate]]</f>
        <v>3634.3059927773238</v>
      </c>
      <c r="V1118" s="19">
        <f>Table3[Price]+Table3[[#This Row],[FiveYearFuelCost]]+Table3[[#This Row],[FiveYearInsurance]]+Table3[[#This Row],[FiveYearRepairCost]]</f>
        <v>22997.532811607565</v>
      </c>
    </row>
    <row r="1119" spans="1:22" x14ac:dyDescent="0.25">
      <c r="A1119" t="s">
        <v>3048</v>
      </c>
      <c r="B1119" t="s">
        <v>3055</v>
      </c>
      <c r="C1119" t="s">
        <v>3056</v>
      </c>
      <c r="D1119">
        <v>2005</v>
      </c>
      <c r="E1119">
        <v>9</v>
      </c>
      <c r="F1119">
        <v>3.33</v>
      </c>
      <c r="G1119" s="21">
        <v>23.165400000000002</v>
      </c>
      <c r="H1119" s="5">
        <v>108000</v>
      </c>
      <c r="I1119" s="6">
        <v>2.1399999999999999E-2</v>
      </c>
      <c r="J1119" s="6">
        <v>0.97860000000000003</v>
      </c>
      <c r="K1119" s="6">
        <v>7.46E-2</v>
      </c>
      <c r="L1119" s="6">
        <v>0.9254</v>
      </c>
      <c r="M1119" s="7">
        <v>7664</v>
      </c>
      <c r="N1119" s="7">
        <v>7549</v>
      </c>
      <c r="O1119" s="7">
        <v>7780</v>
      </c>
      <c r="P1119" t="s">
        <v>80</v>
      </c>
      <c r="Q1119" s="5">
        <f>5*12000*Table3[[#This Row],[FiveYearSurvivalRate]]</f>
        <v>55524</v>
      </c>
      <c r="R1119" s="21">
        <f>365*5*Table3[[#This Row],[FiveYearSurvivalRate]]</f>
        <v>1688.855</v>
      </c>
      <c r="S1119" s="19">
        <f>6000/Table3[[#This Row],[Gas Mileage]]*4</f>
        <v>1036.0278691496801</v>
      </c>
      <c r="T1119" s="19">
        <f>5000</f>
        <v>5000</v>
      </c>
      <c r="U1119" s="19">
        <f>Table3[[#This Row],[Price]]^0.2*20000*LOG((Table3[[#This Row],[Age]]+2))*Table3[[#This Row],[FiveYearDeathRate]]</f>
        <v>9295.5361716430834</v>
      </c>
      <c r="V1119" s="19">
        <f>Table3[Price]+Table3[[#This Row],[FiveYearFuelCost]]+Table3[[#This Row],[FiveYearInsurance]]+Table3[[#This Row],[FiveYearRepairCost]]</f>
        <v>22995.564040792764</v>
      </c>
    </row>
    <row r="1120" spans="1:22" x14ac:dyDescent="0.25">
      <c r="A1120" t="s">
        <v>3288</v>
      </c>
      <c r="B1120" t="s">
        <v>3297</v>
      </c>
      <c r="C1120" t="s">
        <v>3298</v>
      </c>
      <c r="D1120">
        <v>2014</v>
      </c>
      <c r="E1120">
        <v>0</v>
      </c>
      <c r="F1120">
        <v>3.33</v>
      </c>
      <c r="G1120" s="21">
        <v>24.58</v>
      </c>
      <c r="H1120" s="5">
        <v>0</v>
      </c>
      <c r="I1120" s="6">
        <v>0</v>
      </c>
      <c r="J1120" s="6">
        <v>1</v>
      </c>
      <c r="K1120" s="6">
        <v>1.7000000000000001E-2</v>
      </c>
      <c r="L1120" s="6">
        <v>0.98299999999999998</v>
      </c>
      <c r="M1120" s="7">
        <v>16284</v>
      </c>
      <c r="N1120" s="7">
        <v>15995</v>
      </c>
      <c r="O1120" s="7">
        <v>16572</v>
      </c>
      <c r="P1120" t="s">
        <v>3648</v>
      </c>
      <c r="Q1120" s="5">
        <f>5*12000*Table3[[#This Row],[FiveYearSurvivalRate]]</f>
        <v>58980</v>
      </c>
      <c r="R1120" s="21">
        <f>365*5*Table3[[#This Row],[FiveYearSurvivalRate]]</f>
        <v>1793.9749999999999</v>
      </c>
      <c r="S1120" s="19">
        <f>6000/Table3[[#This Row],[Gas Mileage]]*4</f>
        <v>976.40358014646063</v>
      </c>
      <c r="T1120" s="19">
        <f>5000</f>
        <v>5000</v>
      </c>
      <c r="U1120" s="19">
        <f>Table3[[#This Row],[Price]]^0.2*20000*LOG((Table3[[#This Row],[Age]]+2))*Table3[[#This Row],[FiveYearDeathRate]]</f>
        <v>711.9359245161146</v>
      </c>
      <c r="V1120" s="19">
        <f>Table3[Price]+Table3[[#This Row],[FiveYearFuelCost]]+Table3[[#This Row],[FiveYearInsurance]]+Table3[[#This Row],[FiveYearRepairCost]]</f>
        <v>22972.339504662574</v>
      </c>
    </row>
    <row r="1121" spans="1:22" x14ac:dyDescent="0.25">
      <c r="A1121" t="s">
        <v>3528</v>
      </c>
      <c r="B1121" t="s">
        <v>3529</v>
      </c>
      <c r="C1121" t="s">
        <v>3530</v>
      </c>
      <c r="D1121">
        <v>2011</v>
      </c>
      <c r="E1121">
        <v>3</v>
      </c>
      <c r="F1121">
        <v>4</v>
      </c>
      <c r="G1121" s="22">
        <v>24.13</v>
      </c>
      <c r="H1121" s="5">
        <v>36000</v>
      </c>
      <c r="I1121" s="6">
        <v>7.1999999999999998E-3</v>
      </c>
      <c r="J1121" s="6">
        <v>0.99280000000000002</v>
      </c>
      <c r="K1121" s="6">
        <v>1.95E-2</v>
      </c>
      <c r="L1121" s="6">
        <v>0.98050000000000004</v>
      </c>
      <c r="M1121" s="7">
        <v>15101</v>
      </c>
      <c r="N1121" s="7">
        <v>14776</v>
      </c>
      <c r="O1121" s="7">
        <v>15426</v>
      </c>
      <c r="P1121" t="s">
        <v>2120</v>
      </c>
      <c r="Q1121" s="5">
        <f>5*12000*Table3[[#This Row],[FiveYearSurvivalRate]]</f>
        <v>58830</v>
      </c>
      <c r="R1121" s="21">
        <f>365*5*Table3[[#This Row],[FiveYearSurvivalRate]]</f>
        <v>1789.4125000000001</v>
      </c>
      <c r="S1121" s="19">
        <f>6000/Table3[[#This Row],[Gas Mileage]]*4</f>
        <v>994.6125155408206</v>
      </c>
      <c r="T1121" s="19">
        <f>5000</f>
        <v>5000</v>
      </c>
      <c r="U1121" s="19">
        <f>Table3[[#This Row],[Price]]^0.2*20000*LOG((Table3[[#This Row],[Age]]+2))*Table3[[#This Row],[FiveYearDeathRate]]</f>
        <v>1867.7738354476246</v>
      </c>
      <c r="V1121" s="19">
        <f>Table3[Price]+Table3[[#This Row],[FiveYearFuelCost]]+Table3[[#This Row],[FiveYearInsurance]]+Table3[[#This Row],[FiveYearRepairCost]]</f>
        <v>22963.386350988447</v>
      </c>
    </row>
    <row r="1122" spans="1:22" x14ac:dyDescent="0.25">
      <c r="A1122" t="s">
        <v>3466</v>
      </c>
      <c r="B1122" t="s">
        <v>3471</v>
      </c>
      <c r="C1122" t="s">
        <v>3472</v>
      </c>
      <c r="D1122">
        <v>2008</v>
      </c>
      <c r="E1122">
        <v>6</v>
      </c>
      <c r="F1122">
        <v>3.33</v>
      </c>
      <c r="G1122" s="21">
        <v>32.54</v>
      </c>
      <c r="H1122" s="5">
        <v>72000</v>
      </c>
      <c r="I1122" s="6">
        <v>1.54E-2</v>
      </c>
      <c r="J1122" s="6">
        <v>0.98460000000000003</v>
      </c>
      <c r="K1122" s="6">
        <v>5.3933333299999997E-2</v>
      </c>
      <c r="L1122" s="6">
        <v>0.94606666669999995</v>
      </c>
      <c r="M1122" s="7">
        <v>10962</v>
      </c>
      <c r="N1122" s="7">
        <v>10679</v>
      </c>
      <c r="O1122" s="7">
        <v>11246</v>
      </c>
      <c r="P1122" t="s">
        <v>940</v>
      </c>
      <c r="Q1122" s="5">
        <f>5*12000*Table3[[#This Row],[FiveYearSurvivalRate]]</f>
        <v>56764.000001999993</v>
      </c>
      <c r="R1122" s="21">
        <f>365*5*Table3[[#This Row],[FiveYearSurvivalRate]]</f>
        <v>1726.5716667274999</v>
      </c>
      <c r="S1122" s="19">
        <f>6000/Table3[[#This Row],[Gas Mileage]]*4</f>
        <v>737.55377996312234</v>
      </c>
      <c r="T1122" s="19">
        <f>5000</f>
        <v>5000</v>
      </c>
      <c r="U1122" s="19">
        <f>Table3[[#This Row],[Price]]^0.2*20000*LOG((Table3[[#This Row],[Age]]+2))*Table3[[#This Row],[FiveYearDeathRate]]</f>
        <v>6260.3158422312126</v>
      </c>
      <c r="V1122" s="19">
        <f>Table3[Price]+Table3[[#This Row],[FiveYearFuelCost]]+Table3[[#This Row],[FiveYearInsurance]]+Table3[[#This Row],[FiveYearRepairCost]]</f>
        <v>22959.869622194332</v>
      </c>
    </row>
    <row r="1123" spans="1:22" x14ac:dyDescent="0.25">
      <c r="A1123" t="s">
        <v>3048</v>
      </c>
      <c r="B1123" t="s">
        <v>3057</v>
      </c>
      <c r="C1123" t="s">
        <v>3058</v>
      </c>
      <c r="D1123">
        <v>2007</v>
      </c>
      <c r="E1123">
        <v>7</v>
      </c>
      <c r="F1123">
        <v>2</v>
      </c>
      <c r="G1123" s="21">
        <v>22.597000000000001</v>
      </c>
      <c r="H1123" s="5">
        <v>84000</v>
      </c>
      <c r="I1123" s="6">
        <v>1.6199999999999999E-2</v>
      </c>
      <c r="J1123" s="6">
        <v>0.98380000000000001</v>
      </c>
      <c r="K1123" s="6">
        <v>5.5800000000000002E-2</v>
      </c>
      <c r="L1123" s="6">
        <v>0.94420000000000004</v>
      </c>
      <c r="M1123" s="7">
        <v>10156</v>
      </c>
      <c r="N1123" s="7">
        <v>9951</v>
      </c>
      <c r="O1123" s="7">
        <v>10361</v>
      </c>
      <c r="P1123" t="s">
        <v>710</v>
      </c>
      <c r="Q1123" s="5">
        <f>5*12000*Table3[[#This Row],[FiveYearSurvivalRate]]</f>
        <v>56652</v>
      </c>
      <c r="R1123" s="21">
        <f>365*5*Table3[[#This Row],[FiveYearSurvivalRate]]</f>
        <v>1723.165</v>
      </c>
      <c r="S1123" s="19">
        <f>6000/Table3[[#This Row],[Gas Mileage]]*4</f>
        <v>1062.0878877727132</v>
      </c>
      <c r="T1123" s="19">
        <f>5000</f>
        <v>5000</v>
      </c>
      <c r="U1123" s="19">
        <f>Table3[[#This Row],[Price]]^0.2*20000*LOG((Table3[[#This Row],[Age]]+2))*Table3[[#This Row],[FiveYearDeathRate]]</f>
        <v>6740.1178871930815</v>
      </c>
      <c r="V1123" s="19">
        <f>Table3[Price]+Table3[[#This Row],[FiveYearFuelCost]]+Table3[[#This Row],[FiveYearInsurance]]+Table3[[#This Row],[FiveYearRepairCost]]</f>
        <v>22958.205774965794</v>
      </c>
    </row>
    <row r="1124" spans="1:22" x14ac:dyDescent="0.25">
      <c r="A1124" t="s">
        <v>3453</v>
      </c>
      <c r="B1124" t="s">
        <v>3462</v>
      </c>
      <c r="C1124" t="s">
        <v>3463</v>
      </c>
      <c r="D1124">
        <v>2011</v>
      </c>
      <c r="E1124">
        <v>3</v>
      </c>
      <c r="F1124">
        <v>4</v>
      </c>
      <c r="G1124" s="21">
        <v>22.145</v>
      </c>
      <c r="H1124" s="5">
        <v>36000</v>
      </c>
      <c r="I1124" s="6">
        <v>5.9999999999999995E-4</v>
      </c>
      <c r="J1124" s="6">
        <v>0.99939999999999996</v>
      </c>
      <c r="K1124" s="6">
        <v>5.1999999999999998E-3</v>
      </c>
      <c r="L1124" s="6">
        <v>0.99480000000000002</v>
      </c>
      <c r="M1124" s="7">
        <v>16355</v>
      </c>
      <c r="N1124" s="7">
        <v>16074</v>
      </c>
      <c r="O1124" s="7">
        <v>16637</v>
      </c>
      <c r="P1124" t="s">
        <v>2060</v>
      </c>
      <c r="Q1124" s="5">
        <f>5*12000*Table3[[#This Row],[FiveYearSurvivalRate]]</f>
        <v>59688</v>
      </c>
      <c r="R1124" s="21">
        <f>365*5*Table3[[#This Row],[FiveYearSurvivalRate]]</f>
        <v>1815.51</v>
      </c>
      <c r="S1124" s="19">
        <f>6000/Table3[[#This Row],[Gas Mileage]]*4</f>
        <v>1083.7660871528562</v>
      </c>
      <c r="T1124" s="19">
        <f>5000</f>
        <v>5000</v>
      </c>
      <c r="U1124" s="19">
        <f>Table3[[#This Row],[Price]]^0.2*20000*LOG((Table3[[#This Row],[Age]]+2))*Table3[[#This Row],[FiveYearDeathRate]]</f>
        <v>506.08327822361923</v>
      </c>
      <c r="V1124" s="19">
        <f>Table3[Price]+Table3[[#This Row],[FiveYearFuelCost]]+Table3[[#This Row],[FiveYearInsurance]]+Table3[[#This Row],[FiveYearRepairCost]]</f>
        <v>22944.849365376474</v>
      </c>
    </row>
    <row r="1125" spans="1:22" x14ac:dyDescent="0.25">
      <c r="A1125" t="s">
        <v>3413</v>
      </c>
      <c r="B1125" t="s">
        <v>3434</v>
      </c>
      <c r="C1125" t="s">
        <v>3435</v>
      </c>
      <c r="D1125">
        <v>2013</v>
      </c>
      <c r="E1125">
        <v>1</v>
      </c>
      <c r="F1125">
        <v>3.67</v>
      </c>
      <c r="G1125" s="21">
        <v>26.164999999999999</v>
      </c>
      <c r="H1125" s="5">
        <v>12000</v>
      </c>
      <c r="I1125" s="6">
        <v>2.3999999999999998E-3</v>
      </c>
      <c r="J1125" s="6">
        <v>0.99760000000000004</v>
      </c>
      <c r="K1125" s="6">
        <v>1.5699999999999999E-2</v>
      </c>
      <c r="L1125" s="6">
        <v>0.98429999999999995</v>
      </c>
      <c r="M1125" s="7">
        <v>15986</v>
      </c>
      <c r="N1125" s="7">
        <v>15519</v>
      </c>
      <c r="O1125" s="7">
        <v>16452</v>
      </c>
      <c r="P1125" t="s">
        <v>2744</v>
      </c>
      <c r="Q1125" s="5">
        <f>5*12000*Table3[[#This Row],[FiveYearSurvivalRate]]</f>
        <v>59058</v>
      </c>
      <c r="R1125" s="21">
        <f>365*5*Table3[[#This Row],[FiveYearSurvivalRate]]</f>
        <v>1796.3474999999999</v>
      </c>
      <c r="S1125" s="19">
        <f>6000/Table3[[#This Row],[Gas Mileage]]*4</f>
        <v>917.25587617045676</v>
      </c>
      <c r="T1125" s="19">
        <f>5000</f>
        <v>5000</v>
      </c>
      <c r="U1125" s="19">
        <f>Table3[[#This Row],[Price]]^0.2*20000*LOG((Table3[[#This Row],[Age]]+2))*Table3[[#This Row],[FiveYearDeathRate]]</f>
        <v>1038.2605999671134</v>
      </c>
      <c r="V1125" s="19">
        <f>Table3[Price]+Table3[[#This Row],[FiveYearFuelCost]]+Table3[[#This Row],[FiveYearInsurance]]+Table3[[#This Row],[FiveYearRepairCost]]</f>
        <v>22941.516476137571</v>
      </c>
    </row>
    <row r="1126" spans="1:22" x14ac:dyDescent="0.25">
      <c r="A1126" t="s">
        <v>3244</v>
      </c>
      <c r="B1126" t="s">
        <v>3259</v>
      </c>
      <c r="C1126" t="s">
        <v>3260</v>
      </c>
      <c r="D1126">
        <v>2012</v>
      </c>
      <c r="E1126">
        <v>2</v>
      </c>
      <c r="F1126">
        <v>4</v>
      </c>
      <c r="G1126" s="21">
        <v>28.87</v>
      </c>
      <c r="H1126" s="5">
        <v>24000</v>
      </c>
      <c r="I1126" s="6">
        <v>8.0000000000000002E-3</v>
      </c>
      <c r="J1126" s="6">
        <v>0.99199999999999999</v>
      </c>
      <c r="K1126" s="6">
        <v>0.04</v>
      </c>
      <c r="L1126" s="6">
        <v>0.96</v>
      </c>
      <c r="M1126" s="7">
        <v>13828</v>
      </c>
      <c r="N1126" s="7">
        <v>13542</v>
      </c>
      <c r="O1126" s="7">
        <v>14115</v>
      </c>
      <c r="P1126" t="s">
        <v>2626</v>
      </c>
      <c r="Q1126" s="5">
        <f>5*12000*Table3[[#This Row],[FiveYearSurvivalRate]]</f>
        <v>57600</v>
      </c>
      <c r="R1126" s="21">
        <f>365*5*Table3[[#This Row],[FiveYearSurvivalRate]]</f>
        <v>1752</v>
      </c>
      <c r="S1126" s="19">
        <f>6000/Table3[[#This Row],[Gas Mileage]]*4</f>
        <v>831.31278143401448</v>
      </c>
      <c r="T1126" s="19">
        <f>5000</f>
        <v>5000</v>
      </c>
      <c r="U1126" s="19">
        <f>Table3[[#This Row],[Price]]^0.2*20000*LOG((Table3[[#This Row],[Age]]+2))*Table3[[#This Row],[FiveYearDeathRate]]</f>
        <v>3242.5122774769839</v>
      </c>
      <c r="V1126" s="19">
        <f>Table3[Price]+Table3[[#This Row],[FiveYearFuelCost]]+Table3[[#This Row],[FiveYearInsurance]]+Table3[[#This Row],[FiveYearRepairCost]]</f>
        <v>22901.825058910999</v>
      </c>
    </row>
    <row r="1127" spans="1:22" x14ac:dyDescent="0.25">
      <c r="A1127" t="s">
        <v>3175</v>
      </c>
      <c r="B1127" t="s">
        <v>3178</v>
      </c>
      <c r="C1127" t="s">
        <v>3179</v>
      </c>
      <c r="D1127">
        <v>2013</v>
      </c>
      <c r="E1127">
        <v>1</v>
      </c>
      <c r="F1127">
        <v>4</v>
      </c>
      <c r="G1127" s="21">
        <v>24.92</v>
      </c>
      <c r="H1127" s="5">
        <v>12000</v>
      </c>
      <c r="I1127" s="6">
        <v>2.2000000000000001E-3</v>
      </c>
      <c r="J1127" s="6">
        <v>0.99780000000000002</v>
      </c>
      <c r="K1127" s="6">
        <v>1.7000000000000001E-2</v>
      </c>
      <c r="L1127" s="6">
        <v>0.98299999999999998</v>
      </c>
      <c r="M1127" s="7">
        <v>15769</v>
      </c>
      <c r="N1127" s="7">
        <v>15494</v>
      </c>
      <c r="O1127" s="7">
        <v>16043</v>
      </c>
      <c r="P1127" t="s">
        <v>2900</v>
      </c>
      <c r="Q1127" s="5">
        <f>5*12000*Table3[[#This Row],[FiveYearSurvivalRate]]</f>
        <v>58980</v>
      </c>
      <c r="R1127" s="21">
        <f>365*5*Table3[[#This Row],[FiveYearSurvivalRate]]</f>
        <v>1793.9749999999999</v>
      </c>
      <c r="S1127" s="19">
        <f>6000/Table3[[#This Row],[Gas Mileage]]*4</f>
        <v>963.08186195826636</v>
      </c>
      <c r="T1127" s="19">
        <f>5000</f>
        <v>5000</v>
      </c>
      <c r="U1127" s="19">
        <f>Table3[[#This Row],[Price]]^0.2*20000*LOG((Table3[[#This Row],[Age]]+2))*Table3[[#This Row],[FiveYearDeathRate]]</f>
        <v>1121.1623663981391</v>
      </c>
      <c r="V1127" s="19">
        <f>Table3[Price]+Table3[[#This Row],[FiveYearFuelCost]]+Table3[[#This Row],[FiveYearInsurance]]+Table3[[#This Row],[FiveYearRepairCost]]</f>
        <v>22853.244228356409</v>
      </c>
    </row>
    <row r="1128" spans="1:22" x14ac:dyDescent="0.25">
      <c r="A1128" t="s">
        <v>3528</v>
      </c>
      <c r="B1128" t="s">
        <v>3535</v>
      </c>
      <c r="C1128" t="s">
        <v>3536</v>
      </c>
      <c r="D1128">
        <v>2008</v>
      </c>
      <c r="E1128">
        <v>6</v>
      </c>
      <c r="F1128">
        <v>4</v>
      </c>
      <c r="G1128" s="22">
        <v>23.72</v>
      </c>
      <c r="H1128" s="5">
        <v>72000</v>
      </c>
      <c r="I1128" s="6">
        <v>1.4500000000000001E-2</v>
      </c>
      <c r="J1128" s="6">
        <v>0.98550000000000004</v>
      </c>
      <c r="K1128" s="6">
        <v>5.6133333299999998E-2</v>
      </c>
      <c r="L1128" s="6">
        <v>0.94386666669999997</v>
      </c>
      <c r="M1128" s="7">
        <v>10386</v>
      </c>
      <c r="N1128" s="7">
        <v>10168</v>
      </c>
      <c r="O1128" s="7">
        <v>10605</v>
      </c>
      <c r="P1128" t="s">
        <v>990</v>
      </c>
      <c r="Q1128" s="5">
        <f>5*12000*Table3[[#This Row],[FiveYearSurvivalRate]]</f>
        <v>56632.000002000001</v>
      </c>
      <c r="R1128" s="21">
        <f>365*5*Table3[[#This Row],[FiveYearSurvivalRate]]</f>
        <v>1722.5566667275</v>
      </c>
      <c r="S1128" s="19">
        <f>6000/Table3[[#This Row],[Gas Mileage]]*4</f>
        <v>1011.8043844856661</v>
      </c>
      <c r="T1128" s="19">
        <f>5000</f>
        <v>5000</v>
      </c>
      <c r="U1128" s="19">
        <f>Table3[[#This Row],[Price]]^0.2*20000*LOG((Table3[[#This Row],[Age]]+2))*Table3[[#This Row],[FiveYearDeathRate]]</f>
        <v>6445.7212258379213</v>
      </c>
      <c r="V1128" s="19">
        <f>Table3[Price]+Table3[[#This Row],[FiveYearFuelCost]]+Table3[[#This Row],[FiveYearInsurance]]+Table3[[#This Row],[FiveYearRepairCost]]</f>
        <v>22843.525610323588</v>
      </c>
    </row>
    <row r="1129" spans="1:22" x14ac:dyDescent="0.25">
      <c r="A1129" t="s">
        <v>3446</v>
      </c>
      <c r="B1129" t="s">
        <v>3447</v>
      </c>
      <c r="C1129" t="s">
        <v>3448</v>
      </c>
      <c r="D1129">
        <v>2013</v>
      </c>
      <c r="E1129">
        <v>1</v>
      </c>
      <c r="F1129">
        <v>4</v>
      </c>
      <c r="G1129" s="21">
        <v>25.751999999999999</v>
      </c>
      <c r="H1129" s="5">
        <v>12000</v>
      </c>
      <c r="I1129" s="6">
        <v>2.3999999999999998E-3</v>
      </c>
      <c r="J1129" s="6">
        <v>0.99760000000000004</v>
      </c>
      <c r="K1129" s="6">
        <v>1.54E-2</v>
      </c>
      <c r="L1129" s="6">
        <v>0.98460000000000003</v>
      </c>
      <c r="M1129" s="7">
        <v>15893</v>
      </c>
      <c r="N1129" s="7">
        <v>15524</v>
      </c>
      <c r="O1129" s="7">
        <v>16262</v>
      </c>
      <c r="P1129" t="s">
        <v>2756</v>
      </c>
      <c r="Q1129" s="5">
        <f>5*12000*Table3[[#This Row],[FiveYearSurvivalRate]]</f>
        <v>59076</v>
      </c>
      <c r="R1129" s="21">
        <f>365*5*Table3[[#This Row],[FiveYearSurvivalRate]]</f>
        <v>1796.895</v>
      </c>
      <c r="S1129" s="19">
        <f>6000/Table3[[#This Row],[Gas Mileage]]*4</f>
        <v>931.96644920782853</v>
      </c>
      <c r="T1129" s="19">
        <f>5000</f>
        <v>5000</v>
      </c>
      <c r="U1129" s="19">
        <f>Table3[[#This Row],[Price]]^0.2*20000*LOG((Table3[[#This Row],[Age]]+2))*Table3[[#This Row],[FiveYearDeathRate]]</f>
        <v>1017.2335068489875</v>
      </c>
      <c r="V1129" s="19">
        <f>Table3[Price]+Table3[[#This Row],[FiveYearFuelCost]]+Table3[[#This Row],[FiveYearInsurance]]+Table3[[#This Row],[FiveYearRepairCost]]</f>
        <v>22842.199956056818</v>
      </c>
    </row>
    <row r="1130" spans="1:22" x14ac:dyDescent="0.25">
      <c r="A1130" t="s">
        <v>3080</v>
      </c>
      <c r="B1130" t="s">
        <v>3091</v>
      </c>
      <c r="C1130" t="s">
        <v>3092</v>
      </c>
      <c r="D1130">
        <v>2005</v>
      </c>
      <c r="E1130">
        <v>9</v>
      </c>
      <c r="F1130">
        <v>2</v>
      </c>
      <c r="G1130" s="21">
        <v>22.5</v>
      </c>
      <c r="H1130" s="5">
        <v>108000</v>
      </c>
      <c r="I1130" s="6">
        <v>1.78E-2</v>
      </c>
      <c r="J1130" s="6">
        <v>0.98219999999999996</v>
      </c>
      <c r="K1130" s="6">
        <v>0.1092666667</v>
      </c>
      <c r="L1130" s="6">
        <v>0.89073333330000004</v>
      </c>
      <c r="M1130" s="7">
        <v>4517</v>
      </c>
      <c r="N1130" s="7">
        <v>4443</v>
      </c>
      <c r="O1130" s="7">
        <v>4592</v>
      </c>
      <c r="P1130" t="s">
        <v>66</v>
      </c>
      <c r="Q1130" s="5">
        <f>5*12000*Table3[[#This Row],[FiveYearSurvivalRate]]</f>
        <v>53443.999997999999</v>
      </c>
      <c r="R1130" s="21">
        <f>365*5*Table3[[#This Row],[FiveYearSurvivalRate]]</f>
        <v>1625.5883332725</v>
      </c>
      <c r="S1130" s="19">
        <f>6000/Table3[[#This Row],[Gas Mileage]]*4</f>
        <v>1066.6666666666667</v>
      </c>
      <c r="T1130" s="19">
        <f>5000</f>
        <v>5000</v>
      </c>
      <c r="U1130" s="19">
        <f>Table3[[#This Row],[Price]]^0.2*20000*LOG((Table3[[#This Row],[Age]]+2))*Table3[[#This Row],[FiveYearDeathRate]]</f>
        <v>12249.045031322086</v>
      </c>
      <c r="V1130" s="19">
        <f>Table3[Price]+Table3[[#This Row],[FiveYearFuelCost]]+Table3[[#This Row],[FiveYearInsurance]]+Table3[[#This Row],[FiveYearRepairCost]]</f>
        <v>22832.711697988754</v>
      </c>
    </row>
    <row r="1131" spans="1:22" x14ac:dyDescent="0.25">
      <c r="A1131" t="s">
        <v>3244</v>
      </c>
      <c r="B1131" t="s">
        <v>3259</v>
      </c>
      <c r="C1131" t="s">
        <v>3260</v>
      </c>
      <c r="D1131">
        <v>2011</v>
      </c>
      <c r="E1131">
        <v>3</v>
      </c>
      <c r="F1131">
        <v>4</v>
      </c>
      <c r="G1131" s="21">
        <v>28.87</v>
      </c>
      <c r="H1131" s="5">
        <v>36000</v>
      </c>
      <c r="I1131" s="6">
        <v>1.2E-2</v>
      </c>
      <c r="J1131" s="6">
        <v>0.98799999999999999</v>
      </c>
      <c r="K1131" s="6">
        <v>0.05</v>
      </c>
      <c r="L1131" s="6">
        <v>0.95</v>
      </c>
      <c r="M1131" s="7">
        <v>12360</v>
      </c>
      <c r="N1131" s="7">
        <v>12108</v>
      </c>
      <c r="O1131" s="7">
        <v>12613</v>
      </c>
      <c r="P1131" t="s">
        <v>2278</v>
      </c>
      <c r="Q1131" s="5">
        <f>5*12000*Table3[[#This Row],[FiveYearSurvivalRate]]</f>
        <v>57000</v>
      </c>
      <c r="R1131" s="21">
        <f>365*5*Table3[[#This Row],[FiveYearSurvivalRate]]</f>
        <v>1733.75</v>
      </c>
      <c r="S1131" s="19">
        <f>6000/Table3[[#This Row],[Gas Mileage]]*4</f>
        <v>831.31278143401448</v>
      </c>
      <c r="T1131" s="19">
        <f>5000</f>
        <v>5000</v>
      </c>
      <c r="U1131" s="19">
        <f>Table3[[#This Row],[Price]]^0.2*20000*LOG((Table3[[#This Row],[Age]]+2))*Table3[[#This Row],[FiveYearDeathRate]]</f>
        <v>4601.1059397422769</v>
      </c>
      <c r="V1131" s="19">
        <f>Table3[Price]+Table3[[#This Row],[FiveYearFuelCost]]+Table3[[#This Row],[FiveYearInsurance]]+Table3[[#This Row],[FiveYearRepairCost]]</f>
        <v>22792.418721176291</v>
      </c>
    </row>
    <row r="1132" spans="1:22" x14ac:dyDescent="0.25">
      <c r="A1132" t="s">
        <v>3413</v>
      </c>
      <c r="B1132" t="s">
        <v>3436</v>
      </c>
      <c r="C1132" t="s">
        <v>3437</v>
      </c>
      <c r="D1132">
        <v>2014</v>
      </c>
      <c r="E1132">
        <v>0</v>
      </c>
      <c r="F1132">
        <v>4</v>
      </c>
      <c r="G1132" s="21">
        <v>30.062999999999999</v>
      </c>
      <c r="H1132" s="5">
        <v>0</v>
      </c>
      <c r="I1132" s="6">
        <v>0</v>
      </c>
      <c r="J1132" s="6">
        <v>1</v>
      </c>
      <c r="K1132" s="6">
        <v>1.2E-2</v>
      </c>
      <c r="L1132" s="6">
        <v>0.98799999999999999</v>
      </c>
      <c r="M1132" s="7">
        <v>16485</v>
      </c>
      <c r="N1132" s="7">
        <v>15990</v>
      </c>
      <c r="O1132" s="7">
        <v>16980</v>
      </c>
      <c r="P1132" t="s">
        <v>3697</v>
      </c>
      <c r="Q1132" s="5">
        <f>5*12000*Table3[[#This Row],[FiveYearSurvivalRate]]</f>
        <v>59280</v>
      </c>
      <c r="R1132" s="21">
        <f>365*5*Table3[[#This Row],[FiveYearSurvivalRate]]</f>
        <v>1803.1</v>
      </c>
      <c r="S1132" s="19">
        <f>6000/Table3[[#This Row],[Gas Mileage]]*4</f>
        <v>798.32352060672588</v>
      </c>
      <c r="T1132" s="19">
        <f>5000</f>
        <v>5000</v>
      </c>
      <c r="U1132" s="19">
        <f>Table3[[#This Row],[Price]]^0.2*20000*LOG((Table3[[#This Row],[Age]]+2))*Table3[[#This Row],[FiveYearDeathRate]]</f>
        <v>503.77754346186225</v>
      </c>
      <c r="V1132" s="19">
        <f>Table3[Price]+Table3[[#This Row],[FiveYearFuelCost]]+Table3[[#This Row],[FiveYearInsurance]]+Table3[[#This Row],[FiveYearRepairCost]]</f>
        <v>22787.101064068589</v>
      </c>
    </row>
    <row r="1133" spans="1:22" x14ac:dyDescent="0.25">
      <c r="A1133" t="s">
        <v>3466</v>
      </c>
      <c r="B1133" t="s">
        <v>3487</v>
      </c>
      <c r="C1133" t="s">
        <v>3488</v>
      </c>
      <c r="D1133">
        <v>2011</v>
      </c>
      <c r="E1133">
        <v>3</v>
      </c>
      <c r="F1133">
        <v>4</v>
      </c>
      <c r="G1133" s="21">
        <v>49.52</v>
      </c>
      <c r="H1133" s="5">
        <v>36000</v>
      </c>
      <c r="I1133" s="6">
        <v>7.1999999999999998E-3</v>
      </c>
      <c r="J1133" s="6">
        <v>0.99280000000000002</v>
      </c>
      <c r="K1133" s="6">
        <v>2.2200000000000001E-2</v>
      </c>
      <c r="L1133" s="6">
        <v>0.9778</v>
      </c>
      <c r="M1133" s="7">
        <v>15171</v>
      </c>
      <c r="N1133" s="7">
        <v>14771</v>
      </c>
      <c r="O1133" s="7">
        <v>15571</v>
      </c>
      <c r="P1133" t="s">
        <v>2088</v>
      </c>
      <c r="Q1133" s="5">
        <f>5*12000*Table3[[#This Row],[FiveYearSurvivalRate]]</f>
        <v>58668</v>
      </c>
      <c r="R1133" s="21">
        <f>365*5*Table3[[#This Row],[FiveYearSurvivalRate]]</f>
        <v>1784.4849999999999</v>
      </c>
      <c r="S1133" s="19">
        <f>6000/Table3[[#This Row],[Gas Mileage]]*4</f>
        <v>484.65266558966073</v>
      </c>
      <c r="T1133" s="19">
        <f>5000</f>
        <v>5000</v>
      </c>
      <c r="U1133" s="19">
        <f>Table3[[#This Row],[Price]]^0.2*20000*LOG((Table3[[#This Row],[Age]]+2))*Table3[[#This Row],[FiveYearDeathRate]]</f>
        <v>2128.3563847181172</v>
      </c>
      <c r="V1133" s="19">
        <f>Table3[Price]+Table3[[#This Row],[FiveYearFuelCost]]+Table3[[#This Row],[FiveYearInsurance]]+Table3[[#This Row],[FiveYearRepairCost]]</f>
        <v>22784.009050307777</v>
      </c>
    </row>
    <row r="1134" spans="1:22" x14ac:dyDescent="0.25">
      <c r="A1134" t="s">
        <v>3398</v>
      </c>
      <c r="B1134" t="s">
        <v>3411</v>
      </c>
      <c r="C1134" t="s">
        <v>3412</v>
      </c>
      <c r="D1134">
        <v>2007</v>
      </c>
      <c r="E1134">
        <v>7</v>
      </c>
      <c r="F1134">
        <v>3.67</v>
      </c>
      <c r="G1134" s="21">
        <v>24.018000000000001</v>
      </c>
      <c r="H1134" s="5">
        <v>84000</v>
      </c>
      <c r="I1134" s="6">
        <v>1.9400000000000001E-2</v>
      </c>
      <c r="J1134" s="6">
        <v>0.98060000000000003</v>
      </c>
      <c r="K1134" s="6">
        <v>8.7133333300000004E-2</v>
      </c>
      <c r="L1134" s="6">
        <v>0.91286666670000005</v>
      </c>
      <c r="M1134" s="7">
        <v>7008</v>
      </c>
      <c r="N1134" s="7">
        <v>6868</v>
      </c>
      <c r="O1134" s="7">
        <v>7148</v>
      </c>
      <c r="P1134" t="s">
        <v>556</v>
      </c>
      <c r="Q1134" s="5">
        <f>5*12000*Table3[[#This Row],[FiveYearSurvivalRate]]</f>
        <v>54772.000002000001</v>
      </c>
      <c r="R1134" s="21">
        <f>365*5*Table3[[#This Row],[FiveYearSurvivalRate]]</f>
        <v>1665.9816667275002</v>
      </c>
      <c r="S1134" s="19">
        <f>6000/Table3[[#This Row],[Gas Mileage]]*4</f>
        <v>999.25056207844113</v>
      </c>
      <c r="T1134" s="19">
        <f>5000</f>
        <v>5000</v>
      </c>
      <c r="U1134" s="19">
        <f>Table3[[#This Row],[Price]]^0.2*20000*LOG((Table3[[#This Row],[Age]]+2))*Table3[[#This Row],[FiveYearDeathRate]]</f>
        <v>9772.1899965734792</v>
      </c>
      <c r="V1134" s="19">
        <f>Table3[Price]+Table3[[#This Row],[FiveYearFuelCost]]+Table3[[#This Row],[FiveYearInsurance]]+Table3[[#This Row],[FiveYearRepairCost]]</f>
        <v>22779.440558651921</v>
      </c>
    </row>
    <row r="1135" spans="1:22" x14ac:dyDescent="0.25">
      <c r="A1135" t="s">
        <v>3376</v>
      </c>
      <c r="B1135" t="s">
        <v>3392</v>
      </c>
      <c r="C1135" t="s">
        <v>3393</v>
      </c>
      <c r="D1135">
        <v>2008</v>
      </c>
      <c r="E1135">
        <v>6</v>
      </c>
      <c r="F1135">
        <v>1.67</v>
      </c>
      <c r="G1135" s="21">
        <v>26.471</v>
      </c>
      <c r="H1135" s="5">
        <v>72000</v>
      </c>
      <c r="I1135" s="6">
        <v>1.9E-2</v>
      </c>
      <c r="J1135" s="6">
        <v>0.98099999999999998</v>
      </c>
      <c r="K1135" s="6">
        <v>6.7066666699999999E-2</v>
      </c>
      <c r="L1135" s="6">
        <v>0.93293333329999995</v>
      </c>
      <c r="M1135" s="7">
        <v>9323</v>
      </c>
      <c r="N1135" s="7">
        <v>9023</v>
      </c>
      <c r="O1135" s="7">
        <v>9624</v>
      </c>
      <c r="P1135" t="s">
        <v>884</v>
      </c>
      <c r="Q1135" s="5">
        <f>5*12000*Table3[[#This Row],[FiveYearSurvivalRate]]</f>
        <v>55975.999997999999</v>
      </c>
      <c r="R1135" s="21">
        <f>365*5*Table3[[#This Row],[FiveYearSurvivalRate]]</f>
        <v>1702.6033332724999</v>
      </c>
      <c r="S1135" s="19">
        <f>6000/Table3[[#This Row],[Gas Mileage]]*4</f>
        <v>906.65256318235049</v>
      </c>
      <c r="T1135" s="19">
        <f>5000</f>
        <v>5000</v>
      </c>
      <c r="U1135" s="19">
        <f>Table3[[#This Row],[Price]]^0.2*20000*LOG((Table3[[#This Row],[Age]]+2))*Table3[[#This Row],[FiveYearDeathRate]]</f>
        <v>7536.6592709574252</v>
      </c>
      <c r="V1135" s="19">
        <f>Table3[Price]+Table3[[#This Row],[FiveYearFuelCost]]+Table3[[#This Row],[FiveYearInsurance]]+Table3[[#This Row],[FiveYearRepairCost]]</f>
        <v>22766.311834139775</v>
      </c>
    </row>
    <row r="1136" spans="1:22" x14ac:dyDescent="0.25">
      <c r="A1136" t="s">
        <v>3446</v>
      </c>
      <c r="B1136" t="s">
        <v>3451</v>
      </c>
      <c r="C1136" t="s">
        <v>3452</v>
      </c>
      <c r="D1136">
        <v>2014</v>
      </c>
      <c r="E1136">
        <v>0</v>
      </c>
      <c r="F1136">
        <v>4</v>
      </c>
      <c r="G1136" s="21">
        <v>29.363</v>
      </c>
      <c r="H1136" s="5">
        <v>0</v>
      </c>
      <c r="I1136" s="6">
        <v>0</v>
      </c>
      <c r="J1136" s="6">
        <v>1</v>
      </c>
      <c r="K1136" s="6">
        <v>1.2E-2</v>
      </c>
      <c r="L1136" s="6">
        <v>0.98799999999999999</v>
      </c>
      <c r="M1136" s="7">
        <v>16434</v>
      </c>
      <c r="N1136" s="7">
        <v>15920</v>
      </c>
      <c r="O1136" s="7">
        <v>16948</v>
      </c>
      <c r="P1136" t="s">
        <v>3703</v>
      </c>
      <c r="Q1136" s="5">
        <f>5*12000*Table3[[#This Row],[FiveYearSurvivalRate]]</f>
        <v>59280</v>
      </c>
      <c r="R1136" s="21">
        <f>365*5*Table3[[#This Row],[FiveYearSurvivalRate]]</f>
        <v>1803.1</v>
      </c>
      <c r="S1136" s="19">
        <f>6000/Table3[[#This Row],[Gas Mileage]]*4</f>
        <v>817.35517487995094</v>
      </c>
      <c r="T1136" s="19">
        <f>5000</f>
        <v>5000</v>
      </c>
      <c r="U1136" s="19">
        <f>Table3[[#This Row],[Price]]^0.2*20000*LOG((Table3[[#This Row],[Age]]+2))*Table3[[#This Row],[FiveYearDeathRate]]</f>
        <v>503.46544751730153</v>
      </c>
      <c r="V1136" s="19">
        <f>Table3[Price]+Table3[[#This Row],[FiveYearFuelCost]]+Table3[[#This Row],[FiveYearInsurance]]+Table3[[#This Row],[FiveYearRepairCost]]</f>
        <v>22754.820622397252</v>
      </c>
    </row>
    <row r="1137" spans="1:22" x14ac:dyDescent="0.25">
      <c r="A1137" t="s">
        <v>3413</v>
      </c>
      <c r="B1137" t="s">
        <v>3422</v>
      </c>
      <c r="C1137" t="s">
        <v>3423</v>
      </c>
      <c r="D1137">
        <v>2013</v>
      </c>
      <c r="E1137">
        <v>1</v>
      </c>
      <c r="F1137">
        <v>4</v>
      </c>
      <c r="G1137" s="21">
        <v>28.164000000000001</v>
      </c>
      <c r="H1137" s="5">
        <v>12000</v>
      </c>
      <c r="I1137" s="6">
        <v>2.3999999999999998E-3</v>
      </c>
      <c r="J1137" s="6">
        <v>0.99760000000000004</v>
      </c>
      <c r="K1137" s="6">
        <v>1.5699999999999999E-2</v>
      </c>
      <c r="L1137" s="6">
        <v>0.98429999999999995</v>
      </c>
      <c r="M1137" s="7">
        <v>15860</v>
      </c>
      <c r="N1137" s="7">
        <v>15431</v>
      </c>
      <c r="O1137" s="7">
        <v>16290</v>
      </c>
      <c r="P1137" t="s">
        <v>2732</v>
      </c>
      <c r="Q1137" s="5">
        <f>5*12000*Table3[[#This Row],[FiveYearSurvivalRate]]</f>
        <v>59058</v>
      </c>
      <c r="R1137" s="21">
        <f>365*5*Table3[[#This Row],[FiveYearSurvivalRate]]</f>
        <v>1796.3474999999999</v>
      </c>
      <c r="S1137" s="19">
        <f>6000/Table3[[#This Row],[Gas Mileage]]*4</f>
        <v>852.15168299957384</v>
      </c>
      <c r="T1137" s="19">
        <f>5000</f>
        <v>5000</v>
      </c>
      <c r="U1137" s="19">
        <f>Table3[[#This Row],[Price]]^0.2*20000*LOG((Table3[[#This Row],[Age]]+2))*Table3[[#This Row],[FiveYearDeathRate]]</f>
        <v>1036.6187227813043</v>
      </c>
      <c r="V1137" s="19">
        <f>Table3[Price]+Table3[[#This Row],[FiveYearFuelCost]]+Table3[[#This Row],[FiveYearInsurance]]+Table3[[#This Row],[FiveYearRepairCost]]</f>
        <v>22748.770405780881</v>
      </c>
    </row>
    <row r="1138" spans="1:22" x14ac:dyDescent="0.25">
      <c r="A1138" t="s">
        <v>3376</v>
      </c>
      <c r="B1138" t="s">
        <v>3388</v>
      </c>
      <c r="C1138" t="s">
        <v>3389</v>
      </c>
      <c r="D1138">
        <v>2013</v>
      </c>
      <c r="E1138">
        <v>1</v>
      </c>
      <c r="G1138" s="21">
        <v>25.16</v>
      </c>
      <c r="H1138" s="5">
        <v>12000</v>
      </c>
      <c r="I1138" s="6">
        <v>3.2000000000000002E-3</v>
      </c>
      <c r="J1138" s="6">
        <v>0.99680000000000002</v>
      </c>
      <c r="K1138" s="6">
        <v>1.9E-2</v>
      </c>
      <c r="L1138" s="6">
        <v>0.98099999999999998</v>
      </c>
      <c r="M1138" s="7">
        <v>15529</v>
      </c>
      <c r="N1138" s="7">
        <v>15271</v>
      </c>
      <c r="O1138" s="7">
        <v>15788</v>
      </c>
      <c r="P1138" t="s">
        <v>2712</v>
      </c>
      <c r="Q1138" s="5">
        <f>5*12000*Table3[[#This Row],[FiveYearSurvivalRate]]</f>
        <v>58860</v>
      </c>
      <c r="R1138" s="21">
        <f>365*5*Table3[[#This Row],[FiveYearSurvivalRate]]</f>
        <v>1790.325</v>
      </c>
      <c r="S1138" s="19">
        <f>6000/Table3[[#This Row],[Gas Mileage]]*4</f>
        <v>953.89507154213038</v>
      </c>
      <c r="T1138" s="19">
        <f>5000</f>
        <v>5000</v>
      </c>
      <c r="U1138" s="19">
        <f>Table3[[#This Row],[Price]]^0.2*20000*LOG((Table3[[#This Row],[Age]]+2))*Table3[[#This Row],[FiveYearDeathRate]]</f>
        <v>1249.2261262844602</v>
      </c>
      <c r="V1138" s="19">
        <f>Table3[Price]+Table3[[#This Row],[FiveYearFuelCost]]+Table3[[#This Row],[FiveYearInsurance]]+Table3[[#This Row],[FiveYearRepairCost]]</f>
        <v>22732.121197826589</v>
      </c>
    </row>
    <row r="1139" spans="1:22" x14ac:dyDescent="0.25">
      <c r="A1139" t="s">
        <v>3413</v>
      </c>
      <c r="B1139" t="s">
        <v>3432</v>
      </c>
      <c r="C1139" t="s">
        <v>3433</v>
      </c>
      <c r="D1139">
        <v>2011</v>
      </c>
      <c r="E1139">
        <v>3</v>
      </c>
      <c r="F1139">
        <v>3.67</v>
      </c>
      <c r="G1139" s="21">
        <v>21.102</v>
      </c>
      <c r="H1139" s="5">
        <v>36000</v>
      </c>
      <c r="I1139" s="6">
        <v>7.1999999999999998E-3</v>
      </c>
      <c r="J1139" s="6">
        <v>0.99280000000000002</v>
      </c>
      <c r="K1139" s="6">
        <v>2.3099999999999999E-2</v>
      </c>
      <c r="L1139" s="6">
        <v>0.97689999999999999</v>
      </c>
      <c r="M1139" s="7">
        <v>14399</v>
      </c>
      <c r="N1139" s="7">
        <v>14075</v>
      </c>
      <c r="O1139" s="7">
        <v>14722</v>
      </c>
      <c r="P1139" t="s">
        <v>2030</v>
      </c>
      <c r="Q1139" s="5">
        <f>5*12000*Table3[[#This Row],[FiveYearSurvivalRate]]</f>
        <v>58614</v>
      </c>
      <c r="R1139" s="21">
        <f>365*5*Table3[[#This Row],[FiveYearSurvivalRate]]</f>
        <v>1782.8425</v>
      </c>
      <c r="S1139" s="19">
        <f>6000/Table3[[#This Row],[Gas Mileage]]*4</f>
        <v>1137.3329542223485</v>
      </c>
      <c r="T1139" s="19">
        <f>5000</f>
        <v>5000</v>
      </c>
      <c r="U1139" s="19">
        <f>Table3[[#This Row],[Price]]^0.2*20000*LOG((Table3[[#This Row],[Age]]+2))*Table3[[#This Row],[FiveYearDeathRate]]</f>
        <v>2191.6287084786595</v>
      </c>
      <c r="V1139" s="19">
        <f>Table3[Price]+Table3[[#This Row],[FiveYearFuelCost]]+Table3[[#This Row],[FiveYearInsurance]]+Table3[[#This Row],[FiveYearRepairCost]]</f>
        <v>22727.961662701011</v>
      </c>
    </row>
    <row r="1140" spans="1:22" x14ac:dyDescent="0.25">
      <c r="A1140" t="s">
        <v>3376</v>
      </c>
      <c r="B1140" t="s">
        <v>3383</v>
      </c>
      <c r="C1140" t="s">
        <v>3384</v>
      </c>
      <c r="D1140">
        <v>2007</v>
      </c>
      <c r="E1140">
        <v>7</v>
      </c>
      <c r="F1140">
        <v>4</v>
      </c>
      <c r="G1140" s="21">
        <v>32.340000000000003</v>
      </c>
      <c r="H1140" s="5">
        <v>84000</v>
      </c>
      <c r="I1140" s="6">
        <v>2.1999999999999999E-2</v>
      </c>
      <c r="J1140" s="6">
        <v>0.97799999999999998</v>
      </c>
      <c r="K1140" s="6">
        <v>8.8133333300000005E-2</v>
      </c>
      <c r="L1140" s="6">
        <v>0.91186666670000005</v>
      </c>
      <c r="M1140" s="7">
        <v>7071</v>
      </c>
      <c r="N1140" s="7">
        <v>6950</v>
      </c>
      <c r="O1140" s="7">
        <v>7191</v>
      </c>
      <c r="P1140" t="s">
        <v>540</v>
      </c>
      <c r="Q1140" s="5">
        <f>5*12000*Table3[[#This Row],[FiveYearSurvivalRate]]</f>
        <v>54712.000002000001</v>
      </c>
      <c r="R1140" s="21">
        <f>365*5*Table3[[#This Row],[FiveYearSurvivalRate]]</f>
        <v>1664.1566667275001</v>
      </c>
      <c r="S1140" s="19">
        <f>6000/Table3[[#This Row],[Gas Mileage]]*4</f>
        <v>742.11502782931348</v>
      </c>
      <c r="T1140" s="19">
        <f>5000</f>
        <v>5000</v>
      </c>
      <c r="U1140" s="19">
        <f>Table3[[#This Row],[Price]]^0.2*20000*LOG((Table3[[#This Row],[Age]]+2))*Table3[[#This Row],[FiveYearDeathRate]]</f>
        <v>9902.0500825946074</v>
      </c>
      <c r="V1140" s="19">
        <f>Table3[Price]+Table3[[#This Row],[FiveYearFuelCost]]+Table3[[#This Row],[FiveYearInsurance]]+Table3[[#This Row],[FiveYearRepairCost]]</f>
        <v>22715.165110423921</v>
      </c>
    </row>
    <row r="1141" spans="1:22" x14ac:dyDescent="0.25">
      <c r="A1141" t="s">
        <v>3413</v>
      </c>
      <c r="B1141" t="s">
        <v>3430</v>
      </c>
      <c r="C1141" t="s">
        <v>3431</v>
      </c>
      <c r="D1141">
        <v>2010</v>
      </c>
      <c r="E1141">
        <v>4</v>
      </c>
      <c r="F1141">
        <v>2.67</v>
      </c>
      <c r="G1141" s="21">
        <v>20.518999999999998</v>
      </c>
      <c r="H1141" s="5">
        <v>48000</v>
      </c>
      <c r="I1141" s="6">
        <v>9.5999999999999992E-3</v>
      </c>
      <c r="J1141" s="6">
        <v>0.99039999999999995</v>
      </c>
      <c r="K1141" s="6">
        <v>2.6800000000000001E-2</v>
      </c>
      <c r="L1141" s="6">
        <v>0.97319999999999995</v>
      </c>
      <c r="M1141" s="7">
        <v>13740</v>
      </c>
      <c r="N1141" s="7">
        <v>13446</v>
      </c>
      <c r="O1141" s="7">
        <v>14034</v>
      </c>
      <c r="P1141" t="s">
        <v>1620</v>
      </c>
      <c r="Q1141" s="5">
        <f>5*12000*Table3[[#This Row],[FiveYearSurvivalRate]]</f>
        <v>58392</v>
      </c>
      <c r="R1141" s="21">
        <f>365*5*Table3[[#This Row],[FiveYearSurvivalRate]]</f>
        <v>1776.09</v>
      </c>
      <c r="S1141" s="19">
        <f>6000/Table3[[#This Row],[Gas Mileage]]*4</f>
        <v>1169.6476436473513</v>
      </c>
      <c r="T1141" s="19">
        <f>5000</f>
        <v>5000</v>
      </c>
      <c r="U1141" s="19">
        <f>Table3[[#This Row],[Price]]^0.2*20000*LOG((Table3[[#This Row],[Age]]+2))*Table3[[#This Row],[FiveYearDeathRate]]</f>
        <v>2804.3108731756774</v>
      </c>
      <c r="V1141" s="19">
        <f>Table3[Price]+Table3[[#This Row],[FiveYearFuelCost]]+Table3[[#This Row],[FiveYearInsurance]]+Table3[[#This Row],[FiveYearRepairCost]]</f>
        <v>22713.95851682303</v>
      </c>
    </row>
    <row r="1142" spans="1:22" x14ac:dyDescent="0.25">
      <c r="A1142" t="s">
        <v>3376</v>
      </c>
      <c r="B1142" t="s">
        <v>3394</v>
      </c>
      <c r="C1142" t="s">
        <v>3395</v>
      </c>
      <c r="D1142">
        <v>2006</v>
      </c>
      <c r="E1142">
        <v>8</v>
      </c>
      <c r="F1142">
        <v>0.67</v>
      </c>
      <c r="G1142" s="21">
        <v>19.5</v>
      </c>
      <c r="H1142" s="5">
        <v>96000</v>
      </c>
      <c r="I1142" s="6">
        <v>2.5000000000000001E-2</v>
      </c>
      <c r="J1142" s="6">
        <v>0.97499999999999998</v>
      </c>
      <c r="K1142" s="6">
        <v>0.10920000000000001</v>
      </c>
      <c r="L1142" s="6">
        <v>0.89080000000000004</v>
      </c>
      <c r="M1142" s="7">
        <v>4643</v>
      </c>
      <c r="N1142" s="7">
        <v>4553</v>
      </c>
      <c r="O1142" s="7">
        <v>4733</v>
      </c>
      <c r="P1142" t="s">
        <v>500</v>
      </c>
      <c r="Q1142" s="5">
        <f>5*12000*Table3[[#This Row],[FiveYearSurvivalRate]]</f>
        <v>53448</v>
      </c>
      <c r="R1142" s="21">
        <f>365*5*Table3[[#This Row],[FiveYearSurvivalRate]]</f>
        <v>1625.71</v>
      </c>
      <c r="S1142" s="19">
        <f>6000/Table3[[#This Row],[Gas Mileage]]*4</f>
        <v>1230.7692307692307</v>
      </c>
      <c r="T1142" s="19">
        <f>5000</f>
        <v>5000</v>
      </c>
      <c r="U1142" s="19">
        <f>Table3[[#This Row],[Price]]^0.2*20000*LOG((Table3[[#This Row],[Age]]+2))*Table3[[#This Row],[FiveYearDeathRate]]</f>
        <v>11819.861039089576</v>
      </c>
      <c r="V1142" s="19">
        <f>Table3[Price]+Table3[[#This Row],[FiveYearFuelCost]]+Table3[[#This Row],[FiveYearInsurance]]+Table3[[#This Row],[FiveYearRepairCost]]</f>
        <v>22693.630269858804</v>
      </c>
    </row>
    <row r="1143" spans="1:22" x14ac:dyDescent="0.25">
      <c r="A1143" t="s">
        <v>3528</v>
      </c>
      <c r="B1143" t="s">
        <v>3535</v>
      </c>
      <c r="C1143" t="s">
        <v>3536</v>
      </c>
      <c r="D1143">
        <v>2006</v>
      </c>
      <c r="E1143">
        <v>8</v>
      </c>
      <c r="F1143">
        <v>4</v>
      </c>
      <c r="G1143" s="22">
        <v>23.72</v>
      </c>
      <c r="H1143" s="5">
        <v>96000</v>
      </c>
      <c r="I1143" s="6">
        <v>1.95E-2</v>
      </c>
      <c r="J1143" s="6">
        <v>0.98050000000000004</v>
      </c>
      <c r="K1143" s="6">
        <v>9.4399999999999998E-2</v>
      </c>
      <c r="L1143" s="6">
        <v>0.90559999999999996</v>
      </c>
      <c r="M1143" s="7">
        <v>5939</v>
      </c>
      <c r="N1143" s="7">
        <v>5847</v>
      </c>
      <c r="O1143" s="7">
        <v>6031</v>
      </c>
      <c r="P1143" t="s">
        <v>328</v>
      </c>
      <c r="Q1143" s="5">
        <f>5*12000*Table3[[#This Row],[FiveYearSurvivalRate]]</f>
        <v>54336</v>
      </c>
      <c r="R1143" s="21">
        <f>365*5*Table3[[#This Row],[FiveYearSurvivalRate]]</f>
        <v>1652.72</v>
      </c>
      <c r="S1143" s="19">
        <f>6000/Table3[[#This Row],[Gas Mileage]]*4</f>
        <v>1011.8043844856661</v>
      </c>
      <c r="T1143" s="19">
        <f>5000</f>
        <v>5000</v>
      </c>
      <c r="U1143" s="19">
        <f>Table3[[#This Row],[Price]]^0.2*20000*LOG((Table3[[#This Row],[Age]]+2))*Table3[[#This Row],[FiveYearDeathRate]]</f>
        <v>10733.58142050178</v>
      </c>
      <c r="V1143" s="19">
        <f>Table3[Price]+Table3[[#This Row],[FiveYearFuelCost]]+Table3[[#This Row],[FiveYearInsurance]]+Table3[[#This Row],[FiveYearRepairCost]]</f>
        <v>22684.385804987447</v>
      </c>
    </row>
    <row r="1144" spans="1:22" x14ac:dyDescent="0.25">
      <c r="A1144" t="s">
        <v>3217</v>
      </c>
      <c r="B1144" t="s">
        <v>3228</v>
      </c>
      <c r="C1144" t="s">
        <v>3229</v>
      </c>
      <c r="D1144">
        <v>2009</v>
      </c>
      <c r="E1144">
        <v>5</v>
      </c>
      <c r="F1144">
        <v>4</v>
      </c>
      <c r="G1144" s="21">
        <v>21.5</v>
      </c>
      <c r="H1144" s="5">
        <v>60000</v>
      </c>
      <c r="I1144" s="6">
        <v>1.0999999999999999E-2</v>
      </c>
      <c r="J1144" s="6">
        <v>0.98899999999999999</v>
      </c>
      <c r="K1144" s="6">
        <v>3.6999999999999998E-2</v>
      </c>
      <c r="L1144" s="6">
        <v>0.96299999999999997</v>
      </c>
      <c r="M1144" s="7">
        <v>12442</v>
      </c>
      <c r="N1144" s="7">
        <v>12188</v>
      </c>
      <c r="O1144" s="7">
        <v>12696</v>
      </c>
      <c r="P1144" t="s">
        <v>1462</v>
      </c>
      <c r="Q1144" s="5">
        <f>5*12000*Table3[[#This Row],[FiveYearSurvivalRate]]</f>
        <v>57780</v>
      </c>
      <c r="R1144" s="21">
        <f>365*5*Table3[[#This Row],[FiveYearSurvivalRate]]</f>
        <v>1757.4749999999999</v>
      </c>
      <c r="S1144" s="19">
        <f>6000/Table3[[#This Row],[Gas Mileage]]*4</f>
        <v>1116.2790697674418</v>
      </c>
      <c r="T1144" s="19">
        <f>5000</f>
        <v>5000</v>
      </c>
      <c r="U1144" s="19">
        <f>Table3[[#This Row],[Price]]^0.2*20000*LOG((Table3[[#This Row],[Age]]+2))*Table3[[#This Row],[FiveYearDeathRate]]</f>
        <v>4122.0841518728412</v>
      </c>
      <c r="V1144" s="19">
        <f>Table3[Price]+Table3[[#This Row],[FiveYearFuelCost]]+Table3[[#This Row],[FiveYearInsurance]]+Table3[[#This Row],[FiveYearRepairCost]]</f>
        <v>22680.363221640284</v>
      </c>
    </row>
    <row r="1145" spans="1:22" x14ac:dyDescent="0.25">
      <c r="A1145" t="s">
        <v>3301</v>
      </c>
      <c r="B1145" t="s">
        <v>3326</v>
      </c>
      <c r="C1145" t="s">
        <v>3327</v>
      </c>
      <c r="D1145">
        <v>2012</v>
      </c>
      <c r="E1145">
        <v>2</v>
      </c>
      <c r="F1145">
        <v>4</v>
      </c>
      <c r="G1145" s="21">
        <v>23.85</v>
      </c>
      <c r="H1145" s="5">
        <v>24000</v>
      </c>
      <c r="I1145" s="6">
        <v>4.7999999999999996E-3</v>
      </c>
      <c r="J1145" s="6">
        <v>0.99519999999999997</v>
      </c>
      <c r="K1145" s="6">
        <v>1.7000000000000001E-2</v>
      </c>
      <c r="L1145" s="6">
        <v>0.98299999999999998</v>
      </c>
      <c r="M1145" s="7">
        <v>15238</v>
      </c>
      <c r="N1145" s="7">
        <v>14895</v>
      </c>
      <c r="O1145" s="7">
        <v>15580</v>
      </c>
      <c r="P1145" t="s">
        <v>2316</v>
      </c>
      <c r="Q1145" s="5">
        <f>5*12000*Table3[[#This Row],[FiveYearSurvivalRate]]</f>
        <v>58980</v>
      </c>
      <c r="R1145" s="21">
        <f>365*5*Table3[[#This Row],[FiveYearSurvivalRate]]</f>
        <v>1793.9749999999999</v>
      </c>
      <c r="S1145" s="19">
        <f>6000/Table3[[#This Row],[Gas Mileage]]*4</f>
        <v>1006.2893081761006</v>
      </c>
      <c r="T1145" s="19">
        <f>5000</f>
        <v>5000</v>
      </c>
      <c r="U1145" s="19">
        <f>Table3[[#This Row],[Price]]^0.2*20000*LOG((Table3[[#This Row],[Age]]+2))*Table3[[#This Row],[FiveYearDeathRate]]</f>
        <v>1405.0904399215708</v>
      </c>
      <c r="V1145" s="19">
        <f>Table3[Price]+Table3[[#This Row],[FiveYearFuelCost]]+Table3[[#This Row],[FiveYearInsurance]]+Table3[[#This Row],[FiveYearRepairCost]]</f>
        <v>22649.379748097672</v>
      </c>
    </row>
    <row r="1146" spans="1:22" x14ac:dyDescent="0.25">
      <c r="A1146" t="s">
        <v>3175</v>
      </c>
      <c r="B1146" t="s">
        <v>3192</v>
      </c>
      <c r="C1146" t="s">
        <v>3193</v>
      </c>
      <c r="D1146">
        <v>2007</v>
      </c>
      <c r="E1146">
        <v>7</v>
      </c>
      <c r="F1146">
        <v>1.67</v>
      </c>
      <c r="G1146" s="21">
        <v>32.5</v>
      </c>
      <c r="H1146" s="5">
        <v>84000</v>
      </c>
      <c r="I1146" s="6">
        <v>2.3E-2</v>
      </c>
      <c r="J1146" s="6">
        <v>0.97699999999999998</v>
      </c>
      <c r="K1146" s="6">
        <v>0.1192666667</v>
      </c>
      <c r="L1146" s="6">
        <v>0.88073333330000003</v>
      </c>
      <c r="M1146" s="7">
        <v>4606</v>
      </c>
      <c r="N1146" s="7">
        <v>4483</v>
      </c>
      <c r="O1146" s="7">
        <v>4728</v>
      </c>
      <c r="P1146" t="s">
        <v>728</v>
      </c>
      <c r="Q1146" s="5">
        <f>5*12000*Table3[[#This Row],[FiveYearSurvivalRate]]</f>
        <v>52843.999997999999</v>
      </c>
      <c r="R1146" s="21">
        <f>365*5*Table3[[#This Row],[FiveYearSurvivalRate]]</f>
        <v>1607.3383332725</v>
      </c>
      <c r="S1146" s="19">
        <f>6000/Table3[[#This Row],[Gas Mileage]]*4</f>
        <v>738.46153846153845</v>
      </c>
      <c r="T1146" s="19">
        <f>5000</f>
        <v>5000</v>
      </c>
      <c r="U1146" s="19">
        <f>Table3[[#This Row],[Price]]^0.2*20000*LOG((Table3[[#This Row],[Age]]+2))*Table3[[#This Row],[FiveYearDeathRate]]</f>
        <v>12299.07991919105</v>
      </c>
      <c r="V1146" s="19">
        <f>Table3[Price]+Table3[[#This Row],[FiveYearFuelCost]]+Table3[[#This Row],[FiveYearInsurance]]+Table3[[#This Row],[FiveYearRepairCost]]</f>
        <v>22643.541457652587</v>
      </c>
    </row>
    <row r="1147" spans="1:22" x14ac:dyDescent="0.25">
      <c r="A1147" t="s">
        <v>3301</v>
      </c>
      <c r="B1147" t="s">
        <v>3320</v>
      </c>
      <c r="C1147" t="s">
        <v>3321</v>
      </c>
      <c r="D1147">
        <v>2005</v>
      </c>
      <c r="E1147">
        <v>9</v>
      </c>
      <c r="F1147">
        <v>0.67</v>
      </c>
      <c r="G1147" s="21">
        <v>22.684999999999999</v>
      </c>
      <c r="H1147" s="5">
        <v>108000</v>
      </c>
      <c r="I1147" s="6">
        <v>2.1999999999999999E-2</v>
      </c>
      <c r="J1147" s="6">
        <v>0.97799999999999998</v>
      </c>
      <c r="K1147" s="6">
        <v>0.1135333333</v>
      </c>
      <c r="L1147" s="6">
        <v>0.88646666669999996</v>
      </c>
      <c r="M1147" s="7">
        <v>4089</v>
      </c>
      <c r="N1147" s="7">
        <v>4003</v>
      </c>
      <c r="O1147" s="7">
        <v>4174</v>
      </c>
      <c r="P1147" t="s">
        <v>188</v>
      </c>
      <c r="Q1147" s="5">
        <f>5*12000*Table3[[#This Row],[FiveYearSurvivalRate]]</f>
        <v>53188.000002000001</v>
      </c>
      <c r="R1147" s="21">
        <f>365*5*Table3[[#This Row],[FiveYearSurvivalRate]]</f>
        <v>1617.8016667274999</v>
      </c>
      <c r="S1147" s="19">
        <f>6000/Table3[[#This Row],[Gas Mileage]]*4</f>
        <v>1057.9678201454706</v>
      </c>
      <c r="T1147" s="19">
        <f>5000</f>
        <v>5000</v>
      </c>
      <c r="U1147" s="19">
        <f>Table3[[#This Row],[Price]]^0.2*20000*LOG((Table3[[#This Row],[Age]]+2))*Table3[[#This Row],[FiveYearDeathRate]]</f>
        <v>12476.458586786815</v>
      </c>
      <c r="V1147" s="19">
        <f>Table3[Price]+Table3[[#This Row],[FiveYearFuelCost]]+Table3[[#This Row],[FiveYearInsurance]]+Table3[[#This Row],[FiveYearRepairCost]]</f>
        <v>22623.426406932285</v>
      </c>
    </row>
    <row r="1148" spans="1:22" x14ac:dyDescent="0.25">
      <c r="A1148" t="s">
        <v>3118</v>
      </c>
      <c r="B1148" t="s">
        <v>3133</v>
      </c>
      <c r="C1148" t="s">
        <v>3134</v>
      </c>
      <c r="D1148">
        <v>2009</v>
      </c>
      <c r="E1148">
        <v>5</v>
      </c>
      <c r="F1148">
        <v>3.33</v>
      </c>
      <c r="G1148" s="21">
        <v>25.001000000000001</v>
      </c>
      <c r="H1148" s="5">
        <v>60000</v>
      </c>
      <c r="I1148" s="6">
        <v>1.9E-2</v>
      </c>
      <c r="J1148" s="6">
        <v>0.98099999999999998</v>
      </c>
      <c r="K1148" s="6">
        <v>7.5999999999999998E-2</v>
      </c>
      <c r="L1148" s="6">
        <v>0.92400000000000004</v>
      </c>
      <c r="M1148" s="7">
        <v>8757</v>
      </c>
      <c r="N1148" s="7">
        <v>8571</v>
      </c>
      <c r="O1148" s="7">
        <v>8944</v>
      </c>
      <c r="P1148" t="s">
        <v>1386</v>
      </c>
      <c r="Q1148" s="5">
        <f>5*12000*Table3[[#This Row],[FiveYearSurvivalRate]]</f>
        <v>55440</v>
      </c>
      <c r="R1148" s="21">
        <f>365*5*Table3[[#This Row],[FiveYearSurvivalRate]]</f>
        <v>1686.3000000000002</v>
      </c>
      <c r="S1148" s="19">
        <f>6000/Table3[[#This Row],[Gas Mileage]]*4</f>
        <v>959.96160153593848</v>
      </c>
      <c r="T1148" s="19">
        <f>5000</f>
        <v>5000</v>
      </c>
      <c r="U1148" s="19">
        <f>Table3[[#This Row],[Price]]^0.2*20000*LOG((Table3[[#This Row],[Age]]+2))*Table3[[#This Row],[FiveYearDeathRate]]</f>
        <v>7892.6301534725662</v>
      </c>
      <c r="V1148" s="19">
        <f>Table3[Price]+Table3[[#This Row],[FiveYearFuelCost]]+Table3[[#This Row],[FiveYearInsurance]]+Table3[[#This Row],[FiveYearRepairCost]]</f>
        <v>22609.591755008507</v>
      </c>
    </row>
    <row r="1149" spans="1:22" x14ac:dyDescent="0.25">
      <c r="A1149" t="s">
        <v>3466</v>
      </c>
      <c r="B1149" t="s">
        <v>3495</v>
      </c>
      <c r="C1149" t="s">
        <v>3496</v>
      </c>
      <c r="D1149">
        <v>2012</v>
      </c>
      <c r="E1149">
        <v>2</v>
      </c>
      <c r="F1149">
        <v>3.33</v>
      </c>
      <c r="G1149" s="21">
        <v>20.79</v>
      </c>
      <c r="H1149" s="5">
        <v>24000</v>
      </c>
      <c r="I1149" s="6">
        <v>4.7999999999999996E-3</v>
      </c>
      <c r="J1149" s="6">
        <v>0.99519999999999997</v>
      </c>
      <c r="K1149" s="6">
        <v>1.8800000000000001E-2</v>
      </c>
      <c r="L1149" s="6">
        <v>0.98119999999999996</v>
      </c>
      <c r="M1149" s="7">
        <v>14892</v>
      </c>
      <c r="N1149" s="7">
        <v>14624</v>
      </c>
      <c r="O1149" s="7">
        <v>15159</v>
      </c>
      <c r="P1149" t="s">
        <v>2458</v>
      </c>
      <c r="Q1149" s="5">
        <f>5*12000*Table3[[#This Row],[FiveYearSurvivalRate]]</f>
        <v>58872</v>
      </c>
      <c r="R1149" s="21">
        <f>365*5*Table3[[#This Row],[FiveYearSurvivalRate]]</f>
        <v>1790.6899999999998</v>
      </c>
      <c r="S1149" s="19">
        <f>6000/Table3[[#This Row],[Gas Mileage]]*4</f>
        <v>1154.4011544011544</v>
      </c>
      <c r="T1149" s="19">
        <f>5000</f>
        <v>5000</v>
      </c>
      <c r="U1149" s="19">
        <f>Table3[[#This Row],[Price]]^0.2*20000*LOG((Table3[[#This Row],[Age]]+2))*Table3[[#This Row],[FiveYearDeathRate]]</f>
        <v>1546.7432108769467</v>
      </c>
      <c r="V1149" s="19">
        <f>Table3[Price]+Table3[[#This Row],[FiveYearFuelCost]]+Table3[[#This Row],[FiveYearInsurance]]+Table3[[#This Row],[FiveYearRepairCost]]</f>
        <v>22593.144365278098</v>
      </c>
    </row>
    <row r="1150" spans="1:22" x14ac:dyDescent="0.25">
      <c r="A1150" t="s">
        <v>3376</v>
      </c>
      <c r="B1150" t="s">
        <v>3385</v>
      </c>
      <c r="C1150" t="s">
        <v>3386</v>
      </c>
      <c r="D1150">
        <v>2006</v>
      </c>
      <c r="E1150">
        <v>8</v>
      </c>
      <c r="F1150">
        <v>4</v>
      </c>
      <c r="G1150" s="21">
        <v>32.97</v>
      </c>
      <c r="H1150" s="5">
        <v>96000</v>
      </c>
      <c r="I1150" s="6">
        <v>2.5000000000000001E-2</v>
      </c>
      <c r="J1150" s="6">
        <v>0.97499999999999998</v>
      </c>
      <c r="K1150" s="6">
        <v>0.10920000000000001</v>
      </c>
      <c r="L1150" s="6">
        <v>0.89080000000000004</v>
      </c>
      <c r="M1150" s="7">
        <v>4887</v>
      </c>
      <c r="N1150" s="7">
        <v>4786</v>
      </c>
      <c r="O1150" s="7">
        <v>4987</v>
      </c>
      <c r="P1150" t="s">
        <v>492</v>
      </c>
      <c r="Q1150" s="5">
        <f>5*12000*Table3[[#This Row],[FiveYearSurvivalRate]]</f>
        <v>53448</v>
      </c>
      <c r="R1150" s="21">
        <f>365*5*Table3[[#This Row],[FiveYearSurvivalRate]]</f>
        <v>1625.71</v>
      </c>
      <c r="S1150" s="19">
        <f>6000/Table3[[#This Row],[Gas Mileage]]*4</f>
        <v>727.93448589626939</v>
      </c>
      <c r="T1150" s="19">
        <f>5000</f>
        <v>5000</v>
      </c>
      <c r="U1150" s="19">
        <f>Table3[[#This Row],[Price]]^0.2*20000*LOG((Table3[[#This Row],[Age]]+2))*Table3[[#This Row],[FiveYearDeathRate]]</f>
        <v>11941.561010737221</v>
      </c>
      <c r="V1150" s="19">
        <f>Table3[Price]+Table3[[#This Row],[FiveYearFuelCost]]+Table3[[#This Row],[FiveYearInsurance]]+Table3[[#This Row],[FiveYearRepairCost]]</f>
        <v>22556.495496633492</v>
      </c>
    </row>
    <row r="1151" spans="1:22" x14ac:dyDescent="0.25">
      <c r="A1151" t="s">
        <v>3466</v>
      </c>
      <c r="B1151" t="s">
        <v>3469</v>
      </c>
      <c r="C1151" t="s">
        <v>3470</v>
      </c>
      <c r="D1151">
        <v>2009</v>
      </c>
      <c r="E1151">
        <v>5</v>
      </c>
      <c r="F1151">
        <v>4</v>
      </c>
      <c r="G1151" s="21">
        <v>24.145</v>
      </c>
      <c r="H1151" s="5">
        <v>60000</v>
      </c>
      <c r="I1151" s="6">
        <v>1.2E-2</v>
      </c>
      <c r="J1151" s="6">
        <v>0.98799999999999999</v>
      </c>
      <c r="K1151" s="6">
        <v>4.5999999999999999E-2</v>
      </c>
      <c r="L1151" s="6">
        <v>0.95399999999999996</v>
      </c>
      <c r="M1151" s="7">
        <v>11508</v>
      </c>
      <c r="N1151" s="7">
        <v>11285</v>
      </c>
      <c r="O1151" s="7">
        <v>11731</v>
      </c>
      <c r="P1151" t="s">
        <v>1292</v>
      </c>
      <c r="Q1151" s="5">
        <f>5*12000*Table3[[#This Row],[FiveYearSurvivalRate]]</f>
        <v>57240</v>
      </c>
      <c r="R1151" s="21">
        <f>365*5*Table3[[#This Row],[FiveYearSurvivalRate]]</f>
        <v>1741.05</v>
      </c>
      <c r="S1151" s="19">
        <f>6000/Table3[[#This Row],[Gas Mileage]]*4</f>
        <v>993.99461586249743</v>
      </c>
      <c r="T1151" s="19">
        <f>5000</f>
        <v>5000</v>
      </c>
      <c r="U1151" s="19">
        <f>Table3[[#This Row],[Price]]^0.2*20000*LOG((Table3[[#This Row],[Age]]+2))*Table3[[#This Row],[FiveYearDeathRate]]</f>
        <v>5045.3917469472181</v>
      </c>
      <c r="V1151" s="19">
        <f>Table3[Price]+Table3[[#This Row],[FiveYearFuelCost]]+Table3[[#This Row],[FiveYearInsurance]]+Table3[[#This Row],[FiveYearRepairCost]]</f>
        <v>22547.386362809713</v>
      </c>
    </row>
    <row r="1152" spans="1:22" x14ac:dyDescent="0.25">
      <c r="A1152" t="s">
        <v>3162</v>
      </c>
      <c r="B1152" t="s">
        <v>3169</v>
      </c>
      <c r="C1152" t="s">
        <v>3170</v>
      </c>
      <c r="D1152">
        <v>2011</v>
      </c>
      <c r="E1152">
        <v>3</v>
      </c>
      <c r="F1152">
        <v>4</v>
      </c>
      <c r="G1152" s="21">
        <v>19.978999999999999</v>
      </c>
      <c r="H1152" s="5">
        <v>36000</v>
      </c>
      <c r="I1152" s="6">
        <v>1.0200000000000001E-2</v>
      </c>
      <c r="J1152" s="6">
        <v>0.98980000000000001</v>
      </c>
      <c r="K1152" s="6">
        <v>4.0399999999999998E-2</v>
      </c>
      <c r="L1152" s="6">
        <v>0.95960000000000001</v>
      </c>
      <c r="M1152" s="7">
        <v>12605</v>
      </c>
      <c r="N1152" s="7">
        <v>12372</v>
      </c>
      <c r="O1152" s="7">
        <v>12838</v>
      </c>
      <c r="P1152" t="s">
        <v>2198</v>
      </c>
      <c r="Q1152" s="5">
        <f>5*12000*Table3[[#This Row],[FiveYearSurvivalRate]]</f>
        <v>57576</v>
      </c>
      <c r="R1152" s="21">
        <f>365*5*Table3[[#This Row],[FiveYearSurvivalRate]]</f>
        <v>1751.27</v>
      </c>
      <c r="S1152" s="19">
        <f>6000/Table3[[#This Row],[Gas Mileage]]*4</f>
        <v>1201.2613243906103</v>
      </c>
      <c r="T1152" s="19">
        <f>5000</f>
        <v>5000</v>
      </c>
      <c r="U1152" s="19">
        <f>Table3[[#This Row],[Price]]^0.2*20000*LOG((Table3[[#This Row],[Age]]+2))*Table3[[#This Row],[FiveYearDeathRate]]</f>
        <v>3732.3165413517581</v>
      </c>
      <c r="V1152" s="19">
        <f>Table3[Price]+Table3[[#This Row],[FiveYearFuelCost]]+Table3[[#This Row],[FiveYearInsurance]]+Table3[[#This Row],[FiveYearRepairCost]]</f>
        <v>22538.577865742365</v>
      </c>
    </row>
    <row r="1153" spans="1:22" x14ac:dyDescent="0.25">
      <c r="A1153" t="s">
        <v>3466</v>
      </c>
      <c r="B1153" t="s">
        <v>3481</v>
      </c>
      <c r="C1153" t="s">
        <v>3482</v>
      </c>
      <c r="D1153">
        <v>2007</v>
      </c>
      <c r="E1153">
        <v>7</v>
      </c>
      <c r="F1153">
        <v>3.33</v>
      </c>
      <c r="G1153" s="21">
        <v>21.23</v>
      </c>
      <c r="H1153" s="5">
        <v>84000</v>
      </c>
      <c r="I1153" s="6">
        <v>1.8800000000000001E-2</v>
      </c>
      <c r="J1153" s="6">
        <v>0.98119999999999996</v>
      </c>
      <c r="K1153" s="6">
        <v>6.1866666700000003E-2</v>
      </c>
      <c r="L1153" s="6">
        <v>0.93813333330000004</v>
      </c>
      <c r="M1153" s="7">
        <v>9095</v>
      </c>
      <c r="N1153" s="7">
        <v>8891</v>
      </c>
      <c r="O1153" s="7">
        <v>9300</v>
      </c>
      <c r="P1153" t="s">
        <v>612</v>
      </c>
      <c r="Q1153" s="5">
        <f>5*12000*Table3[[#This Row],[FiveYearSurvivalRate]]</f>
        <v>56287.999997999999</v>
      </c>
      <c r="R1153" s="21">
        <f>365*5*Table3[[#This Row],[FiveYearSurvivalRate]]</f>
        <v>1712.0933332725001</v>
      </c>
      <c r="S1153" s="19">
        <f>6000/Table3[[#This Row],[Gas Mileage]]*4</f>
        <v>1130.4757418747056</v>
      </c>
      <c r="T1153" s="19">
        <f>5000</f>
        <v>5000</v>
      </c>
      <c r="U1153" s="19">
        <f>Table3[[#This Row],[Price]]^0.2*20000*LOG((Table3[[#This Row],[Age]]+2))*Table3[[#This Row],[FiveYearDeathRate]]</f>
        <v>7309.8087301541127</v>
      </c>
      <c r="V1153" s="19">
        <f>Table3[Price]+Table3[[#This Row],[FiveYearFuelCost]]+Table3[[#This Row],[FiveYearInsurance]]+Table3[[#This Row],[FiveYearRepairCost]]</f>
        <v>22535.284472028819</v>
      </c>
    </row>
    <row r="1154" spans="1:22" x14ac:dyDescent="0.25">
      <c r="A1154" t="s">
        <v>3413</v>
      </c>
      <c r="B1154" t="s">
        <v>3428</v>
      </c>
      <c r="C1154" t="s">
        <v>3429</v>
      </c>
      <c r="D1154">
        <v>2010</v>
      </c>
      <c r="E1154">
        <v>4</v>
      </c>
      <c r="F1154">
        <v>3.33</v>
      </c>
      <c r="G1154" s="21">
        <v>20.62</v>
      </c>
      <c r="H1154" s="5">
        <v>48000</v>
      </c>
      <c r="I1154" s="6">
        <v>9.5999999999999992E-3</v>
      </c>
      <c r="J1154" s="6">
        <v>0.99039999999999995</v>
      </c>
      <c r="K1154" s="6">
        <v>2.6800000000000001E-2</v>
      </c>
      <c r="L1154" s="6">
        <v>0.97319999999999995</v>
      </c>
      <c r="M1154" s="7">
        <v>13573</v>
      </c>
      <c r="N1154" s="7">
        <v>13258</v>
      </c>
      <c r="O1154" s="7">
        <v>13887</v>
      </c>
      <c r="P1154" t="s">
        <v>1618</v>
      </c>
      <c r="Q1154" s="5">
        <f>5*12000*Table3[[#This Row],[FiveYearSurvivalRate]]</f>
        <v>58392</v>
      </c>
      <c r="R1154" s="21">
        <f>365*5*Table3[[#This Row],[FiveYearSurvivalRate]]</f>
        <v>1776.09</v>
      </c>
      <c r="S1154" s="19">
        <f>6000/Table3[[#This Row],[Gas Mileage]]*4</f>
        <v>1163.9185257032007</v>
      </c>
      <c r="T1154" s="19">
        <f>5000</f>
        <v>5000</v>
      </c>
      <c r="U1154" s="19">
        <f>Table3[[#This Row],[Price]]^0.2*20000*LOG((Table3[[#This Row],[Age]]+2))*Table3[[#This Row],[FiveYearDeathRate]]</f>
        <v>2797.4606038654565</v>
      </c>
      <c r="V1154" s="19">
        <f>Table3[Price]+Table3[[#This Row],[FiveYearFuelCost]]+Table3[[#This Row],[FiveYearInsurance]]+Table3[[#This Row],[FiveYearRepairCost]]</f>
        <v>22534.379129568657</v>
      </c>
    </row>
    <row r="1155" spans="1:22" x14ac:dyDescent="0.25">
      <c r="A1155" t="s">
        <v>3413</v>
      </c>
      <c r="B1155" t="s">
        <v>3414</v>
      </c>
      <c r="C1155" t="s">
        <v>3415</v>
      </c>
      <c r="D1155">
        <v>2013</v>
      </c>
      <c r="E1155">
        <v>1</v>
      </c>
      <c r="F1155">
        <v>4</v>
      </c>
      <c r="G1155" s="21">
        <v>27.001999999999999</v>
      </c>
      <c r="H1155" s="5">
        <v>12000</v>
      </c>
      <c r="I1155" s="6">
        <v>2.3999999999999998E-3</v>
      </c>
      <c r="J1155" s="6">
        <v>0.99760000000000004</v>
      </c>
      <c r="K1155" s="6">
        <v>1.5699999999999999E-2</v>
      </c>
      <c r="L1155" s="6">
        <v>0.98429999999999995</v>
      </c>
      <c r="M1155" s="7">
        <v>15612</v>
      </c>
      <c r="N1155" s="7">
        <v>15306</v>
      </c>
      <c r="O1155" s="7">
        <v>15918</v>
      </c>
      <c r="P1155" t="s">
        <v>2722</v>
      </c>
      <c r="Q1155" s="5">
        <f>5*12000*Table3[[#This Row],[FiveYearSurvivalRate]]</f>
        <v>59058</v>
      </c>
      <c r="R1155" s="21">
        <f>365*5*Table3[[#This Row],[FiveYearSurvivalRate]]</f>
        <v>1796.3474999999999</v>
      </c>
      <c r="S1155" s="19">
        <f>6000/Table3[[#This Row],[Gas Mileage]]*4</f>
        <v>888.82305014443375</v>
      </c>
      <c r="T1155" s="19">
        <f>5000</f>
        <v>5000</v>
      </c>
      <c r="U1155" s="19">
        <f>Table3[[#This Row],[Price]]^0.2*20000*LOG((Table3[[#This Row],[Age]]+2))*Table3[[#This Row],[FiveYearDeathRate]]</f>
        <v>1033.3563687931228</v>
      </c>
      <c r="V1155" s="19">
        <f>Table3[Price]+Table3[[#This Row],[FiveYearFuelCost]]+Table3[[#This Row],[FiveYearInsurance]]+Table3[[#This Row],[FiveYearRepairCost]]</f>
        <v>22534.179418937558</v>
      </c>
    </row>
    <row r="1156" spans="1:22" x14ac:dyDescent="0.25">
      <c r="A1156" t="s">
        <v>3413</v>
      </c>
      <c r="B1156" t="s">
        <v>3422</v>
      </c>
      <c r="C1156" t="s">
        <v>3423</v>
      </c>
      <c r="D1156">
        <v>2012</v>
      </c>
      <c r="E1156">
        <v>2</v>
      </c>
      <c r="F1156">
        <v>4</v>
      </c>
      <c r="G1156" s="21">
        <v>28.164000000000001</v>
      </c>
      <c r="H1156" s="5">
        <v>24000</v>
      </c>
      <c r="I1156" s="6">
        <v>4.7999999999999996E-3</v>
      </c>
      <c r="J1156" s="6">
        <v>0.99519999999999997</v>
      </c>
      <c r="K1156" s="6">
        <v>1.9400000000000001E-2</v>
      </c>
      <c r="L1156" s="6">
        <v>0.98060000000000003</v>
      </c>
      <c r="M1156" s="7">
        <v>15075</v>
      </c>
      <c r="N1156" s="7">
        <v>14761</v>
      </c>
      <c r="O1156" s="7">
        <v>15390</v>
      </c>
      <c r="P1156" t="s">
        <v>2386</v>
      </c>
      <c r="Q1156" s="5">
        <f>5*12000*Table3[[#This Row],[FiveYearSurvivalRate]]</f>
        <v>58836</v>
      </c>
      <c r="R1156" s="21">
        <f>365*5*Table3[[#This Row],[FiveYearSurvivalRate]]</f>
        <v>1789.595</v>
      </c>
      <c r="S1156" s="19">
        <f>6000/Table3[[#This Row],[Gas Mileage]]*4</f>
        <v>852.15168299957384</v>
      </c>
      <c r="T1156" s="19">
        <f>5000</f>
        <v>5000</v>
      </c>
      <c r="U1156" s="19">
        <f>Table3[[#This Row],[Price]]^0.2*20000*LOG((Table3[[#This Row],[Age]]+2))*Table3[[#This Row],[FiveYearDeathRate]]</f>
        <v>1600.0109607492284</v>
      </c>
      <c r="V1156" s="19">
        <f>Table3[Price]+Table3[[#This Row],[FiveYearFuelCost]]+Table3[[#This Row],[FiveYearInsurance]]+Table3[[#This Row],[FiveYearRepairCost]]</f>
        <v>22527.162643748801</v>
      </c>
    </row>
    <row r="1157" spans="1:22" x14ac:dyDescent="0.25">
      <c r="A1157" t="s">
        <v>3288</v>
      </c>
      <c r="B1157" t="s">
        <v>3291</v>
      </c>
      <c r="C1157" t="s">
        <v>3292</v>
      </c>
      <c r="D1157">
        <v>2011</v>
      </c>
      <c r="E1157">
        <v>3</v>
      </c>
      <c r="G1157" s="21">
        <v>24.58</v>
      </c>
      <c r="H1157" s="5">
        <v>36000</v>
      </c>
      <c r="I1157" s="6">
        <v>1.0200000000000001E-2</v>
      </c>
      <c r="J1157" s="6">
        <v>0.98980000000000001</v>
      </c>
      <c r="K1157" s="6">
        <v>4.0399999999999998E-2</v>
      </c>
      <c r="L1157" s="6">
        <v>0.95960000000000001</v>
      </c>
      <c r="M1157" s="7">
        <v>12791</v>
      </c>
      <c r="N1157" s="7">
        <v>12519</v>
      </c>
      <c r="O1157" s="7">
        <v>13063</v>
      </c>
      <c r="P1157" t="s">
        <v>2300</v>
      </c>
      <c r="Q1157" s="5">
        <f>5*12000*Table3[[#This Row],[FiveYearSurvivalRate]]</f>
        <v>57576</v>
      </c>
      <c r="R1157" s="21">
        <f>365*5*Table3[[#This Row],[FiveYearSurvivalRate]]</f>
        <v>1751.27</v>
      </c>
      <c r="S1157" s="19">
        <f>6000/Table3[[#This Row],[Gas Mileage]]*4</f>
        <v>976.40358014646063</v>
      </c>
      <c r="T1157" s="19">
        <f>5000</f>
        <v>5000</v>
      </c>
      <c r="U1157" s="19">
        <f>Table3[[#This Row],[Price]]^0.2*20000*LOG((Table3[[#This Row],[Age]]+2))*Table3[[#This Row],[FiveYearDeathRate]]</f>
        <v>3743.2669461140445</v>
      </c>
      <c r="V1157" s="19">
        <f>Table3[Price]+Table3[[#This Row],[FiveYearFuelCost]]+Table3[[#This Row],[FiveYearInsurance]]+Table3[[#This Row],[FiveYearRepairCost]]</f>
        <v>22510.670526260503</v>
      </c>
    </row>
    <row r="1158" spans="1:22" x14ac:dyDescent="0.25">
      <c r="A1158" t="s">
        <v>3080</v>
      </c>
      <c r="B1158" t="s">
        <v>3097</v>
      </c>
      <c r="C1158" t="s">
        <v>3098</v>
      </c>
      <c r="D1158">
        <v>2005</v>
      </c>
      <c r="E1158">
        <v>9</v>
      </c>
      <c r="F1158">
        <v>1.33</v>
      </c>
      <c r="G1158" s="21">
        <v>20</v>
      </c>
      <c r="H1158" s="5">
        <v>108000</v>
      </c>
      <c r="I1158" s="6">
        <v>1.78E-2</v>
      </c>
      <c r="J1158" s="6">
        <v>0.98219999999999996</v>
      </c>
      <c r="K1158" s="6">
        <v>0.1092666667</v>
      </c>
      <c r="L1158" s="6">
        <v>0.89073333330000004</v>
      </c>
      <c r="M1158" s="7">
        <v>4218</v>
      </c>
      <c r="N1158" s="7">
        <v>4149</v>
      </c>
      <c r="O1158" s="7">
        <v>4287</v>
      </c>
      <c r="P1158" t="s">
        <v>70</v>
      </c>
      <c r="Q1158" s="5">
        <f>5*12000*Table3[[#This Row],[FiveYearSurvivalRate]]</f>
        <v>53443.999997999999</v>
      </c>
      <c r="R1158" s="21">
        <f>365*5*Table3[[#This Row],[FiveYearSurvivalRate]]</f>
        <v>1625.5883332725</v>
      </c>
      <c r="S1158" s="19">
        <f>6000/Table3[[#This Row],[Gas Mileage]]*4</f>
        <v>1200</v>
      </c>
      <c r="T1158" s="19">
        <f>5000</f>
        <v>5000</v>
      </c>
      <c r="U1158" s="19">
        <f>Table3[[#This Row],[Price]]^0.2*20000*LOG((Table3[[#This Row],[Age]]+2))*Table3[[#This Row],[FiveYearDeathRate]]</f>
        <v>12082.408870079978</v>
      </c>
      <c r="V1158" s="19">
        <f>Table3[Price]+Table3[[#This Row],[FiveYearFuelCost]]+Table3[[#This Row],[FiveYearInsurance]]+Table3[[#This Row],[FiveYearRepairCost]]</f>
        <v>22500.408870079977</v>
      </c>
    </row>
    <row r="1159" spans="1:22" x14ac:dyDescent="0.25">
      <c r="A1159" t="s">
        <v>3413</v>
      </c>
      <c r="B1159" t="s">
        <v>3414</v>
      </c>
      <c r="C1159" t="s">
        <v>3415</v>
      </c>
      <c r="D1159">
        <v>2006</v>
      </c>
      <c r="E1159">
        <v>8</v>
      </c>
      <c r="F1159">
        <v>2</v>
      </c>
      <c r="G1159" s="21">
        <v>27.001999999999999</v>
      </c>
      <c r="H1159" s="5">
        <v>96000</v>
      </c>
      <c r="I1159" s="6">
        <v>2.3099999999999999E-2</v>
      </c>
      <c r="J1159" s="6">
        <v>0.97689999999999999</v>
      </c>
      <c r="K1159" s="6">
        <v>0.1062</v>
      </c>
      <c r="L1159" s="6">
        <v>0.89380000000000004</v>
      </c>
      <c r="M1159" s="7">
        <v>4958</v>
      </c>
      <c r="N1159" s="7">
        <v>4854</v>
      </c>
      <c r="O1159" s="7">
        <v>5062</v>
      </c>
      <c r="P1159" t="s">
        <v>514</v>
      </c>
      <c r="Q1159" s="5">
        <f>5*12000*Table3[[#This Row],[FiveYearSurvivalRate]]</f>
        <v>53628</v>
      </c>
      <c r="R1159" s="21">
        <f>365*5*Table3[[#This Row],[FiveYearSurvivalRate]]</f>
        <v>1631.1850000000002</v>
      </c>
      <c r="S1159" s="19">
        <f>6000/Table3[[#This Row],[Gas Mileage]]*4</f>
        <v>888.82305014443375</v>
      </c>
      <c r="T1159" s="19">
        <f>5000</f>
        <v>5000</v>
      </c>
      <c r="U1159" s="19">
        <f>Table3[[#This Row],[Price]]^0.2*20000*LOG((Table3[[#This Row],[Age]]+2))*Table3[[#This Row],[FiveYearDeathRate]]</f>
        <v>11647.046701980385</v>
      </c>
      <c r="V1159" s="19">
        <f>Table3[Price]+Table3[[#This Row],[FiveYearFuelCost]]+Table3[[#This Row],[FiveYearInsurance]]+Table3[[#This Row],[FiveYearRepairCost]]</f>
        <v>22493.869752124818</v>
      </c>
    </row>
    <row r="1160" spans="1:22" x14ac:dyDescent="0.25">
      <c r="A1160" t="s">
        <v>3528</v>
      </c>
      <c r="B1160" t="s">
        <v>3529</v>
      </c>
      <c r="C1160" t="s">
        <v>3530</v>
      </c>
      <c r="D1160">
        <v>2008</v>
      </c>
      <c r="E1160">
        <v>6</v>
      </c>
      <c r="F1160">
        <v>4</v>
      </c>
      <c r="G1160" s="22">
        <v>24.13</v>
      </c>
      <c r="H1160" s="5">
        <v>72000</v>
      </c>
      <c r="I1160" s="6">
        <v>1.4500000000000001E-2</v>
      </c>
      <c r="J1160" s="6">
        <v>0.98550000000000004</v>
      </c>
      <c r="K1160" s="6">
        <v>5.6133333299999998E-2</v>
      </c>
      <c r="L1160" s="6">
        <v>0.94386666669999997</v>
      </c>
      <c r="M1160" s="7">
        <v>10078</v>
      </c>
      <c r="N1160" s="7">
        <v>9832</v>
      </c>
      <c r="O1160" s="7">
        <v>10324</v>
      </c>
      <c r="P1160" t="s">
        <v>984</v>
      </c>
      <c r="Q1160" s="5">
        <f>5*12000*Table3[[#This Row],[FiveYearSurvivalRate]]</f>
        <v>56632.000002000001</v>
      </c>
      <c r="R1160" s="21">
        <f>365*5*Table3[[#This Row],[FiveYearSurvivalRate]]</f>
        <v>1722.5566667275</v>
      </c>
      <c r="S1160" s="19">
        <f>6000/Table3[[#This Row],[Gas Mileage]]*4</f>
        <v>994.6125155408206</v>
      </c>
      <c r="T1160" s="19">
        <f>5000</f>
        <v>5000</v>
      </c>
      <c r="U1160" s="19">
        <f>Table3[[#This Row],[Price]]^0.2*20000*LOG((Table3[[#This Row],[Age]]+2))*Table3[[#This Row],[FiveYearDeathRate]]</f>
        <v>6407.0295308783952</v>
      </c>
      <c r="V1160" s="19">
        <f>Table3[Price]+Table3[[#This Row],[FiveYearFuelCost]]+Table3[[#This Row],[FiveYearInsurance]]+Table3[[#This Row],[FiveYearRepairCost]]</f>
        <v>22479.642046419216</v>
      </c>
    </row>
    <row r="1161" spans="1:22" x14ac:dyDescent="0.25">
      <c r="A1161" t="s">
        <v>3217</v>
      </c>
      <c r="B1161" t="s">
        <v>3224</v>
      </c>
      <c r="C1161" t="s">
        <v>3225</v>
      </c>
      <c r="D1161">
        <v>2011</v>
      </c>
      <c r="E1161">
        <v>3</v>
      </c>
      <c r="F1161">
        <v>3.33</v>
      </c>
      <c r="G1161" s="21">
        <v>25.85</v>
      </c>
      <c r="H1161" s="5">
        <v>36000</v>
      </c>
      <c r="I1161" s="6">
        <v>6.6E-3</v>
      </c>
      <c r="J1161" s="6">
        <v>0.99339999999999995</v>
      </c>
      <c r="K1161" s="6">
        <v>1.8800000000000001E-2</v>
      </c>
      <c r="L1161" s="6">
        <v>0.98119999999999996</v>
      </c>
      <c r="M1161" s="7">
        <v>14734</v>
      </c>
      <c r="N1161" s="7">
        <v>14428</v>
      </c>
      <c r="O1161" s="7">
        <v>15040</v>
      </c>
      <c r="P1161" t="s">
        <v>2248</v>
      </c>
      <c r="Q1161" s="5">
        <f>5*12000*Table3[[#This Row],[FiveYearSurvivalRate]]</f>
        <v>58872</v>
      </c>
      <c r="R1161" s="21">
        <f>365*5*Table3[[#This Row],[FiveYearSurvivalRate]]</f>
        <v>1790.6899999999998</v>
      </c>
      <c r="S1161" s="19">
        <f>6000/Table3[[#This Row],[Gas Mileage]]*4</f>
        <v>928.43326885880072</v>
      </c>
      <c r="T1161" s="19">
        <f>5000</f>
        <v>5000</v>
      </c>
      <c r="U1161" s="19">
        <f>Table3[[#This Row],[Price]]^0.2*20000*LOG((Table3[[#This Row],[Age]]+2))*Table3[[#This Row],[FiveYearDeathRate]]</f>
        <v>1791.8865796353314</v>
      </c>
      <c r="V1161" s="19">
        <f>Table3[Price]+Table3[[#This Row],[FiveYearFuelCost]]+Table3[[#This Row],[FiveYearInsurance]]+Table3[[#This Row],[FiveYearRepairCost]]</f>
        <v>22454.319848494131</v>
      </c>
    </row>
    <row r="1162" spans="1:22" x14ac:dyDescent="0.25">
      <c r="A1162" t="s">
        <v>3466</v>
      </c>
      <c r="B1162" t="s">
        <v>3473</v>
      </c>
      <c r="C1162" t="s">
        <v>3474</v>
      </c>
      <c r="D1162">
        <v>2007</v>
      </c>
      <c r="E1162">
        <v>7</v>
      </c>
      <c r="F1162">
        <v>3.33</v>
      </c>
      <c r="G1162" s="21">
        <v>26.6</v>
      </c>
      <c r="H1162" s="5">
        <v>84000</v>
      </c>
      <c r="I1162" s="6">
        <v>1.8800000000000001E-2</v>
      </c>
      <c r="J1162" s="6">
        <v>0.98119999999999996</v>
      </c>
      <c r="K1162" s="6">
        <v>6.1866666700000003E-2</v>
      </c>
      <c r="L1162" s="6">
        <v>0.93813333330000004</v>
      </c>
      <c r="M1162" s="7">
        <v>9220</v>
      </c>
      <c r="N1162" s="7">
        <v>8969</v>
      </c>
      <c r="O1162" s="7">
        <v>9470</v>
      </c>
      <c r="P1162" t="s">
        <v>602</v>
      </c>
      <c r="Q1162" s="5">
        <f>5*12000*Table3[[#This Row],[FiveYearSurvivalRate]]</f>
        <v>56287.999997999999</v>
      </c>
      <c r="R1162" s="21">
        <f>365*5*Table3[[#This Row],[FiveYearSurvivalRate]]</f>
        <v>1712.0933332725001</v>
      </c>
      <c r="S1162" s="19">
        <f>6000/Table3[[#This Row],[Gas Mileage]]*4</f>
        <v>902.25563909774428</v>
      </c>
      <c r="T1162" s="19">
        <f>5000</f>
        <v>5000</v>
      </c>
      <c r="U1162" s="19">
        <f>Table3[[#This Row],[Price]]^0.2*20000*LOG((Table3[[#This Row],[Age]]+2))*Table3[[#This Row],[FiveYearDeathRate]]</f>
        <v>7329.7921031470623</v>
      </c>
      <c r="V1162" s="19">
        <f>Table3[Price]+Table3[[#This Row],[FiveYearFuelCost]]+Table3[[#This Row],[FiveYearInsurance]]+Table3[[#This Row],[FiveYearRepairCost]]</f>
        <v>22452.047742244806</v>
      </c>
    </row>
    <row r="1163" spans="1:22" x14ac:dyDescent="0.25">
      <c r="A1163" t="s">
        <v>3217</v>
      </c>
      <c r="B1163" t="s">
        <v>3218</v>
      </c>
      <c r="C1163" t="s">
        <v>3219</v>
      </c>
      <c r="D1163">
        <v>2012</v>
      </c>
      <c r="E1163">
        <v>2</v>
      </c>
      <c r="F1163">
        <v>4</v>
      </c>
      <c r="G1163" s="21">
        <v>26.29</v>
      </c>
      <c r="H1163" s="5">
        <v>24000</v>
      </c>
      <c r="I1163" s="6">
        <v>4.4000000000000003E-3</v>
      </c>
      <c r="J1163" s="6">
        <v>0.99560000000000004</v>
      </c>
      <c r="K1163" s="6">
        <v>1.6199999999999999E-2</v>
      </c>
      <c r="L1163" s="6">
        <v>0.98380000000000001</v>
      </c>
      <c r="M1163" s="7">
        <v>15199</v>
      </c>
      <c r="N1163" s="7">
        <v>14950</v>
      </c>
      <c r="O1163" s="7">
        <v>15449</v>
      </c>
      <c r="P1163" t="s">
        <v>2590</v>
      </c>
      <c r="Q1163" s="5">
        <f>5*12000*Table3[[#This Row],[FiveYearSurvivalRate]]</f>
        <v>59028</v>
      </c>
      <c r="R1163" s="21">
        <f>365*5*Table3[[#This Row],[FiveYearSurvivalRate]]</f>
        <v>1795.4349999999999</v>
      </c>
      <c r="S1163" s="19">
        <f>6000/Table3[[#This Row],[Gas Mileage]]*4</f>
        <v>912.89463674400918</v>
      </c>
      <c r="T1163" s="19">
        <f>5000</f>
        <v>5000</v>
      </c>
      <c r="U1163" s="19">
        <f>Table3[[#This Row],[Price]]^0.2*20000*LOG((Table3[[#This Row],[Age]]+2))*Table3[[#This Row],[FiveYearDeathRate]]</f>
        <v>1338.2824453123319</v>
      </c>
      <c r="V1163" s="19">
        <f>Table3[Price]+Table3[[#This Row],[FiveYearFuelCost]]+Table3[[#This Row],[FiveYearInsurance]]+Table3[[#This Row],[FiveYearRepairCost]]</f>
        <v>22450.17708205634</v>
      </c>
    </row>
    <row r="1164" spans="1:22" x14ac:dyDescent="0.25">
      <c r="A1164" t="s">
        <v>3080</v>
      </c>
      <c r="B1164" t="s">
        <v>3099</v>
      </c>
      <c r="C1164" t="s">
        <v>3100</v>
      </c>
      <c r="D1164">
        <v>2005</v>
      </c>
      <c r="E1164">
        <v>9</v>
      </c>
      <c r="F1164">
        <v>1.33</v>
      </c>
      <c r="G1164" s="21">
        <v>19.5</v>
      </c>
      <c r="H1164" s="5">
        <v>108000</v>
      </c>
      <c r="I1164" s="6">
        <v>1.78E-2</v>
      </c>
      <c r="J1164" s="6">
        <v>0.98219999999999996</v>
      </c>
      <c r="K1164" s="6">
        <v>0.1092666667</v>
      </c>
      <c r="L1164" s="6">
        <v>0.89073333330000004</v>
      </c>
      <c r="M1164" s="7">
        <v>4163</v>
      </c>
      <c r="N1164" s="7">
        <v>4099</v>
      </c>
      <c r="O1164" s="7">
        <v>4228</v>
      </c>
      <c r="P1164" t="s">
        <v>72</v>
      </c>
      <c r="Q1164" s="5">
        <f>5*12000*Table3[[#This Row],[FiveYearSurvivalRate]]</f>
        <v>53443.999997999999</v>
      </c>
      <c r="R1164" s="21">
        <f>365*5*Table3[[#This Row],[FiveYearSurvivalRate]]</f>
        <v>1625.5883332725</v>
      </c>
      <c r="S1164" s="19">
        <f>6000/Table3[[#This Row],[Gas Mileage]]*4</f>
        <v>1230.7692307692307</v>
      </c>
      <c r="T1164" s="19">
        <f>5000</f>
        <v>5000</v>
      </c>
      <c r="U1164" s="19">
        <f>Table3[[#This Row],[Price]]^0.2*20000*LOG((Table3[[#This Row],[Age]]+2))*Table3[[#This Row],[FiveYearDeathRate]]</f>
        <v>12050.733863689864</v>
      </c>
      <c r="V1164" s="19">
        <f>Table3[Price]+Table3[[#This Row],[FiveYearFuelCost]]+Table3[[#This Row],[FiveYearInsurance]]+Table3[[#This Row],[FiveYearRepairCost]]</f>
        <v>22444.503094459094</v>
      </c>
    </row>
    <row r="1165" spans="1:22" x14ac:dyDescent="0.25">
      <c r="A1165" t="s">
        <v>3503</v>
      </c>
      <c r="B1165" t="s">
        <v>3506</v>
      </c>
      <c r="C1165" t="s">
        <v>3507</v>
      </c>
      <c r="D1165">
        <v>2009</v>
      </c>
      <c r="E1165">
        <v>5</v>
      </c>
      <c r="F1165">
        <v>3.67</v>
      </c>
      <c r="G1165" s="22">
        <v>24.805</v>
      </c>
      <c r="H1165" s="5">
        <v>60000</v>
      </c>
      <c r="I1165" s="6">
        <v>1.2E-2</v>
      </c>
      <c r="J1165" s="6">
        <v>0.98799999999999999</v>
      </c>
      <c r="K1165" s="6">
        <v>3.6999999999999998E-2</v>
      </c>
      <c r="L1165" s="6">
        <v>0.96299999999999997</v>
      </c>
      <c r="M1165" s="7">
        <v>12351</v>
      </c>
      <c r="N1165" s="7">
        <v>12109</v>
      </c>
      <c r="O1165" s="7">
        <v>12594</v>
      </c>
      <c r="P1165" t="s">
        <v>1328</v>
      </c>
      <c r="Q1165" s="5">
        <f>5*12000*Table3[[#This Row],[FiveYearSurvivalRate]]</f>
        <v>57780</v>
      </c>
      <c r="R1165" s="21">
        <f>365*5*Table3[[#This Row],[FiveYearSurvivalRate]]</f>
        <v>1757.4749999999999</v>
      </c>
      <c r="S1165" s="19">
        <f>6000/Table3[[#This Row],[Gas Mileage]]*4</f>
        <v>967.54686555130013</v>
      </c>
      <c r="T1165" s="19">
        <f>5000</f>
        <v>5000</v>
      </c>
      <c r="U1165" s="19">
        <f>Table3[[#This Row],[Price]]^0.2*20000*LOG((Table3[[#This Row],[Age]]+2))*Table3[[#This Row],[FiveYearDeathRate]]</f>
        <v>4116.0367011452354</v>
      </c>
      <c r="V1165" s="19">
        <f>Table3[Price]+Table3[[#This Row],[FiveYearFuelCost]]+Table3[[#This Row],[FiveYearInsurance]]+Table3[[#This Row],[FiveYearRepairCost]]</f>
        <v>22434.583566696536</v>
      </c>
    </row>
    <row r="1166" spans="1:22" x14ac:dyDescent="0.25">
      <c r="A1166" t="s">
        <v>3048</v>
      </c>
      <c r="B1166" t="s">
        <v>3057</v>
      </c>
      <c r="C1166" t="s">
        <v>3058</v>
      </c>
      <c r="D1166">
        <v>2006</v>
      </c>
      <c r="E1166">
        <v>8</v>
      </c>
      <c r="F1166">
        <v>2</v>
      </c>
      <c r="G1166" s="21">
        <v>22.597000000000001</v>
      </c>
      <c r="H1166" s="5">
        <v>96000</v>
      </c>
      <c r="I1166" s="6">
        <v>1.8800000000000001E-2</v>
      </c>
      <c r="J1166" s="6">
        <v>0.98119999999999996</v>
      </c>
      <c r="K1166" s="6">
        <v>6.5199999999999994E-2</v>
      </c>
      <c r="L1166" s="6">
        <v>0.93479999999999996</v>
      </c>
      <c r="M1166" s="7">
        <v>8418</v>
      </c>
      <c r="N1166" s="7">
        <v>8275</v>
      </c>
      <c r="O1166" s="7">
        <v>8561</v>
      </c>
      <c r="P1166" t="s">
        <v>370</v>
      </c>
      <c r="Q1166" s="5">
        <f>5*12000*Table3[[#This Row],[FiveYearSurvivalRate]]</f>
        <v>56088</v>
      </c>
      <c r="R1166" s="21">
        <f>365*5*Table3[[#This Row],[FiveYearSurvivalRate]]</f>
        <v>1706.01</v>
      </c>
      <c r="S1166" s="19">
        <f>6000/Table3[[#This Row],[Gas Mileage]]*4</f>
        <v>1062.0878877727132</v>
      </c>
      <c r="T1166" s="19">
        <f>5000</f>
        <v>5000</v>
      </c>
      <c r="U1166" s="19">
        <f>Table3[[#This Row],[Price]]^0.2*20000*LOG((Table3[[#This Row],[Age]]+2))*Table3[[#This Row],[FiveYearDeathRate]]</f>
        <v>7949.1259034560289</v>
      </c>
      <c r="V1166" s="19">
        <f>Table3[Price]+Table3[[#This Row],[FiveYearFuelCost]]+Table3[[#This Row],[FiveYearInsurance]]+Table3[[#This Row],[FiveYearRepairCost]]</f>
        <v>22429.213791228744</v>
      </c>
    </row>
    <row r="1167" spans="1:22" x14ac:dyDescent="0.25">
      <c r="A1167" t="s">
        <v>3503</v>
      </c>
      <c r="B1167" t="s">
        <v>3516</v>
      </c>
      <c r="C1167" t="s">
        <v>3517</v>
      </c>
      <c r="D1167">
        <v>2005</v>
      </c>
      <c r="E1167">
        <v>9</v>
      </c>
      <c r="F1167">
        <v>4</v>
      </c>
      <c r="G1167" s="22">
        <v>26.84</v>
      </c>
      <c r="H1167" s="5">
        <v>108000</v>
      </c>
      <c r="I1167" s="6">
        <v>2.1999999999999999E-2</v>
      </c>
      <c r="J1167" s="6">
        <v>0.97799999999999998</v>
      </c>
      <c r="K1167" s="6">
        <v>0.1135333333</v>
      </c>
      <c r="L1167" s="6">
        <v>0.88646666669999996</v>
      </c>
      <c r="M1167" s="7">
        <v>4066</v>
      </c>
      <c r="N1167" s="7">
        <v>3982</v>
      </c>
      <c r="O1167" s="7">
        <v>4150</v>
      </c>
      <c r="P1167" t="s">
        <v>44</v>
      </c>
      <c r="Q1167" s="5">
        <f>5*12000*Table3[[#This Row],[FiveYearSurvivalRate]]</f>
        <v>53188.000002000001</v>
      </c>
      <c r="R1167" s="21">
        <f>365*5*Table3[[#This Row],[FiveYearSurvivalRate]]</f>
        <v>1617.8016667274999</v>
      </c>
      <c r="S1167" s="19">
        <f>6000/Table3[[#This Row],[Gas Mileage]]*4</f>
        <v>894.18777943368104</v>
      </c>
      <c r="T1167" s="19">
        <f>5000</f>
        <v>5000</v>
      </c>
      <c r="U1167" s="19">
        <f>Table3[[#This Row],[Price]]^0.2*20000*LOG((Table3[[#This Row],[Age]]+2))*Table3[[#This Row],[FiveYearDeathRate]]</f>
        <v>12462.391265961542</v>
      </c>
      <c r="V1167" s="19">
        <f>Table3[Price]+Table3[[#This Row],[FiveYearFuelCost]]+Table3[[#This Row],[FiveYearInsurance]]+Table3[[#This Row],[FiveYearRepairCost]]</f>
        <v>22422.579045395221</v>
      </c>
    </row>
    <row r="1168" spans="1:22" x14ac:dyDescent="0.25">
      <c r="A1168" t="s">
        <v>3217</v>
      </c>
      <c r="B1168" t="s">
        <v>3220</v>
      </c>
      <c r="C1168" t="s">
        <v>3221</v>
      </c>
      <c r="D1168">
        <v>2012</v>
      </c>
      <c r="E1168">
        <v>2</v>
      </c>
      <c r="F1168">
        <v>4</v>
      </c>
      <c r="G1168" s="21">
        <v>43.79</v>
      </c>
      <c r="H1168" s="5">
        <v>24000</v>
      </c>
      <c r="I1168" s="6">
        <v>4.4000000000000003E-3</v>
      </c>
      <c r="J1168" s="6">
        <v>0.99560000000000004</v>
      </c>
      <c r="K1168" s="6">
        <v>1.6199999999999999E-2</v>
      </c>
      <c r="L1168" s="6">
        <v>0.98380000000000001</v>
      </c>
      <c r="M1168" s="7">
        <v>15526</v>
      </c>
      <c r="N1168" s="7">
        <v>15256</v>
      </c>
      <c r="O1168" s="7">
        <v>15796</v>
      </c>
      <c r="P1168" t="s">
        <v>2594</v>
      </c>
      <c r="Q1168" s="5">
        <f>5*12000*Table3[[#This Row],[FiveYearSurvivalRate]]</f>
        <v>59028</v>
      </c>
      <c r="R1168" s="21">
        <f>365*5*Table3[[#This Row],[FiveYearSurvivalRate]]</f>
        <v>1795.4349999999999</v>
      </c>
      <c r="S1168" s="19">
        <f>6000/Table3[[#This Row],[Gas Mileage]]*4</f>
        <v>548.07033569308066</v>
      </c>
      <c r="T1168" s="19">
        <f>5000</f>
        <v>5000</v>
      </c>
      <c r="U1168" s="19">
        <f>Table3[[#This Row],[Price]]^0.2*20000*LOG((Table3[[#This Row],[Age]]+2))*Table3[[#This Row],[FiveYearDeathRate]]</f>
        <v>1343.9920339107366</v>
      </c>
      <c r="V1168" s="19">
        <f>Table3[Price]+Table3[[#This Row],[FiveYearFuelCost]]+Table3[[#This Row],[FiveYearInsurance]]+Table3[[#This Row],[FiveYearRepairCost]]</f>
        <v>22418.06236960382</v>
      </c>
    </row>
    <row r="1169" spans="1:22" x14ac:dyDescent="0.25">
      <c r="A1169" t="s">
        <v>3376</v>
      </c>
      <c r="B1169" t="s">
        <v>3396</v>
      </c>
      <c r="C1169" t="s">
        <v>3397</v>
      </c>
      <c r="D1169">
        <v>2011</v>
      </c>
      <c r="E1169">
        <v>3</v>
      </c>
      <c r="F1169">
        <v>3.33</v>
      </c>
      <c r="G1169" s="21">
        <v>23</v>
      </c>
      <c r="H1169" s="5">
        <v>36000</v>
      </c>
      <c r="I1169" s="6">
        <v>9.5999999999999992E-3</v>
      </c>
      <c r="J1169" s="6">
        <v>0.99039999999999995</v>
      </c>
      <c r="K1169" s="6">
        <v>2.5000000000000001E-2</v>
      </c>
      <c r="L1169" s="6">
        <v>0.97499999999999998</v>
      </c>
      <c r="M1169" s="7">
        <v>13987</v>
      </c>
      <c r="N1169" s="7">
        <v>13698</v>
      </c>
      <c r="O1169" s="7">
        <v>14276</v>
      </c>
      <c r="P1169" t="s">
        <v>1992</v>
      </c>
      <c r="Q1169" s="5">
        <f>5*12000*Table3[[#This Row],[FiveYearSurvivalRate]]</f>
        <v>58500</v>
      </c>
      <c r="R1169" s="21">
        <f>365*5*Table3[[#This Row],[FiveYearSurvivalRate]]</f>
        <v>1779.375</v>
      </c>
      <c r="S1169" s="19">
        <f>6000/Table3[[#This Row],[Gas Mileage]]*4</f>
        <v>1043.4782608695652</v>
      </c>
      <c r="T1169" s="19">
        <f>5000</f>
        <v>5000</v>
      </c>
      <c r="U1169" s="19">
        <f>Table3[[#This Row],[Price]]^0.2*20000*LOG((Table3[[#This Row],[Age]]+2))*Table3[[#This Row],[FiveYearDeathRate]]</f>
        <v>2358.1610299224117</v>
      </c>
      <c r="V1169" s="19">
        <f>Table3[Price]+Table3[[#This Row],[FiveYearFuelCost]]+Table3[[#This Row],[FiveYearInsurance]]+Table3[[#This Row],[FiveYearRepairCost]]</f>
        <v>22388.63929079198</v>
      </c>
    </row>
    <row r="1170" spans="1:22" x14ac:dyDescent="0.25">
      <c r="A1170" t="s">
        <v>3118</v>
      </c>
      <c r="B1170" t="s">
        <v>3131</v>
      </c>
      <c r="C1170" t="s">
        <v>3132</v>
      </c>
      <c r="D1170">
        <v>2009</v>
      </c>
      <c r="E1170">
        <v>5</v>
      </c>
      <c r="F1170">
        <v>3</v>
      </c>
      <c r="G1170" s="21">
        <v>22</v>
      </c>
      <c r="H1170" s="5">
        <v>60000</v>
      </c>
      <c r="I1170" s="6">
        <v>1.9E-2</v>
      </c>
      <c r="J1170" s="6">
        <v>0.98099999999999998</v>
      </c>
      <c r="K1170" s="6">
        <v>7.5999999999999998E-2</v>
      </c>
      <c r="L1170" s="6">
        <v>0.92400000000000004</v>
      </c>
      <c r="M1170" s="7">
        <v>8453</v>
      </c>
      <c r="N1170" s="7">
        <v>8295</v>
      </c>
      <c r="O1170" s="7">
        <v>8611</v>
      </c>
      <c r="P1170" t="s">
        <v>1384</v>
      </c>
      <c r="Q1170" s="5">
        <f>5*12000*Table3[[#This Row],[FiveYearSurvivalRate]]</f>
        <v>55440</v>
      </c>
      <c r="R1170" s="21">
        <f>365*5*Table3[[#This Row],[FiveYearSurvivalRate]]</f>
        <v>1686.3000000000002</v>
      </c>
      <c r="S1170" s="19">
        <f>6000/Table3[[#This Row],[Gas Mileage]]*4</f>
        <v>1090.909090909091</v>
      </c>
      <c r="T1170" s="19">
        <f>5000</f>
        <v>5000</v>
      </c>
      <c r="U1170" s="19">
        <f>Table3[[#This Row],[Price]]^0.2*20000*LOG((Table3[[#This Row],[Age]]+2))*Table3[[#This Row],[FiveYearDeathRate]]</f>
        <v>7837.054306707586</v>
      </c>
      <c r="V1170" s="19">
        <f>Table3[Price]+Table3[[#This Row],[FiveYearFuelCost]]+Table3[[#This Row],[FiveYearInsurance]]+Table3[[#This Row],[FiveYearRepairCost]]</f>
        <v>22380.963397616677</v>
      </c>
    </row>
    <row r="1171" spans="1:22" x14ac:dyDescent="0.25">
      <c r="A1171" t="s">
        <v>3301</v>
      </c>
      <c r="B1171" t="s">
        <v>3320</v>
      </c>
      <c r="C1171" t="s">
        <v>3321</v>
      </c>
      <c r="D1171">
        <v>2009</v>
      </c>
      <c r="E1171">
        <v>5</v>
      </c>
      <c r="F1171">
        <v>2.67</v>
      </c>
      <c r="G1171" s="21">
        <v>22.684999999999999</v>
      </c>
      <c r="H1171" s="5">
        <v>60000</v>
      </c>
      <c r="I1171" s="6">
        <v>1.2E-2</v>
      </c>
      <c r="J1171" s="6">
        <v>0.98799999999999999</v>
      </c>
      <c r="K1171" s="6">
        <v>3.6999999999999998E-2</v>
      </c>
      <c r="L1171" s="6">
        <v>0.96299999999999997</v>
      </c>
      <c r="M1171" s="7">
        <v>12207</v>
      </c>
      <c r="N1171" s="7">
        <v>11921</v>
      </c>
      <c r="O1171" s="7">
        <v>12493</v>
      </c>
      <c r="P1171" t="s">
        <v>1530</v>
      </c>
      <c r="Q1171" s="5">
        <f>5*12000*Table3[[#This Row],[FiveYearSurvivalRate]]</f>
        <v>57780</v>
      </c>
      <c r="R1171" s="21">
        <f>365*5*Table3[[#This Row],[FiveYearSurvivalRate]]</f>
        <v>1757.4749999999999</v>
      </c>
      <c r="S1171" s="19">
        <f>6000/Table3[[#This Row],[Gas Mileage]]*4</f>
        <v>1057.9678201454706</v>
      </c>
      <c r="T1171" s="19">
        <f>5000</f>
        <v>5000</v>
      </c>
      <c r="U1171" s="19">
        <f>Table3[[#This Row],[Price]]^0.2*20000*LOG((Table3[[#This Row],[Age]]+2))*Table3[[#This Row],[FiveYearDeathRate]]</f>
        <v>4106.3938716805678</v>
      </c>
      <c r="V1171" s="19">
        <f>Table3[Price]+Table3[[#This Row],[FiveYearFuelCost]]+Table3[[#This Row],[FiveYearInsurance]]+Table3[[#This Row],[FiveYearRepairCost]]</f>
        <v>22371.361691826038</v>
      </c>
    </row>
    <row r="1172" spans="1:22" x14ac:dyDescent="0.25">
      <c r="A1172" t="s">
        <v>3466</v>
      </c>
      <c r="B1172" t="s">
        <v>3473</v>
      </c>
      <c r="C1172" t="s">
        <v>3474</v>
      </c>
      <c r="D1172">
        <v>2012</v>
      </c>
      <c r="E1172">
        <v>2</v>
      </c>
      <c r="F1172">
        <v>4</v>
      </c>
      <c r="G1172" s="21">
        <v>26.6</v>
      </c>
      <c r="H1172" s="5">
        <v>24000</v>
      </c>
      <c r="I1172" s="6">
        <v>4.7999999999999996E-3</v>
      </c>
      <c r="J1172" s="6">
        <v>0.99519999999999997</v>
      </c>
      <c r="K1172" s="6">
        <v>1.8800000000000001E-2</v>
      </c>
      <c r="L1172" s="6">
        <v>0.98119999999999996</v>
      </c>
      <c r="M1172" s="7">
        <v>14902</v>
      </c>
      <c r="N1172" s="7">
        <v>14614</v>
      </c>
      <c r="O1172" s="7">
        <v>15191</v>
      </c>
      <c r="P1172" t="s">
        <v>2438</v>
      </c>
      <c r="Q1172" s="5">
        <f>5*12000*Table3[[#This Row],[FiveYearSurvivalRate]]</f>
        <v>58872</v>
      </c>
      <c r="R1172" s="21">
        <f>365*5*Table3[[#This Row],[FiveYearSurvivalRate]]</f>
        <v>1790.6899999999998</v>
      </c>
      <c r="S1172" s="19">
        <f>6000/Table3[[#This Row],[Gas Mileage]]*4</f>
        <v>902.25563909774428</v>
      </c>
      <c r="T1172" s="19">
        <f>5000</f>
        <v>5000</v>
      </c>
      <c r="U1172" s="19">
        <f>Table3[[#This Row],[Price]]^0.2*20000*LOG((Table3[[#This Row],[Age]]+2))*Table3[[#This Row],[FiveYearDeathRate]]</f>
        <v>1546.9508831737564</v>
      </c>
      <c r="V1172" s="19">
        <f>Table3[Price]+Table3[[#This Row],[FiveYearFuelCost]]+Table3[[#This Row],[FiveYearInsurance]]+Table3[[#This Row],[FiveYearRepairCost]]</f>
        <v>22351.206522271499</v>
      </c>
    </row>
    <row r="1173" spans="1:22" x14ac:dyDescent="0.25">
      <c r="A1173" t="s">
        <v>3528</v>
      </c>
      <c r="B1173" t="s">
        <v>3539</v>
      </c>
      <c r="C1173" t="s">
        <v>3540</v>
      </c>
      <c r="D1173">
        <v>2009</v>
      </c>
      <c r="E1173">
        <v>5</v>
      </c>
      <c r="F1173">
        <v>4</v>
      </c>
      <c r="G1173" s="22">
        <v>24.085000000000001</v>
      </c>
      <c r="H1173" s="5">
        <v>60000</v>
      </c>
      <c r="I1173" s="6">
        <v>1.2E-2</v>
      </c>
      <c r="J1173" s="6">
        <v>0.98799999999999999</v>
      </c>
      <c r="K1173" s="6">
        <v>3.6999999999999998E-2</v>
      </c>
      <c r="L1173" s="6">
        <v>0.96299999999999997</v>
      </c>
      <c r="M1173" s="7">
        <v>12236</v>
      </c>
      <c r="N1173" s="7">
        <v>11917</v>
      </c>
      <c r="O1173" s="7">
        <v>12556</v>
      </c>
      <c r="P1173" t="s">
        <v>1358</v>
      </c>
      <c r="Q1173" s="5">
        <f>5*12000*Table3[[#This Row],[FiveYearSurvivalRate]]</f>
        <v>57780</v>
      </c>
      <c r="R1173" s="21">
        <f>365*5*Table3[[#This Row],[FiveYearSurvivalRate]]</f>
        <v>1757.4749999999999</v>
      </c>
      <c r="S1173" s="19">
        <f>6000/Table3[[#This Row],[Gas Mileage]]*4</f>
        <v>996.4708324683412</v>
      </c>
      <c r="T1173" s="19">
        <f>5000</f>
        <v>5000</v>
      </c>
      <c r="U1173" s="19">
        <f>Table3[[#This Row],[Price]]^0.2*20000*LOG((Table3[[#This Row],[Age]]+2))*Table3[[#This Row],[FiveYearDeathRate]]</f>
        <v>4108.34312079147</v>
      </c>
      <c r="V1173" s="19">
        <f>Table3[Price]+Table3[[#This Row],[FiveYearFuelCost]]+Table3[[#This Row],[FiveYearInsurance]]+Table3[[#This Row],[FiveYearRepairCost]]</f>
        <v>22340.813953259811</v>
      </c>
    </row>
    <row r="1174" spans="1:22" x14ac:dyDescent="0.25">
      <c r="A1174" t="s">
        <v>3376</v>
      </c>
      <c r="B1174" t="s">
        <v>3377</v>
      </c>
      <c r="C1174" t="s">
        <v>3378</v>
      </c>
      <c r="D1174">
        <v>2010</v>
      </c>
      <c r="E1174">
        <v>4</v>
      </c>
      <c r="F1174">
        <v>2.67</v>
      </c>
      <c r="G1174" s="21">
        <v>20.251999999999999</v>
      </c>
      <c r="H1174" s="5">
        <v>48000</v>
      </c>
      <c r="I1174" s="6">
        <v>1.2800000000000001E-2</v>
      </c>
      <c r="J1174" s="6">
        <v>0.98719999999999997</v>
      </c>
      <c r="K1174" s="6">
        <v>2.8000000000000001E-2</v>
      </c>
      <c r="L1174" s="6">
        <v>0.97199999999999998</v>
      </c>
      <c r="M1174" s="7">
        <v>13230</v>
      </c>
      <c r="N1174" s="7">
        <v>12881</v>
      </c>
      <c r="O1174" s="7">
        <v>13580</v>
      </c>
      <c r="P1174" t="s">
        <v>1578</v>
      </c>
      <c r="Q1174" s="5">
        <f>5*12000*Table3[[#This Row],[FiveYearSurvivalRate]]</f>
        <v>58320</v>
      </c>
      <c r="R1174" s="21">
        <f>365*5*Table3[[#This Row],[FiveYearSurvivalRate]]</f>
        <v>1773.8999999999999</v>
      </c>
      <c r="S1174" s="19">
        <f>6000/Table3[[#This Row],[Gas Mileage]]*4</f>
        <v>1185.0681414181315</v>
      </c>
      <c r="T1174" s="19">
        <f>5000</f>
        <v>5000</v>
      </c>
      <c r="U1174" s="19">
        <f>Table3[[#This Row],[Price]]^0.2*20000*LOG((Table3[[#This Row],[Age]]+2))*Table3[[#This Row],[FiveYearDeathRate]]</f>
        <v>2907.7965402678105</v>
      </c>
      <c r="V1174" s="19">
        <f>Table3[Price]+Table3[[#This Row],[FiveYearFuelCost]]+Table3[[#This Row],[FiveYearInsurance]]+Table3[[#This Row],[FiveYearRepairCost]]</f>
        <v>22322.86468168594</v>
      </c>
    </row>
    <row r="1175" spans="1:22" x14ac:dyDescent="0.25">
      <c r="A1175" t="s">
        <v>3413</v>
      </c>
      <c r="B1175" t="s">
        <v>3422</v>
      </c>
      <c r="C1175" t="s">
        <v>3423</v>
      </c>
      <c r="D1175">
        <v>2011</v>
      </c>
      <c r="E1175">
        <v>3</v>
      </c>
      <c r="F1175">
        <v>4</v>
      </c>
      <c r="G1175" s="21">
        <v>28.164000000000001</v>
      </c>
      <c r="H1175" s="5">
        <v>36000</v>
      </c>
      <c r="I1175" s="6">
        <v>7.1999999999999998E-3</v>
      </c>
      <c r="J1175" s="6">
        <v>0.99280000000000002</v>
      </c>
      <c r="K1175" s="6">
        <v>2.3099999999999999E-2</v>
      </c>
      <c r="L1175" s="6">
        <v>0.97689999999999999</v>
      </c>
      <c r="M1175" s="7">
        <v>14276</v>
      </c>
      <c r="N1175" s="7">
        <v>13999</v>
      </c>
      <c r="O1175" s="7">
        <v>14553</v>
      </c>
      <c r="P1175" t="s">
        <v>2020</v>
      </c>
      <c r="Q1175" s="5">
        <f>5*12000*Table3[[#This Row],[FiveYearSurvivalRate]]</f>
        <v>58614</v>
      </c>
      <c r="R1175" s="21">
        <f>365*5*Table3[[#This Row],[FiveYearSurvivalRate]]</f>
        <v>1782.8425</v>
      </c>
      <c r="S1175" s="19">
        <f>6000/Table3[[#This Row],[Gas Mileage]]*4</f>
        <v>852.15168299957384</v>
      </c>
      <c r="T1175" s="19">
        <f>5000</f>
        <v>5000</v>
      </c>
      <c r="U1175" s="19">
        <f>Table3[[#This Row],[Price]]^0.2*20000*LOG((Table3[[#This Row],[Age]]+2))*Table3[[#This Row],[FiveYearDeathRate]]</f>
        <v>2187.8715562259904</v>
      </c>
      <c r="V1175" s="19">
        <f>Table3[Price]+Table3[[#This Row],[FiveYearFuelCost]]+Table3[[#This Row],[FiveYearInsurance]]+Table3[[#This Row],[FiveYearRepairCost]]</f>
        <v>22316.023239225564</v>
      </c>
    </row>
    <row r="1176" spans="1:22" x14ac:dyDescent="0.25">
      <c r="A1176" t="s">
        <v>3217</v>
      </c>
      <c r="B1176" t="s">
        <v>3228</v>
      </c>
      <c r="C1176" t="s">
        <v>3229</v>
      </c>
      <c r="D1176">
        <v>2010</v>
      </c>
      <c r="E1176">
        <v>4</v>
      </c>
      <c r="F1176">
        <v>4</v>
      </c>
      <c r="G1176" s="21">
        <v>21.5</v>
      </c>
      <c r="H1176" s="5">
        <v>48000</v>
      </c>
      <c r="I1176" s="6">
        <v>8.8000000000000005E-3</v>
      </c>
      <c r="J1176" s="6">
        <v>0.99119999999999997</v>
      </c>
      <c r="K1176" s="6">
        <v>2.1399999999999999E-2</v>
      </c>
      <c r="L1176" s="6">
        <v>0.97860000000000003</v>
      </c>
      <c r="M1176" s="7">
        <v>13952</v>
      </c>
      <c r="N1176" s="7">
        <v>13676</v>
      </c>
      <c r="O1176" s="7">
        <v>14228</v>
      </c>
      <c r="P1176" t="s">
        <v>1826</v>
      </c>
      <c r="Q1176" s="5">
        <f>5*12000*Table3[[#This Row],[FiveYearSurvivalRate]]</f>
        <v>58716</v>
      </c>
      <c r="R1176" s="21">
        <f>365*5*Table3[[#This Row],[FiveYearSurvivalRate]]</f>
        <v>1785.9449999999999</v>
      </c>
      <c r="S1176" s="19">
        <f>6000/Table3[[#This Row],[Gas Mileage]]*4</f>
        <v>1116.2790697674418</v>
      </c>
      <c r="T1176" s="19">
        <f>5000</f>
        <v>5000</v>
      </c>
      <c r="U1176" s="19">
        <f>Table3[[#This Row],[Price]]^0.2*20000*LOG((Table3[[#This Row],[Age]]+2))*Table3[[#This Row],[FiveYearDeathRate]]</f>
        <v>2246.1310018778108</v>
      </c>
      <c r="V1176" s="19">
        <f>Table3[Price]+Table3[[#This Row],[FiveYearFuelCost]]+Table3[[#This Row],[FiveYearInsurance]]+Table3[[#This Row],[FiveYearRepairCost]]</f>
        <v>22314.410071645252</v>
      </c>
    </row>
    <row r="1177" spans="1:22" x14ac:dyDescent="0.25">
      <c r="A1177" t="s">
        <v>3413</v>
      </c>
      <c r="B1177" t="s">
        <v>3434</v>
      </c>
      <c r="C1177" t="s">
        <v>3435</v>
      </c>
      <c r="D1177">
        <v>2009</v>
      </c>
      <c r="E1177">
        <v>5</v>
      </c>
      <c r="F1177">
        <v>3.67</v>
      </c>
      <c r="G1177" s="21">
        <v>26.164999999999999</v>
      </c>
      <c r="H1177" s="5">
        <v>60000</v>
      </c>
      <c r="I1177" s="6">
        <v>1.2E-2</v>
      </c>
      <c r="J1177" s="6">
        <v>0.98799999999999999</v>
      </c>
      <c r="K1177" s="6">
        <v>4.9000000000000002E-2</v>
      </c>
      <c r="L1177" s="6">
        <v>0.95099999999999996</v>
      </c>
      <c r="M1177" s="7">
        <v>11060</v>
      </c>
      <c r="N1177" s="7">
        <v>10726</v>
      </c>
      <c r="O1177" s="7">
        <v>11394</v>
      </c>
      <c r="P1177" t="s">
        <v>1258</v>
      </c>
      <c r="Q1177" s="5">
        <f>5*12000*Table3[[#This Row],[FiveYearSurvivalRate]]</f>
        <v>57060</v>
      </c>
      <c r="R1177" s="21">
        <f>365*5*Table3[[#This Row],[FiveYearSurvivalRate]]</f>
        <v>1735.5749999999998</v>
      </c>
      <c r="S1177" s="19">
        <f>6000/Table3[[#This Row],[Gas Mileage]]*4</f>
        <v>917.25587617045676</v>
      </c>
      <c r="T1177" s="19">
        <f>5000</f>
        <v>5000</v>
      </c>
      <c r="U1177" s="19">
        <f>Table3[[#This Row],[Price]]^0.2*20000*LOG((Table3[[#This Row],[Age]]+2))*Table3[[#This Row],[FiveYearDeathRate]]</f>
        <v>5331.9270092138713</v>
      </c>
      <c r="V1177" s="19">
        <f>Table3[Price]+Table3[[#This Row],[FiveYearFuelCost]]+Table3[[#This Row],[FiveYearInsurance]]+Table3[[#This Row],[FiveYearRepairCost]]</f>
        <v>22309.182885384329</v>
      </c>
    </row>
    <row r="1178" spans="1:22" x14ac:dyDescent="0.25">
      <c r="A1178" t="s">
        <v>3175</v>
      </c>
      <c r="B1178" t="s">
        <v>3196</v>
      </c>
      <c r="C1178" t="s">
        <v>3197</v>
      </c>
      <c r="D1178">
        <v>2008</v>
      </c>
      <c r="E1178">
        <v>6</v>
      </c>
      <c r="F1178">
        <v>3.67</v>
      </c>
      <c r="G1178" s="21">
        <v>26.39</v>
      </c>
      <c r="H1178" s="5">
        <v>72000</v>
      </c>
      <c r="I1178" s="6">
        <v>1.7000000000000001E-2</v>
      </c>
      <c r="J1178" s="6">
        <v>0.98299999999999998</v>
      </c>
      <c r="K1178" s="6">
        <v>9.5133333299999998E-2</v>
      </c>
      <c r="L1178" s="6">
        <v>0.90486666670000004</v>
      </c>
      <c r="M1178" s="7">
        <v>6459</v>
      </c>
      <c r="N1178" s="7">
        <v>6315</v>
      </c>
      <c r="O1178" s="7">
        <v>6603</v>
      </c>
      <c r="P1178" t="s">
        <v>1072</v>
      </c>
      <c r="Q1178" s="5">
        <f>5*12000*Table3[[#This Row],[FiveYearSurvivalRate]]</f>
        <v>54292.000002000001</v>
      </c>
      <c r="R1178" s="21">
        <f>365*5*Table3[[#This Row],[FiveYearSurvivalRate]]</f>
        <v>1651.3816667275</v>
      </c>
      <c r="S1178" s="19">
        <f>6000/Table3[[#This Row],[Gas Mileage]]*4</f>
        <v>909.43539219401282</v>
      </c>
      <c r="T1178" s="19">
        <f>5000</f>
        <v>5000</v>
      </c>
      <c r="U1178" s="19">
        <f>Table3[[#This Row],[Price]]^0.2*20000*LOG((Table3[[#This Row],[Age]]+2))*Table3[[#This Row],[FiveYearDeathRate]]</f>
        <v>9934.0603388613599</v>
      </c>
      <c r="V1178" s="19">
        <f>Table3[Price]+Table3[[#This Row],[FiveYearFuelCost]]+Table3[[#This Row],[FiveYearInsurance]]+Table3[[#This Row],[FiveYearRepairCost]]</f>
        <v>22302.495731055373</v>
      </c>
    </row>
    <row r="1179" spans="1:22" x14ac:dyDescent="0.25">
      <c r="A1179" t="s">
        <v>3503</v>
      </c>
      <c r="B1179" t="s">
        <v>3512</v>
      </c>
      <c r="C1179" t="s">
        <v>3513</v>
      </c>
      <c r="D1179">
        <v>2014</v>
      </c>
      <c r="E1179">
        <v>0</v>
      </c>
      <c r="F1179">
        <v>4</v>
      </c>
      <c r="G1179" s="22">
        <v>27.98</v>
      </c>
      <c r="H1179" s="5">
        <v>0</v>
      </c>
      <c r="I1179" s="6">
        <v>0</v>
      </c>
      <c r="J1179" s="6">
        <v>1</v>
      </c>
      <c r="K1179" s="6">
        <v>1.2E-2</v>
      </c>
      <c r="L1179" s="6">
        <v>0.98799999999999999</v>
      </c>
      <c r="M1179" s="7">
        <v>15940</v>
      </c>
      <c r="N1179" s="7">
        <v>15596</v>
      </c>
      <c r="O1179" s="7">
        <v>16285</v>
      </c>
      <c r="P1179" t="s">
        <v>3730</v>
      </c>
      <c r="Q1179" s="5">
        <f>5*12000*Table3[[#This Row],[FiveYearSurvivalRate]]</f>
        <v>59280</v>
      </c>
      <c r="R1179" s="21">
        <f>365*5*Table3[[#This Row],[FiveYearSurvivalRate]]</f>
        <v>1803.1</v>
      </c>
      <c r="S1179" s="19">
        <f>6000/Table3[[#This Row],[Gas Mileage]]*4</f>
        <v>857.75553967119367</v>
      </c>
      <c r="T1179" s="19">
        <f>5000</f>
        <v>5000</v>
      </c>
      <c r="U1179" s="19">
        <f>Table3[[#This Row],[Price]]^0.2*20000*LOG((Table3[[#This Row],[Age]]+2))*Table3[[#This Row],[FiveYearDeathRate]]</f>
        <v>500.40158596449686</v>
      </c>
      <c r="V1179" s="19">
        <f>Table3[Price]+Table3[[#This Row],[FiveYearFuelCost]]+Table3[[#This Row],[FiveYearInsurance]]+Table3[[#This Row],[FiveYearRepairCost]]</f>
        <v>22298.157125635691</v>
      </c>
    </row>
    <row r="1180" spans="1:22" x14ac:dyDescent="0.25">
      <c r="A1180" t="s">
        <v>3376</v>
      </c>
      <c r="B1180" t="s">
        <v>3392</v>
      </c>
      <c r="C1180" t="s">
        <v>3393</v>
      </c>
      <c r="D1180">
        <v>2013</v>
      </c>
      <c r="E1180">
        <v>1</v>
      </c>
      <c r="F1180">
        <v>3</v>
      </c>
      <c r="G1180" s="21">
        <v>26.471</v>
      </c>
      <c r="H1180" s="5">
        <v>12000</v>
      </c>
      <c r="I1180" s="6">
        <v>3.2000000000000002E-3</v>
      </c>
      <c r="J1180" s="6">
        <v>0.99680000000000002</v>
      </c>
      <c r="K1180" s="6">
        <v>1.9E-2</v>
      </c>
      <c r="L1180" s="6">
        <v>0.98099999999999998</v>
      </c>
      <c r="M1180" s="7">
        <v>15148</v>
      </c>
      <c r="N1180" s="7">
        <v>14978</v>
      </c>
      <c r="O1180" s="7">
        <v>15318</v>
      </c>
      <c r="P1180" t="s">
        <v>2714</v>
      </c>
      <c r="Q1180" s="5">
        <f>5*12000*Table3[[#This Row],[FiveYearSurvivalRate]]</f>
        <v>58860</v>
      </c>
      <c r="R1180" s="21">
        <f>365*5*Table3[[#This Row],[FiveYearSurvivalRate]]</f>
        <v>1790.325</v>
      </c>
      <c r="S1180" s="19">
        <f>6000/Table3[[#This Row],[Gas Mileage]]*4</f>
        <v>906.65256318235049</v>
      </c>
      <c r="T1180" s="19">
        <f>5000</f>
        <v>5000</v>
      </c>
      <c r="U1180" s="19">
        <f>Table3[[#This Row],[Price]]^0.2*20000*LOG((Table3[[#This Row],[Age]]+2))*Table3[[#This Row],[FiveYearDeathRate]]</f>
        <v>1243.0351791166279</v>
      </c>
      <c r="V1180" s="19">
        <f>Table3[Price]+Table3[[#This Row],[FiveYearFuelCost]]+Table3[[#This Row],[FiveYearInsurance]]+Table3[[#This Row],[FiveYearRepairCost]]</f>
        <v>22297.687742298978</v>
      </c>
    </row>
    <row r="1181" spans="1:22" x14ac:dyDescent="0.25">
      <c r="A1181" t="s">
        <v>3503</v>
      </c>
      <c r="B1181" t="s">
        <v>3524</v>
      </c>
      <c r="C1181" t="s">
        <v>3525</v>
      </c>
      <c r="D1181">
        <v>2011</v>
      </c>
      <c r="E1181">
        <v>3</v>
      </c>
      <c r="F1181">
        <v>4</v>
      </c>
      <c r="G1181" s="22">
        <v>21.91</v>
      </c>
      <c r="H1181" s="5">
        <v>36000</v>
      </c>
      <c r="I1181" s="6">
        <v>7.1999999999999998E-3</v>
      </c>
      <c r="J1181" s="6">
        <v>0.99280000000000002</v>
      </c>
      <c r="K1181" s="6">
        <v>1.95E-2</v>
      </c>
      <c r="L1181" s="6">
        <v>0.98050000000000004</v>
      </c>
      <c r="M1181" s="7">
        <v>14317</v>
      </c>
      <c r="N1181" s="7">
        <v>13984</v>
      </c>
      <c r="O1181" s="7">
        <v>14651</v>
      </c>
      <c r="P1181" t="s">
        <v>2116</v>
      </c>
      <c r="Q1181" s="5">
        <f>5*12000*Table3[[#This Row],[FiveYearSurvivalRate]]</f>
        <v>58830</v>
      </c>
      <c r="R1181" s="21">
        <f>365*5*Table3[[#This Row],[FiveYearSurvivalRate]]</f>
        <v>1789.4125000000001</v>
      </c>
      <c r="S1181" s="19">
        <f>6000/Table3[[#This Row],[Gas Mileage]]*4</f>
        <v>1095.3902327704245</v>
      </c>
      <c r="T1181" s="19">
        <f>5000</f>
        <v>5000</v>
      </c>
      <c r="U1181" s="19">
        <f>Table3[[#This Row],[Price]]^0.2*20000*LOG((Table3[[#This Row],[Age]]+2))*Table3[[#This Row],[FiveYearDeathRate]]</f>
        <v>1847.9641884600198</v>
      </c>
      <c r="V1181" s="19">
        <f>Table3[Price]+Table3[[#This Row],[FiveYearFuelCost]]+Table3[[#This Row],[FiveYearInsurance]]+Table3[[#This Row],[FiveYearRepairCost]]</f>
        <v>22260.354421230444</v>
      </c>
    </row>
    <row r="1182" spans="1:22" x14ac:dyDescent="0.25">
      <c r="A1182" t="s">
        <v>3175</v>
      </c>
      <c r="B1182" t="s">
        <v>3192</v>
      </c>
      <c r="C1182" t="s">
        <v>3193</v>
      </c>
      <c r="D1182">
        <v>2008</v>
      </c>
      <c r="E1182">
        <v>6</v>
      </c>
      <c r="F1182">
        <v>3.67</v>
      </c>
      <c r="G1182" s="21">
        <v>32.5</v>
      </c>
      <c r="H1182" s="5">
        <v>72000</v>
      </c>
      <c r="I1182" s="6">
        <v>1.7000000000000001E-2</v>
      </c>
      <c r="J1182" s="6">
        <v>0.98299999999999998</v>
      </c>
      <c r="K1182" s="6">
        <v>9.5133333299999998E-2</v>
      </c>
      <c r="L1182" s="6">
        <v>0.90486666670000004</v>
      </c>
      <c r="M1182" s="7">
        <v>6557</v>
      </c>
      <c r="N1182" s="7">
        <v>6360</v>
      </c>
      <c r="O1182" s="7">
        <v>6753</v>
      </c>
      <c r="P1182" t="s">
        <v>1068</v>
      </c>
      <c r="Q1182" s="5">
        <f>5*12000*Table3[[#This Row],[FiveYearSurvivalRate]]</f>
        <v>54292.000002000001</v>
      </c>
      <c r="R1182" s="21">
        <f>365*5*Table3[[#This Row],[FiveYearSurvivalRate]]</f>
        <v>1651.3816667275</v>
      </c>
      <c r="S1182" s="19">
        <f>6000/Table3[[#This Row],[Gas Mileage]]*4</f>
        <v>738.46153846153845</v>
      </c>
      <c r="T1182" s="19">
        <f>5000</f>
        <v>5000</v>
      </c>
      <c r="U1182" s="19">
        <f>Table3[[#This Row],[Price]]^0.2*20000*LOG((Table3[[#This Row],[Age]]+2))*Table3[[#This Row],[FiveYearDeathRate]]</f>
        <v>9964.0241934919686</v>
      </c>
      <c r="V1182" s="19">
        <f>Table3[Price]+Table3[[#This Row],[FiveYearFuelCost]]+Table3[[#This Row],[FiveYearInsurance]]+Table3[[#This Row],[FiveYearRepairCost]]</f>
        <v>22259.485731953508</v>
      </c>
    </row>
    <row r="1183" spans="1:22" x14ac:dyDescent="0.25">
      <c r="A1183" t="s">
        <v>3466</v>
      </c>
      <c r="B1183" t="s">
        <v>3471</v>
      </c>
      <c r="C1183" t="s">
        <v>3472</v>
      </c>
      <c r="D1183">
        <v>2010</v>
      </c>
      <c r="E1183">
        <v>4</v>
      </c>
      <c r="F1183">
        <v>3.33</v>
      </c>
      <c r="G1183" s="21">
        <v>32.54</v>
      </c>
      <c r="H1183" s="5">
        <v>48000</v>
      </c>
      <c r="I1183" s="6">
        <v>9.5999999999999992E-3</v>
      </c>
      <c r="J1183" s="6">
        <v>0.99039999999999995</v>
      </c>
      <c r="K1183" s="6">
        <v>2.5600000000000001E-2</v>
      </c>
      <c r="L1183" s="6">
        <v>0.97440000000000004</v>
      </c>
      <c r="M1183" s="7">
        <v>13831</v>
      </c>
      <c r="N1183" s="7">
        <v>13487</v>
      </c>
      <c r="O1183" s="7">
        <v>14175</v>
      </c>
      <c r="P1183" t="s">
        <v>1660</v>
      </c>
      <c r="Q1183" s="5">
        <f>5*12000*Table3[[#This Row],[FiveYearSurvivalRate]]</f>
        <v>58464</v>
      </c>
      <c r="R1183" s="21">
        <f>365*5*Table3[[#This Row],[FiveYearSurvivalRate]]</f>
        <v>1778.28</v>
      </c>
      <c r="S1183" s="19">
        <f>6000/Table3[[#This Row],[Gas Mileage]]*4</f>
        <v>737.55377996312234</v>
      </c>
      <c r="T1183" s="19">
        <f>5000</f>
        <v>5000</v>
      </c>
      <c r="U1183" s="19">
        <f>Table3[[#This Row],[Price]]^0.2*20000*LOG((Table3[[#This Row],[Age]]+2))*Table3[[#This Row],[FiveYearDeathRate]]</f>
        <v>2682.2836162659696</v>
      </c>
      <c r="V1183" s="19">
        <f>Table3[Price]+Table3[[#This Row],[FiveYearFuelCost]]+Table3[[#This Row],[FiveYearInsurance]]+Table3[[#This Row],[FiveYearRepairCost]]</f>
        <v>22250.83739622909</v>
      </c>
    </row>
    <row r="1184" spans="1:22" x14ac:dyDescent="0.25">
      <c r="A1184" t="s">
        <v>3398</v>
      </c>
      <c r="B1184" t="s">
        <v>3411</v>
      </c>
      <c r="C1184" t="s">
        <v>3412</v>
      </c>
      <c r="D1184">
        <v>2008</v>
      </c>
      <c r="E1184">
        <v>6</v>
      </c>
      <c r="F1184">
        <v>3.67</v>
      </c>
      <c r="G1184" s="21">
        <v>24.018000000000001</v>
      </c>
      <c r="H1184" s="5">
        <v>72000</v>
      </c>
      <c r="I1184" s="6">
        <v>1.5699999999999999E-2</v>
      </c>
      <c r="J1184" s="6">
        <v>0.98429999999999995</v>
      </c>
      <c r="K1184" s="6">
        <v>6.80666667E-2</v>
      </c>
      <c r="L1184" s="6">
        <v>0.93193333330000006</v>
      </c>
      <c r="M1184" s="7">
        <v>8706</v>
      </c>
      <c r="N1184" s="7">
        <v>8453</v>
      </c>
      <c r="O1184" s="7">
        <v>8960</v>
      </c>
      <c r="P1184" t="s">
        <v>896</v>
      </c>
      <c r="Q1184" s="5">
        <f>5*12000*Table3[[#This Row],[FiveYearSurvivalRate]]</f>
        <v>55915.999998000007</v>
      </c>
      <c r="R1184" s="21">
        <f>365*5*Table3[[#This Row],[FiveYearSurvivalRate]]</f>
        <v>1700.7783332725</v>
      </c>
      <c r="S1184" s="19">
        <f>6000/Table3[[#This Row],[Gas Mileage]]*4</f>
        <v>999.25056207844113</v>
      </c>
      <c r="T1184" s="19">
        <f>5000</f>
        <v>5000</v>
      </c>
      <c r="U1184" s="19">
        <f>Table3[[#This Row],[Price]]^0.2*20000*LOG((Table3[[#This Row],[Age]]+2))*Table3[[#This Row],[FiveYearDeathRate]]</f>
        <v>7544.9999031610687</v>
      </c>
      <c r="V1184" s="19">
        <f>Table3[Price]+Table3[[#This Row],[FiveYearFuelCost]]+Table3[[#This Row],[FiveYearInsurance]]+Table3[[#This Row],[FiveYearRepairCost]]</f>
        <v>22250.250465239511</v>
      </c>
    </row>
    <row r="1185" spans="1:22" x14ac:dyDescent="0.25">
      <c r="A1185" t="s">
        <v>3466</v>
      </c>
      <c r="B1185" t="s">
        <v>3491</v>
      </c>
      <c r="C1185" t="s">
        <v>3492</v>
      </c>
      <c r="D1185">
        <v>2009</v>
      </c>
      <c r="E1185">
        <v>5</v>
      </c>
      <c r="F1185">
        <v>3</v>
      </c>
      <c r="G1185" s="21">
        <v>20.774000000000001</v>
      </c>
      <c r="H1185" s="5">
        <v>60000</v>
      </c>
      <c r="I1185" s="6">
        <v>1.2E-2</v>
      </c>
      <c r="J1185" s="6">
        <v>0.98799999999999999</v>
      </c>
      <c r="K1185" s="6">
        <v>4.5999999999999999E-2</v>
      </c>
      <c r="L1185" s="6">
        <v>0.95399999999999996</v>
      </c>
      <c r="M1185" s="7">
        <v>11082</v>
      </c>
      <c r="N1185" s="7">
        <v>10832</v>
      </c>
      <c r="O1185" s="7">
        <v>11332</v>
      </c>
      <c r="P1185" t="s">
        <v>1316</v>
      </c>
      <c r="Q1185" s="5">
        <f>5*12000*Table3[[#This Row],[FiveYearSurvivalRate]]</f>
        <v>57240</v>
      </c>
      <c r="R1185" s="21">
        <f>365*5*Table3[[#This Row],[FiveYearSurvivalRate]]</f>
        <v>1741.05</v>
      </c>
      <c r="S1185" s="19">
        <f>6000/Table3[[#This Row],[Gas Mileage]]*4</f>
        <v>1155.2902666795032</v>
      </c>
      <c r="T1185" s="19">
        <f>5000</f>
        <v>5000</v>
      </c>
      <c r="U1185" s="19">
        <f>Table3[[#This Row],[Price]]^0.2*20000*LOG((Table3[[#This Row],[Age]]+2))*Table3[[#This Row],[FiveYearDeathRate]]</f>
        <v>5007.4722471042614</v>
      </c>
      <c r="V1185" s="19">
        <f>Table3[Price]+Table3[[#This Row],[FiveYearFuelCost]]+Table3[[#This Row],[FiveYearInsurance]]+Table3[[#This Row],[FiveYearRepairCost]]</f>
        <v>22244.762513783768</v>
      </c>
    </row>
    <row r="1186" spans="1:22" x14ac:dyDescent="0.25">
      <c r="A1186" t="s">
        <v>3301</v>
      </c>
      <c r="B1186" t="s">
        <v>3318</v>
      </c>
      <c r="C1186" t="s">
        <v>3319</v>
      </c>
      <c r="D1186">
        <v>2011</v>
      </c>
      <c r="E1186">
        <v>3</v>
      </c>
      <c r="F1186">
        <v>3</v>
      </c>
      <c r="G1186" s="21">
        <v>20.04</v>
      </c>
      <c r="H1186" s="5">
        <v>36000</v>
      </c>
      <c r="I1186" s="6">
        <v>7.1999999999999998E-3</v>
      </c>
      <c r="J1186" s="6">
        <v>0.99280000000000002</v>
      </c>
      <c r="K1186" s="6">
        <v>1.95E-2</v>
      </c>
      <c r="L1186" s="6">
        <v>0.98050000000000004</v>
      </c>
      <c r="M1186" s="7">
        <v>14201</v>
      </c>
      <c r="N1186" s="7">
        <v>13881</v>
      </c>
      <c r="O1186" s="7">
        <v>14522</v>
      </c>
      <c r="P1186" t="s">
        <v>1928</v>
      </c>
      <c r="Q1186" s="5">
        <f>5*12000*Table3[[#This Row],[FiveYearSurvivalRate]]</f>
        <v>58830</v>
      </c>
      <c r="R1186" s="21">
        <f>365*5*Table3[[#This Row],[FiveYearSurvivalRate]]</f>
        <v>1789.4125000000001</v>
      </c>
      <c r="S1186" s="19">
        <f>6000/Table3[[#This Row],[Gas Mileage]]*4</f>
        <v>1197.6047904191616</v>
      </c>
      <c r="T1186" s="19">
        <f>5000</f>
        <v>5000</v>
      </c>
      <c r="U1186" s="19">
        <f>Table3[[#This Row],[Price]]^0.2*20000*LOG((Table3[[#This Row],[Age]]+2))*Table3[[#This Row],[FiveYearDeathRate]]</f>
        <v>1844.9599002043515</v>
      </c>
      <c r="V1186" s="19">
        <f>Table3[Price]+Table3[[#This Row],[FiveYearFuelCost]]+Table3[[#This Row],[FiveYearInsurance]]+Table3[[#This Row],[FiveYearRepairCost]]</f>
        <v>22243.564690623512</v>
      </c>
    </row>
    <row r="1187" spans="1:22" x14ac:dyDescent="0.25">
      <c r="A1187" t="s">
        <v>3503</v>
      </c>
      <c r="B1187" t="s">
        <v>3506</v>
      </c>
      <c r="C1187" t="s">
        <v>3507</v>
      </c>
      <c r="D1187">
        <v>2008</v>
      </c>
      <c r="E1187">
        <v>6</v>
      </c>
      <c r="F1187">
        <v>3</v>
      </c>
      <c r="G1187" s="22">
        <v>24.805</v>
      </c>
      <c r="H1187" s="5">
        <v>72000</v>
      </c>
      <c r="I1187" s="6">
        <v>1.4500000000000001E-2</v>
      </c>
      <c r="J1187" s="6">
        <v>0.98550000000000004</v>
      </c>
      <c r="K1187" s="6">
        <v>5.6133333299999998E-2</v>
      </c>
      <c r="L1187" s="6">
        <v>0.94386666669999997</v>
      </c>
      <c r="M1187" s="7">
        <v>9887</v>
      </c>
      <c r="N1187" s="7">
        <v>9718</v>
      </c>
      <c r="O1187" s="7">
        <v>10056</v>
      </c>
      <c r="P1187" t="s">
        <v>972</v>
      </c>
      <c r="Q1187" s="5">
        <f>5*12000*Table3[[#This Row],[FiveYearSurvivalRate]]</f>
        <v>56632.000002000001</v>
      </c>
      <c r="R1187" s="21">
        <f>365*5*Table3[[#This Row],[FiveYearSurvivalRate]]</f>
        <v>1722.5566667275</v>
      </c>
      <c r="S1187" s="19">
        <f>6000/Table3[[#This Row],[Gas Mileage]]*4</f>
        <v>967.54686555130013</v>
      </c>
      <c r="T1187" s="19">
        <f>5000</f>
        <v>5000</v>
      </c>
      <c r="U1187" s="19">
        <f>Table3[[#This Row],[Price]]^0.2*20000*LOG((Table3[[#This Row],[Age]]+2))*Table3[[#This Row],[FiveYearDeathRate]]</f>
        <v>6382.5578780652686</v>
      </c>
      <c r="V1187" s="19">
        <f>Table3[Price]+Table3[[#This Row],[FiveYearFuelCost]]+Table3[[#This Row],[FiveYearInsurance]]+Table3[[#This Row],[FiveYearRepairCost]]</f>
        <v>22237.104743616568</v>
      </c>
    </row>
    <row r="1188" spans="1:22" x14ac:dyDescent="0.25">
      <c r="A1188" t="s">
        <v>3528</v>
      </c>
      <c r="B1188" t="s">
        <v>3531</v>
      </c>
      <c r="C1188" t="s">
        <v>3532</v>
      </c>
      <c r="D1188">
        <v>2006</v>
      </c>
      <c r="E1188">
        <v>8</v>
      </c>
      <c r="F1188">
        <v>3.33</v>
      </c>
      <c r="G1188" s="22">
        <v>22.268000000000001</v>
      </c>
      <c r="H1188" s="5">
        <v>96000</v>
      </c>
      <c r="I1188" s="6">
        <v>1.95E-2</v>
      </c>
      <c r="J1188" s="6">
        <v>0.98050000000000004</v>
      </c>
      <c r="K1188" s="6">
        <v>9.4399999999999998E-2</v>
      </c>
      <c r="L1188" s="6">
        <v>0.90559999999999996</v>
      </c>
      <c r="M1188" s="7">
        <v>5564</v>
      </c>
      <c r="N1188" s="7">
        <v>5456</v>
      </c>
      <c r="O1188" s="7">
        <v>5673</v>
      </c>
      <c r="P1188" t="s">
        <v>324</v>
      </c>
      <c r="Q1188" s="5">
        <f>5*12000*Table3[[#This Row],[FiveYearSurvivalRate]]</f>
        <v>54336</v>
      </c>
      <c r="R1188" s="21">
        <f>365*5*Table3[[#This Row],[FiveYearSurvivalRate]]</f>
        <v>1652.72</v>
      </c>
      <c r="S1188" s="19">
        <f>6000/Table3[[#This Row],[Gas Mileage]]*4</f>
        <v>1077.7797736662476</v>
      </c>
      <c r="T1188" s="19">
        <f>5000</f>
        <v>5000</v>
      </c>
      <c r="U1188" s="19">
        <f>Table3[[#This Row],[Price]]^0.2*20000*LOG((Table3[[#This Row],[Age]]+2))*Table3[[#This Row],[FiveYearDeathRate]]</f>
        <v>10594.474359190619</v>
      </c>
      <c r="V1188" s="19">
        <f>Table3[Price]+Table3[[#This Row],[FiveYearFuelCost]]+Table3[[#This Row],[FiveYearInsurance]]+Table3[[#This Row],[FiveYearRepairCost]]</f>
        <v>22236.254132856866</v>
      </c>
    </row>
    <row r="1189" spans="1:22" x14ac:dyDescent="0.25">
      <c r="A1189" t="s">
        <v>3503</v>
      </c>
      <c r="B1189" t="s">
        <v>3510</v>
      </c>
      <c r="C1189" t="s">
        <v>3511</v>
      </c>
      <c r="D1189">
        <v>2005</v>
      </c>
      <c r="E1189">
        <v>9</v>
      </c>
      <c r="F1189">
        <v>4</v>
      </c>
      <c r="G1189" s="22">
        <v>29.33</v>
      </c>
      <c r="H1189" s="5">
        <v>108000</v>
      </c>
      <c r="I1189" s="6">
        <v>2.1999999999999999E-2</v>
      </c>
      <c r="J1189" s="6">
        <v>0.97799999999999998</v>
      </c>
      <c r="K1189" s="6">
        <v>0.1135333333</v>
      </c>
      <c r="L1189" s="6">
        <v>0.88646666669999996</v>
      </c>
      <c r="M1189" s="7">
        <v>3997</v>
      </c>
      <c r="N1189" s="7">
        <v>3907</v>
      </c>
      <c r="O1189" s="7">
        <v>4086</v>
      </c>
      <c r="P1189" t="s">
        <v>40</v>
      </c>
      <c r="Q1189" s="5">
        <f>5*12000*Table3[[#This Row],[FiveYearSurvivalRate]]</f>
        <v>53188.000002000001</v>
      </c>
      <c r="R1189" s="21">
        <f>365*5*Table3[[#This Row],[FiveYearSurvivalRate]]</f>
        <v>1617.8016667274999</v>
      </c>
      <c r="S1189" s="19">
        <f>6000/Table3[[#This Row],[Gas Mileage]]*4</f>
        <v>818.27480395499492</v>
      </c>
      <c r="T1189" s="19">
        <f>5000</f>
        <v>5000</v>
      </c>
      <c r="U1189" s="19">
        <f>Table3[[#This Row],[Price]]^0.2*20000*LOG((Table3[[#This Row],[Age]]+2))*Table3[[#This Row],[FiveYearDeathRate]]</f>
        <v>12419.803849401291</v>
      </c>
      <c r="V1189" s="19">
        <f>Table3[Price]+Table3[[#This Row],[FiveYearFuelCost]]+Table3[[#This Row],[FiveYearInsurance]]+Table3[[#This Row],[FiveYearRepairCost]]</f>
        <v>22235.078653356286</v>
      </c>
    </row>
    <row r="1190" spans="1:22" x14ac:dyDescent="0.25">
      <c r="A1190" t="s">
        <v>3118</v>
      </c>
      <c r="B1190" t="s">
        <v>3121</v>
      </c>
      <c r="C1190" t="s">
        <v>3122</v>
      </c>
      <c r="D1190">
        <v>2007</v>
      </c>
      <c r="E1190">
        <v>7</v>
      </c>
      <c r="F1190">
        <v>1.67</v>
      </c>
      <c r="G1190" s="21">
        <v>31</v>
      </c>
      <c r="H1190" s="5">
        <v>84000</v>
      </c>
      <c r="I1190" s="6">
        <v>3.04E-2</v>
      </c>
      <c r="J1190" s="6">
        <v>0.96960000000000002</v>
      </c>
      <c r="K1190" s="6">
        <v>0.1241333333</v>
      </c>
      <c r="L1190" s="6">
        <v>0.87586666670000002</v>
      </c>
      <c r="M1190" s="7">
        <v>3995</v>
      </c>
      <c r="N1190" s="7">
        <v>3888</v>
      </c>
      <c r="O1190" s="7">
        <v>4102</v>
      </c>
      <c r="P1190" t="s">
        <v>678</v>
      </c>
      <c r="Q1190" s="5">
        <f>5*12000*Table3[[#This Row],[FiveYearSurvivalRate]]</f>
        <v>52552.000002000001</v>
      </c>
      <c r="R1190" s="21">
        <f>365*5*Table3[[#This Row],[FiveYearSurvivalRate]]</f>
        <v>1598.4566667275001</v>
      </c>
      <c r="S1190" s="19">
        <f>6000/Table3[[#This Row],[Gas Mileage]]*4</f>
        <v>774.19354838709683</v>
      </c>
      <c r="T1190" s="19">
        <f>5000</f>
        <v>5000</v>
      </c>
      <c r="U1190" s="19">
        <f>Table3[[#This Row],[Price]]^0.2*20000*LOG((Table3[[#This Row],[Age]]+2))*Table3[[#This Row],[FiveYearDeathRate]]</f>
        <v>12441.723038116637</v>
      </c>
      <c r="V1190" s="19">
        <f>Table3[Price]+Table3[[#This Row],[FiveYearFuelCost]]+Table3[[#This Row],[FiveYearInsurance]]+Table3[[#This Row],[FiveYearRepairCost]]</f>
        <v>22210.916586503736</v>
      </c>
    </row>
    <row r="1191" spans="1:22" x14ac:dyDescent="0.25">
      <c r="A1191" t="s">
        <v>3398</v>
      </c>
      <c r="B1191" t="s">
        <v>3407</v>
      </c>
      <c r="C1191" t="s">
        <v>3408</v>
      </c>
      <c r="D1191">
        <v>2005</v>
      </c>
      <c r="E1191">
        <v>9</v>
      </c>
      <c r="F1191">
        <v>1.67</v>
      </c>
      <c r="G1191" s="21">
        <v>25.969000000000001</v>
      </c>
      <c r="H1191" s="5">
        <v>108000</v>
      </c>
      <c r="I1191" s="6">
        <v>2.6800000000000001E-2</v>
      </c>
      <c r="J1191" s="6">
        <v>0.97319999999999995</v>
      </c>
      <c r="K1191" s="6">
        <v>0.1252666667</v>
      </c>
      <c r="L1191" s="6">
        <v>0.87473333330000003</v>
      </c>
      <c r="M1191" s="7">
        <v>3181</v>
      </c>
      <c r="N1191" s="7">
        <v>3093</v>
      </c>
      <c r="O1191" s="7">
        <v>3269</v>
      </c>
      <c r="P1191" t="s">
        <v>220</v>
      </c>
      <c r="Q1191" s="5">
        <f>5*12000*Table3[[#This Row],[FiveYearSurvivalRate]]</f>
        <v>52483.999997999999</v>
      </c>
      <c r="R1191" s="21">
        <f>365*5*Table3[[#This Row],[FiveYearSurvivalRate]]</f>
        <v>1596.3883332724999</v>
      </c>
      <c r="S1191" s="19">
        <f>6000/Table3[[#This Row],[Gas Mileage]]*4</f>
        <v>924.17882860333475</v>
      </c>
      <c r="T1191" s="19">
        <f>5000</f>
        <v>5000</v>
      </c>
      <c r="U1191" s="19">
        <f>Table3[[#This Row],[Price]]^0.2*20000*LOG((Table3[[#This Row],[Age]]+2))*Table3[[#This Row],[FiveYearDeathRate]]</f>
        <v>13091.601387867562</v>
      </c>
      <c r="V1191" s="19">
        <f>Table3[Price]+Table3[[#This Row],[FiveYearFuelCost]]+Table3[[#This Row],[FiveYearInsurance]]+Table3[[#This Row],[FiveYearRepairCost]]</f>
        <v>22196.780216470899</v>
      </c>
    </row>
    <row r="1192" spans="1:22" x14ac:dyDescent="0.25">
      <c r="A1192" t="s">
        <v>3466</v>
      </c>
      <c r="B1192" t="s">
        <v>3489</v>
      </c>
      <c r="C1192" t="s">
        <v>3490</v>
      </c>
      <c r="D1192">
        <v>2007</v>
      </c>
      <c r="E1192">
        <v>7</v>
      </c>
      <c r="F1192">
        <v>3</v>
      </c>
      <c r="G1192" s="21">
        <v>26.35</v>
      </c>
      <c r="H1192" s="5">
        <v>84000</v>
      </c>
      <c r="I1192" s="6">
        <v>1.8800000000000001E-2</v>
      </c>
      <c r="J1192" s="6">
        <v>0.98119999999999996</v>
      </c>
      <c r="K1192" s="6">
        <v>6.1866666700000003E-2</v>
      </c>
      <c r="L1192" s="6">
        <v>0.93813333330000004</v>
      </c>
      <c r="M1192" s="7">
        <v>8980</v>
      </c>
      <c r="N1192" s="7">
        <v>8842</v>
      </c>
      <c r="O1192" s="7">
        <v>9118</v>
      </c>
      <c r="P1192" t="s">
        <v>620</v>
      </c>
      <c r="Q1192" s="5">
        <f>5*12000*Table3[[#This Row],[FiveYearSurvivalRate]]</f>
        <v>56287.999997999999</v>
      </c>
      <c r="R1192" s="21">
        <f>365*5*Table3[[#This Row],[FiveYearSurvivalRate]]</f>
        <v>1712.0933332725001</v>
      </c>
      <c r="S1192" s="19">
        <f>6000/Table3[[#This Row],[Gas Mileage]]*4</f>
        <v>910.81593927893732</v>
      </c>
      <c r="T1192" s="19">
        <f>5000</f>
        <v>5000</v>
      </c>
      <c r="U1192" s="19">
        <f>Table3[[#This Row],[Price]]^0.2*20000*LOG((Table3[[#This Row],[Age]]+2))*Table3[[#This Row],[FiveYearDeathRate]]</f>
        <v>7291.2290223519458</v>
      </c>
      <c r="V1192" s="19">
        <f>Table3[Price]+Table3[[#This Row],[FiveYearFuelCost]]+Table3[[#This Row],[FiveYearInsurance]]+Table3[[#This Row],[FiveYearRepairCost]]</f>
        <v>22182.044961630883</v>
      </c>
    </row>
    <row r="1193" spans="1:22" x14ac:dyDescent="0.25">
      <c r="A1193" t="s">
        <v>3118</v>
      </c>
      <c r="B1193" t="s">
        <v>3127</v>
      </c>
      <c r="C1193" t="s">
        <v>3128</v>
      </c>
      <c r="D1193">
        <v>2010</v>
      </c>
      <c r="E1193">
        <v>4</v>
      </c>
      <c r="F1193">
        <v>4</v>
      </c>
      <c r="G1193" s="21">
        <v>20.765000000000001</v>
      </c>
      <c r="H1193" s="5">
        <v>48000</v>
      </c>
      <c r="I1193" s="6">
        <v>1.52E-2</v>
      </c>
      <c r="J1193" s="6">
        <v>0.98480000000000001</v>
      </c>
      <c r="K1193" s="6">
        <v>4.1799999999999997E-2</v>
      </c>
      <c r="L1193" s="6">
        <v>0.95820000000000005</v>
      </c>
      <c r="M1193" s="7">
        <v>11783</v>
      </c>
      <c r="N1193" s="7">
        <v>11526</v>
      </c>
      <c r="O1193" s="7">
        <v>12039</v>
      </c>
      <c r="P1193" t="s">
        <v>1752</v>
      </c>
      <c r="Q1193" s="5">
        <f>5*12000*Table3[[#This Row],[FiveYearSurvivalRate]]</f>
        <v>57492</v>
      </c>
      <c r="R1193" s="21">
        <f>365*5*Table3[[#This Row],[FiveYearSurvivalRate]]</f>
        <v>1748.7150000000001</v>
      </c>
      <c r="S1193" s="19">
        <f>6000/Table3[[#This Row],[Gas Mileage]]*4</f>
        <v>1155.7909944618348</v>
      </c>
      <c r="T1193" s="19">
        <f>5000</f>
        <v>5000</v>
      </c>
      <c r="U1193" s="19">
        <f>Table3[[#This Row],[Price]]^0.2*20000*LOG((Table3[[#This Row],[Age]]+2))*Table3[[#This Row],[FiveYearDeathRate]]</f>
        <v>4241.519545361768</v>
      </c>
      <c r="V1193" s="19">
        <f>Table3[Price]+Table3[[#This Row],[FiveYearFuelCost]]+Table3[[#This Row],[FiveYearInsurance]]+Table3[[#This Row],[FiveYearRepairCost]]</f>
        <v>22180.310539823604</v>
      </c>
    </row>
    <row r="1194" spans="1:22" x14ac:dyDescent="0.25">
      <c r="A1194" t="s">
        <v>3376</v>
      </c>
      <c r="B1194" t="s">
        <v>3377</v>
      </c>
      <c r="C1194" t="s">
        <v>3378</v>
      </c>
      <c r="D1194">
        <v>2011</v>
      </c>
      <c r="E1194">
        <v>3</v>
      </c>
      <c r="F1194">
        <v>2.67</v>
      </c>
      <c r="G1194" s="21">
        <v>20.251999999999999</v>
      </c>
      <c r="H1194" s="5">
        <v>36000</v>
      </c>
      <c r="I1194" s="6">
        <v>9.5999999999999992E-3</v>
      </c>
      <c r="J1194" s="6">
        <v>0.99039999999999995</v>
      </c>
      <c r="K1194" s="6">
        <v>2.5000000000000001E-2</v>
      </c>
      <c r="L1194" s="6">
        <v>0.97499999999999998</v>
      </c>
      <c r="M1194" s="7">
        <v>13647</v>
      </c>
      <c r="N1194" s="7">
        <v>13395</v>
      </c>
      <c r="O1194" s="7">
        <v>13900</v>
      </c>
      <c r="P1194" t="s">
        <v>1980</v>
      </c>
      <c r="Q1194" s="5">
        <f>5*12000*Table3[[#This Row],[FiveYearSurvivalRate]]</f>
        <v>58500</v>
      </c>
      <c r="R1194" s="21">
        <f>365*5*Table3[[#This Row],[FiveYearSurvivalRate]]</f>
        <v>1779.375</v>
      </c>
      <c r="S1194" s="19">
        <f>6000/Table3[[#This Row],[Gas Mileage]]*4</f>
        <v>1185.0681414181315</v>
      </c>
      <c r="T1194" s="19">
        <f>5000</f>
        <v>5000</v>
      </c>
      <c r="U1194" s="19">
        <f>Table3[[#This Row],[Price]]^0.2*20000*LOG((Table3[[#This Row],[Age]]+2))*Table3[[#This Row],[FiveYearDeathRate]]</f>
        <v>2346.5833315949162</v>
      </c>
      <c r="V1194" s="19">
        <f>Table3[Price]+Table3[[#This Row],[FiveYearFuelCost]]+Table3[[#This Row],[FiveYearInsurance]]+Table3[[#This Row],[FiveYearRepairCost]]</f>
        <v>22178.651473013048</v>
      </c>
    </row>
    <row r="1195" spans="1:22" x14ac:dyDescent="0.25">
      <c r="A1195" t="s">
        <v>3466</v>
      </c>
      <c r="B1195" t="s">
        <v>3469</v>
      </c>
      <c r="C1195" t="s">
        <v>3470</v>
      </c>
      <c r="D1195">
        <v>2010</v>
      </c>
      <c r="E1195">
        <v>4</v>
      </c>
      <c r="F1195">
        <v>4</v>
      </c>
      <c r="G1195" s="21">
        <v>24.145</v>
      </c>
      <c r="H1195" s="5">
        <v>48000</v>
      </c>
      <c r="I1195" s="6">
        <v>9.5999999999999992E-3</v>
      </c>
      <c r="J1195" s="6">
        <v>0.99039999999999995</v>
      </c>
      <c r="K1195" s="6">
        <v>2.5600000000000001E-2</v>
      </c>
      <c r="L1195" s="6">
        <v>0.97440000000000004</v>
      </c>
      <c r="M1195" s="7">
        <v>13492</v>
      </c>
      <c r="N1195" s="7">
        <v>13198</v>
      </c>
      <c r="O1195" s="7">
        <v>13785</v>
      </c>
      <c r="P1195" t="s">
        <v>1658</v>
      </c>
      <c r="Q1195" s="5">
        <f>5*12000*Table3[[#This Row],[FiveYearSurvivalRate]]</f>
        <v>58464</v>
      </c>
      <c r="R1195" s="21">
        <f>365*5*Table3[[#This Row],[FiveYearSurvivalRate]]</f>
        <v>1778.28</v>
      </c>
      <c r="S1195" s="19">
        <f>6000/Table3[[#This Row],[Gas Mileage]]*4</f>
        <v>993.99461586249743</v>
      </c>
      <c r="T1195" s="19">
        <f>5000</f>
        <v>5000</v>
      </c>
      <c r="U1195" s="19">
        <f>Table3[[#This Row],[Price]]^0.2*20000*LOG((Table3[[#This Row],[Age]]+2))*Table3[[#This Row],[FiveYearDeathRate]]</f>
        <v>2669.0041380368098</v>
      </c>
      <c r="V1195" s="19">
        <f>Table3[Price]+Table3[[#This Row],[FiveYearFuelCost]]+Table3[[#This Row],[FiveYearInsurance]]+Table3[[#This Row],[FiveYearRepairCost]]</f>
        <v>22154.998753899305</v>
      </c>
    </row>
    <row r="1196" spans="1:22" x14ac:dyDescent="0.25">
      <c r="A1196" t="s">
        <v>3301</v>
      </c>
      <c r="B1196" t="s">
        <v>3308</v>
      </c>
      <c r="C1196" t="s">
        <v>3309</v>
      </c>
      <c r="D1196">
        <v>2014</v>
      </c>
      <c r="E1196">
        <v>0</v>
      </c>
      <c r="F1196">
        <v>4</v>
      </c>
      <c r="G1196" s="21">
        <v>27.806000000000001</v>
      </c>
      <c r="H1196" s="5">
        <v>0</v>
      </c>
      <c r="I1196" s="6">
        <v>0</v>
      </c>
      <c r="J1196" s="6">
        <v>1</v>
      </c>
      <c r="K1196" s="6">
        <v>1.2E-2</v>
      </c>
      <c r="L1196" s="6">
        <v>0.98799999999999999</v>
      </c>
      <c r="M1196" s="7">
        <v>15790</v>
      </c>
      <c r="N1196" s="7">
        <v>15400</v>
      </c>
      <c r="O1196" s="7">
        <v>16180</v>
      </c>
      <c r="P1196" t="s">
        <v>3651</v>
      </c>
      <c r="Q1196" s="5">
        <f>5*12000*Table3[[#This Row],[FiveYearSurvivalRate]]</f>
        <v>59280</v>
      </c>
      <c r="R1196" s="21">
        <f>365*5*Table3[[#This Row],[FiveYearSurvivalRate]]</f>
        <v>1803.1</v>
      </c>
      <c r="S1196" s="19">
        <f>6000/Table3[[#This Row],[Gas Mileage]]*4</f>
        <v>863.12306696396456</v>
      </c>
      <c r="T1196" s="19">
        <f>5000</f>
        <v>5000</v>
      </c>
      <c r="U1196" s="19">
        <f>Table3[[#This Row],[Price]]^0.2*20000*LOG((Table3[[#This Row],[Age]]+2))*Table3[[#This Row],[FiveYearDeathRate]]</f>
        <v>499.45623616371597</v>
      </c>
      <c r="V1196" s="19">
        <f>Table3[Price]+Table3[[#This Row],[FiveYearFuelCost]]+Table3[[#This Row],[FiveYearInsurance]]+Table3[[#This Row],[FiveYearRepairCost]]</f>
        <v>22152.579303127681</v>
      </c>
    </row>
    <row r="1197" spans="1:22" x14ac:dyDescent="0.25">
      <c r="A1197" t="s">
        <v>3503</v>
      </c>
      <c r="B1197" t="s">
        <v>3504</v>
      </c>
      <c r="C1197" t="s">
        <v>3505</v>
      </c>
      <c r="D1197">
        <v>2011</v>
      </c>
      <c r="E1197">
        <v>3</v>
      </c>
      <c r="F1197">
        <v>4</v>
      </c>
      <c r="G1197" s="22">
        <v>24.18</v>
      </c>
      <c r="H1197" s="5">
        <v>36000</v>
      </c>
      <c r="I1197" s="6">
        <v>7.1999999999999998E-3</v>
      </c>
      <c r="J1197" s="6">
        <v>0.99280000000000002</v>
      </c>
      <c r="K1197" s="6">
        <v>1.95E-2</v>
      </c>
      <c r="L1197" s="6">
        <v>0.98050000000000004</v>
      </c>
      <c r="M1197" s="7">
        <v>14281</v>
      </c>
      <c r="N1197" s="7">
        <v>14114</v>
      </c>
      <c r="O1197" s="7">
        <v>14449</v>
      </c>
      <c r="P1197" t="s">
        <v>2102</v>
      </c>
      <c r="Q1197" s="5">
        <f>5*12000*Table3[[#This Row],[FiveYearSurvivalRate]]</f>
        <v>58830</v>
      </c>
      <c r="R1197" s="21">
        <f>365*5*Table3[[#This Row],[FiveYearSurvivalRate]]</f>
        <v>1789.4125000000001</v>
      </c>
      <c r="S1197" s="19">
        <f>6000/Table3[[#This Row],[Gas Mileage]]*4</f>
        <v>992.55583126550869</v>
      </c>
      <c r="T1197" s="19">
        <f>5000</f>
        <v>5000</v>
      </c>
      <c r="U1197" s="19">
        <f>Table3[[#This Row],[Price]]^0.2*20000*LOG((Table3[[#This Row],[Age]]+2))*Table3[[#This Row],[FiveYearDeathRate]]</f>
        <v>1847.0339136217237</v>
      </c>
      <c r="V1197" s="19">
        <f>Table3[Price]+Table3[[#This Row],[FiveYearFuelCost]]+Table3[[#This Row],[FiveYearInsurance]]+Table3[[#This Row],[FiveYearRepairCost]]</f>
        <v>22120.589744887231</v>
      </c>
    </row>
    <row r="1198" spans="1:22" x14ac:dyDescent="0.25">
      <c r="A1198" t="s">
        <v>3376</v>
      </c>
      <c r="B1198" t="s">
        <v>3390</v>
      </c>
      <c r="C1198" t="s">
        <v>3391</v>
      </c>
      <c r="D1198">
        <v>2007</v>
      </c>
      <c r="E1198">
        <v>7</v>
      </c>
      <c r="F1198">
        <v>1.67</v>
      </c>
      <c r="G1198" s="21">
        <v>26.471</v>
      </c>
      <c r="H1198" s="5">
        <v>84000</v>
      </c>
      <c r="I1198" s="6">
        <v>2.1999999999999999E-2</v>
      </c>
      <c r="J1198" s="6">
        <v>0.97799999999999998</v>
      </c>
      <c r="K1198" s="6">
        <v>8.8133333300000005E-2</v>
      </c>
      <c r="L1198" s="6">
        <v>0.91186666670000005</v>
      </c>
      <c r="M1198" s="7">
        <v>6479</v>
      </c>
      <c r="N1198" s="7">
        <v>6320</v>
      </c>
      <c r="O1198" s="7">
        <v>6637</v>
      </c>
      <c r="P1198" t="s">
        <v>546</v>
      </c>
      <c r="Q1198" s="5">
        <f>5*12000*Table3[[#This Row],[FiveYearSurvivalRate]]</f>
        <v>54712.000002000001</v>
      </c>
      <c r="R1198" s="21">
        <f>365*5*Table3[[#This Row],[FiveYearSurvivalRate]]</f>
        <v>1664.1566667275001</v>
      </c>
      <c r="S1198" s="19">
        <f>6000/Table3[[#This Row],[Gas Mileage]]*4</f>
        <v>906.65256318235049</v>
      </c>
      <c r="T1198" s="19">
        <f>5000</f>
        <v>5000</v>
      </c>
      <c r="U1198" s="19">
        <f>Table3[[#This Row],[Price]]^0.2*20000*LOG((Table3[[#This Row],[Age]]+2))*Table3[[#This Row],[FiveYearDeathRate]]</f>
        <v>9730.3967150141198</v>
      </c>
      <c r="V1198" s="19">
        <f>Table3[Price]+Table3[[#This Row],[FiveYearFuelCost]]+Table3[[#This Row],[FiveYearInsurance]]+Table3[[#This Row],[FiveYearRepairCost]]</f>
        <v>22116.049278196471</v>
      </c>
    </row>
    <row r="1199" spans="1:22" x14ac:dyDescent="0.25">
      <c r="A1199" t="s">
        <v>3080</v>
      </c>
      <c r="B1199" t="s">
        <v>3085</v>
      </c>
      <c r="C1199" t="s">
        <v>3086</v>
      </c>
      <c r="D1199">
        <v>2005</v>
      </c>
      <c r="E1199">
        <v>9</v>
      </c>
      <c r="F1199">
        <v>2</v>
      </c>
      <c r="G1199" s="21">
        <v>20.85</v>
      </c>
      <c r="H1199" s="5">
        <v>108000</v>
      </c>
      <c r="I1199" s="6">
        <v>1.78E-2</v>
      </c>
      <c r="J1199" s="6">
        <v>0.98219999999999996</v>
      </c>
      <c r="K1199" s="6">
        <v>0.1092666667</v>
      </c>
      <c r="L1199" s="6">
        <v>0.89073333330000004</v>
      </c>
      <c r="M1199" s="7">
        <v>4006</v>
      </c>
      <c r="N1199" s="7">
        <v>3912</v>
      </c>
      <c r="O1199" s="7">
        <v>4099</v>
      </c>
      <c r="P1199" t="s">
        <v>24</v>
      </c>
      <c r="Q1199" s="5">
        <f>5*12000*Table3[[#This Row],[FiveYearSurvivalRate]]</f>
        <v>53443.999997999999</v>
      </c>
      <c r="R1199" s="21">
        <f>365*5*Table3[[#This Row],[FiveYearSurvivalRate]]</f>
        <v>1625.5883332725</v>
      </c>
      <c r="S1199" s="19">
        <f>6000/Table3[[#This Row],[Gas Mileage]]*4</f>
        <v>1151.0791366906474</v>
      </c>
      <c r="T1199" s="19">
        <f>5000</f>
        <v>5000</v>
      </c>
      <c r="U1199" s="19">
        <f>Table3[[#This Row],[Price]]^0.2*20000*LOG((Table3[[#This Row],[Age]]+2))*Table3[[#This Row],[FiveYearDeathRate]]</f>
        <v>11958.436510610261</v>
      </c>
      <c r="V1199" s="19">
        <f>Table3[Price]+Table3[[#This Row],[FiveYearFuelCost]]+Table3[[#This Row],[FiveYearInsurance]]+Table3[[#This Row],[FiveYearRepairCost]]</f>
        <v>22115.515647300908</v>
      </c>
    </row>
    <row r="1200" spans="1:22" x14ac:dyDescent="0.25">
      <c r="A1200" t="s">
        <v>3413</v>
      </c>
      <c r="B1200" t="s">
        <v>3436</v>
      </c>
      <c r="C1200" t="s">
        <v>3437</v>
      </c>
      <c r="D1200">
        <v>2005</v>
      </c>
      <c r="E1200">
        <v>9</v>
      </c>
      <c r="F1200">
        <v>1</v>
      </c>
      <c r="G1200" s="21">
        <v>30.062999999999999</v>
      </c>
      <c r="H1200" s="5">
        <v>108000</v>
      </c>
      <c r="I1200" s="6">
        <v>2.6800000000000001E-2</v>
      </c>
      <c r="J1200" s="6">
        <v>0.97319999999999995</v>
      </c>
      <c r="K1200" s="6">
        <v>0.1252666667</v>
      </c>
      <c r="L1200" s="6">
        <v>0.87473333330000003</v>
      </c>
      <c r="M1200" s="7">
        <v>3205</v>
      </c>
      <c r="N1200" s="7">
        <v>3129</v>
      </c>
      <c r="O1200" s="7">
        <v>3280</v>
      </c>
      <c r="P1200" t="s">
        <v>238</v>
      </c>
      <c r="Q1200" s="5">
        <f>5*12000*Table3[[#This Row],[FiveYearSurvivalRate]]</f>
        <v>52483.999997999999</v>
      </c>
      <c r="R1200" s="21">
        <f>365*5*Table3[[#This Row],[FiveYearSurvivalRate]]</f>
        <v>1596.3883332724999</v>
      </c>
      <c r="S1200" s="19">
        <f>6000/Table3[[#This Row],[Gas Mileage]]*4</f>
        <v>798.32352060672588</v>
      </c>
      <c r="T1200" s="19">
        <f>5000</f>
        <v>5000</v>
      </c>
      <c r="U1200" s="19">
        <f>Table3[[#This Row],[Price]]^0.2*20000*LOG((Table3[[#This Row],[Age]]+2))*Table3[[#This Row],[FiveYearDeathRate]]</f>
        <v>13111.296733851883</v>
      </c>
      <c r="V1200" s="19">
        <f>Table3[Price]+Table3[[#This Row],[FiveYearFuelCost]]+Table3[[#This Row],[FiveYearInsurance]]+Table3[[#This Row],[FiveYearRepairCost]]</f>
        <v>22114.620254458609</v>
      </c>
    </row>
    <row r="1201" spans="1:22" x14ac:dyDescent="0.25">
      <c r="A1201" t="s">
        <v>3528</v>
      </c>
      <c r="B1201" t="s">
        <v>3533</v>
      </c>
      <c r="C1201" t="s">
        <v>3534</v>
      </c>
      <c r="D1201">
        <v>2007</v>
      </c>
      <c r="E1201">
        <v>7</v>
      </c>
      <c r="F1201">
        <v>3.33</v>
      </c>
      <c r="G1201" s="22">
        <v>25.72</v>
      </c>
      <c r="H1201" s="5">
        <v>84000</v>
      </c>
      <c r="I1201" s="6">
        <v>1.7000000000000001E-2</v>
      </c>
      <c r="J1201" s="6">
        <v>0.98299999999999998</v>
      </c>
      <c r="K1201" s="6">
        <v>7.5266666699999998E-2</v>
      </c>
      <c r="L1201" s="6">
        <v>0.92473333329999996</v>
      </c>
      <c r="M1201" s="7">
        <v>7599</v>
      </c>
      <c r="N1201" s="7">
        <v>7449</v>
      </c>
      <c r="O1201" s="7">
        <v>7749</v>
      </c>
      <c r="P1201" t="s">
        <v>648</v>
      </c>
      <c r="Q1201" s="5">
        <f>5*12000*Table3[[#This Row],[FiveYearSurvivalRate]]</f>
        <v>55483.999997999999</v>
      </c>
      <c r="R1201" s="21">
        <f>365*5*Table3[[#This Row],[FiveYearSurvivalRate]]</f>
        <v>1687.6383332724999</v>
      </c>
      <c r="S1201" s="19">
        <f>6000/Table3[[#This Row],[Gas Mileage]]*4</f>
        <v>933.12597200622088</v>
      </c>
      <c r="T1201" s="19">
        <f>5000</f>
        <v>5000</v>
      </c>
      <c r="U1201" s="19">
        <f>Table3[[#This Row],[Price]]^0.2*20000*LOG((Table3[[#This Row],[Age]]+2))*Table3[[#This Row],[FiveYearDeathRate]]</f>
        <v>8579.1196961925343</v>
      </c>
      <c r="V1201" s="19">
        <f>Table3[Price]+Table3[[#This Row],[FiveYearFuelCost]]+Table3[[#This Row],[FiveYearInsurance]]+Table3[[#This Row],[FiveYearRepairCost]]</f>
        <v>22111.245668198753</v>
      </c>
    </row>
    <row r="1202" spans="1:22" x14ac:dyDescent="0.25">
      <c r="A1202" t="s">
        <v>3217</v>
      </c>
      <c r="B1202" t="s">
        <v>3230</v>
      </c>
      <c r="C1202" t="s">
        <v>3231</v>
      </c>
      <c r="D1202">
        <v>2014</v>
      </c>
      <c r="E1202">
        <v>0</v>
      </c>
      <c r="F1202">
        <v>4</v>
      </c>
      <c r="G1202" s="21">
        <v>31.43</v>
      </c>
      <c r="H1202" s="5">
        <v>0</v>
      </c>
      <c r="I1202" s="6">
        <v>0</v>
      </c>
      <c r="J1202" s="6">
        <v>1</v>
      </c>
      <c r="K1202" s="6">
        <v>1.0999999999999999E-2</v>
      </c>
      <c r="L1202" s="6">
        <v>0.98899999999999999</v>
      </c>
      <c r="M1202" s="7">
        <v>15883</v>
      </c>
      <c r="N1202" s="7">
        <v>15525</v>
      </c>
      <c r="O1202" s="7">
        <v>16240</v>
      </c>
      <c r="P1202" t="s">
        <v>3628</v>
      </c>
      <c r="Q1202" s="5">
        <f>5*12000*Table3[[#This Row],[FiveYearSurvivalRate]]</f>
        <v>59340</v>
      </c>
      <c r="R1202" s="21">
        <f>365*5*Table3[[#This Row],[FiveYearSurvivalRate]]</f>
        <v>1804.925</v>
      </c>
      <c r="S1202" s="19">
        <f>6000/Table3[[#This Row],[Gas Mileage]]*4</f>
        <v>763.60165447025133</v>
      </c>
      <c r="T1202" s="19">
        <f>5000</f>
        <v>5000</v>
      </c>
      <c r="U1202" s="19">
        <f>Table3[[#This Row],[Price]]^0.2*20000*LOG((Table3[[#This Row],[Age]]+2))*Table3[[#This Row],[FiveYearDeathRate]]</f>
        <v>458.37292856143074</v>
      </c>
      <c r="V1202" s="19">
        <f>Table3[Price]+Table3[[#This Row],[FiveYearFuelCost]]+Table3[[#This Row],[FiveYearInsurance]]+Table3[[#This Row],[FiveYearRepairCost]]</f>
        <v>22104.974583031682</v>
      </c>
    </row>
    <row r="1203" spans="1:22" x14ac:dyDescent="0.25">
      <c r="A1203" t="s">
        <v>3466</v>
      </c>
      <c r="B1203" t="s">
        <v>3469</v>
      </c>
      <c r="C1203" t="s">
        <v>3470</v>
      </c>
      <c r="D1203">
        <v>2006</v>
      </c>
      <c r="E1203">
        <v>8</v>
      </c>
      <c r="F1203">
        <v>2.33</v>
      </c>
      <c r="G1203" s="21">
        <v>24.145</v>
      </c>
      <c r="H1203" s="5">
        <v>96000</v>
      </c>
      <c r="I1203" s="6">
        <v>2.2200000000000001E-2</v>
      </c>
      <c r="J1203" s="6">
        <v>0.9778</v>
      </c>
      <c r="K1203" s="6">
        <v>6.9800000000000001E-2</v>
      </c>
      <c r="L1203" s="6">
        <v>0.93020000000000003</v>
      </c>
      <c r="M1203" s="7">
        <v>7738</v>
      </c>
      <c r="N1203" s="7">
        <v>7599</v>
      </c>
      <c r="O1203" s="7">
        <v>7876</v>
      </c>
      <c r="P1203" t="s">
        <v>284</v>
      </c>
      <c r="Q1203" s="5">
        <f>5*12000*Table3[[#This Row],[FiveYearSurvivalRate]]</f>
        <v>55812</v>
      </c>
      <c r="R1203" s="21">
        <f>365*5*Table3[[#This Row],[FiveYearSurvivalRate]]</f>
        <v>1697.615</v>
      </c>
      <c r="S1203" s="19">
        <f>6000/Table3[[#This Row],[Gas Mileage]]*4</f>
        <v>993.99461586249743</v>
      </c>
      <c r="T1203" s="19">
        <f>5000</f>
        <v>5000</v>
      </c>
      <c r="U1203" s="19">
        <f>Table3[[#This Row],[Price]]^0.2*20000*LOG((Table3[[#This Row],[Age]]+2))*Table3[[#This Row],[FiveYearDeathRate]]</f>
        <v>8367.7975309047688</v>
      </c>
      <c r="V1203" s="19">
        <f>Table3[Price]+Table3[[#This Row],[FiveYearFuelCost]]+Table3[[#This Row],[FiveYearInsurance]]+Table3[[#This Row],[FiveYearRepairCost]]</f>
        <v>22099.792146767264</v>
      </c>
    </row>
    <row r="1204" spans="1:22" x14ac:dyDescent="0.25">
      <c r="A1204" t="s">
        <v>3528</v>
      </c>
      <c r="B1204" t="s">
        <v>3533</v>
      </c>
      <c r="C1204" t="s">
        <v>3534</v>
      </c>
      <c r="D1204">
        <v>2009</v>
      </c>
      <c r="E1204">
        <v>5</v>
      </c>
      <c r="F1204">
        <v>3.33</v>
      </c>
      <c r="G1204" s="22">
        <v>25.72</v>
      </c>
      <c r="H1204" s="5">
        <v>60000</v>
      </c>
      <c r="I1204" s="6">
        <v>1.2E-2</v>
      </c>
      <c r="J1204" s="6">
        <v>0.98799999999999999</v>
      </c>
      <c r="K1204" s="6">
        <v>3.6999999999999998E-2</v>
      </c>
      <c r="L1204" s="6">
        <v>0.96299999999999997</v>
      </c>
      <c r="M1204" s="7">
        <v>12068</v>
      </c>
      <c r="N1204" s="7">
        <v>11756</v>
      </c>
      <c r="O1204" s="7">
        <v>12380</v>
      </c>
      <c r="P1204" t="s">
        <v>1352</v>
      </c>
      <c r="Q1204" s="5">
        <f>5*12000*Table3[[#This Row],[FiveYearSurvivalRate]]</f>
        <v>57780</v>
      </c>
      <c r="R1204" s="21">
        <f>365*5*Table3[[#This Row],[FiveYearSurvivalRate]]</f>
        <v>1757.4749999999999</v>
      </c>
      <c r="S1204" s="19">
        <f>6000/Table3[[#This Row],[Gas Mileage]]*4</f>
        <v>933.12597200622088</v>
      </c>
      <c r="T1204" s="19">
        <f>5000</f>
        <v>5000</v>
      </c>
      <c r="U1204" s="19">
        <f>Table3[[#This Row],[Price]]^0.2*20000*LOG((Table3[[#This Row],[Age]]+2))*Table3[[#This Row],[FiveYearDeathRate]]</f>
        <v>4096.9991561715415</v>
      </c>
      <c r="V1204" s="19">
        <f>Table3[Price]+Table3[[#This Row],[FiveYearFuelCost]]+Table3[[#This Row],[FiveYearInsurance]]+Table3[[#This Row],[FiveYearRepairCost]]</f>
        <v>22098.125128177766</v>
      </c>
    </row>
    <row r="1205" spans="1:22" x14ac:dyDescent="0.25">
      <c r="A1205" t="s">
        <v>3301</v>
      </c>
      <c r="B1205" t="s">
        <v>3326</v>
      </c>
      <c r="C1205" t="s">
        <v>3327</v>
      </c>
      <c r="D1205">
        <v>2005</v>
      </c>
      <c r="E1205">
        <v>9</v>
      </c>
      <c r="F1205">
        <v>1.33</v>
      </c>
      <c r="G1205" s="21">
        <v>23.85</v>
      </c>
      <c r="H1205" s="5">
        <v>108000</v>
      </c>
      <c r="I1205" s="6">
        <v>2.1999999999999999E-2</v>
      </c>
      <c r="J1205" s="6">
        <v>0.97799999999999998</v>
      </c>
      <c r="K1205" s="6">
        <v>0.1135333333</v>
      </c>
      <c r="L1205" s="6">
        <v>0.88646666669999996</v>
      </c>
      <c r="M1205" s="7">
        <v>3797</v>
      </c>
      <c r="N1205" s="7">
        <v>3706</v>
      </c>
      <c r="O1205" s="7">
        <v>3888</v>
      </c>
      <c r="P1205" t="s">
        <v>192</v>
      </c>
      <c r="Q1205" s="5">
        <f>5*12000*Table3[[#This Row],[FiveYearSurvivalRate]]</f>
        <v>53188.000002000001</v>
      </c>
      <c r="R1205" s="21">
        <f>365*5*Table3[[#This Row],[FiveYearSurvivalRate]]</f>
        <v>1617.8016667274999</v>
      </c>
      <c r="S1205" s="19">
        <f>6000/Table3[[#This Row],[Gas Mileage]]*4</f>
        <v>1006.2893081761006</v>
      </c>
      <c r="T1205" s="19">
        <f>5000</f>
        <v>5000</v>
      </c>
      <c r="U1205" s="19">
        <f>Table3[[#This Row],[Price]]^0.2*20000*LOG((Table3[[#This Row],[Age]]+2))*Table3[[#This Row],[FiveYearDeathRate]]</f>
        <v>12292.947495180153</v>
      </c>
      <c r="V1205" s="19">
        <f>Table3[Price]+Table3[[#This Row],[FiveYearFuelCost]]+Table3[[#This Row],[FiveYearInsurance]]+Table3[[#This Row],[FiveYearRepairCost]]</f>
        <v>22096.236803356252</v>
      </c>
    </row>
    <row r="1206" spans="1:22" x14ac:dyDescent="0.25">
      <c r="A1206" t="s">
        <v>3175</v>
      </c>
      <c r="B1206" t="s">
        <v>3178</v>
      </c>
      <c r="C1206" t="s">
        <v>3179</v>
      </c>
      <c r="D1206">
        <v>2012</v>
      </c>
      <c r="E1206">
        <v>2</v>
      </c>
      <c r="F1206">
        <v>3.67</v>
      </c>
      <c r="G1206" s="21">
        <v>24.92</v>
      </c>
      <c r="H1206" s="5">
        <v>24000</v>
      </c>
      <c r="I1206" s="6">
        <v>4.4000000000000003E-3</v>
      </c>
      <c r="J1206" s="6">
        <v>0.99560000000000004</v>
      </c>
      <c r="K1206" s="6">
        <v>2.3E-2</v>
      </c>
      <c r="L1206" s="6">
        <v>0.97699999999999998</v>
      </c>
      <c r="M1206" s="7">
        <v>14251</v>
      </c>
      <c r="N1206" s="7">
        <v>14032</v>
      </c>
      <c r="O1206" s="7">
        <v>14470</v>
      </c>
      <c r="P1206" t="s">
        <v>2558</v>
      </c>
      <c r="Q1206" s="5">
        <f>5*12000*Table3[[#This Row],[FiveYearSurvivalRate]]</f>
        <v>58620</v>
      </c>
      <c r="R1206" s="21">
        <f>365*5*Table3[[#This Row],[FiveYearSurvivalRate]]</f>
        <v>1783.0249999999999</v>
      </c>
      <c r="S1206" s="19">
        <f>6000/Table3[[#This Row],[Gas Mileage]]*4</f>
        <v>963.08186195826636</v>
      </c>
      <c r="T1206" s="19">
        <f>5000</f>
        <v>5000</v>
      </c>
      <c r="U1206" s="19">
        <f>Table3[[#This Row],[Price]]^0.2*20000*LOG((Table3[[#This Row],[Age]]+2))*Table3[[#This Row],[FiveYearDeathRate]]</f>
        <v>1875.7142063839146</v>
      </c>
      <c r="V1206" s="19">
        <f>Table3[Price]+Table3[[#This Row],[FiveYearFuelCost]]+Table3[[#This Row],[FiveYearInsurance]]+Table3[[#This Row],[FiveYearRepairCost]]</f>
        <v>22089.796068342177</v>
      </c>
    </row>
    <row r="1207" spans="1:22" x14ac:dyDescent="0.25">
      <c r="A1207" t="s">
        <v>3453</v>
      </c>
      <c r="B1207" t="s">
        <v>3464</v>
      </c>
      <c r="C1207" t="s">
        <v>3465</v>
      </c>
      <c r="D1207">
        <v>2009</v>
      </c>
      <c r="E1207">
        <v>5</v>
      </c>
      <c r="F1207">
        <v>4</v>
      </c>
      <c r="G1207" s="21">
        <v>18.045000000000002</v>
      </c>
      <c r="H1207" s="5">
        <v>60000</v>
      </c>
      <c r="I1207" s="6">
        <v>1E-3</v>
      </c>
      <c r="J1207" s="6">
        <v>0.999</v>
      </c>
      <c r="K1207" s="6">
        <v>1.4999999999999999E-2</v>
      </c>
      <c r="L1207" s="6">
        <v>0.98499999999999999</v>
      </c>
      <c r="M1207" s="7">
        <v>14043</v>
      </c>
      <c r="N1207" s="7">
        <v>13753</v>
      </c>
      <c r="O1207" s="7">
        <v>14333</v>
      </c>
      <c r="P1207" t="s">
        <v>1286</v>
      </c>
      <c r="Q1207" s="5">
        <f>5*12000*Table3[[#This Row],[FiveYearSurvivalRate]]</f>
        <v>59100</v>
      </c>
      <c r="R1207" s="21">
        <f>365*5*Table3[[#This Row],[FiveYearSurvivalRate]]</f>
        <v>1797.625</v>
      </c>
      <c r="S1207" s="19">
        <f>6000/Table3[[#This Row],[Gas Mileage]]*4</f>
        <v>1330.0083125519534</v>
      </c>
      <c r="T1207" s="19">
        <f>5000</f>
        <v>5000</v>
      </c>
      <c r="U1207" s="19">
        <f>Table3[[#This Row],[Price]]^0.2*20000*LOG((Table3[[#This Row],[Age]]+2))*Table3[[#This Row],[FiveYearDeathRate]]</f>
        <v>1712.0653128105514</v>
      </c>
      <c r="V1207" s="19">
        <f>Table3[Price]+Table3[[#This Row],[FiveYearFuelCost]]+Table3[[#This Row],[FiveYearInsurance]]+Table3[[#This Row],[FiveYearRepairCost]]</f>
        <v>22085.073625362504</v>
      </c>
    </row>
    <row r="1208" spans="1:22" x14ac:dyDescent="0.25">
      <c r="A1208" t="s">
        <v>3466</v>
      </c>
      <c r="B1208" t="s">
        <v>3489</v>
      </c>
      <c r="C1208" t="s">
        <v>3490</v>
      </c>
      <c r="D1208">
        <v>2008</v>
      </c>
      <c r="E1208">
        <v>6</v>
      </c>
      <c r="F1208">
        <v>3</v>
      </c>
      <c r="G1208" s="21">
        <v>26.35</v>
      </c>
      <c r="H1208" s="5">
        <v>72000</v>
      </c>
      <c r="I1208" s="6">
        <v>1.54E-2</v>
      </c>
      <c r="J1208" s="6">
        <v>0.98460000000000003</v>
      </c>
      <c r="K1208" s="6">
        <v>5.3933333299999997E-2</v>
      </c>
      <c r="L1208" s="6">
        <v>0.94606666669999995</v>
      </c>
      <c r="M1208" s="7">
        <v>10015</v>
      </c>
      <c r="N1208" s="7">
        <v>9846</v>
      </c>
      <c r="O1208" s="7">
        <v>10183</v>
      </c>
      <c r="P1208" t="s">
        <v>960</v>
      </c>
      <c r="Q1208" s="5">
        <f>5*12000*Table3[[#This Row],[FiveYearSurvivalRate]]</f>
        <v>56764.000001999993</v>
      </c>
      <c r="R1208" s="21">
        <f>365*5*Table3[[#This Row],[FiveYearSurvivalRate]]</f>
        <v>1726.5716667274999</v>
      </c>
      <c r="S1208" s="19">
        <f>6000/Table3[[#This Row],[Gas Mileage]]*4</f>
        <v>910.81593927893732</v>
      </c>
      <c r="T1208" s="19">
        <f>5000</f>
        <v>5000</v>
      </c>
      <c r="U1208" s="19">
        <f>Table3[[#This Row],[Price]]^0.2*20000*LOG((Table3[[#This Row],[Age]]+2))*Table3[[#This Row],[FiveYearDeathRate]]</f>
        <v>6148.2069248259049</v>
      </c>
      <c r="V1208" s="19">
        <f>Table3[Price]+Table3[[#This Row],[FiveYearFuelCost]]+Table3[[#This Row],[FiveYearInsurance]]+Table3[[#This Row],[FiveYearRepairCost]]</f>
        <v>22074.022864104842</v>
      </c>
    </row>
    <row r="1209" spans="1:22" x14ac:dyDescent="0.25">
      <c r="A1209" t="s">
        <v>3048</v>
      </c>
      <c r="B1209" t="s">
        <v>3057</v>
      </c>
      <c r="C1209" t="s">
        <v>3058</v>
      </c>
      <c r="D1209">
        <v>2005</v>
      </c>
      <c r="E1209">
        <v>9</v>
      </c>
      <c r="F1209">
        <v>2</v>
      </c>
      <c r="G1209" s="21">
        <v>22.597000000000001</v>
      </c>
      <c r="H1209" s="5">
        <v>108000</v>
      </c>
      <c r="I1209" s="6">
        <v>2.1399999999999999E-2</v>
      </c>
      <c r="J1209" s="6">
        <v>0.97860000000000003</v>
      </c>
      <c r="K1209" s="6">
        <v>7.46E-2</v>
      </c>
      <c r="L1209" s="6">
        <v>0.9254</v>
      </c>
      <c r="M1209" s="7">
        <v>6906</v>
      </c>
      <c r="N1209" s="7">
        <v>6769</v>
      </c>
      <c r="O1209" s="7">
        <v>7043</v>
      </c>
      <c r="P1209" t="s">
        <v>102</v>
      </c>
      <c r="Q1209" s="5">
        <f>5*12000*Table3[[#This Row],[FiveYearSurvivalRate]]</f>
        <v>55524</v>
      </c>
      <c r="R1209" s="21">
        <f>365*5*Table3[[#This Row],[FiveYearSurvivalRate]]</f>
        <v>1688.855</v>
      </c>
      <c r="S1209" s="19">
        <f>6000/Table3[[#This Row],[Gas Mileage]]*4</f>
        <v>1062.0878877727132</v>
      </c>
      <c r="T1209" s="19">
        <f>5000</f>
        <v>5000</v>
      </c>
      <c r="U1209" s="19">
        <f>Table3[[#This Row],[Price]]^0.2*20000*LOG((Table3[[#This Row],[Age]]+2))*Table3[[#This Row],[FiveYearDeathRate]]</f>
        <v>9103.9247799975656</v>
      </c>
      <c r="V1209" s="19">
        <f>Table3[Price]+Table3[[#This Row],[FiveYearFuelCost]]+Table3[[#This Row],[FiveYearInsurance]]+Table3[[#This Row],[FiveYearRepairCost]]</f>
        <v>22072.012667770279</v>
      </c>
    </row>
    <row r="1210" spans="1:22" x14ac:dyDescent="0.25">
      <c r="A1210" t="s">
        <v>3503</v>
      </c>
      <c r="B1210" t="s">
        <v>3518</v>
      </c>
      <c r="C1210" t="s">
        <v>3519</v>
      </c>
      <c r="D1210">
        <v>2005</v>
      </c>
      <c r="E1210">
        <v>9</v>
      </c>
      <c r="F1210">
        <v>1.33</v>
      </c>
      <c r="G1210" s="22">
        <v>28.32</v>
      </c>
      <c r="H1210" s="5">
        <v>108000</v>
      </c>
      <c r="I1210" s="6">
        <v>2.1999999999999999E-2</v>
      </c>
      <c r="J1210" s="6">
        <v>0.97799999999999998</v>
      </c>
      <c r="K1210" s="6">
        <v>0.1135333333</v>
      </c>
      <c r="L1210" s="6">
        <v>0.88646666669999996</v>
      </c>
      <c r="M1210" s="7">
        <v>3843</v>
      </c>
      <c r="N1210" s="7">
        <v>3768</v>
      </c>
      <c r="O1210" s="7">
        <v>3918</v>
      </c>
      <c r="P1210" t="s">
        <v>48</v>
      </c>
      <c r="Q1210" s="5">
        <f>5*12000*Table3[[#This Row],[FiveYearSurvivalRate]]</f>
        <v>53188.000002000001</v>
      </c>
      <c r="R1210" s="21">
        <f>365*5*Table3[[#This Row],[FiveYearSurvivalRate]]</f>
        <v>1617.8016667274999</v>
      </c>
      <c r="S1210" s="19">
        <f>6000/Table3[[#This Row],[Gas Mileage]]*4</f>
        <v>847.45762711864404</v>
      </c>
      <c r="T1210" s="19">
        <f>5000</f>
        <v>5000</v>
      </c>
      <c r="U1210" s="19">
        <f>Table3[[#This Row],[Price]]^0.2*20000*LOG((Table3[[#This Row],[Age]]+2))*Table3[[#This Row],[FiveYearDeathRate]]</f>
        <v>12322.589585270796</v>
      </c>
      <c r="V1210" s="19">
        <f>Table3[Price]+Table3[[#This Row],[FiveYearFuelCost]]+Table3[[#This Row],[FiveYearInsurance]]+Table3[[#This Row],[FiveYearRepairCost]]</f>
        <v>22013.047212389443</v>
      </c>
    </row>
    <row r="1211" spans="1:22" x14ac:dyDescent="0.25">
      <c r="A1211" t="s">
        <v>3145</v>
      </c>
      <c r="B1211" t="s">
        <v>3146</v>
      </c>
      <c r="C1211" t="s">
        <v>3147</v>
      </c>
      <c r="D1211">
        <v>2013</v>
      </c>
      <c r="E1211">
        <v>1</v>
      </c>
      <c r="F1211">
        <v>4</v>
      </c>
      <c r="G1211" s="21">
        <v>21.928000000000001</v>
      </c>
      <c r="H1211" s="5">
        <v>12000</v>
      </c>
      <c r="I1211" s="6">
        <v>2E-3</v>
      </c>
      <c r="J1211" s="6">
        <v>0.998</v>
      </c>
      <c r="K1211" s="6">
        <v>1.9800000000000002E-2</v>
      </c>
      <c r="L1211" s="6">
        <v>0.98019999999999996</v>
      </c>
      <c r="M1211" s="7">
        <v>14613</v>
      </c>
      <c r="N1211" s="7">
        <v>14398</v>
      </c>
      <c r="O1211" s="7">
        <v>14829</v>
      </c>
      <c r="P1211" t="s">
        <v>2880</v>
      </c>
      <c r="Q1211" s="5">
        <f>5*12000*Table3[[#This Row],[FiveYearSurvivalRate]]</f>
        <v>58812</v>
      </c>
      <c r="R1211" s="21">
        <f>365*5*Table3[[#This Row],[FiveYearSurvivalRate]]</f>
        <v>1788.865</v>
      </c>
      <c r="S1211" s="19">
        <f>6000/Table3[[#This Row],[Gas Mileage]]*4</f>
        <v>1094.4910616563297</v>
      </c>
      <c r="T1211" s="19">
        <f>5000</f>
        <v>5000</v>
      </c>
      <c r="U1211" s="19">
        <f>Table3[[#This Row],[Price]]^0.2*20000*LOG((Table3[[#This Row],[Age]]+2))*Table3[[#This Row],[FiveYearDeathRate]]</f>
        <v>1286.0913778165889</v>
      </c>
      <c r="V1211" s="19">
        <f>Table3[Price]+Table3[[#This Row],[FiveYearFuelCost]]+Table3[[#This Row],[FiveYearInsurance]]+Table3[[#This Row],[FiveYearRepairCost]]</f>
        <v>21993.582439472917</v>
      </c>
    </row>
    <row r="1212" spans="1:22" x14ac:dyDescent="0.25">
      <c r="A1212" t="s">
        <v>3217</v>
      </c>
      <c r="B1212" t="s">
        <v>3234</v>
      </c>
      <c r="C1212" t="s">
        <v>3235</v>
      </c>
      <c r="D1212">
        <v>2010</v>
      </c>
      <c r="E1212">
        <v>4</v>
      </c>
      <c r="F1212">
        <v>4</v>
      </c>
      <c r="G1212" s="21">
        <v>21.75</v>
      </c>
      <c r="H1212" s="5">
        <v>48000</v>
      </c>
      <c r="I1212" s="6">
        <v>8.8000000000000005E-3</v>
      </c>
      <c r="J1212" s="6">
        <v>0.99119999999999997</v>
      </c>
      <c r="K1212" s="6">
        <v>2.1399999999999999E-2</v>
      </c>
      <c r="L1212" s="6">
        <v>0.97860000000000003</v>
      </c>
      <c r="M1212" s="7">
        <v>13648</v>
      </c>
      <c r="N1212" s="7">
        <v>13415</v>
      </c>
      <c r="O1212" s="7">
        <v>13880</v>
      </c>
      <c r="P1212" t="s">
        <v>1832</v>
      </c>
      <c r="Q1212" s="5">
        <f>5*12000*Table3[[#This Row],[FiveYearSurvivalRate]]</f>
        <v>58716</v>
      </c>
      <c r="R1212" s="21">
        <f>365*5*Table3[[#This Row],[FiveYearSurvivalRate]]</f>
        <v>1785.9449999999999</v>
      </c>
      <c r="S1212" s="19">
        <f>6000/Table3[[#This Row],[Gas Mileage]]*4</f>
        <v>1103.4482758620691</v>
      </c>
      <c r="T1212" s="19">
        <f>5000</f>
        <v>5000</v>
      </c>
      <c r="U1212" s="19">
        <f>Table3[[#This Row],[Price]]^0.2*20000*LOG((Table3[[#This Row],[Age]]+2))*Table3[[#This Row],[FiveYearDeathRate]]</f>
        <v>2236.2563738579779</v>
      </c>
      <c r="V1212" s="19">
        <f>Table3[Price]+Table3[[#This Row],[FiveYearFuelCost]]+Table3[[#This Row],[FiveYearInsurance]]+Table3[[#This Row],[FiveYearRepairCost]]</f>
        <v>21987.704649720046</v>
      </c>
    </row>
    <row r="1213" spans="1:22" x14ac:dyDescent="0.25">
      <c r="A1213" t="s">
        <v>3413</v>
      </c>
      <c r="B1213" t="s">
        <v>3420</v>
      </c>
      <c r="C1213" t="s">
        <v>3421</v>
      </c>
      <c r="D1213">
        <v>2013</v>
      </c>
      <c r="E1213">
        <v>1</v>
      </c>
      <c r="G1213" s="21">
        <v>18.974</v>
      </c>
      <c r="H1213" s="5">
        <v>12000</v>
      </c>
      <c r="I1213" s="6">
        <v>2.3999999999999998E-3</v>
      </c>
      <c r="J1213" s="6">
        <v>0.99760000000000004</v>
      </c>
      <c r="K1213" s="6">
        <v>1.5699999999999999E-2</v>
      </c>
      <c r="L1213" s="6">
        <v>0.98429999999999995</v>
      </c>
      <c r="M1213" s="7">
        <v>14694</v>
      </c>
      <c r="N1213" s="7">
        <v>14405</v>
      </c>
      <c r="O1213" s="7">
        <v>14982</v>
      </c>
      <c r="P1213" t="s">
        <v>2730</v>
      </c>
      <c r="Q1213" s="5">
        <f>5*12000*Table3[[#This Row],[FiveYearSurvivalRate]]</f>
        <v>59058</v>
      </c>
      <c r="R1213" s="21">
        <f>365*5*Table3[[#This Row],[FiveYearSurvivalRate]]</f>
        <v>1796.3474999999999</v>
      </c>
      <c r="S1213" s="19">
        <f>6000/Table3[[#This Row],[Gas Mileage]]*4</f>
        <v>1264.8887951934225</v>
      </c>
      <c r="T1213" s="19">
        <f>5000</f>
        <v>5000</v>
      </c>
      <c r="U1213" s="19">
        <f>Table3[[#This Row],[Price]]^0.2*20000*LOG((Table3[[#This Row],[Age]]+2))*Table3[[#This Row],[FiveYearDeathRate]]</f>
        <v>1020.9075580958147</v>
      </c>
      <c r="V1213" s="19">
        <f>Table3[Price]+Table3[[#This Row],[FiveYearFuelCost]]+Table3[[#This Row],[FiveYearInsurance]]+Table3[[#This Row],[FiveYearRepairCost]]</f>
        <v>21979.796353289239</v>
      </c>
    </row>
    <row r="1214" spans="1:22" x14ac:dyDescent="0.25">
      <c r="A1214" t="s">
        <v>3466</v>
      </c>
      <c r="B1214" t="s">
        <v>3469</v>
      </c>
      <c r="C1214" t="s">
        <v>3470</v>
      </c>
      <c r="D1214">
        <v>2007</v>
      </c>
      <c r="E1214">
        <v>7</v>
      </c>
      <c r="F1214">
        <v>2.33</v>
      </c>
      <c r="G1214" s="21">
        <v>24.145</v>
      </c>
      <c r="H1214" s="5">
        <v>84000</v>
      </c>
      <c r="I1214" s="6">
        <v>1.8800000000000001E-2</v>
      </c>
      <c r="J1214" s="6">
        <v>0.98119999999999996</v>
      </c>
      <c r="K1214" s="6">
        <v>6.1866666700000003E-2</v>
      </c>
      <c r="L1214" s="6">
        <v>0.93813333330000004</v>
      </c>
      <c r="M1214" s="7">
        <v>8730</v>
      </c>
      <c r="N1214" s="7">
        <v>8552</v>
      </c>
      <c r="O1214" s="7">
        <v>8909</v>
      </c>
      <c r="P1214" t="s">
        <v>598</v>
      </c>
      <c r="Q1214" s="5">
        <f>5*12000*Table3[[#This Row],[FiveYearSurvivalRate]]</f>
        <v>56287.999997999999</v>
      </c>
      <c r="R1214" s="21">
        <f>365*5*Table3[[#This Row],[FiveYearSurvivalRate]]</f>
        <v>1712.0933332725001</v>
      </c>
      <c r="S1214" s="19">
        <f>6000/Table3[[#This Row],[Gas Mileage]]*4</f>
        <v>993.99461586249743</v>
      </c>
      <c r="T1214" s="19">
        <f>5000</f>
        <v>5000</v>
      </c>
      <c r="U1214" s="19">
        <f>Table3[[#This Row],[Price]]^0.2*20000*LOG((Table3[[#This Row],[Age]]+2))*Table3[[#This Row],[FiveYearDeathRate]]</f>
        <v>7250.172194065025</v>
      </c>
      <c r="V1214" s="19">
        <f>Table3[Price]+Table3[[#This Row],[FiveYearFuelCost]]+Table3[[#This Row],[FiveYearInsurance]]+Table3[[#This Row],[FiveYearRepairCost]]</f>
        <v>21974.166809927523</v>
      </c>
    </row>
    <row r="1215" spans="1:22" x14ac:dyDescent="0.25">
      <c r="A1215" t="s">
        <v>3398</v>
      </c>
      <c r="B1215" t="s">
        <v>3411</v>
      </c>
      <c r="C1215" t="s">
        <v>3412</v>
      </c>
      <c r="D1215">
        <v>2012</v>
      </c>
      <c r="E1215">
        <v>2</v>
      </c>
      <c r="F1215">
        <v>3.33</v>
      </c>
      <c r="G1215" s="21">
        <v>24.018000000000001</v>
      </c>
      <c r="H1215" s="5">
        <v>24000</v>
      </c>
      <c r="I1215" s="6">
        <v>4.7999999999999996E-3</v>
      </c>
      <c r="J1215" s="6">
        <v>0.99519999999999997</v>
      </c>
      <c r="K1215" s="6">
        <v>1.9400000000000001E-2</v>
      </c>
      <c r="L1215" s="6">
        <v>0.98060000000000003</v>
      </c>
      <c r="M1215" s="7">
        <v>14376</v>
      </c>
      <c r="N1215" s="7">
        <v>14063</v>
      </c>
      <c r="O1215" s="7">
        <v>14689</v>
      </c>
      <c r="P1215" t="s">
        <v>2374</v>
      </c>
      <c r="Q1215" s="5">
        <f>5*12000*Table3[[#This Row],[FiveYearSurvivalRate]]</f>
        <v>58836</v>
      </c>
      <c r="R1215" s="21">
        <f>365*5*Table3[[#This Row],[FiveYearSurvivalRate]]</f>
        <v>1789.595</v>
      </c>
      <c r="S1215" s="19">
        <f>6000/Table3[[#This Row],[Gas Mileage]]*4</f>
        <v>999.25056207844113</v>
      </c>
      <c r="T1215" s="19">
        <f>5000</f>
        <v>5000</v>
      </c>
      <c r="U1215" s="19">
        <f>Table3[[#This Row],[Price]]^0.2*20000*LOG((Table3[[#This Row],[Age]]+2))*Table3[[#This Row],[FiveYearDeathRate]]</f>
        <v>1584.889931491779</v>
      </c>
      <c r="V1215" s="19">
        <f>Table3[Price]+Table3[[#This Row],[FiveYearFuelCost]]+Table3[[#This Row],[FiveYearInsurance]]+Table3[[#This Row],[FiveYearRepairCost]]</f>
        <v>21960.140493570223</v>
      </c>
    </row>
    <row r="1216" spans="1:22" x14ac:dyDescent="0.25">
      <c r="A1216" t="s">
        <v>3288</v>
      </c>
      <c r="B1216" t="s">
        <v>3291</v>
      </c>
      <c r="C1216" t="s">
        <v>3292</v>
      </c>
      <c r="D1216">
        <v>2010</v>
      </c>
      <c r="E1216">
        <v>4</v>
      </c>
      <c r="G1216" s="21">
        <v>24.58</v>
      </c>
      <c r="H1216" s="5">
        <v>48000</v>
      </c>
      <c r="I1216" s="6">
        <v>1.3599999999999999E-2</v>
      </c>
      <c r="J1216" s="6">
        <v>0.98640000000000005</v>
      </c>
      <c r="K1216" s="6">
        <v>4.82E-2</v>
      </c>
      <c r="L1216" s="6">
        <v>0.95179999999999998</v>
      </c>
      <c r="M1216" s="7">
        <v>11135</v>
      </c>
      <c r="N1216" s="7">
        <v>10801</v>
      </c>
      <c r="O1216" s="7">
        <v>11469</v>
      </c>
      <c r="P1216" t="s">
        <v>1874</v>
      </c>
      <c r="Q1216" s="5">
        <f>5*12000*Table3[[#This Row],[FiveYearSurvivalRate]]</f>
        <v>57108</v>
      </c>
      <c r="R1216" s="21">
        <f>365*5*Table3[[#This Row],[FiveYearSurvivalRate]]</f>
        <v>1737.0349999999999</v>
      </c>
      <c r="S1216" s="19">
        <f>6000/Table3[[#This Row],[Gas Mileage]]*4</f>
        <v>976.40358014646063</v>
      </c>
      <c r="T1216" s="19">
        <f>5000</f>
        <v>5000</v>
      </c>
      <c r="U1216" s="19">
        <f>Table3[[#This Row],[Price]]^0.2*20000*LOG((Table3[[#This Row],[Age]]+2))*Table3[[#This Row],[FiveYearDeathRate]]</f>
        <v>4835.91988917463</v>
      </c>
      <c r="V1216" s="19">
        <f>Table3[Price]+Table3[[#This Row],[FiveYearFuelCost]]+Table3[[#This Row],[FiveYearInsurance]]+Table3[[#This Row],[FiveYearRepairCost]]</f>
        <v>21947.323469321091</v>
      </c>
    </row>
    <row r="1217" spans="1:22" x14ac:dyDescent="0.25">
      <c r="A1217" t="s">
        <v>3080</v>
      </c>
      <c r="B1217" t="s">
        <v>3085</v>
      </c>
      <c r="C1217" t="s">
        <v>3086</v>
      </c>
      <c r="D1217">
        <v>2011</v>
      </c>
      <c r="E1217">
        <v>3</v>
      </c>
      <c r="F1217">
        <v>4</v>
      </c>
      <c r="G1217" s="21">
        <v>20.85</v>
      </c>
      <c r="H1217" s="5">
        <v>36000</v>
      </c>
      <c r="I1217" s="6">
        <v>3.0000000000000001E-3</v>
      </c>
      <c r="J1217" s="6">
        <v>0.997</v>
      </c>
      <c r="K1217" s="6">
        <v>1.46E-2</v>
      </c>
      <c r="L1217" s="6">
        <v>0.98540000000000005</v>
      </c>
      <c r="M1217" s="7">
        <v>14408</v>
      </c>
      <c r="N1217" s="7">
        <v>14169</v>
      </c>
      <c r="O1217" s="7">
        <v>14646</v>
      </c>
      <c r="P1217" t="s">
        <v>2084</v>
      </c>
      <c r="Q1217" s="5">
        <f>5*12000*Table3[[#This Row],[FiveYearSurvivalRate]]</f>
        <v>59124</v>
      </c>
      <c r="R1217" s="21">
        <f>365*5*Table3[[#This Row],[FiveYearSurvivalRate]]</f>
        <v>1798.355</v>
      </c>
      <c r="S1217" s="19">
        <f>6000/Table3[[#This Row],[Gas Mileage]]*4</f>
        <v>1151.0791366906474</v>
      </c>
      <c r="T1217" s="19">
        <f>5000</f>
        <v>5000</v>
      </c>
      <c r="U1217" s="19">
        <f>Table3[[#This Row],[Price]]^0.2*20000*LOG((Table3[[#This Row],[Age]]+2))*Table3[[#This Row],[FiveYearDeathRate]]</f>
        <v>1385.3583612235755</v>
      </c>
      <c r="V1217" s="19">
        <f>Table3[Price]+Table3[[#This Row],[FiveYearFuelCost]]+Table3[[#This Row],[FiveYearInsurance]]+Table3[[#This Row],[FiveYearRepairCost]]</f>
        <v>21944.437497914223</v>
      </c>
    </row>
    <row r="1218" spans="1:22" x14ac:dyDescent="0.25">
      <c r="A1218" t="s">
        <v>3466</v>
      </c>
      <c r="B1218" t="s">
        <v>3491</v>
      </c>
      <c r="C1218" t="s">
        <v>3492</v>
      </c>
      <c r="D1218">
        <v>2010</v>
      </c>
      <c r="E1218">
        <v>4</v>
      </c>
      <c r="F1218">
        <v>3</v>
      </c>
      <c r="G1218" s="21">
        <v>20.774000000000001</v>
      </c>
      <c r="H1218" s="5">
        <v>48000</v>
      </c>
      <c r="I1218" s="6">
        <v>9.5999999999999992E-3</v>
      </c>
      <c r="J1218" s="6">
        <v>0.99039999999999995</v>
      </c>
      <c r="K1218" s="6">
        <v>2.5600000000000001E-2</v>
      </c>
      <c r="L1218" s="6">
        <v>0.97440000000000004</v>
      </c>
      <c r="M1218" s="7">
        <v>13125</v>
      </c>
      <c r="N1218" s="7">
        <v>12824</v>
      </c>
      <c r="O1218" s="7">
        <v>13425</v>
      </c>
      <c r="P1218" t="s">
        <v>1682</v>
      </c>
      <c r="Q1218" s="5">
        <f>5*12000*Table3[[#This Row],[FiveYearSurvivalRate]]</f>
        <v>58464</v>
      </c>
      <c r="R1218" s="21">
        <f>365*5*Table3[[#This Row],[FiveYearSurvivalRate]]</f>
        <v>1778.28</v>
      </c>
      <c r="S1218" s="19">
        <f>6000/Table3[[#This Row],[Gas Mileage]]*4</f>
        <v>1155.2902666795032</v>
      </c>
      <c r="T1218" s="19">
        <f>5000</f>
        <v>5000</v>
      </c>
      <c r="U1218" s="19">
        <f>Table3[[#This Row],[Price]]^0.2*20000*LOG((Table3[[#This Row],[Age]]+2))*Table3[[#This Row],[FiveYearDeathRate]]</f>
        <v>2654.3234445714497</v>
      </c>
      <c r="V1218" s="19">
        <f>Table3[Price]+Table3[[#This Row],[FiveYearFuelCost]]+Table3[[#This Row],[FiveYearInsurance]]+Table3[[#This Row],[FiveYearRepairCost]]</f>
        <v>21934.613711250953</v>
      </c>
    </row>
    <row r="1219" spans="1:22" x14ac:dyDescent="0.25">
      <c r="A1219" t="s">
        <v>3080</v>
      </c>
      <c r="B1219" t="s">
        <v>3097</v>
      </c>
      <c r="C1219" t="s">
        <v>3098</v>
      </c>
      <c r="D1219">
        <v>2006</v>
      </c>
      <c r="E1219">
        <v>8</v>
      </c>
      <c r="F1219">
        <v>1.33</v>
      </c>
      <c r="G1219" s="21">
        <v>20</v>
      </c>
      <c r="H1219" s="5">
        <v>96000</v>
      </c>
      <c r="I1219" s="6">
        <v>1.46E-2</v>
      </c>
      <c r="J1219" s="6">
        <v>0.98540000000000005</v>
      </c>
      <c r="K1219" s="6">
        <v>9.1200000000000003E-2</v>
      </c>
      <c r="L1219" s="6">
        <v>0.90880000000000005</v>
      </c>
      <c r="M1219" s="7">
        <v>5512</v>
      </c>
      <c r="N1219" s="7">
        <v>5412</v>
      </c>
      <c r="O1219" s="7">
        <v>5613</v>
      </c>
      <c r="P1219" t="s">
        <v>316</v>
      </c>
      <c r="Q1219" s="5">
        <f>5*12000*Table3[[#This Row],[FiveYearSurvivalRate]]</f>
        <v>54528</v>
      </c>
      <c r="R1219" s="21">
        <f>365*5*Table3[[#This Row],[FiveYearSurvivalRate]]</f>
        <v>1658.5600000000002</v>
      </c>
      <c r="S1219" s="19">
        <f>6000/Table3[[#This Row],[Gas Mileage]]*4</f>
        <v>1200</v>
      </c>
      <c r="T1219" s="19">
        <f>5000</f>
        <v>5000</v>
      </c>
      <c r="U1219" s="19">
        <f>Table3[[#This Row],[Price]]^0.2*20000*LOG((Table3[[#This Row],[Age]]+2))*Table3[[#This Row],[FiveYearDeathRate]]</f>
        <v>10216.136235973876</v>
      </c>
      <c r="V1219" s="19">
        <f>Table3[Price]+Table3[[#This Row],[FiveYearFuelCost]]+Table3[[#This Row],[FiveYearInsurance]]+Table3[[#This Row],[FiveYearRepairCost]]</f>
        <v>21928.136235973878</v>
      </c>
    </row>
    <row r="1220" spans="1:22" x14ac:dyDescent="0.25">
      <c r="A1220" t="s">
        <v>3413</v>
      </c>
      <c r="B1220" t="s">
        <v>3436</v>
      </c>
      <c r="C1220" t="s">
        <v>3437</v>
      </c>
      <c r="D1220">
        <v>2006</v>
      </c>
      <c r="E1220">
        <v>8</v>
      </c>
      <c r="F1220">
        <v>1</v>
      </c>
      <c r="G1220" s="21">
        <v>30.062999999999999</v>
      </c>
      <c r="H1220" s="5">
        <v>96000</v>
      </c>
      <c r="I1220" s="6">
        <v>2.3099999999999999E-2</v>
      </c>
      <c r="J1220" s="6">
        <v>0.97689999999999999</v>
      </c>
      <c r="K1220" s="6">
        <v>0.1062</v>
      </c>
      <c r="L1220" s="6">
        <v>0.89380000000000004</v>
      </c>
      <c r="M1220" s="7">
        <v>4637</v>
      </c>
      <c r="N1220" s="7">
        <v>4521</v>
      </c>
      <c r="O1220" s="7">
        <v>4753</v>
      </c>
      <c r="P1220" t="s">
        <v>262</v>
      </c>
      <c r="Q1220" s="5">
        <f>5*12000*Table3[[#This Row],[FiveYearSurvivalRate]]</f>
        <v>53628</v>
      </c>
      <c r="R1220" s="21">
        <f>365*5*Table3[[#This Row],[FiveYearSurvivalRate]]</f>
        <v>1631.1850000000002</v>
      </c>
      <c r="S1220" s="19">
        <f>6000/Table3[[#This Row],[Gas Mileage]]*4</f>
        <v>798.32352060672588</v>
      </c>
      <c r="T1220" s="19">
        <f>5000</f>
        <v>5000</v>
      </c>
      <c r="U1220" s="19">
        <f>Table3[[#This Row],[Price]]^0.2*20000*LOG((Table3[[#This Row],[Age]]+2))*Table3[[#This Row],[FiveYearDeathRate]]</f>
        <v>11492.167085022336</v>
      </c>
      <c r="V1220" s="19">
        <f>Table3[Price]+Table3[[#This Row],[FiveYearFuelCost]]+Table3[[#This Row],[FiveYearInsurance]]+Table3[[#This Row],[FiveYearRepairCost]]</f>
        <v>21927.490605629064</v>
      </c>
    </row>
    <row r="1221" spans="1:22" x14ac:dyDescent="0.25">
      <c r="A1221" t="s">
        <v>3466</v>
      </c>
      <c r="B1221" t="s">
        <v>3481</v>
      </c>
      <c r="C1221" t="s">
        <v>3482</v>
      </c>
      <c r="D1221">
        <v>2005</v>
      </c>
      <c r="E1221">
        <v>9</v>
      </c>
      <c r="F1221">
        <v>3.33</v>
      </c>
      <c r="G1221" s="21">
        <v>21.23</v>
      </c>
      <c r="H1221" s="5">
        <v>108000</v>
      </c>
      <c r="I1221" s="6">
        <v>2.5600000000000001E-2</v>
      </c>
      <c r="J1221" s="6">
        <v>0.97440000000000004</v>
      </c>
      <c r="K1221" s="6">
        <v>7.7733333299999999E-2</v>
      </c>
      <c r="L1221" s="6">
        <v>0.92226666670000002</v>
      </c>
      <c r="M1221" s="7">
        <v>6434</v>
      </c>
      <c r="N1221" s="7">
        <v>6298</v>
      </c>
      <c r="O1221" s="7">
        <v>6570</v>
      </c>
      <c r="P1221" t="s">
        <v>22</v>
      </c>
      <c r="Q1221" s="5">
        <f>5*12000*Table3[[#This Row],[FiveYearSurvivalRate]]</f>
        <v>55336.000002000001</v>
      </c>
      <c r="R1221" s="21">
        <f>365*5*Table3[[#This Row],[FiveYearSurvivalRate]]</f>
        <v>1683.1366667274999</v>
      </c>
      <c r="S1221" s="19">
        <f>6000/Table3[[#This Row],[Gas Mileage]]*4</f>
        <v>1130.4757418747056</v>
      </c>
      <c r="T1221" s="19">
        <f>5000</f>
        <v>5000</v>
      </c>
      <c r="U1221" s="19">
        <f>Table3[[#This Row],[Price]]^0.2*20000*LOG((Table3[[#This Row],[Age]]+2))*Table3[[#This Row],[FiveYearDeathRate]]</f>
        <v>9352.9372578020921</v>
      </c>
      <c r="V1221" s="19">
        <f>Table3[Price]+Table3[[#This Row],[FiveYearFuelCost]]+Table3[[#This Row],[FiveYearInsurance]]+Table3[[#This Row],[FiveYearRepairCost]]</f>
        <v>21917.412999676799</v>
      </c>
    </row>
    <row r="1222" spans="1:22" x14ac:dyDescent="0.25">
      <c r="A1222" t="s">
        <v>3453</v>
      </c>
      <c r="B1222" t="s">
        <v>3458</v>
      </c>
      <c r="C1222" t="s">
        <v>3459</v>
      </c>
      <c r="D1222">
        <v>2012</v>
      </c>
      <c r="E1222">
        <v>2</v>
      </c>
      <c r="F1222">
        <v>4</v>
      </c>
      <c r="G1222" s="21">
        <v>24.468</v>
      </c>
      <c r="H1222" s="5">
        <v>24000</v>
      </c>
      <c r="I1222" s="6">
        <v>4.0000000000000002E-4</v>
      </c>
      <c r="J1222" s="6">
        <v>0.99960000000000004</v>
      </c>
      <c r="K1222" s="6">
        <v>3.8E-3</v>
      </c>
      <c r="L1222" s="6">
        <v>0.99619999999999997</v>
      </c>
      <c r="M1222" s="7">
        <v>15616</v>
      </c>
      <c r="N1222" s="7">
        <v>15396</v>
      </c>
      <c r="O1222" s="7">
        <v>15835</v>
      </c>
      <c r="P1222" t="s">
        <v>2424</v>
      </c>
      <c r="Q1222" s="5">
        <f>5*12000*Table3[[#This Row],[FiveYearSurvivalRate]]</f>
        <v>59772</v>
      </c>
      <c r="R1222" s="21">
        <f>365*5*Table3[[#This Row],[FiveYearSurvivalRate]]</f>
        <v>1818.0650000000001</v>
      </c>
      <c r="S1222" s="19">
        <f>6000/Table3[[#This Row],[Gas Mileage]]*4</f>
        <v>980.87297694948506</v>
      </c>
      <c r="T1222" s="19">
        <f>5000</f>
        <v>5000</v>
      </c>
      <c r="U1222" s="19">
        <f>Table3[[#This Row],[Price]]^0.2*20000*LOG((Table3[[#This Row],[Age]]+2))*Table3[[#This Row],[FiveYearDeathRate]]</f>
        <v>315.6220384153894</v>
      </c>
      <c r="V1222" s="19">
        <f>Table3[Price]+Table3[[#This Row],[FiveYearFuelCost]]+Table3[[#This Row],[FiveYearInsurance]]+Table3[[#This Row],[FiveYearRepairCost]]</f>
        <v>21912.495015364875</v>
      </c>
    </row>
    <row r="1223" spans="1:22" x14ac:dyDescent="0.25">
      <c r="A1223" t="s">
        <v>3413</v>
      </c>
      <c r="B1223" t="s">
        <v>3434</v>
      </c>
      <c r="C1223" t="s">
        <v>3435</v>
      </c>
      <c r="D1223">
        <v>2008</v>
      </c>
      <c r="E1223">
        <v>6</v>
      </c>
      <c r="F1223">
        <v>3.67</v>
      </c>
      <c r="G1223" s="21">
        <v>26.164999999999999</v>
      </c>
      <c r="H1223" s="5">
        <v>72000</v>
      </c>
      <c r="I1223" s="6">
        <v>1.5699999999999999E-2</v>
      </c>
      <c r="J1223" s="6">
        <v>0.98429999999999995</v>
      </c>
      <c r="K1223" s="6">
        <v>6.80666667E-2</v>
      </c>
      <c r="L1223" s="6">
        <v>0.93193333330000006</v>
      </c>
      <c r="M1223" s="7">
        <v>8486</v>
      </c>
      <c r="N1223" s="7">
        <v>8285</v>
      </c>
      <c r="O1223" s="7">
        <v>8686</v>
      </c>
      <c r="P1223" t="s">
        <v>912</v>
      </c>
      <c r="Q1223" s="5">
        <f>5*12000*Table3[[#This Row],[FiveYearSurvivalRate]]</f>
        <v>55915.999998000007</v>
      </c>
      <c r="R1223" s="21">
        <f>365*5*Table3[[#This Row],[FiveYearSurvivalRate]]</f>
        <v>1700.7783332725</v>
      </c>
      <c r="S1223" s="19">
        <f>6000/Table3[[#This Row],[Gas Mileage]]*4</f>
        <v>917.25587617045676</v>
      </c>
      <c r="T1223" s="19">
        <f>5000</f>
        <v>5000</v>
      </c>
      <c r="U1223" s="19">
        <f>Table3[[#This Row],[Price]]^0.2*20000*LOG((Table3[[#This Row],[Age]]+2))*Table3[[#This Row],[FiveYearDeathRate]]</f>
        <v>7506.4761912569475</v>
      </c>
      <c r="V1223" s="19">
        <f>Table3[Price]+Table3[[#This Row],[FiveYearFuelCost]]+Table3[[#This Row],[FiveYearInsurance]]+Table3[[#This Row],[FiveYearRepairCost]]</f>
        <v>21909.732067427405</v>
      </c>
    </row>
    <row r="1224" spans="1:22" x14ac:dyDescent="0.25">
      <c r="A1224" t="s">
        <v>3503</v>
      </c>
      <c r="B1224" t="s">
        <v>3506</v>
      </c>
      <c r="C1224" t="s">
        <v>3507</v>
      </c>
      <c r="D1224">
        <v>2007</v>
      </c>
      <c r="E1224">
        <v>7</v>
      </c>
      <c r="F1224">
        <v>3</v>
      </c>
      <c r="G1224" s="22">
        <v>24.805</v>
      </c>
      <c r="H1224" s="5">
        <v>84000</v>
      </c>
      <c r="I1224" s="6">
        <v>1.7000000000000001E-2</v>
      </c>
      <c r="J1224" s="6">
        <v>0.98299999999999998</v>
      </c>
      <c r="K1224" s="6">
        <v>7.5266666699999998E-2</v>
      </c>
      <c r="L1224" s="6">
        <v>0.92473333329999996</v>
      </c>
      <c r="M1224" s="7">
        <v>7401</v>
      </c>
      <c r="N1224" s="7">
        <v>7265</v>
      </c>
      <c r="O1224" s="7">
        <v>7537</v>
      </c>
      <c r="P1224" t="s">
        <v>630</v>
      </c>
      <c r="Q1224" s="5">
        <f>5*12000*Table3[[#This Row],[FiveYearSurvivalRate]]</f>
        <v>55483.999997999999</v>
      </c>
      <c r="R1224" s="21">
        <f>365*5*Table3[[#This Row],[FiveYearSurvivalRate]]</f>
        <v>1687.6383332724999</v>
      </c>
      <c r="S1224" s="19">
        <f>6000/Table3[[#This Row],[Gas Mileage]]*4</f>
        <v>967.54686555130013</v>
      </c>
      <c r="T1224" s="19">
        <f>5000</f>
        <v>5000</v>
      </c>
      <c r="U1224" s="19">
        <f>Table3[[#This Row],[Price]]^0.2*20000*LOG((Table3[[#This Row],[Age]]+2))*Table3[[#This Row],[FiveYearDeathRate]]</f>
        <v>8533.9387027558059</v>
      </c>
      <c r="V1224" s="19">
        <f>Table3[Price]+Table3[[#This Row],[FiveYearFuelCost]]+Table3[[#This Row],[FiveYearInsurance]]+Table3[[#This Row],[FiveYearRepairCost]]</f>
        <v>21902.485568307107</v>
      </c>
    </row>
    <row r="1225" spans="1:22" x14ac:dyDescent="0.25">
      <c r="A1225" t="s">
        <v>3466</v>
      </c>
      <c r="B1225" t="s">
        <v>3469</v>
      </c>
      <c r="C1225" t="s">
        <v>3470</v>
      </c>
      <c r="D1225">
        <v>2008</v>
      </c>
      <c r="E1225">
        <v>6</v>
      </c>
      <c r="F1225">
        <v>2.33</v>
      </c>
      <c r="G1225" s="21">
        <v>24.145</v>
      </c>
      <c r="H1225" s="5">
        <v>72000</v>
      </c>
      <c r="I1225" s="6">
        <v>1.54E-2</v>
      </c>
      <c r="J1225" s="6">
        <v>0.98460000000000003</v>
      </c>
      <c r="K1225" s="6">
        <v>5.3933333299999997E-2</v>
      </c>
      <c r="L1225" s="6">
        <v>0.94606666669999995</v>
      </c>
      <c r="M1225" s="7">
        <v>9770</v>
      </c>
      <c r="N1225" s="7">
        <v>9541</v>
      </c>
      <c r="O1225" s="7">
        <v>9999</v>
      </c>
      <c r="P1225" t="s">
        <v>938</v>
      </c>
      <c r="Q1225" s="5">
        <f>5*12000*Table3[[#This Row],[FiveYearSurvivalRate]]</f>
        <v>56764.000001999993</v>
      </c>
      <c r="R1225" s="21">
        <f>365*5*Table3[[#This Row],[FiveYearSurvivalRate]]</f>
        <v>1726.5716667274999</v>
      </c>
      <c r="S1225" s="19">
        <f>6000/Table3[[#This Row],[Gas Mileage]]*4</f>
        <v>993.99461586249743</v>
      </c>
      <c r="T1225" s="19">
        <f>5000</f>
        <v>5000</v>
      </c>
      <c r="U1225" s="19">
        <f>Table3[[#This Row],[Price]]^0.2*20000*LOG((Table3[[#This Row],[Age]]+2))*Table3[[#This Row],[FiveYearDeathRate]]</f>
        <v>6117.8270834582727</v>
      </c>
      <c r="V1225" s="19">
        <f>Table3[Price]+Table3[[#This Row],[FiveYearFuelCost]]+Table3[[#This Row],[FiveYearInsurance]]+Table3[[#This Row],[FiveYearRepairCost]]</f>
        <v>21881.821699320768</v>
      </c>
    </row>
    <row r="1226" spans="1:22" x14ac:dyDescent="0.25">
      <c r="A1226" t="s">
        <v>3453</v>
      </c>
      <c r="B1226" t="s">
        <v>3454</v>
      </c>
      <c r="C1226" t="s">
        <v>3455</v>
      </c>
      <c r="D1226">
        <v>2010</v>
      </c>
      <c r="E1226">
        <v>4</v>
      </c>
      <c r="F1226">
        <v>4</v>
      </c>
      <c r="G1226" s="21">
        <v>23.937999999999999</v>
      </c>
      <c r="H1226" s="5">
        <v>48000</v>
      </c>
      <c r="I1226" s="6">
        <v>8.0000000000000004E-4</v>
      </c>
      <c r="J1226" s="6">
        <v>0.99919999999999998</v>
      </c>
      <c r="K1226" s="6">
        <v>6.6E-3</v>
      </c>
      <c r="L1226" s="6">
        <v>0.99339999999999995</v>
      </c>
      <c r="M1226" s="7">
        <v>15173</v>
      </c>
      <c r="N1226" s="7">
        <v>14800</v>
      </c>
      <c r="O1226" s="7">
        <v>15547</v>
      </c>
      <c r="P1226" t="s">
        <v>1642</v>
      </c>
      <c r="Q1226" s="5">
        <f>5*12000*Table3[[#This Row],[FiveYearSurvivalRate]]</f>
        <v>59604</v>
      </c>
      <c r="R1226" s="21">
        <f>365*5*Table3[[#This Row],[FiveYearSurvivalRate]]</f>
        <v>1812.9549999999999</v>
      </c>
      <c r="S1226" s="19">
        <f>6000/Table3[[#This Row],[Gas Mileage]]*4</f>
        <v>1002.5900242292589</v>
      </c>
      <c r="T1226" s="19">
        <f>5000</f>
        <v>5000</v>
      </c>
      <c r="U1226" s="19">
        <f>Table3[[#This Row],[Price]]^0.2*20000*LOG((Table3[[#This Row],[Age]]+2))*Table3[[#This Row],[FiveYearDeathRate]]</f>
        <v>704.45335595625409</v>
      </c>
      <c r="V1226" s="19">
        <f>Table3[Price]+Table3[[#This Row],[FiveYearFuelCost]]+Table3[[#This Row],[FiveYearInsurance]]+Table3[[#This Row],[FiveYearRepairCost]]</f>
        <v>21880.043380185514</v>
      </c>
    </row>
    <row r="1227" spans="1:22" x14ac:dyDescent="0.25">
      <c r="A1227" t="s">
        <v>3118</v>
      </c>
      <c r="B1227" t="s">
        <v>3131</v>
      </c>
      <c r="C1227" t="s">
        <v>3132</v>
      </c>
      <c r="D1227">
        <v>2013</v>
      </c>
      <c r="E1227">
        <v>1</v>
      </c>
      <c r="F1227">
        <v>3.33</v>
      </c>
      <c r="G1227" s="21">
        <v>22</v>
      </c>
      <c r="H1227" s="5">
        <v>12000</v>
      </c>
      <c r="I1227" s="6">
        <v>3.8E-3</v>
      </c>
      <c r="J1227" s="6">
        <v>0.99619999999999997</v>
      </c>
      <c r="K1227" s="6">
        <v>2.47E-2</v>
      </c>
      <c r="L1227" s="6">
        <v>0.97529999999999994</v>
      </c>
      <c r="M1227" s="7">
        <v>14193</v>
      </c>
      <c r="N1227" s="7">
        <v>14049</v>
      </c>
      <c r="O1227" s="7">
        <v>14337</v>
      </c>
      <c r="P1227" t="s">
        <v>2864</v>
      </c>
      <c r="Q1227" s="5">
        <f>5*12000*Table3[[#This Row],[FiveYearSurvivalRate]]</f>
        <v>58518</v>
      </c>
      <c r="R1227" s="21">
        <f>365*5*Table3[[#This Row],[FiveYearSurvivalRate]]</f>
        <v>1779.9224999999999</v>
      </c>
      <c r="S1227" s="19">
        <f>6000/Table3[[#This Row],[Gas Mileage]]*4</f>
        <v>1090.909090909091</v>
      </c>
      <c r="T1227" s="19">
        <f>5000</f>
        <v>5000</v>
      </c>
      <c r="U1227" s="19">
        <f>Table3[[#This Row],[Price]]^0.2*20000*LOG((Table3[[#This Row],[Age]]+2))*Table3[[#This Row],[FiveYearDeathRate]]</f>
        <v>1595.036234341698</v>
      </c>
      <c r="V1227" s="19">
        <f>Table3[Price]+Table3[[#This Row],[FiveYearFuelCost]]+Table3[[#This Row],[FiveYearInsurance]]+Table3[[#This Row],[FiveYearRepairCost]]</f>
        <v>21878.945325250788</v>
      </c>
    </row>
    <row r="1228" spans="1:22" x14ac:dyDescent="0.25">
      <c r="A1228" t="s">
        <v>3376</v>
      </c>
      <c r="B1228" t="s">
        <v>3396</v>
      </c>
      <c r="C1228" t="s">
        <v>3397</v>
      </c>
      <c r="D1228">
        <v>2008</v>
      </c>
      <c r="E1228">
        <v>6</v>
      </c>
      <c r="F1228">
        <v>2.67</v>
      </c>
      <c r="G1228" s="21">
        <v>23</v>
      </c>
      <c r="H1228" s="5">
        <v>72000</v>
      </c>
      <c r="I1228" s="6">
        <v>1.9E-2</v>
      </c>
      <c r="J1228" s="6">
        <v>0.98099999999999998</v>
      </c>
      <c r="K1228" s="6">
        <v>6.7066666699999999E-2</v>
      </c>
      <c r="L1228" s="6">
        <v>0.93293333329999995</v>
      </c>
      <c r="M1228" s="7">
        <v>8435</v>
      </c>
      <c r="N1228" s="7">
        <v>8261</v>
      </c>
      <c r="O1228" s="7">
        <v>8609</v>
      </c>
      <c r="P1228" t="s">
        <v>886</v>
      </c>
      <c r="Q1228" s="5">
        <f>5*12000*Table3[[#This Row],[FiveYearSurvivalRate]]</f>
        <v>55975.999997999999</v>
      </c>
      <c r="R1228" s="21">
        <f>365*5*Table3[[#This Row],[FiveYearSurvivalRate]]</f>
        <v>1702.6033332724999</v>
      </c>
      <c r="S1228" s="19">
        <f>6000/Table3[[#This Row],[Gas Mileage]]*4</f>
        <v>1043.4782608695652</v>
      </c>
      <c r="T1228" s="19">
        <f>5000</f>
        <v>5000</v>
      </c>
      <c r="U1228" s="19">
        <f>Table3[[#This Row],[Price]]^0.2*20000*LOG((Table3[[#This Row],[Age]]+2))*Table3[[#This Row],[FiveYearDeathRate]]</f>
        <v>7387.2834292198149</v>
      </c>
      <c r="V1228" s="19">
        <f>Table3[Price]+Table3[[#This Row],[FiveYearFuelCost]]+Table3[[#This Row],[FiveYearInsurance]]+Table3[[#This Row],[FiveYearRepairCost]]</f>
        <v>21865.761690089381</v>
      </c>
    </row>
    <row r="1229" spans="1:22" x14ac:dyDescent="0.25">
      <c r="A1229" t="s">
        <v>3398</v>
      </c>
      <c r="B1229" t="s">
        <v>3401</v>
      </c>
      <c r="C1229" t="s">
        <v>3402</v>
      </c>
      <c r="D1229">
        <v>2008</v>
      </c>
      <c r="E1229">
        <v>6</v>
      </c>
      <c r="F1229">
        <v>2.33</v>
      </c>
      <c r="G1229" s="21">
        <v>17</v>
      </c>
      <c r="H1229" s="5">
        <v>72000</v>
      </c>
      <c r="I1229" s="6">
        <v>1.5699999999999999E-2</v>
      </c>
      <c r="J1229" s="6">
        <v>0.98429999999999995</v>
      </c>
      <c r="K1229" s="6">
        <v>6.80666667E-2</v>
      </c>
      <c r="L1229" s="6">
        <v>0.93193333330000006</v>
      </c>
      <c r="M1229" s="7">
        <v>8028</v>
      </c>
      <c r="N1229" s="7">
        <v>7869</v>
      </c>
      <c r="O1229" s="7">
        <v>8187</v>
      </c>
      <c r="P1229" t="s">
        <v>890</v>
      </c>
      <c r="Q1229" s="5">
        <f>5*12000*Table3[[#This Row],[FiveYearSurvivalRate]]</f>
        <v>55915.999998000007</v>
      </c>
      <c r="R1229" s="21">
        <f>365*5*Table3[[#This Row],[FiveYearSurvivalRate]]</f>
        <v>1700.7783332725</v>
      </c>
      <c r="S1229" s="19">
        <f>6000/Table3[[#This Row],[Gas Mileage]]*4</f>
        <v>1411.7647058823529</v>
      </c>
      <c r="T1229" s="19">
        <f>5000</f>
        <v>5000</v>
      </c>
      <c r="U1229" s="19">
        <f>Table3[[#This Row],[Price]]^0.2*20000*LOG((Table3[[#This Row],[Age]]+2))*Table3[[#This Row],[FiveYearDeathRate]]</f>
        <v>7423.6412918390542</v>
      </c>
      <c r="V1229" s="19">
        <f>Table3[Price]+Table3[[#This Row],[FiveYearFuelCost]]+Table3[[#This Row],[FiveYearInsurance]]+Table3[[#This Row],[FiveYearRepairCost]]</f>
        <v>21863.405997721406</v>
      </c>
    </row>
    <row r="1230" spans="1:22" x14ac:dyDescent="0.25">
      <c r="A1230" t="s">
        <v>3413</v>
      </c>
      <c r="B1230" t="s">
        <v>3432</v>
      </c>
      <c r="C1230" t="s">
        <v>3433</v>
      </c>
      <c r="D1230">
        <v>2009</v>
      </c>
      <c r="E1230">
        <v>5</v>
      </c>
      <c r="F1230">
        <v>2.33</v>
      </c>
      <c r="G1230" s="21">
        <v>21.102</v>
      </c>
      <c r="H1230" s="5">
        <v>60000</v>
      </c>
      <c r="I1230" s="6">
        <v>1.2E-2</v>
      </c>
      <c r="J1230" s="6">
        <v>0.98799999999999999</v>
      </c>
      <c r="K1230" s="6">
        <v>4.9000000000000002E-2</v>
      </c>
      <c r="L1230" s="6">
        <v>0.95099999999999996</v>
      </c>
      <c r="M1230" s="7">
        <v>10446</v>
      </c>
      <c r="N1230" s="7">
        <v>10165</v>
      </c>
      <c r="O1230" s="7">
        <v>10726</v>
      </c>
      <c r="P1230" t="s">
        <v>1256</v>
      </c>
      <c r="Q1230" s="5">
        <f>5*12000*Table3[[#This Row],[FiveYearSurvivalRate]]</f>
        <v>57060</v>
      </c>
      <c r="R1230" s="21">
        <f>365*5*Table3[[#This Row],[FiveYearSurvivalRate]]</f>
        <v>1735.5749999999998</v>
      </c>
      <c r="S1230" s="19">
        <f>6000/Table3[[#This Row],[Gas Mileage]]*4</f>
        <v>1137.3329542223485</v>
      </c>
      <c r="T1230" s="19">
        <f>5000</f>
        <v>5000</v>
      </c>
      <c r="U1230" s="19">
        <f>Table3[[#This Row],[Price]]^0.2*20000*LOG((Table3[[#This Row],[Age]]+2))*Table3[[#This Row],[FiveYearDeathRate]]</f>
        <v>5271.3660411695228</v>
      </c>
      <c r="V1230" s="19">
        <f>Table3[Price]+Table3[[#This Row],[FiveYearFuelCost]]+Table3[[#This Row],[FiveYearInsurance]]+Table3[[#This Row],[FiveYearRepairCost]]</f>
        <v>21854.698995391875</v>
      </c>
    </row>
    <row r="1231" spans="1:22" x14ac:dyDescent="0.25">
      <c r="A1231" t="s">
        <v>3301</v>
      </c>
      <c r="B1231" t="s">
        <v>3304</v>
      </c>
      <c r="C1231" t="s">
        <v>3305</v>
      </c>
      <c r="D1231">
        <v>2009</v>
      </c>
      <c r="E1231">
        <v>5</v>
      </c>
      <c r="G1231" s="21">
        <v>17.5</v>
      </c>
      <c r="H1231" s="5">
        <v>60000</v>
      </c>
      <c r="I1231" s="6">
        <v>1.2E-2</v>
      </c>
      <c r="J1231" s="6">
        <v>0.98799999999999999</v>
      </c>
      <c r="K1231" s="6">
        <v>3.6999999999999998E-2</v>
      </c>
      <c r="L1231" s="6">
        <v>0.96299999999999997</v>
      </c>
      <c r="M1231" s="7">
        <v>11384</v>
      </c>
      <c r="N1231" s="7">
        <v>11190</v>
      </c>
      <c r="O1231" s="7">
        <v>11579</v>
      </c>
      <c r="P1231" t="s">
        <v>1518</v>
      </c>
      <c r="Q1231" s="5">
        <f>5*12000*Table3[[#This Row],[FiveYearSurvivalRate]]</f>
        <v>57780</v>
      </c>
      <c r="R1231" s="21">
        <f>365*5*Table3[[#This Row],[FiveYearSurvivalRate]]</f>
        <v>1757.4749999999999</v>
      </c>
      <c r="S1231" s="19">
        <f>6000/Table3[[#This Row],[Gas Mileage]]*4</f>
        <v>1371.4285714285713</v>
      </c>
      <c r="T1231" s="19">
        <f>5000</f>
        <v>5000</v>
      </c>
      <c r="U1231" s="19">
        <f>Table3[[#This Row],[Price]]^0.2*20000*LOG((Table3[[#This Row],[Age]]+2))*Table3[[#This Row],[FiveYearDeathRate]]</f>
        <v>4049.4663236615202</v>
      </c>
      <c r="V1231" s="19">
        <f>Table3[Price]+Table3[[#This Row],[FiveYearFuelCost]]+Table3[[#This Row],[FiveYearInsurance]]+Table3[[#This Row],[FiveYearRepairCost]]</f>
        <v>21804.894895090092</v>
      </c>
    </row>
    <row r="1232" spans="1:22" x14ac:dyDescent="0.25">
      <c r="A1232" t="s">
        <v>3162</v>
      </c>
      <c r="B1232" t="s">
        <v>3171</v>
      </c>
      <c r="C1232" t="s">
        <v>3172</v>
      </c>
      <c r="D1232">
        <v>2011</v>
      </c>
      <c r="E1232">
        <v>3</v>
      </c>
      <c r="F1232">
        <v>4</v>
      </c>
      <c r="G1232" s="21">
        <v>18.949000000000002</v>
      </c>
      <c r="H1232" s="5">
        <v>36000</v>
      </c>
      <c r="I1232" s="6">
        <v>1.0200000000000001E-2</v>
      </c>
      <c r="J1232" s="6">
        <v>0.98980000000000001</v>
      </c>
      <c r="K1232" s="6">
        <v>4.0399999999999998E-2</v>
      </c>
      <c r="L1232" s="6">
        <v>0.95960000000000001</v>
      </c>
      <c r="M1232" s="7">
        <v>11846</v>
      </c>
      <c r="N1232" s="7">
        <v>11677</v>
      </c>
      <c r="O1232" s="7">
        <v>12014</v>
      </c>
      <c r="P1232" t="s">
        <v>2200</v>
      </c>
      <c r="Q1232" s="5">
        <f>5*12000*Table3[[#This Row],[FiveYearSurvivalRate]]</f>
        <v>57576</v>
      </c>
      <c r="R1232" s="21">
        <f>365*5*Table3[[#This Row],[FiveYearSurvivalRate]]</f>
        <v>1751.27</v>
      </c>
      <c r="S1232" s="19">
        <f>6000/Table3[[#This Row],[Gas Mileage]]*4</f>
        <v>1266.5576019842736</v>
      </c>
      <c r="T1232" s="19">
        <f>5000</f>
        <v>5000</v>
      </c>
      <c r="U1232" s="19">
        <f>Table3[[#This Row],[Price]]^0.2*20000*LOG((Table3[[#This Row],[Age]]+2))*Table3[[#This Row],[FiveYearDeathRate]]</f>
        <v>3686.2454137112204</v>
      </c>
      <c r="V1232" s="19">
        <f>Table3[Price]+Table3[[#This Row],[FiveYearFuelCost]]+Table3[[#This Row],[FiveYearInsurance]]+Table3[[#This Row],[FiveYearRepairCost]]</f>
        <v>21798.803015695496</v>
      </c>
    </row>
    <row r="1233" spans="1:22" x14ac:dyDescent="0.25">
      <c r="A1233" t="s">
        <v>3453</v>
      </c>
      <c r="B1233" t="s">
        <v>3460</v>
      </c>
      <c r="C1233" t="s">
        <v>3461</v>
      </c>
      <c r="D1233">
        <v>2012</v>
      </c>
      <c r="E1233">
        <v>2</v>
      </c>
      <c r="F1233">
        <v>4</v>
      </c>
      <c r="G1233" s="21">
        <v>23.111000000000001</v>
      </c>
      <c r="H1233" s="5">
        <v>24000</v>
      </c>
      <c r="I1233" s="6">
        <v>4.0000000000000002E-4</v>
      </c>
      <c r="J1233" s="6">
        <v>0.99960000000000004</v>
      </c>
      <c r="K1233" s="6">
        <v>3.8E-3</v>
      </c>
      <c r="L1233" s="6">
        <v>0.99619999999999997</v>
      </c>
      <c r="M1233" s="7">
        <v>15433</v>
      </c>
      <c r="N1233" s="7">
        <v>15171</v>
      </c>
      <c r="O1233" s="7">
        <v>15695</v>
      </c>
      <c r="P1233" t="s">
        <v>2426</v>
      </c>
      <c r="Q1233" s="5">
        <f>5*12000*Table3[[#This Row],[FiveYearSurvivalRate]]</f>
        <v>59772</v>
      </c>
      <c r="R1233" s="21">
        <f>365*5*Table3[[#This Row],[FiveYearSurvivalRate]]</f>
        <v>1818.0650000000001</v>
      </c>
      <c r="S1233" s="19">
        <f>6000/Table3[[#This Row],[Gas Mileage]]*4</f>
        <v>1038.4665310890916</v>
      </c>
      <c r="T1233" s="19">
        <f>5000</f>
        <v>5000</v>
      </c>
      <c r="U1233" s="19">
        <f>Table3[[#This Row],[Price]]^0.2*20000*LOG((Table3[[#This Row],[Age]]+2))*Table3[[#This Row],[FiveYearDeathRate]]</f>
        <v>314.8788071527257</v>
      </c>
      <c r="V1233" s="19">
        <f>Table3[Price]+Table3[[#This Row],[FiveYearFuelCost]]+Table3[[#This Row],[FiveYearInsurance]]+Table3[[#This Row],[FiveYearRepairCost]]</f>
        <v>21786.345338241819</v>
      </c>
    </row>
    <row r="1234" spans="1:22" x14ac:dyDescent="0.25">
      <c r="A1234" t="s">
        <v>3466</v>
      </c>
      <c r="B1234" t="s">
        <v>3487</v>
      </c>
      <c r="C1234" t="s">
        <v>3488</v>
      </c>
      <c r="D1234">
        <v>2010</v>
      </c>
      <c r="E1234">
        <v>4</v>
      </c>
      <c r="F1234">
        <v>4</v>
      </c>
      <c r="G1234" s="21">
        <v>49.52</v>
      </c>
      <c r="H1234" s="5">
        <v>48000</v>
      </c>
      <c r="I1234" s="6">
        <v>9.5999999999999992E-3</v>
      </c>
      <c r="J1234" s="6">
        <v>0.99039999999999995</v>
      </c>
      <c r="K1234" s="6">
        <v>2.5600000000000001E-2</v>
      </c>
      <c r="L1234" s="6">
        <v>0.97440000000000004</v>
      </c>
      <c r="M1234" s="7">
        <v>13618</v>
      </c>
      <c r="N1234" s="7">
        <v>13276</v>
      </c>
      <c r="O1234" s="7">
        <v>13961</v>
      </c>
      <c r="P1234" t="s">
        <v>1678</v>
      </c>
      <c r="Q1234" s="5">
        <f>5*12000*Table3[[#This Row],[FiveYearSurvivalRate]]</f>
        <v>58464</v>
      </c>
      <c r="R1234" s="21">
        <f>365*5*Table3[[#This Row],[FiveYearSurvivalRate]]</f>
        <v>1778.28</v>
      </c>
      <c r="S1234" s="19">
        <f>6000/Table3[[#This Row],[Gas Mileage]]*4</f>
        <v>484.65266558966073</v>
      </c>
      <c r="T1234" s="19">
        <f>5000</f>
        <v>5000</v>
      </c>
      <c r="U1234" s="19">
        <f>Table3[[#This Row],[Price]]^0.2*20000*LOG((Table3[[#This Row],[Age]]+2))*Table3[[#This Row],[FiveYearDeathRate]]</f>
        <v>2673.9707148356642</v>
      </c>
      <c r="V1234" s="19">
        <f>Table3[Price]+Table3[[#This Row],[FiveYearFuelCost]]+Table3[[#This Row],[FiveYearInsurance]]+Table3[[#This Row],[FiveYearRepairCost]]</f>
        <v>21776.623380425324</v>
      </c>
    </row>
    <row r="1235" spans="1:22" x14ac:dyDescent="0.25">
      <c r="A1235" t="s">
        <v>3398</v>
      </c>
      <c r="B1235" t="s">
        <v>3409</v>
      </c>
      <c r="C1235" t="s">
        <v>3410</v>
      </c>
      <c r="D1235">
        <v>2013</v>
      </c>
      <c r="E1235">
        <v>1</v>
      </c>
      <c r="F1235">
        <v>3.33</v>
      </c>
      <c r="G1235" s="21">
        <v>26.477</v>
      </c>
      <c r="H1235" s="5">
        <v>12000</v>
      </c>
      <c r="I1235" s="6">
        <v>2.3999999999999998E-3</v>
      </c>
      <c r="J1235" s="6">
        <v>0.99760000000000004</v>
      </c>
      <c r="K1235" s="6">
        <v>1.5699999999999999E-2</v>
      </c>
      <c r="L1235" s="6">
        <v>0.98429999999999995</v>
      </c>
      <c r="M1235" s="7">
        <v>14846</v>
      </c>
      <c r="N1235" s="7">
        <v>14482</v>
      </c>
      <c r="O1235" s="7">
        <v>15211</v>
      </c>
      <c r="P1235" t="s">
        <v>2718</v>
      </c>
      <c r="Q1235" s="5">
        <f>5*12000*Table3[[#This Row],[FiveYearSurvivalRate]]</f>
        <v>59058</v>
      </c>
      <c r="R1235" s="21">
        <f>365*5*Table3[[#This Row],[FiveYearSurvivalRate]]</f>
        <v>1796.3474999999999</v>
      </c>
      <c r="S1235" s="19">
        <f>6000/Table3[[#This Row],[Gas Mileage]]*4</f>
        <v>906.44710503455826</v>
      </c>
      <c r="T1235" s="19">
        <f>5000</f>
        <v>5000</v>
      </c>
      <c r="U1235" s="19">
        <f>Table3[[#This Row],[Price]]^0.2*20000*LOG((Table3[[#This Row],[Age]]+2))*Table3[[#This Row],[FiveYearDeathRate]]</f>
        <v>1023.0109992127997</v>
      </c>
      <c r="V1235" s="19">
        <f>Table3[Price]+Table3[[#This Row],[FiveYearFuelCost]]+Table3[[#This Row],[FiveYearInsurance]]+Table3[[#This Row],[FiveYearRepairCost]]</f>
        <v>21775.458104247358</v>
      </c>
    </row>
    <row r="1236" spans="1:22" x14ac:dyDescent="0.25">
      <c r="A1236" t="s">
        <v>3217</v>
      </c>
      <c r="B1236" t="s">
        <v>3226</v>
      </c>
      <c r="C1236" t="s">
        <v>3227</v>
      </c>
      <c r="D1236">
        <v>2010</v>
      </c>
      <c r="E1236">
        <v>4</v>
      </c>
      <c r="F1236">
        <v>4</v>
      </c>
      <c r="G1236" s="21">
        <v>21.5</v>
      </c>
      <c r="H1236" s="5">
        <v>48000</v>
      </c>
      <c r="I1236" s="6">
        <v>8.8000000000000005E-3</v>
      </c>
      <c r="J1236" s="6">
        <v>0.99119999999999997</v>
      </c>
      <c r="K1236" s="6">
        <v>2.1399999999999999E-2</v>
      </c>
      <c r="L1236" s="6">
        <v>0.97860000000000003</v>
      </c>
      <c r="M1236" s="7">
        <v>13425</v>
      </c>
      <c r="N1236" s="7">
        <v>13002</v>
      </c>
      <c r="O1236" s="7">
        <v>13848</v>
      </c>
      <c r="P1236" t="s">
        <v>1824</v>
      </c>
      <c r="Q1236" s="5">
        <f>5*12000*Table3[[#This Row],[FiveYearSurvivalRate]]</f>
        <v>58716</v>
      </c>
      <c r="R1236" s="21">
        <f>365*5*Table3[[#This Row],[FiveYearSurvivalRate]]</f>
        <v>1785.9449999999999</v>
      </c>
      <c r="S1236" s="19">
        <f>6000/Table3[[#This Row],[Gas Mileage]]*4</f>
        <v>1116.2790697674418</v>
      </c>
      <c r="T1236" s="19">
        <f>5000</f>
        <v>5000</v>
      </c>
      <c r="U1236" s="19">
        <f>Table3[[#This Row],[Price]]^0.2*20000*LOG((Table3[[#This Row],[Age]]+2))*Table3[[#This Row],[FiveYearDeathRate]]</f>
        <v>2228.9003249285447</v>
      </c>
      <c r="V1236" s="19">
        <f>Table3[Price]+Table3[[#This Row],[FiveYearFuelCost]]+Table3[[#This Row],[FiveYearInsurance]]+Table3[[#This Row],[FiveYearRepairCost]]</f>
        <v>21770.179394695988</v>
      </c>
    </row>
    <row r="1237" spans="1:22" x14ac:dyDescent="0.25">
      <c r="A1237" t="s">
        <v>3217</v>
      </c>
      <c r="B1237" t="s">
        <v>3234</v>
      </c>
      <c r="C1237" t="s">
        <v>3235</v>
      </c>
      <c r="D1237">
        <v>2009</v>
      </c>
      <c r="E1237">
        <v>5</v>
      </c>
      <c r="F1237">
        <v>4</v>
      </c>
      <c r="G1237" s="21">
        <v>21.75</v>
      </c>
      <c r="H1237" s="5">
        <v>60000</v>
      </c>
      <c r="I1237" s="6">
        <v>1.0999999999999999E-2</v>
      </c>
      <c r="J1237" s="6">
        <v>0.98899999999999999</v>
      </c>
      <c r="K1237" s="6">
        <v>3.6999999999999998E-2</v>
      </c>
      <c r="L1237" s="6">
        <v>0.96299999999999997</v>
      </c>
      <c r="M1237" s="7">
        <v>11592</v>
      </c>
      <c r="N1237" s="7">
        <v>11358</v>
      </c>
      <c r="O1237" s="7">
        <v>11827</v>
      </c>
      <c r="P1237" t="s">
        <v>1466</v>
      </c>
      <c r="Q1237" s="5">
        <f>5*12000*Table3[[#This Row],[FiveYearSurvivalRate]]</f>
        <v>57780</v>
      </c>
      <c r="R1237" s="21">
        <f>365*5*Table3[[#This Row],[FiveYearSurvivalRate]]</f>
        <v>1757.4749999999999</v>
      </c>
      <c r="S1237" s="19">
        <f>6000/Table3[[#This Row],[Gas Mileage]]*4</f>
        <v>1103.4482758620691</v>
      </c>
      <c r="T1237" s="19">
        <f>5000</f>
        <v>5000</v>
      </c>
      <c r="U1237" s="19">
        <f>Table3[[#This Row],[Price]]^0.2*20000*LOG((Table3[[#This Row],[Age]]+2))*Table3[[#This Row],[FiveYearDeathRate]]</f>
        <v>4064.1571134986989</v>
      </c>
      <c r="V1237" s="19">
        <f>Table3[Price]+Table3[[#This Row],[FiveYearFuelCost]]+Table3[[#This Row],[FiveYearInsurance]]+Table3[[#This Row],[FiveYearRepairCost]]</f>
        <v>21759.605389360768</v>
      </c>
    </row>
    <row r="1238" spans="1:22" x14ac:dyDescent="0.25">
      <c r="A1238" t="s">
        <v>3503</v>
      </c>
      <c r="B1238" t="s">
        <v>3516</v>
      </c>
      <c r="C1238" t="s">
        <v>3517</v>
      </c>
      <c r="D1238">
        <v>2006</v>
      </c>
      <c r="E1238">
        <v>8</v>
      </c>
      <c r="F1238">
        <v>4</v>
      </c>
      <c r="G1238" s="22">
        <v>26.84</v>
      </c>
      <c r="H1238" s="5">
        <v>96000</v>
      </c>
      <c r="I1238" s="6">
        <v>1.95E-2</v>
      </c>
      <c r="J1238" s="6">
        <v>0.98050000000000004</v>
      </c>
      <c r="K1238" s="6">
        <v>9.4399999999999998E-2</v>
      </c>
      <c r="L1238" s="6">
        <v>0.90559999999999996</v>
      </c>
      <c r="M1238" s="7">
        <v>5349</v>
      </c>
      <c r="N1238" s="7">
        <v>5220</v>
      </c>
      <c r="O1238" s="7">
        <v>5478</v>
      </c>
      <c r="P1238" t="s">
        <v>318</v>
      </c>
      <c r="Q1238" s="5">
        <f>5*12000*Table3[[#This Row],[FiveYearSurvivalRate]]</f>
        <v>54336</v>
      </c>
      <c r="R1238" s="21">
        <f>365*5*Table3[[#This Row],[FiveYearSurvivalRate]]</f>
        <v>1652.72</v>
      </c>
      <c r="S1238" s="19">
        <f>6000/Table3[[#This Row],[Gas Mileage]]*4</f>
        <v>894.18777943368104</v>
      </c>
      <c r="T1238" s="19">
        <f>5000</f>
        <v>5000</v>
      </c>
      <c r="U1238" s="19">
        <f>Table3[[#This Row],[Price]]^0.2*20000*LOG((Table3[[#This Row],[Age]]+2))*Table3[[#This Row],[FiveYearDeathRate]]</f>
        <v>10511.301892745998</v>
      </c>
      <c r="V1238" s="19">
        <f>Table3[Price]+Table3[[#This Row],[FiveYearFuelCost]]+Table3[[#This Row],[FiveYearInsurance]]+Table3[[#This Row],[FiveYearRepairCost]]</f>
        <v>21754.489672179679</v>
      </c>
    </row>
    <row r="1239" spans="1:22" x14ac:dyDescent="0.25">
      <c r="A1239" t="s">
        <v>3503</v>
      </c>
      <c r="B1239" t="s">
        <v>3508</v>
      </c>
      <c r="C1239" t="s">
        <v>3509</v>
      </c>
      <c r="D1239">
        <v>2009</v>
      </c>
      <c r="E1239">
        <v>5</v>
      </c>
      <c r="F1239">
        <v>4</v>
      </c>
      <c r="G1239" s="22">
        <v>27.5</v>
      </c>
      <c r="H1239" s="5">
        <v>60000</v>
      </c>
      <c r="I1239" s="6">
        <v>1.2E-2</v>
      </c>
      <c r="J1239" s="6">
        <v>0.98799999999999999</v>
      </c>
      <c r="K1239" s="6">
        <v>3.6999999999999998E-2</v>
      </c>
      <c r="L1239" s="6">
        <v>0.96299999999999997</v>
      </c>
      <c r="M1239" s="7">
        <v>11793</v>
      </c>
      <c r="N1239" s="7">
        <v>11484</v>
      </c>
      <c r="O1239" s="7">
        <v>12101</v>
      </c>
      <c r="P1239" t="s">
        <v>1330</v>
      </c>
      <c r="Q1239" s="5">
        <f>5*12000*Table3[[#This Row],[FiveYearSurvivalRate]]</f>
        <v>57780</v>
      </c>
      <c r="R1239" s="21">
        <f>365*5*Table3[[#This Row],[FiveYearSurvivalRate]]</f>
        <v>1757.4749999999999</v>
      </c>
      <c r="S1239" s="19">
        <f>6000/Table3[[#This Row],[Gas Mileage]]*4</f>
        <v>872.72727272727275</v>
      </c>
      <c r="T1239" s="19">
        <f>5000</f>
        <v>5000</v>
      </c>
      <c r="U1239" s="19">
        <f>Table3[[#This Row],[Price]]^0.2*20000*LOG((Table3[[#This Row],[Age]]+2))*Table3[[#This Row],[FiveYearDeathRate]]</f>
        <v>4078.1544906653471</v>
      </c>
      <c r="V1239" s="19">
        <f>Table3[Price]+Table3[[#This Row],[FiveYearFuelCost]]+Table3[[#This Row],[FiveYearInsurance]]+Table3[[#This Row],[FiveYearRepairCost]]</f>
        <v>21743.881763392619</v>
      </c>
    </row>
    <row r="1240" spans="1:22" x14ac:dyDescent="0.25">
      <c r="A1240" t="s">
        <v>3217</v>
      </c>
      <c r="B1240" t="s">
        <v>3238</v>
      </c>
      <c r="C1240" t="s">
        <v>3239</v>
      </c>
      <c r="D1240">
        <v>2007</v>
      </c>
      <c r="E1240">
        <v>7</v>
      </c>
      <c r="F1240">
        <v>3.33</v>
      </c>
      <c r="G1240" s="21">
        <v>20.515000000000001</v>
      </c>
      <c r="H1240" s="5">
        <v>84000</v>
      </c>
      <c r="I1240" s="6">
        <v>1.6199999999999999E-2</v>
      </c>
      <c r="J1240" s="6">
        <v>0.98380000000000001</v>
      </c>
      <c r="K1240" s="6">
        <v>5.5800000000000002E-2</v>
      </c>
      <c r="L1240" s="6">
        <v>0.94420000000000004</v>
      </c>
      <c r="M1240" s="7">
        <v>8991</v>
      </c>
      <c r="N1240" s="7">
        <v>8831</v>
      </c>
      <c r="O1240" s="7">
        <v>9150</v>
      </c>
      <c r="P1240" t="s">
        <v>764</v>
      </c>
      <c r="Q1240" s="5">
        <f>5*12000*Table3[[#This Row],[FiveYearSurvivalRate]]</f>
        <v>56652</v>
      </c>
      <c r="R1240" s="21">
        <f>365*5*Table3[[#This Row],[FiveYearSurvivalRate]]</f>
        <v>1723.165</v>
      </c>
      <c r="S1240" s="19">
        <f>6000/Table3[[#This Row],[Gas Mileage]]*4</f>
        <v>1169.8757007067998</v>
      </c>
      <c r="T1240" s="19">
        <f>5000</f>
        <v>5000</v>
      </c>
      <c r="U1240" s="19">
        <f>Table3[[#This Row],[Price]]^0.2*20000*LOG((Table3[[#This Row],[Age]]+2))*Table3[[#This Row],[FiveYearDeathRate]]</f>
        <v>6577.8589055043503</v>
      </c>
      <c r="V1240" s="19">
        <f>Table3[Price]+Table3[[#This Row],[FiveYearFuelCost]]+Table3[[#This Row],[FiveYearInsurance]]+Table3[[#This Row],[FiveYearRepairCost]]</f>
        <v>21738.73460621115</v>
      </c>
    </row>
    <row r="1241" spans="1:22" x14ac:dyDescent="0.25">
      <c r="A1241" t="s">
        <v>3217</v>
      </c>
      <c r="B1241" t="s">
        <v>3238</v>
      </c>
      <c r="C1241" t="s">
        <v>3239</v>
      </c>
      <c r="D1241">
        <v>2008</v>
      </c>
      <c r="E1241">
        <v>6</v>
      </c>
      <c r="F1241">
        <v>3.33</v>
      </c>
      <c r="G1241" s="21">
        <v>20.515000000000001</v>
      </c>
      <c r="H1241" s="5">
        <v>72000</v>
      </c>
      <c r="I1241" s="6">
        <v>1.3599999999999999E-2</v>
      </c>
      <c r="J1241" s="6">
        <v>0.98640000000000005</v>
      </c>
      <c r="K1241" s="6">
        <v>4.6399999999999997E-2</v>
      </c>
      <c r="L1241" s="6">
        <v>0.9536</v>
      </c>
      <c r="M1241" s="7">
        <v>10241</v>
      </c>
      <c r="N1241" s="7">
        <v>10033</v>
      </c>
      <c r="O1241" s="7">
        <v>10449</v>
      </c>
      <c r="P1241" t="s">
        <v>1106</v>
      </c>
      <c r="Q1241" s="5">
        <f>5*12000*Table3[[#This Row],[FiveYearSurvivalRate]]</f>
        <v>57216</v>
      </c>
      <c r="R1241" s="21">
        <f>365*5*Table3[[#This Row],[FiveYearSurvivalRate]]</f>
        <v>1740.32</v>
      </c>
      <c r="S1241" s="19">
        <f>6000/Table3[[#This Row],[Gas Mileage]]*4</f>
        <v>1169.8757007067998</v>
      </c>
      <c r="T1241" s="19">
        <f>5000</f>
        <v>5000</v>
      </c>
      <c r="U1241" s="19">
        <f>Table3[[#This Row],[Price]]^0.2*20000*LOG((Table3[[#This Row],[Age]]+2))*Table3[[#This Row],[FiveYearDeathRate]]</f>
        <v>5313.0937178368285</v>
      </c>
      <c r="V1241" s="19">
        <f>Table3[Price]+Table3[[#This Row],[FiveYearFuelCost]]+Table3[[#This Row],[FiveYearInsurance]]+Table3[[#This Row],[FiveYearRepairCost]]</f>
        <v>21723.969418543627</v>
      </c>
    </row>
    <row r="1242" spans="1:22" x14ac:dyDescent="0.25">
      <c r="A1242" t="s">
        <v>3466</v>
      </c>
      <c r="B1242" t="s">
        <v>3491</v>
      </c>
      <c r="C1242" t="s">
        <v>3492</v>
      </c>
      <c r="D1242">
        <v>2008</v>
      </c>
      <c r="E1242">
        <v>6</v>
      </c>
      <c r="F1242">
        <v>3</v>
      </c>
      <c r="G1242" s="21">
        <v>20.774000000000001</v>
      </c>
      <c r="H1242" s="5">
        <v>72000</v>
      </c>
      <c r="I1242" s="6">
        <v>1.54E-2</v>
      </c>
      <c r="J1242" s="6">
        <v>0.98460000000000003</v>
      </c>
      <c r="K1242" s="6">
        <v>5.3933333299999997E-2</v>
      </c>
      <c r="L1242" s="6">
        <v>0.94606666669999995</v>
      </c>
      <c r="M1242" s="7">
        <v>9481</v>
      </c>
      <c r="N1242" s="7">
        <v>9236</v>
      </c>
      <c r="O1242" s="7">
        <v>9726</v>
      </c>
      <c r="P1242" t="s">
        <v>962</v>
      </c>
      <c r="Q1242" s="5">
        <f>5*12000*Table3[[#This Row],[FiveYearSurvivalRate]]</f>
        <v>56764.000001999993</v>
      </c>
      <c r="R1242" s="21">
        <f>365*5*Table3[[#This Row],[FiveYearSurvivalRate]]</f>
        <v>1726.5716667274999</v>
      </c>
      <c r="S1242" s="19">
        <f>6000/Table3[[#This Row],[Gas Mileage]]*4</f>
        <v>1155.2902666795032</v>
      </c>
      <c r="T1242" s="19">
        <f>5000</f>
        <v>5000</v>
      </c>
      <c r="U1242" s="19">
        <f>Table3[[#This Row],[Price]]^0.2*20000*LOG((Table3[[#This Row],[Age]]+2))*Table3[[#This Row],[FiveYearDeathRate]]</f>
        <v>6081.1975845942161</v>
      </c>
      <c r="V1242" s="19">
        <f>Table3[Price]+Table3[[#This Row],[FiveYearFuelCost]]+Table3[[#This Row],[FiveYearInsurance]]+Table3[[#This Row],[FiveYearRepairCost]]</f>
        <v>21717.48785127372</v>
      </c>
    </row>
    <row r="1243" spans="1:22" x14ac:dyDescent="0.25">
      <c r="A1243" t="s">
        <v>3528</v>
      </c>
      <c r="B1243" t="s">
        <v>3539</v>
      </c>
      <c r="C1243" t="s">
        <v>3540</v>
      </c>
      <c r="D1243">
        <v>2007</v>
      </c>
      <c r="E1243">
        <v>7</v>
      </c>
      <c r="F1243">
        <v>4</v>
      </c>
      <c r="G1243" s="22">
        <v>24.085000000000001</v>
      </c>
      <c r="H1243" s="5">
        <v>84000</v>
      </c>
      <c r="I1243" s="6">
        <v>1.7000000000000001E-2</v>
      </c>
      <c r="J1243" s="6">
        <v>0.98299999999999998</v>
      </c>
      <c r="K1243" s="6">
        <v>7.5266666699999998E-2</v>
      </c>
      <c r="L1243" s="6">
        <v>0.92473333329999996</v>
      </c>
      <c r="M1243" s="7">
        <v>7226</v>
      </c>
      <c r="N1243" s="7">
        <v>7106</v>
      </c>
      <c r="O1243" s="7">
        <v>7346</v>
      </c>
      <c r="P1243" t="s">
        <v>652</v>
      </c>
      <c r="Q1243" s="5">
        <f>5*12000*Table3[[#This Row],[FiveYearSurvivalRate]]</f>
        <v>55483.999997999999</v>
      </c>
      <c r="R1243" s="21">
        <f>365*5*Table3[[#This Row],[FiveYearSurvivalRate]]</f>
        <v>1687.6383332724999</v>
      </c>
      <c r="S1243" s="19">
        <f>6000/Table3[[#This Row],[Gas Mileage]]*4</f>
        <v>996.4708324683412</v>
      </c>
      <c r="T1243" s="19">
        <f>5000</f>
        <v>5000</v>
      </c>
      <c r="U1243" s="19">
        <f>Table3[[#This Row],[Price]]^0.2*20000*LOG((Table3[[#This Row],[Age]]+2))*Table3[[#This Row],[FiveYearDeathRate]]</f>
        <v>8493.1937150927552</v>
      </c>
      <c r="V1243" s="19">
        <f>Table3[Price]+Table3[[#This Row],[FiveYearFuelCost]]+Table3[[#This Row],[FiveYearInsurance]]+Table3[[#This Row],[FiveYearRepairCost]]</f>
        <v>21715.664547561097</v>
      </c>
    </row>
    <row r="1244" spans="1:22" x14ac:dyDescent="0.25">
      <c r="A1244" t="s">
        <v>3413</v>
      </c>
      <c r="B1244" t="s">
        <v>3432</v>
      </c>
      <c r="C1244" t="s">
        <v>3433</v>
      </c>
      <c r="D1244">
        <v>2008</v>
      </c>
      <c r="E1244">
        <v>6</v>
      </c>
      <c r="F1244">
        <v>2.33</v>
      </c>
      <c r="G1244" s="21">
        <v>21.102</v>
      </c>
      <c r="H1244" s="5">
        <v>72000</v>
      </c>
      <c r="I1244" s="6">
        <v>1.5699999999999999E-2</v>
      </c>
      <c r="J1244" s="6">
        <v>0.98429999999999995</v>
      </c>
      <c r="K1244" s="6">
        <v>6.80666667E-2</v>
      </c>
      <c r="L1244" s="6">
        <v>0.93193333330000006</v>
      </c>
      <c r="M1244" s="7">
        <v>8130</v>
      </c>
      <c r="N1244" s="7">
        <v>7928</v>
      </c>
      <c r="O1244" s="7">
        <v>8331</v>
      </c>
      <c r="P1244" t="s">
        <v>910</v>
      </c>
      <c r="Q1244" s="5">
        <f>5*12000*Table3[[#This Row],[FiveYearSurvivalRate]]</f>
        <v>55915.999998000007</v>
      </c>
      <c r="R1244" s="21">
        <f>365*5*Table3[[#This Row],[FiveYearSurvivalRate]]</f>
        <v>1700.7783332725</v>
      </c>
      <c r="S1244" s="19">
        <f>6000/Table3[[#This Row],[Gas Mileage]]*4</f>
        <v>1137.3329542223485</v>
      </c>
      <c r="T1244" s="19">
        <f>5000</f>
        <v>5000</v>
      </c>
      <c r="U1244" s="19">
        <f>Table3[[#This Row],[Price]]^0.2*20000*LOG((Table3[[#This Row],[Age]]+2))*Table3[[#This Row],[FiveYearDeathRate]]</f>
        <v>7442.4104044726073</v>
      </c>
      <c r="V1244" s="19">
        <f>Table3[Price]+Table3[[#This Row],[FiveYearFuelCost]]+Table3[[#This Row],[FiveYearInsurance]]+Table3[[#This Row],[FiveYearRepairCost]]</f>
        <v>21709.743358694956</v>
      </c>
    </row>
    <row r="1245" spans="1:22" x14ac:dyDescent="0.25">
      <c r="A1245" t="s">
        <v>3466</v>
      </c>
      <c r="B1245" t="s">
        <v>3489</v>
      </c>
      <c r="C1245" t="s">
        <v>3490</v>
      </c>
      <c r="D1245">
        <v>2010</v>
      </c>
      <c r="E1245">
        <v>4</v>
      </c>
      <c r="F1245">
        <v>3.67</v>
      </c>
      <c r="G1245" s="21">
        <v>26.35</v>
      </c>
      <c r="H1245" s="5">
        <v>48000</v>
      </c>
      <c r="I1245" s="6">
        <v>9.5999999999999992E-3</v>
      </c>
      <c r="J1245" s="6">
        <v>0.99039999999999995</v>
      </c>
      <c r="K1245" s="6">
        <v>2.5600000000000001E-2</v>
      </c>
      <c r="L1245" s="6">
        <v>0.97440000000000004</v>
      </c>
      <c r="M1245" s="7">
        <v>13137</v>
      </c>
      <c r="N1245" s="7">
        <v>12863</v>
      </c>
      <c r="O1245" s="7">
        <v>13410</v>
      </c>
      <c r="P1245" t="s">
        <v>1680</v>
      </c>
      <c r="Q1245" s="5">
        <f>5*12000*Table3[[#This Row],[FiveYearSurvivalRate]]</f>
        <v>58464</v>
      </c>
      <c r="R1245" s="21">
        <f>365*5*Table3[[#This Row],[FiveYearSurvivalRate]]</f>
        <v>1778.28</v>
      </c>
      <c r="S1245" s="19">
        <f>6000/Table3[[#This Row],[Gas Mileage]]*4</f>
        <v>910.81593927893732</v>
      </c>
      <c r="T1245" s="19">
        <f>5000</f>
        <v>5000</v>
      </c>
      <c r="U1245" s="19">
        <f>Table3[[#This Row],[Price]]^0.2*20000*LOG((Table3[[#This Row],[Age]]+2))*Table3[[#This Row],[FiveYearDeathRate]]</f>
        <v>2654.8086291662366</v>
      </c>
      <c r="V1245" s="19">
        <f>Table3[Price]+Table3[[#This Row],[FiveYearFuelCost]]+Table3[[#This Row],[FiveYearInsurance]]+Table3[[#This Row],[FiveYearRepairCost]]</f>
        <v>21702.624568445175</v>
      </c>
    </row>
    <row r="1246" spans="1:22" x14ac:dyDescent="0.25">
      <c r="A1246" t="s">
        <v>3301</v>
      </c>
      <c r="B1246" t="s">
        <v>3322</v>
      </c>
      <c r="C1246" t="s">
        <v>3323</v>
      </c>
      <c r="D1246">
        <v>2014</v>
      </c>
      <c r="E1246">
        <v>0</v>
      </c>
      <c r="F1246">
        <v>4</v>
      </c>
      <c r="G1246" s="21">
        <v>26.2546</v>
      </c>
      <c r="H1246" s="5">
        <v>0</v>
      </c>
      <c r="I1246" s="6">
        <v>0</v>
      </c>
      <c r="J1246" s="6">
        <v>1</v>
      </c>
      <c r="K1246" s="6">
        <v>1.2E-2</v>
      </c>
      <c r="L1246" s="6">
        <v>0.98799999999999999</v>
      </c>
      <c r="M1246" s="7">
        <v>15271</v>
      </c>
      <c r="N1246" s="7">
        <v>14900</v>
      </c>
      <c r="O1246" s="7">
        <v>15643</v>
      </c>
      <c r="P1246" t="s">
        <v>3656</v>
      </c>
      <c r="Q1246" s="5">
        <f>5*12000*Table3[[#This Row],[FiveYearSurvivalRate]]</f>
        <v>59280</v>
      </c>
      <c r="R1246" s="21">
        <f>365*5*Table3[[#This Row],[FiveYearSurvivalRate]]</f>
        <v>1803.1</v>
      </c>
      <c r="S1246" s="19">
        <f>6000/Table3[[#This Row],[Gas Mileage]]*4</f>
        <v>914.1255246699626</v>
      </c>
      <c r="T1246" s="19">
        <f>5000</f>
        <v>5000</v>
      </c>
      <c r="U1246" s="19">
        <f>Table3[[#This Row],[Price]]^0.2*20000*LOG((Table3[[#This Row],[Age]]+2))*Table3[[#This Row],[FiveYearDeathRate]]</f>
        <v>496.12888130017194</v>
      </c>
      <c r="V1246" s="19">
        <f>Table3[Price]+Table3[[#This Row],[FiveYearFuelCost]]+Table3[[#This Row],[FiveYearInsurance]]+Table3[[#This Row],[FiveYearRepairCost]]</f>
        <v>21681.254405970132</v>
      </c>
    </row>
    <row r="1247" spans="1:22" x14ac:dyDescent="0.25">
      <c r="A1247" t="s">
        <v>3288</v>
      </c>
      <c r="B1247" t="s">
        <v>3297</v>
      </c>
      <c r="C1247" t="s">
        <v>3298</v>
      </c>
      <c r="D1247">
        <v>2011</v>
      </c>
      <c r="E1247">
        <v>3</v>
      </c>
      <c r="F1247">
        <v>3.33</v>
      </c>
      <c r="G1247" s="21">
        <v>24.58</v>
      </c>
      <c r="H1247" s="5">
        <v>36000</v>
      </c>
      <c r="I1247" s="6">
        <v>1.0200000000000001E-2</v>
      </c>
      <c r="J1247" s="6">
        <v>0.98980000000000001</v>
      </c>
      <c r="K1247" s="6">
        <v>4.0399999999999998E-2</v>
      </c>
      <c r="L1247" s="6">
        <v>0.95960000000000001</v>
      </c>
      <c r="M1247" s="7">
        <v>12004</v>
      </c>
      <c r="N1247" s="7">
        <v>11699</v>
      </c>
      <c r="O1247" s="7">
        <v>12308</v>
      </c>
      <c r="P1247" t="s">
        <v>2306</v>
      </c>
      <c r="Q1247" s="5">
        <f>5*12000*Table3[[#This Row],[FiveYearSurvivalRate]]</f>
        <v>57576</v>
      </c>
      <c r="R1247" s="21">
        <f>365*5*Table3[[#This Row],[FiveYearSurvivalRate]]</f>
        <v>1751.27</v>
      </c>
      <c r="S1247" s="19">
        <f>6000/Table3[[#This Row],[Gas Mileage]]*4</f>
        <v>976.40358014646063</v>
      </c>
      <c r="T1247" s="19">
        <f>5000</f>
        <v>5000</v>
      </c>
      <c r="U1247" s="19">
        <f>Table3[[#This Row],[Price]]^0.2*20000*LOG((Table3[[#This Row],[Age]]+2))*Table3[[#This Row],[FiveYearDeathRate]]</f>
        <v>3696.0266746853449</v>
      </c>
      <c r="V1247" s="19">
        <f>Table3[Price]+Table3[[#This Row],[FiveYearFuelCost]]+Table3[[#This Row],[FiveYearInsurance]]+Table3[[#This Row],[FiveYearRepairCost]]</f>
        <v>21676.430254831805</v>
      </c>
    </row>
    <row r="1248" spans="1:22" x14ac:dyDescent="0.25">
      <c r="A1248" t="s">
        <v>3288</v>
      </c>
      <c r="B1248" t="s">
        <v>3297</v>
      </c>
      <c r="C1248" t="s">
        <v>3298</v>
      </c>
      <c r="D1248">
        <v>2012</v>
      </c>
      <c r="E1248">
        <v>2</v>
      </c>
      <c r="F1248">
        <v>3.33</v>
      </c>
      <c r="G1248" s="21">
        <v>24.58</v>
      </c>
      <c r="H1248" s="5">
        <v>24000</v>
      </c>
      <c r="I1248" s="6">
        <v>6.7999999999999996E-3</v>
      </c>
      <c r="J1248" s="6">
        <v>0.99319999999999997</v>
      </c>
      <c r="K1248" s="6">
        <v>3.2599999999999997E-2</v>
      </c>
      <c r="L1248" s="6">
        <v>0.96740000000000004</v>
      </c>
      <c r="M1248" s="7">
        <v>13083</v>
      </c>
      <c r="N1248" s="7">
        <v>12670</v>
      </c>
      <c r="O1248" s="7">
        <v>13495</v>
      </c>
      <c r="P1248" t="s">
        <v>2656</v>
      </c>
      <c r="Q1248" s="5">
        <f>5*12000*Table3[[#This Row],[FiveYearSurvivalRate]]</f>
        <v>58044</v>
      </c>
      <c r="R1248" s="21">
        <f>365*5*Table3[[#This Row],[FiveYearSurvivalRate]]</f>
        <v>1765.5050000000001</v>
      </c>
      <c r="S1248" s="19">
        <f>6000/Table3[[#This Row],[Gas Mileage]]*4</f>
        <v>976.40358014646063</v>
      </c>
      <c r="T1248" s="19">
        <f>5000</f>
        <v>5000</v>
      </c>
      <c r="U1248" s="19">
        <f>Table3[[#This Row],[Price]]^0.2*20000*LOG((Table3[[#This Row],[Age]]+2))*Table3[[#This Row],[FiveYearDeathRate]]</f>
        <v>2613.53807846584</v>
      </c>
      <c r="V1248" s="19">
        <f>Table3[Price]+Table3[[#This Row],[FiveYearFuelCost]]+Table3[[#This Row],[FiveYearInsurance]]+Table3[[#This Row],[FiveYearRepairCost]]</f>
        <v>21672.941658612301</v>
      </c>
    </row>
    <row r="1249" spans="1:22" x14ac:dyDescent="0.25">
      <c r="A1249" t="s">
        <v>3301</v>
      </c>
      <c r="B1249" t="s">
        <v>3320</v>
      </c>
      <c r="C1249" t="s">
        <v>3321</v>
      </c>
      <c r="D1249">
        <v>2011</v>
      </c>
      <c r="E1249">
        <v>3</v>
      </c>
      <c r="F1249">
        <v>4</v>
      </c>
      <c r="G1249" s="21">
        <v>22.684999999999999</v>
      </c>
      <c r="H1249" s="5">
        <v>36000</v>
      </c>
      <c r="I1249" s="6">
        <v>7.1999999999999998E-3</v>
      </c>
      <c r="J1249" s="6">
        <v>0.99280000000000002</v>
      </c>
      <c r="K1249" s="6">
        <v>1.95E-2</v>
      </c>
      <c r="L1249" s="6">
        <v>0.98050000000000004</v>
      </c>
      <c r="M1249" s="7">
        <v>13755</v>
      </c>
      <c r="N1249" s="7">
        <v>13479</v>
      </c>
      <c r="O1249" s="7">
        <v>14030</v>
      </c>
      <c r="P1249" t="s">
        <v>1930</v>
      </c>
      <c r="Q1249" s="5">
        <f>5*12000*Table3[[#This Row],[FiveYearSurvivalRate]]</f>
        <v>58830</v>
      </c>
      <c r="R1249" s="21">
        <f>365*5*Table3[[#This Row],[FiveYearSurvivalRate]]</f>
        <v>1789.4125000000001</v>
      </c>
      <c r="S1249" s="19">
        <f>6000/Table3[[#This Row],[Gas Mileage]]*4</f>
        <v>1057.9678201454706</v>
      </c>
      <c r="T1249" s="19">
        <f>5000</f>
        <v>5000</v>
      </c>
      <c r="U1249" s="19">
        <f>Table3[[#This Row],[Price]]^0.2*20000*LOG((Table3[[#This Row],[Age]]+2))*Table3[[#This Row],[FiveYearDeathRate]]</f>
        <v>1833.22286241902</v>
      </c>
      <c r="V1249" s="19">
        <f>Table3[Price]+Table3[[#This Row],[FiveYearFuelCost]]+Table3[[#This Row],[FiveYearInsurance]]+Table3[[#This Row],[FiveYearRepairCost]]</f>
        <v>21646.190682564491</v>
      </c>
    </row>
    <row r="1250" spans="1:22" x14ac:dyDescent="0.25">
      <c r="A1250" t="s">
        <v>3503</v>
      </c>
      <c r="B1250" t="s">
        <v>3522</v>
      </c>
      <c r="C1250" t="s">
        <v>3523</v>
      </c>
      <c r="D1250">
        <v>2012</v>
      </c>
      <c r="E1250">
        <v>2</v>
      </c>
      <c r="F1250">
        <v>4</v>
      </c>
      <c r="G1250" s="22">
        <v>19.690000000000001</v>
      </c>
      <c r="H1250" s="5">
        <v>24000</v>
      </c>
      <c r="I1250" s="6">
        <v>4.7999999999999996E-3</v>
      </c>
      <c r="J1250" s="6">
        <v>0.99519999999999997</v>
      </c>
      <c r="K1250" s="6">
        <v>1.7000000000000001E-2</v>
      </c>
      <c r="L1250" s="6">
        <v>0.98299999999999998</v>
      </c>
      <c r="M1250" s="7">
        <v>14016</v>
      </c>
      <c r="N1250" s="7">
        <v>13782</v>
      </c>
      <c r="O1250" s="7">
        <v>14250</v>
      </c>
      <c r="P1250" t="s">
        <v>2482</v>
      </c>
      <c r="Q1250" s="5">
        <f>5*12000*Table3[[#This Row],[FiveYearSurvivalRate]]</f>
        <v>58980</v>
      </c>
      <c r="R1250" s="21">
        <f>365*5*Table3[[#This Row],[FiveYearSurvivalRate]]</f>
        <v>1793.9749999999999</v>
      </c>
      <c r="S1250" s="19">
        <f>6000/Table3[[#This Row],[Gas Mileage]]*4</f>
        <v>1218.8928390045708</v>
      </c>
      <c r="T1250" s="19">
        <f>5000</f>
        <v>5000</v>
      </c>
      <c r="U1250" s="19">
        <f>Table3[[#This Row],[Price]]^0.2*20000*LOG((Table3[[#This Row],[Age]]+2))*Table3[[#This Row],[FiveYearDeathRate]]</f>
        <v>1381.7946371355449</v>
      </c>
      <c r="V1250" s="19">
        <f>Table3[Price]+Table3[[#This Row],[FiveYearFuelCost]]+Table3[[#This Row],[FiveYearInsurance]]+Table3[[#This Row],[FiveYearRepairCost]]</f>
        <v>21616.687476140116</v>
      </c>
    </row>
    <row r="1251" spans="1:22" x14ac:dyDescent="0.25">
      <c r="A1251" t="s">
        <v>3503</v>
      </c>
      <c r="B1251" t="s">
        <v>3512</v>
      </c>
      <c r="C1251" t="s">
        <v>3513</v>
      </c>
      <c r="D1251">
        <v>2005</v>
      </c>
      <c r="E1251">
        <v>9</v>
      </c>
      <c r="F1251">
        <v>3.67</v>
      </c>
      <c r="G1251" s="22">
        <v>27.98</v>
      </c>
      <c r="H1251" s="5">
        <v>108000</v>
      </c>
      <c r="I1251" s="6">
        <v>2.1999999999999999E-2</v>
      </c>
      <c r="J1251" s="6">
        <v>0.97799999999999998</v>
      </c>
      <c r="K1251" s="6">
        <v>0.1135333333</v>
      </c>
      <c r="L1251" s="6">
        <v>0.88646666669999996</v>
      </c>
      <c r="M1251" s="7">
        <v>3584</v>
      </c>
      <c r="N1251" s="7">
        <v>3511</v>
      </c>
      <c r="O1251" s="7">
        <v>3658</v>
      </c>
      <c r="P1251" t="s">
        <v>42</v>
      </c>
      <c r="Q1251" s="5">
        <f>5*12000*Table3[[#This Row],[FiveYearSurvivalRate]]</f>
        <v>53188.000002000001</v>
      </c>
      <c r="R1251" s="21">
        <f>365*5*Table3[[#This Row],[FiveYearSurvivalRate]]</f>
        <v>1617.8016667274999</v>
      </c>
      <c r="S1251" s="19">
        <f>6000/Table3[[#This Row],[Gas Mileage]]*4</f>
        <v>857.75553967119367</v>
      </c>
      <c r="T1251" s="19">
        <f>5000</f>
        <v>5000</v>
      </c>
      <c r="U1251" s="19">
        <f>Table3[[#This Row],[Price]]^0.2*20000*LOG((Table3[[#This Row],[Age]]+2))*Table3[[#This Row],[FiveYearDeathRate]]</f>
        <v>12151.825025097305</v>
      </c>
      <c r="V1251" s="19">
        <f>Table3[Price]+Table3[[#This Row],[FiveYearFuelCost]]+Table3[[#This Row],[FiveYearInsurance]]+Table3[[#This Row],[FiveYearRepairCost]]</f>
        <v>21593.580564768497</v>
      </c>
    </row>
    <row r="1252" spans="1:22" x14ac:dyDescent="0.25">
      <c r="A1252" t="s">
        <v>3162</v>
      </c>
      <c r="B1252" t="s">
        <v>3163</v>
      </c>
      <c r="C1252" t="s">
        <v>3164</v>
      </c>
      <c r="D1252">
        <v>2013</v>
      </c>
      <c r="E1252">
        <v>1</v>
      </c>
      <c r="F1252">
        <v>4</v>
      </c>
      <c r="G1252" s="21">
        <v>23.24</v>
      </c>
      <c r="H1252" s="5">
        <v>12000</v>
      </c>
      <c r="I1252" s="6">
        <v>3.3999999999999998E-3</v>
      </c>
      <c r="J1252" s="6">
        <v>0.99660000000000004</v>
      </c>
      <c r="K1252" s="6">
        <v>2.4799999999999999E-2</v>
      </c>
      <c r="L1252" s="6">
        <v>0.97519999999999996</v>
      </c>
      <c r="M1252" s="7">
        <v>13913</v>
      </c>
      <c r="N1252" s="7">
        <v>13627</v>
      </c>
      <c r="O1252" s="7">
        <v>14199</v>
      </c>
      <c r="P1252" t="s">
        <v>2886</v>
      </c>
      <c r="Q1252" s="5">
        <f>5*12000*Table3[[#This Row],[FiveYearSurvivalRate]]</f>
        <v>58512</v>
      </c>
      <c r="R1252" s="21">
        <f>365*5*Table3[[#This Row],[FiveYearSurvivalRate]]</f>
        <v>1779.74</v>
      </c>
      <c r="S1252" s="19">
        <f>6000/Table3[[#This Row],[Gas Mileage]]*4</f>
        <v>1032.7022375215147</v>
      </c>
      <c r="T1252" s="19">
        <f>5000</f>
        <v>5000</v>
      </c>
      <c r="U1252" s="19">
        <f>Table3[[#This Row],[Price]]^0.2*20000*LOG((Table3[[#This Row],[Age]]+2))*Table3[[#This Row],[FiveYearDeathRate]]</f>
        <v>1595.1245434879006</v>
      </c>
      <c r="V1252" s="19">
        <f>Table3[Price]+Table3[[#This Row],[FiveYearFuelCost]]+Table3[[#This Row],[FiveYearInsurance]]+Table3[[#This Row],[FiveYearRepairCost]]</f>
        <v>21540.826781009418</v>
      </c>
    </row>
    <row r="1253" spans="1:22" x14ac:dyDescent="0.25">
      <c r="A1253" t="s">
        <v>3217</v>
      </c>
      <c r="B1253" t="s">
        <v>3226</v>
      </c>
      <c r="C1253" t="s">
        <v>3227</v>
      </c>
      <c r="D1253">
        <v>2009</v>
      </c>
      <c r="E1253">
        <v>5</v>
      </c>
      <c r="F1253">
        <v>4</v>
      </c>
      <c r="G1253" s="21">
        <v>21.5</v>
      </c>
      <c r="H1253" s="5">
        <v>60000</v>
      </c>
      <c r="I1253" s="6">
        <v>1.0999999999999999E-2</v>
      </c>
      <c r="J1253" s="6">
        <v>0.98899999999999999</v>
      </c>
      <c r="K1253" s="6">
        <v>3.6999999999999998E-2</v>
      </c>
      <c r="L1253" s="6">
        <v>0.96299999999999997</v>
      </c>
      <c r="M1253" s="7">
        <v>11366</v>
      </c>
      <c r="N1253" s="7">
        <v>11068</v>
      </c>
      <c r="O1253" s="7">
        <v>11664</v>
      </c>
      <c r="P1253" t="s">
        <v>1460</v>
      </c>
      <c r="Q1253" s="5">
        <f>5*12000*Table3[[#This Row],[FiveYearSurvivalRate]]</f>
        <v>57780</v>
      </c>
      <c r="R1253" s="21">
        <f>365*5*Table3[[#This Row],[FiveYearSurvivalRate]]</f>
        <v>1757.4749999999999</v>
      </c>
      <c r="S1253" s="19">
        <f>6000/Table3[[#This Row],[Gas Mileage]]*4</f>
        <v>1116.2790697674418</v>
      </c>
      <c r="T1253" s="19">
        <f>5000</f>
        <v>5000</v>
      </c>
      <c r="U1253" s="19">
        <f>Table3[[#This Row],[Price]]^0.2*20000*LOG((Table3[[#This Row],[Age]]+2))*Table3[[#This Row],[FiveYearDeathRate]]</f>
        <v>4048.1849368317403</v>
      </c>
      <c r="V1253" s="19">
        <f>Table3[Price]+Table3[[#This Row],[FiveYearFuelCost]]+Table3[[#This Row],[FiveYearInsurance]]+Table3[[#This Row],[FiveYearRepairCost]]</f>
        <v>21530.464006599184</v>
      </c>
    </row>
    <row r="1254" spans="1:22" x14ac:dyDescent="0.25">
      <c r="A1254" t="s">
        <v>3466</v>
      </c>
      <c r="B1254" t="s">
        <v>3469</v>
      </c>
      <c r="C1254" t="s">
        <v>3470</v>
      </c>
      <c r="D1254">
        <v>2005</v>
      </c>
      <c r="E1254">
        <v>9</v>
      </c>
      <c r="F1254">
        <v>2.33</v>
      </c>
      <c r="G1254" s="21">
        <v>24.145</v>
      </c>
      <c r="H1254" s="5">
        <v>108000</v>
      </c>
      <c r="I1254" s="6">
        <v>2.5600000000000001E-2</v>
      </c>
      <c r="J1254" s="6">
        <v>0.97440000000000004</v>
      </c>
      <c r="K1254" s="6">
        <v>7.7733333299999999E-2</v>
      </c>
      <c r="L1254" s="6">
        <v>0.92226666670000002</v>
      </c>
      <c r="M1254" s="7">
        <v>6239</v>
      </c>
      <c r="N1254" s="7">
        <v>6133</v>
      </c>
      <c r="O1254" s="7">
        <v>6344</v>
      </c>
      <c r="P1254" t="s">
        <v>16</v>
      </c>
      <c r="Q1254" s="5">
        <f>5*12000*Table3[[#This Row],[FiveYearSurvivalRate]]</f>
        <v>55336.000002000001</v>
      </c>
      <c r="R1254" s="21">
        <f>365*5*Table3[[#This Row],[FiveYearSurvivalRate]]</f>
        <v>1683.1366667274999</v>
      </c>
      <c r="S1254" s="19">
        <f>6000/Table3[[#This Row],[Gas Mileage]]*4</f>
        <v>993.99461586249743</v>
      </c>
      <c r="T1254" s="19">
        <f>5000</f>
        <v>5000</v>
      </c>
      <c r="U1254" s="19">
        <f>Table3[[#This Row],[Price]]^0.2*20000*LOG((Table3[[#This Row],[Age]]+2))*Table3[[#This Row],[FiveYearDeathRate]]</f>
        <v>9295.5439116833877</v>
      </c>
      <c r="V1254" s="19">
        <f>Table3[Price]+Table3[[#This Row],[FiveYearFuelCost]]+Table3[[#This Row],[FiveYearInsurance]]+Table3[[#This Row],[FiveYearRepairCost]]</f>
        <v>21528.538527545883</v>
      </c>
    </row>
    <row r="1255" spans="1:22" x14ac:dyDescent="0.25">
      <c r="A1255" t="s">
        <v>3446</v>
      </c>
      <c r="B1255" t="s">
        <v>3447</v>
      </c>
      <c r="C1255" t="s">
        <v>3448</v>
      </c>
      <c r="D1255">
        <v>2012</v>
      </c>
      <c r="E1255">
        <v>2</v>
      </c>
      <c r="F1255">
        <v>4</v>
      </c>
      <c r="G1255" s="21">
        <v>25.751999999999999</v>
      </c>
      <c r="H1255" s="5">
        <v>24000</v>
      </c>
      <c r="I1255" s="6">
        <v>4.7999999999999996E-3</v>
      </c>
      <c r="J1255" s="6">
        <v>0.99519999999999997</v>
      </c>
      <c r="K1255" s="6">
        <v>1.8800000000000001E-2</v>
      </c>
      <c r="L1255" s="6">
        <v>0.98119999999999996</v>
      </c>
      <c r="M1255" s="7">
        <v>14066</v>
      </c>
      <c r="N1255" s="7">
        <v>13778</v>
      </c>
      <c r="O1255" s="7">
        <v>14353</v>
      </c>
      <c r="P1255" t="s">
        <v>2412</v>
      </c>
      <c r="Q1255" s="5">
        <f>5*12000*Table3[[#This Row],[FiveYearSurvivalRate]]</f>
        <v>58872</v>
      </c>
      <c r="R1255" s="21">
        <f>365*5*Table3[[#This Row],[FiveYearSurvivalRate]]</f>
        <v>1790.6899999999998</v>
      </c>
      <c r="S1255" s="19">
        <f>6000/Table3[[#This Row],[Gas Mileage]]*4</f>
        <v>931.96644920782853</v>
      </c>
      <c r="T1255" s="19">
        <f>5000</f>
        <v>5000</v>
      </c>
      <c r="U1255" s="19">
        <f>Table3[[#This Row],[Price]]^0.2*20000*LOG((Table3[[#This Row],[Age]]+2))*Table3[[#This Row],[FiveYearDeathRate]]</f>
        <v>1529.1910078281799</v>
      </c>
      <c r="V1255" s="19">
        <f>Table3[Price]+Table3[[#This Row],[FiveYearFuelCost]]+Table3[[#This Row],[FiveYearInsurance]]+Table3[[#This Row],[FiveYearRepairCost]]</f>
        <v>21527.15745703601</v>
      </c>
    </row>
    <row r="1256" spans="1:22" x14ac:dyDescent="0.25">
      <c r="A1256" t="s">
        <v>3453</v>
      </c>
      <c r="B1256" t="s">
        <v>3456</v>
      </c>
      <c r="C1256" t="s">
        <v>3457</v>
      </c>
      <c r="D1256">
        <v>2012</v>
      </c>
      <c r="E1256">
        <v>2</v>
      </c>
      <c r="F1256">
        <v>4</v>
      </c>
      <c r="G1256" s="21">
        <v>24.498000000000001</v>
      </c>
      <c r="H1256" s="5">
        <v>24000</v>
      </c>
      <c r="I1256" s="6">
        <v>4.0000000000000002E-4</v>
      </c>
      <c r="J1256" s="6">
        <v>0.99960000000000004</v>
      </c>
      <c r="K1256" s="6">
        <v>3.8E-3</v>
      </c>
      <c r="L1256" s="6">
        <v>0.99619999999999997</v>
      </c>
      <c r="M1256" s="7">
        <v>15233</v>
      </c>
      <c r="N1256" s="7">
        <v>14849</v>
      </c>
      <c r="O1256" s="7">
        <v>15616</v>
      </c>
      <c r="P1256" t="s">
        <v>2422</v>
      </c>
      <c r="Q1256" s="5">
        <f>5*12000*Table3[[#This Row],[FiveYearSurvivalRate]]</f>
        <v>59772</v>
      </c>
      <c r="R1256" s="21">
        <f>365*5*Table3[[#This Row],[FiveYearSurvivalRate]]</f>
        <v>1818.0650000000001</v>
      </c>
      <c r="S1256" s="19">
        <f>6000/Table3[[#This Row],[Gas Mileage]]*4</f>
        <v>979.67180994366879</v>
      </c>
      <c r="T1256" s="19">
        <f>5000</f>
        <v>5000</v>
      </c>
      <c r="U1256" s="19">
        <f>Table3[[#This Row],[Price]]^0.2*20000*LOG((Table3[[#This Row],[Age]]+2))*Table3[[#This Row],[FiveYearDeathRate]]</f>
        <v>314.05842524027264</v>
      </c>
      <c r="V1256" s="19">
        <f>Table3[Price]+Table3[[#This Row],[FiveYearFuelCost]]+Table3[[#This Row],[FiveYearInsurance]]+Table3[[#This Row],[FiveYearRepairCost]]</f>
        <v>21526.730235183943</v>
      </c>
    </row>
    <row r="1257" spans="1:22" x14ac:dyDescent="0.25">
      <c r="A1257" t="s">
        <v>3503</v>
      </c>
      <c r="B1257" t="s">
        <v>3520</v>
      </c>
      <c r="C1257" t="s">
        <v>3521</v>
      </c>
      <c r="D1257">
        <v>2005</v>
      </c>
      <c r="E1257">
        <v>9</v>
      </c>
      <c r="F1257">
        <v>3.33</v>
      </c>
      <c r="G1257" s="22">
        <v>25.222000000000001</v>
      </c>
      <c r="H1257" s="5">
        <v>108000</v>
      </c>
      <c r="I1257" s="6">
        <v>2.1999999999999999E-2</v>
      </c>
      <c r="J1257" s="6">
        <v>0.97799999999999998</v>
      </c>
      <c r="K1257" s="6">
        <v>0.1135333333</v>
      </c>
      <c r="L1257" s="6">
        <v>0.88646666669999996</v>
      </c>
      <c r="M1257" s="7">
        <v>3487</v>
      </c>
      <c r="N1257" s="7">
        <v>3423</v>
      </c>
      <c r="O1257" s="7">
        <v>3551</v>
      </c>
      <c r="P1257" t="s">
        <v>50</v>
      </c>
      <c r="Q1257" s="5">
        <f>5*12000*Table3[[#This Row],[FiveYearSurvivalRate]]</f>
        <v>53188.000002000001</v>
      </c>
      <c r="R1257" s="21">
        <f>365*5*Table3[[#This Row],[FiveYearSurvivalRate]]</f>
        <v>1617.8016667274999</v>
      </c>
      <c r="S1257" s="19">
        <f>6000/Table3[[#This Row],[Gas Mileage]]*4</f>
        <v>951.55023392276576</v>
      </c>
      <c r="T1257" s="19">
        <f>5000</f>
        <v>5000</v>
      </c>
      <c r="U1257" s="19">
        <f>Table3[[#This Row],[Price]]^0.2*20000*LOG((Table3[[#This Row],[Age]]+2))*Table3[[#This Row],[FiveYearDeathRate]]</f>
        <v>12085.323963240971</v>
      </c>
      <c r="V1257" s="19">
        <f>Table3[Price]+Table3[[#This Row],[FiveYearFuelCost]]+Table3[[#This Row],[FiveYearInsurance]]+Table3[[#This Row],[FiveYearRepairCost]]</f>
        <v>21523.874197163736</v>
      </c>
    </row>
    <row r="1258" spans="1:22" x14ac:dyDescent="0.25">
      <c r="A1258" t="s">
        <v>3080</v>
      </c>
      <c r="B1258" t="s">
        <v>3087</v>
      </c>
      <c r="C1258" t="s">
        <v>3088</v>
      </c>
      <c r="D1258">
        <v>2005</v>
      </c>
      <c r="E1258">
        <v>9</v>
      </c>
      <c r="F1258">
        <v>1</v>
      </c>
      <c r="G1258" s="21">
        <v>22.5</v>
      </c>
      <c r="H1258" s="5">
        <v>108000</v>
      </c>
      <c r="I1258" s="6">
        <v>1.78E-2</v>
      </c>
      <c r="J1258" s="6">
        <v>0.98219999999999996</v>
      </c>
      <c r="K1258" s="6">
        <v>0.1092666667</v>
      </c>
      <c r="L1258" s="6">
        <v>0.89073333330000004</v>
      </c>
      <c r="M1258" s="7">
        <v>3691</v>
      </c>
      <c r="N1258" s="7">
        <v>3634</v>
      </c>
      <c r="O1258" s="7">
        <v>3748</v>
      </c>
      <c r="P1258" t="s">
        <v>46</v>
      </c>
      <c r="Q1258" s="5">
        <f>5*12000*Table3[[#This Row],[FiveYearSurvivalRate]]</f>
        <v>53443.999997999999</v>
      </c>
      <c r="R1258" s="21">
        <f>365*5*Table3[[#This Row],[FiveYearSurvivalRate]]</f>
        <v>1625.5883332725</v>
      </c>
      <c r="S1258" s="19">
        <f>6000/Table3[[#This Row],[Gas Mileage]]*4</f>
        <v>1066.6666666666667</v>
      </c>
      <c r="T1258" s="19">
        <f>5000</f>
        <v>5000</v>
      </c>
      <c r="U1258" s="19">
        <f>Table3[[#This Row],[Price]]^0.2*20000*LOG((Table3[[#This Row],[Age]]+2))*Table3[[#This Row],[FiveYearDeathRate]]</f>
        <v>11764.162698521721</v>
      </c>
      <c r="V1258" s="19">
        <f>Table3[Price]+Table3[[#This Row],[FiveYearFuelCost]]+Table3[[#This Row],[FiveYearInsurance]]+Table3[[#This Row],[FiveYearRepairCost]]</f>
        <v>21521.829365188387</v>
      </c>
    </row>
    <row r="1259" spans="1:22" x14ac:dyDescent="0.25">
      <c r="A1259" t="s">
        <v>3244</v>
      </c>
      <c r="B1259" t="s">
        <v>3245</v>
      </c>
      <c r="C1259" t="s">
        <v>3246</v>
      </c>
      <c r="D1259">
        <v>2014</v>
      </c>
      <c r="E1259">
        <v>0</v>
      </c>
      <c r="F1259">
        <v>3.67</v>
      </c>
      <c r="G1259" s="21">
        <v>31.28</v>
      </c>
      <c r="H1259" s="5">
        <v>0</v>
      </c>
      <c r="I1259" s="6">
        <v>0</v>
      </c>
      <c r="J1259" s="6">
        <v>1</v>
      </c>
      <c r="K1259" s="6">
        <v>0.02</v>
      </c>
      <c r="L1259" s="6">
        <v>0.98</v>
      </c>
      <c r="M1259" s="7">
        <v>14908</v>
      </c>
      <c r="N1259" s="7">
        <v>14645</v>
      </c>
      <c r="O1259" s="7">
        <v>15171</v>
      </c>
      <c r="P1259" t="s">
        <v>3634</v>
      </c>
      <c r="Q1259" s="5">
        <f>5*12000*Table3[[#This Row],[FiveYearSurvivalRate]]</f>
        <v>58800</v>
      </c>
      <c r="R1259" s="21">
        <f>365*5*Table3[[#This Row],[FiveYearSurvivalRate]]</f>
        <v>1788.5</v>
      </c>
      <c r="S1259" s="19">
        <f>6000/Table3[[#This Row],[Gas Mileage]]*4</f>
        <v>767.26342710997437</v>
      </c>
      <c r="T1259" s="19">
        <f>5000</f>
        <v>5000</v>
      </c>
      <c r="U1259" s="19">
        <f>Table3[[#This Row],[Price]]^0.2*20000*LOG((Table3[[#This Row],[Age]]+2))*Table3[[#This Row],[FiveYearDeathRate]]</f>
        <v>822.91246438502844</v>
      </c>
      <c r="V1259" s="19">
        <f>Table3[Price]+Table3[[#This Row],[FiveYearFuelCost]]+Table3[[#This Row],[FiveYearInsurance]]+Table3[[#This Row],[FiveYearRepairCost]]</f>
        <v>21498.175891495004</v>
      </c>
    </row>
    <row r="1260" spans="1:22" x14ac:dyDescent="0.25">
      <c r="A1260" t="s">
        <v>3301</v>
      </c>
      <c r="B1260" t="s">
        <v>3326</v>
      </c>
      <c r="C1260" t="s">
        <v>3327</v>
      </c>
      <c r="D1260">
        <v>2006</v>
      </c>
      <c r="E1260">
        <v>8</v>
      </c>
      <c r="F1260">
        <v>1.33</v>
      </c>
      <c r="G1260" s="21">
        <v>23.85</v>
      </c>
      <c r="H1260" s="5">
        <v>96000</v>
      </c>
      <c r="I1260" s="6">
        <v>1.95E-2</v>
      </c>
      <c r="J1260" s="6">
        <v>0.98050000000000004</v>
      </c>
      <c r="K1260" s="6">
        <v>9.4399999999999998E-2</v>
      </c>
      <c r="L1260" s="6">
        <v>0.90559999999999996</v>
      </c>
      <c r="M1260" s="7">
        <v>5078</v>
      </c>
      <c r="N1260" s="7">
        <v>4967</v>
      </c>
      <c r="O1260" s="7">
        <v>5188</v>
      </c>
      <c r="P1260" t="s">
        <v>478</v>
      </c>
      <c r="Q1260" s="5">
        <f>5*12000*Table3[[#This Row],[FiveYearSurvivalRate]]</f>
        <v>54336</v>
      </c>
      <c r="R1260" s="21">
        <f>365*5*Table3[[#This Row],[FiveYearSurvivalRate]]</f>
        <v>1652.72</v>
      </c>
      <c r="S1260" s="19">
        <f>6000/Table3[[#This Row],[Gas Mileage]]*4</f>
        <v>1006.2893081761006</v>
      </c>
      <c r="T1260" s="19">
        <f>5000</f>
        <v>5000</v>
      </c>
      <c r="U1260" s="19">
        <f>Table3[[#This Row],[Price]]^0.2*20000*LOG((Table3[[#This Row],[Age]]+2))*Table3[[#This Row],[FiveYearDeathRate]]</f>
        <v>10402.567182695951</v>
      </c>
      <c r="V1260" s="19">
        <f>Table3[Price]+Table3[[#This Row],[FiveYearFuelCost]]+Table3[[#This Row],[FiveYearInsurance]]+Table3[[#This Row],[FiveYearRepairCost]]</f>
        <v>21486.856490872051</v>
      </c>
    </row>
    <row r="1261" spans="1:22" x14ac:dyDescent="0.25">
      <c r="A1261" t="s">
        <v>3162</v>
      </c>
      <c r="B1261" t="s">
        <v>3171</v>
      </c>
      <c r="C1261" t="s">
        <v>3172</v>
      </c>
      <c r="D1261">
        <v>2013</v>
      </c>
      <c r="E1261">
        <v>1</v>
      </c>
      <c r="F1261">
        <v>4</v>
      </c>
      <c r="G1261" s="21">
        <v>18.949000000000002</v>
      </c>
      <c r="H1261" s="5">
        <v>12000</v>
      </c>
      <c r="I1261" s="6">
        <v>3.3999999999999998E-3</v>
      </c>
      <c r="J1261" s="6">
        <v>0.99660000000000004</v>
      </c>
      <c r="K1261" s="6">
        <v>2.4799999999999999E-2</v>
      </c>
      <c r="L1261" s="6">
        <v>0.97519999999999996</v>
      </c>
      <c r="M1261" s="7">
        <v>13631</v>
      </c>
      <c r="N1261" s="7">
        <v>13351</v>
      </c>
      <c r="O1261" s="7">
        <v>13911</v>
      </c>
      <c r="P1261" t="s">
        <v>2896</v>
      </c>
      <c r="Q1261" s="5">
        <f>5*12000*Table3[[#This Row],[FiveYearSurvivalRate]]</f>
        <v>58512</v>
      </c>
      <c r="R1261" s="21">
        <f>365*5*Table3[[#This Row],[FiveYearSurvivalRate]]</f>
        <v>1779.74</v>
      </c>
      <c r="S1261" s="19">
        <f>6000/Table3[[#This Row],[Gas Mileage]]*4</f>
        <v>1266.5576019842736</v>
      </c>
      <c r="T1261" s="19">
        <f>5000</f>
        <v>5000</v>
      </c>
      <c r="U1261" s="19">
        <f>Table3[[#This Row],[Price]]^0.2*20000*LOG((Table3[[#This Row],[Age]]+2))*Table3[[#This Row],[FiveYearDeathRate]]</f>
        <v>1588.6052150786315</v>
      </c>
      <c r="V1261" s="19">
        <f>Table3[Price]+Table3[[#This Row],[FiveYearFuelCost]]+Table3[[#This Row],[FiveYearInsurance]]+Table3[[#This Row],[FiveYearRepairCost]]</f>
        <v>21486.162817062905</v>
      </c>
    </row>
    <row r="1262" spans="1:22" x14ac:dyDescent="0.25">
      <c r="A1262" t="s">
        <v>3244</v>
      </c>
      <c r="B1262" t="s">
        <v>3247</v>
      </c>
      <c r="C1262" t="s">
        <v>3248</v>
      </c>
      <c r="D1262">
        <v>2013</v>
      </c>
      <c r="E1262">
        <v>1</v>
      </c>
      <c r="F1262">
        <v>4</v>
      </c>
      <c r="G1262" s="21">
        <v>31.18</v>
      </c>
      <c r="H1262" s="5">
        <v>12000</v>
      </c>
      <c r="I1262" s="6">
        <v>4.0000000000000001E-3</v>
      </c>
      <c r="J1262" s="6">
        <v>0.996</v>
      </c>
      <c r="K1262" s="6">
        <v>0.03</v>
      </c>
      <c r="L1262" s="6">
        <v>0.97</v>
      </c>
      <c r="M1262" s="7">
        <v>13788</v>
      </c>
      <c r="N1262" s="7">
        <v>13503</v>
      </c>
      <c r="O1262" s="7">
        <v>14072</v>
      </c>
      <c r="P1262" t="s">
        <v>2954</v>
      </c>
      <c r="Q1262" s="5">
        <f>5*12000*Table3[[#This Row],[FiveYearSurvivalRate]]</f>
        <v>58200</v>
      </c>
      <c r="R1262" s="21">
        <f>365*5*Table3[[#This Row],[FiveYearSurvivalRate]]</f>
        <v>1770.25</v>
      </c>
      <c r="S1262" s="19">
        <f>6000/Table3[[#This Row],[Gas Mileage]]*4</f>
        <v>769.72418216805647</v>
      </c>
      <c r="T1262" s="19">
        <f>5000</f>
        <v>5000</v>
      </c>
      <c r="U1262" s="19">
        <f>Table3[[#This Row],[Price]]^0.2*20000*LOG((Table3[[#This Row],[Age]]+2))*Table3[[#This Row],[FiveYearDeathRate]]</f>
        <v>1926.1063773701553</v>
      </c>
      <c r="V1262" s="19">
        <f>Table3[Price]+Table3[[#This Row],[FiveYearFuelCost]]+Table3[[#This Row],[FiveYearInsurance]]+Table3[[#This Row],[FiveYearRepairCost]]</f>
        <v>21483.830559538212</v>
      </c>
    </row>
    <row r="1263" spans="1:22" x14ac:dyDescent="0.25">
      <c r="A1263" t="s">
        <v>3162</v>
      </c>
      <c r="B1263" t="s">
        <v>3169</v>
      </c>
      <c r="C1263" t="s">
        <v>3170</v>
      </c>
      <c r="D1263">
        <v>2010</v>
      </c>
      <c r="E1263">
        <v>4</v>
      </c>
      <c r="F1263">
        <v>4</v>
      </c>
      <c r="G1263" s="21">
        <v>19.978999999999999</v>
      </c>
      <c r="H1263" s="5">
        <v>48000</v>
      </c>
      <c r="I1263" s="6">
        <v>1.3599999999999999E-2</v>
      </c>
      <c r="J1263" s="6">
        <v>0.98640000000000005</v>
      </c>
      <c r="K1263" s="6">
        <v>4.82E-2</v>
      </c>
      <c r="L1263" s="6">
        <v>0.95179999999999998</v>
      </c>
      <c r="M1263" s="7">
        <v>10495</v>
      </c>
      <c r="N1263" s="7">
        <v>10278</v>
      </c>
      <c r="O1263" s="7">
        <v>10712</v>
      </c>
      <c r="P1263" t="s">
        <v>1782</v>
      </c>
      <c r="Q1263" s="5">
        <f>5*12000*Table3[[#This Row],[FiveYearSurvivalRate]]</f>
        <v>57108</v>
      </c>
      <c r="R1263" s="21">
        <f>365*5*Table3[[#This Row],[FiveYearSurvivalRate]]</f>
        <v>1737.0349999999999</v>
      </c>
      <c r="S1263" s="19">
        <f>6000/Table3[[#This Row],[Gas Mileage]]*4</f>
        <v>1201.2613243906103</v>
      </c>
      <c r="T1263" s="19">
        <f>5000</f>
        <v>5000</v>
      </c>
      <c r="U1263" s="19">
        <f>Table3[[#This Row],[Price]]^0.2*20000*LOG((Table3[[#This Row],[Age]]+2))*Table3[[#This Row],[FiveYearDeathRate]]</f>
        <v>4779.0056297515166</v>
      </c>
      <c r="V1263" s="19">
        <f>Table3[Price]+Table3[[#This Row],[FiveYearFuelCost]]+Table3[[#This Row],[FiveYearInsurance]]+Table3[[#This Row],[FiveYearRepairCost]]</f>
        <v>21475.266954142127</v>
      </c>
    </row>
    <row r="1264" spans="1:22" x14ac:dyDescent="0.25">
      <c r="A1264" t="s">
        <v>3503</v>
      </c>
      <c r="B1264" t="s">
        <v>3518</v>
      </c>
      <c r="C1264" t="s">
        <v>3519</v>
      </c>
      <c r="D1264">
        <v>2013</v>
      </c>
      <c r="E1264">
        <v>1</v>
      </c>
      <c r="F1264">
        <v>4</v>
      </c>
      <c r="G1264" s="22">
        <v>28.32</v>
      </c>
      <c r="H1264" s="5">
        <v>12000</v>
      </c>
      <c r="I1264" s="6">
        <v>2.3999999999999998E-3</v>
      </c>
      <c r="J1264" s="6">
        <v>0.99760000000000004</v>
      </c>
      <c r="K1264" s="6">
        <v>1.4500000000000001E-2</v>
      </c>
      <c r="L1264" s="6">
        <v>0.98550000000000004</v>
      </c>
      <c r="M1264" s="7">
        <v>14677</v>
      </c>
      <c r="N1264" s="7">
        <v>14409</v>
      </c>
      <c r="O1264" s="7">
        <v>14944</v>
      </c>
      <c r="P1264" t="s">
        <v>2824</v>
      </c>
      <c r="Q1264" s="5">
        <f>5*12000*Table3[[#This Row],[FiveYearSurvivalRate]]</f>
        <v>59130</v>
      </c>
      <c r="R1264" s="21">
        <f>365*5*Table3[[#This Row],[FiveYearSurvivalRate]]</f>
        <v>1798.5375000000001</v>
      </c>
      <c r="S1264" s="19">
        <f>6000/Table3[[#This Row],[Gas Mileage]]*4</f>
        <v>847.45762711864404</v>
      </c>
      <c r="T1264" s="19">
        <f>5000</f>
        <v>5000</v>
      </c>
      <c r="U1264" s="19">
        <f>Table3[[#This Row],[Price]]^0.2*20000*LOG((Table3[[#This Row],[Age]]+2))*Table3[[#This Row],[FiveYearDeathRate]]</f>
        <v>942.65813681921406</v>
      </c>
      <c r="V1264" s="19">
        <f>Table3[Price]+Table3[[#This Row],[FiveYearFuelCost]]+Table3[[#This Row],[FiveYearInsurance]]+Table3[[#This Row],[FiveYearRepairCost]]</f>
        <v>21467.115763937858</v>
      </c>
    </row>
    <row r="1265" spans="1:22" x14ac:dyDescent="0.25">
      <c r="A1265" t="s">
        <v>3466</v>
      </c>
      <c r="B1265" t="s">
        <v>3495</v>
      </c>
      <c r="C1265" t="s">
        <v>3496</v>
      </c>
      <c r="D1265">
        <v>2011</v>
      </c>
      <c r="E1265">
        <v>3</v>
      </c>
      <c r="F1265">
        <v>3.33</v>
      </c>
      <c r="G1265" s="21">
        <v>20.79</v>
      </c>
      <c r="H1265" s="5">
        <v>36000</v>
      </c>
      <c r="I1265" s="6">
        <v>7.1999999999999998E-3</v>
      </c>
      <c r="J1265" s="6">
        <v>0.99280000000000002</v>
      </c>
      <c r="K1265" s="6">
        <v>2.2200000000000001E-2</v>
      </c>
      <c r="L1265" s="6">
        <v>0.9778</v>
      </c>
      <c r="M1265" s="7">
        <v>13227</v>
      </c>
      <c r="N1265" s="7">
        <v>12899</v>
      </c>
      <c r="O1265" s="7">
        <v>13556</v>
      </c>
      <c r="P1265" t="s">
        <v>2094</v>
      </c>
      <c r="Q1265" s="5">
        <f>5*12000*Table3[[#This Row],[FiveYearSurvivalRate]]</f>
        <v>58668</v>
      </c>
      <c r="R1265" s="21">
        <f>365*5*Table3[[#This Row],[FiveYearSurvivalRate]]</f>
        <v>1784.4849999999999</v>
      </c>
      <c r="S1265" s="19">
        <f>6000/Table3[[#This Row],[Gas Mileage]]*4</f>
        <v>1154.4011544011544</v>
      </c>
      <c r="T1265" s="19">
        <f>5000</f>
        <v>5000</v>
      </c>
      <c r="U1265" s="19">
        <f>Table3[[#This Row],[Price]]^0.2*20000*LOG((Table3[[#This Row],[Age]]+2))*Table3[[#This Row],[FiveYearDeathRate]]</f>
        <v>2070.779131180891</v>
      </c>
      <c r="V1265" s="19">
        <f>Table3[Price]+Table3[[#This Row],[FiveYearFuelCost]]+Table3[[#This Row],[FiveYearInsurance]]+Table3[[#This Row],[FiveYearRepairCost]]</f>
        <v>21452.180285582042</v>
      </c>
    </row>
    <row r="1266" spans="1:22" x14ac:dyDescent="0.25">
      <c r="A1266" t="s">
        <v>3301</v>
      </c>
      <c r="B1266" t="s">
        <v>3302</v>
      </c>
      <c r="C1266" t="s">
        <v>3303</v>
      </c>
      <c r="D1266">
        <v>2009</v>
      </c>
      <c r="E1266">
        <v>5</v>
      </c>
      <c r="F1266">
        <v>2.33</v>
      </c>
      <c r="G1266" s="21">
        <v>20.5</v>
      </c>
      <c r="H1266" s="5">
        <v>60000</v>
      </c>
      <c r="I1266" s="6">
        <v>1.2E-2</v>
      </c>
      <c r="J1266" s="6">
        <v>0.98799999999999999</v>
      </c>
      <c r="K1266" s="6">
        <v>3.6999999999999998E-2</v>
      </c>
      <c r="L1266" s="6">
        <v>0.96299999999999997</v>
      </c>
      <c r="M1266" s="7">
        <v>11226</v>
      </c>
      <c r="N1266" s="7">
        <v>10928</v>
      </c>
      <c r="O1266" s="7">
        <v>11525</v>
      </c>
      <c r="P1266" t="s">
        <v>1516</v>
      </c>
      <c r="Q1266" s="5">
        <f>5*12000*Table3[[#This Row],[FiveYearSurvivalRate]]</f>
        <v>57780</v>
      </c>
      <c r="R1266" s="21">
        <f>365*5*Table3[[#This Row],[FiveYearSurvivalRate]]</f>
        <v>1757.4749999999999</v>
      </c>
      <c r="S1266" s="19">
        <f>6000/Table3[[#This Row],[Gas Mileage]]*4</f>
        <v>1170.7317073170732</v>
      </c>
      <c r="T1266" s="19">
        <f>5000</f>
        <v>5000</v>
      </c>
      <c r="U1266" s="19">
        <f>Table3[[#This Row],[Price]]^0.2*20000*LOG((Table3[[#This Row],[Age]]+2))*Table3[[#This Row],[FiveYearDeathRate]]</f>
        <v>4038.162782152458</v>
      </c>
      <c r="V1266" s="19">
        <f>Table3[Price]+Table3[[#This Row],[FiveYearFuelCost]]+Table3[[#This Row],[FiveYearInsurance]]+Table3[[#This Row],[FiveYearRepairCost]]</f>
        <v>21434.894489469531</v>
      </c>
    </row>
    <row r="1267" spans="1:22" x14ac:dyDescent="0.25">
      <c r="A1267" t="s">
        <v>3446</v>
      </c>
      <c r="B1267" t="s">
        <v>3449</v>
      </c>
      <c r="C1267" t="s">
        <v>3450</v>
      </c>
      <c r="D1267">
        <v>2013</v>
      </c>
      <c r="E1267">
        <v>1</v>
      </c>
      <c r="F1267">
        <v>4</v>
      </c>
      <c r="G1267" s="21">
        <v>23.995999999999999</v>
      </c>
      <c r="H1267" s="5">
        <v>12000</v>
      </c>
      <c r="I1267" s="6">
        <v>2.3999999999999998E-3</v>
      </c>
      <c r="J1267" s="6">
        <v>0.99760000000000004</v>
      </c>
      <c r="K1267" s="6">
        <v>1.54E-2</v>
      </c>
      <c r="L1267" s="6">
        <v>0.98460000000000003</v>
      </c>
      <c r="M1267" s="7">
        <v>14425</v>
      </c>
      <c r="N1267" s="7">
        <v>13991</v>
      </c>
      <c r="O1267" s="7">
        <v>14858</v>
      </c>
      <c r="P1267" t="s">
        <v>2758</v>
      </c>
      <c r="Q1267" s="5">
        <f>5*12000*Table3[[#This Row],[FiveYearSurvivalRate]]</f>
        <v>59076</v>
      </c>
      <c r="R1267" s="21">
        <f>365*5*Table3[[#This Row],[FiveYearSurvivalRate]]</f>
        <v>1796.895</v>
      </c>
      <c r="S1267" s="19">
        <f>6000/Table3[[#This Row],[Gas Mileage]]*4</f>
        <v>1000.166694449075</v>
      </c>
      <c r="T1267" s="19">
        <f>5000</f>
        <v>5000</v>
      </c>
      <c r="U1267" s="19">
        <f>Table3[[#This Row],[Price]]^0.2*20000*LOG((Table3[[#This Row],[Age]]+2))*Table3[[#This Row],[FiveYearDeathRate]]</f>
        <v>997.70613956350121</v>
      </c>
      <c r="V1267" s="19">
        <f>Table3[Price]+Table3[[#This Row],[FiveYearFuelCost]]+Table3[[#This Row],[FiveYearInsurance]]+Table3[[#This Row],[FiveYearRepairCost]]</f>
        <v>21422.872834012578</v>
      </c>
    </row>
    <row r="1268" spans="1:22" x14ac:dyDescent="0.25">
      <c r="A1268" t="s">
        <v>3244</v>
      </c>
      <c r="B1268" t="s">
        <v>3247</v>
      </c>
      <c r="C1268" t="s">
        <v>3248</v>
      </c>
      <c r="D1268">
        <v>2011</v>
      </c>
      <c r="E1268">
        <v>3</v>
      </c>
      <c r="F1268">
        <v>4</v>
      </c>
      <c r="G1268" s="21">
        <v>31.18</v>
      </c>
      <c r="H1268" s="5">
        <v>36000</v>
      </c>
      <c r="I1268" s="6">
        <v>1.2E-2</v>
      </c>
      <c r="J1268" s="6">
        <v>0.98799999999999999</v>
      </c>
      <c r="K1268" s="6">
        <v>0.05</v>
      </c>
      <c r="L1268" s="6">
        <v>0.95</v>
      </c>
      <c r="M1268" s="7">
        <v>11144</v>
      </c>
      <c r="N1268" s="7">
        <v>10888</v>
      </c>
      <c r="O1268" s="7">
        <v>11401</v>
      </c>
      <c r="P1268" t="s">
        <v>2268</v>
      </c>
      <c r="Q1268" s="5">
        <f>5*12000*Table3[[#This Row],[FiveYearSurvivalRate]]</f>
        <v>57000</v>
      </c>
      <c r="R1268" s="21">
        <f>365*5*Table3[[#This Row],[FiveYearSurvivalRate]]</f>
        <v>1733.75</v>
      </c>
      <c r="S1268" s="19">
        <f>6000/Table3[[#This Row],[Gas Mileage]]*4</f>
        <v>769.72418216805647</v>
      </c>
      <c r="T1268" s="19">
        <f>5000</f>
        <v>5000</v>
      </c>
      <c r="U1268" s="19">
        <f>Table3[[#This Row],[Price]]^0.2*20000*LOG((Table3[[#This Row],[Age]]+2))*Table3[[#This Row],[FiveYearDeathRate]]</f>
        <v>4506.7841625161409</v>
      </c>
      <c r="V1268" s="19">
        <f>Table3[Price]+Table3[[#This Row],[FiveYearFuelCost]]+Table3[[#This Row],[FiveYearInsurance]]+Table3[[#This Row],[FiveYearRepairCost]]</f>
        <v>21420.5083446842</v>
      </c>
    </row>
    <row r="1269" spans="1:22" x14ac:dyDescent="0.25">
      <c r="A1269" t="s">
        <v>3398</v>
      </c>
      <c r="B1269" t="s">
        <v>3403</v>
      </c>
      <c r="C1269" t="s">
        <v>3404</v>
      </c>
      <c r="D1269">
        <v>2006</v>
      </c>
      <c r="E1269">
        <v>8</v>
      </c>
      <c r="F1269">
        <v>2.67</v>
      </c>
      <c r="G1269" s="21">
        <v>24.305</v>
      </c>
      <c r="H1269" s="5">
        <v>96000</v>
      </c>
      <c r="I1269" s="6">
        <v>2.3099999999999999E-2</v>
      </c>
      <c r="J1269" s="6">
        <v>0.97689999999999999</v>
      </c>
      <c r="K1269" s="6">
        <v>0.1062</v>
      </c>
      <c r="L1269" s="6">
        <v>0.89380000000000004</v>
      </c>
      <c r="M1269" s="7">
        <v>4169</v>
      </c>
      <c r="N1269" s="7">
        <v>4079</v>
      </c>
      <c r="O1269" s="7">
        <v>4260</v>
      </c>
      <c r="P1269" t="s">
        <v>508</v>
      </c>
      <c r="Q1269" s="5">
        <f>5*12000*Table3[[#This Row],[FiveYearSurvivalRate]]</f>
        <v>53628</v>
      </c>
      <c r="R1269" s="21">
        <f>365*5*Table3[[#This Row],[FiveYearSurvivalRate]]</f>
        <v>1631.1850000000002</v>
      </c>
      <c r="S1269" s="19">
        <f>6000/Table3[[#This Row],[Gas Mileage]]*4</f>
        <v>987.4511417403827</v>
      </c>
      <c r="T1269" s="19">
        <f>5000</f>
        <v>5000</v>
      </c>
      <c r="U1269" s="19">
        <f>Table3[[#This Row],[Price]]^0.2*20000*LOG((Table3[[#This Row],[Age]]+2))*Table3[[#This Row],[FiveYearDeathRate]]</f>
        <v>11250.216793024832</v>
      </c>
      <c r="V1269" s="19">
        <f>Table3[Price]+Table3[[#This Row],[FiveYearFuelCost]]+Table3[[#This Row],[FiveYearInsurance]]+Table3[[#This Row],[FiveYearRepairCost]]</f>
        <v>21406.667934765217</v>
      </c>
    </row>
    <row r="1270" spans="1:22" x14ac:dyDescent="0.25">
      <c r="A1270" t="s">
        <v>3398</v>
      </c>
      <c r="B1270" t="s">
        <v>3407</v>
      </c>
      <c r="C1270" t="s">
        <v>3408</v>
      </c>
      <c r="D1270">
        <v>2006</v>
      </c>
      <c r="E1270">
        <v>8</v>
      </c>
      <c r="F1270">
        <v>1.67</v>
      </c>
      <c r="G1270" s="21">
        <v>25.969000000000001</v>
      </c>
      <c r="H1270" s="5">
        <v>96000</v>
      </c>
      <c r="I1270" s="6">
        <v>2.3099999999999999E-2</v>
      </c>
      <c r="J1270" s="6">
        <v>0.97689999999999999</v>
      </c>
      <c r="K1270" s="6">
        <v>0.1062</v>
      </c>
      <c r="L1270" s="6">
        <v>0.89380000000000004</v>
      </c>
      <c r="M1270" s="7">
        <v>4190</v>
      </c>
      <c r="N1270" s="7">
        <v>4085</v>
      </c>
      <c r="O1270" s="7">
        <v>4295</v>
      </c>
      <c r="P1270" t="s">
        <v>510</v>
      </c>
      <c r="Q1270" s="5">
        <f>5*12000*Table3[[#This Row],[FiveYearSurvivalRate]]</f>
        <v>53628</v>
      </c>
      <c r="R1270" s="21">
        <f>365*5*Table3[[#This Row],[FiveYearSurvivalRate]]</f>
        <v>1631.1850000000002</v>
      </c>
      <c r="S1270" s="19">
        <f>6000/Table3[[#This Row],[Gas Mileage]]*4</f>
        <v>924.17882860333475</v>
      </c>
      <c r="T1270" s="19">
        <f>5000</f>
        <v>5000</v>
      </c>
      <c r="U1270" s="19">
        <f>Table3[[#This Row],[Price]]^0.2*20000*LOG((Table3[[#This Row],[Age]]+2))*Table3[[#This Row],[FiveYearDeathRate]]</f>
        <v>11261.527897063272</v>
      </c>
      <c r="V1270" s="19">
        <f>Table3[Price]+Table3[[#This Row],[FiveYearFuelCost]]+Table3[[#This Row],[FiveYearInsurance]]+Table3[[#This Row],[FiveYearRepairCost]]</f>
        <v>21375.706725666605</v>
      </c>
    </row>
    <row r="1271" spans="1:22" x14ac:dyDescent="0.25">
      <c r="A1271" t="s">
        <v>3413</v>
      </c>
      <c r="B1271" t="s">
        <v>3420</v>
      </c>
      <c r="C1271" t="s">
        <v>3421</v>
      </c>
      <c r="D1271">
        <v>2011</v>
      </c>
      <c r="E1271">
        <v>3</v>
      </c>
      <c r="G1271" s="21">
        <v>18.974</v>
      </c>
      <c r="H1271" s="5">
        <v>36000</v>
      </c>
      <c r="I1271" s="6">
        <v>7.1999999999999998E-3</v>
      </c>
      <c r="J1271" s="6">
        <v>0.99280000000000002</v>
      </c>
      <c r="K1271" s="6">
        <v>2.3099999999999999E-2</v>
      </c>
      <c r="L1271" s="6">
        <v>0.97689999999999999</v>
      </c>
      <c r="M1271" s="7">
        <v>12963</v>
      </c>
      <c r="N1271" s="7">
        <v>12667</v>
      </c>
      <c r="O1271" s="7">
        <v>13259</v>
      </c>
      <c r="P1271" t="s">
        <v>2016</v>
      </c>
      <c r="Q1271" s="5">
        <f>5*12000*Table3[[#This Row],[FiveYearSurvivalRate]]</f>
        <v>58614</v>
      </c>
      <c r="R1271" s="21">
        <f>365*5*Table3[[#This Row],[FiveYearSurvivalRate]]</f>
        <v>1782.8425</v>
      </c>
      <c r="S1271" s="19">
        <f>6000/Table3[[#This Row],[Gas Mileage]]*4</f>
        <v>1264.8887951934225</v>
      </c>
      <c r="T1271" s="19">
        <f>5000</f>
        <v>5000</v>
      </c>
      <c r="U1271" s="19">
        <f>Table3[[#This Row],[Price]]^0.2*20000*LOG((Table3[[#This Row],[Age]]+2))*Table3[[#This Row],[FiveYearDeathRate]]</f>
        <v>2146.0588074082375</v>
      </c>
      <c r="V1271" s="19">
        <f>Table3[Price]+Table3[[#This Row],[FiveYearFuelCost]]+Table3[[#This Row],[FiveYearInsurance]]+Table3[[#This Row],[FiveYearRepairCost]]</f>
        <v>21373.94760260166</v>
      </c>
    </row>
    <row r="1272" spans="1:22" x14ac:dyDescent="0.25">
      <c r="A1272" t="s">
        <v>3175</v>
      </c>
      <c r="B1272" t="s">
        <v>3200</v>
      </c>
      <c r="C1272" t="s">
        <v>3201</v>
      </c>
      <c r="D1272">
        <v>2010</v>
      </c>
      <c r="E1272">
        <v>4</v>
      </c>
      <c r="F1272">
        <v>4</v>
      </c>
      <c r="G1272" s="21">
        <v>23.574999999999999</v>
      </c>
      <c r="H1272" s="5">
        <v>48000</v>
      </c>
      <c r="I1272" s="6">
        <v>8.8000000000000005E-3</v>
      </c>
      <c r="J1272" s="6">
        <v>0.99119999999999997</v>
      </c>
      <c r="K1272" s="6">
        <v>3.5000000000000003E-2</v>
      </c>
      <c r="L1272" s="6">
        <v>0.96499999999999997</v>
      </c>
      <c r="M1272" s="7">
        <v>11801</v>
      </c>
      <c r="N1272" s="7">
        <v>11578</v>
      </c>
      <c r="O1272" s="7">
        <v>12025</v>
      </c>
      <c r="P1272" t="s">
        <v>1802</v>
      </c>
      <c r="Q1272" s="5">
        <f>5*12000*Table3[[#This Row],[FiveYearSurvivalRate]]</f>
        <v>57900</v>
      </c>
      <c r="R1272" s="21">
        <f>365*5*Table3[[#This Row],[FiveYearSurvivalRate]]</f>
        <v>1761.125</v>
      </c>
      <c r="S1272" s="19">
        <f>6000/Table3[[#This Row],[Gas Mileage]]*4</f>
        <v>1018.0275715800636</v>
      </c>
      <c r="T1272" s="19">
        <f>5000</f>
        <v>5000</v>
      </c>
      <c r="U1272" s="19">
        <f>Table3[[#This Row],[Price]]^0.2*20000*LOG((Table3[[#This Row],[Age]]+2))*Table3[[#This Row],[FiveYearDeathRate]]</f>
        <v>3552.5959938683641</v>
      </c>
      <c r="V1272" s="19">
        <f>Table3[Price]+Table3[[#This Row],[FiveYearFuelCost]]+Table3[[#This Row],[FiveYearInsurance]]+Table3[[#This Row],[FiveYearRepairCost]]</f>
        <v>21371.623565448426</v>
      </c>
    </row>
    <row r="1273" spans="1:22" x14ac:dyDescent="0.25">
      <c r="A1273" t="s">
        <v>3118</v>
      </c>
      <c r="B1273" t="s">
        <v>3131</v>
      </c>
      <c r="C1273" t="s">
        <v>3132</v>
      </c>
      <c r="D1273">
        <v>2012</v>
      </c>
      <c r="E1273">
        <v>2</v>
      </c>
      <c r="F1273">
        <v>3.33</v>
      </c>
      <c r="G1273" s="21">
        <v>22</v>
      </c>
      <c r="H1273" s="5">
        <v>24000</v>
      </c>
      <c r="I1273" s="6">
        <v>7.6E-3</v>
      </c>
      <c r="J1273" s="6">
        <v>0.99239999999999995</v>
      </c>
      <c r="K1273" s="6">
        <v>3.04E-2</v>
      </c>
      <c r="L1273" s="6">
        <v>0.96960000000000002</v>
      </c>
      <c r="M1273" s="7">
        <v>12846</v>
      </c>
      <c r="N1273" s="7">
        <v>12695</v>
      </c>
      <c r="O1273" s="7">
        <v>12998</v>
      </c>
      <c r="P1273" t="s">
        <v>2522</v>
      </c>
      <c r="Q1273" s="5">
        <f>5*12000*Table3[[#This Row],[FiveYearSurvivalRate]]</f>
        <v>58176</v>
      </c>
      <c r="R1273" s="21">
        <f>365*5*Table3[[#This Row],[FiveYearSurvivalRate]]</f>
        <v>1769.52</v>
      </c>
      <c r="S1273" s="19">
        <f>6000/Table3[[#This Row],[Gas Mileage]]*4</f>
        <v>1090.909090909091</v>
      </c>
      <c r="T1273" s="19">
        <f>5000</f>
        <v>5000</v>
      </c>
      <c r="U1273" s="19">
        <f>Table3[[#This Row],[Price]]^0.2*20000*LOG((Table3[[#This Row],[Age]]+2))*Table3[[#This Row],[FiveYearDeathRate]]</f>
        <v>2428.269756267975</v>
      </c>
      <c r="V1273" s="19">
        <f>Table3[Price]+Table3[[#This Row],[FiveYearFuelCost]]+Table3[[#This Row],[FiveYearInsurance]]+Table3[[#This Row],[FiveYearRepairCost]]</f>
        <v>21365.178847177067</v>
      </c>
    </row>
    <row r="1274" spans="1:22" x14ac:dyDescent="0.25">
      <c r="A1274" t="s">
        <v>3466</v>
      </c>
      <c r="B1274" t="s">
        <v>3493</v>
      </c>
      <c r="C1274" t="s">
        <v>3494</v>
      </c>
      <c r="D1274">
        <v>2006</v>
      </c>
      <c r="E1274">
        <v>8</v>
      </c>
      <c r="F1274">
        <v>3</v>
      </c>
      <c r="G1274" s="21">
        <v>20.774000000000001</v>
      </c>
      <c r="H1274" s="5">
        <v>96000</v>
      </c>
      <c r="I1274" s="6">
        <v>2.2200000000000001E-2</v>
      </c>
      <c r="J1274" s="6">
        <v>0.9778</v>
      </c>
      <c r="K1274" s="6">
        <v>6.9800000000000001E-2</v>
      </c>
      <c r="L1274" s="6">
        <v>0.93020000000000003</v>
      </c>
      <c r="M1274" s="7">
        <v>7004</v>
      </c>
      <c r="N1274" s="7">
        <v>6813</v>
      </c>
      <c r="O1274" s="7">
        <v>7195</v>
      </c>
      <c r="P1274" t="s">
        <v>306</v>
      </c>
      <c r="Q1274" s="5">
        <f>5*12000*Table3[[#This Row],[FiveYearSurvivalRate]]</f>
        <v>55812</v>
      </c>
      <c r="R1274" s="21">
        <f>365*5*Table3[[#This Row],[FiveYearSurvivalRate]]</f>
        <v>1697.615</v>
      </c>
      <c r="S1274" s="19">
        <f>6000/Table3[[#This Row],[Gas Mileage]]*4</f>
        <v>1155.2902666795032</v>
      </c>
      <c r="T1274" s="19">
        <f>5000</f>
        <v>5000</v>
      </c>
      <c r="U1274" s="19">
        <f>Table3[[#This Row],[Price]]^0.2*20000*LOG((Table3[[#This Row],[Age]]+2))*Table3[[#This Row],[FiveYearDeathRate]]</f>
        <v>8202.6587787089884</v>
      </c>
      <c r="V1274" s="19">
        <f>Table3[Price]+Table3[[#This Row],[FiveYearFuelCost]]+Table3[[#This Row],[FiveYearInsurance]]+Table3[[#This Row],[FiveYearRepairCost]]</f>
        <v>21361.949045388494</v>
      </c>
    </row>
    <row r="1275" spans="1:22" x14ac:dyDescent="0.25">
      <c r="A1275" t="s">
        <v>3376</v>
      </c>
      <c r="B1275" t="s">
        <v>3381</v>
      </c>
      <c r="C1275" t="s">
        <v>3382</v>
      </c>
      <c r="D1275">
        <v>2014</v>
      </c>
      <c r="E1275">
        <v>0</v>
      </c>
      <c r="F1275">
        <v>3.33</v>
      </c>
      <c r="G1275" s="21">
        <v>31.052900000000001</v>
      </c>
      <c r="H1275" s="5">
        <v>0</v>
      </c>
      <c r="I1275" s="6">
        <v>0</v>
      </c>
      <c r="J1275" s="6">
        <v>1</v>
      </c>
      <c r="K1275" s="6">
        <v>1.6E-2</v>
      </c>
      <c r="L1275" s="6">
        <v>0.98399999999999999</v>
      </c>
      <c r="M1275" s="7">
        <v>14927</v>
      </c>
      <c r="N1275" s="7">
        <v>14720</v>
      </c>
      <c r="O1275" s="7">
        <v>15133</v>
      </c>
      <c r="P1275" t="s">
        <v>3677</v>
      </c>
      <c r="Q1275" s="5">
        <f>5*12000*Table3[[#This Row],[FiveYearSurvivalRate]]</f>
        <v>59040</v>
      </c>
      <c r="R1275" s="21">
        <f>365*5*Table3[[#This Row],[FiveYearSurvivalRate]]</f>
        <v>1795.8</v>
      </c>
      <c r="S1275" s="19">
        <f>6000/Table3[[#This Row],[Gas Mileage]]*4</f>
        <v>772.87467515111302</v>
      </c>
      <c r="T1275" s="19">
        <f>5000</f>
        <v>5000</v>
      </c>
      <c r="U1275" s="19">
        <f>Table3[[#This Row],[Price]]^0.2*20000*LOG((Table3[[#This Row],[Age]]+2))*Table3[[#This Row],[FiveYearDeathRate]]</f>
        <v>658.49769216400944</v>
      </c>
      <c r="V1275" s="19">
        <f>Table3[Price]+Table3[[#This Row],[FiveYearFuelCost]]+Table3[[#This Row],[FiveYearInsurance]]+Table3[[#This Row],[FiveYearRepairCost]]</f>
        <v>21358.372367315122</v>
      </c>
    </row>
    <row r="1276" spans="1:22" x14ac:dyDescent="0.25">
      <c r="A1276" t="s">
        <v>3466</v>
      </c>
      <c r="B1276" t="s">
        <v>3489</v>
      </c>
      <c r="C1276" t="s">
        <v>3490</v>
      </c>
      <c r="D1276">
        <v>2005</v>
      </c>
      <c r="E1276">
        <v>9</v>
      </c>
      <c r="F1276">
        <v>2</v>
      </c>
      <c r="G1276" s="21">
        <v>26.35</v>
      </c>
      <c r="H1276" s="5">
        <v>108000</v>
      </c>
      <c r="I1276" s="6">
        <v>2.5600000000000001E-2</v>
      </c>
      <c r="J1276" s="6">
        <v>0.97440000000000004</v>
      </c>
      <c r="K1276" s="6">
        <v>7.7733333299999999E-2</v>
      </c>
      <c r="L1276" s="6">
        <v>0.92226666670000002</v>
      </c>
      <c r="M1276" s="7">
        <v>6170</v>
      </c>
      <c r="N1276" s="7">
        <v>6055</v>
      </c>
      <c r="O1276" s="7">
        <v>6284</v>
      </c>
      <c r="P1276" t="s">
        <v>32</v>
      </c>
      <c r="Q1276" s="5">
        <f>5*12000*Table3[[#This Row],[FiveYearSurvivalRate]]</f>
        <v>55336.000002000001</v>
      </c>
      <c r="R1276" s="21">
        <f>365*5*Table3[[#This Row],[FiveYearSurvivalRate]]</f>
        <v>1683.1366667274999</v>
      </c>
      <c r="S1276" s="19">
        <f>6000/Table3[[#This Row],[Gas Mileage]]*4</f>
        <v>910.81593927893732</v>
      </c>
      <c r="T1276" s="19">
        <f>5000</f>
        <v>5000</v>
      </c>
      <c r="U1276" s="19">
        <f>Table3[[#This Row],[Price]]^0.2*20000*LOG((Table3[[#This Row],[Age]]+2))*Table3[[#This Row],[FiveYearDeathRate]]</f>
        <v>9274.8915991951271</v>
      </c>
      <c r="V1276" s="19">
        <f>Table3[Price]+Table3[[#This Row],[FiveYearFuelCost]]+Table3[[#This Row],[FiveYearInsurance]]+Table3[[#This Row],[FiveYearRepairCost]]</f>
        <v>21355.707538474067</v>
      </c>
    </row>
    <row r="1277" spans="1:22" x14ac:dyDescent="0.25">
      <c r="A1277" t="s">
        <v>3466</v>
      </c>
      <c r="B1277" t="s">
        <v>3493</v>
      </c>
      <c r="C1277" t="s">
        <v>3494</v>
      </c>
      <c r="D1277">
        <v>2005</v>
      </c>
      <c r="E1277">
        <v>9</v>
      </c>
      <c r="F1277">
        <v>2.67</v>
      </c>
      <c r="G1277" s="21">
        <v>20.774000000000001</v>
      </c>
      <c r="H1277" s="5">
        <v>108000</v>
      </c>
      <c r="I1277" s="6">
        <v>2.5600000000000001E-2</v>
      </c>
      <c r="J1277" s="6">
        <v>0.97440000000000004</v>
      </c>
      <c r="K1277" s="6">
        <v>7.7733333299999999E-2</v>
      </c>
      <c r="L1277" s="6">
        <v>0.92226666670000002</v>
      </c>
      <c r="M1277" s="7">
        <v>5982</v>
      </c>
      <c r="N1277" s="7">
        <v>5813</v>
      </c>
      <c r="O1277" s="7">
        <v>6152</v>
      </c>
      <c r="P1277" t="s">
        <v>36</v>
      </c>
      <c r="Q1277" s="5">
        <f>5*12000*Table3[[#This Row],[FiveYearSurvivalRate]]</f>
        <v>55336.000002000001</v>
      </c>
      <c r="R1277" s="21">
        <f>365*5*Table3[[#This Row],[FiveYearSurvivalRate]]</f>
        <v>1683.1366667274999</v>
      </c>
      <c r="S1277" s="19">
        <f>6000/Table3[[#This Row],[Gas Mileage]]*4</f>
        <v>1155.2902666795032</v>
      </c>
      <c r="T1277" s="19">
        <f>5000</f>
        <v>5000</v>
      </c>
      <c r="U1277" s="19">
        <f>Table3[[#This Row],[Price]]^0.2*20000*LOG((Table3[[#This Row],[Age]]+2))*Table3[[#This Row],[FiveYearDeathRate]]</f>
        <v>9217.6686296104999</v>
      </c>
      <c r="V1277" s="19">
        <f>Table3[Price]+Table3[[#This Row],[FiveYearFuelCost]]+Table3[[#This Row],[FiveYearInsurance]]+Table3[[#This Row],[FiveYearRepairCost]]</f>
        <v>21354.958896290002</v>
      </c>
    </row>
    <row r="1278" spans="1:22" x14ac:dyDescent="0.25">
      <c r="A1278" t="s">
        <v>3376</v>
      </c>
      <c r="B1278" t="s">
        <v>3383</v>
      </c>
      <c r="C1278" t="s">
        <v>3384</v>
      </c>
      <c r="D1278">
        <v>2008</v>
      </c>
      <c r="E1278">
        <v>6</v>
      </c>
      <c r="F1278">
        <v>4</v>
      </c>
      <c r="G1278" s="21">
        <v>32.340000000000003</v>
      </c>
      <c r="H1278" s="5">
        <v>72000</v>
      </c>
      <c r="I1278" s="6">
        <v>1.9E-2</v>
      </c>
      <c r="J1278" s="6">
        <v>0.98099999999999998</v>
      </c>
      <c r="K1278" s="6">
        <v>6.7066666699999999E-2</v>
      </c>
      <c r="L1278" s="6">
        <v>0.93293333329999995</v>
      </c>
      <c r="M1278" s="7">
        <v>8256</v>
      </c>
      <c r="N1278" s="7">
        <v>8074</v>
      </c>
      <c r="O1278" s="7">
        <v>8438</v>
      </c>
      <c r="P1278" t="s">
        <v>874</v>
      </c>
      <c r="Q1278" s="5">
        <f>5*12000*Table3[[#This Row],[FiveYearSurvivalRate]]</f>
        <v>55975.999997999999</v>
      </c>
      <c r="R1278" s="21">
        <f>365*5*Table3[[#This Row],[FiveYearSurvivalRate]]</f>
        <v>1702.6033332724999</v>
      </c>
      <c r="S1278" s="19">
        <f>6000/Table3[[#This Row],[Gas Mileage]]*4</f>
        <v>742.11502782931348</v>
      </c>
      <c r="T1278" s="19">
        <f>5000</f>
        <v>5000</v>
      </c>
      <c r="U1278" s="19">
        <f>Table3[[#This Row],[Price]]^0.2*20000*LOG((Table3[[#This Row],[Age]]+2))*Table3[[#This Row],[FiveYearDeathRate]]</f>
        <v>7355.6605892428324</v>
      </c>
      <c r="V1278" s="19">
        <f>Table3[Price]+Table3[[#This Row],[FiveYearFuelCost]]+Table3[[#This Row],[FiveYearInsurance]]+Table3[[#This Row],[FiveYearRepairCost]]</f>
        <v>21353.775617072148</v>
      </c>
    </row>
    <row r="1279" spans="1:22" x14ac:dyDescent="0.25">
      <c r="A1279" t="s">
        <v>3413</v>
      </c>
      <c r="B1279" t="s">
        <v>3444</v>
      </c>
      <c r="C1279" t="s">
        <v>3445</v>
      </c>
      <c r="D1279">
        <v>2010</v>
      </c>
      <c r="E1279">
        <v>4</v>
      </c>
      <c r="F1279">
        <v>3</v>
      </c>
      <c r="G1279" s="21">
        <v>18.193000000000001</v>
      </c>
      <c r="H1279" s="5">
        <v>48000</v>
      </c>
      <c r="I1279" s="6">
        <v>9.5999999999999992E-3</v>
      </c>
      <c r="J1279" s="6">
        <v>0.99039999999999995</v>
      </c>
      <c r="K1279" s="6">
        <v>2.6800000000000001E-2</v>
      </c>
      <c r="L1279" s="6">
        <v>0.97319999999999995</v>
      </c>
      <c r="M1279" s="7">
        <v>12288</v>
      </c>
      <c r="N1279" s="7">
        <v>12029</v>
      </c>
      <c r="O1279" s="7">
        <v>12548</v>
      </c>
      <c r="P1279" t="s">
        <v>1634</v>
      </c>
      <c r="Q1279" s="5">
        <f>5*12000*Table3[[#This Row],[FiveYearSurvivalRate]]</f>
        <v>58392</v>
      </c>
      <c r="R1279" s="21">
        <f>365*5*Table3[[#This Row],[FiveYearSurvivalRate]]</f>
        <v>1776.09</v>
      </c>
      <c r="S1279" s="19">
        <f>6000/Table3[[#This Row],[Gas Mileage]]*4</f>
        <v>1319.1886989501456</v>
      </c>
      <c r="T1279" s="19">
        <f>5000</f>
        <v>5000</v>
      </c>
      <c r="U1279" s="19">
        <f>Table3[[#This Row],[Price]]^0.2*20000*LOG((Table3[[#This Row],[Age]]+2))*Table3[[#This Row],[FiveYearDeathRate]]</f>
        <v>2742.3636888885917</v>
      </c>
      <c r="V1279" s="19">
        <f>Table3[Price]+Table3[[#This Row],[FiveYearFuelCost]]+Table3[[#This Row],[FiveYearInsurance]]+Table3[[#This Row],[FiveYearRepairCost]]</f>
        <v>21349.552387838736</v>
      </c>
    </row>
    <row r="1280" spans="1:22" x14ac:dyDescent="0.25">
      <c r="A1280" t="s">
        <v>3413</v>
      </c>
      <c r="B1280" t="s">
        <v>3436</v>
      </c>
      <c r="C1280" t="s">
        <v>3437</v>
      </c>
      <c r="D1280">
        <v>2007</v>
      </c>
      <c r="E1280">
        <v>7</v>
      </c>
      <c r="F1280">
        <v>3.67</v>
      </c>
      <c r="G1280" s="21">
        <v>30.062999999999999</v>
      </c>
      <c r="H1280" s="5">
        <v>84000</v>
      </c>
      <c r="I1280" s="6">
        <v>1.9400000000000001E-2</v>
      </c>
      <c r="J1280" s="6">
        <v>0.98060000000000003</v>
      </c>
      <c r="K1280" s="6">
        <v>8.7133333300000004E-2</v>
      </c>
      <c r="L1280" s="6">
        <v>0.91286666670000005</v>
      </c>
      <c r="M1280" s="7">
        <v>6050</v>
      </c>
      <c r="N1280" s="7">
        <v>5879</v>
      </c>
      <c r="O1280" s="7">
        <v>6221</v>
      </c>
      <c r="P1280" t="s">
        <v>574</v>
      </c>
      <c r="Q1280" s="5">
        <f>5*12000*Table3[[#This Row],[FiveYearSurvivalRate]]</f>
        <v>54772.000002000001</v>
      </c>
      <c r="R1280" s="21">
        <f>365*5*Table3[[#This Row],[FiveYearSurvivalRate]]</f>
        <v>1665.9816667275002</v>
      </c>
      <c r="S1280" s="19">
        <f>6000/Table3[[#This Row],[Gas Mileage]]*4</f>
        <v>798.32352060672588</v>
      </c>
      <c r="T1280" s="19">
        <f>5000</f>
        <v>5000</v>
      </c>
      <c r="U1280" s="19">
        <f>Table3[[#This Row],[Price]]^0.2*20000*LOG((Table3[[#This Row],[Age]]+2))*Table3[[#This Row],[FiveYearDeathRate]]</f>
        <v>9489.081101438067</v>
      </c>
      <c r="V1280" s="19">
        <f>Table3[Price]+Table3[[#This Row],[FiveYearFuelCost]]+Table3[[#This Row],[FiveYearInsurance]]+Table3[[#This Row],[FiveYearRepairCost]]</f>
        <v>21337.404622044793</v>
      </c>
    </row>
    <row r="1281" spans="1:22" x14ac:dyDescent="0.25">
      <c r="A1281" t="s">
        <v>3202</v>
      </c>
      <c r="B1281" t="s">
        <v>3205</v>
      </c>
      <c r="C1281" t="s">
        <v>3206</v>
      </c>
      <c r="D1281">
        <v>2011</v>
      </c>
      <c r="E1281">
        <v>3</v>
      </c>
      <c r="F1281">
        <v>1</v>
      </c>
      <c r="G1281" s="21">
        <v>19.41</v>
      </c>
      <c r="H1281" s="5">
        <v>36000</v>
      </c>
      <c r="I1281" s="6">
        <v>1.14E-2</v>
      </c>
      <c r="J1281" s="6">
        <v>0.98860000000000003</v>
      </c>
      <c r="K1281" s="6">
        <v>3.61E-2</v>
      </c>
      <c r="L1281" s="6">
        <v>0.96389999999999998</v>
      </c>
      <c r="M1281" s="7">
        <v>11809</v>
      </c>
      <c r="N1281" s="7">
        <v>11508</v>
      </c>
      <c r="O1281" s="7">
        <v>12110</v>
      </c>
      <c r="P1281" t="s">
        <v>2232</v>
      </c>
      <c r="Q1281" s="5">
        <f>5*12000*Table3[[#This Row],[FiveYearSurvivalRate]]</f>
        <v>57834</v>
      </c>
      <c r="R1281" s="21">
        <f>365*5*Table3[[#This Row],[FiveYearSurvivalRate]]</f>
        <v>1759.1175000000001</v>
      </c>
      <c r="S1281" s="19">
        <f>6000/Table3[[#This Row],[Gas Mileage]]*4</f>
        <v>1236.4760432766616</v>
      </c>
      <c r="T1281" s="19">
        <f>5000</f>
        <v>5000</v>
      </c>
      <c r="U1281" s="19">
        <f>Table3[[#This Row],[Price]]^0.2*20000*LOG((Table3[[#This Row],[Age]]+2))*Table3[[#This Row],[FiveYearDeathRate]]</f>
        <v>3291.8372919675298</v>
      </c>
      <c r="V1281" s="19">
        <f>Table3[Price]+Table3[[#This Row],[FiveYearFuelCost]]+Table3[[#This Row],[FiveYearInsurance]]+Table3[[#This Row],[FiveYearRepairCost]]</f>
        <v>21337.313335244195</v>
      </c>
    </row>
    <row r="1282" spans="1:22" x14ac:dyDescent="0.25">
      <c r="A1282" t="s">
        <v>3118</v>
      </c>
      <c r="B1282" t="s">
        <v>3129</v>
      </c>
      <c r="C1282" t="s">
        <v>3130</v>
      </c>
      <c r="D1282">
        <v>2009</v>
      </c>
      <c r="E1282">
        <v>5</v>
      </c>
      <c r="F1282">
        <v>2</v>
      </c>
      <c r="G1282" s="21">
        <v>27</v>
      </c>
      <c r="H1282" s="5">
        <v>60000</v>
      </c>
      <c r="I1282" s="6">
        <v>1.9E-2</v>
      </c>
      <c r="J1282" s="6">
        <v>0.98099999999999998</v>
      </c>
      <c r="K1282" s="6">
        <v>7.5999999999999998E-2</v>
      </c>
      <c r="L1282" s="6">
        <v>0.92400000000000004</v>
      </c>
      <c r="M1282" s="7">
        <v>7745</v>
      </c>
      <c r="N1282" s="7">
        <v>7561</v>
      </c>
      <c r="O1282" s="7">
        <v>7930</v>
      </c>
      <c r="P1282" t="s">
        <v>1382</v>
      </c>
      <c r="Q1282" s="5">
        <f>5*12000*Table3[[#This Row],[FiveYearSurvivalRate]]</f>
        <v>55440</v>
      </c>
      <c r="R1282" s="21">
        <f>365*5*Table3[[#This Row],[FiveYearSurvivalRate]]</f>
        <v>1686.3000000000002</v>
      </c>
      <c r="S1282" s="19">
        <f>6000/Table3[[#This Row],[Gas Mileage]]*4</f>
        <v>888.88888888888891</v>
      </c>
      <c r="T1282" s="19">
        <f>5000</f>
        <v>5000</v>
      </c>
      <c r="U1282" s="19">
        <f>Table3[[#This Row],[Price]]^0.2*20000*LOG((Table3[[#This Row],[Age]]+2))*Table3[[#This Row],[FiveYearDeathRate]]</f>
        <v>7701.1390828683452</v>
      </c>
      <c r="V1282" s="19">
        <f>Table3[Price]+Table3[[#This Row],[FiveYearFuelCost]]+Table3[[#This Row],[FiveYearInsurance]]+Table3[[#This Row],[FiveYearRepairCost]]</f>
        <v>21335.027971757234</v>
      </c>
    </row>
    <row r="1283" spans="1:22" x14ac:dyDescent="0.25">
      <c r="A1283" t="s">
        <v>3217</v>
      </c>
      <c r="B1283" t="s">
        <v>3218</v>
      </c>
      <c r="C1283" t="s">
        <v>3219</v>
      </c>
      <c r="D1283">
        <v>2011</v>
      </c>
      <c r="E1283">
        <v>3</v>
      </c>
      <c r="F1283">
        <v>3.67</v>
      </c>
      <c r="G1283" s="21">
        <v>26.29</v>
      </c>
      <c r="H1283" s="5">
        <v>36000</v>
      </c>
      <c r="I1283" s="6">
        <v>6.6E-3</v>
      </c>
      <c r="J1283" s="6">
        <v>0.99339999999999995</v>
      </c>
      <c r="K1283" s="6">
        <v>1.8800000000000001E-2</v>
      </c>
      <c r="L1283" s="6">
        <v>0.98119999999999996</v>
      </c>
      <c r="M1283" s="7">
        <v>13656</v>
      </c>
      <c r="N1283" s="7">
        <v>13445</v>
      </c>
      <c r="O1283" s="7">
        <v>13866</v>
      </c>
      <c r="P1283" t="s">
        <v>2240</v>
      </c>
      <c r="Q1283" s="5">
        <f>5*12000*Table3[[#This Row],[FiveYearSurvivalRate]]</f>
        <v>58872</v>
      </c>
      <c r="R1283" s="21">
        <f>365*5*Table3[[#This Row],[FiveYearSurvivalRate]]</f>
        <v>1790.6899999999998</v>
      </c>
      <c r="S1283" s="19">
        <f>6000/Table3[[#This Row],[Gas Mileage]]*4</f>
        <v>912.89463674400918</v>
      </c>
      <c r="T1283" s="19">
        <f>5000</f>
        <v>5000</v>
      </c>
      <c r="U1283" s="19">
        <f>Table3[[#This Row],[Price]]^0.2*20000*LOG((Table3[[#This Row],[Age]]+2))*Table3[[#This Row],[FiveYearDeathRate]]</f>
        <v>1764.8633536886884</v>
      </c>
      <c r="V1283" s="19">
        <f>Table3[Price]+Table3[[#This Row],[FiveYearFuelCost]]+Table3[[#This Row],[FiveYearInsurance]]+Table3[[#This Row],[FiveYearRepairCost]]</f>
        <v>21333.757990432696</v>
      </c>
    </row>
    <row r="1284" spans="1:22" x14ac:dyDescent="0.25">
      <c r="A1284" t="s">
        <v>3413</v>
      </c>
      <c r="B1284" t="s">
        <v>3414</v>
      </c>
      <c r="C1284" t="s">
        <v>3415</v>
      </c>
      <c r="D1284">
        <v>2009</v>
      </c>
      <c r="E1284">
        <v>5</v>
      </c>
      <c r="F1284">
        <v>3.33</v>
      </c>
      <c r="G1284" s="21">
        <v>27.001999999999999</v>
      </c>
      <c r="H1284" s="5">
        <v>60000</v>
      </c>
      <c r="I1284" s="6">
        <v>1.2E-2</v>
      </c>
      <c r="J1284" s="6">
        <v>0.98799999999999999</v>
      </c>
      <c r="K1284" s="6">
        <v>4.9000000000000002E-2</v>
      </c>
      <c r="L1284" s="6">
        <v>0.95099999999999996</v>
      </c>
      <c r="M1284" s="7">
        <v>10189</v>
      </c>
      <c r="N1284" s="7">
        <v>9955</v>
      </c>
      <c r="O1284" s="7">
        <v>10423</v>
      </c>
      <c r="P1284" t="s">
        <v>1240</v>
      </c>
      <c r="Q1284" s="5">
        <f>5*12000*Table3[[#This Row],[FiveYearSurvivalRate]]</f>
        <v>57060</v>
      </c>
      <c r="R1284" s="21">
        <f>365*5*Table3[[#This Row],[FiveYearSurvivalRate]]</f>
        <v>1735.5749999999998</v>
      </c>
      <c r="S1284" s="19">
        <f>6000/Table3[[#This Row],[Gas Mileage]]*4</f>
        <v>888.82305014443375</v>
      </c>
      <c r="T1284" s="19">
        <f>5000</f>
        <v>5000</v>
      </c>
      <c r="U1284" s="19">
        <f>Table3[[#This Row],[Price]]^0.2*20000*LOG((Table3[[#This Row],[Age]]+2))*Table3[[#This Row],[FiveYearDeathRate]]</f>
        <v>5245.1689617914408</v>
      </c>
      <c r="V1284" s="19">
        <f>Table3[Price]+Table3[[#This Row],[FiveYearFuelCost]]+Table3[[#This Row],[FiveYearInsurance]]+Table3[[#This Row],[FiveYearRepairCost]]</f>
        <v>21322.992011935876</v>
      </c>
    </row>
    <row r="1285" spans="1:22" x14ac:dyDescent="0.25">
      <c r="A1285" t="s">
        <v>3244</v>
      </c>
      <c r="B1285" t="s">
        <v>3247</v>
      </c>
      <c r="C1285" t="s">
        <v>3248</v>
      </c>
      <c r="D1285">
        <v>2012</v>
      </c>
      <c r="E1285">
        <v>2</v>
      </c>
      <c r="F1285">
        <v>4</v>
      </c>
      <c r="G1285" s="21">
        <v>31.18</v>
      </c>
      <c r="H1285" s="5">
        <v>24000</v>
      </c>
      <c r="I1285" s="6">
        <v>8.0000000000000002E-3</v>
      </c>
      <c r="J1285" s="6">
        <v>0.99199999999999999</v>
      </c>
      <c r="K1285" s="6">
        <v>0.04</v>
      </c>
      <c r="L1285" s="6">
        <v>0.96</v>
      </c>
      <c r="M1285" s="7">
        <v>12367</v>
      </c>
      <c r="N1285" s="7">
        <v>12117</v>
      </c>
      <c r="O1285" s="7">
        <v>12618</v>
      </c>
      <c r="P1285" t="s">
        <v>2616</v>
      </c>
      <c r="Q1285" s="5">
        <f>5*12000*Table3[[#This Row],[FiveYearSurvivalRate]]</f>
        <v>57600</v>
      </c>
      <c r="R1285" s="21">
        <f>365*5*Table3[[#This Row],[FiveYearSurvivalRate]]</f>
        <v>1752</v>
      </c>
      <c r="S1285" s="19">
        <f>6000/Table3[[#This Row],[Gas Mileage]]*4</f>
        <v>769.72418216805647</v>
      </c>
      <c r="T1285" s="19">
        <f>5000</f>
        <v>5000</v>
      </c>
      <c r="U1285" s="19">
        <f>Table3[[#This Row],[Price]]^0.2*20000*LOG((Table3[[#This Row],[Age]]+2))*Table3[[#This Row],[FiveYearDeathRate]]</f>
        <v>3170.9005926371606</v>
      </c>
      <c r="V1285" s="19">
        <f>Table3[Price]+Table3[[#This Row],[FiveYearFuelCost]]+Table3[[#This Row],[FiveYearInsurance]]+Table3[[#This Row],[FiveYearRepairCost]]</f>
        <v>21307.624774805219</v>
      </c>
    </row>
    <row r="1286" spans="1:22" x14ac:dyDescent="0.25">
      <c r="A1286" t="s">
        <v>3217</v>
      </c>
      <c r="B1286" t="s">
        <v>3238</v>
      </c>
      <c r="C1286" t="s">
        <v>3239</v>
      </c>
      <c r="D1286">
        <v>2006</v>
      </c>
      <c r="E1286">
        <v>8</v>
      </c>
      <c r="F1286">
        <v>3.33</v>
      </c>
      <c r="G1286" s="21">
        <v>20.515000000000001</v>
      </c>
      <c r="H1286" s="5">
        <v>96000</v>
      </c>
      <c r="I1286" s="6">
        <v>1.8800000000000001E-2</v>
      </c>
      <c r="J1286" s="6">
        <v>0.98119999999999996</v>
      </c>
      <c r="K1286" s="6">
        <v>6.5199999999999994E-2</v>
      </c>
      <c r="L1286" s="6">
        <v>0.93479999999999996</v>
      </c>
      <c r="M1286" s="7">
        <v>7382</v>
      </c>
      <c r="N1286" s="7">
        <v>7252</v>
      </c>
      <c r="O1286" s="7">
        <v>7511</v>
      </c>
      <c r="P1286" t="s">
        <v>428</v>
      </c>
      <c r="Q1286" s="5">
        <f>5*12000*Table3[[#This Row],[FiveYearSurvivalRate]]</f>
        <v>56088</v>
      </c>
      <c r="R1286" s="21">
        <f>365*5*Table3[[#This Row],[FiveYearSurvivalRate]]</f>
        <v>1706.01</v>
      </c>
      <c r="S1286" s="19">
        <f>6000/Table3[[#This Row],[Gas Mileage]]*4</f>
        <v>1169.8757007067998</v>
      </c>
      <c r="T1286" s="19">
        <f>5000</f>
        <v>5000</v>
      </c>
      <c r="U1286" s="19">
        <f>Table3[[#This Row],[Price]]^0.2*20000*LOG((Table3[[#This Row],[Age]]+2))*Table3[[#This Row],[FiveYearDeathRate]]</f>
        <v>7743.0559884251379</v>
      </c>
      <c r="V1286" s="19">
        <f>Table3[Price]+Table3[[#This Row],[FiveYearFuelCost]]+Table3[[#This Row],[FiveYearInsurance]]+Table3[[#This Row],[FiveYearRepairCost]]</f>
        <v>21294.931689131939</v>
      </c>
    </row>
    <row r="1287" spans="1:22" x14ac:dyDescent="0.25">
      <c r="A1287" t="s">
        <v>3466</v>
      </c>
      <c r="B1287" t="s">
        <v>3473</v>
      </c>
      <c r="C1287" t="s">
        <v>3474</v>
      </c>
      <c r="D1287">
        <v>2011</v>
      </c>
      <c r="E1287">
        <v>3</v>
      </c>
      <c r="F1287">
        <v>3.33</v>
      </c>
      <c r="G1287" s="21">
        <v>26.6</v>
      </c>
      <c r="H1287" s="5">
        <v>36000</v>
      </c>
      <c r="I1287" s="6">
        <v>7.1999999999999998E-3</v>
      </c>
      <c r="J1287" s="6">
        <v>0.99280000000000002</v>
      </c>
      <c r="K1287" s="6">
        <v>2.2200000000000001E-2</v>
      </c>
      <c r="L1287" s="6">
        <v>0.9778</v>
      </c>
      <c r="M1287" s="7">
        <v>13293</v>
      </c>
      <c r="N1287" s="7">
        <v>13010</v>
      </c>
      <c r="O1287" s="7">
        <v>13575</v>
      </c>
      <c r="P1287" t="s">
        <v>2072</v>
      </c>
      <c r="Q1287" s="5">
        <f>5*12000*Table3[[#This Row],[FiveYearSurvivalRate]]</f>
        <v>58668</v>
      </c>
      <c r="R1287" s="21">
        <f>365*5*Table3[[#This Row],[FiveYearSurvivalRate]]</f>
        <v>1784.4849999999999</v>
      </c>
      <c r="S1287" s="19">
        <f>6000/Table3[[#This Row],[Gas Mileage]]*4</f>
        <v>902.25563909774428</v>
      </c>
      <c r="T1287" s="19">
        <f>5000</f>
        <v>5000</v>
      </c>
      <c r="U1287" s="19">
        <f>Table3[[#This Row],[Price]]^0.2*20000*LOG((Table3[[#This Row],[Age]]+2))*Table3[[#This Row],[FiveYearDeathRate]]</f>
        <v>2072.8415709121082</v>
      </c>
      <c r="V1287" s="19">
        <f>Table3[Price]+Table3[[#This Row],[FiveYearFuelCost]]+Table3[[#This Row],[FiveYearInsurance]]+Table3[[#This Row],[FiveYearRepairCost]]</f>
        <v>21268.097210009852</v>
      </c>
    </row>
    <row r="1288" spans="1:22" x14ac:dyDescent="0.25">
      <c r="A1288" t="s">
        <v>3202</v>
      </c>
      <c r="B1288" t="s">
        <v>3205</v>
      </c>
      <c r="C1288" t="s">
        <v>3206</v>
      </c>
      <c r="D1288">
        <v>2012</v>
      </c>
      <c r="E1288">
        <v>2</v>
      </c>
      <c r="F1288">
        <v>1</v>
      </c>
      <c r="G1288" s="21">
        <v>19.41</v>
      </c>
      <c r="H1288" s="5">
        <v>24000</v>
      </c>
      <c r="I1288" s="6">
        <v>7.6E-3</v>
      </c>
      <c r="J1288" s="6">
        <v>0.99239999999999995</v>
      </c>
      <c r="K1288" s="6">
        <v>3.04E-2</v>
      </c>
      <c r="L1288" s="6">
        <v>0.96960000000000002</v>
      </c>
      <c r="M1288" s="7">
        <v>12612</v>
      </c>
      <c r="N1288" s="7">
        <v>12336</v>
      </c>
      <c r="O1288" s="7">
        <v>12889</v>
      </c>
      <c r="P1288" t="s">
        <v>2582</v>
      </c>
      <c r="Q1288" s="5">
        <f>5*12000*Table3[[#This Row],[FiveYearSurvivalRate]]</f>
        <v>58176</v>
      </c>
      <c r="R1288" s="21">
        <f>365*5*Table3[[#This Row],[FiveYearSurvivalRate]]</f>
        <v>1769.52</v>
      </c>
      <c r="S1288" s="19">
        <f>6000/Table3[[#This Row],[Gas Mileage]]*4</f>
        <v>1236.4760432766616</v>
      </c>
      <c r="T1288" s="19">
        <f>5000</f>
        <v>5000</v>
      </c>
      <c r="U1288" s="19">
        <f>Table3[[#This Row],[Price]]^0.2*20000*LOG((Table3[[#This Row],[Age]]+2))*Table3[[#This Row],[FiveYearDeathRate]]</f>
        <v>2419.3580148315564</v>
      </c>
      <c r="V1288" s="19">
        <f>Table3[Price]+Table3[[#This Row],[FiveYearFuelCost]]+Table3[[#This Row],[FiveYearInsurance]]+Table3[[#This Row],[FiveYearRepairCost]]</f>
        <v>21267.834058108219</v>
      </c>
    </row>
    <row r="1289" spans="1:22" x14ac:dyDescent="0.25">
      <c r="A1289" t="s">
        <v>3080</v>
      </c>
      <c r="B1289" t="s">
        <v>3093</v>
      </c>
      <c r="C1289" t="s">
        <v>3094</v>
      </c>
      <c r="D1289">
        <v>2007</v>
      </c>
      <c r="E1289">
        <v>7</v>
      </c>
      <c r="F1289">
        <v>1.33</v>
      </c>
      <c r="G1289" s="21">
        <v>17</v>
      </c>
      <c r="H1289" s="5">
        <v>84000</v>
      </c>
      <c r="I1289" s="6">
        <v>1.14E-2</v>
      </c>
      <c r="J1289" s="6">
        <v>0.98860000000000003</v>
      </c>
      <c r="K1289" s="6">
        <v>7.3133333300000006E-2</v>
      </c>
      <c r="L1289" s="6">
        <v>0.92686666669999995</v>
      </c>
      <c r="M1289" s="7">
        <v>6712</v>
      </c>
      <c r="N1289" s="7">
        <v>6581</v>
      </c>
      <c r="O1289" s="7">
        <v>6844</v>
      </c>
      <c r="P1289" t="s">
        <v>632</v>
      </c>
      <c r="Q1289" s="5">
        <f>5*12000*Table3[[#This Row],[FiveYearSurvivalRate]]</f>
        <v>55612.000002000001</v>
      </c>
      <c r="R1289" s="21">
        <f>365*5*Table3[[#This Row],[FiveYearSurvivalRate]]</f>
        <v>1691.5316667274999</v>
      </c>
      <c r="S1289" s="19">
        <f>6000/Table3[[#This Row],[Gas Mileage]]*4</f>
        <v>1411.7647058823529</v>
      </c>
      <c r="T1289" s="19">
        <f>5000</f>
        <v>5000</v>
      </c>
      <c r="U1289" s="19">
        <f>Table3[[#This Row],[Price]]^0.2*20000*LOG((Table3[[#This Row],[Age]]+2))*Table3[[#This Row],[FiveYearDeathRate]]</f>
        <v>8131.5720247616146</v>
      </c>
      <c r="V1289" s="19">
        <f>Table3[Price]+Table3[[#This Row],[FiveYearFuelCost]]+Table3[[#This Row],[FiveYearInsurance]]+Table3[[#This Row],[FiveYearRepairCost]]</f>
        <v>21255.336730643969</v>
      </c>
    </row>
    <row r="1290" spans="1:22" x14ac:dyDescent="0.25">
      <c r="A1290" t="s">
        <v>3301</v>
      </c>
      <c r="B1290" t="s">
        <v>3310</v>
      </c>
      <c r="C1290" t="s">
        <v>3311</v>
      </c>
      <c r="D1290">
        <v>2011</v>
      </c>
      <c r="E1290">
        <v>3</v>
      </c>
      <c r="F1290">
        <v>4</v>
      </c>
      <c r="G1290" s="21">
        <v>26.68</v>
      </c>
      <c r="H1290" s="5">
        <v>36000</v>
      </c>
      <c r="I1290" s="6">
        <v>7.1999999999999998E-3</v>
      </c>
      <c r="J1290" s="6">
        <v>0.99280000000000002</v>
      </c>
      <c r="K1290" s="6">
        <v>1.95E-2</v>
      </c>
      <c r="L1290" s="6">
        <v>0.98050000000000004</v>
      </c>
      <c r="M1290" s="7">
        <v>13517</v>
      </c>
      <c r="N1290" s="7">
        <v>13198</v>
      </c>
      <c r="O1290" s="7">
        <v>13837</v>
      </c>
      <c r="P1290" t="s">
        <v>1920</v>
      </c>
      <c r="Q1290" s="5">
        <f>5*12000*Table3[[#This Row],[FiveYearSurvivalRate]]</f>
        <v>58830</v>
      </c>
      <c r="R1290" s="21">
        <f>365*5*Table3[[#This Row],[FiveYearSurvivalRate]]</f>
        <v>1789.4125000000001</v>
      </c>
      <c r="S1290" s="19">
        <f>6000/Table3[[#This Row],[Gas Mileage]]*4</f>
        <v>899.55022488755628</v>
      </c>
      <c r="T1290" s="19">
        <f>5000</f>
        <v>5000</v>
      </c>
      <c r="U1290" s="19">
        <f>Table3[[#This Row],[Price]]^0.2*20000*LOG((Table3[[#This Row],[Age]]+2))*Table3[[#This Row],[FiveYearDeathRate]]</f>
        <v>1826.8345162301198</v>
      </c>
      <c r="V1290" s="19">
        <f>Table3[Price]+Table3[[#This Row],[FiveYearFuelCost]]+Table3[[#This Row],[FiveYearInsurance]]+Table3[[#This Row],[FiveYearRepairCost]]</f>
        <v>21243.384741117676</v>
      </c>
    </row>
    <row r="1291" spans="1:22" x14ac:dyDescent="0.25">
      <c r="A1291" t="s">
        <v>3413</v>
      </c>
      <c r="B1291" t="s">
        <v>3434</v>
      </c>
      <c r="C1291" t="s">
        <v>3435</v>
      </c>
      <c r="D1291">
        <v>2011</v>
      </c>
      <c r="E1291">
        <v>3</v>
      </c>
      <c r="F1291">
        <v>3.67</v>
      </c>
      <c r="G1291" s="21">
        <v>26.164999999999999</v>
      </c>
      <c r="H1291" s="5">
        <v>36000</v>
      </c>
      <c r="I1291" s="6">
        <v>7.1999999999999998E-3</v>
      </c>
      <c r="J1291" s="6">
        <v>0.99280000000000002</v>
      </c>
      <c r="K1291" s="6">
        <v>2.3099999999999999E-2</v>
      </c>
      <c r="L1291" s="6">
        <v>0.97689999999999999</v>
      </c>
      <c r="M1291" s="7">
        <v>13169</v>
      </c>
      <c r="N1291" s="7">
        <v>12871</v>
      </c>
      <c r="O1291" s="7">
        <v>13467</v>
      </c>
      <c r="P1291" t="s">
        <v>2032</v>
      </c>
      <c r="Q1291" s="5">
        <f>5*12000*Table3[[#This Row],[FiveYearSurvivalRate]]</f>
        <v>58614</v>
      </c>
      <c r="R1291" s="21">
        <f>365*5*Table3[[#This Row],[FiveYearSurvivalRate]]</f>
        <v>1782.8425</v>
      </c>
      <c r="S1291" s="19">
        <f>6000/Table3[[#This Row],[Gas Mileage]]*4</f>
        <v>917.25587617045676</v>
      </c>
      <c r="T1291" s="19">
        <f>5000</f>
        <v>5000</v>
      </c>
      <c r="U1291" s="19">
        <f>Table3[[#This Row],[Price]]^0.2*20000*LOG((Table3[[#This Row],[Age]]+2))*Table3[[#This Row],[FiveYearDeathRate]]</f>
        <v>2152.8366282450697</v>
      </c>
      <c r="V1291" s="19">
        <f>Table3[Price]+Table3[[#This Row],[FiveYearFuelCost]]+Table3[[#This Row],[FiveYearInsurance]]+Table3[[#This Row],[FiveYearRepairCost]]</f>
        <v>21239.092504415526</v>
      </c>
    </row>
    <row r="1292" spans="1:22" x14ac:dyDescent="0.25">
      <c r="A1292" t="s">
        <v>3162</v>
      </c>
      <c r="B1292" t="s">
        <v>3163</v>
      </c>
      <c r="C1292" t="s">
        <v>3164</v>
      </c>
      <c r="D1292">
        <v>2011</v>
      </c>
      <c r="E1292">
        <v>3</v>
      </c>
      <c r="F1292">
        <v>4</v>
      </c>
      <c r="G1292" s="21">
        <v>23.24</v>
      </c>
      <c r="H1292" s="5">
        <v>36000</v>
      </c>
      <c r="I1292" s="6">
        <v>1.0200000000000001E-2</v>
      </c>
      <c r="J1292" s="6">
        <v>0.98980000000000001</v>
      </c>
      <c r="K1292" s="6">
        <v>4.0399999999999998E-2</v>
      </c>
      <c r="L1292" s="6">
        <v>0.95960000000000001</v>
      </c>
      <c r="M1292" s="7">
        <v>11536</v>
      </c>
      <c r="N1292" s="7">
        <v>11402</v>
      </c>
      <c r="O1292" s="7">
        <v>11669</v>
      </c>
      <c r="P1292" t="s">
        <v>2192</v>
      </c>
      <c r="Q1292" s="5">
        <f>5*12000*Table3[[#This Row],[FiveYearSurvivalRate]]</f>
        <v>57576</v>
      </c>
      <c r="R1292" s="21">
        <f>365*5*Table3[[#This Row],[FiveYearSurvivalRate]]</f>
        <v>1751.27</v>
      </c>
      <c r="S1292" s="19">
        <f>6000/Table3[[#This Row],[Gas Mileage]]*4</f>
        <v>1032.7022375215147</v>
      </c>
      <c r="T1292" s="19">
        <f>5000</f>
        <v>5000</v>
      </c>
      <c r="U1292" s="19">
        <f>Table3[[#This Row],[Price]]^0.2*20000*LOG((Table3[[#This Row],[Age]]+2))*Table3[[#This Row],[FiveYearDeathRate]]</f>
        <v>3666.7470313209496</v>
      </c>
      <c r="V1292" s="19">
        <f>Table3[Price]+Table3[[#This Row],[FiveYearFuelCost]]+Table3[[#This Row],[FiveYearInsurance]]+Table3[[#This Row],[FiveYearRepairCost]]</f>
        <v>21235.449268842465</v>
      </c>
    </row>
    <row r="1293" spans="1:22" x14ac:dyDescent="0.25">
      <c r="A1293" t="s">
        <v>3301</v>
      </c>
      <c r="B1293" t="s">
        <v>3302</v>
      </c>
      <c r="C1293" t="s">
        <v>3303</v>
      </c>
      <c r="D1293">
        <v>2006</v>
      </c>
      <c r="E1293">
        <v>8</v>
      </c>
      <c r="F1293">
        <v>2.67</v>
      </c>
      <c r="G1293" s="21">
        <v>20.5</v>
      </c>
      <c r="H1293" s="5">
        <v>96000</v>
      </c>
      <c r="I1293" s="6">
        <v>1.95E-2</v>
      </c>
      <c r="J1293" s="6">
        <v>0.98050000000000004</v>
      </c>
      <c r="K1293" s="6">
        <v>9.4399999999999998E-2</v>
      </c>
      <c r="L1293" s="6">
        <v>0.90559999999999996</v>
      </c>
      <c r="M1293" s="7">
        <v>4780</v>
      </c>
      <c r="N1293" s="7">
        <v>4696</v>
      </c>
      <c r="O1293" s="7">
        <v>4864</v>
      </c>
      <c r="P1293" t="s">
        <v>464</v>
      </c>
      <c r="Q1293" s="5">
        <f>5*12000*Table3[[#This Row],[FiveYearSurvivalRate]]</f>
        <v>54336</v>
      </c>
      <c r="R1293" s="21">
        <f>365*5*Table3[[#This Row],[FiveYearSurvivalRate]]</f>
        <v>1652.72</v>
      </c>
      <c r="S1293" s="19">
        <f>6000/Table3[[#This Row],[Gas Mileage]]*4</f>
        <v>1170.7317073170732</v>
      </c>
      <c r="T1293" s="19">
        <f>5000</f>
        <v>5000</v>
      </c>
      <c r="U1293" s="19">
        <f>Table3[[#This Row],[Price]]^0.2*20000*LOG((Table3[[#This Row],[Age]]+2))*Table3[[#This Row],[FiveYearDeathRate]]</f>
        <v>10277.501983871289</v>
      </c>
      <c r="V1293" s="19">
        <f>Table3[Price]+Table3[[#This Row],[FiveYearFuelCost]]+Table3[[#This Row],[FiveYearInsurance]]+Table3[[#This Row],[FiveYearRepairCost]]</f>
        <v>21228.233691188361</v>
      </c>
    </row>
    <row r="1294" spans="1:22" x14ac:dyDescent="0.25">
      <c r="A1294" t="s">
        <v>3301</v>
      </c>
      <c r="B1294" t="s">
        <v>3302</v>
      </c>
      <c r="C1294" t="s">
        <v>3303</v>
      </c>
      <c r="D1294">
        <v>2005</v>
      </c>
      <c r="E1294">
        <v>9</v>
      </c>
      <c r="F1294">
        <v>2.67</v>
      </c>
      <c r="G1294" s="21">
        <v>20.5</v>
      </c>
      <c r="H1294" s="5">
        <v>108000</v>
      </c>
      <c r="I1294" s="6">
        <v>2.1999999999999999E-2</v>
      </c>
      <c r="J1294" s="6">
        <v>0.97799999999999998</v>
      </c>
      <c r="K1294" s="6">
        <v>0.1135333333</v>
      </c>
      <c r="L1294" s="6">
        <v>0.88646666669999996</v>
      </c>
      <c r="M1294" s="7">
        <v>3184</v>
      </c>
      <c r="N1294" s="7">
        <v>3127</v>
      </c>
      <c r="O1294" s="7">
        <v>3242</v>
      </c>
      <c r="P1294" t="s">
        <v>176</v>
      </c>
      <c r="Q1294" s="5">
        <f>5*12000*Table3[[#This Row],[FiveYearSurvivalRate]]</f>
        <v>53188.000002000001</v>
      </c>
      <c r="R1294" s="21">
        <f>365*5*Table3[[#This Row],[FiveYearSurvivalRate]]</f>
        <v>1617.8016667274999</v>
      </c>
      <c r="S1294" s="19">
        <f>6000/Table3[[#This Row],[Gas Mileage]]*4</f>
        <v>1170.7317073170732</v>
      </c>
      <c r="T1294" s="19">
        <f>5000</f>
        <v>5000</v>
      </c>
      <c r="U1294" s="19">
        <f>Table3[[#This Row],[Price]]^0.2*20000*LOG((Table3[[#This Row],[Age]]+2))*Table3[[#This Row],[FiveYearDeathRate]]</f>
        <v>11867.58959360203</v>
      </c>
      <c r="V1294" s="19">
        <f>Table3[Price]+Table3[[#This Row],[FiveYearFuelCost]]+Table3[[#This Row],[FiveYearInsurance]]+Table3[[#This Row],[FiveYearRepairCost]]</f>
        <v>21222.321300919102</v>
      </c>
    </row>
    <row r="1295" spans="1:22" x14ac:dyDescent="0.25">
      <c r="A1295" t="s">
        <v>3528</v>
      </c>
      <c r="B1295" t="s">
        <v>3533</v>
      </c>
      <c r="C1295" t="s">
        <v>3534</v>
      </c>
      <c r="D1295">
        <v>2008</v>
      </c>
      <c r="E1295">
        <v>6</v>
      </c>
      <c r="F1295">
        <v>3.33</v>
      </c>
      <c r="G1295" s="22">
        <v>25.72</v>
      </c>
      <c r="H1295" s="5">
        <v>72000</v>
      </c>
      <c r="I1295" s="6">
        <v>1.4500000000000001E-2</v>
      </c>
      <c r="J1295" s="6">
        <v>0.98550000000000004</v>
      </c>
      <c r="K1295" s="6">
        <v>5.6133333299999998E-2</v>
      </c>
      <c r="L1295" s="6">
        <v>0.94386666669999997</v>
      </c>
      <c r="M1295" s="7">
        <v>9001</v>
      </c>
      <c r="N1295" s="7">
        <v>8840</v>
      </c>
      <c r="O1295" s="7">
        <v>9163</v>
      </c>
      <c r="P1295" t="s">
        <v>988</v>
      </c>
      <c r="Q1295" s="5">
        <f>5*12000*Table3[[#This Row],[FiveYearSurvivalRate]]</f>
        <v>56632.000002000001</v>
      </c>
      <c r="R1295" s="21">
        <f>365*5*Table3[[#This Row],[FiveYearSurvivalRate]]</f>
        <v>1722.5566667275</v>
      </c>
      <c r="S1295" s="19">
        <f>6000/Table3[[#This Row],[Gas Mileage]]*4</f>
        <v>933.12597200622088</v>
      </c>
      <c r="T1295" s="19">
        <f>5000</f>
        <v>5000</v>
      </c>
      <c r="U1295" s="19">
        <f>Table3[[#This Row],[Price]]^0.2*20000*LOG((Table3[[#This Row],[Age]]+2))*Table3[[#This Row],[FiveYearDeathRate]]</f>
        <v>6263.8306457758481</v>
      </c>
      <c r="V1295" s="19">
        <f>Table3[Price]+Table3[[#This Row],[FiveYearFuelCost]]+Table3[[#This Row],[FiveYearInsurance]]+Table3[[#This Row],[FiveYearRepairCost]]</f>
        <v>21197.956617782067</v>
      </c>
    </row>
    <row r="1296" spans="1:22" x14ac:dyDescent="0.25">
      <c r="A1296" t="s">
        <v>3376</v>
      </c>
      <c r="B1296" t="s">
        <v>3392</v>
      </c>
      <c r="C1296" t="s">
        <v>3393</v>
      </c>
      <c r="D1296">
        <v>2007</v>
      </c>
      <c r="E1296">
        <v>7</v>
      </c>
      <c r="F1296">
        <v>1.67</v>
      </c>
      <c r="G1296" s="21">
        <v>26.471</v>
      </c>
      <c r="H1296" s="5">
        <v>84000</v>
      </c>
      <c r="I1296" s="6">
        <v>2.1999999999999999E-2</v>
      </c>
      <c r="J1296" s="6">
        <v>0.97799999999999998</v>
      </c>
      <c r="K1296" s="6">
        <v>8.8133333300000005E-2</v>
      </c>
      <c r="L1296" s="6">
        <v>0.91186666670000005</v>
      </c>
      <c r="M1296" s="7">
        <v>5775</v>
      </c>
      <c r="N1296" s="7">
        <v>5666</v>
      </c>
      <c r="O1296" s="7">
        <v>5883</v>
      </c>
      <c r="P1296" t="s">
        <v>548</v>
      </c>
      <c r="Q1296" s="5">
        <f>5*12000*Table3[[#This Row],[FiveYearSurvivalRate]]</f>
        <v>54712.000002000001</v>
      </c>
      <c r="R1296" s="21">
        <f>365*5*Table3[[#This Row],[FiveYearSurvivalRate]]</f>
        <v>1664.1566667275001</v>
      </c>
      <c r="S1296" s="19">
        <f>6000/Table3[[#This Row],[Gas Mileage]]*4</f>
        <v>906.65256318235049</v>
      </c>
      <c r="T1296" s="19">
        <f>5000</f>
        <v>5000</v>
      </c>
      <c r="U1296" s="19">
        <f>Table3[[#This Row],[Price]]^0.2*20000*LOG((Table3[[#This Row],[Age]]+2))*Table3[[#This Row],[FiveYearDeathRate]]</f>
        <v>9509.0985608435494</v>
      </c>
      <c r="V1296" s="19">
        <f>Table3[Price]+Table3[[#This Row],[FiveYearFuelCost]]+Table3[[#This Row],[FiveYearInsurance]]+Table3[[#This Row],[FiveYearRepairCost]]</f>
        <v>21190.751124025897</v>
      </c>
    </row>
    <row r="1297" spans="1:22" x14ac:dyDescent="0.25">
      <c r="A1297" t="s">
        <v>3175</v>
      </c>
      <c r="B1297" t="s">
        <v>3184</v>
      </c>
      <c r="C1297" t="s">
        <v>3185</v>
      </c>
      <c r="D1297">
        <v>2014</v>
      </c>
      <c r="E1297">
        <v>0</v>
      </c>
      <c r="F1297">
        <v>4</v>
      </c>
      <c r="G1297" s="21">
        <v>43.957000000000001</v>
      </c>
      <c r="H1297" s="5">
        <v>0</v>
      </c>
      <c r="I1297" s="6">
        <v>0</v>
      </c>
      <c r="J1297" s="6">
        <v>1</v>
      </c>
      <c r="K1297" s="6">
        <v>1.0999999999999999E-2</v>
      </c>
      <c r="L1297" s="6">
        <v>0.98899999999999999</v>
      </c>
      <c r="M1297" s="7">
        <v>15187</v>
      </c>
      <c r="N1297" s="7">
        <v>14855</v>
      </c>
      <c r="O1297" s="7">
        <v>15519</v>
      </c>
      <c r="P1297" t="s">
        <v>3613</v>
      </c>
      <c r="Q1297" s="5">
        <f>5*12000*Table3[[#This Row],[FiveYearSurvivalRate]]</f>
        <v>59340</v>
      </c>
      <c r="R1297" s="21">
        <f>365*5*Table3[[#This Row],[FiveYearSurvivalRate]]</f>
        <v>1804.925</v>
      </c>
      <c r="S1297" s="19">
        <f>6000/Table3[[#This Row],[Gas Mileage]]*4</f>
        <v>545.98812475828652</v>
      </c>
      <c r="T1297" s="19">
        <f>5000</f>
        <v>5000</v>
      </c>
      <c r="U1297" s="19">
        <f>Table3[[#This Row],[Price]]^0.2*20000*LOG((Table3[[#This Row],[Age]]+2))*Table3[[#This Row],[FiveYearDeathRate]]</f>
        <v>454.28338351064178</v>
      </c>
      <c r="V1297" s="19">
        <f>Table3[Price]+Table3[[#This Row],[FiveYearFuelCost]]+Table3[[#This Row],[FiveYearInsurance]]+Table3[[#This Row],[FiveYearRepairCost]]</f>
        <v>21187.271508268932</v>
      </c>
    </row>
    <row r="1298" spans="1:22" x14ac:dyDescent="0.25">
      <c r="A1298" t="s">
        <v>3503</v>
      </c>
      <c r="B1298" t="s">
        <v>3520</v>
      </c>
      <c r="C1298" t="s">
        <v>3521</v>
      </c>
      <c r="D1298">
        <v>2007</v>
      </c>
      <c r="E1298">
        <v>7</v>
      </c>
      <c r="F1298">
        <v>4</v>
      </c>
      <c r="G1298" s="22">
        <v>25.222000000000001</v>
      </c>
      <c r="H1298" s="5">
        <v>84000</v>
      </c>
      <c r="I1298" s="6">
        <v>1.7000000000000001E-2</v>
      </c>
      <c r="J1298" s="6">
        <v>0.98299999999999998</v>
      </c>
      <c r="K1298" s="6">
        <v>7.5266666699999998E-2</v>
      </c>
      <c r="L1298" s="6">
        <v>0.92473333329999996</v>
      </c>
      <c r="M1298" s="7">
        <v>6835</v>
      </c>
      <c r="N1298" s="7">
        <v>6697</v>
      </c>
      <c r="O1298" s="7">
        <v>6973</v>
      </c>
      <c r="P1298" t="s">
        <v>640</v>
      </c>
      <c r="Q1298" s="5">
        <f>5*12000*Table3[[#This Row],[FiveYearSurvivalRate]]</f>
        <v>55483.999997999999</v>
      </c>
      <c r="R1298" s="21">
        <f>365*5*Table3[[#This Row],[FiveYearSurvivalRate]]</f>
        <v>1687.6383332724999</v>
      </c>
      <c r="S1298" s="19">
        <f>6000/Table3[[#This Row],[Gas Mileage]]*4</f>
        <v>951.55023392276576</v>
      </c>
      <c r="T1298" s="19">
        <f>5000</f>
        <v>5000</v>
      </c>
      <c r="U1298" s="19">
        <f>Table3[[#This Row],[Price]]^0.2*20000*LOG((Table3[[#This Row],[Age]]+2))*Table3[[#This Row],[FiveYearDeathRate]]</f>
        <v>8399.2235816596112</v>
      </c>
      <c r="V1298" s="19">
        <f>Table3[Price]+Table3[[#This Row],[FiveYearFuelCost]]+Table3[[#This Row],[FiveYearInsurance]]+Table3[[#This Row],[FiveYearRepairCost]]</f>
        <v>21185.773815582375</v>
      </c>
    </row>
    <row r="1299" spans="1:22" x14ac:dyDescent="0.25">
      <c r="A1299" t="s">
        <v>3301</v>
      </c>
      <c r="B1299" t="s">
        <v>3318</v>
      </c>
      <c r="C1299" t="s">
        <v>3319</v>
      </c>
      <c r="D1299">
        <v>2006</v>
      </c>
      <c r="E1299">
        <v>8</v>
      </c>
      <c r="F1299">
        <v>3</v>
      </c>
      <c r="G1299" s="21">
        <v>20.04</v>
      </c>
      <c r="H1299" s="5">
        <v>96000</v>
      </c>
      <c r="I1299" s="6">
        <v>1.95E-2</v>
      </c>
      <c r="J1299" s="6">
        <v>0.98050000000000004</v>
      </c>
      <c r="K1299" s="6">
        <v>9.4399999999999998E-2</v>
      </c>
      <c r="L1299" s="6">
        <v>0.90559999999999996</v>
      </c>
      <c r="M1299" s="7">
        <v>4731</v>
      </c>
      <c r="N1299" s="7">
        <v>4651</v>
      </c>
      <c r="O1299" s="7">
        <v>4811</v>
      </c>
      <c r="P1299" t="s">
        <v>472</v>
      </c>
      <c r="Q1299" s="5">
        <f>5*12000*Table3[[#This Row],[FiveYearSurvivalRate]]</f>
        <v>54336</v>
      </c>
      <c r="R1299" s="21">
        <f>365*5*Table3[[#This Row],[FiveYearSurvivalRate]]</f>
        <v>1652.72</v>
      </c>
      <c r="S1299" s="19">
        <f>6000/Table3[[#This Row],[Gas Mileage]]*4</f>
        <v>1197.6047904191616</v>
      </c>
      <c r="T1299" s="19">
        <f>5000</f>
        <v>5000</v>
      </c>
      <c r="U1299" s="19">
        <f>Table3[[#This Row],[Price]]^0.2*20000*LOG((Table3[[#This Row],[Age]]+2))*Table3[[#This Row],[FiveYearDeathRate]]</f>
        <v>10256.344019405709</v>
      </c>
      <c r="V1299" s="19">
        <f>Table3[Price]+Table3[[#This Row],[FiveYearFuelCost]]+Table3[[#This Row],[FiveYearInsurance]]+Table3[[#This Row],[FiveYearRepairCost]]</f>
        <v>21184.948809824869</v>
      </c>
    </row>
    <row r="1300" spans="1:22" x14ac:dyDescent="0.25">
      <c r="A1300" t="s">
        <v>3466</v>
      </c>
      <c r="B1300" t="s">
        <v>3491</v>
      </c>
      <c r="C1300" t="s">
        <v>3492</v>
      </c>
      <c r="D1300">
        <v>2007</v>
      </c>
      <c r="E1300">
        <v>7</v>
      </c>
      <c r="F1300">
        <v>3</v>
      </c>
      <c r="G1300" s="21">
        <v>20.774000000000001</v>
      </c>
      <c r="H1300" s="5">
        <v>84000</v>
      </c>
      <c r="I1300" s="6">
        <v>1.8800000000000001E-2</v>
      </c>
      <c r="J1300" s="6">
        <v>0.98119999999999996</v>
      </c>
      <c r="K1300" s="6">
        <v>6.1866666700000003E-2</v>
      </c>
      <c r="L1300" s="6">
        <v>0.93813333330000004</v>
      </c>
      <c r="M1300" s="7">
        <v>7885</v>
      </c>
      <c r="N1300" s="7">
        <v>7710</v>
      </c>
      <c r="O1300" s="7">
        <v>8059</v>
      </c>
      <c r="P1300" t="s">
        <v>622</v>
      </c>
      <c r="Q1300" s="5">
        <f>5*12000*Table3[[#This Row],[FiveYearSurvivalRate]]</f>
        <v>56287.999997999999</v>
      </c>
      <c r="R1300" s="21">
        <f>365*5*Table3[[#This Row],[FiveYearSurvivalRate]]</f>
        <v>1712.0933332725001</v>
      </c>
      <c r="S1300" s="19">
        <f>6000/Table3[[#This Row],[Gas Mileage]]*4</f>
        <v>1155.2902666795032</v>
      </c>
      <c r="T1300" s="19">
        <f>5000</f>
        <v>5000</v>
      </c>
      <c r="U1300" s="19">
        <f>Table3[[#This Row],[Price]]^0.2*20000*LOG((Table3[[#This Row],[Age]]+2))*Table3[[#This Row],[FiveYearDeathRate]]</f>
        <v>7104.0467722711064</v>
      </c>
      <c r="V1300" s="19">
        <f>Table3[Price]+Table3[[#This Row],[FiveYearFuelCost]]+Table3[[#This Row],[FiveYearInsurance]]+Table3[[#This Row],[FiveYearRepairCost]]</f>
        <v>21144.337038950609</v>
      </c>
    </row>
    <row r="1301" spans="1:22" x14ac:dyDescent="0.25">
      <c r="A1301" t="s">
        <v>3301</v>
      </c>
      <c r="B1301" t="s">
        <v>3326</v>
      </c>
      <c r="C1301" t="s">
        <v>3327</v>
      </c>
      <c r="D1301">
        <v>2011</v>
      </c>
      <c r="E1301">
        <v>3</v>
      </c>
      <c r="F1301">
        <v>4</v>
      </c>
      <c r="G1301" s="21">
        <v>23.85</v>
      </c>
      <c r="H1301" s="5">
        <v>36000</v>
      </c>
      <c r="I1301" s="6">
        <v>7.1999999999999998E-3</v>
      </c>
      <c r="J1301" s="6">
        <v>0.99280000000000002</v>
      </c>
      <c r="K1301" s="6">
        <v>1.95E-2</v>
      </c>
      <c r="L1301" s="6">
        <v>0.98050000000000004</v>
      </c>
      <c r="M1301" s="7">
        <v>13316</v>
      </c>
      <c r="N1301" s="7">
        <v>12946</v>
      </c>
      <c r="O1301" s="7">
        <v>13686</v>
      </c>
      <c r="P1301" t="s">
        <v>1934</v>
      </c>
      <c r="Q1301" s="5">
        <f>5*12000*Table3[[#This Row],[FiveYearSurvivalRate]]</f>
        <v>58830</v>
      </c>
      <c r="R1301" s="21">
        <f>365*5*Table3[[#This Row],[FiveYearSurvivalRate]]</f>
        <v>1789.4125000000001</v>
      </c>
      <c r="S1301" s="19">
        <f>6000/Table3[[#This Row],[Gas Mileage]]*4</f>
        <v>1006.2893081761006</v>
      </c>
      <c r="T1301" s="19">
        <f>5000</f>
        <v>5000</v>
      </c>
      <c r="U1301" s="19">
        <f>Table3[[#This Row],[Price]]^0.2*20000*LOG((Table3[[#This Row],[Age]]+2))*Table3[[#This Row],[FiveYearDeathRate]]</f>
        <v>1821.368843048584</v>
      </c>
      <c r="V1301" s="19">
        <f>Table3[Price]+Table3[[#This Row],[FiveYearFuelCost]]+Table3[[#This Row],[FiveYearInsurance]]+Table3[[#This Row],[FiveYearRepairCost]]</f>
        <v>21143.658151224685</v>
      </c>
    </row>
    <row r="1302" spans="1:22" x14ac:dyDescent="0.25">
      <c r="A1302" t="s">
        <v>3446</v>
      </c>
      <c r="B1302" t="s">
        <v>3449</v>
      </c>
      <c r="C1302" t="s">
        <v>3450</v>
      </c>
      <c r="D1302">
        <v>2012</v>
      </c>
      <c r="E1302">
        <v>2</v>
      </c>
      <c r="F1302">
        <v>4</v>
      </c>
      <c r="G1302" s="21">
        <v>23.995999999999999</v>
      </c>
      <c r="H1302" s="5">
        <v>24000</v>
      </c>
      <c r="I1302" s="6">
        <v>4.7999999999999996E-3</v>
      </c>
      <c r="J1302" s="6">
        <v>0.99519999999999997</v>
      </c>
      <c r="K1302" s="6">
        <v>1.8800000000000001E-2</v>
      </c>
      <c r="L1302" s="6">
        <v>0.98119999999999996</v>
      </c>
      <c r="M1302" s="7">
        <v>13621</v>
      </c>
      <c r="N1302" s="7">
        <v>13384</v>
      </c>
      <c r="O1302" s="7">
        <v>13858</v>
      </c>
      <c r="P1302" t="s">
        <v>2414</v>
      </c>
      <c r="Q1302" s="5">
        <f>5*12000*Table3[[#This Row],[FiveYearSurvivalRate]]</f>
        <v>58872</v>
      </c>
      <c r="R1302" s="21">
        <f>365*5*Table3[[#This Row],[FiveYearSurvivalRate]]</f>
        <v>1790.6899999999998</v>
      </c>
      <c r="S1302" s="19">
        <f>6000/Table3[[#This Row],[Gas Mileage]]*4</f>
        <v>1000.166694449075</v>
      </c>
      <c r="T1302" s="19">
        <f>5000</f>
        <v>5000</v>
      </c>
      <c r="U1302" s="19">
        <f>Table3[[#This Row],[Price]]^0.2*20000*LOG((Table3[[#This Row],[Age]]+2))*Table3[[#This Row],[FiveYearDeathRate]]</f>
        <v>1519.3905170600103</v>
      </c>
      <c r="V1302" s="19">
        <f>Table3[Price]+Table3[[#This Row],[FiveYearFuelCost]]+Table3[[#This Row],[FiveYearInsurance]]+Table3[[#This Row],[FiveYearRepairCost]]</f>
        <v>21140.557211509087</v>
      </c>
    </row>
    <row r="1303" spans="1:22" x14ac:dyDescent="0.25">
      <c r="A1303" t="s">
        <v>3503</v>
      </c>
      <c r="B1303" t="s">
        <v>3514</v>
      </c>
      <c r="C1303" t="s">
        <v>3515</v>
      </c>
      <c r="D1303">
        <v>2012</v>
      </c>
      <c r="E1303">
        <v>2</v>
      </c>
      <c r="F1303">
        <v>4</v>
      </c>
      <c r="G1303" s="22">
        <v>28.87</v>
      </c>
      <c r="H1303" s="5">
        <v>24000</v>
      </c>
      <c r="I1303" s="6">
        <v>4.7999999999999996E-3</v>
      </c>
      <c r="J1303" s="6">
        <v>0.99519999999999997</v>
      </c>
      <c r="K1303" s="6">
        <v>1.7000000000000001E-2</v>
      </c>
      <c r="L1303" s="6">
        <v>0.98299999999999998</v>
      </c>
      <c r="M1303" s="7">
        <v>13925</v>
      </c>
      <c r="N1303" s="7">
        <v>13628</v>
      </c>
      <c r="O1303" s="7">
        <v>14223</v>
      </c>
      <c r="P1303" t="s">
        <v>2478</v>
      </c>
      <c r="Q1303" s="5">
        <f>5*12000*Table3[[#This Row],[FiveYearSurvivalRate]]</f>
        <v>58980</v>
      </c>
      <c r="R1303" s="21">
        <f>365*5*Table3[[#This Row],[FiveYearSurvivalRate]]</f>
        <v>1793.9749999999999</v>
      </c>
      <c r="S1303" s="19">
        <f>6000/Table3[[#This Row],[Gas Mileage]]*4</f>
        <v>831.31278143401448</v>
      </c>
      <c r="T1303" s="19">
        <f>5000</f>
        <v>5000</v>
      </c>
      <c r="U1303" s="19">
        <f>Table3[[#This Row],[Price]]^0.2*20000*LOG((Table3[[#This Row],[Age]]+2))*Table3[[#This Row],[FiveYearDeathRate]]</f>
        <v>1379.9956766715352</v>
      </c>
      <c r="V1303" s="19">
        <f>Table3[Price]+Table3[[#This Row],[FiveYearFuelCost]]+Table3[[#This Row],[FiveYearInsurance]]+Table3[[#This Row],[FiveYearRepairCost]]</f>
        <v>21136.308458105552</v>
      </c>
    </row>
    <row r="1304" spans="1:22" x14ac:dyDescent="0.25">
      <c r="A1304" t="s">
        <v>3413</v>
      </c>
      <c r="B1304" t="s">
        <v>3440</v>
      </c>
      <c r="C1304" t="s">
        <v>3441</v>
      </c>
      <c r="D1304">
        <v>2007</v>
      </c>
      <c r="E1304">
        <v>7</v>
      </c>
      <c r="F1304">
        <v>3.67</v>
      </c>
      <c r="G1304" s="21">
        <v>31.152999999999999</v>
      </c>
      <c r="H1304" s="5">
        <v>84000</v>
      </c>
      <c r="I1304" s="6">
        <v>1.9400000000000001E-2</v>
      </c>
      <c r="J1304" s="6">
        <v>0.98060000000000003</v>
      </c>
      <c r="K1304" s="6">
        <v>8.7133333300000004E-2</v>
      </c>
      <c r="L1304" s="6">
        <v>0.91286666670000005</v>
      </c>
      <c r="M1304" s="7">
        <v>5914</v>
      </c>
      <c r="N1304" s="7">
        <v>5753</v>
      </c>
      <c r="O1304" s="7">
        <v>6076</v>
      </c>
      <c r="P1304" t="s">
        <v>578</v>
      </c>
      <c r="Q1304" s="5">
        <f>5*12000*Table3[[#This Row],[FiveYearSurvivalRate]]</f>
        <v>54772.000002000001</v>
      </c>
      <c r="R1304" s="21">
        <f>365*5*Table3[[#This Row],[FiveYearSurvivalRate]]</f>
        <v>1665.9816667275002</v>
      </c>
      <c r="S1304" s="19">
        <f>6000/Table3[[#This Row],[Gas Mileage]]*4</f>
        <v>770.39129457837134</v>
      </c>
      <c r="T1304" s="19">
        <f>5000</f>
        <v>5000</v>
      </c>
      <c r="U1304" s="19">
        <f>Table3[[#This Row],[Price]]^0.2*20000*LOG((Table3[[#This Row],[Age]]+2))*Table3[[#This Row],[FiveYearDeathRate]]</f>
        <v>9446.0305885454072</v>
      </c>
      <c r="V1304" s="19">
        <f>Table3[Price]+Table3[[#This Row],[FiveYearFuelCost]]+Table3[[#This Row],[FiveYearInsurance]]+Table3[[#This Row],[FiveYearRepairCost]]</f>
        <v>21130.421883123778</v>
      </c>
    </row>
    <row r="1305" spans="1:22" x14ac:dyDescent="0.25">
      <c r="A1305" t="s">
        <v>3528</v>
      </c>
      <c r="B1305" t="s">
        <v>3531</v>
      </c>
      <c r="C1305" t="s">
        <v>3532</v>
      </c>
      <c r="D1305">
        <v>2007</v>
      </c>
      <c r="E1305">
        <v>7</v>
      </c>
      <c r="F1305">
        <v>3.33</v>
      </c>
      <c r="G1305" s="22">
        <v>22.268000000000001</v>
      </c>
      <c r="H1305" s="5">
        <v>84000</v>
      </c>
      <c r="I1305" s="6">
        <v>1.7000000000000001E-2</v>
      </c>
      <c r="J1305" s="6">
        <v>0.98299999999999998</v>
      </c>
      <c r="K1305" s="6">
        <v>7.5266666699999998E-2</v>
      </c>
      <c r="L1305" s="6">
        <v>0.92473333329999996</v>
      </c>
      <c r="M1305" s="7">
        <v>6685</v>
      </c>
      <c r="N1305" s="7">
        <v>6540</v>
      </c>
      <c r="O1305" s="7">
        <v>6830</v>
      </c>
      <c r="P1305" t="s">
        <v>646</v>
      </c>
      <c r="Q1305" s="5">
        <f>5*12000*Table3[[#This Row],[FiveYearSurvivalRate]]</f>
        <v>55483.999997999999</v>
      </c>
      <c r="R1305" s="21">
        <f>365*5*Table3[[#This Row],[FiveYearSurvivalRate]]</f>
        <v>1687.6383332724999</v>
      </c>
      <c r="S1305" s="19">
        <f>6000/Table3[[#This Row],[Gas Mileage]]*4</f>
        <v>1077.7797736662476</v>
      </c>
      <c r="T1305" s="19">
        <f>5000</f>
        <v>5000</v>
      </c>
      <c r="U1305" s="19">
        <f>Table3[[#This Row],[Price]]^0.2*20000*LOG((Table3[[#This Row],[Age]]+2))*Table3[[#This Row],[FiveYearDeathRate]]</f>
        <v>8362.02998588222</v>
      </c>
      <c r="V1305" s="19">
        <f>Table3[Price]+Table3[[#This Row],[FiveYearFuelCost]]+Table3[[#This Row],[FiveYearInsurance]]+Table3[[#This Row],[FiveYearRepairCost]]</f>
        <v>21124.809759548465</v>
      </c>
    </row>
    <row r="1306" spans="1:22" x14ac:dyDescent="0.25">
      <c r="A1306" t="s">
        <v>3244</v>
      </c>
      <c r="B1306" t="s">
        <v>3249</v>
      </c>
      <c r="C1306" t="s">
        <v>3250</v>
      </c>
      <c r="D1306">
        <v>2012</v>
      </c>
      <c r="E1306">
        <v>2</v>
      </c>
      <c r="F1306">
        <v>4</v>
      </c>
      <c r="G1306" s="21">
        <v>26.02</v>
      </c>
      <c r="H1306" s="5">
        <v>24000</v>
      </c>
      <c r="I1306" s="6">
        <v>8.0000000000000002E-3</v>
      </c>
      <c r="J1306" s="6">
        <v>0.99199999999999999</v>
      </c>
      <c r="K1306" s="6">
        <v>0.04</v>
      </c>
      <c r="L1306" s="6">
        <v>0.96</v>
      </c>
      <c r="M1306" s="7">
        <v>12030</v>
      </c>
      <c r="N1306" s="7">
        <v>11693</v>
      </c>
      <c r="O1306" s="7">
        <v>12367</v>
      </c>
      <c r="P1306" t="s">
        <v>2618</v>
      </c>
      <c r="Q1306" s="5">
        <f>5*12000*Table3[[#This Row],[FiveYearSurvivalRate]]</f>
        <v>57600</v>
      </c>
      <c r="R1306" s="21">
        <f>365*5*Table3[[#This Row],[FiveYearSurvivalRate]]</f>
        <v>1752</v>
      </c>
      <c r="S1306" s="19">
        <f>6000/Table3[[#This Row],[Gas Mileage]]*4</f>
        <v>922.36740968485776</v>
      </c>
      <c r="T1306" s="19">
        <f>5000</f>
        <v>5000</v>
      </c>
      <c r="U1306" s="19">
        <f>Table3[[#This Row],[Price]]^0.2*20000*LOG((Table3[[#This Row],[Age]]+2))*Table3[[#This Row],[FiveYearDeathRate]]</f>
        <v>3153.427716579868</v>
      </c>
      <c r="V1306" s="19">
        <f>Table3[Price]+Table3[[#This Row],[FiveYearFuelCost]]+Table3[[#This Row],[FiveYearInsurance]]+Table3[[#This Row],[FiveYearRepairCost]]</f>
        <v>21105.795126264722</v>
      </c>
    </row>
    <row r="1307" spans="1:22" x14ac:dyDescent="0.25">
      <c r="A1307" t="s">
        <v>3503</v>
      </c>
      <c r="B1307" t="s">
        <v>3524</v>
      </c>
      <c r="C1307" t="s">
        <v>3525</v>
      </c>
      <c r="D1307">
        <v>2010</v>
      </c>
      <c r="E1307">
        <v>4</v>
      </c>
      <c r="F1307">
        <v>4</v>
      </c>
      <c r="G1307" s="22">
        <v>21.91</v>
      </c>
      <c r="H1307" s="5">
        <v>48000</v>
      </c>
      <c r="I1307" s="6">
        <v>9.5999999999999992E-3</v>
      </c>
      <c r="J1307" s="6">
        <v>0.99039999999999995</v>
      </c>
      <c r="K1307" s="6">
        <v>2.1999999999999999E-2</v>
      </c>
      <c r="L1307" s="6">
        <v>0.97799999999999998</v>
      </c>
      <c r="M1307" s="7">
        <v>12725</v>
      </c>
      <c r="N1307" s="7">
        <v>12412</v>
      </c>
      <c r="O1307" s="7">
        <v>13038</v>
      </c>
      <c r="P1307" t="s">
        <v>1712</v>
      </c>
      <c r="Q1307" s="5">
        <f>5*12000*Table3[[#This Row],[FiveYearSurvivalRate]]</f>
        <v>58680</v>
      </c>
      <c r="R1307" s="21">
        <f>365*5*Table3[[#This Row],[FiveYearSurvivalRate]]</f>
        <v>1784.85</v>
      </c>
      <c r="S1307" s="19">
        <f>6000/Table3[[#This Row],[Gas Mileage]]*4</f>
        <v>1095.3902327704245</v>
      </c>
      <c r="T1307" s="19">
        <f>5000</f>
        <v>5000</v>
      </c>
      <c r="U1307" s="19">
        <f>Table3[[#This Row],[Price]]^0.2*20000*LOG((Table3[[#This Row],[Age]]+2))*Table3[[#This Row],[FiveYearDeathRate]]</f>
        <v>2266.9829527301495</v>
      </c>
      <c r="V1307" s="19">
        <f>Table3[Price]+Table3[[#This Row],[FiveYearFuelCost]]+Table3[[#This Row],[FiveYearInsurance]]+Table3[[#This Row],[FiveYearRepairCost]]</f>
        <v>21087.373185500572</v>
      </c>
    </row>
    <row r="1308" spans="1:22" x14ac:dyDescent="0.25">
      <c r="A1308" t="s">
        <v>3217</v>
      </c>
      <c r="B1308" t="s">
        <v>3232</v>
      </c>
      <c r="C1308" t="s">
        <v>3233</v>
      </c>
      <c r="D1308">
        <v>2013</v>
      </c>
      <c r="E1308">
        <v>1</v>
      </c>
      <c r="F1308">
        <v>4</v>
      </c>
      <c r="G1308" s="21">
        <v>42.28</v>
      </c>
      <c r="H1308" s="5">
        <v>12000</v>
      </c>
      <c r="I1308" s="6">
        <v>2.2000000000000001E-3</v>
      </c>
      <c r="J1308" s="6">
        <v>0.99780000000000002</v>
      </c>
      <c r="K1308" s="6">
        <v>1.3599999999999999E-2</v>
      </c>
      <c r="L1308" s="6">
        <v>0.98640000000000005</v>
      </c>
      <c r="M1308" s="7">
        <v>14629</v>
      </c>
      <c r="N1308" s="7">
        <v>14296</v>
      </c>
      <c r="O1308" s="7">
        <v>14963</v>
      </c>
      <c r="P1308" t="s">
        <v>2942</v>
      </c>
      <c r="Q1308" s="5">
        <f>5*12000*Table3[[#This Row],[FiveYearSurvivalRate]]</f>
        <v>59184</v>
      </c>
      <c r="R1308" s="21">
        <f>365*5*Table3[[#This Row],[FiveYearSurvivalRate]]</f>
        <v>1800.18</v>
      </c>
      <c r="S1308" s="19">
        <f>6000/Table3[[#This Row],[Gas Mileage]]*4</f>
        <v>567.64427625354779</v>
      </c>
      <c r="T1308" s="19">
        <f>5000</f>
        <v>5000</v>
      </c>
      <c r="U1308" s="19">
        <f>Table3[[#This Row],[Price]]^0.2*20000*LOG((Table3[[#This Row],[Age]]+2))*Table3[[#This Row],[FiveYearDeathRate]]</f>
        <v>883.56925559724004</v>
      </c>
      <c r="V1308" s="19">
        <f>Table3[Price]+Table3[[#This Row],[FiveYearFuelCost]]+Table3[[#This Row],[FiveYearInsurance]]+Table3[[#This Row],[FiveYearRepairCost]]</f>
        <v>21080.213531850786</v>
      </c>
    </row>
    <row r="1309" spans="1:22" x14ac:dyDescent="0.25">
      <c r="A1309" t="s">
        <v>3466</v>
      </c>
      <c r="B1309" t="s">
        <v>3491</v>
      </c>
      <c r="C1309" t="s">
        <v>3492</v>
      </c>
      <c r="D1309">
        <v>2006</v>
      </c>
      <c r="E1309">
        <v>8</v>
      </c>
      <c r="F1309">
        <v>3</v>
      </c>
      <c r="G1309" s="21">
        <v>20.774000000000001</v>
      </c>
      <c r="H1309" s="5">
        <v>96000</v>
      </c>
      <c r="I1309" s="6">
        <v>2.2200000000000001E-2</v>
      </c>
      <c r="J1309" s="6">
        <v>0.9778</v>
      </c>
      <c r="K1309" s="6">
        <v>6.9800000000000001E-2</v>
      </c>
      <c r="L1309" s="6">
        <v>0.93020000000000003</v>
      </c>
      <c r="M1309" s="7">
        <v>6771</v>
      </c>
      <c r="N1309" s="7">
        <v>6638</v>
      </c>
      <c r="O1309" s="7">
        <v>6904</v>
      </c>
      <c r="P1309" t="s">
        <v>304</v>
      </c>
      <c r="Q1309" s="5">
        <f>5*12000*Table3[[#This Row],[FiveYearSurvivalRate]]</f>
        <v>55812</v>
      </c>
      <c r="R1309" s="21">
        <f>365*5*Table3[[#This Row],[FiveYearSurvivalRate]]</f>
        <v>1697.615</v>
      </c>
      <c r="S1309" s="19">
        <f>6000/Table3[[#This Row],[Gas Mileage]]*4</f>
        <v>1155.2902666795032</v>
      </c>
      <c r="T1309" s="19">
        <f>5000</f>
        <v>5000</v>
      </c>
      <c r="U1309" s="19">
        <f>Table3[[#This Row],[Price]]^0.2*20000*LOG((Table3[[#This Row],[Age]]+2))*Table3[[#This Row],[FiveYearDeathRate]]</f>
        <v>8147.3426383234009</v>
      </c>
      <c r="V1309" s="19">
        <f>Table3[Price]+Table3[[#This Row],[FiveYearFuelCost]]+Table3[[#This Row],[FiveYearInsurance]]+Table3[[#This Row],[FiveYearRepairCost]]</f>
        <v>21073.632905002905</v>
      </c>
    </row>
    <row r="1310" spans="1:22" x14ac:dyDescent="0.25">
      <c r="A1310" t="s">
        <v>3118</v>
      </c>
      <c r="B1310" t="s">
        <v>3119</v>
      </c>
      <c r="C1310" t="s">
        <v>3120</v>
      </c>
      <c r="D1310">
        <v>2007</v>
      </c>
      <c r="E1310">
        <v>7</v>
      </c>
      <c r="F1310">
        <v>1.67</v>
      </c>
      <c r="G1310" s="21">
        <v>31</v>
      </c>
      <c r="H1310" s="5">
        <v>84000</v>
      </c>
      <c r="I1310" s="6">
        <v>3.04E-2</v>
      </c>
      <c r="J1310" s="6">
        <v>0.96960000000000002</v>
      </c>
      <c r="K1310" s="6">
        <v>0.1241333333</v>
      </c>
      <c r="L1310" s="6">
        <v>0.87586666670000002</v>
      </c>
      <c r="M1310" s="7">
        <v>3310</v>
      </c>
      <c r="N1310" s="7">
        <v>3196</v>
      </c>
      <c r="O1310" s="7">
        <v>3425</v>
      </c>
      <c r="P1310" t="s">
        <v>676</v>
      </c>
      <c r="Q1310" s="5">
        <f>5*12000*Table3[[#This Row],[FiveYearSurvivalRate]]</f>
        <v>52552.000002000001</v>
      </c>
      <c r="R1310" s="21">
        <f>365*5*Table3[[#This Row],[FiveYearSurvivalRate]]</f>
        <v>1598.4566667275001</v>
      </c>
      <c r="S1310" s="19">
        <f>6000/Table3[[#This Row],[Gas Mileage]]*4</f>
        <v>774.19354838709683</v>
      </c>
      <c r="T1310" s="19">
        <f>5000</f>
        <v>5000</v>
      </c>
      <c r="U1310" s="19">
        <f>Table3[[#This Row],[Price]]^0.2*20000*LOG((Table3[[#This Row],[Age]]+2))*Table3[[#This Row],[FiveYearDeathRate]]</f>
        <v>11982.371255791491</v>
      </c>
      <c r="V1310" s="19">
        <f>Table3[Price]+Table3[[#This Row],[FiveYearFuelCost]]+Table3[[#This Row],[FiveYearInsurance]]+Table3[[#This Row],[FiveYearRepairCost]]</f>
        <v>21066.56480417859</v>
      </c>
    </row>
    <row r="1311" spans="1:22" x14ac:dyDescent="0.25">
      <c r="A1311" t="s">
        <v>3080</v>
      </c>
      <c r="B1311" t="s">
        <v>3085</v>
      </c>
      <c r="C1311" t="s">
        <v>3086</v>
      </c>
      <c r="D1311">
        <v>2006</v>
      </c>
      <c r="E1311">
        <v>8</v>
      </c>
      <c r="F1311">
        <v>2</v>
      </c>
      <c r="G1311" s="21">
        <v>20.85</v>
      </c>
      <c r="H1311" s="5">
        <v>96000</v>
      </c>
      <c r="I1311" s="6">
        <v>1.46E-2</v>
      </c>
      <c r="J1311" s="6">
        <v>0.98540000000000005</v>
      </c>
      <c r="K1311" s="6">
        <v>9.1200000000000003E-2</v>
      </c>
      <c r="L1311" s="6">
        <v>0.90880000000000005</v>
      </c>
      <c r="M1311" s="7">
        <v>4926</v>
      </c>
      <c r="N1311" s="7">
        <v>4825</v>
      </c>
      <c r="O1311" s="7">
        <v>5027</v>
      </c>
      <c r="P1311" t="s">
        <v>250</v>
      </c>
      <c r="Q1311" s="5">
        <f>5*12000*Table3[[#This Row],[FiveYearSurvivalRate]]</f>
        <v>54528</v>
      </c>
      <c r="R1311" s="21">
        <f>365*5*Table3[[#This Row],[FiveYearSurvivalRate]]</f>
        <v>1658.5600000000002</v>
      </c>
      <c r="S1311" s="19">
        <f>6000/Table3[[#This Row],[Gas Mileage]]*4</f>
        <v>1151.0791366906474</v>
      </c>
      <c r="T1311" s="19">
        <f>5000</f>
        <v>5000</v>
      </c>
      <c r="U1311" s="19">
        <f>Table3[[#This Row],[Price]]^0.2*20000*LOG((Table3[[#This Row],[Age]]+2))*Table3[[#This Row],[FiveYearDeathRate]]</f>
        <v>9989.0391553407608</v>
      </c>
      <c r="V1311" s="19">
        <f>Table3[Price]+Table3[[#This Row],[FiveYearFuelCost]]+Table3[[#This Row],[FiveYearInsurance]]+Table3[[#This Row],[FiveYearRepairCost]]</f>
        <v>21066.11829203141</v>
      </c>
    </row>
    <row r="1312" spans="1:22" x14ac:dyDescent="0.25">
      <c r="A1312" t="s">
        <v>3528</v>
      </c>
      <c r="B1312" t="s">
        <v>3529</v>
      </c>
      <c r="C1312" t="s">
        <v>3530</v>
      </c>
      <c r="D1312">
        <v>2007</v>
      </c>
      <c r="E1312">
        <v>7</v>
      </c>
      <c r="F1312">
        <v>4</v>
      </c>
      <c r="G1312" s="22">
        <v>24.13</v>
      </c>
      <c r="H1312" s="5">
        <v>84000</v>
      </c>
      <c r="I1312" s="6">
        <v>1.7000000000000001E-2</v>
      </c>
      <c r="J1312" s="6">
        <v>0.98299999999999998</v>
      </c>
      <c r="K1312" s="6">
        <v>7.5266666699999998E-2</v>
      </c>
      <c r="L1312" s="6">
        <v>0.92473333329999996</v>
      </c>
      <c r="M1312" s="7">
        <v>6699</v>
      </c>
      <c r="N1312" s="7">
        <v>6562</v>
      </c>
      <c r="O1312" s="7">
        <v>6837</v>
      </c>
      <c r="P1312" t="s">
        <v>644</v>
      </c>
      <c r="Q1312" s="5">
        <f>5*12000*Table3[[#This Row],[FiveYearSurvivalRate]]</f>
        <v>55483.999997999999</v>
      </c>
      <c r="R1312" s="21">
        <f>365*5*Table3[[#This Row],[FiveYearSurvivalRate]]</f>
        <v>1687.6383332724999</v>
      </c>
      <c r="S1312" s="19">
        <f>6000/Table3[[#This Row],[Gas Mileage]]*4</f>
        <v>994.6125155408206</v>
      </c>
      <c r="T1312" s="19">
        <f>5000</f>
        <v>5000</v>
      </c>
      <c r="U1312" s="19">
        <f>Table3[[#This Row],[Price]]^0.2*20000*LOG((Table3[[#This Row],[Age]]+2))*Table3[[#This Row],[FiveYearDeathRate]]</f>
        <v>8365.5294765347971</v>
      </c>
      <c r="V1312" s="19">
        <f>Table3[Price]+Table3[[#This Row],[FiveYearFuelCost]]+Table3[[#This Row],[FiveYearInsurance]]+Table3[[#This Row],[FiveYearRepairCost]]</f>
        <v>21059.141992075616</v>
      </c>
    </row>
    <row r="1313" spans="1:22" x14ac:dyDescent="0.25">
      <c r="A1313" t="s">
        <v>3080</v>
      </c>
      <c r="B1313" t="s">
        <v>3099</v>
      </c>
      <c r="C1313" t="s">
        <v>3100</v>
      </c>
      <c r="D1313">
        <v>2006</v>
      </c>
      <c r="E1313">
        <v>8</v>
      </c>
      <c r="F1313">
        <v>1.33</v>
      </c>
      <c r="G1313" s="21">
        <v>19.5</v>
      </c>
      <c r="H1313" s="5">
        <v>96000</v>
      </c>
      <c r="I1313" s="6">
        <v>1.46E-2</v>
      </c>
      <c r="J1313" s="6">
        <v>0.98540000000000005</v>
      </c>
      <c r="K1313" s="6">
        <v>9.1200000000000003E-2</v>
      </c>
      <c r="L1313" s="6">
        <v>0.90880000000000005</v>
      </c>
      <c r="M1313" s="7">
        <v>4861</v>
      </c>
      <c r="N1313" s="7">
        <v>4766</v>
      </c>
      <c r="O1313" s="7">
        <v>4956</v>
      </c>
      <c r="P1313" t="s">
        <v>336</v>
      </c>
      <c r="Q1313" s="5">
        <f>5*12000*Table3[[#This Row],[FiveYearSurvivalRate]]</f>
        <v>54528</v>
      </c>
      <c r="R1313" s="21">
        <f>365*5*Table3[[#This Row],[FiveYearSurvivalRate]]</f>
        <v>1658.5600000000002</v>
      </c>
      <c r="S1313" s="19">
        <f>6000/Table3[[#This Row],[Gas Mileage]]*4</f>
        <v>1230.7692307692307</v>
      </c>
      <c r="T1313" s="19">
        <f>5000</f>
        <v>5000</v>
      </c>
      <c r="U1313" s="19">
        <f>Table3[[#This Row],[Price]]^0.2*20000*LOG((Table3[[#This Row],[Age]]+2))*Table3[[#This Row],[FiveYearDeathRate]]</f>
        <v>9962.5372493081795</v>
      </c>
      <c r="V1313" s="19">
        <f>Table3[Price]+Table3[[#This Row],[FiveYearFuelCost]]+Table3[[#This Row],[FiveYearInsurance]]+Table3[[#This Row],[FiveYearRepairCost]]</f>
        <v>21054.306480077408</v>
      </c>
    </row>
    <row r="1314" spans="1:22" x14ac:dyDescent="0.25">
      <c r="A1314" t="s">
        <v>3503</v>
      </c>
      <c r="B1314" t="s">
        <v>3518</v>
      </c>
      <c r="C1314" t="s">
        <v>3519</v>
      </c>
      <c r="D1314">
        <v>2006</v>
      </c>
      <c r="E1314">
        <v>8</v>
      </c>
      <c r="F1314">
        <v>3.67</v>
      </c>
      <c r="G1314" s="22">
        <v>28.32</v>
      </c>
      <c r="H1314" s="5">
        <v>96000</v>
      </c>
      <c r="I1314" s="6">
        <v>1.95E-2</v>
      </c>
      <c r="J1314" s="6">
        <v>0.98050000000000004</v>
      </c>
      <c r="K1314" s="6">
        <v>9.4399999999999998E-2</v>
      </c>
      <c r="L1314" s="6">
        <v>0.90559999999999996</v>
      </c>
      <c r="M1314" s="7">
        <v>4881</v>
      </c>
      <c r="N1314" s="7">
        <v>4792</v>
      </c>
      <c r="O1314" s="7">
        <v>4971</v>
      </c>
      <c r="P1314" t="s">
        <v>320</v>
      </c>
      <c r="Q1314" s="5">
        <f>5*12000*Table3[[#This Row],[FiveYearSurvivalRate]]</f>
        <v>54336</v>
      </c>
      <c r="R1314" s="21">
        <f>365*5*Table3[[#This Row],[FiveYearSurvivalRate]]</f>
        <v>1652.72</v>
      </c>
      <c r="S1314" s="19">
        <f>6000/Table3[[#This Row],[Gas Mileage]]*4</f>
        <v>847.45762711864404</v>
      </c>
      <c r="T1314" s="19">
        <f>5000</f>
        <v>5000</v>
      </c>
      <c r="U1314" s="19">
        <f>Table3[[#This Row],[Price]]^0.2*20000*LOG((Table3[[#This Row],[Age]]+2))*Table3[[#This Row],[FiveYearDeathRate]]</f>
        <v>10320.571608094</v>
      </c>
      <c r="V1314" s="19">
        <f>Table3[Price]+Table3[[#This Row],[FiveYearFuelCost]]+Table3[[#This Row],[FiveYearInsurance]]+Table3[[#This Row],[FiveYearRepairCost]]</f>
        <v>21049.029235212645</v>
      </c>
    </row>
    <row r="1315" spans="1:22" x14ac:dyDescent="0.25">
      <c r="A1315" t="s">
        <v>3217</v>
      </c>
      <c r="B1315" t="s">
        <v>3238</v>
      </c>
      <c r="C1315" t="s">
        <v>3239</v>
      </c>
      <c r="D1315">
        <v>2005</v>
      </c>
      <c r="E1315">
        <v>9</v>
      </c>
      <c r="F1315">
        <v>3</v>
      </c>
      <c r="G1315" s="21">
        <v>20.515000000000001</v>
      </c>
      <c r="H1315" s="5">
        <v>108000</v>
      </c>
      <c r="I1315" s="6">
        <v>2.1399999999999999E-2</v>
      </c>
      <c r="J1315" s="6">
        <v>0.97860000000000003</v>
      </c>
      <c r="K1315" s="6">
        <v>7.46E-2</v>
      </c>
      <c r="L1315" s="6">
        <v>0.9254</v>
      </c>
      <c r="M1315" s="7">
        <v>6021</v>
      </c>
      <c r="N1315" s="7">
        <v>5922</v>
      </c>
      <c r="O1315" s="7">
        <v>6120</v>
      </c>
      <c r="P1315" t="s">
        <v>152</v>
      </c>
      <c r="Q1315" s="5">
        <f>5*12000*Table3[[#This Row],[FiveYearSurvivalRate]]</f>
        <v>55524</v>
      </c>
      <c r="R1315" s="21">
        <f>365*5*Table3[[#This Row],[FiveYearSurvivalRate]]</f>
        <v>1688.855</v>
      </c>
      <c r="S1315" s="19">
        <f>6000/Table3[[#This Row],[Gas Mileage]]*4</f>
        <v>1169.8757007067998</v>
      </c>
      <c r="T1315" s="19">
        <f>5000</f>
        <v>5000</v>
      </c>
      <c r="U1315" s="19">
        <f>Table3[[#This Row],[Price]]^0.2*20000*LOG((Table3[[#This Row],[Age]]+2))*Table3[[#This Row],[FiveYearDeathRate]]</f>
        <v>8857.6205442446117</v>
      </c>
      <c r="V1315" s="19">
        <f>Table3[Price]+Table3[[#This Row],[FiveYearFuelCost]]+Table3[[#This Row],[FiveYearInsurance]]+Table3[[#This Row],[FiveYearRepairCost]]</f>
        <v>21048.496244951413</v>
      </c>
    </row>
    <row r="1316" spans="1:22" x14ac:dyDescent="0.25">
      <c r="A1316" t="s">
        <v>3528</v>
      </c>
      <c r="B1316" t="s">
        <v>3529</v>
      </c>
      <c r="C1316" t="s">
        <v>3530</v>
      </c>
      <c r="D1316">
        <v>2010</v>
      </c>
      <c r="E1316">
        <v>4</v>
      </c>
      <c r="F1316">
        <v>4</v>
      </c>
      <c r="G1316" s="22">
        <v>24.13</v>
      </c>
      <c r="H1316" s="5">
        <v>48000</v>
      </c>
      <c r="I1316" s="6">
        <v>9.5999999999999992E-3</v>
      </c>
      <c r="J1316" s="6">
        <v>0.99039999999999995</v>
      </c>
      <c r="K1316" s="6">
        <v>2.1999999999999999E-2</v>
      </c>
      <c r="L1316" s="6">
        <v>0.97799999999999998</v>
      </c>
      <c r="M1316" s="7">
        <v>12779</v>
      </c>
      <c r="N1316" s="7">
        <v>12367</v>
      </c>
      <c r="O1316" s="7">
        <v>13191</v>
      </c>
      <c r="P1316" t="s">
        <v>1718</v>
      </c>
      <c r="Q1316" s="5">
        <f>5*12000*Table3[[#This Row],[FiveYearSurvivalRate]]</f>
        <v>58680</v>
      </c>
      <c r="R1316" s="21">
        <f>365*5*Table3[[#This Row],[FiveYearSurvivalRate]]</f>
        <v>1784.85</v>
      </c>
      <c r="S1316" s="19">
        <f>6000/Table3[[#This Row],[Gas Mileage]]*4</f>
        <v>994.6125155408206</v>
      </c>
      <c r="T1316" s="19">
        <f>5000</f>
        <v>5000</v>
      </c>
      <c r="U1316" s="19">
        <f>Table3[[#This Row],[Price]]^0.2*20000*LOG((Table3[[#This Row],[Age]]+2))*Table3[[#This Row],[FiveYearDeathRate]]</f>
        <v>2268.9037356077451</v>
      </c>
      <c r="V1316" s="19">
        <f>Table3[Price]+Table3[[#This Row],[FiveYearFuelCost]]+Table3[[#This Row],[FiveYearInsurance]]+Table3[[#This Row],[FiveYearRepairCost]]</f>
        <v>21042.516251148569</v>
      </c>
    </row>
    <row r="1317" spans="1:22" x14ac:dyDescent="0.25">
      <c r="A1317" t="s">
        <v>3217</v>
      </c>
      <c r="B1317" t="s">
        <v>3228</v>
      </c>
      <c r="C1317" t="s">
        <v>3229</v>
      </c>
      <c r="D1317">
        <v>2008</v>
      </c>
      <c r="E1317">
        <v>6</v>
      </c>
      <c r="F1317">
        <v>4</v>
      </c>
      <c r="G1317" s="21">
        <v>21.5</v>
      </c>
      <c r="H1317" s="5">
        <v>72000</v>
      </c>
      <c r="I1317" s="6">
        <v>1.3599999999999999E-2</v>
      </c>
      <c r="J1317" s="6">
        <v>0.98640000000000005</v>
      </c>
      <c r="K1317" s="6">
        <v>4.6399999999999997E-2</v>
      </c>
      <c r="L1317" s="6">
        <v>0.9536</v>
      </c>
      <c r="M1317" s="7">
        <v>9672</v>
      </c>
      <c r="N1317" s="7">
        <v>9459</v>
      </c>
      <c r="O1317" s="7">
        <v>9885</v>
      </c>
      <c r="P1317" t="s">
        <v>1100</v>
      </c>
      <c r="Q1317" s="5">
        <f>5*12000*Table3[[#This Row],[FiveYearSurvivalRate]]</f>
        <v>57216</v>
      </c>
      <c r="R1317" s="21">
        <f>365*5*Table3[[#This Row],[FiveYearSurvivalRate]]</f>
        <v>1740.32</v>
      </c>
      <c r="S1317" s="19">
        <f>6000/Table3[[#This Row],[Gas Mileage]]*4</f>
        <v>1116.2790697674418</v>
      </c>
      <c r="T1317" s="19">
        <f>5000</f>
        <v>5000</v>
      </c>
      <c r="U1317" s="19">
        <f>Table3[[#This Row],[Price]]^0.2*20000*LOG((Table3[[#This Row],[Age]]+2))*Table3[[#This Row],[FiveYearDeathRate]]</f>
        <v>5252.6959290710165</v>
      </c>
      <c r="V1317" s="19">
        <f>Table3[Price]+Table3[[#This Row],[FiveYearFuelCost]]+Table3[[#This Row],[FiveYearInsurance]]+Table3[[#This Row],[FiveYearRepairCost]]</f>
        <v>21040.974998838457</v>
      </c>
    </row>
    <row r="1318" spans="1:22" x14ac:dyDescent="0.25">
      <c r="A1318" t="s">
        <v>3413</v>
      </c>
      <c r="B1318" t="s">
        <v>3414</v>
      </c>
      <c r="C1318" t="s">
        <v>3415</v>
      </c>
      <c r="D1318">
        <v>2010</v>
      </c>
      <c r="E1318">
        <v>4</v>
      </c>
      <c r="F1318">
        <v>3.33</v>
      </c>
      <c r="G1318" s="21">
        <v>27.001999999999999</v>
      </c>
      <c r="H1318" s="5">
        <v>48000</v>
      </c>
      <c r="I1318" s="6">
        <v>9.5999999999999992E-3</v>
      </c>
      <c r="J1318" s="6">
        <v>0.99039999999999995</v>
      </c>
      <c r="K1318" s="6">
        <v>2.6800000000000001E-2</v>
      </c>
      <c r="L1318" s="6">
        <v>0.97319999999999995</v>
      </c>
      <c r="M1318" s="7">
        <v>12385</v>
      </c>
      <c r="N1318" s="7">
        <v>12057</v>
      </c>
      <c r="O1318" s="7">
        <v>12714</v>
      </c>
      <c r="P1318" t="s">
        <v>1608</v>
      </c>
      <c r="Q1318" s="5">
        <f>5*12000*Table3[[#This Row],[FiveYearSurvivalRate]]</f>
        <v>58392</v>
      </c>
      <c r="R1318" s="21">
        <f>365*5*Table3[[#This Row],[FiveYearSurvivalRate]]</f>
        <v>1776.09</v>
      </c>
      <c r="S1318" s="19">
        <f>6000/Table3[[#This Row],[Gas Mileage]]*4</f>
        <v>888.82305014443375</v>
      </c>
      <c r="T1318" s="19">
        <f>5000</f>
        <v>5000</v>
      </c>
      <c r="U1318" s="19">
        <f>Table3[[#This Row],[Price]]^0.2*20000*LOG((Table3[[#This Row],[Age]]+2))*Table3[[#This Row],[FiveYearDeathRate]]</f>
        <v>2746.6796605038912</v>
      </c>
      <c r="V1318" s="19">
        <f>Table3[Price]+Table3[[#This Row],[FiveYearFuelCost]]+Table3[[#This Row],[FiveYearInsurance]]+Table3[[#This Row],[FiveYearRepairCost]]</f>
        <v>21020.502710648325</v>
      </c>
    </row>
    <row r="1319" spans="1:22" x14ac:dyDescent="0.25">
      <c r="A1319" t="s">
        <v>3175</v>
      </c>
      <c r="B1319" t="s">
        <v>3196</v>
      </c>
      <c r="C1319" t="s">
        <v>3197</v>
      </c>
      <c r="D1319">
        <v>2009</v>
      </c>
      <c r="E1319">
        <v>5</v>
      </c>
      <c r="F1319">
        <v>4</v>
      </c>
      <c r="G1319" s="21">
        <v>26.39</v>
      </c>
      <c r="H1319" s="5">
        <v>60000</v>
      </c>
      <c r="I1319" s="6">
        <v>1.0999999999999999E-2</v>
      </c>
      <c r="J1319" s="6">
        <v>0.98899999999999999</v>
      </c>
      <c r="K1319" s="6">
        <v>7.0999999999999994E-2</v>
      </c>
      <c r="L1319" s="6">
        <v>0.92900000000000005</v>
      </c>
      <c r="M1319" s="7">
        <v>7870</v>
      </c>
      <c r="N1319" s="7">
        <v>7719</v>
      </c>
      <c r="O1319" s="7">
        <v>8020</v>
      </c>
      <c r="P1319" t="s">
        <v>1430</v>
      </c>
      <c r="Q1319" s="5">
        <f>5*12000*Table3[[#This Row],[FiveYearSurvivalRate]]</f>
        <v>55740</v>
      </c>
      <c r="R1319" s="21">
        <f>365*5*Table3[[#This Row],[FiveYearSurvivalRate]]</f>
        <v>1695.4250000000002</v>
      </c>
      <c r="S1319" s="19">
        <f>6000/Table3[[#This Row],[Gas Mileage]]*4</f>
        <v>909.43539219401282</v>
      </c>
      <c r="T1319" s="19">
        <f>5000</f>
        <v>5000</v>
      </c>
      <c r="U1319" s="19">
        <f>Table3[[#This Row],[Price]]^0.2*20000*LOG((Table3[[#This Row],[Age]]+2))*Table3[[#This Row],[FiveYearDeathRate]]</f>
        <v>7217.5597082486629</v>
      </c>
      <c r="V1319" s="19">
        <f>Table3[Price]+Table3[[#This Row],[FiveYearFuelCost]]+Table3[[#This Row],[FiveYearInsurance]]+Table3[[#This Row],[FiveYearRepairCost]]</f>
        <v>20996.995100442677</v>
      </c>
    </row>
    <row r="1320" spans="1:22" x14ac:dyDescent="0.25">
      <c r="A1320" t="s">
        <v>3175</v>
      </c>
      <c r="B1320" t="s">
        <v>3190</v>
      </c>
      <c r="C1320" t="s">
        <v>3191</v>
      </c>
      <c r="D1320">
        <v>2013</v>
      </c>
      <c r="E1320">
        <v>1</v>
      </c>
      <c r="F1320">
        <v>4</v>
      </c>
      <c r="G1320" s="21">
        <v>30.44</v>
      </c>
      <c r="H1320" s="5">
        <v>12000</v>
      </c>
      <c r="I1320" s="6">
        <v>2.2000000000000001E-3</v>
      </c>
      <c r="J1320" s="6">
        <v>0.99780000000000002</v>
      </c>
      <c r="K1320" s="6">
        <v>1.7000000000000001E-2</v>
      </c>
      <c r="L1320" s="6">
        <v>0.98299999999999998</v>
      </c>
      <c r="M1320" s="7">
        <v>14106</v>
      </c>
      <c r="N1320" s="7">
        <v>13857</v>
      </c>
      <c r="O1320" s="7">
        <v>14355</v>
      </c>
      <c r="P1320" t="s">
        <v>2910</v>
      </c>
      <c r="Q1320" s="5">
        <f>5*12000*Table3[[#This Row],[FiveYearSurvivalRate]]</f>
        <v>58980</v>
      </c>
      <c r="R1320" s="21">
        <f>365*5*Table3[[#This Row],[FiveYearSurvivalRate]]</f>
        <v>1793.9749999999999</v>
      </c>
      <c r="S1320" s="19">
        <f>6000/Table3[[#This Row],[Gas Mileage]]*4</f>
        <v>788.43626806833106</v>
      </c>
      <c r="T1320" s="19">
        <f>5000</f>
        <v>5000</v>
      </c>
      <c r="U1320" s="19">
        <f>Table3[[#This Row],[Price]]^0.2*20000*LOG((Table3[[#This Row],[Age]]+2))*Table3[[#This Row],[FiveYearDeathRate]]</f>
        <v>1096.4490530508517</v>
      </c>
      <c r="V1320" s="19">
        <f>Table3[Price]+Table3[[#This Row],[FiveYearFuelCost]]+Table3[[#This Row],[FiveYearInsurance]]+Table3[[#This Row],[FiveYearRepairCost]]</f>
        <v>20990.885321119185</v>
      </c>
    </row>
    <row r="1321" spans="1:22" x14ac:dyDescent="0.25">
      <c r="A1321" t="s">
        <v>3301</v>
      </c>
      <c r="B1321" t="s">
        <v>3312</v>
      </c>
      <c r="C1321" t="s">
        <v>3313</v>
      </c>
      <c r="D1321">
        <v>2005</v>
      </c>
      <c r="E1321">
        <v>9</v>
      </c>
      <c r="F1321">
        <v>1.33</v>
      </c>
      <c r="G1321" s="21">
        <v>31.22</v>
      </c>
      <c r="H1321" s="5">
        <v>108000</v>
      </c>
      <c r="I1321" s="6">
        <v>2.1999999999999999E-2</v>
      </c>
      <c r="J1321" s="6">
        <v>0.97799999999999998</v>
      </c>
      <c r="K1321" s="6">
        <v>0.1135333333</v>
      </c>
      <c r="L1321" s="6">
        <v>0.88646666669999996</v>
      </c>
      <c r="M1321" s="7">
        <v>3282</v>
      </c>
      <c r="N1321" s="7">
        <v>3199</v>
      </c>
      <c r="O1321" s="7">
        <v>3365</v>
      </c>
      <c r="P1321" t="s">
        <v>180</v>
      </c>
      <c r="Q1321" s="5">
        <f>5*12000*Table3[[#This Row],[FiveYearSurvivalRate]]</f>
        <v>53188.000002000001</v>
      </c>
      <c r="R1321" s="21">
        <f>365*5*Table3[[#This Row],[FiveYearSurvivalRate]]</f>
        <v>1617.8016667274999</v>
      </c>
      <c r="S1321" s="19">
        <f>6000/Table3[[#This Row],[Gas Mileage]]*4</f>
        <v>768.73798846893021</v>
      </c>
      <c r="T1321" s="19">
        <f>5000</f>
        <v>5000</v>
      </c>
      <c r="U1321" s="19">
        <f>Table3[[#This Row],[Price]]^0.2*20000*LOG((Table3[[#This Row],[Age]]+2))*Table3[[#This Row],[FiveYearDeathRate]]</f>
        <v>11939.760699485458</v>
      </c>
      <c r="V1321" s="19">
        <f>Table3[Price]+Table3[[#This Row],[FiveYearFuelCost]]+Table3[[#This Row],[FiveYearInsurance]]+Table3[[#This Row],[FiveYearRepairCost]]</f>
        <v>20990.498687954387</v>
      </c>
    </row>
    <row r="1322" spans="1:22" x14ac:dyDescent="0.25">
      <c r="A1322" t="s">
        <v>3503</v>
      </c>
      <c r="B1322" t="s">
        <v>3518</v>
      </c>
      <c r="C1322" t="s">
        <v>3519</v>
      </c>
      <c r="D1322">
        <v>2010</v>
      </c>
      <c r="E1322">
        <v>4</v>
      </c>
      <c r="F1322">
        <v>4</v>
      </c>
      <c r="G1322" s="22">
        <v>28.32</v>
      </c>
      <c r="H1322" s="5">
        <v>48000</v>
      </c>
      <c r="I1322" s="6">
        <v>9.5999999999999992E-3</v>
      </c>
      <c r="J1322" s="6">
        <v>0.99039999999999995</v>
      </c>
      <c r="K1322" s="6">
        <v>2.1999999999999999E-2</v>
      </c>
      <c r="L1322" s="6">
        <v>0.97799999999999998</v>
      </c>
      <c r="M1322" s="7">
        <v>12865</v>
      </c>
      <c r="N1322" s="7">
        <v>12513</v>
      </c>
      <c r="O1322" s="7">
        <v>13217</v>
      </c>
      <c r="P1322" t="s">
        <v>1706</v>
      </c>
      <c r="Q1322" s="5">
        <f>5*12000*Table3[[#This Row],[FiveYearSurvivalRate]]</f>
        <v>58680</v>
      </c>
      <c r="R1322" s="21">
        <f>365*5*Table3[[#This Row],[FiveYearSurvivalRate]]</f>
        <v>1784.85</v>
      </c>
      <c r="S1322" s="19">
        <f>6000/Table3[[#This Row],[Gas Mileage]]*4</f>
        <v>847.45762711864404</v>
      </c>
      <c r="T1322" s="19">
        <f>5000</f>
        <v>5000</v>
      </c>
      <c r="U1322" s="19">
        <f>Table3[[#This Row],[Price]]^0.2*20000*LOG((Table3[[#This Row],[Age]]+2))*Table3[[#This Row],[FiveYearDeathRate]]</f>
        <v>2271.9493975551627</v>
      </c>
      <c r="V1322" s="19">
        <f>Table3[Price]+Table3[[#This Row],[FiveYearFuelCost]]+Table3[[#This Row],[FiveYearInsurance]]+Table3[[#This Row],[FiveYearRepairCost]]</f>
        <v>20984.407024673808</v>
      </c>
    </row>
    <row r="1323" spans="1:22" x14ac:dyDescent="0.25">
      <c r="A1323" t="s">
        <v>3466</v>
      </c>
      <c r="B1323" t="s">
        <v>3487</v>
      </c>
      <c r="C1323" t="s">
        <v>3488</v>
      </c>
      <c r="D1323">
        <v>2009</v>
      </c>
      <c r="E1323">
        <v>5</v>
      </c>
      <c r="F1323">
        <v>3.33</v>
      </c>
      <c r="G1323" s="21">
        <v>49.52</v>
      </c>
      <c r="H1323" s="5">
        <v>60000</v>
      </c>
      <c r="I1323" s="6">
        <v>1.2E-2</v>
      </c>
      <c r="J1323" s="6">
        <v>0.98799999999999999</v>
      </c>
      <c r="K1323" s="6">
        <v>4.5999999999999999E-2</v>
      </c>
      <c r="L1323" s="6">
        <v>0.95399999999999996</v>
      </c>
      <c r="M1323" s="7">
        <v>10528</v>
      </c>
      <c r="N1323" s="7">
        <v>10276</v>
      </c>
      <c r="O1323" s="7">
        <v>10780</v>
      </c>
      <c r="P1323" t="s">
        <v>1312</v>
      </c>
      <c r="Q1323" s="5">
        <f>5*12000*Table3[[#This Row],[FiveYearSurvivalRate]]</f>
        <v>57240</v>
      </c>
      <c r="R1323" s="21">
        <f>365*5*Table3[[#This Row],[FiveYearSurvivalRate]]</f>
        <v>1741.05</v>
      </c>
      <c r="S1323" s="19">
        <f>6000/Table3[[#This Row],[Gas Mileage]]*4</f>
        <v>484.65266558966073</v>
      </c>
      <c r="T1323" s="19">
        <f>5000</f>
        <v>5000</v>
      </c>
      <c r="U1323" s="19">
        <f>Table3[[#This Row],[Price]]^0.2*20000*LOG((Table3[[#This Row],[Age]]+2))*Table3[[#This Row],[FiveYearDeathRate]]</f>
        <v>4956.3743077944291</v>
      </c>
      <c r="V1323" s="19">
        <f>Table3[Price]+Table3[[#This Row],[FiveYearFuelCost]]+Table3[[#This Row],[FiveYearInsurance]]+Table3[[#This Row],[FiveYearRepairCost]]</f>
        <v>20969.026973384091</v>
      </c>
    </row>
    <row r="1324" spans="1:22" x14ac:dyDescent="0.25">
      <c r="A1324" t="s">
        <v>3466</v>
      </c>
      <c r="B1324" t="s">
        <v>3485</v>
      </c>
      <c r="C1324" t="s">
        <v>3486</v>
      </c>
      <c r="D1324">
        <v>2013</v>
      </c>
      <c r="E1324">
        <v>1</v>
      </c>
      <c r="F1324">
        <v>3.33</v>
      </c>
      <c r="G1324" s="21">
        <v>25.38</v>
      </c>
      <c r="H1324" s="5">
        <v>12000</v>
      </c>
      <c r="I1324" s="6">
        <v>2.3999999999999998E-3</v>
      </c>
      <c r="J1324" s="6">
        <v>0.99760000000000004</v>
      </c>
      <c r="K1324" s="6">
        <v>1.54E-2</v>
      </c>
      <c r="L1324" s="6">
        <v>0.98460000000000003</v>
      </c>
      <c r="M1324" s="7">
        <v>14011</v>
      </c>
      <c r="N1324" s="7">
        <v>13687</v>
      </c>
      <c r="O1324" s="7">
        <v>14336</v>
      </c>
      <c r="P1324" t="s">
        <v>2796</v>
      </c>
      <c r="Q1324" s="5">
        <f>5*12000*Table3[[#This Row],[FiveYearSurvivalRate]]</f>
        <v>59076</v>
      </c>
      <c r="R1324" s="21">
        <f>365*5*Table3[[#This Row],[FiveYearSurvivalRate]]</f>
        <v>1796.895</v>
      </c>
      <c r="S1324" s="19">
        <f>6000/Table3[[#This Row],[Gas Mileage]]*4</f>
        <v>945.62647754137117</v>
      </c>
      <c r="T1324" s="19">
        <f>5000</f>
        <v>5000</v>
      </c>
      <c r="U1324" s="19">
        <f>Table3[[#This Row],[Price]]^0.2*20000*LOG((Table3[[#This Row],[Age]]+2))*Table3[[#This Row],[FiveYearDeathRate]]</f>
        <v>991.91237151480414</v>
      </c>
      <c r="V1324" s="19">
        <f>Table3[Price]+Table3[[#This Row],[FiveYearFuelCost]]+Table3[[#This Row],[FiveYearInsurance]]+Table3[[#This Row],[FiveYearRepairCost]]</f>
        <v>20948.538849056178</v>
      </c>
    </row>
    <row r="1325" spans="1:22" x14ac:dyDescent="0.25">
      <c r="A1325" t="s">
        <v>3080</v>
      </c>
      <c r="B1325" t="s">
        <v>3089</v>
      </c>
      <c r="C1325" t="s">
        <v>3090</v>
      </c>
      <c r="D1325">
        <v>2006</v>
      </c>
      <c r="E1325">
        <v>8</v>
      </c>
      <c r="G1325" s="21">
        <v>22.5</v>
      </c>
      <c r="H1325" s="5">
        <v>96000</v>
      </c>
      <c r="I1325" s="6">
        <v>1.46E-2</v>
      </c>
      <c r="J1325" s="6">
        <v>0.98540000000000005</v>
      </c>
      <c r="K1325" s="6">
        <v>9.1200000000000003E-2</v>
      </c>
      <c r="L1325" s="6">
        <v>0.90880000000000005</v>
      </c>
      <c r="M1325" s="7">
        <v>4894</v>
      </c>
      <c r="N1325" s="7">
        <v>4801</v>
      </c>
      <c r="O1325" s="7">
        <v>4988</v>
      </c>
      <c r="P1325" t="s">
        <v>272</v>
      </c>
      <c r="Q1325" s="5">
        <f>5*12000*Table3[[#This Row],[FiveYearSurvivalRate]]</f>
        <v>54528</v>
      </c>
      <c r="R1325" s="21">
        <f>365*5*Table3[[#This Row],[FiveYearSurvivalRate]]</f>
        <v>1658.5600000000002</v>
      </c>
      <c r="S1325" s="19">
        <f>6000/Table3[[#This Row],[Gas Mileage]]*4</f>
        <v>1066.6666666666667</v>
      </c>
      <c r="T1325" s="19">
        <f>5000</f>
        <v>5000</v>
      </c>
      <c r="U1325" s="19">
        <f>Table3[[#This Row],[Price]]^0.2*20000*LOG((Table3[[#This Row],[Age]]+2))*Table3[[#This Row],[FiveYearDeathRate]]</f>
        <v>9976.0272552167116</v>
      </c>
      <c r="V1325" s="19">
        <f>Table3[Price]+Table3[[#This Row],[FiveYearFuelCost]]+Table3[[#This Row],[FiveYearInsurance]]+Table3[[#This Row],[FiveYearRepairCost]]</f>
        <v>20936.69392188338</v>
      </c>
    </row>
    <row r="1326" spans="1:22" x14ac:dyDescent="0.25">
      <c r="A1326" t="s">
        <v>3080</v>
      </c>
      <c r="B1326" t="s">
        <v>3097</v>
      </c>
      <c r="C1326" t="s">
        <v>3098</v>
      </c>
      <c r="D1326">
        <v>2007</v>
      </c>
      <c r="E1326">
        <v>7</v>
      </c>
      <c r="F1326">
        <v>1.33</v>
      </c>
      <c r="G1326" s="21">
        <v>20</v>
      </c>
      <c r="H1326" s="5">
        <v>84000</v>
      </c>
      <c r="I1326" s="6">
        <v>1.14E-2</v>
      </c>
      <c r="J1326" s="6">
        <v>0.98860000000000003</v>
      </c>
      <c r="K1326" s="6">
        <v>7.3133333300000006E-2</v>
      </c>
      <c r="L1326" s="6">
        <v>0.92686666669999995</v>
      </c>
      <c r="M1326" s="7">
        <v>6625</v>
      </c>
      <c r="N1326" s="7">
        <v>6502</v>
      </c>
      <c r="O1326" s="7">
        <v>6748</v>
      </c>
      <c r="P1326" t="s">
        <v>654</v>
      </c>
      <c r="Q1326" s="5">
        <f>5*12000*Table3[[#This Row],[FiveYearSurvivalRate]]</f>
        <v>55612.000002000001</v>
      </c>
      <c r="R1326" s="21">
        <f>365*5*Table3[[#This Row],[FiveYearSurvivalRate]]</f>
        <v>1691.5316667274999</v>
      </c>
      <c r="S1326" s="19">
        <f>6000/Table3[[#This Row],[Gas Mileage]]*4</f>
        <v>1200</v>
      </c>
      <c r="T1326" s="19">
        <f>5000</f>
        <v>5000</v>
      </c>
      <c r="U1326" s="19">
        <f>Table3[[#This Row],[Price]]^0.2*20000*LOG((Table3[[#This Row],[Age]]+2))*Table3[[#This Row],[FiveYearDeathRate]]</f>
        <v>8110.3818136869368</v>
      </c>
      <c r="V1326" s="19">
        <f>Table3[Price]+Table3[[#This Row],[FiveYearFuelCost]]+Table3[[#This Row],[FiveYearInsurance]]+Table3[[#This Row],[FiveYearRepairCost]]</f>
        <v>20935.381813686938</v>
      </c>
    </row>
    <row r="1327" spans="1:22" x14ac:dyDescent="0.25">
      <c r="A1327" t="s">
        <v>3466</v>
      </c>
      <c r="B1327" t="s">
        <v>3499</v>
      </c>
      <c r="C1327" t="s">
        <v>3500</v>
      </c>
      <c r="D1327">
        <v>2014</v>
      </c>
      <c r="E1327">
        <v>0</v>
      </c>
      <c r="F1327">
        <v>4</v>
      </c>
      <c r="G1327" s="22">
        <v>32.707000000000001</v>
      </c>
      <c r="H1327" s="5">
        <v>0</v>
      </c>
      <c r="I1327" s="6">
        <v>0</v>
      </c>
      <c r="J1327" s="6">
        <v>1</v>
      </c>
      <c r="K1327" s="6">
        <v>1.2E-2</v>
      </c>
      <c r="L1327" s="6">
        <v>0.98799999999999999</v>
      </c>
      <c r="M1327" s="7">
        <v>14694</v>
      </c>
      <c r="N1327" s="7">
        <v>14430</v>
      </c>
      <c r="O1327" s="7">
        <v>14958</v>
      </c>
      <c r="P1327" t="s">
        <v>3725</v>
      </c>
      <c r="Q1327" s="5">
        <f>5*12000*Table3[[#This Row],[FiveYearSurvivalRate]]</f>
        <v>59280</v>
      </c>
      <c r="R1327" s="21">
        <f>365*5*Table3[[#This Row],[FiveYearSurvivalRate]]</f>
        <v>1803.1</v>
      </c>
      <c r="S1327" s="19">
        <f>6000/Table3[[#This Row],[Gas Mileage]]*4</f>
        <v>733.78787415537954</v>
      </c>
      <c r="T1327" s="19">
        <f>5000</f>
        <v>5000</v>
      </c>
      <c r="U1327" s="19">
        <f>Table3[[#This Row],[Price]]^0.2*20000*LOG((Table3[[#This Row],[Age]]+2))*Table3[[#This Row],[FiveYearDeathRate]]</f>
        <v>492.32174831742481</v>
      </c>
      <c r="V1327" s="19">
        <f>Table3[Price]+Table3[[#This Row],[FiveYearFuelCost]]+Table3[[#This Row],[FiveYearInsurance]]+Table3[[#This Row],[FiveYearRepairCost]]</f>
        <v>20920.109622472803</v>
      </c>
    </row>
    <row r="1328" spans="1:22" x14ac:dyDescent="0.25">
      <c r="A1328" t="s">
        <v>3217</v>
      </c>
      <c r="B1328" t="s">
        <v>3224</v>
      </c>
      <c r="C1328" t="s">
        <v>3225</v>
      </c>
      <c r="D1328">
        <v>2007</v>
      </c>
      <c r="E1328">
        <v>7</v>
      </c>
      <c r="F1328">
        <v>3.33</v>
      </c>
      <c r="G1328" s="21">
        <v>25.85</v>
      </c>
      <c r="H1328" s="5">
        <v>84000</v>
      </c>
      <c r="I1328" s="6">
        <v>1.6199999999999999E-2</v>
      </c>
      <c r="J1328" s="6">
        <v>0.98380000000000001</v>
      </c>
      <c r="K1328" s="6">
        <v>5.5800000000000002E-2</v>
      </c>
      <c r="L1328" s="6">
        <v>0.94420000000000004</v>
      </c>
      <c r="M1328" s="7">
        <v>8486</v>
      </c>
      <c r="N1328" s="7">
        <v>8335</v>
      </c>
      <c r="O1328" s="7">
        <v>8636</v>
      </c>
      <c r="P1328" t="s">
        <v>756</v>
      </c>
      <c r="Q1328" s="5">
        <f>5*12000*Table3[[#This Row],[FiveYearSurvivalRate]]</f>
        <v>56652</v>
      </c>
      <c r="R1328" s="21">
        <f>365*5*Table3[[#This Row],[FiveYearSurvivalRate]]</f>
        <v>1723.165</v>
      </c>
      <c r="S1328" s="19">
        <f>6000/Table3[[#This Row],[Gas Mileage]]*4</f>
        <v>928.43326885880072</v>
      </c>
      <c r="T1328" s="19">
        <f>5000</f>
        <v>5000</v>
      </c>
      <c r="U1328" s="19">
        <f>Table3[[#This Row],[Price]]^0.2*20000*LOG((Table3[[#This Row],[Age]]+2))*Table3[[#This Row],[FiveYearDeathRate]]</f>
        <v>6502.248447197454</v>
      </c>
      <c r="V1328" s="19">
        <f>Table3[Price]+Table3[[#This Row],[FiveYearFuelCost]]+Table3[[#This Row],[FiveYearInsurance]]+Table3[[#This Row],[FiveYearRepairCost]]</f>
        <v>20916.681716056253</v>
      </c>
    </row>
    <row r="1329" spans="1:22" x14ac:dyDescent="0.25">
      <c r="A1329" t="s">
        <v>3080</v>
      </c>
      <c r="B1329" t="s">
        <v>3081</v>
      </c>
      <c r="C1329" t="s">
        <v>3082</v>
      </c>
      <c r="D1329">
        <v>2005</v>
      </c>
      <c r="E1329">
        <v>9</v>
      </c>
      <c r="F1329">
        <v>1.33</v>
      </c>
      <c r="G1329" s="21">
        <v>22.5</v>
      </c>
      <c r="H1329" s="5">
        <v>108000</v>
      </c>
      <c r="I1329" s="6">
        <v>1.78E-2</v>
      </c>
      <c r="J1329" s="6">
        <v>0.98219999999999996</v>
      </c>
      <c r="K1329" s="6">
        <v>0.1092666667</v>
      </c>
      <c r="L1329" s="6">
        <v>0.89073333330000004</v>
      </c>
      <c r="M1329" s="7">
        <v>3322</v>
      </c>
      <c r="N1329" s="7">
        <v>3257</v>
      </c>
      <c r="O1329" s="7">
        <v>3386</v>
      </c>
      <c r="P1329" t="s">
        <v>6</v>
      </c>
      <c r="Q1329" s="5">
        <f>5*12000*Table3[[#This Row],[FiveYearSurvivalRate]]</f>
        <v>53443.999997999999</v>
      </c>
      <c r="R1329" s="21">
        <f>365*5*Table3[[#This Row],[FiveYearSurvivalRate]]</f>
        <v>1625.5883332725</v>
      </c>
      <c r="S1329" s="19">
        <f>6000/Table3[[#This Row],[Gas Mileage]]*4</f>
        <v>1066.6666666666667</v>
      </c>
      <c r="T1329" s="19">
        <f>5000</f>
        <v>5000</v>
      </c>
      <c r="U1329" s="19">
        <f>Table3[[#This Row],[Price]]^0.2*20000*LOG((Table3[[#This Row],[Age]]+2))*Table3[[#This Row],[FiveYearDeathRate]]</f>
        <v>11518.929991008474</v>
      </c>
      <c r="V1329" s="19">
        <f>Table3[Price]+Table3[[#This Row],[FiveYearFuelCost]]+Table3[[#This Row],[FiveYearInsurance]]+Table3[[#This Row],[FiveYearRepairCost]]</f>
        <v>20907.596657675142</v>
      </c>
    </row>
    <row r="1330" spans="1:22" x14ac:dyDescent="0.25">
      <c r="A1330" t="s">
        <v>3301</v>
      </c>
      <c r="B1330" t="s">
        <v>3324</v>
      </c>
      <c r="C1330" t="s">
        <v>3325</v>
      </c>
      <c r="D1330">
        <v>2005</v>
      </c>
      <c r="E1330">
        <v>9</v>
      </c>
      <c r="F1330">
        <v>1.33</v>
      </c>
      <c r="G1330" s="21">
        <v>26.2546</v>
      </c>
      <c r="H1330" s="5">
        <v>108000</v>
      </c>
      <c r="I1330" s="6">
        <v>2.1999999999999999E-2</v>
      </c>
      <c r="J1330" s="6">
        <v>0.97799999999999998</v>
      </c>
      <c r="K1330" s="6">
        <v>0.1135333333</v>
      </c>
      <c r="L1330" s="6">
        <v>0.88646666669999996</v>
      </c>
      <c r="M1330" s="7">
        <v>3149</v>
      </c>
      <c r="N1330" s="7">
        <v>3072</v>
      </c>
      <c r="O1330" s="7">
        <v>3227</v>
      </c>
      <c r="P1330" t="s">
        <v>190</v>
      </c>
      <c r="Q1330" s="5">
        <f>5*12000*Table3[[#This Row],[FiveYearSurvivalRate]]</f>
        <v>53188.000002000001</v>
      </c>
      <c r="R1330" s="21">
        <f>365*5*Table3[[#This Row],[FiveYearSurvivalRate]]</f>
        <v>1617.8016667274999</v>
      </c>
      <c r="S1330" s="19">
        <f>6000/Table3[[#This Row],[Gas Mileage]]*4</f>
        <v>914.1255246699626</v>
      </c>
      <c r="T1330" s="19">
        <f>5000</f>
        <v>5000</v>
      </c>
      <c r="U1330" s="19">
        <f>Table3[[#This Row],[Price]]^0.2*20000*LOG((Table3[[#This Row],[Age]]+2))*Table3[[#This Row],[FiveYearDeathRate]]</f>
        <v>11841.383303942677</v>
      </c>
      <c r="V1330" s="19">
        <f>Table3[Price]+Table3[[#This Row],[FiveYearFuelCost]]+Table3[[#This Row],[FiveYearInsurance]]+Table3[[#This Row],[FiveYearRepairCost]]</f>
        <v>20904.508828612641</v>
      </c>
    </row>
    <row r="1331" spans="1:22" x14ac:dyDescent="0.25">
      <c r="A1331" t="s">
        <v>3301</v>
      </c>
      <c r="B1331" t="s">
        <v>3318</v>
      </c>
      <c r="C1331" t="s">
        <v>3319</v>
      </c>
      <c r="D1331">
        <v>2005</v>
      </c>
      <c r="E1331">
        <v>9</v>
      </c>
      <c r="F1331">
        <v>1</v>
      </c>
      <c r="G1331" s="21">
        <v>20.04</v>
      </c>
      <c r="H1331" s="5">
        <v>108000</v>
      </c>
      <c r="I1331" s="6">
        <v>2.1999999999999999E-2</v>
      </c>
      <c r="J1331" s="6">
        <v>0.97799999999999998</v>
      </c>
      <c r="K1331" s="6">
        <v>0.1135333333</v>
      </c>
      <c r="L1331" s="6">
        <v>0.88646666669999996</v>
      </c>
      <c r="M1331" s="7">
        <v>2987</v>
      </c>
      <c r="N1331" s="7">
        <v>2941</v>
      </c>
      <c r="O1331" s="7">
        <v>3033</v>
      </c>
      <c r="P1331" t="s">
        <v>186</v>
      </c>
      <c r="Q1331" s="5">
        <f>5*12000*Table3[[#This Row],[FiveYearSurvivalRate]]</f>
        <v>53188.000002000001</v>
      </c>
      <c r="R1331" s="21">
        <f>365*5*Table3[[#This Row],[FiveYearSurvivalRate]]</f>
        <v>1617.8016667274999</v>
      </c>
      <c r="S1331" s="19">
        <f>6000/Table3[[#This Row],[Gas Mileage]]*4</f>
        <v>1197.6047904191616</v>
      </c>
      <c r="T1331" s="19">
        <f>5000</f>
        <v>5000</v>
      </c>
      <c r="U1331" s="19">
        <f>Table3[[#This Row],[Price]]^0.2*20000*LOG((Table3[[#This Row],[Age]]+2))*Table3[[#This Row],[FiveYearDeathRate]]</f>
        <v>11716.960120926418</v>
      </c>
      <c r="V1331" s="19">
        <f>Table3[Price]+Table3[[#This Row],[FiveYearFuelCost]]+Table3[[#This Row],[FiveYearInsurance]]+Table3[[#This Row],[FiveYearRepairCost]]</f>
        <v>20901.56491134558</v>
      </c>
    </row>
    <row r="1332" spans="1:22" x14ac:dyDescent="0.25">
      <c r="A1332" t="s">
        <v>3528</v>
      </c>
      <c r="B1332" t="s">
        <v>3531</v>
      </c>
      <c r="C1332" t="s">
        <v>3532</v>
      </c>
      <c r="D1332">
        <v>2009</v>
      </c>
      <c r="E1332">
        <v>5</v>
      </c>
      <c r="F1332">
        <v>3.33</v>
      </c>
      <c r="G1332" s="22">
        <v>22.268000000000001</v>
      </c>
      <c r="H1332" s="5">
        <v>60000</v>
      </c>
      <c r="I1332" s="6">
        <v>1.2E-2</v>
      </c>
      <c r="J1332" s="6">
        <v>0.98799999999999999</v>
      </c>
      <c r="K1332" s="6">
        <v>3.6999999999999998E-2</v>
      </c>
      <c r="L1332" s="6">
        <v>0.96299999999999997</v>
      </c>
      <c r="M1332" s="7">
        <v>10806</v>
      </c>
      <c r="N1332" s="7">
        <v>10530</v>
      </c>
      <c r="O1332" s="7">
        <v>11082</v>
      </c>
      <c r="P1332" t="s">
        <v>1350</v>
      </c>
      <c r="Q1332" s="5">
        <f>5*12000*Table3[[#This Row],[FiveYearSurvivalRate]]</f>
        <v>57780</v>
      </c>
      <c r="R1332" s="21">
        <f>365*5*Table3[[#This Row],[FiveYearSurvivalRate]]</f>
        <v>1757.4749999999999</v>
      </c>
      <c r="S1332" s="19">
        <f>6000/Table3[[#This Row],[Gas Mileage]]*4</f>
        <v>1077.7797736662476</v>
      </c>
      <c r="T1332" s="19">
        <f>5000</f>
        <v>5000</v>
      </c>
      <c r="U1332" s="19">
        <f>Table3[[#This Row],[Price]]^0.2*20000*LOG((Table3[[#This Row],[Age]]+2))*Table3[[#This Row],[FiveYearDeathRate]]</f>
        <v>4007.4840899585442</v>
      </c>
      <c r="V1332" s="19">
        <f>Table3[Price]+Table3[[#This Row],[FiveYearFuelCost]]+Table3[[#This Row],[FiveYearInsurance]]+Table3[[#This Row],[FiveYearRepairCost]]</f>
        <v>20891.26386362479</v>
      </c>
    </row>
    <row r="1333" spans="1:22" x14ac:dyDescent="0.25">
      <c r="A1333" t="s">
        <v>3217</v>
      </c>
      <c r="B1333" t="s">
        <v>3224</v>
      </c>
      <c r="C1333" t="s">
        <v>3225</v>
      </c>
      <c r="D1333">
        <v>2010</v>
      </c>
      <c r="E1333">
        <v>4</v>
      </c>
      <c r="F1333">
        <v>3.33</v>
      </c>
      <c r="G1333" s="21">
        <v>25.85</v>
      </c>
      <c r="H1333" s="5">
        <v>48000</v>
      </c>
      <c r="I1333" s="6">
        <v>8.8000000000000005E-3</v>
      </c>
      <c r="J1333" s="6">
        <v>0.99119999999999997</v>
      </c>
      <c r="K1333" s="6">
        <v>2.1399999999999999E-2</v>
      </c>
      <c r="L1333" s="6">
        <v>0.97860000000000003</v>
      </c>
      <c r="M1333" s="7">
        <v>12756</v>
      </c>
      <c r="N1333" s="7">
        <v>12550</v>
      </c>
      <c r="O1333" s="7">
        <v>12962</v>
      </c>
      <c r="P1333" t="s">
        <v>1820</v>
      </c>
      <c r="Q1333" s="5">
        <f>5*12000*Table3[[#This Row],[FiveYearSurvivalRate]]</f>
        <v>58716</v>
      </c>
      <c r="R1333" s="21">
        <f>365*5*Table3[[#This Row],[FiveYearSurvivalRate]]</f>
        <v>1785.9449999999999</v>
      </c>
      <c r="S1333" s="19">
        <f>6000/Table3[[#This Row],[Gas Mileage]]*4</f>
        <v>928.43326885880072</v>
      </c>
      <c r="T1333" s="19">
        <f>5000</f>
        <v>5000</v>
      </c>
      <c r="U1333" s="19">
        <f>Table3[[#This Row],[Price]]^0.2*20000*LOG((Table3[[#This Row],[Age]]+2))*Table3[[#This Row],[FiveYearDeathRate]]</f>
        <v>2206.2295174044029</v>
      </c>
      <c r="V1333" s="19">
        <f>Table3[Price]+Table3[[#This Row],[FiveYearFuelCost]]+Table3[[#This Row],[FiveYearInsurance]]+Table3[[#This Row],[FiveYearRepairCost]]</f>
        <v>20890.662786263201</v>
      </c>
    </row>
    <row r="1334" spans="1:22" x14ac:dyDescent="0.25">
      <c r="A1334" t="s">
        <v>3288</v>
      </c>
      <c r="B1334" t="s">
        <v>3297</v>
      </c>
      <c r="C1334" t="s">
        <v>3298</v>
      </c>
      <c r="D1334">
        <v>2010</v>
      </c>
      <c r="E1334">
        <v>4</v>
      </c>
      <c r="F1334">
        <v>3.33</v>
      </c>
      <c r="G1334" s="21">
        <v>24.58</v>
      </c>
      <c r="H1334" s="5">
        <v>48000</v>
      </c>
      <c r="I1334" s="6">
        <v>1.3599999999999999E-2</v>
      </c>
      <c r="J1334" s="6">
        <v>0.98640000000000005</v>
      </c>
      <c r="K1334" s="6">
        <v>4.82E-2</v>
      </c>
      <c r="L1334" s="6">
        <v>0.95179999999999998</v>
      </c>
      <c r="M1334" s="7">
        <v>10161</v>
      </c>
      <c r="N1334" s="7">
        <v>9886</v>
      </c>
      <c r="O1334" s="7">
        <v>10436</v>
      </c>
      <c r="P1334" t="s">
        <v>1880</v>
      </c>
      <c r="Q1334" s="5">
        <f>5*12000*Table3[[#This Row],[FiveYearSurvivalRate]]</f>
        <v>57108</v>
      </c>
      <c r="R1334" s="21">
        <f>365*5*Table3[[#This Row],[FiveYearSurvivalRate]]</f>
        <v>1737.0349999999999</v>
      </c>
      <c r="S1334" s="19">
        <f>6000/Table3[[#This Row],[Gas Mileage]]*4</f>
        <v>976.40358014646063</v>
      </c>
      <c r="T1334" s="19">
        <f>5000</f>
        <v>5000</v>
      </c>
      <c r="U1334" s="19">
        <f>Table3[[#This Row],[Price]]^0.2*20000*LOG((Table3[[#This Row],[Age]]+2))*Table3[[#This Row],[FiveYearDeathRate]]</f>
        <v>4748.1927855944741</v>
      </c>
      <c r="V1334" s="19">
        <f>Table3[Price]+Table3[[#This Row],[FiveYearFuelCost]]+Table3[[#This Row],[FiveYearInsurance]]+Table3[[#This Row],[FiveYearRepairCost]]</f>
        <v>20885.596365740934</v>
      </c>
    </row>
    <row r="1335" spans="1:22" x14ac:dyDescent="0.25">
      <c r="A1335" t="s">
        <v>3217</v>
      </c>
      <c r="B1335" t="s">
        <v>3218</v>
      </c>
      <c r="C1335" t="s">
        <v>3219</v>
      </c>
      <c r="D1335">
        <v>2009</v>
      </c>
      <c r="E1335">
        <v>5</v>
      </c>
      <c r="F1335">
        <v>3.67</v>
      </c>
      <c r="G1335" s="21">
        <v>26.29</v>
      </c>
      <c r="H1335" s="5">
        <v>60000</v>
      </c>
      <c r="I1335" s="6">
        <v>1.0999999999999999E-2</v>
      </c>
      <c r="J1335" s="6">
        <v>0.98899999999999999</v>
      </c>
      <c r="K1335" s="6">
        <v>3.6999999999999998E-2</v>
      </c>
      <c r="L1335" s="6">
        <v>0.96299999999999997</v>
      </c>
      <c r="M1335" s="7">
        <v>10951</v>
      </c>
      <c r="N1335" s="7">
        <v>10730</v>
      </c>
      <c r="O1335" s="7">
        <v>11172</v>
      </c>
      <c r="P1335" t="s">
        <v>1450</v>
      </c>
      <c r="Q1335" s="5">
        <f>5*12000*Table3[[#This Row],[FiveYearSurvivalRate]]</f>
        <v>57780</v>
      </c>
      <c r="R1335" s="21">
        <f>365*5*Table3[[#This Row],[FiveYearSurvivalRate]]</f>
        <v>1757.4749999999999</v>
      </c>
      <c r="S1335" s="19">
        <f>6000/Table3[[#This Row],[Gas Mileage]]*4</f>
        <v>912.89463674400918</v>
      </c>
      <c r="T1335" s="19">
        <f>5000</f>
        <v>5000</v>
      </c>
      <c r="U1335" s="19">
        <f>Table3[[#This Row],[Price]]^0.2*20000*LOG((Table3[[#This Row],[Age]]+2))*Table3[[#This Row],[FiveYearDeathRate]]</f>
        <v>4018.1816868526457</v>
      </c>
      <c r="V1335" s="19">
        <f>Table3[Price]+Table3[[#This Row],[FiveYearFuelCost]]+Table3[[#This Row],[FiveYearInsurance]]+Table3[[#This Row],[FiveYearRepairCost]]</f>
        <v>20882.076323596651</v>
      </c>
    </row>
    <row r="1336" spans="1:22" x14ac:dyDescent="0.25">
      <c r="A1336" t="s">
        <v>3398</v>
      </c>
      <c r="B1336" t="s">
        <v>3405</v>
      </c>
      <c r="C1336" t="s">
        <v>3406</v>
      </c>
      <c r="D1336">
        <v>2009</v>
      </c>
      <c r="E1336">
        <v>5</v>
      </c>
      <c r="F1336">
        <v>4</v>
      </c>
      <c r="G1336" s="21">
        <v>26.11</v>
      </c>
      <c r="H1336" s="5">
        <v>60000</v>
      </c>
      <c r="I1336" s="6">
        <v>1.2E-2</v>
      </c>
      <c r="J1336" s="6">
        <v>0.98799999999999999</v>
      </c>
      <c r="K1336" s="6">
        <v>4.9000000000000002E-2</v>
      </c>
      <c r="L1336" s="6">
        <v>0.95099999999999996</v>
      </c>
      <c r="M1336" s="7">
        <v>9744</v>
      </c>
      <c r="N1336" s="7">
        <v>9442</v>
      </c>
      <c r="O1336" s="7">
        <v>10045</v>
      </c>
      <c r="P1336" t="s">
        <v>1234</v>
      </c>
      <c r="Q1336" s="5">
        <f>5*12000*Table3[[#This Row],[FiveYearSurvivalRate]]</f>
        <v>57060</v>
      </c>
      <c r="R1336" s="21">
        <f>365*5*Table3[[#This Row],[FiveYearSurvivalRate]]</f>
        <v>1735.5749999999998</v>
      </c>
      <c r="S1336" s="19">
        <f>6000/Table3[[#This Row],[Gas Mileage]]*4</f>
        <v>919.18805055534278</v>
      </c>
      <c r="T1336" s="19">
        <f>5000</f>
        <v>5000</v>
      </c>
      <c r="U1336" s="19">
        <f>Table3[[#This Row],[Price]]^0.2*20000*LOG((Table3[[#This Row],[Age]]+2))*Table3[[#This Row],[FiveYearDeathRate]]</f>
        <v>5198.5308457387782</v>
      </c>
      <c r="V1336" s="19">
        <f>Table3[Price]+Table3[[#This Row],[FiveYearFuelCost]]+Table3[[#This Row],[FiveYearInsurance]]+Table3[[#This Row],[FiveYearRepairCost]]</f>
        <v>20861.718896294122</v>
      </c>
    </row>
    <row r="1337" spans="1:22" x14ac:dyDescent="0.25">
      <c r="A1337" t="s">
        <v>3162</v>
      </c>
      <c r="B1337" t="s">
        <v>3163</v>
      </c>
      <c r="C1337" t="s">
        <v>3164</v>
      </c>
      <c r="D1337">
        <v>2012</v>
      </c>
      <c r="E1337">
        <v>2</v>
      </c>
      <c r="F1337">
        <v>4</v>
      </c>
      <c r="G1337" s="21">
        <v>23.24</v>
      </c>
      <c r="H1337" s="5">
        <v>24000</v>
      </c>
      <c r="I1337" s="6">
        <v>6.7999999999999996E-3</v>
      </c>
      <c r="J1337" s="6">
        <v>0.99319999999999997</v>
      </c>
      <c r="K1337" s="6">
        <v>3.2599999999999997E-2</v>
      </c>
      <c r="L1337" s="6">
        <v>0.96740000000000004</v>
      </c>
      <c r="M1337" s="7">
        <v>12244</v>
      </c>
      <c r="N1337" s="7">
        <v>11963</v>
      </c>
      <c r="O1337" s="7">
        <v>12526</v>
      </c>
      <c r="P1337" t="s">
        <v>2544</v>
      </c>
      <c r="Q1337" s="5">
        <f>5*12000*Table3[[#This Row],[FiveYearSurvivalRate]]</f>
        <v>58044</v>
      </c>
      <c r="R1337" s="21">
        <f>365*5*Table3[[#This Row],[FiveYearSurvivalRate]]</f>
        <v>1765.5050000000001</v>
      </c>
      <c r="S1337" s="19">
        <f>6000/Table3[[#This Row],[Gas Mileage]]*4</f>
        <v>1032.7022375215147</v>
      </c>
      <c r="T1337" s="19">
        <f>5000</f>
        <v>5000</v>
      </c>
      <c r="U1337" s="19">
        <f>Table3[[#This Row],[Price]]^0.2*20000*LOG((Table3[[#This Row],[Age]]+2))*Table3[[#This Row],[FiveYearDeathRate]]</f>
        <v>2579.1228427295669</v>
      </c>
      <c r="V1337" s="19">
        <f>Table3[Price]+Table3[[#This Row],[FiveYearFuelCost]]+Table3[[#This Row],[FiveYearInsurance]]+Table3[[#This Row],[FiveYearRepairCost]]</f>
        <v>20855.825080251085</v>
      </c>
    </row>
    <row r="1338" spans="1:22" x14ac:dyDescent="0.25">
      <c r="A1338" t="s">
        <v>3503</v>
      </c>
      <c r="B1338" t="s">
        <v>3508</v>
      </c>
      <c r="C1338" t="s">
        <v>3509</v>
      </c>
      <c r="D1338">
        <v>2008</v>
      </c>
      <c r="E1338">
        <v>6</v>
      </c>
      <c r="F1338">
        <v>4</v>
      </c>
      <c r="G1338" s="22">
        <v>27.5</v>
      </c>
      <c r="H1338" s="5">
        <v>72000</v>
      </c>
      <c r="I1338" s="6">
        <v>1.4500000000000001E-2</v>
      </c>
      <c r="J1338" s="6">
        <v>0.98550000000000004</v>
      </c>
      <c r="K1338" s="6">
        <v>5.6133333299999998E-2</v>
      </c>
      <c r="L1338" s="6">
        <v>0.94386666669999997</v>
      </c>
      <c r="M1338" s="7">
        <v>8751</v>
      </c>
      <c r="N1338" s="7">
        <v>8517</v>
      </c>
      <c r="O1338" s="7">
        <v>8986</v>
      </c>
      <c r="P1338" t="s">
        <v>974</v>
      </c>
      <c r="Q1338" s="5">
        <f>5*12000*Table3[[#This Row],[FiveYearSurvivalRate]]</f>
        <v>56632.000002000001</v>
      </c>
      <c r="R1338" s="21">
        <f>365*5*Table3[[#This Row],[FiveYearSurvivalRate]]</f>
        <v>1722.5566667275</v>
      </c>
      <c r="S1338" s="19">
        <f>6000/Table3[[#This Row],[Gas Mileage]]*4</f>
        <v>872.72727272727275</v>
      </c>
      <c r="T1338" s="19">
        <f>5000</f>
        <v>5000</v>
      </c>
      <c r="U1338" s="19">
        <f>Table3[[#This Row],[Price]]^0.2*20000*LOG((Table3[[#This Row],[Age]]+2))*Table3[[#This Row],[FiveYearDeathRate]]</f>
        <v>6228.6423123856166</v>
      </c>
      <c r="V1338" s="19">
        <f>Table3[Price]+Table3[[#This Row],[FiveYearFuelCost]]+Table3[[#This Row],[FiveYearInsurance]]+Table3[[#This Row],[FiveYearRepairCost]]</f>
        <v>20852.369585112887</v>
      </c>
    </row>
    <row r="1339" spans="1:22" x14ac:dyDescent="0.25">
      <c r="A1339" t="s">
        <v>3301</v>
      </c>
      <c r="B1339" t="s">
        <v>3320</v>
      </c>
      <c r="C1339" t="s">
        <v>3321</v>
      </c>
      <c r="D1339">
        <v>2006</v>
      </c>
      <c r="E1339">
        <v>8</v>
      </c>
      <c r="F1339">
        <v>0.67</v>
      </c>
      <c r="G1339" s="21">
        <v>22.684999999999999</v>
      </c>
      <c r="H1339" s="5">
        <v>96000</v>
      </c>
      <c r="I1339" s="6">
        <v>1.95E-2</v>
      </c>
      <c r="J1339" s="6">
        <v>0.98050000000000004</v>
      </c>
      <c r="K1339" s="6">
        <v>9.4399999999999998E-2</v>
      </c>
      <c r="L1339" s="6">
        <v>0.90559999999999996</v>
      </c>
      <c r="M1339" s="7">
        <v>4583</v>
      </c>
      <c r="N1339" s="7">
        <v>4483</v>
      </c>
      <c r="O1339" s="7">
        <v>4684</v>
      </c>
      <c r="P1339" t="s">
        <v>474</v>
      </c>
      <c r="Q1339" s="5">
        <f>5*12000*Table3[[#This Row],[FiveYearSurvivalRate]]</f>
        <v>54336</v>
      </c>
      <c r="R1339" s="21">
        <f>365*5*Table3[[#This Row],[FiveYearSurvivalRate]]</f>
        <v>1652.72</v>
      </c>
      <c r="S1339" s="19">
        <f>6000/Table3[[#This Row],[Gas Mileage]]*4</f>
        <v>1057.9678201454706</v>
      </c>
      <c r="T1339" s="19">
        <f>5000</f>
        <v>5000</v>
      </c>
      <c r="U1339" s="19">
        <f>Table3[[#This Row],[Price]]^0.2*20000*LOG((Table3[[#This Row],[Age]]+2))*Table3[[#This Row],[FiveYearDeathRate]]</f>
        <v>10191.355741189334</v>
      </c>
      <c r="V1339" s="19">
        <f>Table3[Price]+Table3[[#This Row],[FiveYearFuelCost]]+Table3[[#This Row],[FiveYearInsurance]]+Table3[[#This Row],[FiveYearRepairCost]]</f>
        <v>20832.323561334804</v>
      </c>
    </row>
    <row r="1340" spans="1:22" x14ac:dyDescent="0.25">
      <c r="A1340" t="s">
        <v>3503</v>
      </c>
      <c r="B1340" t="s">
        <v>3524</v>
      </c>
      <c r="C1340" t="s">
        <v>3525</v>
      </c>
      <c r="D1340">
        <v>2009</v>
      </c>
      <c r="E1340">
        <v>5</v>
      </c>
      <c r="F1340">
        <v>4</v>
      </c>
      <c r="G1340" s="22">
        <v>21.91</v>
      </c>
      <c r="H1340" s="5">
        <v>60000</v>
      </c>
      <c r="I1340" s="6">
        <v>1.2E-2</v>
      </c>
      <c r="J1340" s="6">
        <v>0.98799999999999999</v>
      </c>
      <c r="K1340" s="6">
        <v>3.6999999999999998E-2</v>
      </c>
      <c r="L1340" s="6">
        <v>0.96299999999999997</v>
      </c>
      <c r="M1340" s="7">
        <v>10726</v>
      </c>
      <c r="N1340" s="7">
        <v>10508</v>
      </c>
      <c r="O1340" s="7">
        <v>10943</v>
      </c>
      <c r="P1340" t="s">
        <v>1346</v>
      </c>
      <c r="Q1340" s="5">
        <f>5*12000*Table3[[#This Row],[FiveYearSurvivalRate]]</f>
        <v>57780</v>
      </c>
      <c r="R1340" s="21">
        <f>365*5*Table3[[#This Row],[FiveYearSurvivalRate]]</f>
        <v>1757.4749999999999</v>
      </c>
      <c r="S1340" s="19">
        <f>6000/Table3[[#This Row],[Gas Mileage]]*4</f>
        <v>1095.3902327704245</v>
      </c>
      <c r="T1340" s="19">
        <f>5000</f>
        <v>5000</v>
      </c>
      <c r="U1340" s="19">
        <f>Table3[[#This Row],[Price]]^0.2*20000*LOG((Table3[[#This Row],[Age]]+2))*Table3[[#This Row],[FiveYearDeathRate]]</f>
        <v>4001.5327229202803</v>
      </c>
      <c r="V1340" s="19">
        <f>Table3[Price]+Table3[[#This Row],[FiveYearFuelCost]]+Table3[[#This Row],[FiveYearInsurance]]+Table3[[#This Row],[FiveYearRepairCost]]</f>
        <v>20822.922955690705</v>
      </c>
    </row>
    <row r="1341" spans="1:22" x14ac:dyDescent="0.25">
      <c r="A1341" t="s">
        <v>3244</v>
      </c>
      <c r="B1341" t="s">
        <v>3249</v>
      </c>
      <c r="C1341" t="s">
        <v>3250</v>
      </c>
      <c r="D1341">
        <v>2011</v>
      </c>
      <c r="E1341">
        <v>3</v>
      </c>
      <c r="F1341">
        <v>4</v>
      </c>
      <c r="G1341" s="21">
        <v>26.02</v>
      </c>
      <c r="H1341" s="5">
        <v>36000</v>
      </c>
      <c r="I1341" s="6">
        <v>1.2E-2</v>
      </c>
      <c r="J1341" s="6">
        <v>0.98799999999999999</v>
      </c>
      <c r="K1341" s="6">
        <v>0.05</v>
      </c>
      <c r="L1341" s="6">
        <v>0.95</v>
      </c>
      <c r="M1341" s="7">
        <v>10450</v>
      </c>
      <c r="N1341" s="7">
        <v>10178</v>
      </c>
      <c r="O1341" s="7">
        <v>10723</v>
      </c>
      <c r="P1341" t="s">
        <v>2270</v>
      </c>
      <c r="Q1341" s="5">
        <f>5*12000*Table3[[#This Row],[FiveYearSurvivalRate]]</f>
        <v>57000</v>
      </c>
      <c r="R1341" s="21">
        <f>365*5*Table3[[#This Row],[FiveYearSurvivalRate]]</f>
        <v>1733.75</v>
      </c>
      <c r="S1341" s="19">
        <f>6000/Table3[[#This Row],[Gas Mileage]]*4</f>
        <v>922.36740968485776</v>
      </c>
      <c r="T1341" s="19">
        <f>5000</f>
        <v>5000</v>
      </c>
      <c r="U1341" s="19">
        <f>Table3[[#This Row],[Price]]^0.2*20000*LOG((Table3[[#This Row],[Age]]+2))*Table3[[#This Row],[FiveYearDeathRate]]</f>
        <v>4449.1986511006889</v>
      </c>
      <c r="V1341" s="19">
        <f>Table3[Price]+Table3[[#This Row],[FiveYearFuelCost]]+Table3[[#This Row],[FiveYearInsurance]]+Table3[[#This Row],[FiveYearRepairCost]]</f>
        <v>20821.566060785546</v>
      </c>
    </row>
    <row r="1342" spans="1:22" x14ac:dyDescent="0.25">
      <c r="A1342" t="s">
        <v>3466</v>
      </c>
      <c r="B1342" t="s">
        <v>3495</v>
      </c>
      <c r="C1342" t="s">
        <v>3496</v>
      </c>
      <c r="D1342">
        <v>2007</v>
      </c>
      <c r="E1342">
        <v>7</v>
      </c>
      <c r="F1342">
        <v>2.33</v>
      </c>
      <c r="G1342" s="22">
        <v>20.79</v>
      </c>
      <c r="H1342" s="5">
        <v>84000</v>
      </c>
      <c r="I1342" s="6">
        <v>1.8800000000000001E-2</v>
      </c>
      <c r="J1342" s="6">
        <v>0.98119999999999996</v>
      </c>
      <c r="K1342" s="6">
        <v>6.1866666700000003E-2</v>
      </c>
      <c r="L1342" s="6">
        <v>0.93813333330000004</v>
      </c>
      <c r="M1342" s="7">
        <v>7602</v>
      </c>
      <c r="N1342" s="7">
        <v>7438</v>
      </c>
      <c r="O1342" s="7">
        <v>7765</v>
      </c>
      <c r="P1342" t="s">
        <v>624</v>
      </c>
      <c r="Q1342" s="5">
        <f>5*12000*Table3[[#This Row],[FiveYearSurvivalRate]]</f>
        <v>56287.999997999999</v>
      </c>
      <c r="R1342" s="21">
        <f>365*5*Table3[[#This Row],[FiveYearSurvivalRate]]</f>
        <v>1712.0933332725001</v>
      </c>
      <c r="S1342" s="19">
        <f>6000/Table3[[#This Row],[Gas Mileage]]*4</f>
        <v>1154.4011544011544</v>
      </c>
      <c r="T1342" s="19">
        <f>5000</f>
        <v>5000</v>
      </c>
      <c r="U1342" s="19">
        <f>Table3[[#This Row],[Price]]^0.2*20000*LOG((Table3[[#This Row],[Age]]+2))*Table3[[#This Row],[FiveYearDeathRate]]</f>
        <v>7052.3043363146471</v>
      </c>
      <c r="V1342" s="19">
        <f>Table3[Price]+Table3[[#This Row],[FiveYearFuelCost]]+Table3[[#This Row],[FiveYearInsurance]]+Table3[[#This Row],[FiveYearRepairCost]]</f>
        <v>20808.705490715802</v>
      </c>
    </row>
    <row r="1343" spans="1:22" x14ac:dyDescent="0.25">
      <c r="A1343" t="s">
        <v>3453</v>
      </c>
      <c r="B1343" t="s">
        <v>3462</v>
      </c>
      <c r="C1343" t="s">
        <v>3463</v>
      </c>
      <c r="D1343">
        <v>2010</v>
      </c>
      <c r="E1343">
        <v>4</v>
      </c>
      <c r="F1343">
        <v>4</v>
      </c>
      <c r="G1343" s="21">
        <v>22.145</v>
      </c>
      <c r="H1343" s="5">
        <v>48000</v>
      </c>
      <c r="I1343" s="6">
        <v>8.0000000000000004E-4</v>
      </c>
      <c r="J1343" s="6">
        <v>0.99919999999999998</v>
      </c>
      <c r="K1343" s="6">
        <v>6.6E-3</v>
      </c>
      <c r="L1343" s="6">
        <v>0.99339999999999995</v>
      </c>
      <c r="M1343" s="7">
        <v>14026</v>
      </c>
      <c r="N1343" s="7">
        <v>13695</v>
      </c>
      <c r="O1343" s="7">
        <v>14357</v>
      </c>
      <c r="P1343" t="s">
        <v>1652</v>
      </c>
      <c r="Q1343" s="5">
        <f>5*12000*Table3[[#This Row],[FiveYearSurvivalRate]]</f>
        <v>59604</v>
      </c>
      <c r="R1343" s="21">
        <f>365*5*Table3[[#This Row],[FiveYearSurvivalRate]]</f>
        <v>1812.9549999999999</v>
      </c>
      <c r="S1343" s="19">
        <f>6000/Table3[[#This Row],[Gas Mileage]]*4</f>
        <v>1083.7660871528562</v>
      </c>
      <c r="T1343" s="19">
        <f>5000</f>
        <v>5000</v>
      </c>
      <c r="U1343" s="19">
        <f>Table3[[#This Row],[Price]]^0.2*20000*LOG((Table3[[#This Row],[Age]]+2))*Table3[[#This Row],[FiveYearDeathRate]]</f>
        <v>693.46527329217668</v>
      </c>
      <c r="V1343" s="19">
        <f>Table3[Price]+Table3[[#This Row],[FiveYearFuelCost]]+Table3[[#This Row],[FiveYearInsurance]]+Table3[[#This Row],[FiveYearRepairCost]]</f>
        <v>20803.231360445032</v>
      </c>
    </row>
    <row r="1344" spans="1:22" x14ac:dyDescent="0.25">
      <c r="A1344" t="s">
        <v>3175</v>
      </c>
      <c r="B1344" t="s">
        <v>3186</v>
      </c>
      <c r="C1344" t="s">
        <v>3187</v>
      </c>
      <c r="D1344">
        <v>2014</v>
      </c>
      <c r="E1344">
        <v>0</v>
      </c>
      <c r="F1344">
        <v>4</v>
      </c>
      <c r="G1344" s="21">
        <v>43.957000000000001</v>
      </c>
      <c r="H1344" s="5">
        <v>0</v>
      </c>
      <c r="I1344" s="6">
        <v>0</v>
      </c>
      <c r="J1344" s="6">
        <v>1</v>
      </c>
      <c r="K1344" s="6">
        <v>1.0999999999999999E-2</v>
      </c>
      <c r="L1344" s="6">
        <v>0.98899999999999999</v>
      </c>
      <c r="M1344" s="7">
        <v>14798</v>
      </c>
      <c r="N1344" s="7">
        <v>14355</v>
      </c>
      <c r="O1344" s="7">
        <v>15242</v>
      </c>
      <c r="P1344" t="s">
        <v>3614</v>
      </c>
      <c r="Q1344" s="5">
        <f>5*12000*Table3[[#This Row],[FiveYearSurvivalRate]]</f>
        <v>59340</v>
      </c>
      <c r="R1344" s="21">
        <f>365*5*Table3[[#This Row],[FiveYearSurvivalRate]]</f>
        <v>1804.925</v>
      </c>
      <c r="S1344" s="19">
        <f>6000/Table3[[#This Row],[Gas Mileage]]*4</f>
        <v>545.98812475828652</v>
      </c>
      <c r="T1344" s="19">
        <f>5000</f>
        <v>5000</v>
      </c>
      <c r="U1344" s="19">
        <f>Table3[[#This Row],[Price]]^0.2*20000*LOG((Table3[[#This Row],[Age]]+2))*Table3[[#This Row],[FiveYearDeathRate]]</f>
        <v>451.93196275316257</v>
      </c>
      <c r="V1344" s="19">
        <f>Table3[Price]+Table3[[#This Row],[FiveYearFuelCost]]+Table3[[#This Row],[FiveYearInsurance]]+Table3[[#This Row],[FiveYearRepairCost]]</f>
        <v>20795.920087511451</v>
      </c>
    </row>
    <row r="1345" spans="1:22" x14ac:dyDescent="0.25">
      <c r="A1345" t="s">
        <v>3466</v>
      </c>
      <c r="B1345" t="s">
        <v>3495</v>
      </c>
      <c r="C1345" t="s">
        <v>3496</v>
      </c>
      <c r="D1345">
        <v>2008</v>
      </c>
      <c r="E1345">
        <v>6</v>
      </c>
      <c r="F1345">
        <v>2.33</v>
      </c>
      <c r="G1345" s="22">
        <v>20.79</v>
      </c>
      <c r="H1345" s="5">
        <v>72000</v>
      </c>
      <c r="I1345" s="6">
        <v>1.54E-2</v>
      </c>
      <c r="J1345" s="6">
        <v>0.98460000000000003</v>
      </c>
      <c r="K1345" s="6">
        <v>5.3933333299999997E-2</v>
      </c>
      <c r="L1345" s="6">
        <v>0.94606666669999995</v>
      </c>
      <c r="M1345" s="7">
        <v>8648</v>
      </c>
      <c r="N1345" s="7">
        <v>8493</v>
      </c>
      <c r="O1345" s="7">
        <v>8804</v>
      </c>
      <c r="P1345" t="s">
        <v>964</v>
      </c>
      <c r="Q1345" s="5">
        <f>5*12000*Table3[[#This Row],[FiveYearSurvivalRate]]</f>
        <v>56764.000001999993</v>
      </c>
      <c r="R1345" s="21">
        <f>365*5*Table3[[#This Row],[FiveYearSurvivalRate]]</f>
        <v>1726.5716667274999</v>
      </c>
      <c r="S1345" s="19">
        <f>6000/Table3[[#This Row],[Gas Mileage]]*4</f>
        <v>1154.4011544011544</v>
      </c>
      <c r="T1345" s="19">
        <f>5000</f>
        <v>5000</v>
      </c>
      <c r="U1345" s="19">
        <f>Table3[[#This Row],[Price]]^0.2*20000*LOG((Table3[[#This Row],[Age]]+2))*Table3[[#This Row],[FiveYearDeathRate]]</f>
        <v>5970.3724035456462</v>
      </c>
      <c r="V1345" s="19">
        <f>Table3[Price]+Table3[[#This Row],[FiveYearFuelCost]]+Table3[[#This Row],[FiveYearInsurance]]+Table3[[#This Row],[FiveYearRepairCost]]</f>
        <v>20772.773557946799</v>
      </c>
    </row>
    <row r="1346" spans="1:22" x14ac:dyDescent="0.25">
      <c r="A1346" t="s">
        <v>3398</v>
      </c>
      <c r="B1346" t="s">
        <v>3399</v>
      </c>
      <c r="C1346" t="s">
        <v>3400</v>
      </c>
      <c r="D1346">
        <v>2008</v>
      </c>
      <c r="E1346">
        <v>6</v>
      </c>
      <c r="F1346">
        <v>2.33</v>
      </c>
      <c r="G1346" s="21">
        <v>21.943000000000001</v>
      </c>
      <c r="H1346" s="5">
        <v>72000</v>
      </c>
      <c r="I1346" s="6">
        <v>1.5699999999999999E-2</v>
      </c>
      <c r="J1346" s="6">
        <v>0.98429999999999995</v>
      </c>
      <c r="K1346" s="6">
        <v>6.80666667E-2</v>
      </c>
      <c r="L1346" s="6">
        <v>0.93193333330000006</v>
      </c>
      <c r="M1346" s="7">
        <v>7379</v>
      </c>
      <c r="N1346" s="7">
        <v>7258</v>
      </c>
      <c r="O1346" s="7">
        <v>7500</v>
      </c>
      <c r="P1346" t="s">
        <v>888</v>
      </c>
      <c r="Q1346" s="5">
        <f>5*12000*Table3[[#This Row],[FiveYearSurvivalRate]]</f>
        <v>55915.999998000007</v>
      </c>
      <c r="R1346" s="21">
        <f>365*5*Table3[[#This Row],[FiveYearSurvivalRate]]</f>
        <v>1700.7783332725</v>
      </c>
      <c r="S1346" s="19">
        <f>6000/Table3[[#This Row],[Gas Mileage]]*4</f>
        <v>1093.7428792781295</v>
      </c>
      <c r="T1346" s="19">
        <f>5000</f>
        <v>5000</v>
      </c>
      <c r="U1346" s="19">
        <f>Table3[[#This Row],[Price]]^0.2*20000*LOG((Table3[[#This Row],[Age]]+2))*Table3[[#This Row],[FiveYearDeathRate]]</f>
        <v>7299.5318530165632</v>
      </c>
      <c r="V1346" s="19">
        <f>Table3[Price]+Table3[[#This Row],[FiveYearFuelCost]]+Table3[[#This Row],[FiveYearInsurance]]+Table3[[#This Row],[FiveYearRepairCost]]</f>
        <v>20772.274732294693</v>
      </c>
    </row>
    <row r="1347" spans="1:22" x14ac:dyDescent="0.25">
      <c r="A1347" t="s">
        <v>3466</v>
      </c>
      <c r="B1347" t="s">
        <v>3473</v>
      </c>
      <c r="C1347" t="s">
        <v>3474</v>
      </c>
      <c r="D1347">
        <v>2008</v>
      </c>
      <c r="E1347">
        <v>6</v>
      </c>
      <c r="F1347">
        <v>3.33</v>
      </c>
      <c r="G1347" s="21">
        <v>26.6</v>
      </c>
      <c r="H1347" s="5">
        <v>72000</v>
      </c>
      <c r="I1347" s="6">
        <v>1.54E-2</v>
      </c>
      <c r="J1347" s="6">
        <v>0.98460000000000003</v>
      </c>
      <c r="K1347" s="6">
        <v>5.3933333299999997E-2</v>
      </c>
      <c r="L1347" s="6">
        <v>0.94606666669999995</v>
      </c>
      <c r="M1347" s="7">
        <v>8868</v>
      </c>
      <c r="N1347" s="7">
        <v>8663</v>
      </c>
      <c r="O1347" s="7">
        <v>9073</v>
      </c>
      <c r="P1347" t="s">
        <v>942</v>
      </c>
      <c r="Q1347" s="5">
        <f>5*12000*Table3[[#This Row],[FiveYearSurvivalRate]]</f>
        <v>56764.000001999993</v>
      </c>
      <c r="R1347" s="21">
        <f>365*5*Table3[[#This Row],[FiveYearSurvivalRate]]</f>
        <v>1726.5716667274999</v>
      </c>
      <c r="S1347" s="19">
        <f>6000/Table3[[#This Row],[Gas Mileage]]*4</f>
        <v>902.25563909774428</v>
      </c>
      <c r="T1347" s="19">
        <f>5000</f>
        <v>5000</v>
      </c>
      <c r="U1347" s="19">
        <f>Table3[[#This Row],[Price]]^0.2*20000*LOG((Table3[[#This Row],[Age]]+2))*Table3[[#This Row],[FiveYearDeathRate]]</f>
        <v>6000.4444824694901</v>
      </c>
      <c r="V1347" s="19">
        <f>Table3[Price]+Table3[[#This Row],[FiveYearFuelCost]]+Table3[[#This Row],[FiveYearInsurance]]+Table3[[#This Row],[FiveYearRepairCost]]</f>
        <v>20770.700121567235</v>
      </c>
    </row>
    <row r="1348" spans="1:22" x14ac:dyDescent="0.25">
      <c r="A1348" t="s">
        <v>3528</v>
      </c>
      <c r="B1348" t="s">
        <v>3539</v>
      </c>
      <c r="C1348" t="s">
        <v>3540</v>
      </c>
      <c r="D1348">
        <v>2008</v>
      </c>
      <c r="E1348">
        <v>6</v>
      </c>
      <c r="F1348">
        <v>4</v>
      </c>
      <c r="G1348" s="22">
        <v>24.085000000000001</v>
      </c>
      <c r="H1348" s="5">
        <v>72000</v>
      </c>
      <c r="I1348" s="6">
        <v>1.4500000000000001E-2</v>
      </c>
      <c r="J1348" s="6">
        <v>0.98550000000000004</v>
      </c>
      <c r="K1348" s="6">
        <v>5.6133333299999998E-2</v>
      </c>
      <c r="L1348" s="6">
        <v>0.94386666669999997</v>
      </c>
      <c r="M1348" s="7">
        <v>8570</v>
      </c>
      <c r="N1348" s="7">
        <v>8313</v>
      </c>
      <c r="O1348" s="7">
        <v>8826</v>
      </c>
      <c r="P1348" t="s">
        <v>994</v>
      </c>
      <c r="Q1348" s="5">
        <f>5*12000*Table3[[#This Row],[FiveYearSurvivalRate]]</f>
        <v>56632.000002000001</v>
      </c>
      <c r="R1348" s="21">
        <f>365*5*Table3[[#This Row],[FiveYearSurvivalRate]]</f>
        <v>1722.5566667275</v>
      </c>
      <c r="S1348" s="19">
        <f>6000/Table3[[#This Row],[Gas Mileage]]*4</f>
        <v>996.4708324683412</v>
      </c>
      <c r="T1348" s="19">
        <f>5000</f>
        <v>5000</v>
      </c>
      <c r="U1348" s="19">
        <f>Table3[[#This Row],[Price]]^0.2*20000*LOG((Table3[[#This Row],[Age]]+2))*Table3[[#This Row],[FiveYearDeathRate]]</f>
        <v>6202.6606201042323</v>
      </c>
      <c r="V1348" s="19">
        <f>Table3[Price]+Table3[[#This Row],[FiveYearFuelCost]]+Table3[[#This Row],[FiveYearInsurance]]+Table3[[#This Row],[FiveYearRepairCost]]</f>
        <v>20769.131452572576</v>
      </c>
    </row>
    <row r="1349" spans="1:22" x14ac:dyDescent="0.25">
      <c r="A1349" t="s">
        <v>3466</v>
      </c>
      <c r="B1349" t="s">
        <v>3491</v>
      </c>
      <c r="C1349" t="s">
        <v>3492</v>
      </c>
      <c r="D1349">
        <v>2005</v>
      </c>
      <c r="E1349">
        <v>9</v>
      </c>
      <c r="F1349">
        <v>2.67</v>
      </c>
      <c r="G1349" s="21">
        <v>20.774000000000001</v>
      </c>
      <c r="H1349" s="5">
        <v>108000</v>
      </c>
      <c r="I1349" s="6">
        <v>2.5600000000000001E-2</v>
      </c>
      <c r="J1349" s="6">
        <v>0.97440000000000004</v>
      </c>
      <c r="K1349" s="6">
        <v>7.7733333299999999E-2</v>
      </c>
      <c r="L1349" s="6">
        <v>0.92226666670000002</v>
      </c>
      <c r="M1349" s="7">
        <v>5537</v>
      </c>
      <c r="N1349" s="7">
        <v>5418</v>
      </c>
      <c r="O1349" s="7">
        <v>5655</v>
      </c>
      <c r="P1349" t="s">
        <v>34</v>
      </c>
      <c r="Q1349" s="5">
        <f>5*12000*Table3[[#This Row],[FiveYearSurvivalRate]]</f>
        <v>55336.000002000001</v>
      </c>
      <c r="R1349" s="21">
        <f>365*5*Table3[[#This Row],[FiveYearSurvivalRate]]</f>
        <v>1683.1366667274999</v>
      </c>
      <c r="S1349" s="19">
        <f>6000/Table3[[#This Row],[Gas Mileage]]*4</f>
        <v>1155.2902666795032</v>
      </c>
      <c r="T1349" s="19">
        <f>5000</f>
        <v>5000</v>
      </c>
      <c r="U1349" s="19">
        <f>Table3[[#This Row],[Price]]^0.2*20000*LOG((Table3[[#This Row],[Age]]+2))*Table3[[#This Row],[FiveYearDeathRate]]</f>
        <v>9076.255529972681</v>
      </c>
      <c r="V1349" s="19">
        <f>Table3[Price]+Table3[[#This Row],[FiveYearFuelCost]]+Table3[[#This Row],[FiveYearInsurance]]+Table3[[#This Row],[FiveYearRepairCost]]</f>
        <v>20768.545796652186</v>
      </c>
    </row>
    <row r="1350" spans="1:22" x14ac:dyDescent="0.25">
      <c r="A1350" t="s">
        <v>3503</v>
      </c>
      <c r="B1350" t="s">
        <v>3510</v>
      </c>
      <c r="C1350" t="s">
        <v>3511</v>
      </c>
      <c r="D1350">
        <v>2013</v>
      </c>
      <c r="E1350">
        <v>1</v>
      </c>
      <c r="F1350">
        <v>4</v>
      </c>
      <c r="G1350" s="22">
        <v>29.33</v>
      </c>
      <c r="H1350" s="5">
        <v>12000</v>
      </c>
      <c r="I1350" s="6">
        <v>2.3999999999999998E-3</v>
      </c>
      <c r="J1350" s="6">
        <v>0.99760000000000004</v>
      </c>
      <c r="K1350" s="6">
        <v>1.4500000000000001E-2</v>
      </c>
      <c r="L1350" s="6">
        <v>0.98550000000000004</v>
      </c>
      <c r="M1350" s="7">
        <v>14014</v>
      </c>
      <c r="N1350" s="7">
        <v>13762</v>
      </c>
      <c r="O1350" s="7">
        <v>14266</v>
      </c>
      <c r="P1350" t="s">
        <v>2818</v>
      </c>
      <c r="Q1350" s="5">
        <f>5*12000*Table3[[#This Row],[FiveYearSurvivalRate]]</f>
        <v>59130</v>
      </c>
      <c r="R1350" s="21">
        <f>365*5*Table3[[#This Row],[FiveYearSurvivalRate]]</f>
        <v>1798.5375000000001</v>
      </c>
      <c r="S1350" s="19">
        <f>6000/Table3[[#This Row],[Gas Mileage]]*4</f>
        <v>818.27480395499492</v>
      </c>
      <c r="T1350" s="19">
        <f>5000</f>
        <v>5000</v>
      </c>
      <c r="U1350" s="19">
        <f>Table3[[#This Row],[Price]]^0.2*20000*LOG((Table3[[#This Row],[Age]]+2))*Table3[[#This Row],[FiveYearDeathRate]]</f>
        <v>933.98345798517528</v>
      </c>
      <c r="V1350" s="19">
        <f>Table3[Price]+Table3[[#This Row],[FiveYearFuelCost]]+Table3[[#This Row],[FiveYearInsurance]]+Table3[[#This Row],[FiveYearRepairCost]]</f>
        <v>20766.258261940169</v>
      </c>
    </row>
    <row r="1351" spans="1:22" x14ac:dyDescent="0.25">
      <c r="A1351" t="s">
        <v>3398</v>
      </c>
      <c r="B1351" t="s">
        <v>3411</v>
      </c>
      <c r="C1351" t="s">
        <v>3412</v>
      </c>
      <c r="D1351">
        <v>2011</v>
      </c>
      <c r="E1351">
        <v>3</v>
      </c>
      <c r="F1351">
        <v>3.33</v>
      </c>
      <c r="G1351" s="21">
        <v>24.018000000000001</v>
      </c>
      <c r="H1351" s="5">
        <v>36000</v>
      </c>
      <c r="I1351" s="6">
        <v>7.1999999999999998E-3</v>
      </c>
      <c r="J1351" s="6">
        <v>0.99280000000000002</v>
      </c>
      <c r="K1351" s="6">
        <v>2.3099999999999999E-2</v>
      </c>
      <c r="L1351" s="6">
        <v>0.97689999999999999</v>
      </c>
      <c r="M1351" s="7">
        <v>12603</v>
      </c>
      <c r="N1351" s="7">
        <v>12332</v>
      </c>
      <c r="O1351" s="7">
        <v>12873</v>
      </c>
      <c r="P1351" t="s">
        <v>2008</v>
      </c>
      <c r="Q1351" s="5">
        <f>5*12000*Table3[[#This Row],[FiveYearSurvivalRate]]</f>
        <v>58614</v>
      </c>
      <c r="R1351" s="21">
        <f>365*5*Table3[[#This Row],[FiveYearSurvivalRate]]</f>
        <v>1782.8425</v>
      </c>
      <c r="S1351" s="19">
        <f>6000/Table3[[#This Row],[Gas Mileage]]*4</f>
        <v>999.25056207844113</v>
      </c>
      <c r="T1351" s="19">
        <f>5000</f>
        <v>5000</v>
      </c>
      <c r="U1351" s="19">
        <f>Table3[[#This Row],[Price]]^0.2*20000*LOG((Table3[[#This Row],[Age]]+2))*Table3[[#This Row],[FiveYearDeathRate]]</f>
        <v>2134.0043560675704</v>
      </c>
      <c r="V1351" s="19">
        <f>Table3[Price]+Table3[[#This Row],[FiveYearFuelCost]]+Table3[[#This Row],[FiveYearInsurance]]+Table3[[#This Row],[FiveYearRepairCost]]</f>
        <v>20736.254918146013</v>
      </c>
    </row>
    <row r="1352" spans="1:22" x14ac:dyDescent="0.25">
      <c r="A1352" t="s">
        <v>3301</v>
      </c>
      <c r="B1352" t="s">
        <v>3316</v>
      </c>
      <c r="C1352" t="s">
        <v>3317</v>
      </c>
      <c r="D1352">
        <v>2012</v>
      </c>
      <c r="E1352">
        <v>2</v>
      </c>
      <c r="G1352" s="21">
        <v>21.57</v>
      </c>
      <c r="H1352" s="5">
        <v>24000</v>
      </c>
      <c r="I1352" s="6">
        <v>4.7999999999999996E-3</v>
      </c>
      <c r="J1352" s="6">
        <v>0.99519999999999997</v>
      </c>
      <c r="K1352" s="6">
        <v>1.7000000000000001E-2</v>
      </c>
      <c r="L1352" s="6">
        <v>0.98299999999999998</v>
      </c>
      <c r="M1352" s="7">
        <v>13257</v>
      </c>
      <c r="N1352" s="7">
        <v>12910</v>
      </c>
      <c r="O1352" s="7">
        <v>13603</v>
      </c>
      <c r="P1352" t="s">
        <v>2670</v>
      </c>
      <c r="Q1352" s="5">
        <f>5*12000*Table3[[#This Row],[FiveYearSurvivalRate]]</f>
        <v>58980</v>
      </c>
      <c r="R1352" s="21">
        <f>365*5*Table3[[#This Row],[FiveYearSurvivalRate]]</f>
        <v>1793.9749999999999</v>
      </c>
      <c r="S1352" s="19">
        <f>6000/Table3[[#This Row],[Gas Mileage]]*4</f>
        <v>1112.6564673157163</v>
      </c>
      <c r="T1352" s="19">
        <f>5000</f>
        <v>5000</v>
      </c>
      <c r="U1352" s="19">
        <f>Table3[[#This Row],[Price]]^0.2*20000*LOG((Table3[[#This Row],[Age]]+2))*Table3[[#This Row],[FiveYearDeathRate]]</f>
        <v>1366.4940225760972</v>
      </c>
      <c r="V1352" s="19">
        <f>Table3[Price]+Table3[[#This Row],[FiveYearFuelCost]]+Table3[[#This Row],[FiveYearInsurance]]+Table3[[#This Row],[FiveYearRepairCost]]</f>
        <v>20736.150489891814</v>
      </c>
    </row>
    <row r="1353" spans="1:22" x14ac:dyDescent="0.25">
      <c r="A1353" t="s">
        <v>3301</v>
      </c>
      <c r="B1353" t="s">
        <v>3320</v>
      </c>
      <c r="C1353" t="s">
        <v>3321</v>
      </c>
      <c r="D1353">
        <v>2007</v>
      </c>
      <c r="E1353">
        <v>7</v>
      </c>
      <c r="F1353">
        <v>2.67</v>
      </c>
      <c r="G1353" s="21">
        <v>22.684999999999999</v>
      </c>
      <c r="H1353" s="5">
        <v>84000</v>
      </c>
      <c r="I1353" s="6">
        <v>1.7000000000000001E-2</v>
      </c>
      <c r="J1353" s="6">
        <v>0.98299999999999998</v>
      </c>
      <c r="K1353" s="6">
        <v>7.5266666699999998E-2</v>
      </c>
      <c r="L1353" s="6">
        <v>0.92473333329999996</v>
      </c>
      <c r="M1353" s="7">
        <v>6387</v>
      </c>
      <c r="N1353" s="7">
        <v>6250</v>
      </c>
      <c r="O1353" s="7">
        <v>6523</v>
      </c>
      <c r="P1353" t="s">
        <v>820</v>
      </c>
      <c r="Q1353" s="5">
        <f>5*12000*Table3[[#This Row],[FiveYearSurvivalRate]]</f>
        <v>55483.999997999999</v>
      </c>
      <c r="R1353" s="21">
        <f>365*5*Table3[[#This Row],[FiveYearSurvivalRate]]</f>
        <v>1687.6383332724999</v>
      </c>
      <c r="S1353" s="19">
        <f>6000/Table3[[#This Row],[Gas Mileage]]*4</f>
        <v>1057.9678201454706</v>
      </c>
      <c r="T1353" s="19">
        <f>5000</f>
        <v>5000</v>
      </c>
      <c r="U1353" s="19">
        <f>Table3[[#This Row],[Price]]^0.2*20000*LOG((Table3[[#This Row],[Age]]+2))*Table3[[#This Row],[FiveYearDeathRate]]</f>
        <v>8286.112425608193</v>
      </c>
      <c r="V1353" s="19">
        <f>Table3[Price]+Table3[[#This Row],[FiveYearFuelCost]]+Table3[[#This Row],[FiveYearInsurance]]+Table3[[#This Row],[FiveYearRepairCost]]</f>
        <v>20731.080245753663</v>
      </c>
    </row>
    <row r="1354" spans="1:22" x14ac:dyDescent="0.25">
      <c r="A1354" t="s">
        <v>3217</v>
      </c>
      <c r="B1354" t="s">
        <v>3218</v>
      </c>
      <c r="C1354" t="s">
        <v>3219</v>
      </c>
      <c r="D1354">
        <v>2008</v>
      </c>
      <c r="E1354">
        <v>6</v>
      </c>
      <c r="F1354">
        <v>3.67</v>
      </c>
      <c r="G1354" s="21">
        <v>26.29</v>
      </c>
      <c r="H1354" s="5">
        <v>72000</v>
      </c>
      <c r="I1354" s="6">
        <v>1.3599999999999999E-2</v>
      </c>
      <c r="J1354" s="6">
        <v>0.98640000000000005</v>
      </c>
      <c r="K1354" s="6">
        <v>4.6399999999999997E-2</v>
      </c>
      <c r="L1354" s="6">
        <v>0.9536</v>
      </c>
      <c r="M1354" s="7">
        <v>9572</v>
      </c>
      <c r="N1354" s="7">
        <v>9361</v>
      </c>
      <c r="O1354" s="7">
        <v>9784</v>
      </c>
      <c r="P1354" t="s">
        <v>1090</v>
      </c>
      <c r="Q1354" s="5">
        <f>5*12000*Table3[[#This Row],[FiveYearSurvivalRate]]</f>
        <v>57216</v>
      </c>
      <c r="R1354" s="21">
        <f>365*5*Table3[[#This Row],[FiveYearSurvivalRate]]</f>
        <v>1740.32</v>
      </c>
      <c r="S1354" s="19">
        <f>6000/Table3[[#This Row],[Gas Mileage]]*4</f>
        <v>912.89463674400918</v>
      </c>
      <c r="T1354" s="19">
        <f>5000</f>
        <v>5000</v>
      </c>
      <c r="U1354" s="19">
        <f>Table3[[#This Row],[Price]]^0.2*20000*LOG((Table3[[#This Row],[Age]]+2))*Table3[[#This Row],[FiveYearDeathRate]]</f>
        <v>5241.7890742730197</v>
      </c>
      <c r="V1354" s="19">
        <f>Table3[Price]+Table3[[#This Row],[FiveYearFuelCost]]+Table3[[#This Row],[FiveYearInsurance]]+Table3[[#This Row],[FiveYearRepairCost]]</f>
        <v>20726.683711017031</v>
      </c>
    </row>
    <row r="1355" spans="1:22" x14ac:dyDescent="0.25">
      <c r="A1355" t="s">
        <v>3202</v>
      </c>
      <c r="B1355" t="s">
        <v>3205</v>
      </c>
      <c r="C1355" t="s">
        <v>3206</v>
      </c>
      <c r="D1355">
        <v>2010</v>
      </c>
      <c r="E1355">
        <v>4</v>
      </c>
      <c r="F1355">
        <v>1</v>
      </c>
      <c r="G1355" s="21">
        <v>19.41</v>
      </c>
      <c r="H1355" s="5">
        <v>48000</v>
      </c>
      <c r="I1355" s="6">
        <v>1.52E-2</v>
      </c>
      <c r="J1355" s="6">
        <v>0.98480000000000001</v>
      </c>
      <c r="K1355" s="6">
        <v>4.1799999999999997E-2</v>
      </c>
      <c r="L1355" s="6">
        <v>0.95820000000000005</v>
      </c>
      <c r="M1355" s="7">
        <v>10340</v>
      </c>
      <c r="N1355" s="7">
        <v>10065</v>
      </c>
      <c r="O1355" s="7">
        <v>10615</v>
      </c>
      <c r="P1355" t="s">
        <v>1806</v>
      </c>
      <c r="Q1355" s="5">
        <f>5*12000*Table3[[#This Row],[FiveYearSurvivalRate]]</f>
        <v>57492</v>
      </c>
      <c r="R1355" s="21">
        <f>365*5*Table3[[#This Row],[FiveYearSurvivalRate]]</f>
        <v>1748.7150000000001</v>
      </c>
      <c r="S1355" s="19">
        <f>6000/Table3[[#This Row],[Gas Mileage]]*4</f>
        <v>1236.4760432766616</v>
      </c>
      <c r="T1355" s="19">
        <f>5000</f>
        <v>5000</v>
      </c>
      <c r="U1355" s="19">
        <f>Table3[[#This Row],[Price]]^0.2*20000*LOG((Table3[[#This Row],[Age]]+2))*Table3[[#This Row],[FiveYearDeathRate]]</f>
        <v>4132.1340772796884</v>
      </c>
      <c r="V1355" s="19">
        <f>Table3[Price]+Table3[[#This Row],[FiveYearFuelCost]]+Table3[[#This Row],[FiveYearInsurance]]+Table3[[#This Row],[FiveYearRepairCost]]</f>
        <v>20708.610120556354</v>
      </c>
    </row>
    <row r="1356" spans="1:22" x14ac:dyDescent="0.25">
      <c r="A1356" t="s">
        <v>3376</v>
      </c>
      <c r="B1356" t="s">
        <v>3383</v>
      </c>
      <c r="C1356" t="s">
        <v>3384</v>
      </c>
      <c r="D1356">
        <v>2011</v>
      </c>
      <c r="E1356">
        <v>3</v>
      </c>
      <c r="F1356">
        <v>4</v>
      </c>
      <c r="G1356" s="21">
        <v>32.340000000000003</v>
      </c>
      <c r="H1356" s="5">
        <v>36000</v>
      </c>
      <c r="I1356" s="6">
        <v>9.5999999999999992E-3</v>
      </c>
      <c r="J1356" s="6">
        <v>0.99039999999999995</v>
      </c>
      <c r="K1356" s="6">
        <v>2.5000000000000001E-2</v>
      </c>
      <c r="L1356" s="6">
        <v>0.97499999999999998</v>
      </c>
      <c r="M1356" s="7">
        <v>12635</v>
      </c>
      <c r="N1356" s="7">
        <v>12426</v>
      </c>
      <c r="O1356" s="7">
        <v>12844</v>
      </c>
      <c r="P1356" t="s">
        <v>1986</v>
      </c>
      <c r="Q1356" s="5">
        <f>5*12000*Table3[[#This Row],[FiveYearSurvivalRate]]</f>
        <v>58500</v>
      </c>
      <c r="R1356" s="21">
        <f>365*5*Table3[[#This Row],[FiveYearSurvivalRate]]</f>
        <v>1779.375</v>
      </c>
      <c r="S1356" s="19">
        <f>6000/Table3[[#This Row],[Gas Mileage]]*4</f>
        <v>742.11502782931348</v>
      </c>
      <c r="T1356" s="19">
        <f>5000</f>
        <v>5000</v>
      </c>
      <c r="U1356" s="19">
        <f>Table3[[#This Row],[Price]]^0.2*20000*LOG((Table3[[#This Row],[Age]]+2))*Table3[[#This Row],[FiveYearDeathRate]]</f>
        <v>2310.7001491587985</v>
      </c>
      <c r="V1356" s="19">
        <f>Table3[Price]+Table3[[#This Row],[FiveYearFuelCost]]+Table3[[#This Row],[FiveYearInsurance]]+Table3[[#This Row],[FiveYearRepairCost]]</f>
        <v>20687.815176988111</v>
      </c>
    </row>
    <row r="1357" spans="1:22" x14ac:dyDescent="0.25">
      <c r="A1357" t="s">
        <v>3376</v>
      </c>
      <c r="B1357" t="s">
        <v>3388</v>
      </c>
      <c r="C1357" t="s">
        <v>3389</v>
      </c>
      <c r="D1357">
        <v>2012</v>
      </c>
      <c r="E1357">
        <v>2</v>
      </c>
      <c r="G1357" s="21">
        <v>25.16</v>
      </c>
      <c r="H1357" s="5">
        <v>24000</v>
      </c>
      <c r="I1357" s="6">
        <v>6.4000000000000003E-3</v>
      </c>
      <c r="J1357" s="6">
        <v>0.99360000000000004</v>
      </c>
      <c r="K1357" s="6">
        <v>2.1999999999999999E-2</v>
      </c>
      <c r="L1357" s="6">
        <v>0.97799999999999998</v>
      </c>
      <c r="M1357" s="7">
        <v>12973</v>
      </c>
      <c r="N1357" s="7">
        <v>12735</v>
      </c>
      <c r="O1357" s="7">
        <v>13210</v>
      </c>
      <c r="P1357" t="s">
        <v>2362</v>
      </c>
      <c r="Q1357" s="5">
        <f>5*12000*Table3[[#This Row],[FiveYearSurvivalRate]]</f>
        <v>58680</v>
      </c>
      <c r="R1357" s="21">
        <f>365*5*Table3[[#This Row],[FiveYearSurvivalRate]]</f>
        <v>1784.85</v>
      </c>
      <c r="S1357" s="19">
        <f>6000/Table3[[#This Row],[Gas Mileage]]*4</f>
        <v>953.89507154213038</v>
      </c>
      <c r="T1357" s="19">
        <f>5000</f>
        <v>5000</v>
      </c>
      <c r="U1357" s="19">
        <f>Table3[[#This Row],[Price]]^0.2*20000*LOG((Table3[[#This Row],[Age]]+2))*Table3[[#This Row],[FiveYearDeathRate]]</f>
        <v>1760.7614778935733</v>
      </c>
      <c r="V1357" s="19">
        <f>Table3[Price]+Table3[[#This Row],[FiveYearFuelCost]]+Table3[[#This Row],[FiveYearInsurance]]+Table3[[#This Row],[FiveYearRepairCost]]</f>
        <v>20687.656549435706</v>
      </c>
    </row>
    <row r="1358" spans="1:22" x14ac:dyDescent="0.25">
      <c r="A1358" t="s">
        <v>3376</v>
      </c>
      <c r="B1358" t="s">
        <v>3385</v>
      </c>
      <c r="C1358" t="s">
        <v>3386</v>
      </c>
      <c r="D1358">
        <v>2007</v>
      </c>
      <c r="E1358">
        <v>7</v>
      </c>
      <c r="F1358">
        <v>4</v>
      </c>
      <c r="G1358" s="21">
        <v>32.97</v>
      </c>
      <c r="H1358" s="5">
        <v>84000</v>
      </c>
      <c r="I1358" s="6">
        <v>2.1999999999999999E-2</v>
      </c>
      <c r="J1358" s="6">
        <v>0.97799999999999998</v>
      </c>
      <c r="K1358" s="6">
        <v>8.8133333300000005E-2</v>
      </c>
      <c r="L1358" s="6">
        <v>0.91186666670000005</v>
      </c>
      <c r="M1358" s="7">
        <v>5524</v>
      </c>
      <c r="N1358" s="7">
        <v>5378</v>
      </c>
      <c r="O1358" s="7">
        <v>5670</v>
      </c>
      <c r="P1358" t="s">
        <v>542</v>
      </c>
      <c r="Q1358" s="5">
        <f>5*12000*Table3[[#This Row],[FiveYearSurvivalRate]]</f>
        <v>54712.000002000001</v>
      </c>
      <c r="R1358" s="21">
        <f>365*5*Table3[[#This Row],[FiveYearSurvivalRate]]</f>
        <v>1664.1566667275001</v>
      </c>
      <c r="S1358" s="19">
        <f>6000/Table3[[#This Row],[Gas Mileage]]*4</f>
        <v>727.93448589626939</v>
      </c>
      <c r="T1358" s="19">
        <f>5000</f>
        <v>5000</v>
      </c>
      <c r="U1358" s="19">
        <f>Table3[[#This Row],[Price]]^0.2*20000*LOG((Table3[[#This Row],[Age]]+2))*Table3[[#This Row],[FiveYearDeathRate]]</f>
        <v>9424.963676153091</v>
      </c>
      <c r="V1358" s="19">
        <f>Table3[Price]+Table3[[#This Row],[FiveYearFuelCost]]+Table3[[#This Row],[FiveYearInsurance]]+Table3[[#This Row],[FiveYearRepairCost]]</f>
        <v>20676.898162049358</v>
      </c>
    </row>
    <row r="1359" spans="1:22" x14ac:dyDescent="0.25">
      <c r="A1359" t="s">
        <v>3503</v>
      </c>
      <c r="B1359" t="s">
        <v>3520</v>
      </c>
      <c r="C1359" t="s">
        <v>3521</v>
      </c>
      <c r="D1359">
        <v>2009</v>
      </c>
      <c r="E1359">
        <v>5</v>
      </c>
      <c r="F1359">
        <v>4</v>
      </c>
      <c r="G1359" s="22">
        <v>25.222000000000001</v>
      </c>
      <c r="H1359" s="5">
        <v>60000</v>
      </c>
      <c r="I1359" s="6">
        <v>1.2E-2</v>
      </c>
      <c r="J1359" s="6">
        <v>0.98799999999999999</v>
      </c>
      <c r="K1359" s="6">
        <v>3.6999999999999998E-2</v>
      </c>
      <c r="L1359" s="6">
        <v>0.96299999999999997</v>
      </c>
      <c r="M1359" s="7">
        <v>10722</v>
      </c>
      <c r="N1359" s="7">
        <v>10526</v>
      </c>
      <c r="O1359" s="7">
        <v>10918</v>
      </c>
      <c r="P1359" t="s">
        <v>1342</v>
      </c>
      <c r="Q1359" s="5">
        <f>5*12000*Table3[[#This Row],[FiveYearSurvivalRate]]</f>
        <v>57780</v>
      </c>
      <c r="R1359" s="21">
        <f>365*5*Table3[[#This Row],[FiveYearSurvivalRate]]</f>
        <v>1757.4749999999999</v>
      </c>
      <c r="S1359" s="19">
        <f>6000/Table3[[#This Row],[Gas Mileage]]*4</f>
        <v>951.55023392276576</v>
      </c>
      <c r="T1359" s="19">
        <f>5000</f>
        <v>5000</v>
      </c>
      <c r="U1359" s="19">
        <f>Table3[[#This Row],[Price]]^0.2*20000*LOG((Table3[[#This Row],[Age]]+2))*Table3[[#This Row],[FiveYearDeathRate]]</f>
        <v>4001.2342235903443</v>
      </c>
      <c r="V1359" s="19">
        <f>Table3[Price]+Table3[[#This Row],[FiveYearFuelCost]]+Table3[[#This Row],[FiveYearInsurance]]+Table3[[#This Row],[FiveYearRepairCost]]</f>
        <v>20674.784457513113</v>
      </c>
    </row>
    <row r="1360" spans="1:22" x14ac:dyDescent="0.25">
      <c r="A1360" t="s">
        <v>3301</v>
      </c>
      <c r="B1360" t="s">
        <v>3318</v>
      </c>
      <c r="C1360" t="s">
        <v>3319</v>
      </c>
      <c r="D1360">
        <v>2008</v>
      </c>
      <c r="E1360">
        <v>6</v>
      </c>
      <c r="F1360">
        <v>3</v>
      </c>
      <c r="G1360" s="21">
        <v>20.04</v>
      </c>
      <c r="H1360" s="5">
        <v>72000</v>
      </c>
      <c r="I1360" s="6">
        <v>1.4500000000000001E-2</v>
      </c>
      <c r="J1360" s="6">
        <v>0.98550000000000004</v>
      </c>
      <c r="K1360" s="6">
        <v>5.6133333299999998E-2</v>
      </c>
      <c r="L1360" s="6">
        <v>0.94386666669999997</v>
      </c>
      <c r="M1360" s="7">
        <v>8308</v>
      </c>
      <c r="N1360" s="7">
        <v>8139</v>
      </c>
      <c r="O1360" s="7">
        <v>8478</v>
      </c>
      <c r="P1360" t="s">
        <v>1164</v>
      </c>
      <c r="Q1360" s="5">
        <f>5*12000*Table3[[#This Row],[FiveYearSurvivalRate]]</f>
        <v>56632.000002000001</v>
      </c>
      <c r="R1360" s="21">
        <f>365*5*Table3[[#This Row],[FiveYearSurvivalRate]]</f>
        <v>1722.5566667275</v>
      </c>
      <c r="S1360" s="19">
        <f>6000/Table3[[#This Row],[Gas Mileage]]*4</f>
        <v>1197.6047904191616</v>
      </c>
      <c r="T1360" s="19">
        <f>5000</f>
        <v>5000</v>
      </c>
      <c r="U1360" s="19">
        <f>Table3[[#This Row],[Price]]^0.2*20000*LOG((Table3[[#This Row],[Age]]+2))*Table3[[#This Row],[FiveYearDeathRate]]</f>
        <v>6164.2628971116446</v>
      </c>
      <c r="V1360" s="19">
        <f>Table3[Price]+Table3[[#This Row],[FiveYearFuelCost]]+Table3[[#This Row],[FiveYearInsurance]]+Table3[[#This Row],[FiveYearRepairCost]]</f>
        <v>20669.867687530808</v>
      </c>
    </row>
    <row r="1361" spans="1:22" x14ac:dyDescent="0.25">
      <c r="A1361" t="s">
        <v>3217</v>
      </c>
      <c r="B1361" t="s">
        <v>3224</v>
      </c>
      <c r="C1361" t="s">
        <v>3225</v>
      </c>
      <c r="D1361">
        <v>2009</v>
      </c>
      <c r="E1361">
        <v>5</v>
      </c>
      <c r="F1361">
        <v>3.33</v>
      </c>
      <c r="G1361" s="21">
        <v>25.85</v>
      </c>
      <c r="H1361" s="5">
        <v>60000</v>
      </c>
      <c r="I1361" s="6">
        <v>1.0999999999999999E-2</v>
      </c>
      <c r="J1361" s="6">
        <v>0.98899999999999999</v>
      </c>
      <c r="K1361" s="6">
        <v>3.6999999999999998E-2</v>
      </c>
      <c r="L1361" s="6">
        <v>0.96299999999999997</v>
      </c>
      <c r="M1361" s="7">
        <v>10731</v>
      </c>
      <c r="N1361" s="7">
        <v>10509</v>
      </c>
      <c r="O1361" s="7">
        <v>10952</v>
      </c>
      <c r="P1361" t="s">
        <v>1458</v>
      </c>
      <c r="Q1361" s="5">
        <f>5*12000*Table3[[#This Row],[FiveYearSurvivalRate]]</f>
        <v>57780</v>
      </c>
      <c r="R1361" s="21">
        <f>365*5*Table3[[#This Row],[FiveYearSurvivalRate]]</f>
        <v>1757.4749999999999</v>
      </c>
      <c r="S1361" s="19">
        <f>6000/Table3[[#This Row],[Gas Mileage]]*4</f>
        <v>928.43326885880072</v>
      </c>
      <c r="T1361" s="19">
        <f>5000</f>
        <v>5000</v>
      </c>
      <c r="U1361" s="19">
        <f>Table3[[#This Row],[Price]]^0.2*20000*LOG((Table3[[#This Row],[Age]]+2))*Table3[[#This Row],[FiveYearDeathRate]]</f>
        <v>4001.9057218755797</v>
      </c>
      <c r="V1361" s="19">
        <f>Table3[Price]+Table3[[#This Row],[FiveYearFuelCost]]+Table3[[#This Row],[FiveYearInsurance]]+Table3[[#This Row],[FiveYearRepairCost]]</f>
        <v>20661.338990734381</v>
      </c>
    </row>
    <row r="1362" spans="1:22" x14ac:dyDescent="0.25">
      <c r="A1362" t="s">
        <v>3175</v>
      </c>
      <c r="B1362" t="s">
        <v>3178</v>
      </c>
      <c r="C1362" t="s">
        <v>3179</v>
      </c>
      <c r="D1362">
        <v>2011</v>
      </c>
      <c r="E1362">
        <v>3</v>
      </c>
      <c r="F1362">
        <v>3.67</v>
      </c>
      <c r="G1362" s="21">
        <v>24.92</v>
      </c>
      <c r="H1362" s="5">
        <v>36000</v>
      </c>
      <c r="I1362" s="6">
        <v>6.6E-3</v>
      </c>
      <c r="J1362" s="6">
        <v>0.99339999999999995</v>
      </c>
      <c r="K1362" s="6">
        <v>2.9000000000000001E-2</v>
      </c>
      <c r="L1362" s="6">
        <v>0.97099999999999997</v>
      </c>
      <c r="M1362" s="7">
        <v>12042</v>
      </c>
      <c r="N1362" s="7">
        <v>11805</v>
      </c>
      <c r="O1362" s="7">
        <v>12279</v>
      </c>
      <c r="P1362" t="s">
        <v>2208</v>
      </c>
      <c r="Q1362" s="5">
        <f>5*12000*Table3[[#This Row],[FiveYearSurvivalRate]]</f>
        <v>58260</v>
      </c>
      <c r="R1362" s="21">
        <f>365*5*Table3[[#This Row],[FiveYearSurvivalRate]]</f>
        <v>1772.075</v>
      </c>
      <c r="S1362" s="19">
        <f>6000/Table3[[#This Row],[Gas Mileage]]*4</f>
        <v>963.08186195826636</v>
      </c>
      <c r="T1362" s="19">
        <f>5000</f>
        <v>5000</v>
      </c>
      <c r="U1362" s="19">
        <f>Table3[[#This Row],[Price]]^0.2*20000*LOG((Table3[[#This Row],[Age]]+2))*Table3[[#This Row],[FiveYearDeathRate]]</f>
        <v>2654.7660611282436</v>
      </c>
      <c r="V1362" s="19">
        <f>Table3[Price]+Table3[[#This Row],[FiveYearFuelCost]]+Table3[[#This Row],[FiveYearInsurance]]+Table3[[#This Row],[FiveYearRepairCost]]</f>
        <v>20659.847923086509</v>
      </c>
    </row>
    <row r="1363" spans="1:22" x14ac:dyDescent="0.25">
      <c r="A1363" t="s">
        <v>3446</v>
      </c>
      <c r="B1363" t="s">
        <v>3449</v>
      </c>
      <c r="C1363" t="s">
        <v>3450</v>
      </c>
      <c r="D1363">
        <v>2009</v>
      </c>
      <c r="E1363">
        <v>5</v>
      </c>
      <c r="F1363">
        <v>4</v>
      </c>
      <c r="G1363" s="21">
        <v>23.995999999999999</v>
      </c>
      <c r="H1363" s="5">
        <v>60000</v>
      </c>
      <c r="I1363" s="6">
        <v>1.2E-2</v>
      </c>
      <c r="J1363" s="6">
        <v>0.98799999999999999</v>
      </c>
      <c r="K1363" s="6">
        <v>4.5999999999999999E-2</v>
      </c>
      <c r="L1363" s="6">
        <v>0.95399999999999996</v>
      </c>
      <c r="M1363" s="7">
        <v>9773</v>
      </c>
      <c r="N1363" s="7">
        <v>9527</v>
      </c>
      <c r="O1363" s="7">
        <v>10019</v>
      </c>
      <c r="P1363" t="s">
        <v>1274</v>
      </c>
      <c r="Q1363" s="5">
        <f>5*12000*Table3[[#This Row],[FiveYearSurvivalRate]]</f>
        <v>57240</v>
      </c>
      <c r="R1363" s="21">
        <f>365*5*Table3[[#This Row],[FiveYearSurvivalRate]]</f>
        <v>1741.05</v>
      </c>
      <c r="S1363" s="19">
        <f>6000/Table3[[#This Row],[Gas Mileage]]*4</f>
        <v>1000.166694449075</v>
      </c>
      <c r="T1363" s="19">
        <f>5000</f>
        <v>5000</v>
      </c>
      <c r="U1363" s="19">
        <f>Table3[[#This Row],[Price]]^0.2*20000*LOG((Table3[[#This Row],[Age]]+2))*Table3[[#This Row],[FiveYearDeathRate]]</f>
        <v>4883.1549077192503</v>
      </c>
      <c r="V1363" s="19">
        <f>Table3[Price]+Table3[[#This Row],[FiveYearFuelCost]]+Table3[[#This Row],[FiveYearInsurance]]+Table3[[#This Row],[FiveYearRepairCost]]</f>
        <v>20656.321602168326</v>
      </c>
    </row>
    <row r="1364" spans="1:22" x14ac:dyDescent="0.25">
      <c r="A1364" t="s">
        <v>3118</v>
      </c>
      <c r="B1364" t="s">
        <v>3125</v>
      </c>
      <c r="C1364" t="s">
        <v>3126</v>
      </c>
      <c r="D1364">
        <v>2011</v>
      </c>
      <c r="E1364">
        <v>3</v>
      </c>
      <c r="F1364">
        <v>4</v>
      </c>
      <c r="G1364" s="21">
        <v>29.31</v>
      </c>
      <c r="H1364" s="5">
        <v>36000</v>
      </c>
      <c r="I1364" s="6">
        <v>1.14E-2</v>
      </c>
      <c r="J1364" s="6">
        <v>0.98860000000000003</v>
      </c>
      <c r="K1364" s="6">
        <v>3.61E-2</v>
      </c>
      <c r="L1364" s="6">
        <v>0.96389999999999998</v>
      </c>
      <c r="M1364" s="7">
        <v>11552</v>
      </c>
      <c r="N1364" s="7">
        <v>11345</v>
      </c>
      <c r="O1364" s="7">
        <v>11760</v>
      </c>
      <c r="P1364" t="s">
        <v>2164</v>
      </c>
      <c r="Q1364" s="5">
        <f>5*12000*Table3[[#This Row],[FiveYearSurvivalRate]]</f>
        <v>57834</v>
      </c>
      <c r="R1364" s="21">
        <f>365*5*Table3[[#This Row],[FiveYearSurvivalRate]]</f>
        <v>1759.1175000000001</v>
      </c>
      <c r="S1364" s="19">
        <f>6000/Table3[[#This Row],[Gas Mileage]]*4</f>
        <v>818.83316274309118</v>
      </c>
      <c r="T1364" s="19">
        <f>5000</f>
        <v>5000</v>
      </c>
      <c r="U1364" s="19">
        <f>Table3[[#This Row],[Price]]^0.2*20000*LOG((Table3[[#This Row],[Age]]+2))*Table3[[#This Row],[FiveYearDeathRate]]</f>
        <v>3277.3828169199433</v>
      </c>
      <c r="V1364" s="19">
        <f>Table3[Price]+Table3[[#This Row],[FiveYearFuelCost]]+Table3[[#This Row],[FiveYearInsurance]]+Table3[[#This Row],[FiveYearRepairCost]]</f>
        <v>20648.215979663033</v>
      </c>
    </row>
    <row r="1365" spans="1:22" x14ac:dyDescent="0.25">
      <c r="A1365" t="s">
        <v>3376</v>
      </c>
      <c r="B1365" t="s">
        <v>3392</v>
      </c>
      <c r="C1365" t="s">
        <v>3393</v>
      </c>
      <c r="D1365">
        <v>2009</v>
      </c>
      <c r="E1365">
        <v>5</v>
      </c>
      <c r="F1365">
        <v>3</v>
      </c>
      <c r="G1365" s="21">
        <v>26.471</v>
      </c>
      <c r="H1365" s="5">
        <v>60000</v>
      </c>
      <c r="I1365" s="6">
        <v>1.6E-2</v>
      </c>
      <c r="J1365" s="6">
        <v>0.98399999999999999</v>
      </c>
      <c r="K1365" s="6">
        <v>4.5999999999999999E-2</v>
      </c>
      <c r="L1365" s="6">
        <v>0.95399999999999996</v>
      </c>
      <c r="M1365" s="7">
        <v>9844</v>
      </c>
      <c r="N1365" s="7">
        <v>9568</v>
      </c>
      <c r="O1365" s="7">
        <v>10120</v>
      </c>
      <c r="P1365" t="s">
        <v>1226</v>
      </c>
      <c r="Q1365" s="5">
        <f>5*12000*Table3[[#This Row],[FiveYearSurvivalRate]]</f>
        <v>57240</v>
      </c>
      <c r="R1365" s="21">
        <f>365*5*Table3[[#This Row],[FiveYearSurvivalRate]]</f>
        <v>1741.05</v>
      </c>
      <c r="S1365" s="19">
        <f>6000/Table3[[#This Row],[Gas Mileage]]*4</f>
        <v>906.65256318235049</v>
      </c>
      <c r="T1365" s="19">
        <f>5000</f>
        <v>5000</v>
      </c>
      <c r="U1365" s="19">
        <f>Table3[[#This Row],[Price]]^0.2*20000*LOG((Table3[[#This Row],[Age]]+2))*Table3[[#This Row],[FiveYearDeathRate]]</f>
        <v>4890.2295185468656</v>
      </c>
      <c r="V1365" s="19">
        <f>Table3[Price]+Table3[[#This Row],[FiveYearFuelCost]]+Table3[[#This Row],[FiveYearInsurance]]+Table3[[#This Row],[FiveYearRepairCost]]</f>
        <v>20640.882081729214</v>
      </c>
    </row>
    <row r="1366" spans="1:22" x14ac:dyDescent="0.25">
      <c r="A1366" t="s">
        <v>3398</v>
      </c>
      <c r="B1366" t="s">
        <v>3401</v>
      </c>
      <c r="C1366" t="s">
        <v>3402</v>
      </c>
      <c r="D1366">
        <v>2011</v>
      </c>
      <c r="E1366">
        <v>3</v>
      </c>
      <c r="F1366">
        <v>2.67</v>
      </c>
      <c r="G1366" s="21">
        <v>17</v>
      </c>
      <c r="H1366" s="5">
        <v>36000</v>
      </c>
      <c r="I1366" s="6">
        <v>7.1999999999999998E-3</v>
      </c>
      <c r="J1366" s="6">
        <v>0.99280000000000002</v>
      </c>
      <c r="K1366" s="6">
        <v>2.3099999999999999E-2</v>
      </c>
      <c r="L1366" s="6">
        <v>0.97689999999999999</v>
      </c>
      <c r="M1366" s="7">
        <v>12105</v>
      </c>
      <c r="N1366" s="7">
        <v>11903</v>
      </c>
      <c r="O1366" s="7">
        <v>12308</v>
      </c>
      <c r="P1366" t="s">
        <v>1998</v>
      </c>
      <c r="Q1366" s="5">
        <f>5*12000*Table3[[#This Row],[FiveYearSurvivalRate]]</f>
        <v>58614</v>
      </c>
      <c r="R1366" s="21">
        <f>365*5*Table3[[#This Row],[FiveYearSurvivalRate]]</f>
        <v>1782.8425</v>
      </c>
      <c r="S1366" s="19">
        <f>6000/Table3[[#This Row],[Gas Mileage]]*4</f>
        <v>1411.7647058823529</v>
      </c>
      <c r="T1366" s="19">
        <f>5000</f>
        <v>5000</v>
      </c>
      <c r="U1366" s="19">
        <f>Table3[[#This Row],[Price]]^0.2*20000*LOG((Table3[[#This Row],[Age]]+2))*Table3[[#This Row],[FiveYearDeathRate]]</f>
        <v>2116.8665144458587</v>
      </c>
      <c r="V1366" s="19">
        <f>Table3[Price]+Table3[[#This Row],[FiveYearFuelCost]]+Table3[[#This Row],[FiveYearInsurance]]+Table3[[#This Row],[FiveYearRepairCost]]</f>
        <v>20633.63122032821</v>
      </c>
    </row>
    <row r="1367" spans="1:22" x14ac:dyDescent="0.25">
      <c r="A1367" t="s">
        <v>3118</v>
      </c>
      <c r="B1367" t="s">
        <v>3121</v>
      </c>
      <c r="C1367" t="s">
        <v>3122</v>
      </c>
      <c r="D1367">
        <v>2008</v>
      </c>
      <c r="E1367">
        <v>6</v>
      </c>
      <c r="F1367">
        <v>1.67</v>
      </c>
      <c r="G1367" s="21">
        <v>31</v>
      </c>
      <c r="H1367" s="5">
        <v>72000</v>
      </c>
      <c r="I1367" s="6">
        <v>2.47E-2</v>
      </c>
      <c r="J1367" s="6">
        <v>0.97529999999999994</v>
      </c>
      <c r="K1367" s="6">
        <v>0.1000666667</v>
      </c>
      <c r="L1367" s="6">
        <v>0.89993333330000003</v>
      </c>
      <c r="M1367" s="7">
        <v>4949</v>
      </c>
      <c r="N1367" s="7">
        <v>4816</v>
      </c>
      <c r="O1367" s="7">
        <v>5081</v>
      </c>
      <c r="P1367" t="s">
        <v>1016</v>
      </c>
      <c r="Q1367" s="5">
        <f>5*12000*Table3[[#This Row],[FiveYearSurvivalRate]]</f>
        <v>53995.999997999999</v>
      </c>
      <c r="R1367" s="21">
        <f>365*5*Table3[[#This Row],[FiveYearSurvivalRate]]</f>
        <v>1642.3783332725</v>
      </c>
      <c r="S1367" s="19">
        <f>6000/Table3[[#This Row],[Gas Mileage]]*4</f>
        <v>774.19354838709683</v>
      </c>
      <c r="T1367" s="19">
        <f>5000</f>
        <v>5000</v>
      </c>
      <c r="U1367" s="19">
        <f>Table3[[#This Row],[Price]]^0.2*20000*LOG((Table3[[#This Row],[Age]]+2))*Table3[[#This Row],[FiveYearDeathRate]]</f>
        <v>9907.2688129942799</v>
      </c>
      <c r="V1367" s="19">
        <f>Table3[Price]+Table3[[#This Row],[FiveYearFuelCost]]+Table3[[#This Row],[FiveYearInsurance]]+Table3[[#This Row],[FiveYearRepairCost]]</f>
        <v>20630.462361381375</v>
      </c>
    </row>
    <row r="1368" spans="1:22" x14ac:dyDescent="0.25">
      <c r="A1368" t="s">
        <v>3528</v>
      </c>
      <c r="B1368" t="s">
        <v>3539</v>
      </c>
      <c r="C1368" t="s">
        <v>3540</v>
      </c>
      <c r="D1368">
        <v>2010</v>
      </c>
      <c r="E1368">
        <v>4</v>
      </c>
      <c r="F1368">
        <v>4</v>
      </c>
      <c r="G1368" s="22">
        <v>24.085000000000001</v>
      </c>
      <c r="H1368" s="5">
        <v>48000</v>
      </c>
      <c r="I1368" s="6">
        <v>9.5999999999999992E-3</v>
      </c>
      <c r="J1368" s="6">
        <v>0.99039999999999995</v>
      </c>
      <c r="K1368" s="6">
        <v>2.1999999999999999E-2</v>
      </c>
      <c r="L1368" s="6">
        <v>0.97799999999999998</v>
      </c>
      <c r="M1368" s="7">
        <v>12374</v>
      </c>
      <c r="N1368" s="7">
        <v>12046</v>
      </c>
      <c r="O1368" s="7">
        <v>12702</v>
      </c>
      <c r="P1368" t="s">
        <v>1724</v>
      </c>
      <c r="Q1368" s="5">
        <f>5*12000*Table3[[#This Row],[FiveYearSurvivalRate]]</f>
        <v>58680</v>
      </c>
      <c r="R1368" s="21">
        <f>365*5*Table3[[#This Row],[FiveYearSurvivalRate]]</f>
        <v>1784.85</v>
      </c>
      <c r="S1368" s="19">
        <f>6000/Table3[[#This Row],[Gas Mileage]]*4</f>
        <v>996.4708324683412</v>
      </c>
      <c r="T1368" s="19">
        <f>5000</f>
        <v>5000</v>
      </c>
      <c r="U1368" s="19">
        <f>Table3[[#This Row],[Price]]^0.2*20000*LOG((Table3[[#This Row],[Age]]+2))*Table3[[#This Row],[FiveYearDeathRate]]</f>
        <v>2254.3363738863286</v>
      </c>
      <c r="V1368" s="19">
        <f>Table3[Price]+Table3[[#This Row],[FiveYearFuelCost]]+Table3[[#This Row],[FiveYearInsurance]]+Table3[[#This Row],[FiveYearRepairCost]]</f>
        <v>20624.807206354672</v>
      </c>
    </row>
    <row r="1369" spans="1:22" x14ac:dyDescent="0.25">
      <c r="A1369" t="s">
        <v>3217</v>
      </c>
      <c r="B1369" t="s">
        <v>3230</v>
      </c>
      <c r="C1369" t="s">
        <v>3231</v>
      </c>
      <c r="D1369">
        <v>2013</v>
      </c>
      <c r="E1369">
        <v>1</v>
      </c>
      <c r="F1369">
        <v>4</v>
      </c>
      <c r="G1369" s="21">
        <v>31.43</v>
      </c>
      <c r="H1369" s="5">
        <v>12000</v>
      </c>
      <c r="I1369" s="6">
        <v>2.2000000000000001E-3</v>
      </c>
      <c r="J1369" s="6">
        <v>0.99780000000000002</v>
      </c>
      <c r="K1369" s="6">
        <v>1.3599999999999999E-2</v>
      </c>
      <c r="L1369" s="6">
        <v>0.98640000000000005</v>
      </c>
      <c r="M1369" s="7">
        <v>13978</v>
      </c>
      <c r="N1369" s="7">
        <v>13663</v>
      </c>
      <c r="O1369" s="7">
        <v>14292</v>
      </c>
      <c r="P1369" t="s">
        <v>2940</v>
      </c>
      <c r="Q1369" s="5">
        <f>5*12000*Table3[[#This Row],[FiveYearSurvivalRate]]</f>
        <v>59184</v>
      </c>
      <c r="R1369" s="21">
        <f>365*5*Table3[[#This Row],[FiveYearSurvivalRate]]</f>
        <v>1800.18</v>
      </c>
      <c r="S1369" s="19">
        <f>6000/Table3[[#This Row],[Gas Mileage]]*4</f>
        <v>763.60165447025133</v>
      </c>
      <c r="T1369" s="19">
        <f>5000</f>
        <v>5000</v>
      </c>
      <c r="U1369" s="19">
        <f>Table3[[#This Row],[Price]]^0.2*20000*LOG((Table3[[#This Row],[Age]]+2))*Table3[[#This Row],[FiveYearDeathRate]]</f>
        <v>875.56153733341444</v>
      </c>
      <c r="V1369" s="19">
        <f>Table3[Price]+Table3[[#This Row],[FiveYearFuelCost]]+Table3[[#This Row],[FiveYearInsurance]]+Table3[[#This Row],[FiveYearRepairCost]]</f>
        <v>20617.163191803666</v>
      </c>
    </row>
    <row r="1370" spans="1:22" x14ac:dyDescent="0.25">
      <c r="A1370" t="s">
        <v>3217</v>
      </c>
      <c r="B1370" t="s">
        <v>3226</v>
      </c>
      <c r="C1370" t="s">
        <v>3227</v>
      </c>
      <c r="D1370">
        <v>2008</v>
      </c>
      <c r="E1370">
        <v>6</v>
      </c>
      <c r="F1370">
        <v>4</v>
      </c>
      <c r="G1370" s="21">
        <v>21.5</v>
      </c>
      <c r="H1370" s="5">
        <v>72000</v>
      </c>
      <c r="I1370" s="6">
        <v>1.3599999999999999E-2</v>
      </c>
      <c r="J1370" s="6">
        <v>0.98640000000000005</v>
      </c>
      <c r="K1370" s="6">
        <v>4.6399999999999997E-2</v>
      </c>
      <c r="L1370" s="6">
        <v>0.9536</v>
      </c>
      <c r="M1370" s="7">
        <v>9287</v>
      </c>
      <c r="N1370" s="7">
        <v>9092</v>
      </c>
      <c r="O1370" s="7">
        <v>9482</v>
      </c>
      <c r="P1370" t="s">
        <v>1098</v>
      </c>
      <c r="Q1370" s="5">
        <f>5*12000*Table3[[#This Row],[FiveYearSurvivalRate]]</f>
        <v>57216</v>
      </c>
      <c r="R1370" s="21">
        <f>365*5*Table3[[#This Row],[FiveYearSurvivalRate]]</f>
        <v>1740.32</v>
      </c>
      <c r="S1370" s="19">
        <f>6000/Table3[[#This Row],[Gas Mileage]]*4</f>
        <v>1116.2790697674418</v>
      </c>
      <c r="T1370" s="19">
        <f>5000</f>
        <v>5000</v>
      </c>
      <c r="U1370" s="19">
        <f>Table3[[#This Row],[Price]]^0.2*20000*LOG((Table3[[#This Row],[Age]]+2))*Table3[[#This Row],[FiveYearDeathRate]]</f>
        <v>5210.1963750220029</v>
      </c>
      <c r="V1370" s="19">
        <f>Table3[Price]+Table3[[#This Row],[FiveYearFuelCost]]+Table3[[#This Row],[FiveYearInsurance]]+Table3[[#This Row],[FiveYearRepairCost]]</f>
        <v>20613.475444789445</v>
      </c>
    </row>
    <row r="1371" spans="1:22" x14ac:dyDescent="0.25">
      <c r="A1371" t="s">
        <v>3301</v>
      </c>
      <c r="B1371" t="s">
        <v>3302</v>
      </c>
      <c r="C1371" t="s">
        <v>3303</v>
      </c>
      <c r="D1371">
        <v>2007</v>
      </c>
      <c r="E1371">
        <v>7</v>
      </c>
      <c r="F1371">
        <v>2.33</v>
      </c>
      <c r="G1371" s="21">
        <v>20.5</v>
      </c>
      <c r="H1371" s="5">
        <v>84000</v>
      </c>
      <c r="I1371" s="6">
        <v>1.7000000000000001E-2</v>
      </c>
      <c r="J1371" s="6">
        <v>0.98299999999999998</v>
      </c>
      <c r="K1371" s="6">
        <v>7.5266666699999998E-2</v>
      </c>
      <c r="L1371" s="6">
        <v>0.92473333329999996</v>
      </c>
      <c r="M1371" s="7">
        <v>6204</v>
      </c>
      <c r="N1371" s="7">
        <v>6049</v>
      </c>
      <c r="O1371" s="7">
        <v>6359</v>
      </c>
      <c r="P1371" t="s">
        <v>808</v>
      </c>
      <c r="Q1371" s="5">
        <f>5*12000*Table3[[#This Row],[FiveYearSurvivalRate]]</f>
        <v>55483.999997999999</v>
      </c>
      <c r="R1371" s="21">
        <f>365*5*Table3[[#This Row],[FiveYearSurvivalRate]]</f>
        <v>1687.6383332724999</v>
      </c>
      <c r="S1371" s="19">
        <f>6000/Table3[[#This Row],[Gas Mileage]]*4</f>
        <v>1170.7317073170732</v>
      </c>
      <c r="T1371" s="19">
        <f>5000</f>
        <v>5000</v>
      </c>
      <c r="U1371" s="19">
        <f>Table3[[#This Row],[Price]]^0.2*20000*LOG((Table3[[#This Row],[Age]]+2))*Table3[[#This Row],[FiveYearDeathRate]]</f>
        <v>8238.0760357420186</v>
      </c>
      <c r="V1371" s="19">
        <f>Table3[Price]+Table3[[#This Row],[FiveYearFuelCost]]+Table3[[#This Row],[FiveYearInsurance]]+Table3[[#This Row],[FiveYearRepairCost]]</f>
        <v>20612.807743059093</v>
      </c>
    </row>
    <row r="1372" spans="1:22" x14ac:dyDescent="0.25">
      <c r="A1372" t="s">
        <v>3301</v>
      </c>
      <c r="B1372" t="s">
        <v>3312</v>
      </c>
      <c r="C1372" t="s">
        <v>3313</v>
      </c>
      <c r="D1372">
        <v>2014</v>
      </c>
      <c r="E1372">
        <v>0</v>
      </c>
      <c r="F1372">
        <v>3.67</v>
      </c>
      <c r="G1372" s="21">
        <v>31.22</v>
      </c>
      <c r="H1372" s="5">
        <v>0</v>
      </c>
      <c r="I1372" s="6">
        <v>0</v>
      </c>
      <c r="J1372" s="6">
        <v>1</v>
      </c>
      <c r="K1372" s="6">
        <v>1.2E-2</v>
      </c>
      <c r="L1372" s="6">
        <v>0.98799999999999999</v>
      </c>
      <c r="M1372" s="7">
        <v>14352</v>
      </c>
      <c r="N1372" s="7">
        <v>14000</v>
      </c>
      <c r="O1372" s="7">
        <v>14704</v>
      </c>
      <c r="P1372" t="s">
        <v>3653</v>
      </c>
      <c r="Q1372" s="5">
        <f>5*12000*Table3[[#This Row],[FiveYearSurvivalRate]]</f>
        <v>59280</v>
      </c>
      <c r="R1372" s="21">
        <f>365*5*Table3[[#This Row],[FiveYearSurvivalRate]]</f>
        <v>1803.1</v>
      </c>
      <c r="S1372" s="19">
        <f>6000/Table3[[#This Row],[Gas Mileage]]*4</f>
        <v>768.73798846893021</v>
      </c>
      <c r="T1372" s="19">
        <f>5000</f>
        <v>5000</v>
      </c>
      <c r="U1372" s="19">
        <f>Table3[[#This Row],[Price]]^0.2*20000*LOG((Table3[[#This Row],[Age]]+2))*Table3[[#This Row],[FiveYearDeathRate]]</f>
        <v>490.00837087253382</v>
      </c>
      <c r="V1372" s="19">
        <f>Table3[Price]+Table3[[#This Row],[FiveYearFuelCost]]+Table3[[#This Row],[FiveYearInsurance]]+Table3[[#This Row],[FiveYearRepairCost]]</f>
        <v>20610.746359341461</v>
      </c>
    </row>
    <row r="1373" spans="1:22" x14ac:dyDescent="0.25">
      <c r="A1373" t="s">
        <v>3503</v>
      </c>
      <c r="B1373" t="s">
        <v>3512</v>
      </c>
      <c r="C1373" t="s">
        <v>3513</v>
      </c>
      <c r="D1373">
        <v>2006</v>
      </c>
      <c r="E1373">
        <v>8</v>
      </c>
      <c r="F1373">
        <v>3.67</v>
      </c>
      <c r="G1373" s="22">
        <v>27.98</v>
      </c>
      <c r="H1373" s="5">
        <v>96000</v>
      </c>
      <c r="I1373" s="6">
        <v>1.95E-2</v>
      </c>
      <c r="J1373" s="6">
        <v>0.98050000000000004</v>
      </c>
      <c r="K1373" s="6">
        <v>9.4399999999999998E-2</v>
      </c>
      <c r="L1373" s="6">
        <v>0.90559999999999996</v>
      </c>
      <c r="M1373" s="7">
        <v>4567</v>
      </c>
      <c r="N1373" s="7">
        <v>4486</v>
      </c>
      <c r="O1373" s="7">
        <v>4648</v>
      </c>
      <c r="P1373" t="s">
        <v>314</v>
      </c>
      <c r="Q1373" s="5">
        <f>5*12000*Table3[[#This Row],[FiveYearSurvivalRate]]</f>
        <v>54336</v>
      </c>
      <c r="R1373" s="21">
        <f>365*5*Table3[[#This Row],[FiveYearSurvivalRate]]</f>
        <v>1652.72</v>
      </c>
      <c r="S1373" s="19">
        <f>6000/Table3[[#This Row],[Gas Mileage]]*4</f>
        <v>857.75553967119367</v>
      </c>
      <c r="T1373" s="19">
        <f>5000</f>
        <v>5000</v>
      </c>
      <c r="U1373" s="19">
        <f>Table3[[#This Row],[Price]]^0.2*20000*LOG((Table3[[#This Row],[Age]]+2))*Table3[[#This Row],[FiveYearDeathRate]]</f>
        <v>10184.229846361097</v>
      </c>
      <c r="V1373" s="19">
        <f>Table3[Price]+Table3[[#This Row],[FiveYearFuelCost]]+Table3[[#This Row],[FiveYearInsurance]]+Table3[[#This Row],[FiveYearRepairCost]]</f>
        <v>20608.985386032291</v>
      </c>
    </row>
    <row r="1374" spans="1:22" x14ac:dyDescent="0.25">
      <c r="A1374" t="s">
        <v>3398</v>
      </c>
      <c r="B1374" t="s">
        <v>3403</v>
      </c>
      <c r="C1374" t="s">
        <v>3404</v>
      </c>
      <c r="D1374">
        <v>2007</v>
      </c>
      <c r="E1374">
        <v>7</v>
      </c>
      <c r="F1374">
        <v>2.67</v>
      </c>
      <c r="G1374" s="21">
        <v>24.305</v>
      </c>
      <c r="H1374" s="5">
        <v>84000</v>
      </c>
      <c r="I1374" s="6">
        <v>1.9400000000000001E-2</v>
      </c>
      <c r="J1374" s="6">
        <v>0.98060000000000003</v>
      </c>
      <c r="K1374" s="6">
        <v>8.7133333300000004E-2</v>
      </c>
      <c r="L1374" s="6">
        <v>0.91286666670000005</v>
      </c>
      <c r="M1374" s="7">
        <v>5355</v>
      </c>
      <c r="N1374" s="7">
        <v>5230</v>
      </c>
      <c r="O1374" s="7">
        <v>5480</v>
      </c>
      <c r="P1374" t="s">
        <v>554</v>
      </c>
      <c r="Q1374" s="5">
        <f>5*12000*Table3[[#This Row],[FiveYearSurvivalRate]]</f>
        <v>54772.000002000001</v>
      </c>
      <c r="R1374" s="21">
        <f>365*5*Table3[[#This Row],[FiveYearSurvivalRate]]</f>
        <v>1665.9816667275002</v>
      </c>
      <c r="S1374" s="19">
        <f>6000/Table3[[#This Row],[Gas Mileage]]*4</f>
        <v>987.4511417403827</v>
      </c>
      <c r="T1374" s="19">
        <f>5000</f>
        <v>5000</v>
      </c>
      <c r="U1374" s="19">
        <f>Table3[[#This Row],[Price]]^0.2*20000*LOG((Table3[[#This Row],[Age]]+2))*Table3[[#This Row],[FiveYearDeathRate]]</f>
        <v>9260.2983393955346</v>
      </c>
      <c r="V1374" s="19">
        <f>Table3[Price]+Table3[[#This Row],[FiveYearFuelCost]]+Table3[[#This Row],[FiveYearInsurance]]+Table3[[#This Row],[FiveYearRepairCost]]</f>
        <v>20602.749481135917</v>
      </c>
    </row>
    <row r="1375" spans="1:22" x14ac:dyDescent="0.25">
      <c r="A1375" t="s">
        <v>3080</v>
      </c>
      <c r="B1375" t="s">
        <v>3089</v>
      </c>
      <c r="C1375" t="s">
        <v>3090</v>
      </c>
      <c r="D1375">
        <v>2007</v>
      </c>
      <c r="E1375">
        <v>7</v>
      </c>
      <c r="G1375" s="21">
        <v>22.5</v>
      </c>
      <c r="H1375" s="5">
        <v>84000</v>
      </c>
      <c r="I1375" s="6">
        <v>1.14E-2</v>
      </c>
      <c r="J1375" s="6">
        <v>0.98860000000000003</v>
      </c>
      <c r="K1375" s="6">
        <v>7.3133333300000006E-2</v>
      </c>
      <c r="L1375" s="6">
        <v>0.92686666669999995</v>
      </c>
      <c r="M1375" s="7">
        <v>6459</v>
      </c>
      <c r="N1375" s="7">
        <v>6335</v>
      </c>
      <c r="O1375" s="7">
        <v>6583</v>
      </c>
      <c r="P1375" t="s">
        <v>610</v>
      </c>
      <c r="Q1375" s="5">
        <f>5*12000*Table3[[#This Row],[FiveYearSurvivalRate]]</f>
        <v>55612.000002000001</v>
      </c>
      <c r="R1375" s="21">
        <f>365*5*Table3[[#This Row],[FiveYearSurvivalRate]]</f>
        <v>1691.5316667274999</v>
      </c>
      <c r="S1375" s="19">
        <f>6000/Table3[[#This Row],[Gas Mileage]]*4</f>
        <v>1066.6666666666667</v>
      </c>
      <c r="T1375" s="19">
        <f>5000</f>
        <v>5000</v>
      </c>
      <c r="U1375" s="19">
        <f>Table3[[#This Row],[Price]]^0.2*20000*LOG((Table3[[#This Row],[Age]]+2))*Table3[[#This Row],[FiveYearDeathRate]]</f>
        <v>8069.3244977924151</v>
      </c>
      <c r="V1375" s="19">
        <f>Table3[Price]+Table3[[#This Row],[FiveYearFuelCost]]+Table3[[#This Row],[FiveYearInsurance]]+Table3[[#This Row],[FiveYearRepairCost]]</f>
        <v>20594.991164459083</v>
      </c>
    </row>
    <row r="1376" spans="1:22" x14ac:dyDescent="0.25">
      <c r="A1376" t="s">
        <v>3446</v>
      </c>
      <c r="B1376" t="s">
        <v>3447</v>
      </c>
      <c r="C1376" t="s">
        <v>3448</v>
      </c>
      <c r="D1376">
        <v>2011</v>
      </c>
      <c r="E1376">
        <v>3</v>
      </c>
      <c r="F1376">
        <v>4</v>
      </c>
      <c r="G1376" s="21">
        <v>25.751999999999999</v>
      </c>
      <c r="H1376" s="5">
        <v>36000</v>
      </c>
      <c r="I1376" s="6">
        <v>7.1999999999999998E-3</v>
      </c>
      <c r="J1376" s="6">
        <v>0.99280000000000002</v>
      </c>
      <c r="K1376" s="6">
        <v>2.2200000000000001E-2</v>
      </c>
      <c r="L1376" s="6">
        <v>0.9778</v>
      </c>
      <c r="M1376" s="7">
        <v>12557</v>
      </c>
      <c r="N1376" s="7">
        <v>12314</v>
      </c>
      <c r="O1376" s="7">
        <v>12799</v>
      </c>
      <c r="P1376" t="s">
        <v>2046</v>
      </c>
      <c r="Q1376" s="5">
        <f>5*12000*Table3[[#This Row],[FiveYearSurvivalRate]]</f>
        <v>58668</v>
      </c>
      <c r="R1376" s="21">
        <f>365*5*Table3[[#This Row],[FiveYearSurvivalRate]]</f>
        <v>1784.4849999999999</v>
      </c>
      <c r="S1376" s="19">
        <f>6000/Table3[[#This Row],[Gas Mileage]]*4</f>
        <v>931.96644920782853</v>
      </c>
      <c r="T1376" s="19">
        <f>5000</f>
        <v>5000</v>
      </c>
      <c r="U1376" s="19">
        <f>Table3[[#This Row],[Price]]^0.2*20000*LOG((Table3[[#This Row],[Age]]+2))*Table3[[#This Row],[FiveYearDeathRate]]</f>
        <v>2049.362040839188</v>
      </c>
      <c r="V1376" s="19">
        <f>Table3[Price]+Table3[[#This Row],[FiveYearFuelCost]]+Table3[[#This Row],[FiveYearInsurance]]+Table3[[#This Row],[FiveYearRepairCost]]</f>
        <v>20538.328490047017</v>
      </c>
    </row>
    <row r="1377" spans="1:22" x14ac:dyDescent="0.25">
      <c r="A1377" t="s">
        <v>3466</v>
      </c>
      <c r="B1377" t="s">
        <v>3487</v>
      </c>
      <c r="C1377" t="s">
        <v>3488</v>
      </c>
      <c r="D1377">
        <v>2008</v>
      </c>
      <c r="E1377">
        <v>6</v>
      </c>
      <c r="F1377">
        <v>3.33</v>
      </c>
      <c r="G1377" s="21">
        <v>49.52</v>
      </c>
      <c r="H1377" s="5">
        <v>72000</v>
      </c>
      <c r="I1377" s="6">
        <v>1.54E-2</v>
      </c>
      <c r="J1377" s="6">
        <v>0.98460000000000003</v>
      </c>
      <c r="K1377" s="6">
        <v>5.3933333299999997E-2</v>
      </c>
      <c r="L1377" s="6">
        <v>0.94606666669999995</v>
      </c>
      <c r="M1377" s="7">
        <v>9026</v>
      </c>
      <c r="N1377" s="7">
        <v>8819</v>
      </c>
      <c r="O1377" s="7">
        <v>9234</v>
      </c>
      <c r="P1377" t="s">
        <v>958</v>
      </c>
      <c r="Q1377" s="5">
        <f>5*12000*Table3[[#This Row],[FiveYearSurvivalRate]]</f>
        <v>56764.000001999993</v>
      </c>
      <c r="R1377" s="21">
        <f>365*5*Table3[[#This Row],[FiveYearSurvivalRate]]</f>
        <v>1726.5716667274999</v>
      </c>
      <c r="S1377" s="19">
        <f>6000/Table3[[#This Row],[Gas Mileage]]*4</f>
        <v>484.65266558966073</v>
      </c>
      <c r="T1377" s="19">
        <f>5000</f>
        <v>5000</v>
      </c>
      <c r="U1377" s="19">
        <f>Table3[[#This Row],[Price]]^0.2*20000*LOG((Table3[[#This Row],[Age]]+2))*Table3[[#This Row],[FiveYearDeathRate]]</f>
        <v>6021.6755359527542</v>
      </c>
      <c r="V1377" s="19">
        <f>Table3[Price]+Table3[[#This Row],[FiveYearFuelCost]]+Table3[[#This Row],[FiveYearInsurance]]+Table3[[#This Row],[FiveYearRepairCost]]</f>
        <v>20532.328201542416</v>
      </c>
    </row>
    <row r="1378" spans="1:22" x14ac:dyDescent="0.25">
      <c r="A1378" t="s">
        <v>3080</v>
      </c>
      <c r="B1378" t="s">
        <v>3099</v>
      </c>
      <c r="C1378" t="s">
        <v>3100</v>
      </c>
      <c r="D1378">
        <v>2007</v>
      </c>
      <c r="E1378">
        <v>7</v>
      </c>
      <c r="F1378">
        <v>1.67</v>
      </c>
      <c r="G1378" s="21">
        <v>19.5</v>
      </c>
      <c r="H1378" s="5">
        <v>84000</v>
      </c>
      <c r="I1378" s="6">
        <v>1.14E-2</v>
      </c>
      <c r="J1378" s="6">
        <v>0.98860000000000003</v>
      </c>
      <c r="K1378" s="6">
        <v>7.3133333300000006E-2</v>
      </c>
      <c r="L1378" s="6">
        <v>0.92686666669999995</v>
      </c>
      <c r="M1378" s="7">
        <v>6269</v>
      </c>
      <c r="N1378" s="7">
        <v>6122</v>
      </c>
      <c r="O1378" s="7">
        <v>6416</v>
      </c>
      <c r="P1378" t="s">
        <v>660</v>
      </c>
      <c r="Q1378" s="5">
        <f>5*12000*Table3[[#This Row],[FiveYearSurvivalRate]]</f>
        <v>55612.000002000001</v>
      </c>
      <c r="R1378" s="21">
        <f>365*5*Table3[[#This Row],[FiveYearSurvivalRate]]</f>
        <v>1691.5316667274999</v>
      </c>
      <c r="S1378" s="19">
        <f>6000/Table3[[#This Row],[Gas Mileage]]*4</f>
        <v>1230.7692307692307</v>
      </c>
      <c r="T1378" s="19">
        <f>5000</f>
        <v>5000</v>
      </c>
      <c r="U1378" s="19">
        <f>Table3[[#This Row],[Price]]^0.2*20000*LOG((Table3[[#This Row],[Age]]+2))*Table3[[#This Row],[FiveYearDeathRate]]</f>
        <v>8021.281863596414</v>
      </c>
      <c r="V1378" s="19">
        <f>Table3[Price]+Table3[[#This Row],[FiveYearFuelCost]]+Table3[[#This Row],[FiveYearInsurance]]+Table3[[#This Row],[FiveYearRepairCost]]</f>
        <v>20521.051094365645</v>
      </c>
    </row>
    <row r="1379" spans="1:22" x14ac:dyDescent="0.25">
      <c r="A1379" t="s">
        <v>3301</v>
      </c>
      <c r="B1379" t="s">
        <v>3314</v>
      </c>
      <c r="C1379" t="s">
        <v>3315</v>
      </c>
      <c r="D1379">
        <v>2014</v>
      </c>
      <c r="E1379">
        <v>0</v>
      </c>
      <c r="F1379">
        <v>3.67</v>
      </c>
      <c r="G1379" s="21">
        <v>31.22</v>
      </c>
      <c r="H1379" s="5">
        <v>0</v>
      </c>
      <c r="I1379" s="6">
        <v>0</v>
      </c>
      <c r="J1379" s="6">
        <v>1</v>
      </c>
      <c r="K1379" s="6">
        <v>1.2E-2</v>
      </c>
      <c r="L1379" s="6">
        <v>0.98799999999999999</v>
      </c>
      <c r="M1379" s="7">
        <v>14254</v>
      </c>
      <c r="N1379" s="7">
        <v>13900</v>
      </c>
      <c r="O1379" s="7">
        <v>14609</v>
      </c>
      <c r="P1379" t="s">
        <v>3654</v>
      </c>
      <c r="Q1379" s="5">
        <f>5*12000*Table3[[#This Row],[FiveYearSurvivalRate]]</f>
        <v>59280</v>
      </c>
      <c r="R1379" s="21">
        <f>365*5*Table3[[#This Row],[FiveYearSurvivalRate]]</f>
        <v>1803.1</v>
      </c>
      <c r="S1379" s="19">
        <f>6000/Table3[[#This Row],[Gas Mileage]]*4</f>
        <v>768.73798846893021</v>
      </c>
      <c r="T1379" s="19">
        <f>5000</f>
        <v>5000</v>
      </c>
      <c r="U1379" s="19">
        <f>Table3[[#This Row],[Price]]^0.2*20000*LOG((Table3[[#This Row],[Age]]+2))*Table3[[#This Row],[FiveYearDeathRate]]</f>
        <v>489.3373491217402</v>
      </c>
      <c r="V1379" s="19">
        <f>Table3[Price]+Table3[[#This Row],[FiveYearFuelCost]]+Table3[[#This Row],[FiveYearInsurance]]+Table3[[#This Row],[FiveYearRepairCost]]</f>
        <v>20512.075337590668</v>
      </c>
    </row>
    <row r="1380" spans="1:22" x14ac:dyDescent="0.25">
      <c r="A1380" t="s">
        <v>3118</v>
      </c>
      <c r="B1380" t="s">
        <v>3125</v>
      </c>
      <c r="C1380" t="s">
        <v>3126</v>
      </c>
      <c r="D1380">
        <v>2013</v>
      </c>
      <c r="E1380">
        <v>1</v>
      </c>
      <c r="F1380">
        <v>4</v>
      </c>
      <c r="G1380" s="21">
        <v>29.31</v>
      </c>
      <c r="H1380" s="5">
        <v>12000</v>
      </c>
      <c r="I1380" s="6">
        <v>3.8E-3</v>
      </c>
      <c r="J1380" s="6">
        <v>0.99619999999999997</v>
      </c>
      <c r="K1380" s="6">
        <v>2.47E-2</v>
      </c>
      <c r="L1380" s="6">
        <v>0.97529999999999994</v>
      </c>
      <c r="M1380" s="7">
        <v>13093</v>
      </c>
      <c r="N1380" s="7">
        <v>12818</v>
      </c>
      <c r="O1380" s="7">
        <v>13368</v>
      </c>
      <c r="P1380" t="s">
        <v>2860</v>
      </c>
      <c r="Q1380" s="5">
        <f>5*12000*Table3[[#This Row],[FiveYearSurvivalRate]]</f>
        <v>58518</v>
      </c>
      <c r="R1380" s="21">
        <f>365*5*Table3[[#This Row],[FiveYearSurvivalRate]]</f>
        <v>1779.9224999999999</v>
      </c>
      <c r="S1380" s="19">
        <f>6000/Table3[[#This Row],[Gas Mileage]]*4</f>
        <v>818.83316274309118</v>
      </c>
      <c r="T1380" s="19">
        <f>5000</f>
        <v>5000</v>
      </c>
      <c r="U1380" s="19">
        <f>Table3[[#This Row],[Price]]^0.2*20000*LOG((Table3[[#This Row],[Age]]+2))*Table3[[#This Row],[FiveYearDeathRate]]</f>
        <v>1569.5080457801891</v>
      </c>
      <c r="V1380" s="19">
        <f>Table3[Price]+Table3[[#This Row],[FiveYearFuelCost]]+Table3[[#This Row],[FiveYearInsurance]]+Table3[[#This Row],[FiveYearRepairCost]]</f>
        <v>20481.341208523278</v>
      </c>
    </row>
    <row r="1381" spans="1:22" x14ac:dyDescent="0.25">
      <c r="A1381" t="s">
        <v>3466</v>
      </c>
      <c r="B1381" t="s">
        <v>3475</v>
      </c>
      <c r="C1381" t="s">
        <v>3476</v>
      </c>
      <c r="D1381">
        <v>2013</v>
      </c>
      <c r="E1381">
        <v>1</v>
      </c>
      <c r="F1381">
        <v>4</v>
      </c>
      <c r="G1381" s="21">
        <v>30.556999999999999</v>
      </c>
      <c r="H1381" s="5">
        <v>12000</v>
      </c>
      <c r="I1381" s="6">
        <v>2.3999999999999998E-3</v>
      </c>
      <c r="J1381" s="6">
        <v>0.99760000000000004</v>
      </c>
      <c r="K1381" s="6">
        <v>1.54E-2</v>
      </c>
      <c r="L1381" s="6">
        <v>0.98460000000000003</v>
      </c>
      <c r="M1381" s="7">
        <v>13708</v>
      </c>
      <c r="N1381" s="7">
        <v>13412</v>
      </c>
      <c r="O1381" s="7">
        <v>14003</v>
      </c>
      <c r="P1381" t="s">
        <v>2784</v>
      </c>
      <c r="Q1381" s="5">
        <f>5*12000*Table3[[#This Row],[FiveYearSurvivalRate]]</f>
        <v>59076</v>
      </c>
      <c r="R1381" s="21">
        <f>365*5*Table3[[#This Row],[FiveYearSurvivalRate]]</f>
        <v>1796.895</v>
      </c>
      <c r="S1381" s="19">
        <f>6000/Table3[[#This Row],[Gas Mileage]]*4</f>
        <v>785.41741663121388</v>
      </c>
      <c r="T1381" s="19">
        <f>5000</f>
        <v>5000</v>
      </c>
      <c r="U1381" s="19">
        <f>Table3[[#This Row],[Price]]^0.2*20000*LOG((Table3[[#This Row],[Age]]+2))*Table3[[#This Row],[FiveYearDeathRate]]</f>
        <v>987.58457822317257</v>
      </c>
      <c r="V1381" s="19">
        <f>Table3[Price]+Table3[[#This Row],[FiveYearFuelCost]]+Table3[[#This Row],[FiveYearInsurance]]+Table3[[#This Row],[FiveYearRepairCost]]</f>
        <v>20481.001994854389</v>
      </c>
    </row>
    <row r="1382" spans="1:22" x14ac:dyDescent="0.25">
      <c r="A1382" t="s">
        <v>3217</v>
      </c>
      <c r="B1382" t="s">
        <v>3228</v>
      </c>
      <c r="C1382" t="s">
        <v>3229</v>
      </c>
      <c r="D1382">
        <v>2007</v>
      </c>
      <c r="E1382">
        <v>7</v>
      </c>
      <c r="F1382">
        <v>4</v>
      </c>
      <c r="G1382" s="21">
        <v>21.5</v>
      </c>
      <c r="H1382" s="5">
        <v>84000</v>
      </c>
      <c r="I1382" s="6">
        <v>1.6199999999999999E-2</v>
      </c>
      <c r="J1382" s="6">
        <v>0.98380000000000001</v>
      </c>
      <c r="K1382" s="6">
        <v>5.5800000000000002E-2</v>
      </c>
      <c r="L1382" s="6">
        <v>0.94420000000000004</v>
      </c>
      <c r="M1382" s="7">
        <v>7944</v>
      </c>
      <c r="N1382" s="7">
        <v>7818</v>
      </c>
      <c r="O1382" s="7">
        <v>8070</v>
      </c>
      <c r="P1382" t="s">
        <v>758</v>
      </c>
      <c r="Q1382" s="5">
        <f>5*12000*Table3[[#This Row],[FiveYearSurvivalRate]]</f>
        <v>56652</v>
      </c>
      <c r="R1382" s="21">
        <f>365*5*Table3[[#This Row],[FiveYearSurvivalRate]]</f>
        <v>1723.165</v>
      </c>
      <c r="S1382" s="19">
        <f>6000/Table3[[#This Row],[Gas Mileage]]*4</f>
        <v>1116.2790697674418</v>
      </c>
      <c r="T1382" s="19">
        <f>5000</f>
        <v>5000</v>
      </c>
      <c r="U1382" s="19">
        <f>Table3[[#This Row],[Price]]^0.2*20000*LOG((Table3[[#This Row],[Age]]+2))*Table3[[#This Row],[FiveYearDeathRate]]</f>
        <v>6416.9817068559305</v>
      </c>
      <c r="V1382" s="19">
        <f>Table3[Price]+Table3[[#This Row],[FiveYearFuelCost]]+Table3[[#This Row],[FiveYearInsurance]]+Table3[[#This Row],[FiveYearRepairCost]]</f>
        <v>20477.260776623374</v>
      </c>
    </row>
    <row r="1383" spans="1:22" x14ac:dyDescent="0.25">
      <c r="A1383" t="s">
        <v>3217</v>
      </c>
      <c r="B1383" t="s">
        <v>3224</v>
      </c>
      <c r="C1383" t="s">
        <v>3225</v>
      </c>
      <c r="D1383">
        <v>2008</v>
      </c>
      <c r="E1383">
        <v>6</v>
      </c>
      <c r="F1383">
        <v>3.33</v>
      </c>
      <c r="G1383" s="21">
        <v>25.85</v>
      </c>
      <c r="H1383" s="5">
        <v>72000</v>
      </c>
      <c r="I1383" s="6">
        <v>1.3599999999999999E-2</v>
      </c>
      <c r="J1383" s="6">
        <v>0.98640000000000005</v>
      </c>
      <c r="K1383" s="6">
        <v>4.6399999999999997E-2</v>
      </c>
      <c r="L1383" s="6">
        <v>0.9536</v>
      </c>
      <c r="M1383" s="7">
        <v>9333</v>
      </c>
      <c r="N1383" s="7">
        <v>9140</v>
      </c>
      <c r="O1383" s="7">
        <v>9525</v>
      </c>
      <c r="P1383" t="s">
        <v>1096</v>
      </c>
      <c r="Q1383" s="5">
        <f>5*12000*Table3[[#This Row],[FiveYearSurvivalRate]]</f>
        <v>57216</v>
      </c>
      <c r="R1383" s="21">
        <f>365*5*Table3[[#This Row],[FiveYearSurvivalRate]]</f>
        <v>1740.32</v>
      </c>
      <c r="S1383" s="19">
        <f>6000/Table3[[#This Row],[Gas Mileage]]*4</f>
        <v>928.43326885880072</v>
      </c>
      <c r="T1383" s="19">
        <f>5000</f>
        <v>5000</v>
      </c>
      <c r="U1383" s="19">
        <f>Table3[[#This Row],[Price]]^0.2*20000*LOG((Table3[[#This Row],[Age]]+2))*Table3[[#This Row],[FiveYearDeathRate]]</f>
        <v>5215.3475668366909</v>
      </c>
      <c r="V1383" s="19">
        <f>Table3[Price]+Table3[[#This Row],[FiveYearFuelCost]]+Table3[[#This Row],[FiveYearInsurance]]+Table3[[#This Row],[FiveYearRepairCost]]</f>
        <v>20476.780835695492</v>
      </c>
    </row>
    <row r="1384" spans="1:22" x14ac:dyDescent="0.25">
      <c r="A1384" t="s">
        <v>3446</v>
      </c>
      <c r="B1384" t="s">
        <v>3447</v>
      </c>
      <c r="C1384" t="s">
        <v>3448</v>
      </c>
      <c r="D1384">
        <v>2009</v>
      </c>
      <c r="E1384">
        <v>5</v>
      </c>
      <c r="F1384">
        <v>2.33</v>
      </c>
      <c r="G1384" s="21">
        <v>25.751999999999999</v>
      </c>
      <c r="H1384" s="5">
        <v>60000</v>
      </c>
      <c r="I1384" s="6">
        <v>1.2E-2</v>
      </c>
      <c r="J1384" s="6">
        <v>0.98799999999999999</v>
      </c>
      <c r="K1384" s="6">
        <v>4.5999999999999999E-2</v>
      </c>
      <c r="L1384" s="6">
        <v>0.95399999999999996</v>
      </c>
      <c r="M1384" s="7">
        <v>9665</v>
      </c>
      <c r="N1384" s="7">
        <v>9427</v>
      </c>
      <c r="O1384" s="7">
        <v>9903</v>
      </c>
      <c r="P1384" t="s">
        <v>1272</v>
      </c>
      <c r="Q1384" s="5">
        <f>5*12000*Table3[[#This Row],[FiveYearSurvivalRate]]</f>
        <v>57240</v>
      </c>
      <c r="R1384" s="21">
        <f>365*5*Table3[[#This Row],[FiveYearSurvivalRate]]</f>
        <v>1741.05</v>
      </c>
      <c r="S1384" s="19">
        <f>6000/Table3[[#This Row],[Gas Mileage]]*4</f>
        <v>931.96644920782853</v>
      </c>
      <c r="T1384" s="19">
        <f>5000</f>
        <v>5000</v>
      </c>
      <c r="U1384" s="19">
        <f>Table3[[#This Row],[Price]]^0.2*20000*LOG((Table3[[#This Row],[Age]]+2))*Table3[[#This Row],[FiveYearDeathRate]]</f>
        <v>4872.3142751447858</v>
      </c>
      <c r="V1384" s="19">
        <f>Table3[Price]+Table3[[#This Row],[FiveYearFuelCost]]+Table3[[#This Row],[FiveYearInsurance]]+Table3[[#This Row],[FiveYearRepairCost]]</f>
        <v>20469.280724352615</v>
      </c>
    </row>
    <row r="1385" spans="1:22" x14ac:dyDescent="0.25">
      <c r="A1385" t="s">
        <v>3145</v>
      </c>
      <c r="B1385" t="s">
        <v>3146</v>
      </c>
      <c r="C1385" t="s">
        <v>3147</v>
      </c>
      <c r="D1385">
        <v>2011</v>
      </c>
      <c r="E1385">
        <v>3</v>
      </c>
      <c r="F1385">
        <v>4</v>
      </c>
      <c r="G1385" s="21">
        <v>21.928000000000001</v>
      </c>
      <c r="H1385" s="5">
        <v>36000</v>
      </c>
      <c r="I1385" s="6">
        <v>6.0000000000000001E-3</v>
      </c>
      <c r="J1385" s="6">
        <v>0.99399999999999999</v>
      </c>
      <c r="K1385" s="6">
        <v>3.9399999999999998E-2</v>
      </c>
      <c r="L1385" s="6">
        <v>0.96060000000000001</v>
      </c>
      <c r="M1385" s="7">
        <v>10841</v>
      </c>
      <c r="N1385" s="7">
        <v>10666</v>
      </c>
      <c r="O1385" s="7">
        <v>11015</v>
      </c>
      <c r="P1385" t="s">
        <v>2186</v>
      </c>
      <c r="Q1385" s="5">
        <f>5*12000*Table3[[#This Row],[FiveYearSurvivalRate]]</f>
        <v>57636</v>
      </c>
      <c r="R1385" s="21">
        <f>365*5*Table3[[#This Row],[FiveYearSurvivalRate]]</f>
        <v>1753.095</v>
      </c>
      <c r="S1385" s="19">
        <f>6000/Table3[[#This Row],[Gas Mileage]]*4</f>
        <v>1094.4910616563297</v>
      </c>
      <c r="T1385" s="19">
        <f>5000</f>
        <v>5000</v>
      </c>
      <c r="U1385" s="19">
        <f>Table3[[#This Row],[Price]]^0.2*20000*LOG((Table3[[#This Row],[Age]]+2))*Table3[[#This Row],[FiveYearDeathRate]]</f>
        <v>3531.8205173109668</v>
      </c>
      <c r="V1385" s="19">
        <f>Table3[Price]+Table3[[#This Row],[FiveYearFuelCost]]+Table3[[#This Row],[FiveYearInsurance]]+Table3[[#This Row],[FiveYearRepairCost]]</f>
        <v>20467.311578967296</v>
      </c>
    </row>
    <row r="1386" spans="1:22" x14ac:dyDescent="0.25">
      <c r="A1386" t="s">
        <v>3413</v>
      </c>
      <c r="B1386" t="s">
        <v>3442</v>
      </c>
      <c r="C1386" t="s">
        <v>3443</v>
      </c>
      <c r="D1386">
        <v>2007</v>
      </c>
      <c r="E1386">
        <v>7</v>
      </c>
      <c r="F1386">
        <v>3.67</v>
      </c>
      <c r="G1386" s="21">
        <v>31.152999999999999</v>
      </c>
      <c r="H1386" s="5">
        <v>84000</v>
      </c>
      <c r="I1386" s="6">
        <v>1.9400000000000001E-2</v>
      </c>
      <c r="J1386" s="6">
        <v>0.98060000000000003</v>
      </c>
      <c r="K1386" s="6">
        <v>8.7133333300000004E-2</v>
      </c>
      <c r="L1386" s="6">
        <v>0.91286666670000005</v>
      </c>
      <c r="M1386" s="7">
        <v>5412</v>
      </c>
      <c r="N1386" s="7">
        <v>5258</v>
      </c>
      <c r="O1386" s="7">
        <v>5566</v>
      </c>
      <c r="P1386" t="s">
        <v>580</v>
      </c>
      <c r="Q1386" s="5">
        <f>5*12000*Table3[[#This Row],[FiveYearSurvivalRate]]</f>
        <v>54772.000002000001</v>
      </c>
      <c r="R1386" s="21">
        <f>365*5*Table3[[#This Row],[FiveYearSurvivalRate]]</f>
        <v>1665.9816667275002</v>
      </c>
      <c r="S1386" s="19">
        <f>6000/Table3[[#This Row],[Gas Mileage]]*4</f>
        <v>770.39129457837134</v>
      </c>
      <c r="T1386" s="19">
        <f>5000</f>
        <v>5000</v>
      </c>
      <c r="U1386" s="19">
        <f>Table3[[#This Row],[Price]]^0.2*20000*LOG((Table3[[#This Row],[Age]]+2))*Table3[[#This Row],[FiveYearDeathRate]]</f>
        <v>9279.9287363698659</v>
      </c>
      <c r="V1386" s="19">
        <f>Table3[Price]+Table3[[#This Row],[FiveYearFuelCost]]+Table3[[#This Row],[FiveYearInsurance]]+Table3[[#This Row],[FiveYearRepairCost]]</f>
        <v>20462.320030948234</v>
      </c>
    </row>
    <row r="1387" spans="1:22" x14ac:dyDescent="0.25">
      <c r="A1387" t="s">
        <v>3446</v>
      </c>
      <c r="B1387" t="s">
        <v>3449</v>
      </c>
      <c r="C1387" t="s">
        <v>3450</v>
      </c>
      <c r="D1387">
        <v>2008</v>
      </c>
      <c r="E1387">
        <v>6</v>
      </c>
      <c r="F1387">
        <v>4</v>
      </c>
      <c r="G1387" s="21">
        <v>23.995999999999999</v>
      </c>
      <c r="H1387" s="5">
        <v>72000</v>
      </c>
      <c r="I1387" s="6">
        <v>1.54E-2</v>
      </c>
      <c r="J1387" s="6">
        <v>0.98460000000000003</v>
      </c>
      <c r="K1387" s="6">
        <v>5.3933333299999997E-2</v>
      </c>
      <c r="L1387" s="6">
        <v>0.94606666669999995</v>
      </c>
      <c r="M1387" s="7">
        <v>8508</v>
      </c>
      <c r="N1387" s="7">
        <v>8314</v>
      </c>
      <c r="O1387" s="7">
        <v>8701</v>
      </c>
      <c r="P1387" t="s">
        <v>928</v>
      </c>
      <c r="Q1387" s="5">
        <f>5*12000*Table3[[#This Row],[FiveYearSurvivalRate]]</f>
        <v>56764.000001999993</v>
      </c>
      <c r="R1387" s="21">
        <f>365*5*Table3[[#This Row],[FiveYearSurvivalRate]]</f>
        <v>1726.5716667274999</v>
      </c>
      <c r="S1387" s="19">
        <f>6000/Table3[[#This Row],[Gas Mileage]]*4</f>
        <v>1000.166694449075</v>
      </c>
      <c r="T1387" s="19">
        <f>5000</f>
        <v>5000</v>
      </c>
      <c r="U1387" s="19">
        <f>Table3[[#This Row],[Price]]^0.2*20000*LOG((Table3[[#This Row],[Age]]+2))*Table3[[#This Row],[FiveYearDeathRate]]</f>
        <v>5950.9154687275577</v>
      </c>
      <c r="V1387" s="19">
        <f>Table3[Price]+Table3[[#This Row],[FiveYearFuelCost]]+Table3[[#This Row],[FiveYearInsurance]]+Table3[[#This Row],[FiveYearRepairCost]]</f>
        <v>20459.082163176634</v>
      </c>
    </row>
    <row r="1388" spans="1:22" x14ac:dyDescent="0.25">
      <c r="A1388" t="s">
        <v>3466</v>
      </c>
      <c r="B1388" t="s">
        <v>3487</v>
      </c>
      <c r="C1388" t="s">
        <v>3488</v>
      </c>
      <c r="D1388">
        <v>2006</v>
      </c>
      <c r="E1388">
        <v>8</v>
      </c>
      <c r="F1388">
        <v>2.33</v>
      </c>
      <c r="G1388" s="21">
        <v>49.52</v>
      </c>
      <c r="H1388" s="5">
        <v>96000</v>
      </c>
      <c r="I1388" s="6">
        <v>2.2200000000000001E-2</v>
      </c>
      <c r="J1388" s="6">
        <v>0.9778</v>
      </c>
      <c r="K1388" s="6">
        <v>6.9800000000000001E-2</v>
      </c>
      <c r="L1388" s="6">
        <v>0.93020000000000003</v>
      </c>
      <c r="M1388" s="7">
        <v>6812</v>
      </c>
      <c r="N1388" s="7">
        <v>6671</v>
      </c>
      <c r="O1388" s="7">
        <v>6953</v>
      </c>
      <c r="P1388" t="s">
        <v>300</v>
      </c>
      <c r="Q1388" s="5">
        <f>5*12000*Table3[[#This Row],[FiveYearSurvivalRate]]</f>
        <v>55812</v>
      </c>
      <c r="R1388" s="21">
        <f>365*5*Table3[[#This Row],[FiveYearSurvivalRate]]</f>
        <v>1697.615</v>
      </c>
      <c r="S1388" s="19">
        <f>6000/Table3[[#This Row],[Gas Mileage]]*4</f>
        <v>484.65266558966073</v>
      </c>
      <c r="T1388" s="19">
        <f>5000</f>
        <v>5000</v>
      </c>
      <c r="U1388" s="19">
        <f>Table3[[#This Row],[Price]]^0.2*20000*LOG((Table3[[#This Row],[Age]]+2))*Table3[[#This Row],[FiveYearDeathRate]]</f>
        <v>8157.1856422038609</v>
      </c>
      <c r="V1388" s="19">
        <f>Table3[Price]+Table3[[#This Row],[FiveYearFuelCost]]+Table3[[#This Row],[FiveYearInsurance]]+Table3[[#This Row],[FiveYearRepairCost]]</f>
        <v>20453.838307793521</v>
      </c>
    </row>
    <row r="1389" spans="1:22" x14ac:dyDescent="0.25">
      <c r="A1389" t="s">
        <v>3503</v>
      </c>
      <c r="B1389" t="s">
        <v>3518</v>
      </c>
      <c r="C1389" t="s">
        <v>3519</v>
      </c>
      <c r="D1389">
        <v>2007</v>
      </c>
      <c r="E1389">
        <v>7</v>
      </c>
      <c r="F1389">
        <v>3.33</v>
      </c>
      <c r="G1389" s="22">
        <v>28.32</v>
      </c>
      <c r="H1389" s="5">
        <v>84000</v>
      </c>
      <c r="I1389" s="6">
        <v>1.7000000000000001E-2</v>
      </c>
      <c r="J1389" s="6">
        <v>0.98299999999999998</v>
      </c>
      <c r="K1389" s="6">
        <v>7.5266666699999998E-2</v>
      </c>
      <c r="L1389" s="6">
        <v>0.92473333329999996</v>
      </c>
      <c r="M1389" s="7">
        <v>6325</v>
      </c>
      <c r="N1389" s="7">
        <v>6235</v>
      </c>
      <c r="O1389" s="7">
        <v>6414</v>
      </c>
      <c r="P1389" t="s">
        <v>638</v>
      </c>
      <c r="Q1389" s="5">
        <f>5*12000*Table3[[#This Row],[FiveYearSurvivalRate]]</f>
        <v>55483.999997999999</v>
      </c>
      <c r="R1389" s="21">
        <f>365*5*Table3[[#This Row],[FiveYearSurvivalRate]]</f>
        <v>1687.6383332724999</v>
      </c>
      <c r="S1389" s="19">
        <f>6000/Table3[[#This Row],[Gas Mileage]]*4</f>
        <v>847.45762711864404</v>
      </c>
      <c r="T1389" s="19">
        <f>5000</f>
        <v>5000</v>
      </c>
      <c r="U1389" s="19">
        <f>Table3[[#This Row],[Price]]^0.2*20000*LOG((Table3[[#This Row],[Age]]+2))*Table3[[#This Row],[FiveYearDeathRate]]</f>
        <v>8269.9625756420392</v>
      </c>
      <c r="V1389" s="19">
        <f>Table3[Price]+Table3[[#This Row],[FiveYearFuelCost]]+Table3[[#This Row],[FiveYearInsurance]]+Table3[[#This Row],[FiveYearRepairCost]]</f>
        <v>20442.420202760684</v>
      </c>
    </row>
    <row r="1390" spans="1:22" x14ac:dyDescent="0.25">
      <c r="A1390" t="s">
        <v>3175</v>
      </c>
      <c r="B1390" t="s">
        <v>3196</v>
      </c>
      <c r="C1390" t="s">
        <v>3197</v>
      </c>
      <c r="D1390">
        <v>2012</v>
      </c>
      <c r="E1390">
        <v>2</v>
      </c>
      <c r="F1390">
        <v>4</v>
      </c>
      <c r="G1390" s="21">
        <v>26.39</v>
      </c>
      <c r="H1390" s="5">
        <v>24000</v>
      </c>
      <c r="I1390" s="6">
        <v>4.4000000000000003E-3</v>
      </c>
      <c r="J1390" s="6">
        <v>0.99560000000000004</v>
      </c>
      <c r="K1390" s="6">
        <v>2.3E-2</v>
      </c>
      <c r="L1390" s="6">
        <v>0.97699999999999998</v>
      </c>
      <c r="M1390" s="7">
        <v>12700</v>
      </c>
      <c r="N1390" s="7">
        <v>12530</v>
      </c>
      <c r="O1390" s="7">
        <v>12869</v>
      </c>
      <c r="P1390" t="s">
        <v>2574</v>
      </c>
      <c r="Q1390" s="5">
        <f>5*12000*Table3[[#This Row],[FiveYearSurvivalRate]]</f>
        <v>58620</v>
      </c>
      <c r="R1390" s="21">
        <f>365*5*Table3[[#This Row],[FiveYearSurvivalRate]]</f>
        <v>1783.0249999999999</v>
      </c>
      <c r="S1390" s="19">
        <f>6000/Table3[[#This Row],[Gas Mileage]]*4</f>
        <v>909.43539219401282</v>
      </c>
      <c r="T1390" s="19">
        <f>5000</f>
        <v>5000</v>
      </c>
      <c r="U1390" s="19">
        <f>Table3[[#This Row],[Price]]^0.2*20000*LOG((Table3[[#This Row],[Age]]+2))*Table3[[#This Row],[FiveYearDeathRate]]</f>
        <v>1832.9826064945826</v>
      </c>
      <c r="V1390" s="19">
        <f>Table3[Price]+Table3[[#This Row],[FiveYearFuelCost]]+Table3[[#This Row],[FiveYearInsurance]]+Table3[[#This Row],[FiveYearRepairCost]]</f>
        <v>20442.417998688594</v>
      </c>
    </row>
    <row r="1391" spans="1:22" x14ac:dyDescent="0.25">
      <c r="A1391" t="s">
        <v>3217</v>
      </c>
      <c r="B1391" t="s">
        <v>3220</v>
      </c>
      <c r="C1391" t="s">
        <v>3221</v>
      </c>
      <c r="D1391">
        <v>2011</v>
      </c>
      <c r="E1391">
        <v>3</v>
      </c>
      <c r="F1391">
        <v>4</v>
      </c>
      <c r="G1391" s="21">
        <v>43.79</v>
      </c>
      <c r="H1391" s="5">
        <v>36000</v>
      </c>
      <c r="I1391" s="6">
        <v>6.6E-3</v>
      </c>
      <c r="J1391" s="6">
        <v>0.99339999999999995</v>
      </c>
      <c r="K1391" s="6">
        <v>1.8800000000000001E-2</v>
      </c>
      <c r="L1391" s="6">
        <v>0.98119999999999996</v>
      </c>
      <c r="M1391" s="7">
        <v>13138</v>
      </c>
      <c r="N1391" s="7">
        <v>12913</v>
      </c>
      <c r="O1391" s="7">
        <v>13362</v>
      </c>
      <c r="P1391" t="s">
        <v>2242</v>
      </c>
      <c r="Q1391" s="5">
        <f>5*12000*Table3[[#This Row],[FiveYearSurvivalRate]]</f>
        <v>58872</v>
      </c>
      <c r="R1391" s="21">
        <f>365*5*Table3[[#This Row],[FiveYearSurvivalRate]]</f>
        <v>1790.6899999999998</v>
      </c>
      <c r="S1391" s="19">
        <f>6000/Table3[[#This Row],[Gas Mileage]]*4</f>
        <v>548.07033569308066</v>
      </c>
      <c r="T1391" s="19">
        <f>5000</f>
        <v>5000</v>
      </c>
      <c r="U1391" s="19">
        <f>Table3[[#This Row],[Price]]^0.2*20000*LOG((Table3[[#This Row],[Age]]+2))*Table3[[#This Row],[FiveYearDeathRate]]</f>
        <v>1751.2664802302322</v>
      </c>
      <c r="V1391" s="19">
        <f>Table3[Price]+Table3[[#This Row],[FiveYearFuelCost]]+Table3[[#This Row],[FiveYearInsurance]]+Table3[[#This Row],[FiveYearRepairCost]]</f>
        <v>20437.336815923314</v>
      </c>
    </row>
    <row r="1392" spans="1:22" x14ac:dyDescent="0.25">
      <c r="A1392" t="s">
        <v>3080</v>
      </c>
      <c r="B1392" t="s">
        <v>3085</v>
      </c>
      <c r="C1392" t="s">
        <v>3086</v>
      </c>
      <c r="D1392">
        <v>2010</v>
      </c>
      <c r="E1392">
        <v>4</v>
      </c>
      <c r="F1392">
        <v>4</v>
      </c>
      <c r="G1392" s="21">
        <v>20.85</v>
      </c>
      <c r="H1392" s="5">
        <v>48000</v>
      </c>
      <c r="I1392" s="6">
        <v>4.0000000000000001E-3</v>
      </c>
      <c r="J1392" s="6">
        <v>0.996</v>
      </c>
      <c r="K1392" s="6">
        <v>1.78E-2</v>
      </c>
      <c r="L1392" s="6">
        <v>0.98219999999999996</v>
      </c>
      <c r="M1392" s="7">
        <v>12446</v>
      </c>
      <c r="N1392" s="7">
        <v>12221</v>
      </c>
      <c r="O1392" s="7">
        <v>12671</v>
      </c>
      <c r="P1392" t="s">
        <v>1692</v>
      </c>
      <c r="Q1392" s="5">
        <f>5*12000*Table3[[#This Row],[FiveYearSurvivalRate]]</f>
        <v>58932</v>
      </c>
      <c r="R1392" s="21">
        <f>365*5*Table3[[#This Row],[FiveYearSurvivalRate]]</f>
        <v>1792.5149999999999</v>
      </c>
      <c r="S1392" s="19">
        <f>6000/Table3[[#This Row],[Gas Mileage]]*4</f>
        <v>1151.0791366906474</v>
      </c>
      <c r="T1392" s="19">
        <f>5000</f>
        <v>5000</v>
      </c>
      <c r="U1392" s="19">
        <f>Table3[[#This Row],[Price]]^0.2*20000*LOG((Table3[[#This Row],[Age]]+2))*Table3[[#This Row],[FiveYearDeathRate]]</f>
        <v>1826.0807443236479</v>
      </c>
      <c r="V1392" s="19">
        <f>Table3[Price]+Table3[[#This Row],[FiveYearFuelCost]]+Table3[[#This Row],[FiveYearInsurance]]+Table3[[#This Row],[FiveYearRepairCost]]</f>
        <v>20423.159881014297</v>
      </c>
    </row>
    <row r="1393" spans="1:22" x14ac:dyDescent="0.25">
      <c r="A1393" t="s">
        <v>3466</v>
      </c>
      <c r="B1393" t="s">
        <v>3473</v>
      </c>
      <c r="C1393" t="s">
        <v>3474</v>
      </c>
      <c r="D1393">
        <v>2009</v>
      </c>
      <c r="E1393">
        <v>5</v>
      </c>
      <c r="F1393">
        <v>3.33</v>
      </c>
      <c r="G1393" s="21">
        <v>26.6</v>
      </c>
      <c r="H1393" s="5">
        <v>60000</v>
      </c>
      <c r="I1393" s="6">
        <v>1.2E-2</v>
      </c>
      <c r="J1393" s="6">
        <v>0.98799999999999999</v>
      </c>
      <c r="K1393" s="6">
        <v>4.5999999999999999E-2</v>
      </c>
      <c r="L1393" s="6">
        <v>0.95399999999999996</v>
      </c>
      <c r="M1393" s="7">
        <v>9648</v>
      </c>
      <c r="N1393" s="7">
        <v>9471</v>
      </c>
      <c r="O1393" s="7">
        <v>9825</v>
      </c>
      <c r="P1393" t="s">
        <v>1296</v>
      </c>
      <c r="Q1393" s="5">
        <f>5*12000*Table3[[#This Row],[FiveYearSurvivalRate]]</f>
        <v>57240</v>
      </c>
      <c r="R1393" s="21">
        <f>365*5*Table3[[#This Row],[FiveYearSurvivalRate]]</f>
        <v>1741.05</v>
      </c>
      <c r="S1393" s="19">
        <f>6000/Table3[[#This Row],[Gas Mileage]]*4</f>
        <v>902.25563909774428</v>
      </c>
      <c r="T1393" s="19">
        <f>5000</f>
        <v>5000</v>
      </c>
      <c r="U1393" s="19">
        <f>Table3[[#This Row],[Price]]^0.2*20000*LOG((Table3[[#This Row],[Age]]+2))*Table3[[#This Row],[FiveYearDeathRate]]</f>
        <v>4870.5990618915766</v>
      </c>
      <c r="V1393" s="19">
        <f>Table3[Price]+Table3[[#This Row],[FiveYearFuelCost]]+Table3[[#This Row],[FiveYearInsurance]]+Table3[[#This Row],[FiveYearRepairCost]]</f>
        <v>20420.854700989323</v>
      </c>
    </row>
    <row r="1394" spans="1:22" x14ac:dyDescent="0.25">
      <c r="A1394" t="s">
        <v>3217</v>
      </c>
      <c r="B1394" t="s">
        <v>3228</v>
      </c>
      <c r="C1394" t="s">
        <v>3229</v>
      </c>
      <c r="D1394">
        <v>2006</v>
      </c>
      <c r="E1394">
        <v>8</v>
      </c>
      <c r="F1394">
        <v>2</v>
      </c>
      <c r="G1394" s="21">
        <v>21.5</v>
      </c>
      <c r="H1394" s="5">
        <v>96000</v>
      </c>
      <c r="I1394" s="6">
        <v>1.8800000000000001E-2</v>
      </c>
      <c r="J1394" s="6">
        <v>0.98119999999999996</v>
      </c>
      <c r="K1394" s="6">
        <v>6.5199999999999994E-2</v>
      </c>
      <c r="L1394" s="6">
        <v>0.93479999999999996</v>
      </c>
      <c r="M1394" s="7">
        <v>6706</v>
      </c>
      <c r="N1394" s="7">
        <v>6563</v>
      </c>
      <c r="O1394" s="7">
        <v>6849</v>
      </c>
      <c r="P1394" t="s">
        <v>424</v>
      </c>
      <c r="Q1394" s="5">
        <f>5*12000*Table3[[#This Row],[FiveYearSurvivalRate]]</f>
        <v>56088</v>
      </c>
      <c r="R1394" s="21">
        <f>365*5*Table3[[#This Row],[FiveYearSurvivalRate]]</f>
        <v>1706.01</v>
      </c>
      <c r="S1394" s="19">
        <f>6000/Table3[[#This Row],[Gas Mileage]]*4</f>
        <v>1116.2790697674418</v>
      </c>
      <c r="T1394" s="19">
        <f>5000</f>
        <v>5000</v>
      </c>
      <c r="U1394" s="19">
        <f>Table3[[#This Row],[Price]]^0.2*20000*LOG((Table3[[#This Row],[Age]]+2))*Table3[[#This Row],[FiveYearDeathRate]]</f>
        <v>7595.7436845941329</v>
      </c>
      <c r="V1394" s="19">
        <f>Table3[Price]+Table3[[#This Row],[FiveYearFuelCost]]+Table3[[#This Row],[FiveYearInsurance]]+Table3[[#This Row],[FiveYearRepairCost]]</f>
        <v>20418.022754361577</v>
      </c>
    </row>
    <row r="1395" spans="1:22" x14ac:dyDescent="0.25">
      <c r="A1395" t="s">
        <v>3175</v>
      </c>
      <c r="B1395" t="s">
        <v>3196</v>
      </c>
      <c r="C1395" t="s">
        <v>3197</v>
      </c>
      <c r="D1395">
        <v>2010</v>
      </c>
      <c r="E1395">
        <v>4</v>
      </c>
      <c r="F1395">
        <v>4</v>
      </c>
      <c r="G1395" s="21">
        <v>26.39</v>
      </c>
      <c r="H1395" s="5">
        <v>48000</v>
      </c>
      <c r="I1395" s="6">
        <v>8.8000000000000005E-3</v>
      </c>
      <c r="J1395" s="6">
        <v>0.99119999999999997</v>
      </c>
      <c r="K1395" s="6">
        <v>3.5000000000000003E-2</v>
      </c>
      <c r="L1395" s="6">
        <v>0.96499999999999997</v>
      </c>
      <c r="M1395" s="7">
        <v>10972</v>
      </c>
      <c r="N1395" s="7">
        <v>10704</v>
      </c>
      <c r="O1395" s="7">
        <v>11240</v>
      </c>
      <c r="P1395" t="s">
        <v>1796</v>
      </c>
      <c r="Q1395" s="5">
        <f>5*12000*Table3[[#This Row],[FiveYearSurvivalRate]]</f>
        <v>57900</v>
      </c>
      <c r="R1395" s="21">
        <f>365*5*Table3[[#This Row],[FiveYearSurvivalRate]]</f>
        <v>1761.125</v>
      </c>
      <c r="S1395" s="19">
        <f>6000/Table3[[#This Row],[Gas Mileage]]*4</f>
        <v>909.43539219401282</v>
      </c>
      <c r="T1395" s="19">
        <f>5000</f>
        <v>5000</v>
      </c>
      <c r="U1395" s="19">
        <f>Table3[[#This Row],[Price]]^0.2*20000*LOG((Table3[[#This Row],[Age]]+2))*Table3[[#This Row],[FiveYearDeathRate]]</f>
        <v>3501.2185393628765</v>
      </c>
      <c r="V1395" s="19">
        <f>Table3[Price]+Table3[[#This Row],[FiveYearFuelCost]]+Table3[[#This Row],[FiveYearInsurance]]+Table3[[#This Row],[FiveYearRepairCost]]</f>
        <v>20382.653931556888</v>
      </c>
    </row>
    <row r="1396" spans="1:22" x14ac:dyDescent="0.25">
      <c r="A1396" t="s">
        <v>3118</v>
      </c>
      <c r="B1396" t="s">
        <v>3133</v>
      </c>
      <c r="C1396" t="s">
        <v>3134</v>
      </c>
      <c r="D1396">
        <v>2012</v>
      </c>
      <c r="E1396">
        <v>2</v>
      </c>
      <c r="F1396">
        <v>4</v>
      </c>
      <c r="G1396" s="21">
        <v>25.001000000000001</v>
      </c>
      <c r="H1396" s="5">
        <v>24000</v>
      </c>
      <c r="I1396" s="6">
        <v>7.6E-3</v>
      </c>
      <c r="J1396" s="6">
        <v>0.99239999999999995</v>
      </c>
      <c r="K1396" s="6">
        <v>3.04E-2</v>
      </c>
      <c r="L1396" s="6">
        <v>0.96960000000000002</v>
      </c>
      <c r="M1396" s="7">
        <v>12025</v>
      </c>
      <c r="N1396" s="7">
        <v>11826</v>
      </c>
      <c r="O1396" s="7">
        <v>12223</v>
      </c>
      <c r="P1396" t="s">
        <v>2524</v>
      </c>
      <c r="Q1396" s="5">
        <f>5*12000*Table3[[#This Row],[FiveYearSurvivalRate]]</f>
        <v>58176</v>
      </c>
      <c r="R1396" s="21">
        <f>365*5*Table3[[#This Row],[FiveYearSurvivalRate]]</f>
        <v>1769.52</v>
      </c>
      <c r="S1396" s="19">
        <f>6000/Table3[[#This Row],[Gas Mileage]]*4</f>
        <v>959.96160153593848</v>
      </c>
      <c r="T1396" s="19">
        <f>5000</f>
        <v>5000</v>
      </c>
      <c r="U1396" s="19">
        <f>Table3[[#This Row],[Price]]^0.2*20000*LOG((Table3[[#This Row],[Age]]+2))*Table3[[#This Row],[FiveYearDeathRate]]</f>
        <v>2396.4058124309508</v>
      </c>
      <c r="V1396" s="19">
        <f>Table3[Price]+Table3[[#This Row],[FiveYearFuelCost]]+Table3[[#This Row],[FiveYearInsurance]]+Table3[[#This Row],[FiveYearRepairCost]]</f>
        <v>20381.367413966891</v>
      </c>
    </row>
    <row r="1397" spans="1:22" x14ac:dyDescent="0.25">
      <c r="A1397" t="s">
        <v>3217</v>
      </c>
      <c r="B1397" t="s">
        <v>3234</v>
      </c>
      <c r="C1397" t="s">
        <v>3235</v>
      </c>
      <c r="D1397">
        <v>2008</v>
      </c>
      <c r="E1397">
        <v>6</v>
      </c>
      <c r="F1397">
        <v>4</v>
      </c>
      <c r="G1397" s="21">
        <v>21.75</v>
      </c>
      <c r="H1397" s="5">
        <v>72000</v>
      </c>
      <c r="I1397" s="6">
        <v>1.3599999999999999E-2</v>
      </c>
      <c r="J1397" s="6">
        <v>0.98640000000000005</v>
      </c>
      <c r="K1397" s="6">
        <v>4.6399999999999997E-2</v>
      </c>
      <c r="L1397" s="6">
        <v>0.9536</v>
      </c>
      <c r="M1397" s="7">
        <v>9037</v>
      </c>
      <c r="N1397" s="7">
        <v>8874</v>
      </c>
      <c r="O1397" s="7">
        <v>9200</v>
      </c>
      <c r="P1397" t="s">
        <v>1104</v>
      </c>
      <c r="Q1397" s="5">
        <f>5*12000*Table3[[#This Row],[FiveYearSurvivalRate]]</f>
        <v>57216</v>
      </c>
      <c r="R1397" s="21">
        <f>365*5*Table3[[#This Row],[FiveYearSurvivalRate]]</f>
        <v>1740.32</v>
      </c>
      <c r="S1397" s="19">
        <f>6000/Table3[[#This Row],[Gas Mileage]]*4</f>
        <v>1103.4482758620691</v>
      </c>
      <c r="T1397" s="19">
        <f>5000</f>
        <v>5000</v>
      </c>
      <c r="U1397" s="19">
        <f>Table3[[#This Row],[Price]]^0.2*20000*LOG((Table3[[#This Row],[Age]]+2))*Table3[[#This Row],[FiveYearDeathRate]]</f>
        <v>5181.8383369887961</v>
      </c>
      <c r="V1397" s="19">
        <f>Table3[Price]+Table3[[#This Row],[FiveYearFuelCost]]+Table3[[#This Row],[FiveYearInsurance]]+Table3[[#This Row],[FiveYearRepairCost]]</f>
        <v>20322.286612850865</v>
      </c>
    </row>
    <row r="1398" spans="1:22" x14ac:dyDescent="0.25">
      <c r="A1398" t="s">
        <v>3413</v>
      </c>
      <c r="B1398" t="s">
        <v>3434</v>
      </c>
      <c r="C1398" t="s">
        <v>3435</v>
      </c>
      <c r="D1398">
        <v>2010</v>
      </c>
      <c r="E1398">
        <v>4</v>
      </c>
      <c r="F1398">
        <v>3.67</v>
      </c>
      <c r="G1398" s="21">
        <v>26.164999999999999</v>
      </c>
      <c r="H1398" s="5">
        <v>48000</v>
      </c>
      <c r="I1398" s="6">
        <v>9.5999999999999992E-3</v>
      </c>
      <c r="J1398" s="6">
        <v>0.99039999999999995</v>
      </c>
      <c r="K1398" s="6">
        <v>2.6800000000000001E-2</v>
      </c>
      <c r="L1398" s="6">
        <v>0.97319999999999995</v>
      </c>
      <c r="M1398" s="7">
        <v>11684</v>
      </c>
      <c r="N1398" s="7">
        <v>11399</v>
      </c>
      <c r="O1398" s="7">
        <v>11969</v>
      </c>
      <c r="P1398" t="s">
        <v>1622</v>
      </c>
      <c r="Q1398" s="5">
        <f>5*12000*Table3[[#This Row],[FiveYearSurvivalRate]]</f>
        <v>58392</v>
      </c>
      <c r="R1398" s="21">
        <f>365*5*Table3[[#This Row],[FiveYearSurvivalRate]]</f>
        <v>1776.09</v>
      </c>
      <c r="S1398" s="19">
        <f>6000/Table3[[#This Row],[Gas Mileage]]*4</f>
        <v>917.25587617045676</v>
      </c>
      <c r="T1398" s="19">
        <f>5000</f>
        <v>5000</v>
      </c>
      <c r="U1398" s="19">
        <f>Table3[[#This Row],[Price]]^0.2*20000*LOG((Table3[[#This Row],[Age]]+2))*Table3[[#This Row],[FiveYearDeathRate]]</f>
        <v>2714.8580009029006</v>
      </c>
      <c r="V1398" s="19">
        <f>Table3[Price]+Table3[[#This Row],[FiveYearFuelCost]]+Table3[[#This Row],[FiveYearInsurance]]+Table3[[#This Row],[FiveYearRepairCost]]</f>
        <v>20316.113877073356</v>
      </c>
    </row>
    <row r="1399" spans="1:22" x14ac:dyDescent="0.25">
      <c r="A1399" t="s">
        <v>3528</v>
      </c>
      <c r="B1399" t="s">
        <v>3531</v>
      </c>
      <c r="C1399" t="s">
        <v>3532</v>
      </c>
      <c r="D1399">
        <v>2008</v>
      </c>
      <c r="E1399">
        <v>6</v>
      </c>
      <c r="F1399">
        <v>3.33</v>
      </c>
      <c r="G1399" s="22">
        <v>22.268000000000001</v>
      </c>
      <c r="H1399" s="5">
        <v>72000</v>
      </c>
      <c r="I1399" s="6">
        <v>1.4500000000000001E-2</v>
      </c>
      <c r="J1399" s="6">
        <v>0.98550000000000004</v>
      </c>
      <c r="K1399" s="6">
        <v>5.6133333299999998E-2</v>
      </c>
      <c r="L1399" s="6">
        <v>0.94386666669999997</v>
      </c>
      <c r="M1399" s="7">
        <v>8093</v>
      </c>
      <c r="N1399" s="7">
        <v>7885</v>
      </c>
      <c r="O1399" s="7">
        <v>8302</v>
      </c>
      <c r="P1399" t="s">
        <v>986</v>
      </c>
      <c r="Q1399" s="5">
        <f>5*12000*Table3[[#This Row],[FiveYearSurvivalRate]]</f>
        <v>56632.000002000001</v>
      </c>
      <c r="R1399" s="21">
        <f>365*5*Table3[[#This Row],[FiveYearSurvivalRate]]</f>
        <v>1722.5566667275</v>
      </c>
      <c r="S1399" s="19">
        <f>6000/Table3[[#This Row],[Gas Mileage]]*4</f>
        <v>1077.7797736662476</v>
      </c>
      <c r="T1399" s="19">
        <f>5000</f>
        <v>5000</v>
      </c>
      <c r="U1399" s="19">
        <f>Table3[[#This Row],[Price]]^0.2*20000*LOG((Table3[[#This Row],[Age]]+2))*Table3[[#This Row],[FiveYearDeathRate]]</f>
        <v>6132.0228285354442</v>
      </c>
      <c r="V1399" s="19">
        <f>Table3[Price]+Table3[[#This Row],[FiveYearFuelCost]]+Table3[[#This Row],[FiveYearInsurance]]+Table3[[#This Row],[FiveYearRepairCost]]</f>
        <v>20302.802602201693</v>
      </c>
    </row>
    <row r="1400" spans="1:22" x14ac:dyDescent="0.25">
      <c r="A1400" t="s">
        <v>3503</v>
      </c>
      <c r="B1400" t="s">
        <v>3516</v>
      </c>
      <c r="C1400" t="s">
        <v>3517</v>
      </c>
      <c r="D1400">
        <v>2010</v>
      </c>
      <c r="E1400">
        <v>4</v>
      </c>
      <c r="F1400">
        <v>4</v>
      </c>
      <c r="G1400" s="22">
        <v>26.84</v>
      </c>
      <c r="H1400" s="5">
        <v>48000</v>
      </c>
      <c r="I1400" s="6">
        <v>9.5999999999999992E-3</v>
      </c>
      <c r="J1400" s="6">
        <v>0.99039999999999995</v>
      </c>
      <c r="K1400" s="6">
        <v>2.1999999999999999E-2</v>
      </c>
      <c r="L1400" s="6">
        <v>0.97799999999999998</v>
      </c>
      <c r="M1400" s="7">
        <v>12160</v>
      </c>
      <c r="N1400" s="7">
        <v>11850</v>
      </c>
      <c r="O1400" s="7">
        <v>12470</v>
      </c>
      <c r="P1400" t="s">
        <v>1704</v>
      </c>
      <c r="Q1400" s="5">
        <f>5*12000*Table3[[#This Row],[FiveYearSurvivalRate]]</f>
        <v>58680</v>
      </c>
      <c r="R1400" s="21">
        <f>365*5*Table3[[#This Row],[FiveYearSurvivalRate]]</f>
        <v>1784.85</v>
      </c>
      <c r="S1400" s="19">
        <f>6000/Table3[[#This Row],[Gas Mileage]]*4</f>
        <v>894.18777943368104</v>
      </c>
      <c r="T1400" s="19">
        <f>5000</f>
        <v>5000</v>
      </c>
      <c r="U1400" s="19">
        <f>Table3[[#This Row],[Price]]^0.2*20000*LOG((Table3[[#This Row],[Age]]+2))*Table3[[#This Row],[FiveYearDeathRate]]</f>
        <v>2246.4844206682396</v>
      </c>
      <c r="V1400" s="19">
        <f>Table3[Price]+Table3[[#This Row],[FiveYearFuelCost]]+Table3[[#This Row],[FiveYearInsurance]]+Table3[[#This Row],[FiveYearRepairCost]]</f>
        <v>20300.672200101922</v>
      </c>
    </row>
    <row r="1401" spans="1:22" x14ac:dyDescent="0.25">
      <c r="A1401" t="s">
        <v>3217</v>
      </c>
      <c r="B1401" t="s">
        <v>3218</v>
      </c>
      <c r="C1401" t="s">
        <v>3219</v>
      </c>
      <c r="D1401">
        <v>2010</v>
      </c>
      <c r="E1401">
        <v>4</v>
      </c>
      <c r="F1401">
        <v>3.67</v>
      </c>
      <c r="G1401" s="21">
        <v>26.29</v>
      </c>
      <c r="H1401" s="5">
        <v>48000</v>
      </c>
      <c r="I1401" s="6">
        <v>8.8000000000000005E-3</v>
      </c>
      <c r="J1401" s="6">
        <v>0.99119999999999997</v>
      </c>
      <c r="K1401" s="6">
        <v>2.1399999999999999E-2</v>
      </c>
      <c r="L1401" s="6">
        <v>0.97860000000000003</v>
      </c>
      <c r="M1401" s="7">
        <v>12200</v>
      </c>
      <c r="N1401" s="7">
        <v>11972</v>
      </c>
      <c r="O1401" s="7">
        <v>12429</v>
      </c>
      <c r="P1401" t="s">
        <v>1814</v>
      </c>
      <c r="Q1401" s="5">
        <f>5*12000*Table3[[#This Row],[FiveYearSurvivalRate]]</f>
        <v>58716</v>
      </c>
      <c r="R1401" s="21">
        <f>365*5*Table3[[#This Row],[FiveYearSurvivalRate]]</f>
        <v>1785.9449999999999</v>
      </c>
      <c r="S1401" s="19">
        <f>6000/Table3[[#This Row],[Gas Mileage]]*4</f>
        <v>912.89463674400918</v>
      </c>
      <c r="T1401" s="19">
        <f>5000</f>
        <v>5000</v>
      </c>
      <c r="U1401" s="19">
        <f>Table3[[#This Row],[Price]]^0.2*20000*LOG((Table3[[#This Row],[Age]]+2))*Table3[[#This Row],[FiveYearDeathRate]]</f>
        <v>2186.6524183728498</v>
      </c>
      <c r="V1401" s="19">
        <f>Table3[Price]+Table3[[#This Row],[FiveYearFuelCost]]+Table3[[#This Row],[FiveYearInsurance]]+Table3[[#This Row],[FiveYearRepairCost]]</f>
        <v>20299.547055116858</v>
      </c>
    </row>
    <row r="1402" spans="1:22" x14ac:dyDescent="0.25">
      <c r="A1402" t="s">
        <v>3466</v>
      </c>
      <c r="B1402" t="s">
        <v>3495</v>
      </c>
      <c r="C1402" t="s">
        <v>3496</v>
      </c>
      <c r="D1402">
        <v>2006</v>
      </c>
      <c r="E1402">
        <v>8</v>
      </c>
      <c r="F1402">
        <v>2.33</v>
      </c>
      <c r="G1402" s="22">
        <v>20.79</v>
      </c>
      <c r="H1402" s="5">
        <v>96000</v>
      </c>
      <c r="I1402" s="6">
        <v>2.2200000000000001E-2</v>
      </c>
      <c r="J1402" s="6">
        <v>0.9778</v>
      </c>
      <c r="K1402" s="6">
        <v>6.9800000000000001E-2</v>
      </c>
      <c r="L1402" s="6">
        <v>0.93020000000000003</v>
      </c>
      <c r="M1402" s="7">
        <v>6139</v>
      </c>
      <c r="N1402" s="7">
        <v>6011</v>
      </c>
      <c r="O1402" s="7">
        <v>6266</v>
      </c>
      <c r="P1402" t="s">
        <v>308</v>
      </c>
      <c r="Q1402" s="5">
        <f>5*12000*Table3[[#This Row],[FiveYearSurvivalRate]]</f>
        <v>55812</v>
      </c>
      <c r="R1402" s="21">
        <f>365*5*Table3[[#This Row],[FiveYearSurvivalRate]]</f>
        <v>1697.615</v>
      </c>
      <c r="S1402" s="19">
        <f>6000/Table3[[#This Row],[Gas Mileage]]*4</f>
        <v>1154.4011544011544</v>
      </c>
      <c r="T1402" s="19">
        <f>5000</f>
        <v>5000</v>
      </c>
      <c r="U1402" s="19">
        <f>Table3[[#This Row],[Price]]^0.2*20000*LOG((Table3[[#This Row],[Age]]+2))*Table3[[#This Row],[FiveYearDeathRate]]</f>
        <v>7989.2303831195959</v>
      </c>
      <c r="V1402" s="19">
        <f>Table3[Price]+Table3[[#This Row],[FiveYearFuelCost]]+Table3[[#This Row],[FiveYearInsurance]]+Table3[[#This Row],[FiveYearRepairCost]]</f>
        <v>20282.631537520752</v>
      </c>
    </row>
    <row r="1403" spans="1:22" x14ac:dyDescent="0.25">
      <c r="A1403" t="s">
        <v>3466</v>
      </c>
      <c r="B1403" t="s">
        <v>3487</v>
      </c>
      <c r="C1403" t="s">
        <v>3488</v>
      </c>
      <c r="D1403">
        <v>2007</v>
      </c>
      <c r="E1403">
        <v>7</v>
      </c>
      <c r="F1403">
        <v>3.33</v>
      </c>
      <c r="G1403" s="21">
        <v>49.52</v>
      </c>
      <c r="H1403" s="5">
        <v>84000</v>
      </c>
      <c r="I1403" s="6">
        <v>1.8800000000000001E-2</v>
      </c>
      <c r="J1403" s="6">
        <v>0.98119999999999996</v>
      </c>
      <c r="K1403" s="6">
        <v>6.1866666700000003E-2</v>
      </c>
      <c r="L1403" s="6">
        <v>0.93813333330000004</v>
      </c>
      <c r="M1403" s="7">
        <v>7722</v>
      </c>
      <c r="N1403" s="7">
        <v>7562</v>
      </c>
      <c r="O1403" s="7">
        <v>7882</v>
      </c>
      <c r="P1403" t="s">
        <v>618</v>
      </c>
      <c r="Q1403" s="5">
        <f>5*12000*Table3[[#This Row],[FiveYearSurvivalRate]]</f>
        <v>56287.999997999999</v>
      </c>
      <c r="R1403" s="21">
        <f>365*5*Table3[[#This Row],[FiveYearSurvivalRate]]</f>
        <v>1712.0933332725001</v>
      </c>
      <c r="S1403" s="19">
        <f>6000/Table3[[#This Row],[Gas Mileage]]*4</f>
        <v>484.65266558966073</v>
      </c>
      <c r="T1403" s="19">
        <f>5000</f>
        <v>5000</v>
      </c>
      <c r="U1403" s="19">
        <f>Table3[[#This Row],[Price]]^0.2*20000*LOG((Table3[[#This Row],[Age]]+2))*Table3[[#This Row],[FiveYearDeathRate]]</f>
        <v>7074.4296475197152</v>
      </c>
      <c r="V1403" s="19">
        <f>Table3[Price]+Table3[[#This Row],[FiveYearFuelCost]]+Table3[[#This Row],[FiveYearInsurance]]+Table3[[#This Row],[FiveYearRepairCost]]</f>
        <v>20281.082313109378</v>
      </c>
    </row>
    <row r="1404" spans="1:22" x14ac:dyDescent="0.25">
      <c r="A1404" t="s">
        <v>3503</v>
      </c>
      <c r="B1404" t="s">
        <v>3514</v>
      </c>
      <c r="C1404" t="s">
        <v>3515</v>
      </c>
      <c r="D1404">
        <v>2011</v>
      </c>
      <c r="E1404">
        <v>3</v>
      </c>
      <c r="F1404">
        <v>4</v>
      </c>
      <c r="G1404" s="22">
        <v>28.87</v>
      </c>
      <c r="H1404" s="5">
        <v>36000</v>
      </c>
      <c r="I1404" s="6">
        <v>7.1999999999999998E-3</v>
      </c>
      <c r="J1404" s="6">
        <v>0.99280000000000002</v>
      </c>
      <c r="K1404" s="6">
        <v>1.95E-2</v>
      </c>
      <c r="L1404" s="6">
        <v>0.98050000000000004</v>
      </c>
      <c r="M1404" s="7">
        <v>12638</v>
      </c>
      <c r="N1404" s="7">
        <v>12307</v>
      </c>
      <c r="O1404" s="7">
        <v>12968</v>
      </c>
      <c r="P1404" t="s">
        <v>2112</v>
      </c>
      <c r="Q1404" s="5">
        <f>5*12000*Table3[[#This Row],[FiveYearSurvivalRate]]</f>
        <v>58830</v>
      </c>
      <c r="R1404" s="21">
        <f>365*5*Table3[[#This Row],[FiveYearSurvivalRate]]</f>
        <v>1789.4125000000001</v>
      </c>
      <c r="S1404" s="19">
        <f>6000/Table3[[#This Row],[Gas Mileage]]*4</f>
        <v>831.31278143401448</v>
      </c>
      <c r="T1404" s="19">
        <f>5000</f>
        <v>5000</v>
      </c>
      <c r="U1404" s="19">
        <f>Table3[[#This Row],[Price]]^0.2*20000*LOG((Table3[[#This Row],[Age]]+2))*Table3[[#This Row],[FiveYearDeathRate]]</f>
        <v>1802.4316964767095</v>
      </c>
      <c r="V1404" s="19">
        <f>Table3[Price]+Table3[[#This Row],[FiveYearFuelCost]]+Table3[[#This Row],[FiveYearInsurance]]+Table3[[#This Row],[FiveYearRepairCost]]</f>
        <v>20271.744477910725</v>
      </c>
    </row>
    <row r="1405" spans="1:22" x14ac:dyDescent="0.25">
      <c r="A1405" t="s">
        <v>3446</v>
      </c>
      <c r="B1405" t="s">
        <v>3449</v>
      </c>
      <c r="C1405" t="s">
        <v>3450</v>
      </c>
      <c r="D1405">
        <v>2011</v>
      </c>
      <c r="E1405">
        <v>3</v>
      </c>
      <c r="F1405">
        <v>4</v>
      </c>
      <c r="G1405" s="21">
        <v>23.995999999999999</v>
      </c>
      <c r="H1405" s="5">
        <v>36000</v>
      </c>
      <c r="I1405" s="6">
        <v>7.1999999999999998E-3</v>
      </c>
      <c r="J1405" s="6">
        <v>0.99280000000000002</v>
      </c>
      <c r="K1405" s="6">
        <v>2.2200000000000001E-2</v>
      </c>
      <c r="L1405" s="6">
        <v>0.9778</v>
      </c>
      <c r="M1405" s="7">
        <v>12232</v>
      </c>
      <c r="N1405" s="7">
        <v>11953</v>
      </c>
      <c r="O1405" s="7">
        <v>12512</v>
      </c>
      <c r="P1405" t="s">
        <v>2048</v>
      </c>
      <c r="Q1405" s="5">
        <f>5*12000*Table3[[#This Row],[FiveYearSurvivalRate]]</f>
        <v>58668</v>
      </c>
      <c r="R1405" s="21">
        <f>365*5*Table3[[#This Row],[FiveYearSurvivalRate]]</f>
        <v>1784.4849999999999</v>
      </c>
      <c r="S1405" s="19">
        <f>6000/Table3[[#This Row],[Gas Mileage]]*4</f>
        <v>1000.166694449075</v>
      </c>
      <c r="T1405" s="19">
        <f>5000</f>
        <v>5000</v>
      </c>
      <c r="U1405" s="19">
        <f>Table3[[#This Row],[Price]]^0.2*20000*LOG((Table3[[#This Row],[Age]]+2))*Table3[[#This Row],[FiveYearDeathRate]]</f>
        <v>2038.6421694863725</v>
      </c>
      <c r="V1405" s="19">
        <f>Table3[Price]+Table3[[#This Row],[FiveYearFuelCost]]+Table3[[#This Row],[FiveYearInsurance]]+Table3[[#This Row],[FiveYearRepairCost]]</f>
        <v>20270.808863935446</v>
      </c>
    </row>
    <row r="1406" spans="1:22" x14ac:dyDescent="0.25">
      <c r="A1406" t="s">
        <v>3453</v>
      </c>
      <c r="B1406" t="s">
        <v>3458</v>
      </c>
      <c r="C1406" t="s">
        <v>3459</v>
      </c>
      <c r="D1406">
        <v>2011</v>
      </c>
      <c r="E1406">
        <v>3</v>
      </c>
      <c r="F1406">
        <v>4</v>
      </c>
      <c r="G1406" s="21">
        <v>24.468</v>
      </c>
      <c r="H1406" s="5">
        <v>36000</v>
      </c>
      <c r="I1406" s="6">
        <v>5.9999999999999995E-4</v>
      </c>
      <c r="J1406" s="6">
        <v>0.99939999999999996</v>
      </c>
      <c r="K1406" s="6">
        <v>5.1999999999999998E-3</v>
      </c>
      <c r="L1406" s="6">
        <v>0.99480000000000002</v>
      </c>
      <c r="M1406" s="7">
        <v>13797</v>
      </c>
      <c r="N1406" s="7">
        <v>13535</v>
      </c>
      <c r="O1406" s="7">
        <v>14059</v>
      </c>
      <c r="P1406" t="s">
        <v>2056</v>
      </c>
      <c r="Q1406" s="5">
        <f>5*12000*Table3[[#This Row],[FiveYearSurvivalRate]]</f>
        <v>59688</v>
      </c>
      <c r="R1406" s="21">
        <f>365*5*Table3[[#This Row],[FiveYearSurvivalRate]]</f>
        <v>1815.51</v>
      </c>
      <c r="S1406" s="19">
        <f>6000/Table3[[#This Row],[Gas Mileage]]*4</f>
        <v>980.87297694948506</v>
      </c>
      <c r="T1406" s="19">
        <f>5000</f>
        <v>5000</v>
      </c>
      <c r="U1406" s="19">
        <f>Table3[[#This Row],[Price]]^0.2*20000*LOG((Table3[[#This Row],[Age]]+2))*Table3[[#This Row],[FiveYearDeathRate]]</f>
        <v>489.15760612577225</v>
      </c>
      <c r="V1406" s="19">
        <f>Table3[Price]+Table3[[#This Row],[FiveYearFuelCost]]+Table3[[#This Row],[FiveYearInsurance]]+Table3[[#This Row],[FiveYearRepairCost]]</f>
        <v>20267.030583075259</v>
      </c>
    </row>
    <row r="1407" spans="1:22" x14ac:dyDescent="0.25">
      <c r="A1407" t="s">
        <v>3398</v>
      </c>
      <c r="B1407" t="s">
        <v>3405</v>
      </c>
      <c r="C1407" t="s">
        <v>3406</v>
      </c>
      <c r="D1407">
        <v>2010</v>
      </c>
      <c r="E1407">
        <v>4</v>
      </c>
      <c r="F1407">
        <v>4</v>
      </c>
      <c r="G1407" s="21">
        <v>26.11</v>
      </c>
      <c r="H1407" s="5">
        <v>48000</v>
      </c>
      <c r="I1407" s="6">
        <v>9.5999999999999992E-3</v>
      </c>
      <c r="J1407" s="6">
        <v>0.99039999999999995</v>
      </c>
      <c r="K1407" s="6">
        <v>2.6800000000000001E-2</v>
      </c>
      <c r="L1407" s="6">
        <v>0.97319999999999995</v>
      </c>
      <c r="M1407" s="7">
        <v>11632</v>
      </c>
      <c r="N1407" s="7">
        <v>11343</v>
      </c>
      <c r="O1407" s="7">
        <v>11921</v>
      </c>
      <c r="P1407" t="s">
        <v>1600</v>
      </c>
      <c r="Q1407" s="5">
        <f>5*12000*Table3[[#This Row],[FiveYearSurvivalRate]]</f>
        <v>58392</v>
      </c>
      <c r="R1407" s="21">
        <f>365*5*Table3[[#This Row],[FiveYearSurvivalRate]]</f>
        <v>1776.09</v>
      </c>
      <c r="S1407" s="19">
        <f>6000/Table3[[#This Row],[Gas Mileage]]*4</f>
        <v>919.18805055534278</v>
      </c>
      <c r="T1407" s="19">
        <f>5000</f>
        <v>5000</v>
      </c>
      <c r="U1407" s="19">
        <f>Table3[[#This Row],[Price]]^0.2*20000*LOG((Table3[[#This Row],[Age]]+2))*Table3[[#This Row],[FiveYearDeathRate]]</f>
        <v>2712.4371757323588</v>
      </c>
      <c r="V1407" s="19">
        <f>Table3[Price]+Table3[[#This Row],[FiveYearFuelCost]]+Table3[[#This Row],[FiveYearInsurance]]+Table3[[#This Row],[FiveYearRepairCost]]</f>
        <v>20263.625226287702</v>
      </c>
    </row>
    <row r="1408" spans="1:22" x14ac:dyDescent="0.25">
      <c r="A1408" t="s">
        <v>3376</v>
      </c>
      <c r="B1408" t="s">
        <v>3396</v>
      </c>
      <c r="C1408" t="s">
        <v>3397</v>
      </c>
      <c r="D1408">
        <v>2009</v>
      </c>
      <c r="E1408">
        <v>5</v>
      </c>
      <c r="F1408">
        <v>2.67</v>
      </c>
      <c r="G1408" s="21">
        <v>23</v>
      </c>
      <c r="H1408" s="5">
        <v>60000</v>
      </c>
      <c r="I1408" s="6">
        <v>1.6E-2</v>
      </c>
      <c r="J1408" s="6">
        <v>0.98399999999999999</v>
      </c>
      <c r="K1408" s="6">
        <v>4.5999999999999999E-2</v>
      </c>
      <c r="L1408" s="6">
        <v>0.95399999999999996</v>
      </c>
      <c r="M1408" s="7">
        <v>9376</v>
      </c>
      <c r="N1408" s="7">
        <v>9178</v>
      </c>
      <c r="O1408" s="7">
        <v>9574</v>
      </c>
      <c r="P1408" t="s">
        <v>1228</v>
      </c>
      <c r="Q1408" s="5">
        <f>5*12000*Table3[[#This Row],[FiveYearSurvivalRate]]</f>
        <v>57240</v>
      </c>
      <c r="R1408" s="21">
        <f>365*5*Table3[[#This Row],[FiveYearSurvivalRate]]</f>
        <v>1741.05</v>
      </c>
      <c r="S1408" s="19">
        <f>6000/Table3[[#This Row],[Gas Mileage]]*4</f>
        <v>1043.4782608695652</v>
      </c>
      <c r="T1408" s="19">
        <f>5000</f>
        <v>5000</v>
      </c>
      <c r="U1408" s="19">
        <f>Table3[[#This Row],[Price]]^0.2*20000*LOG((Table3[[#This Row],[Age]]+2))*Table3[[#This Row],[FiveYearDeathRate]]</f>
        <v>4842.8212739982482</v>
      </c>
      <c r="V1408" s="19">
        <f>Table3[Price]+Table3[[#This Row],[FiveYearFuelCost]]+Table3[[#This Row],[FiveYearInsurance]]+Table3[[#This Row],[FiveYearRepairCost]]</f>
        <v>20262.299534867816</v>
      </c>
    </row>
    <row r="1409" spans="1:22" x14ac:dyDescent="0.25">
      <c r="A1409" t="s">
        <v>3413</v>
      </c>
      <c r="B1409" t="s">
        <v>3418</v>
      </c>
      <c r="C1409" t="s">
        <v>3419</v>
      </c>
      <c r="D1409">
        <v>2013</v>
      </c>
      <c r="E1409">
        <v>1</v>
      </c>
      <c r="F1409">
        <v>4</v>
      </c>
      <c r="G1409" s="21">
        <v>27.66</v>
      </c>
      <c r="H1409" s="5">
        <v>12000</v>
      </c>
      <c r="I1409" s="6">
        <v>2.3999999999999998E-3</v>
      </c>
      <c r="J1409" s="6">
        <v>0.99760000000000004</v>
      </c>
      <c r="K1409" s="6">
        <v>1.5699999999999999E-2</v>
      </c>
      <c r="L1409" s="6">
        <v>0.98429999999999995</v>
      </c>
      <c r="M1409" s="7">
        <v>13367</v>
      </c>
      <c r="N1409" s="7">
        <v>13129</v>
      </c>
      <c r="O1409" s="7">
        <v>13606</v>
      </c>
      <c r="P1409" t="s">
        <v>2728</v>
      </c>
      <c r="Q1409" s="5">
        <f>5*12000*Table3[[#This Row],[FiveYearSurvivalRate]]</f>
        <v>59058</v>
      </c>
      <c r="R1409" s="21">
        <f>365*5*Table3[[#This Row],[FiveYearSurvivalRate]]</f>
        <v>1796.3474999999999</v>
      </c>
      <c r="S1409" s="19">
        <f>6000/Table3[[#This Row],[Gas Mileage]]*4</f>
        <v>867.67895878524951</v>
      </c>
      <c r="T1409" s="19">
        <f>5000</f>
        <v>5000</v>
      </c>
      <c r="U1409" s="19">
        <f>Table3[[#This Row],[Price]]^0.2*20000*LOG((Table3[[#This Row],[Age]]+2))*Table3[[#This Row],[FiveYearDeathRate]]</f>
        <v>1001.7634948204538</v>
      </c>
      <c r="V1409" s="19">
        <f>Table3[Price]+Table3[[#This Row],[FiveYearFuelCost]]+Table3[[#This Row],[FiveYearInsurance]]+Table3[[#This Row],[FiveYearRepairCost]]</f>
        <v>20236.442453605701</v>
      </c>
    </row>
    <row r="1410" spans="1:22" x14ac:dyDescent="0.25">
      <c r="A1410" t="s">
        <v>3376</v>
      </c>
      <c r="B1410" t="s">
        <v>3383</v>
      </c>
      <c r="C1410" t="s">
        <v>3384</v>
      </c>
      <c r="D1410">
        <v>2009</v>
      </c>
      <c r="E1410">
        <v>5</v>
      </c>
      <c r="F1410">
        <v>4</v>
      </c>
      <c r="G1410" s="21">
        <v>32.340000000000003</v>
      </c>
      <c r="H1410" s="5">
        <v>60000</v>
      </c>
      <c r="I1410" s="6">
        <v>1.6E-2</v>
      </c>
      <c r="J1410" s="6">
        <v>0.98399999999999999</v>
      </c>
      <c r="K1410" s="6">
        <v>4.5999999999999999E-2</v>
      </c>
      <c r="L1410" s="6">
        <v>0.95399999999999996</v>
      </c>
      <c r="M1410" s="7">
        <v>9623</v>
      </c>
      <c r="N1410" s="7">
        <v>9386</v>
      </c>
      <c r="O1410" s="7">
        <v>9861</v>
      </c>
      <c r="P1410" t="s">
        <v>1218</v>
      </c>
      <c r="Q1410" s="5">
        <f>5*12000*Table3[[#This Row],[FiveYearSurvivalRate]]</f>
        <v>57240</v>
      </c>
      <c r="R1410" s="21">
        <f>365*5*Table3[[#This Row],[FiveYearSurvivalRate]]</f>
        <v>1741.05</v>
      </c>
      <c r="S1410" s="19">
        <f>6000/Table3[[#This Row],[Gas Mileage]]*4</f>
        <v>742.11502782931348</v>
      </c>
      <c r="T1410" s="19">
        <f>5000</f>
        <v>5000</v>
      </c>
      <c r="U1410" s="19">
        <f>Table3[[#This Row],[Price]]^0.2*20000*LOG((Table3[[#This Row],[Age]]+2))*Table3[[#This Row],[FiveYearDeathRate]]</f>
        <v>4868.0722919786049</v>
      </c>
      <c r="V1410" s="19">
        <f>Table3[Price]+Table3[[#This Row],[FiveYearFuelCost]]+Table3[[#This Row],[FiveYearInsurance]]+Table3[[#This Row],[FiveYearRepairCost]]</f>
        <v>20233.187319807919</v>
      </c>
    </row>
    <row r="1411" spans="1:22" x14ac:dyDescent="0.25">
      <c r="A1411" t="s">
        <v>3453</v>
      </c>
      <c r="B1411" t="s">
        <v>3460</v>
      </c>
      <c r="C1411" t="s">
        <v>3461</v>
      </c>
      <c r="D1411">
        <v>2009</v>
      </c>
      <c r="E1411">
        <v>5</v>
      </c>
      <c r="F1411">
        <v>4</v>
      </c>
      <c r="G1411" s="21">
        <v>23.111000000000001</v>
      </c>
      <c r="H1411" s="5">
        <v>60000</v>
      </c>
      <c r="I1411" s="6">
        <v>1E-3</v>
      </c>
      <c r="J1411" s="6">
        <v>0.999</v>
      </c>
      <c r="K1411" s="6">
        <v>1.4999999999999999E-2</v>
      </c>
      <c r="L1411" s="6">
        <v>0.98499999999999999</v>
      </c>
      <c r="M1411" s="7">
        <v>12517</v>
      </c>
      <c r="N1411" s="7">
        <v>12175</v>
      </c>
      <c r="O1411" s="7">
        <v>12859</v>
      </c>
      <c r="P1411" t="s">
        <v>1282</v>
      </c>
      <c r="Q1411" s="5">
        <f>5*12000*Table3[[#This Row],[FiveYearSurvivalRate]]</f>
        <v>59100</v>
      </c>
      <c r="R1411" s="21">
        <f>365*5*Table3[[#This Row],[FiveYearSurvivalRate]]</f>
        <v>1797.625</v>
      </c>
      <c r="S1411" s="19">
        <f>6000/Table3[[#This Row],[Gas Mileage]]*4</f>
        <v>1038.4665310890916</v>
      </c>
      <c r="T1411" s="19">
        <f>5000</f>
        <v>5000</v>
      </c>
      <c r="U1411" s="19">
        <f>Table3[[#This Row],[Price]]^0.2*20000*LOG((Table3[[#This Row],[Age]]+2))*Table3[[#This Row],[FiveYearDeathRate]]</f>
        <v>1673.1250427943712</v>
      </c>
      <c r="V1411" s="19">
        <f>Table3[Price]+Table3[[#This Row],[FiveYearFuelCost]]+Table3[[#This Row],[FiveYearInsurance]]+Table3[[#This Row],[FiveYearRepairCost]]</f>
        <v>20228.591573883463</v>
      </c>
    </row>
    <row r="1412" spans="1:22" x14ac:dyDescent="0.25">
      <c r="A1412" t="s">
        <v>3376</v>
      </c>
      <c r="B1412" t="s">
        <v>3396</v>
      </c>
      <c r="C1412" t="s">
        <v>3397</v>
      </c>
      <c r="D1412">
        <v>2010</v>
      </c>
      <c r="E1412">
        <v>4</v>
      </c>
      <c r="F1412">
        <v>3.33</v>
      </c>
      <c r="G1412" s="21">
        <v>23</v>
      </c>
      <c r="H1412" s="5">
        <v>48000</v>
      </c>
      <c r="I1412" s="6">
        <v>1.2800000000000001E-2</v>
      </c>
      <c r="J1412" s="6">
        <v>0.98719999999999997</v>
      </c>
      <c r="K1412" s="6">
        <v>2.8000000000000001E-2</v>
      </c>
      <c r="L1412" s="6">
        <v>0.97199999999999998</v>
      </c>
      <c r="M1412" s="7">
        <v>11357</v>
      </c>
      <c r="N1412" s="7">
        <v>11060</v>
      </c>
      <c r="O1412" s="7">
        <v>11654</v>
      </c>
      <c r="P1412" t="s">
        <v>1592</v>
      </c>
      <c r="Q1412" s="5">
        <f>5*12000*Table3[[#This Row],[FiveYearSurvivalRate]]</f>
        <v>58320</v>
      </c>
      <c r="R1412" s="21">
        <f>365*5*Table3[[#This Row],[FiveYearSurvivalRate]]</f>
        <v>1773.8999999999999</v>
      </c>
      <c r="S1412" s="19">
        <f>6000/Table3[[#This Row],[Gas Mileage]]*4</f>
        <v>1043.4782608695652</v>
      </c>
      <c r="T1412" s="19">
        <f>5000</f>
        <v>5000</v>
      </c>
      <c r="U1412" s="19">
        <f>Table3[[#This Row],[Price]]^0.2*20000*LOG((Table3[[#This Row],[Age]]+2))*Table3[[#This Row],[FiveYearDeathRate]]</f>
        <v>2820.3614623101944</v>
      </c>
      <c r="V1412" s="19">
        <f>Table3[Price]+Table3[[#This Row],[FiveYearFuelCost]]+Table3[[#This Row],[FiveYearInsurance]]+Table3[[#This Row],[FiveYearRepairCost]]</f>
        <v>20220.839723179761</v>
      </c>
    </row>
    <row r="1413" spans="1:22" x14ac:dyDescent="0.25">
      <c r="A1413" t="s">
        <v>3376</v>
      </c>
      <c r="B1413" t="s">
        <v>3392</v>
      </c>
      <c r="C1413" t="s">
        <v>3393</v>
      </c>
      <c r="D1413">
        <v>2010</v>
      </c>
      <c r="E1413">
        <v>4</v>
      </c>
      <c r="F1413">
        <v>3</v>
      </c>
      <c r="G1413" s="21">
        <v>26.471</v>
      </c>
      <c r="H1413" s="5">
        <v>48000</v>
      </c>
      <c r="I1413" s="6">
        <v>1.2800000000000001E-2</v>
      </c>
      <c r="J1413" s="6">
        <v>0.98719999999999997</v>
      </c>
      <c r="K1413" s="6">
        <v>2.8000000000000001E-2</v>
      </c>
      <c r="L1413" s="6">
        <v>0.97199999999999998</v>
      </c>
      <c r="M1413" s="7">
        <v>11481</v>
      </c>
      <c r="N1413" s="7">
        <v>11178</v>
      </c>
      <c r="O1413" s="7">
        <v>11785</v>
      </c>
      <c r="P1413" t="s">
        <v>1590</v>
      </c>
      <c r="Q1413" s="5">
        <f>5*12000*Table3[[#This Row],[FiveYearSurvivalRate]]</f>
        <v>58320</v>
      </c>
      <c r="R1413" s="21">
        <f>365*5*Table3[[#This Row],[FiveYearSurvivalRate]]</f>
        <v>1773.8999999999999</v>
      </c>
      <c r="S1413" s="19">
        <f>6000/Table3[[#This Row],[Gas Mileage]]*4</f>
        <v>906.65256318235049</v>
      </c>
      <c r="T1413" s="19">
        <f>5000</f>
        <v>5000</v>
      </c>
      <c r="U1413" s="19">
        <f>Table3[[#This Row],[Price]]^0.2*20000*LOG((Table3[[#This Row],[Age]]+2))*Table3[[#This Row],[FiveYearDeathRate]]</f>
        <v>2826.4934933121067</v>
      </c>
      <c r="V1413" s="19">
        <f>Table3[Price]+Table3[[#This Row],[FiveYearFuelCost]]+Table3[[#This Row],[FiveYearInsurance]]+Table3[[#This Row],[FiveYearRepairCost]]</f>
        <v>20214.146056494457</v>
      </c>
    </row>
    <row r="1414" spans="1:22" x14ac:dyDescent="0.25">
      <c r="A1414" t="s">
        <v>3503</v>
      </c>
      <c r="B1414" t="s">
        <v>3510</v>
      </c>
      <c r="C1414" t="s">
        <v>3511</v>
      </c>
      <c r="D1414">
        <v>2006</v>
      </c>
      <c r="E1414">
        <v>8</v>
      </c>
      <c r="F1414">
        <v>4</v>
      </c>
      <c r="G1414" s="22">
        <v>29.33</v>
      </c>
      <c r="H1414" s="5">
        <v>96000</v>
      </c>
      <c r="I1414" s="6">
        <v>1.95E-2</v>
      </c>
      <c r="J1414" s="6">
        <v>0.98050000000000004</v>
      </c>
      <c r="K1414" s="6">
        <v>9.4399999999999998E-2</v>
      </c>
      <c r="L1414" s="6">
        <v>0.90559999999999996</v>
      </c>
      <c r="M1414" s="7">
        <v>4311</v>
      </c>
      <c r="N1414" s="7">
        <v>4219</v>
      </c>
      <c r="O1414" s="7">
        <v>4403</v>
      </c>
      <c r="P1414" t="s">
        <v>312</v>
      </c>
      <c r="Q1414" s="5">
        <f>5*12000*Table3[[#This Row],[FiveYearSurvivalRate]]</f>
        <v>54336</v>
      </c>
      <c r="R1414" s="21">
        <f>365*5*Table3[[#This Row],[FiveYearSurvivalRate]]</f>
        <v>1652.72</v>
      </c>
      <c r="S1414" s="19">
        <f>6000/Table3[[#This Row],[Gas Mileage]]*4</f>
        <v>818.27480395499492</v>
      </c>
      <c r="T1414" s="19">
        <f>5000</f>
        <v>5000</v>
      </c>
      <c r="U1414" s="19">
        <f>Table3[[#This Row],[Price]]^0.2*20000*LOG((Table3[[#This Row],[Age]]+2))*Table3[[#This Row],[FiveYearDeathRate]]</f>
        <v>10067.406261231768</v>
      </c>
      <c r="V1414" s="19">
        <f>Table3[Price]+Table3[[#This Row],[FiveYearFuelCost]]+Table3[[#This Row],[FiveYearInsurance]]+Table3[[#This Row],[FiveYearRepairCost]]</f>
        <v>20196.681065186764</v>
      </c>
    </row>
    <row r="1415" spans="1:22" x14ac:dyDescent="0.25">
      <c r="A1415" t="s">
        <v>3301</v>
      </c>
      <c r="B1415" t="s">
        <v>3326</v>
      </c>
      <c r="C1415" t="s">
        <v>3327</v>
      </c>
      <c r="D1415">
        <v>2008</v>
      </c>
      <c r="E1415">
        <v>6</v>
      </c>
      <c r="F1415">
        <v>2.33</v>
      </c>
      <c r="G1415" s="21">
        <v>23.85</v>
      </c>
      <c r="H1415" s="5">
        <v>72000</v>
      </c>
      <c r="I1415" s="6">
        <v>1.4500000000000001E-2</v>
      </c>
      <c r="J1415" s="6">
        <v>0.98550000000000004</v>
      </c>
      <c r="K1415" s="6">
        <v>5.6133333299999998E-2</v>
      </c>
      <c r="L1415" s="6">
        <v>0.94386666669999997</v>
      </c>
      <c r="M1415" s="7">
        <v>8059</v>
      </c>
      <c r="N1415" s="7">
        <v>7876</v>
      </c>
      <c r="O1415" s="7">
        <v>8241</v>
      </c>
      <c r="P1415" t="s">
        <v>1170</v>
      </c>
      <c r="Q1415" s="5">
        <f>5*12000*Table3[[#This Row],[FiveYearSurvivalRate]]</f>
        <v>56632.000002000001</v>
      </c>
      <c r="R1415" s="21">
        <f>365*5*Table3[[#This Row],[FiveYearSurvivalRate]]</f>
        <v>1722.5566667275</v>
      </c>
      <c r="S1415" s="19">
        <f>6000/Table3[[#This Row],[Gas Mileage]]*4</f>
        <v>1006.2893081761006</v>
      </c>
      <c r="T1415" s="19">
        <f>5000</f>
        <v>5000</v>
      </c>
      <c r="U1415" s="19">
        <f>Table3[[#This Row],[Price]]^0.2*20000*LOG((Table3[[#This Row],[Age]]+2))*Table3[[#This Row],[FiveYearDeathRate]]</f>
        <v>6126.8618247067116</v>
      </c>
      <c r="V1415" s="19">
        <f>Table3[Price]+Table3[[#This Row],[FiveYearFuelCost]]+Table3[[#This Row],[FiveYearInsurance]]+Table3[[#This Row],[FiveYearRepairCost]]</f>
        <v>20192.151132882813</v>
      </c>
    </row>
    <row r="1416" spans="1:22" x14ac:dyDescent="0.25">
      <c r="A1416" t="s">
        <v>3398</v>
      </c>
      <c r="B1416" t="s">
        <v>3409</v>
      </c>
      <c r="C1416" t="s">
        <v>3410</v>
      </c>
      <c r="D1416">
        <v>2012</v>
      </c>
      <c r="E1416">
        <v>2</v>
      </c>
      <c r="F1416">
        <v>3.33</v>
      </c>
      <c r="G1416" s="21">
        <v>26.477</v>
      </c>
      <c r="H1416" s="5">
        <v>24000</v>
      </c>
      <c r="I1416" s="6">
        <v>4.7999999999999996E-3</v>
      </c>
      <c r="J1416" s="6">
        <v>0.99519999999999997</v>
      </c>
      <c r="K1416" s="6">
        <v>1.9400000000000001E-2</v>
      </c>
      <c r="L1416" s="6">
        <v>0.98060000000000003</v>
      </c>
      <c r="M1416" s="7">
        <v>12729</v>
      </c>
      <c r="N1416" s="7">
        <v>12467</v>
      </c>
      <c r="O1416" s="7">
        <v>12992</v>
      </c>
      <c r="P1416" t="s">
        <v>2372</v>
      </c>
      <c r="Q1416" s="5">
        <f>5*12000*Table3[[#This Row],[FiveYearSurvivalRate]]</f>
        <v>58836</v>
      </c>
      <c r="R1416" s="21">
        <f>365*5*Table3[[#This Row],[FiveYearSurvivalRate]]</f>
        <v>1789.595</v>
      </c>
      <c r="S1416" s="19">
        <f>6000/Table3[[#This Row],[Gas Mileage]]*4</f>
        <v>906.44710503455826</v>
      </c>
      <c r="T1416" s="19">
        <f>5000</f>
        <v>5000</v>
      </c>
      <c r="U1416" s="19">
        <f>Table3[[#This Row],[Price]]^0.2*20000*LOG((Table3[[#This Row],[Age]]+2))*Table3[[#This Row],[FiveYearDeathRate]]</f>
        <v>1546.7864213126809</v>
      </c>
      <c r="V1416" s="19">
        <f>Table3[Price]+Table3[[#This Row],[FiveYearFuelCost]]+Table3[[#This Row],[FiveYearInsurance]]+Table3[[#This Row],[FiveYearRepairCost]]</f>
        <v>20182.233526347241</v>
      </c>
    </row>
    <row r="1417" spans="1:22" x14ac:dyDescent="0.25">
      <c r="A1417" t="s">
        <v>3453</v>
      </c>
      <c r="B1417" t="s">
        <v>3460</v>
      </c>
      <c r="C1417" t="s">
        <v>3461</v>
      </c>
      <c r="D1417">
        <v>2011</v>
      </c>
      <c r="E1417">
        <v>3</v>
      </c>
      <c r="F1417">
        <v>4</v>
      </c>
      <c r="G1417" s="21">
        <v>23.111000000000001</v>
      </c>
      <c r="H1417" s="5">
        <v>36000</v>
      </c>
      <c r="I1417" s="6">
        <v>5.9999999999999995E-4</v>
      </c>
      <c r="J1417" s="6">
        <v>0.99939999999999996</v>
      </c>
      <c r="K1417" s="6">
        <v>5.1999999999999998E-3</v>
      </c>
      <c r="L1417" s="6">
        <v>0.99480000000000002</v>
      </c>
      <c r="M1417" s="7">
        <v>13637</v>
      </c>
      <c r="N1417" s="7">
        <v>13474</v>
      </c>
      <c r="O1417" s="7">
        <v>13800</v>
      </c>
      <c r="P1417" t="s">
        <v>2058</v>
      </c>
      <c r="Q1417" s="5">
        <f>5*12000*Table3[[#This Row],[FiveYearSurvivalRate]]</f>
        <v>59688</v>
      </c>
      <c r="R1417" s="21">
        <f>365*5*Table3[[#This Row],[FiveYearSurvivalRate]]</f>
        <v>1815.51</v>
      </c>
      <c r="S1417" s="19">
        <f>6000/Table3[[#This Row],[Gas Mileage]]*4</f>
        <v>1038.4665310890916</v>
      </c>
      <c r="T1417" s="19">
        <f>5000</f>
        <v>5000</v>
      </c>
      <c r="U1417" s="19">
        <f>Table3[[#This Row],[Price]]^0.2*20000*LOG((Table3[[#This Row],[Age]]+2))*Table3[[#This Row],[FiveYearDeathRate]]</f>
        <v>488.01778135494982</v>
      </c>
      <c r="V1417" s="19">
        <f>Table3[Price]+Table3[[#This Row],[FiveYearFuelCost]]+Table3[[#This Row],[FiveYearInsurance]]+Table3[[#This Row],[FiveYearRepairCost]]</f>
        <v>20163.484312444041</v>
      </c>
    </row>
    <row r="1418" spans="1:22" x14ac:dyDescent="0.25">
      <c r="A1418" t="s">
        <v>3503</v>
      </c>
      <c r="B1418" t="s">
        <v>3504</v>
      </c>
      <c r="C1418" t="s">
        <v>3505</v>
      </c>
      <c r="D1418">
        <v>2010</v>
      </c>
      <c r="E1418">
        <v>4</v>
      </c>
      <c r="F1418">
        <v>4</v>
      </c>
      <c r="G1418" s="22">
        <v>24.18</v>
      </c>
      <c r="H1418" s="5">
        <v>48000</v>
      </c>
      <c r="I1418" s="6">
        <v>9.5999999999999992E-3</v>
      </c>
      <c r="J1418" s="6">
        <v>0.99039999999999995</v>
      </c>
      <c r="K1418" s="6">
        <v>2.1999999999999999E-2</v>
      </c>
      <c r="L1418" s="6">
        <v>0.97799999999999998</v>
      </c>
      <c r="M1418" s="7">
        <v>11923</v>
      </c>
      <c r="N1418" s="7">
        <v>11728</v>
      </c>
      <c r="O1418" s="7">
        <v>12117</v>
      </c>
      <c r="P1418" t="s">
        <v>1694</v>
      </c>
      <c r="Q1418" s="5">
        <f>5*12000*Table3[[#This Row],[FiveYearSurvivalRate]]</f>
        <v>58680</v>
      </c>
      <c r="R1418" s="21">
        <f>365*5*Table3[[#This Row],[FiveYearSurvivalRate]]</f>
        <v>1784.85</v>
      </c>
      <c r="S1418" s="19">
        <f>6000/Table3[[#This Row],[Gas Mileage]]*4</f>
        <v>992.55583126550869</v>
      </c>
      <c r="T1418" s="19">
        <f>5000</f>
        <v>5000</v>
      </c>
      <c r="U1418" s="19">
        <f>Table3[[#This Row],[Price]]^0.2*20000*LOG((Table3[[#This Row],[Age]]+2))*Table3[[#This Row],[FiveYearDeathRate]]</f>
        <v>2237.6584869752414</v>
      </c>
      <c r="V1418" s="19">
        <f>Table3[Price]+Table3[[#This Row],[FiveYearFuelCost]]+Table3[[#This Row],[FiveYearInsurance]]+Table3[[#This Row],[FiveYearRepairCost]]</f>
        <v>20153.214318240749</v>
      </c>
    </row>
    <row r="1419" spans="1:22" x14ac:dyDescent="0.25">
      <c r="A1419" t="s">
        <v>3503</v>
      </c>
      <c r="B1419" t="s">
        <v>3516</v>
      </c>
      <c r="C1419" t="s">
        <v>3517</v>
      </c>
      <c r="D1419">
        <v>2007</v>
      </c>
      <c r="E1419">
        <v>7</v>
      </c>
      <c r="F1419">
        <v>4</v>
      </c>
      <c r="G1419" s="22">
        <v>26.84</v>
      </c>
      <c r="H1419" s="5">
        <v>84000</v>
      </c>
      <c r="I1419" s="6">
        <v>1.7000000000000001E-2</v>
      </c>
      <c r="J1419" s="6">
        <v>0.98299999999999998</v>
      </c>
      <c r="K1419" s="6">
        <v>7.5266666699999998E-2</v>
      </c>
      <c r="L1419" s="6">
        <v>0.92473333329999996</v>
      </c>
      <c r="M1419" s="7">
        <v>6055</v>
      </c>
      <c r="N1419" s="7">
        <v>5908</v>
      </c>
      <c r="O1419" s="7">
        <v>6202</v>
      </c>
      <c r="P1419" t="s">
        <v>636</v>
      </c>
      <c r="Q1419" s="5">
        <f>5*12000*Table3[[#This Row],[FiveYearSurvivalRate]]</f>
        <v>55483.999997999999</v>
      </c>
      <c r="R1419" s="21">
        <f>365*5*Table3[[#This Row],[FiveYearSurvivalRate]]</f>
        <v>1687.6383332724999</v>
      </c>
      <c r="S1419" s="19">
        <f>6000/Table3[[#This Row],[Gas Mileage]]*4</f>
        <v>894.18777943368104</v>
      </c>
      <c r="T1419" s="19">
        <f>5000</f>
        <v>5000</v>
      </c>
      <c r="U1419" s="19">
        <f>Table3[[#This Row],[Price]]^0.2*20000*LOG((Table3[[#This Row],[Age]]+2))*Table3[[#This Row],[FiveYearDeathRate]]</f>
        <v>8198.1199384876309</v>
      </c>
      <c r="V1419" s="19">
        <f>Table3[Price]+Table3[[#This Row],[FiveYearFuelCost]]+Table3[[#This Row],[FiveYearInsurance]]+Table3[[#This Row],[FiveYearRepairCost]]</f>
        <v>20147.307717921314</v>
      </c>
    </row>
    <row r="1420" spans="1:22" x14ac:dyDescent="0.25">
      <c r="A1420" t="s">
        <v>3376</v>
      </c>
      <c r="B1420" t="s">
        <v>3392</v>
      </c>
      <c r="C1420" t="s">
        <v>3393</v>
      </c>
      <c r="D1420">
        <v>2012</v>
      </c>
      <c r="E1420">
        <v>2</v>
      </c>
      <c r="F1420">
        <v>3</v>
      </c>
      <c r="G1420" s="21">
        <v>26.471</v>
      </c>
      <c r="H1420" s="5">
        <v>24000</v>
      </c>
      <c r="I1420" s="6">
        <v>6.4000000000000003E-3</v>
      </c>
      <c r="J1420" s="6">
        <v>0.99360000000000004</v>
      </c>
      <c r="K1420" s="6">
        <v>2.1999999999999999E-2</v>
      </c>
      <c r="L1420" s="6">
        <v>0.97799999999999998</v>
      </c>
      <c r="M1420" s="7">
        <v>12477</v>
      </c>
      <c r="N1420" s="7">
        <v>12355</v>
      </c>
      <c r="O1420" s="7">
        <v>12599</v>
      </c>
      <c r="P1420" t="s">
        <v>2364</v>
      </c>
      <c r="Q1420" s="5">
        <f>5*12000*Table3[[#This Row],[FiveYearSurvivalRate]]</f>
        <v>58680</v>
      </c>
      <c r="R1420" s="21">
        <f>365*5*Table3[[#This Row],[FiveYearSurvivalRate]]</f>
        <v>1784.85</v>
      </c>
      <c r="S1420" s="19">
        <f>6000/Table3[[#This Row],[Gas Mileage]]*4</f>
        <v>906.65256318235049</v>
      </c>
      <c r="T1420" s="19">
        <f>5000</f>
        <v>5000</v>
      </c>
      <c r="U1420" s="19">
        <f>Table3[[#This Row],[Price]]^0.2*20000*LOG((Table3[[#This Row],[Age]]+2))*Table3[[#This Row],[FiveYearDeathRate]]</f>
        <v>1747.0867882079715</v>
      </c>
      <c r="V1420" s="19">
        <f>Table3[Price]+Table3[[#This Row],[FiveYearFuelCost]]+Table3[[#This Row],[FiveYearInsurance]]+Table3[[#This Row],[FiveYearRepairCost]]</f>
        <v>20130.739351390323</v>
      </c>
    </row>
    <row r="1421" spans="1:22" x14ac:dyDescent="0.25">
      <c r="A1421" t="s">
        <v>3376</v>
      </c>
      <c r="B1421" t="s">
        <v>3383</v>
      </c>
      <c r="C1421" t="s">
        <v>3384</v>
      </c>
      <c r="D1421">
        <v>2010</v>
      </c>
      <c r="E1421">
        <v>4</v>
      </c>
      <c r="F1421">
        <v>4</v>
      </c>
      <c r="G1421" s="21">
        <v>32.340000000000003</v>
      </c>
      <c r="H1421" s="5">
        <v>48000</v>
      </c>
      <c r="I1421" s="6">
        <v>1.2800000000000001E-2</v>
      </c>
      <c r="J1421" s="6">
        <v>0.98719999999999997</v>
      </c>
      <c r="K1421" s="6">
        <v>2.8000000000000001E-2</v>
      </c>
      <c r="L1421" s="6">
        <v>0.97199999999999998</v>
      </c>
      <c r="M1421" s="7">
        <v>11557</v>
      </c>
      <c r="N1421" s="7">
        <v>11309</v>
      </c>
      <c r="O1421" s="7">
        <v>11805</v>
      </c>
      <c r="P1421" t="s">
        <v>1584</v>
      </c>
      <c r="Q1421" s="5">
        <f>5*12000*Table3[[#This Row],[FiveYearSurvivalRate]]</f>
        <v>58320</v>
      </c>
      <c r="R1421" s="21">
        <f>365*5*Table3[[#This Row],[FiveYearSurvivalRate]]</f>
        <v>1773.8999999999999</v>
      </c>
      <c r="S1421" s="19">
        <f>6000/Table3[[#This Row],[Gas Mileage]]*4</f>
        <v>742.11502782931348</v>
      </c>
      <c r="T1421" s="19">
        <f>5000</f>
        <v>5000</v>
      </c>
      <c r="U1421" s="19">
        <f>Table3[[#This Row],[Price]]^0.2*20000*LOG((Table3[[#This Row],[Age]]+2))*Table3[[#This Row],[FiveYearDeathRate]]</f>
        <v>2830.2256936365211</v>
      </c>
      <c r="V1421" s="19">
        <f>Table3[Price]+Table3[[#This Row],[FiveYearFuelCost]]+Table3[[#This Row],[FiveYearInsurance]]+Table3[[#This Row],[FiveYearRepairCost]]</f>
        <v>20129.340721465836</v>
      </c>
    </row>
    <row r="1422" spans="1:22" x14ac:dyDescent="0.25">
      <c r="A1422" t="s">
        <v>3376</v>
      </c>
      <c r="B1422" t="s">
        <v>3387</v>
      </c>
      <c r="C1422" t="s">
        <v>3681</v>
      </c>
      <c r="D1422">
        <v>2008</v>
      </c>
      <c r="E1422">
        <v>6</v>
      </c>
      <c r="G1422" s="21">
        <v>25.16</v>
      </c>
      <c r="H1422" s="5">
        <v>72000</v>
      </c>
      <c r="I1422" s="6">
        <v>1.9E-2</v>
      </c>
      <c r="J1422" s="6">
        <v>0.98099999999999998</v>
      </c>
      <c r="K1422" s="6">
        <v>6.7066666699999999E-2</v>
      </c>
      <c r="L1422" s="6">
        <v>0.93293333329999995</v>
      </c>
      <c r="M1422" s="7">
        <v>7035</v>
      </c>
      <c r="N1422" s="7">
        <v>6845</v>
      </c>
      <c r="O1422" s="7">
        <v>7224</v>
      </c>
      <c r="P1422" t="s">
        <v>878</v>
      </c>
      <c r="Q1422" s="5">
        <f>5*12000*Table3[[#This Row],[FiveYearSurvivalRate]]</f>
        <v>55975.999997999999</v>
      </c>
      <c r="R1422" s="21">
        <f>365*5*Table3[[#This Row],[FiveYearSurvivalRate]]</f>
        <v>1702.6033332724999</v>
      </c>
      <c r="S1422" s="19">
        <f>6000/Table3[[#This Row],[Gas Mileage]]*4</f>
        <v>953.89507154213038</v>
      </c>
      <c r="T1422" s="19">
        <f>5000</f>
        <v>5000</v>
      </c>
      <c r="U1422" s="19">
        <f>Table3[[#This Row],[Price]]^0.2*20000*LOG((Table3[[#This Row],[Age]]+2))*Table3[[#This Row],[FiveYearDeathRate]]</f>
        <v>7123.9451165386854</v>
      </c>
      <c r="V1422" s="19">
        <f>Table3[Price]+Table3[[#This Row],[FiveYearFuelCost]]+Table3[[#This Row],[FiveYearInsurance]]+Table3[[#This Row],[FiveYearRepairCost]]</f>
        <v>20112.840188080816</v>
      </c>
    </row>
    <row r="1423" spans="1:22" x14ac:dyDescent="0.25">
      <c r="A1423" t="s">
        <v>3217</v>
      </c>
      <c r="B1423" t="s">
        <v>3234</v>
      </c>
      <c r="C1423" t="s">
        <v>3235</v>
      </c>
      <c r="D1423">
        <v>2007</v>
      </c>
      <c r="E1423">
        <v>7</v>
      </c>
      <c r="F1423">
        <v>3.33</v>
      </c>
      <c r="G1423" s="21">
        <v>21.75</v>
      </c>
      <c r="H1423" s="5">
        <v>84000</v>
      </c>
      <c r="I1423" s="6">
        <v>1.6199999999999999E-2</v>
      </c>
      <c r="J1423" s="6">
        <v>0.98380000000000001</v>
      </c>
      <c r="K1423" s="6">
        <v>5.5800000000000002E-2</v>
      </c>
      <c r="L1423" s="6">
        <v>0.94420000000000004</v>
      </c>
      <c r="M1423" s="7">
        <v>7638</v>
      </c>
      <c r="N1423" s="7">
        <v>7543</v>
      </c>
      <c r="O1423" s="7">
        <v>7733</v>
      </c>
      <c r="P1423" t="s">
        <v>762</v>
      </c>
      <c r="Q1423" s="5">
        <f>5*12000*Table3[[#This Row],[FiveYearSurvivalRate]]</f>
        <v>56652</v>
      </c>
      <c r="R1423" s="21">
        <f>365*5*Table3[[#This Row],[FiveYearSurvivalRate]]</f>
        <v>1723.165</v>
      </c>
      <c r="S1423" s="19">
        <f>6000/Table3[[#This Row],[Gas Mileage]]*4</f>
        <v>1103.4482758620691</v>
      </c>
      <c r="T1423" s="19">
        <f>5000</f>
        <v>5000</v>
      </c>
      <c r="U1423" s="19">
        <f>Table3[[#This Row],[Price]]^0.2*20000*LOG((Table3[[#This Row],[Age]]+2))*Table3[[#This Row],[FiveYearDeathRate]]</f>
        <v>6366.7659496254864</v>
      </c>
      <c r="V1423" s="19">
        <f>Table3[Price]+Table3[[#This Row],[FiveYearFuelCost]]+Table3[[#This Row],[FiveYearInsurance]]+Table3[[#This Row],[FiveYearRepairCost]]</f>
        <v>20108.214225487554</v>
      </c>
    </row>
    <row r="1424" spans="1:22" x14ac:dyDescent="0.25">
      <c r="A1424" t="s">
        <v>3217</v>
      </c>
      <c r="B1424" t="s">
        <v>3228</v>
      </c>
      <c r="C1424" t="s">
        <v>3229</v>
      </c>
      <c r="D1424">
        <v>2005</v>
      </c>
      <c r="E1424">
        <v>9</v>
      </c>
      <c r="F1424">
        <v>2</v>
      </c>
      <c r="G1424" s="21">
        <v>21.5</v>
      </c>
      <c r="H1424" s="5">
        <v>108000</v>
      </c>
      <c r="I1424" s="6">
        <v>2.1399999999999999E-2</v>
      </c>
      <c r="J1424" s="6">
        <v>0.97860000000000003</v>
      </c>
      <c r="K1424" s="6">
        <v>7.46E-2</v>
      </c>
      <c r="L1424" s="6">
        <v>0.9254</v>
      </c>
      <c r="M1424" s="7">
        <v>5329</v>
      </c>
      <c r="N1424" s="7">
        <v>5197</v>
      </c>
      <c r="O1424" s="7">
        <v>5460</v>
      </c>
      <c r="P1424" t="s">
        <v>148</v>
      </c>
      <c r="Q1424" s="5">
        <f>5*12000*Table3[[#This Row],[FiveYearSurvivalRate]]</f>
        <v>55524</v>
      </c>
      <c r="R1424" s="21">
        <f>365*5*Table3[[#This Row],[FiveYearSurvivalRate]]</f>
        <v>1688.855</v>
      </c>
      <c r="S1424" s="19">
        <f>6000/Table3[[#This Row],[Gas Mileage]]*4</f>
        <v>1116.2790697674418</v>
      </c>
      <c r="T1424" s="19">
        <f>5000</f>
        <v>5000</v>
      </c>
      <c r="U1424" s="19">
        <f>Table3[[#This Row],[Price]]^0.2*20000*LOG((Table3[[#This Row],[Age]]+2))*Table3[[#This Row],[FiveYearDeathRate]]</f>
        <v>8643.9548548572238</v>
      </c>
      <c r="V1424" s="19">
        <f>Table3[Price]+Table3[[#This Row],[FiveYearFuelCost]]+Table3[[#This Row],[FiveYearInsurance]]+Table3[[#This Row],[FiveYearRepairCost]]</f>
        <v>20089.233924624667</v>
      </c>
    </row>
    <row r="1425" spans="1:22" x14ac:dyDescent="0.25">
      <c r="A1425" t="s">
        <v>3446</v>
      </c>
      <c r="B1425" t="s">
        <v>3451</v>
      </c>
      <c r="C1425" t="s">
        <v>3452</v>
      </c>
      <c r="D1425">
        <v>2013</v>
      </c>
      <c r="E1425">
        <v>1</v>
      </c>
      <c r="F1425">
        <v>4</v>
      </c>
      <c r="G1425" s="21">
        <v>29.363</v>
      </c>
      <c r="H1425" s="5">
        <v>12000</v>
      </c>
      <c r="I1425" s="6">
        <v>2.3999999999999998E-3</v>
      </c>
      <c r="J1425" s="6">
        <v>0.99760000000000004</v>
      </c>
      <c r="K1425" s="6">
        <v>1.54E-2</v>
      </c>
      <c r="L1425" s="6">
        <v>0.98460000000000003</v>
      </c>
      <c r="M1425" s="7">
        <v>13238</v>
      </c>
      <c r="N1425" s="7">
        <v>12824</v>
      </c>
      <c r="O1425" s="7">
        <v>13652</v>
      </c>
      <c r="P1425" t="s">
        <v>2760</v>
      </c>
      <c r="Q1425" s="5">
        <f>5*12000*Table3[[#This Row],[FiveYearSurvivalRate]]</f>
        <v>59076</v>
      </c>
      <c r="R1425" s="21">
        <f>365*5*Table3[[#This Row],[FiveYearSurvivalRate]]</f>
        <v>1796.895</v>
      </c>
      <c r="S1425" s="19">
        <f>6000/Table3[[#This Row],[Gas Mileage]]*4</f>
        <v>817.35517487995094</v>
      </c>
      <c r="T1425" s="19">
        <f>5000</f>
        <v>5000</v>
      </c>
      <c r="U1425" s="19">
        <f>Table3[[#This Row],[Price]]^0.2*20000*LOG((Table3[[#This Row],[Age]]+2))*Table3[[#This Row],[FiveYearDeathRate]]</f>
        <v>980.7175694761554</v>
      </c>
      <c r="V1425" s="19">
        <f>Table3[Price]+Table3[[#This Row],[FiveYearFuelCost]]+Table3[[#This Row],[FiveYearInsurance]]+Table3[[#This Row],[FiveYearRepairCost]]</f>
        <v>20036.072744356105</v>
      </c>
    </row>
    <row r="1426" spans="1:22" x14ac:dyDescent="0.25">
      <c r="A1426" t="s">
        <v>3301</v>
      </c>
      <c r="B1426" t="s">
        <v>3318</v>
      </c>
      <c r="C1426" t="s">
        <v>3319</v>
      </c>
      <c r="D1426">
        <v>2010</v>
      </c>
      <c r="E1426">
        <v>4</v>
      </c>
      <c r="F1426">
        <v>3</v>
      </c>
      <c r="G1426" s="21">
        <v>20.04</v>
      </c>
      <c r="H1426" s="5">
        <v>48000</v>
      </c>
      <c r="I1426" s="6">
        <v>9.5999999999999992E-3</v>
      </c>
      <c r="J1426" s="6">
        <v>0.99039999999999995</v>
      </c>
      <c r="K1426" s="6">
        <v>2.1999999999999999E-2</v>
      </c>
      <c r="L1426" s="6">
        <v>0.97799999999999998</v>
      </c>
      <c r="M1426" s="7">
        <v>11598</v>
      </c>
      <c r="N1426" s="7">
        <v>11374</v>
      </c>
      <c r="O1426" s="7">
        <v>11823</v>
      </c>
      <c r="P1426" t="s">
        <v>1898</v>
      </c>
      <c r="Q1426" s="5">
        <f>5*12000*Table3[[#This Row],[FiveYearSurvivalRate]]</f>
        <v>58680</v>
      </c>
      <c r="R1426" s="21">
        <f>365*5*Table3[[#This Row],[FiveYearSurvivalRate]]</f>
        <v>1784.85</v>
      </c>
      <c r="S1426" s="19">
        <f>6000/Table3[[#This Row],[Gas Mileage]]*4</f>
        <v>1197.6047904191616</v>
      </c>
      <c r="T1426" s="19">
        <f>5000</f>
        <v>5000</v>
      </c>
      <c r="U1426" s="19">
        <f>Table3[[#This Row],[Price]]^0.2*20000*LOG((Table3[[#This Row],[Age]]+2))*Table3[[#This Row],[FiveYearDeathRate]]</f>
        <v>2225.3243341495304</v>
      </c>
      <c r="V1426" s="19">
        <f>Table3[Price]+Table3[[#This Row],[FiveYearFuelCost]]+Table3[[#This Row],[FiveYearInsurance]]+Table3[[#This Row],[FiveYearRepairCost]]</f>
        <v>20020.929124568691</v>
      </c>
    </row>
    <row r="1427" spans="1:22" x14ac:dyDescent="0.25">
      <c r="A1427" t="s">
        <v>3118</v>
      </c>
      <c r="B1427" t="s">
        <v>3133</v>
      </c>
      <c r="C1427" t="s">
        <v>3134</v>
      </c>
      <c r="D1427">
        <v>2011</v>
      </c>
      <c r="E1427">
        <v>3</v>
      </c>
      <c r="F1427">
        <v>4</v>
      </c>
      <c r="G1427" s="21">
        <v>25.001000000000001</v>
      </c>
      <c r="H1427" s="5">
        <v>36000</v>
      </c>
      <c r="I1427" s="6">
        <v>1.14E-2</v>
      </c>
      <c r="J1427" s="6">
        <v>0.98860000000000003</v>
      </c>
      <c r="K1427" s="6">
        <v>3.61E-2</v>
      </c>
      <c r="L1427" s="6">
        <v>0.96389999999999998</v>
      </c>
      <c r="M1427" s="7">
        <v>10811</v>
      </c>
      <c r="N1427" s="7">
        <v>10663</v>
      </c>
      <c r="O1427" s="7">
        <v>10958</v>
      </c>
      <c r="P1427" t="s">
        <v>2172</v>
      </c>
      <c r="Q1427" s="5">
        <f>5*12000*Table3[[#This Row],[FiveYearSurvivalRate]]</f>
        <v>57834</v>
      </c>
      <c r="R1427" s="21">
        <f>365*5*Table3[[#This Row],[FiveYearSurvivalRate]]</f>
        <v>1759.1175000000001</v>
      </c>
      <c r="S1427" s="19">
        <f>6000/Table3[[#This Row],[Gas Mileage]]*4</f>
        <v>959.96160153593848</v>
      </c>
      <c r="T1427" s="19">
        <f>5000</f>
        <v>5000</v>
      </c>
      <c r="U1427" s="19">
        <f>Table3[[#This Row],[Price]]^0.2*20000*LOG((Table3[[#This Row],[Age]]+2))*Table3[[#This Row],[FiveYearDeathRate]]</f>
        <v>3234.215170007637</v>
      </c>
      <c r="V1427" s="19">
        <f>Table3[Price]+Table3[[#This Row],[FiveYearFuelCost]]+Table3[[#This Row],[FiveYearInsurance]]+Table3[[#This Row],[FiveYearRepairCost]]</f>
        <v>20005.176771543574</v>
      </c>
    </row>
    <row r="1428" spans="1:22" x14ac:dyDescent="0.25">
      <c r="A1428" t="s">
        <v>3244</v>
      </c>
      <c r="B1428" t="s">
        <v>3245</v>
      </c>
      <c r="C1428" t="s">
        <v>3246</v>
      </c>
      <c r="D1428">
        <v>2013</v>
      </c>
      <c r="E1428">
        <v>1</v>
      </c>
      <c r="F1428">
        <v>3.67</v>
      </c>
      <c r="G1428" s="21">
        <v>31.28</v>
      </c>
      <c r="H1428" s="5">
        <v>12000</v>
      </c>
      <c r="I1428" s="6">
        <v>4.0000000000000001E-3</v>
      </c>
      <c r="J1428" s="6">
        <v>0.996</v>
      </c>
      <c r="K1428" s="6">
        <v>0.03</v>
      </c>
      <c r="L1428" s="6">
        <v>0.97</v>
      </c>
      <c r="M1428" s="7">
        <v>12352</v>
      </c>
      <c r="N1428" s="7">
        <v>12134</v>
      </c>
      <c r="O1428" s="7">
        <v>12570</v>
      </c>
      <c r="P1428" t="s">
        <v>2952</v>
      </c>
      <c r="Q1428" s="5">
        <f>5*12000*Table3[[#This Row],[FiveYearSurvivalRate]]</f>
        <v>58200</v>
      </c>
      <c r="R1428" s="21">
        <f>365*5*Table3[[#This Row],[FiveYearSurvivalRate]]</f>
        <v>1770.25</v>
      </c>
      <c r="S1428" s="19">
        <f>6000/Table3[[#This Row],[Gas Mileage]]*4</f>
        <v>767.26342710997437</v>
      </c>
      <c r="T1428" s="19">
        <f>5000</f>
        <v>5000</v>
      </c>
      <c r="U1428" s="19">
        <f>Table3[[#This Row],[Price]]^0.2*20000*LOG((Table3[[#This Row],[Age]]+2))*Table3[[#This Row],[FiveYearDeathRate]]</f>
        <v>1884.202045155567</v>
      </c>
      <c r="V1428" s="19">
        <f>Table3[Price]+Table3[[#This Row],[FiveYearFuelCost]]+Table3[[#This Row],[FiveYearInsurance]]+Table3[[#This Row],[FiveYearRepairCost]]</f>
        <v>20003.46547226554</v>
      </c>
    </row>
    <row r="1429" spans="1:22" x14ac:dyDescent="0.25">
      <c r="A1429" t="s">
        <v>3528</v>
      </c>
      <c r="B1429" t="s">
        <v>3531</v>
      </c>
      <c r="C1429" t="s">
        <v>3532</v>
      </c>
      <c r="D1429">
        <v>2010</v>
      </c>
      <c r="E1429">
        <v>4</v>
      </c>
      <c r="F1429">
        <v>3.33</v>
      </c>
      <c r="G1429" s="22">
        <v>22.268000000000001</v>
      </c>
      <c r="H1429" s="5">
        <v>48000</v>
      </c>
      <c r="I1429" s="6">
        <v>9.5999999999999992E-3</v>
      </c>
      <c r="J1429" s="6">
        <v>0.99039999999999995</v>
      </c>
      <c r="K1429" s="6">
        <v>2.1999999999999999E-2</v>
      </c>
      <c r="L1429" s="6">
        <v>0.97799999999999998</v>
      </c>
      <c r="M1429" s="7">
        <v>11692</v>
      </c>
      <c r="N1429" s="7">
        <v>11393</v>
      </c>
      <c r="O1429" s="7">
        <v>11990</v>
      </c>
      <c r="P1429" t="s">
        <v>1720</v>
      </c>
      <c r="Q1429" s="5">
        <f>5*12000*Table3[[#This Row],[FiveYearSurvivalRate]]</f>
        <v>58680</v>
      </c>
      <c r="R1429" s="21">
        <f>365*5*Table3[[#This Row],[FiveYearSurvivalRate]]</f>
        <v>1784.85</v>
      </c>
      <c r="S1429" s="19">
        <f>6000/Table3[[#This Row],[Gas Mileage]]*4</f>
        <v>1077.7797736662476</v>
      </c>
      <c r="T1429" s="19">
        <f>5000</f>
        <v>5000</v>
      </c>
      <c r="U1429" s="19">
        <f>Table3[[#This Row],[Price]]^0.2*20000*LOG((Table3[[#This Row],[Age]]+2))*Table3[[#This Row],[FiveYearDeathRate]]</f>
        <v>2228.9198784911459</v>
      </c>
      <c r="V1429" s="19">
        <f>Table3[Price]+Table3[[#This Row],[FiveYearFuelCost]]+Table3[[#This Row],[FiveYearInsurance]]+Table3[[#This Row],[FiveYearRepairCost]]</f>
        <v>19998.699652157393</v>
      </c>
    </row>
    <row r="1430" spans="1:22" x14ac:dyDescent="0.25">
      <c r="A1430" t="s">
        <v>3453</v>
      </c>
      <c r="B1430" t="s">
        <v>3460</v>
      </c>
      <c r="C1430" t="s">
        <v>3461</v>
      </c>
      <c r="D1430">
        <v>2005</v>
      </c>
      <c r="E1430">
        <v>9</v>
      </c>
      <c r="F1430">
        <v>3</v>
      </c>
      <c r="G1430" s="21">
        <v>23.111000000000001</v>
      </c>
      <c r="H1430" s="5">
        <v>108000</v>
      </c>
      <c r="I1430" s="6">
        <v>6.6E-3</v>
      </c>
      <c r="J1430" s="6">
        <v>0.99339999999999995</v>
      </c>
      <c r="K1430" s="6">
        <v>6.0866666700000002E-2</v>
      </c>
      <c r="L1430" s="6">
        <v>0.93913333330000004</v>
      </c>
      <c r="M1430" s="7">
        <v>6586</v>
      </c>
      <c r="N1430" s="7">
        <v>6417</v>
      </c>
      <c r="O1430" s="7">
        <v>6754</v>
      </c>
      <c r="P1430" t="s">
        <v>12</v>
      </c>
      <c r="Q1430" s="5">
        <f>5*12000*Table3[[#This Row],[FiveYearSurvivalRate]]</f>
        <v>56347.999997999999</v>
      </c>
      <c r="R1430" s="21">
        <f>365*5*Table3[[#This Row],[FiveYearSurvivalRate]]</f>
        <v>1713.9183332725001</v>
      </c>
      <c r="S1430" s="19">
        <f>6000/Table3[[#This Row],[Gas Mileage]]*4</f>
        <v>1038.4665310890916</v>
      </c>
      <c r="T1430" s="19">
        <f>5000</f>
        <v>5000</v>
      </c>
      <c r="U1430" s="19">
        <f>Table3[[#This Row],[Price]]^0.2*20000*LOG((Table3[[#This Row],[Age]]+2))*Table3[[#This Row],[FiveYearDeathRate]]</f>
        <v>7357.8068417370541</v>
      </c>
      <c r="V1430" s="19">
        <f>Table3[Price]+Table3[[#This Row],[FiveYearFuelCost]]+Table3[[#This Row],[FiveYearInsurance]]+Table3[[#This Row],[FiveYearRepairCost]]</f>
        <v>19982.273372826145</v>
      </c>
    </row>
    <row r="1431" spans="1:22" x14ac:dyDescent="0.25">
      <c r="A1431" t="s">
        <v>3398</v>
      </c>
      <c r="B1431" t="s">
        <v>3411</v>
      </c>
      <c r="C1431" t="s">
        <v>3412</v>
      </c>
      <c r="D1431">
        <v>2009</v>
      </c>
      <c r="E1431">
        <v>5</v>
      </c>
      <c r="F1431">
        <v>3.67</v>
      </c>
      <c r="G1431" s="21">
        <v>24.018000000000001</v>
      </c>
      <c r="H1431" s="5">
        <v>60000</v>
      </c>
      <c r="I1431" s="6">
        <v>1.2E-2</v>
      </c>
      <c r="J1431" s="6">
        <v>0.98799999999999999</v>
      </c>
      <c r="K1431" s="6">
        <v>4.9000000000000002E-2</v>
      </c>
      <c r="L1431" s="6">
        <v>0.95099999999999996</v>
      </c>
      <c r="M1431" s="7">
        <v>8878</v>
      </c>
      <c r="N1431" s="7">
        <v>8655</v>
      </c>
      <c r="O1431" s="7">
        <v>9101</v>
      </c>
      <c r="P1431" t="s">
        <v>1238</v>
      </c>
      <c r="Q1431" s="5">
        <f>5*12000*Table3[[#This Row],[FiveYearSurvivalRate]]</f>
        <v>57060</v>
      </c>
      <c r="R1431" s="21">
        <f>365*5*Table3[[#This Row],[FiveYearSurvivalRate]]</f>
        <v>1735.5749999999998</v>
      </c>
      <c r="S1431" s="19">
        <f>6000/Table3[[#This Row],[Gas Mileage]]*4</f>
        <v>999.25056207844113</v>
      </c>
      <c r="T1431" s="19">
        <f>5000</f>
        <v>5000</v>
      </c>
      <c r="U1431" s="19">
        <f>Table3[[#This Row],[Price]]^0.2*20000*LOG((Table3[[#This Row],[Age]]+2))*Table3[[#This Row],[FiveYearDeathRate]]</f>
        <v>5102.6549111376125</v>
      </c>
      <c r="V1431" s="19">
        <f>Table3[Price]+Table3[[#This Row],[FiveYearFuelCost]]+Table3[[#This Row],[FiveYearInsurance]]+Table3[[#This Row],[FiveYearRepairCost]]</f>
        <v>19979.905473216055</v>
      </c>
    </row>
    <row r="1432" spans="1:22" x14ac:dyDescent="0.25">
      <c r="A1432" t="s">
        <v>3301</v>
      </c>
      <c r="B1432" t="s">
        <v>3310</v>
      </c>
      <c r="C1432" t="s">
        <v>3311</v>
      </c>
      <c r="D1432">
        <v>2005</v>
      </c>
      <c r="E1432">
        <v>9</v>
      </c>
      <c r="F1432">
        <v>0.67</v>
      </c>
      <c r="G1432" s="21">
        <v>26.68</v>
      </c>
      <c r="H1432" s="5">
        <v>108000</v>
      </c>
      <c r="I1432" s="6">
        <v>2.1999999999999999E-2</v>
      </c>
      <c r="J1432" s="6">
        <v>0.97799999999999998</v>
      </c>
      <c r="K1432" s="6">
        <v>0.1135333333</v>
      </c>
      <c r="L1432" s="6">
        <v>0.88646666669999996</v>
      </c>
      <c r="M1432" s="7">
        <v>2642</v>
      </c>
      <c r="N1432" s="7">
        <v>2589</v>
      </c>
      <c r="O1432" s="7">
        <v>2695</v>
      </c>
      <c r="P1432" t="s">
        <v>178</v>
      </c>
      <c r="Q1432" s="5">
        <f>5*12000*Table3[[#This Row],[FiveYearSurvivalRate]]</f>
        <v>53188.000002000001</v>
      </c>
      <c r="R1432" s="21">
        <f>365*5*Table3[[#This Row],[FiveYearSurvivalRate]]</f>
        <v>1617.8016667274999</v>
      </c>
      <c r="S1432" s="19">
        <f>6000/Table3[[#This Row],[Gas Mileage]]*4</f>
        <v>899.55022488755628</v>
      </c>
      <c r="T1432" s="19">
        <f>5000</f>
        <v>5000</v>
      </c>
      <c r="U1432" s="19">
        <f>Table3[[#This Row],[Price]]^0.2*20000*LOG((Table3[[#This Row],[Age]]+2))*Table3[[#This Row],[FiveYearDeathRate]]</f>
        <v>11432.849062199786</v>
      </c>
      <c r="V1432" s="19">
        <f>Table3[Price]+Table3[[#This Row],[FiveYearFuelCost]]+Table3[[#This Row],[FiveYearInsurance]]+Table3[[#This Row],[FiveYearRepairCost]]</f>
        <v>19974.399287087341</v>
      </c>
    </row>
    <row r="1433" spans="1:22" x14ac:dyDescent="0.25">
      <c r="A1433" t="s">
        <v>3466</v>
      </c>
      <c r="B1433" t="s">
        <v>3485</v>
      </c>
      <c r="C1433" t="s">
        <v>3486</v>
      </c>
      <c r="D1433">
        <v>2012</v>
      </c>
      <c r="E1433">
        <v>2</v>
      </c>
      <c r="F1433">
        <v>3.33</v>
      </c>
      <c r="G1433" s="21">
        <v>25.38</v>
      </c>
      <c r="H1433" s="5">
        <v>24000</v>
      </c>
      <c r="I1433" s="6">
        <v>4.7999999999999996E-3</v>
      </c>
      <c r="J1433" s="6">
        <v>0.99519999999999997</v>
      </c>
      <c r="K1433" s="6">
        <v>1.8800000000000001E-2</v>
      </c>
      <c r="L1433" s="6">
        <v>0.98119999999999996</v>
      </c>
      <c r="M1433" s="7">
        <v>12525</v>
      </c>
      <c r="N1433" s="7">
        <v>12231</v>
      </c>
      <c r="O1433" s="7">
        <v>12819</v>
      </c>
      <c r="P1433" t="s">
        <v>2450</v>
      </c>
      <c r="Q1433" s="5">
        <f>5*12000*Table3[[#This Row],[FiveYearSurvivalRate]]</f>
        <v>58872</v>
      </c>
      <c r="R1433" s="21">
        <f>365*5*Table3[[#This Row],[FiveYearSurvivalRate]]</f>
        <v>1790.6899999999998</v>
      </c>
      <c r="S1433" s="19">
        <f>6000/Table3[[#This Row],[Gas Mileage]]*4</f>
        <v>945.62647754137117</v>
      </c>
      <c r="T1433" s="19">
        <f>5000</f>
        <v>5000</v>
      </c>
      <c r="U1433" s="19">
        <f>Table3[[#This Row],[Price]]^0.2*20000*LOG((Table3[[#This Row],[Age]]+2))*Table3[[#This Row],[FiveYearDeathRate]]</f>
        <v>1494.1120207608692</v>
      </c>
      <c r="V1433" s="19">
        <f>Table3[Price]+Table3[[#This Row],[FiveYearFuelCost]]+Table3[[#This Row],[FiveYearInsurance]]+Table3[[#This Row],[FiveYearRepairCost]]</f>
        <v>19964.738498302242</v>
      </c>
    </row>
    <row r="1434" spans="1:22" x14ac:dyDescent="0.25">
      <c r="A1434" t="s">
        <v>3466</v>
      </c>
      <c r="B1434" t="s">
        <v>3475</v>
      </c>
      <c r="C1434" t="s">
        <v>3476</v>
      </c>
      <c r="D1434">
        <v>2012</v>
      </c>
      <c r="E1434">
        <v>2</v>
      </c>
      <c r="F1434">
        <v>4</v>
      </c>
      <c r="G1434" s="21">
        <v>30.556999999999999</v>
      </c>
      <c r="H1434" s="5">
        <v>24000</v>
      </c>
      <c r="I1434" s="6">
        <v>4.7999999999999996E-3</v>
      </c>
      <c r="J1434" s="6">
        <v>0.99519999999999997</v>
      </c>
      <c r="K1434" s="6">
        <v>1.8800000000000001E-2</v>
      </c>
      <c r="L1434" s="6">
        <v>0.98119999999999996</v>
      </c>
      <c r="M1434" s="7">
        <v>12653</v>
      </c>
      <c r="N1434" s="7">
        <v>12406</v>
      </c>
      <c r="O1434" s="7">
        <v>12901</v>
      </c>
      <c r="P1434" t="s">
        <v>2440</v>
      </c>
      <c r="Q1434" s="5">
        <f>5*12000*Table3[[#This Row],[FiveYearSurvivalRate]]</f>
        <v>58872</v>
      </c>
      <c r="R1434" s="21">
        <f>365*5*Table3[[#This Row],[FiveYearSurvivalRate]]</f>
        <v>1790.6899999999998</v>
      </c>
      <c r="S1434" s="19">
        <f>6000/Table3[[#This Row],[Gas Mileage]]*4</f>
        <v>785.41741663121388</v>
      </c>
      <c r="T1434" s="19">
        <f>5000</f>
        <v>5000</v>
      </c>
      <c r="U1434" s="19">
        <f>Table3[[#This Row],[Price]]^0.2*20000*LOG((Table3[[#This Row],[Age]]+2))*Table3[[#This Row],[FiveYearDeathRate]]</f>
        <v>1497.1534469783007</v>
      </c>
      <c r="V1434" s="19">
        <f>Table3[Price]+Table3[[#This Row],[FiveYearFuelCost]]+Table3[[#This Row],[FiveYearInsurance]]+Table3[[#This Row],[FiveYearRepairCost]]</f>
        <v>19935.570863609515</v>
      </c>
    </row>
    <row r="1435" spans="1:22" x14ac:dyDescent="0.25">
      <c r="A1435" t="s">
        <v>3453</v>
      </c>
      <c r="B1435" t="s">
        <v>3460</v>
      </c>
      <c r="C1435" t="s">
        <v>3461</v>
      </c>
      <c r="D1435">
        <v>2008</v>
      </c>
      <c r="E1435">
        <v>6</v>
      </c>
      <c r="F1435">
        <v>4</v>
      </c>
      <c r="G1435" s="21">
        <v>23.111000000000001</v>
      </c>
      <c r="H1435" s="5">
        <v>72000</v>
      </c>
      <c r="I1435" s="6">
        <v>2.3999999999999998E-3</v>
      </c>
      <c r="J1435" s="6">
        <v>0.99760000000000004</v>
      </c>
      <c r="K1435" s="6">
        <v>2.6466666699999999E-2</v>
      </c>
      <c r="L1435" s="6">
        <v>0.97353333330000003</v>
      </c>
      <c r="M1435" s="7">
        <v>10820</v>
      </c>
      <c r="N1435" s="7">
        <v>10510</v>
      </c>
      <c r="O1435" s="7">
        <v>11130</v>
      </c>
      <c r="P1435" t="s">
        <v>934</v>
      </c>
      <c r="Q1435" s="5">
        <f>5*12000*Table3[[#This Row],[FiveYearSurvivalRate]]</f>
        <v>58411.999997999999</v>
      </c>
      <c r="R1435" s="21">
        <f>365*5*Table3[[#This Row],[FiveYearSurvivalRate]]</f>
        <v>1776.6983332725001</v>
      </c>
      <c r="S1435" s="19">
        <f>6000/Table3[[#This Row],[Gas Mileage]]*4</f>
        <v>1038.4665310890916</v>
      </c>
      <c r="T1435" s="19">
        <f>5000</f>
        <v>5000</v>
      </c>
      <c r="U1435" s="19">
        <f>Table3[[#This Row],[Price]]^0.2*20000*LOG((Table3[[#This Row],[Age]]+2))*Table3[[#This Row],[FiveYearDeathRate]]</f>
        <v>3064.1196725453769</v>
      </c>
      <c r="V1435" s="19">
        <f>Table3[Price]+Table3[[#This Row],[FiveYearFuelCost]]+Table3[[#This Row],[FiveYearInsurance]]+Table3[[#This Row],[FiveYearRepairCost]]</f>
        <v>19922.58620363447</v>
      </c>
    </row>
    <row r="1436" spans="1:22" x14ac:dyDescent="0.25">
      <c r="A1436" t="s">
        <v>3080</v>
      </c>
      <c r="B1436" t="s">
        <v>3085</v>
      </c>
      <c r="C1436" t="s">
        <v>3086</v>
      </c>
      <c r="D1436">
        <v>2007</v>
      </c>
      <c r="E1436">
        <v>7</v>
      </c>
      <c r="F1436">
        <v>2</v>
      </c>
      <c r="G1436" s="21">
        <v>20.85</v>
      </c>
      <c r="H1436" s="5">
        <v>84000</v>
      </c>
      <c r="I1436" s="6">
        <v>1.14E-2</v>
      </c>
      <c r="J1436" s="6">
        <v>0.98860000000000003</v>
      </c>
      <c r="K1436" s="6">
        <v>7.3133333300000006E-2</v>
      </c>
      <c r="L1436" s="6">
        <v>0.92686666669999995</v>
      </c>
      <c r="M1436" s="7">
        <v>5853</v>
      </c>
      <c r="N1436" s="7">
        <v>5720</v>
      </c>
      <c r="O1436" s="7">
        <v>5986</v>
      </c>
      <c r="P1436" t="s">
        <v>588</v>
      </c>
      <c r="Q1436" s="5">
        <f>5*12000*Table3[[#This Row],[FiveYearSurvivalRate]]</f>
        <v>55612.000002000001</v>
      </c>
      <c r="R1436" s="21">
        <f>365*5*Table3[[#This Row],[FiveYearSurvivalRate]]</f>
        <v>1691.5316667274999</v>
      </c>
      <c r="S1436" s="19">
        <f>6000/Table3[[#This Row],[Gas Mileage]]*4</f>
        <v>1151.0791366906474</v>
      </c>
      <c r="T1436" s="19">
        <f>5000</f>
        <v>5000</v>
      </c>
      <c r="U1436" s="19">
        <f>Table3[[#This Row],[Price]]^0.2*20000*LOG((Table3[[#This Row],[Age]]+2))*Table3[[#This Row],[FiveYearDeathRate]]</f>
        <v>7911.8824899150113</v>
      </c>
      <c r="V1436" s="19">
        <f>Table3[Price]+Table3[[#This Row],[FiveYearFuelCost]]+Table3[[#This Row],[FiveYearInsurance]]+Table3[[#This Row],[FiveYearRepairCost]]</f>
        <v>19915.961626605658</v>
      </c>
    </row>
    <row r="1437" spans="1:22" x14ac:dyDescent="0.25">
      <c r="A1437" t="s">
        <v>3503</v>
      </c>
      <c r="B1437" t="s">
        <v>3522</v>
      </c>
      <c r="C1437" t="s">
        <v>3523</v>
      </c>
      <c r="D1437">
        <v>2011</v>
      </c>
      <c r="E1437">
        <v>3</v>
      </c>
      <c r="F1437">
        <v>4</v>
      </c>
      <c r="G1437" s="22">
        <v>19.690000000000001</v>
      </c>
      <c r="H1437" s="5">
        <v>36000</v>
      </c>
      <c r="I1437" s="6">
        <v>7.1999999999999998E-3</v>
      </c>
      <c r="J1437" s="6">
        <v>0.99280000000000002</v>
      </c>
      <c r="K1437" s="6">
        <v>1.95E-2</v>
      </c>
      <c r="L1437" s="6">
        <v>0.98050000000000004</v>
      </c>
      <c r="M1437" s="7">
        <v>11911</v>
      </c>
      <c r="N1437" s="7">
        <v>11742</v>
      </c>
      <c r="O1437" s="7">
        <v>12081</v>
      </c>
      <c r="P1437" t="s">
        <v>2114</v>
      </c>
      <c r="Q1437" s="5">
        <f>5*12000*Table3[[#This Row],[FiveYearSurvivalRate]]</f>
        <v>58830</v>
      </c>
      <c r="R1437" s="21">
        <f>365*5*Table3[[#This Row],[FiveYearSurvivalRate]]</f>
        <v>1789.4125000000001</v>
      </c>
      <c r="S1437" s="19">
        <f>6000/Table3[[#This Row],[Gas Mileage]]*4</f>
        <v>1218.8928390045708</v>
      </c>
      <c r="T1437" s="19">
        <f>5000</f>
        <v>5000</v>
      </c>
      <c r="U1437" s="19">
        <f>Table3[[#This Row],[Price]]^0.2*20000*LOG((Table3[[#This Row],[Age]]+2))*Table3[[#This Row],[FiveYearDeathRate]]</f>
        <v>1781.2004277222434</v>
      </c>
      <c r="V1437" s="19">
        <f>Table3[Price]+Table3[[#This Row],[FiveYearFuelCost]]+Table3[[#This Row],[FiveYearInsurance]]+Table3[[#This Row],[FiveYearRepairCost]]</f>
        <v>19911.093266726813</v>
      </c>
    </row>
    <row r="1438" spans="1:22" x14ac:dyDescent="0.25">
      <c r="A1438" t="s">
        <v>3217</v>
      </c>
      <c r="B1438" t="s">
        <v>3234</v>
      </c>
      <c r="C1438" t="s">
        <v>3235</v>
      </c>
      <c r="D1438">
        <v>2006</v>
      </c>
      <c r="E1438">
        <v>8</v>
      </c>
      <c r="F1438">
        <v>3.33</v>
      </c>
      <c r="G1438" s="21">
        <v>21.75</v>
      </c>
      <c r="H1438" s="5">
        <v>96000</v>
      </c>
      <c r="I1438" s="6">
        <v>1.8800000000000001E-2</v>
      </c>
      <c r="J1438" s="6">
        <v>0.98119999999999996</v>
      </c>
      <c r="K1438" s="6">
        <v>6.5199999999999994E-2</v>
      </c>
      <c r="L1438" s="6">
        <v>0.93479999999999996</v>
      </c>
      <c r="M1438" s="7">
        <v>6302</v>
      </c>
      <c r="N1438" s="7">
        <v>6198</v>
      </c>
      <c r="O1438" s="7">
        <v>6405</v>
      </c>
      <c r="P1438" t="s">
        <v>426</v>
      </c>
      <c r="Q1438" s="5">
        <f>5*12000*Table3[[#This Row],[FiveYearSurvivalRate]]</f>
        <v>56088</v>
      </c>
      <c r="R1438" s="21">
        <f>365*5*Table3[[#This Row],[FiveYearSurvivalRate]]</f>
        <v>1706.01</v>
      </c>
      <c r="S1438" s="19">
        <f>6000/Table3[[#This Row],[Gas Mileage]]*4</f>
        <v>1103.4482758620691</v>
      </c>
      <c r="T1438" s="19">
        <f>5000</f>
        <v>5000</v>
      </c>
      <c r="U1438" s="19">
        <f>Table3[[#This Row],[Price]]^0.2*20000*LOG((Table3[[#This Row],[Age]]+2))*Table3[[#This Row],[FiveYearDeathRate]]</f>
        <v>7501.934555149649</v>
      </c>
      <c r="V1438" s="19">
        <f>Table3[Price]+Table3[[#This Row],[FiveYearFuelCost]]+Table3[[#This Row],[FiveYearInsurance]]+Table3[[#This Row],[FiveYearRepairCost]]</f>
        <v>19907.382831011717</v>
      </c>
    </row>
    <row r="1439" spans="1:22" x14ac:dyDescent="0.25">
      <c r="A1439" t="s">
        <v>3398</v>
      </c>
      <c r="B1439" t="s">
        <v>3401</v>
      </c>
      <c r="C1439" t="s">
        <v>3402</v>
      </c>
      <c r="D1439">
        <v>2010</v>
      </c>
      <c r="E1439">
        <v>4</v>
      </c>
      <c r="F1439">
        <v>2.67</v>
      </c>
      <c r="G1439" s="21">
        <v>17</v>
      </c>
      <c r="H1439" s="5">
        <v>48000</v>
      </c>
      <c r="I1439" s="6">
        <v>9.5999999999999992E-3</v>
      </c>
      <c r="J1439" s="6">
        <v>0.99039999999999995</v>
      </c>
      <c r="K1439" s="6">
        <v>2.6800000000000001E-2</v>
      </c>
      <c r="L1439" s="6">
        <v>0.97319999999999995</v>
      </c>
      <c r="M1439" s="7">
        <v>10793</v>
      </c>
      <c r="N1439" s="7">
        <v>10644</v>
      </c>
      <c r="O1439" s="7">
        <v>10941</v>
      </c>
      <c r="P1439" t="s">
        <v>1596</v>
      </c>
      <c r="Q1439" s="5">
        <f>5*12000*Table3[[#This Row],[FiveYearSurvivalRate]]</f>
        <v>58392</v>
      </c>
      <c r="R1439" s="21">
        <f>365*5*Table3[[#This Row],[FiveYearSurvivalRate]]</f>
        <v>1776.09</v>
      </c>
      <c r="S1439" s="19">
        <f>6000/Table3[[#This Row],[Gas Mileage]]*4</f>
        <v>1411.7647058823529</v>
      </c>
      <c r="T1439" s="19">
        <f>5000</f>
        <v>5000</v>
      </c>
      <c r="U1439" s="19">
        <f>Table3[[#This Row],[Price]]^0.2*20000*LOG((Table3[[#This Row],[Age]]+2))*Table3[[#This Row],[FiveYearDeathRate]]</f>
        <v>2672.1279194882263</v>
      </c>
      <c r="V1439" s="19">
        <f>Table3[Price]+Table3[[#This Row],[FiveYearFuelCost]]+Table3[[#This Row],[FiveYearInsurance]]+Table3[[#This Row],[FiveYearRepairCost]]</f>
        <v>19876.892625370579</v>
      </c>
    </row>
    <row r="1440" spans="1:22" x14ac:dyDescent="0.25">
      <c r="A1440" t="s">
        <v>3446</v>
      </c>
      <c r="B1440" t="s">
        <v>3447</v>
      </c>
      <c r="C1440" t="s">
        <v>3448</v>
      </c>
      <c r="D1440">
        <v>2008</v>
      </c>
      <c r="E1440">
        <v>6</v>
      </c>
      <c r="F1440">
        <v>2.33</v>
      </c>
      <c r="G1440" s="21">
        <v>25.751999999999999</v>
      </c>
      <c r="H1440" s="5">
        <v>72000</v>
      </c>
      <c r="I1440" s="6">
        <v>1.54E-2</v>
      </c>
      <c r="J1440" s="6">
        <v>0.98460000000000003</v>
      </c>
      <c r="K1440" s="6">
        <v>5.3933333299999997E-2</v>
      </c>
      <c r="L1440" s="6">
        <v>0.94606666669999995</v>
      </c>
      <c r="M1440" s="7">
        <v>8057</v>
      </c>
      <c r="N1440" s="7">
        <v>7897</v>
      </c>
      <c r="O1440" s="7">
        <v>8218</v>
      </c>
      <c r="P1440" t="s">
        <v>924</v>
      </c>
      <c r="Q1440" s="5">
        <f>5*12000*Table3[[#This Row],[FiveYearSurvivalRate]]</f>
        <v>56764.000001999993</v>
      </c>
      <c r="R1440" s="21">
        <f>365*5*Table3[[#This Row],[FiveYearSurvivalRate]]</f>
        <v>1726.5716667274999</v>
      </c>
      <c r="S1440" s="19">
        <f>6000/Table3[[#This Row],[Gas Mileage]]*4</f>
        <v>931.96644920782853</v>
      </c>
      <c r="T1440" s="19">
        <f>5000</f>
        <v>5000</v>
      </c>
      <c r="U1440" s="19">
        <f>Table3[[#This Row],[Price]]^0.2*20000*LOG((Table3[[#This Row],[Age]]+2))*Table3[[#This Row],[FiveYearDeathRate]]</f>
        <v>5886.4432000692987</v>
      </c>
      <c r="V1440" s="19">
        <f>Table3[Price]+Table3[[#This Row],[FiveYearFuelCost]]+Table3[[#This Row],[FiveYearInsurance]]+Table3[[#This Row],[FiveYearRepairCost]]</f>
        <v>19875.409649277128</v>
      </c>
    </row>
    <row r="1441" spans="1:22" x14ac:dyDescent="0.25">
      <c r="A1441" t="s">
        <v>3118</v>
      </c>
      <c r="B1441" t="s">
        <v>3125</v>
      </c>
      <c r="C1441" t="s">
        <v>3126</v>
      </c>
      <c r="D1441">
        <v>2012</v>
      </c>
      <c r="E1441">
        <v>2</v>
      </c>
      <c r="F1441">
        <v>4</v>
      </c>
      <c r="G1441" s="21">
        <v>29.31</v>
      </c>
      <c r="H1441" s="5">
        <v>24000</v>
      </c>
      <c r="I1441" s="6">
        <v>7.6E-3</v>
      </c>
      <c r="J1441" s="6">
        <v>0.99239999999999995</v>
      </c>
      <c r="K1441" s="6">
        <v>3.04E-2</v>
      </c>
      <c r="L1441" s="6">
        <v>0.96960000000000002</v>
      </c>
      <c r="M1441" s="7">
        <v>11662</v>
      </c>
      <c r="N1441" s="7">
        <v>11444</v>
      </c>
      <c r="O1441" s="7">
        <v>11879</v>
      </c>
      <c r="P1441" t="s">
        <v>2518</v>
      </c>
      <c r="Q1441" s="5">
        <f>5*12000*Table3[[#This Row],[FiveYearSurvivalRate]]</f>
        <v>58176</v>
      </c>
      <c r="R1441" s="21">
        <f>365*5*Table3[[#This Row],[FiveYearSurvivalRate]]</f>
        <v>1769.52</v>
      </c>
      <c r="S1441" s="19">
        <f>6000/Table3[[#This Row],[Gas Mileage]]*4</f>
        <v>818.83316274309118</v>
      </c>
      <c r="T1441" s="19">
        <f>5000</f>
        <v>5000</v>
      </c>
      <c r="U1441" s="19">
        <f>Table3[[#This Row],[Price]]^0.2*20000*LOG((Table3[[#This Row],[Age]]+2))*Table3[[#This Row],[FiveYearDeathRate]]</f>
        <v>2381.7597663049755</v>
      </c>
      <c r="V1441" s="19">
        <f>Table3[Price]+Table3[[#This Row],[FiveYearFuelCost]]+Table3[[#This Row],[FiveYearInsurance]]+Table3[[#This Row],[FiveYearRepairCost]]</f>
        <v>19862.592929048064</v>
      </c>
    </row>
    <row r="1442" spans="1:22" x14ac:dyDescent="0.25">
      <c r="A1442" t="s">
        <v>3244</v>
      </c>
      <c r="B1442" t="s">
        <v>3245</v>
      </c>
      <c r="C1442" t="s">
        <v>3246</v>
      </c>
      <c r="D1442">
        <v>2012</v>
      </c>
      <c r="E1442">
        <v>2</v>
      </c>
      <c r="F1442">
        <v>3.67</v>
      </c>
      <c r="G1442" s="21">
        <v>31.28</v>
      </c>
      <c r="H1442" s="5">
        <v>24000</v>
      </c>
      <c r="I1442" s="6">
        <v>8.0000000000000002E-3</v>
      </c>
      <c r="J1442" s="6">
        <v>0.99199999999999999</v>
      </c>
      <c r="K1442" s="6">
        <v>0.04</v>
      </c>
      <c r="L1442" s="6">
        <v>0.96</v>
      </c>
      <c r="M1442" s="7">
        <v>10996</v>
      </c>
      <c r="N1442" s="7">
        <v>10727</v>
      </c>
      <c r="O1442" s="7">
        <v>11264</v>
      </c>
      <c r="P1442" t="s">
        <v>2614</v>
      </c>
      <c r="Q1442" s="5">
        <f>5*12000*Table3[[#This Row],[FiveYearSurvivalRate]]</f>
        <v>57600</v>
      </c>
      <c r="R1442" s="21">
        <f>365*5*Table3[[#This Row],[FiveYearSurvivalRate]]</f>
        <v>1752</v>
      </c>
      <c r="S1442" s="19">
        <f>6000/Table3[[#This Row],[Gas Mileage]]*4</f>
        <v>767.26342710997437</v>
      </c>
      <c r="T1442" s="19">
        <f>5000</f>
        <v>5000</v>
      </c>
      <c r="U1442" s="19">
        <f>Table3[[#This Row],[Price]]^0.2*20000*LOG((Table3[[#This Row],[Age]]+2))*Table3[[#This Row],[FiveYearDeathRate]]</f>
        <v>3097.2531352221117</v>
      </c>
      <c r="V1442" s="19">
        <f>Table3[Price]+Table3[[#This Row],[FiveYearFuelCost]]+Table3[[#This Row],[FiveYearInsurance]]+Table3[[#This Row],[FiveYearRepairCost]]</f>
        <v>19860.516562332086</v>
      </c>
    </row>
    <row r="1443" spans="1:22" x14ac:dyDescent="0.25">
      <c r="A1443" t="s">
        <v>3446</v>
      </c>
      <c r="B1443" t="s">
        <v>3449</v>
      </c>
      <c r="C1443" t="s">
        <v>3450</v>
      </c>
      <c r="D1443">
        <v>2006</v>
      </c>
      <c r="E1443">
        <v>8</v>
      </c>
      <c r="F1443">
        <v>1.33</v>
      </c>
      <c r="G1443" s="21">
        <v>23.995999999999999</v>
      </c>
      <c r="H1443" s="5">
        <v>96000</v>
      </c>
      <c r="I1443" s="6">
        <v>2.2200000000000001E-2</v>
      </c>
      <c r="J1443" s="6">
        <v>0.9778</v>
      </c>
      <c r="K1443" s="6">
        <v>6.9800000000000001E-2</v>
      </c>
      <c r="L1443" s="6">
        <v>0.93020000000000003</v>
      </c>
      <c r="M1443" s="7">
        <v>5924</v>
      </c>
      <c r="N1443" s="7">
        <v>5821</v>
      </c>
      <c r="O1443" s="7">
        <v>6028</v>
      </c>
      <c r="P1443" t="s">
        <v>270</v>
      </c>
      <c r="Q1443" s="5">
        <f>5*12000*Table3[[#This Row],[FiveYearSurvivalRate]]</f>
        <v>55812</v>
      </c>
      <c r="R1443" s="21">
        <f>365*5*Table3[[#This Row],[FiveYearSurvivalRate]]</f>
        <v>1697.615</v>
      </c>
      <c r="S1443" s="19">
        <f>6000/Table3[[#This Row],[Gas Mileage]]*4</f>
        <v>1000.166694449075</v>
      </c>
      <c r="T1443" s="19">
        <f>5000</f>
        <v>5000</v>
      </c>
      <c r="U1443" s="19">
        <f>Table3[[#This Row],[Price]]^0.2*20000*LOG((Table3[[#This Row],[Age]]+2))*Table3[[#This Row],[FiveYearDeathRate]]</f>
        <v>7932.4698164388492</v>
      </c>
      <c r="V1443" s="19">
        <f>Table3[Price]+Table3[[#This Row],[FiveYearFuelCost]]+Table3[[#This Row],[FiveYearInsurance]]+Table3[[#This Row],[FiveYearRepairCost]]</f>
        <v>19856.636510887925</v>
      </c>
    </row>
    <row r="1444" spans="1:22" x14ac:dyDescent="0.25">
      <c r="A1444" t="s">
        <v>3503</v>
      </c>
      <c r="B1444" t="s">
        <v>3512</v>
      </c>
      <c r="C1444" t="s">
        <v>3513</v>
      </c>
      <c r="D1444">
        <v>2007</v>
      </c>
      <c r="E1444">
        <v>7</v>
      </c>
      <c r="F1444">
        <v>3.33</v>
      </c>
      <c r="G1444" s="22">
        <v>27.98</v>
      </c>
      <c r="H1444" s="5">
        <v>84000</v>
      </c>
      <c r="I1444" s="6">
        <v>1.7000000000000001E-2</v>
      </c>
      <c r="J1444" s="6">
        <v>0.98299999999999998</v>
      </c>
      <c r="K1444" s="6">
        <v>7.5266666699999998E-2</v>
      </c>
      <c r="L1444" s="6">
        <v>0.92473333329999996</v>
      </c>
      <c r="M1444" s="7">
        <v>5844</v>
      </c>
      <c r="N1444" s="7">
        <v>5737</v>
      </c>
      <c r="O1444" s="7">
        <v>5950</v>
      </c>
      <c r="P1444" t="s">
        <v>634</v>
      </c>
      <c r="Q1444" s="5">
        <f>5*12000*Table3[[#This Row],[FiveYearSurvivalRate]]</f>
        <v>55483.999997999999</v>
      </c>
      <c r="R1444" s="21">
        <f>365*5*Table3[[#This Row],[FiveYearSurvivalRate]]</f>
        <v>1687.6383332724999</v>
      </c>
      <c r="S1444" s="19">
        <f>6000/Table3[[#This Row],[Gas Mileage]]*4</f>
        <v>857.75553967119367</v>
      </c>
      <c r="T1444" s="19">
        <f>5000</f>
        <v>5000</v>
      </c>
      <c r="U1444" s="19">
        <f>Table3[[#This Row],[Price]]^0.2*20000*LOG((Table3[[#This Row],[Age]]+2))*Table3[[#This Row],[FiveYearDeathRate]]</f>
        <v>8140.1700915584115</v>
      </c>
      <c r="V1444" s="19">
        <f>Table3[Price]+Table3[[#This Row],[FiveYearFuelCost]]+Table3[[#This Row],[FiveYearInsurance]]+Table3[[#This Row],[FiveYearRepairCost]]</f>
        <v>19841.925631229606</v>
      </c>
    </row>
    <row r="1445" spans="1:22" x14ac:dyDescent="0.25">
      <c r="A1445" t="s">
        <v>3466</v>
      </c>
      <c r="B1445" t="s">
        <v>3473</v>
      </c>
      <c r="C1445" t="s">
        <v>3474</v>
      </c>
      <c r="D1445">
        <v>2005</v>
      </c>
      <c r="E1445">
        <v>9</v>
      </c>
      <c r="F1445">
        <v>3.33</v>
      </c>
      <c r="G1445" s="21">
        <v>26.6</v>
      </c>
      <c r="H1445" s="5">
        <v>108000</v>
      </c>
      <c r="I1445" s="6">
        <v>2.5600000000000001E-2</v>
      </c>
      <c r="J1445" s="6">
        <v>0.97440000000000004</v>
      </c>
      <c r="K1445" s="6">
        <v>7.7733333299999999E-2</v>
      </c>
      <c r="L1445" s="6">
        <v>0.92226666670000002</v>
      </c>
      <c r="M1445" s="7">
        <v>5034</v>
      </c>
      <c r="N1445" s="7">
        <v>4928</v>
      </c>
      <c r="O1445" s="7">
        <v>5139</v>
      </c>
      <c r="P1445" t="s">
        <v>18</v>
      </c>
      <c r="Q1445" s="5">
        <f>5*12000*Table3[[#This Row],[FiveYearSurvivalRate]]</f>
        <v>55336.000002000001</v>
      </c>
      <c r="R1445" s="21">
        <f>365*5*Table3[[#This Row],[FiveYearSurvivalRate]]</f>
        <v>1683.1366667274999</v>
      </c>
      <c r="S1445" s="19">
        <f>6000/Table3[[#This Row],[Gas Mileage]]*4</f>
        <v>902.25563909774428</v>
      </c>
      <c r="T1445" s="19">
        <f>5000</f>
        <v>5000</v>
      </c>
      <c r="U1445" s="19">
        <f>Table3[[#This Row],[Price]]^0.2*20000*LOG((Table3[[#This Row],[Age]]+2))*Table3[[#This Row],[FiveYearDeathRate]]</f>
        <v>8905.0108287040948</v>
      </c>
      <c r="V1445" s="19">
        <f>Table3[Price]+Table3[[#This Row],[FiveYearFuelCost]]+Table3[[#This Row],[FiveYearInsurance]]+Table3[[#This Row],[FiveYearRepairCost]]</f>
        <v>19841.266467801841</v>
      </c>
    </row>
    <row r="1446" spans="1:22" x14ac:dyDescent="0.25">
      <c r="A1446" t="s">
        <v>3398</v>
      </c>
      <c r="B1446" t="s">
        <v>3403</v>
      </c>
      <c r="C1446" t="s">
        <v>3404</v>
      </c>
      <c r="D1446">
        <v>2012</v>
      </c>
      <c r="E1446">
        <v>2</v>
      </c>
      <c r="F1446">
        <v>3</v>
      </c>
      <c r="G1446" s="21">
        <v>24.305</v>
      </c>
      <c r="H1446" s="5">
        <v>24000</v>
      </c>
      <c r="I1446" s="6">
        <v>4.7999999999999996E-3</v>
      </c>
      <c r="J1446" s="6">
        <v>0.99519999999999997</v>
      </c>
      <c r="K1446" s="6">
        <v>1.9400000000000001E-2</v>
      </c>
      <c r="L1446" s="6">
        <v>0.98060000000000003</v>
      </c>
      <c r="M1446" s="7">
        <v>12308</v>
      </c>
      <c r="N1446" s="7">
        <v>12004</v>
      </c>
      <c r="O1446" s="7">
        <v>12613</v>
      </c>
      <c r="P1446" t="s">
        <v>2368</v>
      </c>
      <c r="Q1446" s="5">
        <f>5*12000*Table3[[#This Row],[FiveYearSurvivalRate]]</f>
        <v>58836</v>
      </c>
      <c r="R1446" s="21">
        <f>365*5*Table3[[#This Row],[FiveYearSurvivalRate]]</f>
        <v>1789.595</v>
      </c>
      <c r="S1446" s="19">
        <f>6000/Table3[[#This Row],[Gas Mileage]]*4</f>
        <v>987.4511417403827</v>
      </c>
      <c r="T1446" s="19">
        <f>5000</f>
        <v>5000</v>
      </c>
      <c r="U1446" s="19">
        <f>Table3[[#This Row],[Price]]^0.2*20000*LOG((Table3[[#This Row],[Age]]+2))*Table3[[#This Row],[FiveYearDeathRate]]</f>
        <v>1536.4166011532393</v>
      </c>
      <c r="V1446" s="19">
        <f>Table3[Price]+Table3[[#This Row],[FiveYearFuelCost]]+Table3[[#This Row],[FiveYearInsurance]]+Table3[[#This Row],[FiveYearRepairCost]]</f>
        <v>19831.867742893624</v>
      </c>
    </row>
    <row r="1447" spans="1:22" x14ac:dyDescent="0.25">
      <c r="A1447" t="s">
        <v>3398</v>
      </c>
      <c r="B1447" t="s">
        <v>3399</v>
      </c>
      <c r="C1447" t="s">
        <v>3400</v>
      </c>
      <c r="D1447">
        <v>2009</v>
      </c>
      <c r="E1447">
        <v>5</v>
      </c>
      <c r="F1447">
        <v>2.33</v>
      </c>
      <c r="G1447" s="21">
        <v>21.943000000000001</v>
      </c>
      <c r="H1447" s="5">
        <v>60000</v>
      </c>
      <c r="I1447" s="6">
        <v>1.2E-2</v>
      </c>
      <c r="J1447" s="6">
        <v>0.98799999999999999</v>
      </c>
      <c r="K1447" s="6">
        <v>4.9000000000000002E-2</v>
      </c>
      <c r="L1447" s="6">
        <v>0.95099999999999996</v>
      </c>
      <c r="M1447" s="7">
        <v>8660</v>
      </c>
      <c r="N1447" s="7">
        <v>8449</v>
      </c>
      <c r="O1447" s="7">
        <v>8871</v>
      </c>
      <c r="P1447" t="s">
        <v>1230</v>
      </c>
      <c r="Q1447" s="5">
        <f>5*12000*Table3[[#This Row],[FiveYearSurvivalRate]]</f>
        <v>57060</v>
      </c>
      <c r="R1447" s="21">
        <f>365*5*Table3[[#This Row],[FiveYearSurvivalRate]]</f>
        <v>1735.5749999999998</v>
      </c>
      <c r="S1447" s="19">
        <f>6000/Table3[[#This Row],[Gas Mileage]]*4</f>
        <v>1093.7428792781295</v>
      </c>
      <c r="T1447" s="19">
        <f>5000</f>
        <v>5000</v>
      </c>
      <c r="U1447" s="19">
        <f>Table3[[#This Row],[Price]]^0.2*20000*LOG((Table3[[#This Row],[Age]]+2))*Table3[[#This Row],[FiveYearDeathRate]]</f>
        <v>5077.3458689964027</v>
      </c>
      <c r="V1447" s="19">
        <f>Table3[Price]+Table3[[#This Row],[FiveYearFuelCost]]+Table3[[#This Row],[FiveYearInsurance]]+Table3[[#This Row],[FiveYearRepairCost]]</f>
        <v>19831.088748274531</v>
      </c>
    </row>
    <row r="1448" spans="1:22" x14ac:dyDescent="0.25">
      <c r="A1448" t="s">
        <v>3503</v>
      </c>
      <c r="B1448" t="s">
        <v>3518</v>
      </c>
      <c r="C1448" t="s">
        <v>3519</v>
      </c>
      <c r="D1448">
        <v>2009</v>
      </c>
      <c r="E1448">
        <v>5</v>
      </c>
      <c r="F1448">
        <v>4</v>
      </c>
      <c r="G1448" s="22">
        <v>28.32</v>
      </c>
      <c r="H1448" s="5">
        <v>60000</v>
      </c>
      <c r="I1448" s="6">
        <v>1.2E-2</v>
      </c>
      <c r="J1448" s="6">
        <v>0.98799999999999999</v>
      </c>
      <c r="K1448" s="6">
        <v>3.6999999999999998E-2</v>
      </c>
      <c r="L1448" s="6">
        <v>0.96299999999999997</v>
      </c>
      <c r="M1448" s="7">
        <v>10014</v>
      </c>
      <c r="N1448" s="7">
        <v>9852</v>
      </c>
      <c r="O1448" s="7">
        <v>10175</v>
      </c>
      <c r="P1448" t="s">
        <v>1340</v>
      </c>
      <c r="Q1448" s="5">
        <f>5*12000*Table3[[#This Row],[FiveYearSurvivalRate]]</f>
        <v>57780</v>
      </c>
      <c r="R1448" s="21">
        <f>365*5*Table3[[#This Row],[FiveYearSurvivalRate]]</f>
        <v>1757.4749999999999</v>
      </c>
      <c r="S1448" s="19">
        <f>6000/Table3[[#This Row],[Gas Mileage]]*4</f>
        <v>847.45762711864404</v>
      </c>
      <c r="T1448" s="19">
        <f>5000</f>
        <v>5000</v>
      </c>
      <c r="U1448" s="19">
        <f>Table3[[#This Row],[Price]]^0.2*20000*LOG((Table3[[#This Row],[Age]]+2))*Table3[[#This Row],[FiveYearDeathRate]]</f>
        <v>3946.938247472232</v>
      </c>
      <c r="V1448" s="19">
        <f>Table3[Price]+Table3[[#This Row],[FiveYearFuelCost]]+Table3[[#This Row],[FiveYearInsurance]]+Table3[[#This Row],[FiveYearRepairCost]]</f>
        <v>19808.395874590875</v>
      </c>
    </row>
    <row r="1449" spans="1:22" x14ac:dyDescent="0.25">
      <c r="A1449" t="s">
        <v>3466</v>
      </c>
      <c r="B1449" t="s">
        <v>3495</v>
      </c>
      <c r="C1449" t="s">
        <v>3496</v>
      </c>
      <c r="D1449">
        <v>2010</v>
      </c>
      <c r="E1449">
        <v>4</v>
      </c>
      <c r="F1449">
        <v>3.33</v>
      </c>
      <c r="G1449" s="21">
        <v>20.79</v>
      </c>
      <c r="H1449" s="5">
        <v>48000</v>
      </c>
      <c r="I1449" s="6">
        <v>9.5999999999999992E-3</v>
      </c>
      <c r="J1449" s="6">
        <v>0.99039999999999995</v>
      </c>
      <c r="K1449" s="6">
        <v>2.5600000000000001E-2</v>
      </c>
      <c r="L1449" s="6">
        <v>0.97440000000000004</v>
      </c>
      <c r="M1449" s="7">
        <v>11073</v>
      </c>
      <c r="N1449" s="7">
        <v>10816</v>
      </c>
      <c r="O1449" s="7">
        <v>11330</v>
      </c>
      <c r="P1449" t="s">
        <v>1684</v>
      </c>
      <c r="Q1449" s="5">
        <f>5*12000*Table3[[#This Row],[FiveYearSurvivalRate]]</f>
        <v>58464</v>
      </c>
      <c r="R1449" s="21">
        <f>365*5*Table3[[#This Row],[FiveYearSurvivalRate]]</f>
        <v>1778.28</v>
      </c>
      <c r="S1449" s="19">
        <f>6000/Table3[[#This Row],[Gas Mileage]]*4</f>
        <v>1154.4011544011544</v>
      </c>
      <c r="T1449" s="19">
        <f>5000</f>
        <v>5000</v>
      </c>
      <c r="U1449" s="19">
        <f>Table3[[#This Row],[Price]]^0.2*20000*LOG((Table3[[#This Row],[Age]]+2))*Table3[[#This Row],[FiveYearDeathRate]]</f>
        <v>2565.5887384130247</v>
      </c>
      <c r="V1449" s="19">
        <f>Table3[Price]+Table3[[#This Row],[FiveYearFuelCost]]+Table3[[#This Row],[FiveYearInsurance]]+Table3[[#This Row],[FiveYearRepairCost]]</f>
        <v>19792.989892814177</v>
      </c>
    </row>
    <row r="1450" spans="1:22" x14ac:dyDescent="0.25">
      <c r="A1450" t="s">
        <v>3466</v>
      </c>
      <c r="B1450" t="s">
        <v>3487</v>
      </c>
      <c r="C1450" t="s">
        <v>3488</v>
      </c>
      <c r="D1450">
        <v>2005</v>
      </c>
      <c r="E1450">
        <v>9</v>
      </c>
      <c r="F1450">
        <v>2.33</v>
      </c>
      <c r="G1450" s="21">
        <v>49.52</v>
      </c>
      <c r="H1450" s="5">
        <v>108000</v>
      </c>
      <c r="I1450" s="6">
        <v>2.5600000000000001E-2</v>
      </c>
      <c r="J1450" s="6">
        <v>0.97440000000000004</v>
      </c>
      <c r="K1450" s="6">
        <v>7.7733333299999999E-2</v>
      </c>
      <c r="L1450" s="6">
        <v>0.92226666670000002</v>
      </c>
      <c r="M1450" s="7">
        <v>5305</v>
      </c>
      <c r="N1450" s="7">
        <v>5182</v>
      </c>
      <c r="O1450" s="7">
        <v>5429</v>
      </c>
      <c r="P1450" t="s">
        <v>30</v>
      </c>
      <c r="Q1450" s="5">
        <f>5*12000*Table3[[#This Row],[FiveYearSurvivalRate]]</f>
        <v>55336.000002000001</v>
      </c>
      <c r="R1450" s="21">
        <f>365*5*Table3[[#This Row],[FiveYearSurvivalRate]]</f>
        <v>1683.1366667274999</v>
      </c>
      <c r="S1450" s="19">
        <f>6000/Table3[[#This Row],[Gas Mileage]]*4</f>
        <v>484.65266558966073</v>
      </c>
      <c r="T1450" s="19">
        <f>5000</f>
        <v>5000</v>
      </c>
      <c r="U1450" s="19">
        <f>Table3[[#This Row],[Price]]^0.2*20000*LOG((Table3[[#This Row],[Age]]+2))*Table3[[#This Row],[FiveYearDeathRate]]</f>
        <v>8998.8888431019677</v>
      </c>
      <c r="V1450" s="19">
        <f>Table3[Price]+Table3[[#This Row],[FiveYearFuelCost]]+Table3[[#This Row],[FiveYearInsurance]]+Table3[[#This Row],[FiveYearRepairCost]]</f>
        <v>19788.541508691625</v>
      </c>
    </row>
    <row r="1451" spans="1:22" x14ac:dyDescent="0.25">
      <c r="A1451" t="s">
        <v>3503</v>
      </c>
      <c r="B1451" t="s">
        <v>3510</v>
      </c>
      <c r="C1451" t="s">
        <v>3511</v>
      </c>
      <c r="D1451">
        <v>2012</v>
      </c>
      <c r="E1451">
        <v>2</v>
      </c>
      <c r="F1451">
        <v>4</v>
      </c>
      <c r="G1451" s="22">
        <v>29.33</v>
      </c>
      <c r="H1451" s="5">
        <v>24000</v>
      </c>
      <c r="I1451" s="6">
        <v>4.7999999999999996E-3</v>
      </c>
      <c r="J1451" s="6">
        <v>0.99519999999999997</v>
      </c>
      <c r="K1451" s="6">
        <v>1.7000000000000001E-2</v>
      </c>
      <c r="L1451" s="6">
        <v>0.98299999999999998</v>
      </c>
      <c r="M1451" s="7">
        <v>12613</v>
      </c>
      <c r="N1451" s="7">
        <v>12378</v>
      </c>
      <c r="O1451" s="7">
        <v>12848</v>
      </c>
      <c r="P1451" t="s">
        <v>2474</v>
      </c>
      <c r="Q1451" s="5">
        <f>5*12000*Table3[[#This Row],[FiveYearSurvivalRate]]</f>
        <v>58980</v>
      </c>
      <c r="R1451" s="21">
        <f>365*5*Table3[[#This Row],[FiveYearSurvivalRate]]</f>
        <v>1793.9749999999999</v>
      </c>
      <c r="S1451" s="19">
        <f>6000/Table3[[#This Row],[Gas Mileage]]*4</f>
        <v>818.27480395499492</v>
      </c>
      <c r="T1451" s="19">
        <f>5000</f>
        <v>5000</v>
      </c>
      <c r="U1451" s="19">
        <f>Table3[[#This Row],[Price]]^0.2*20000*LOG((Table3[[#This Row],[Age]]+2))*Table3[[#This Row],[FiveYearDeathRate]]</f>
        <v>1352.951922793661</v>
      </c>
      <c r="V1451" s="19">
        <f>Table3[Price]+Table3[[#This Row],[FiveYearFuelCost]]+Table3[[#This Row],[FiveYearInsurance]]+Table3[[#This Row],[FiveYearRepairCost]]</f>
        <v>19784.226726748657</v>
      </c>
    </row>
    <row r="1452" spans="1:22" x14ac:dyDescent="0.25">
      <c r="A1452" t="s">
        <v>3175</v>
      </c>
      <c r="B1452" t="s">
        <v>3190</v>
      </c>
      <c r="C1452" t="s">
        <v>3191</v>
      </c>
      <c r="D1452">
        <v>2012</v>
      </c>
      <c r="E1452">
        <v>2</v>
      </c>
      <c r="F1452">
        <v>4</v>
      </c>
      <c r="G1452" s="21">
        <v>30.44</v>
      </c>
      <c r="H1452" s="5">
        <v>24000</v>
      </c>
      <c r="I1452" s="6">
        <v>4.4000000000000003E-3</v>
      </c>
      <c r="J1452" s="6">
        <v>0.99560000000000004</v>
      </c>
      <c r="K1452" s="6">
        <v>2.3E-2</v>
      </c>
      <c r="L1452" s="6">
        <v>0.97699999999999998</v>
      </c>
      <c r="M1452" s="7">
        <v>12166</v>
      </c>
      <c r="N1452" s="7">
        <v>11935</v>
      </c>
      <c r="O1452" s="7">
        <v>12397</v>
      </c>
      <c r="P1452" t="s">
        <v>2568</v>
      </c>
      <c r="Q1452" s="5">
        <f>5*12000*Table3[[#This Row],[FiveYearSurvivalRate]]</f>
        <v>58620</v>
      </c>
      <c r="R1452" s="21">
        <f>365*5*Table3[[#This Row],[FiveYearSurvivalRate]]</f>
        <v>1783.0249999999999</v>
      </c>
      <c r="S1452" s="19">
        <f>6000/Table3[[#This Row],[Gas Mileage]]*4</f>
        <v>788.43626806833106</v>
      </c>
      <c r="T1452" s="19">
        <f>5000</f>
        <v>5000</v>
      </c>
      <c r="U1452" s="19">
        <f>Table3[[#This Row],[Price]]^0.2*20000*LOG((Table3[[#This Row],[Age]]+2))*Table3[[#This Row],[FiveYearDeathRate]]</f>
        <v>1817.3022409183372</v>
      </c>
      <c r="V1452" s="19">
        <f>Table3[Price]+Table3[[#This Row],[FiveYearFuelCost]]+Table3[[#This Row],[FiveYearInsurance]]+Table3[[#This Row],[FiveYearRepairCost]]</f>
        <v>19771.738508986669</v>
      </c>
    </row>
    <row r="1453" spans="1:22" x14ac:dyDescent="0.25">
      <c r="A1453" t="s">
        <v>3453</v>
      </c>
      <c r="B1453" t="s">
        <v>3456</v>
      </c>
      <c r="C1453" t="s">
        <v>3457</v>
      </c>
      <c r="D1453">
        <v>2011</v>
      </c>
      <c r="E1453">
        <v>3</v>
      </c>
      <c r="F1453">
        <v>4</v>
      </c>
      <c r="G1453" s="21">
        <v>24.498000000000001</v>
      </c>
      <c r="H1453" s="5">
        <v>36000</v>
      </c>
      <c r="I1453" s="6">
        <v>5.9999999999999995E-4</v>
      </c>
      <c r="J1453" s="6">
        <v>0.99939999999999996</v>
      </c>
      <c r="K1453" s="6">
        <v>5.1999999999999998E-3</v>
      </c>
      <c r="L1453" s="6">
        <v>0.99480000000000002</v>
      </c>
      <c r="M1453" s="7">
        <v>13296</v>
      </c>
      <c r="N1453" s="7">
        <v>13041</v>
      </c>
      <c r="O1453" s="7">
        <v>13550</v>
      </c>
      <c r="P1453" t="s">
        <v>2054</v>
      </c>
      <c r="Q1453" s="5">
        <f>5*12000*Table3[[#This Row],[FiveYearSurvivalRate]]</f>
        <v>59688</v>
      </c>
      <c r="R1453" s="21">
        <f>365*5*Table3[[#This Row],[FiveYearSurvivalRate]]</f>
        <v>1815.51</v>
      </c>
      <c r="S1453" s="19">
        <f>6000/Table3[[#This Row],[Gas Mileage]]*4</f>
        <v>979.67180994366879</v>
      </c>
      <c r="T1453" s="19">
        <f>5000</f>
        <v>5000</v>
      </c>
      <c r="U1453" s="19">
        <f>Table3[[#This Row],[Price]]^0.2*20000*LOG((Table3[[#This Row],[Age]]+2))*Table3[[#This Row],[FiveYearDeathRate]]</f>
        <v>485.55237123738686</v>
      </c>
      <c r="V1453" s="19">
        <f>Table3[Price]+Table3[[#This Row],[FiveYearFuelCost]]+Table3[[#This Row],[FiveYearInsurance]]+Table3[[#This Row],[FiveYearRepairCost]]</f>
        <v>19761.224181181056</v>
      </c>
    </row>
    <row r="1454" spans="1:22" x14ac:dyDescent="0.25">
      <c r="A1454" t="s">
        <v>3503</v>
      </c>
      <c r="B1454" t="s">
        <v>3520</v>
      </c>
      <c r="C1454" t="s">
        <v>3521</v>
      </c>
      <c r="D1454">
        <v>2008</v>
      </c>
      <c r="E1454">
        <v>6</v>
      </c>
      <c r="F1454">
        <v>4</v>
      </c>
      <c r="G1454" s="22">
        <v>25.222000000000001</v>
      </c>
      <c r="H1454" s="5">
        <v>72000</v>
      </c>
      <c r="I1454" s="6">
        <v>1.4500000000000001E-2</v>
      </c>
      <c r="J1454" s="6">
        <v>0.98550000000000004</v>
      </c>
      <c r="K1454" s="6">
        <v>5.6133333299999998E-2</v>
      </c>
      <c r="L1454" s="6">
        <v>0.94386666669999997</v>
      </c>
      <c r="M1454" s="7">
        <v>7729</v>
      </c>
      <c r="N1454" s="7">
        <v>7587</v>
      </c>
      <c r="O1454" s="7">
        <v>7871</v>
      </c>
      <c r="P1454" t="s">
        <v>982</v>
      </c>
      <c r="Q1454" s="5">
        <f>5*12000*Table3[[#This Row],[FiveYearSurvivalRate]]</f>
        <v>56632.000002000001</v>
      </c>
      <c r="R1454" s="21">
        <f>365*5*Table3[[#This Row],[FiveYearSurvivalRate]]</f>
        <v>1722.5566667275</v>
      </c>
      <c r="S1454" s="19">
        <f>6000/Table3[[#This Row],[Gas Mileage]]*4</f>
        <v>951.55023392276576</v>
      </c>
      <c r="T1454" s="19">
        <f>5000</f>
        <v>5000</v>
      </c>
      <c r="U1454" s="19">
        <f>Table3[[#This Row],[Price]]^0.2*20000*LOG((Table3[[#This Row],[Age]]+2))*Table3[[#This Row],[FiveYearDeathRate]]</f>
        <v>6075.8426254020014</v>
      </c>
      <c r="V1454" s="19">
        <f>Table3[Price]+Table3[[#This Row],[FiveYearFuelCost]]+Table3[[#This Row],[FiveYearInsurance]]+Table3[[#This Row],[FiveYearRepairCost]]</f>
        <v>19756.392859324769</v>
      </c>
    </row>
    <row r="1455" spans="1:22" x14ac:dyDescent="0.25">
      <c r="A1455" t="s">
        <v>3301</v>
      </c>
      <c r="B1455" t="s">
        <v>3306</v>
      </c>
      <c r="C1455" t="s">
        <v>3307</v>
      </c>
      <c r="D1455">
        <v>2013</v>
      </c>
      <c r="E1455">
        <v>1</v>
      </c>
      <c r="F1455">
        <v>4</v>
      </c>
      <c r="G1455" s="21">
        <v>25.94</v>
      </c>
      <c r="H1455" s="5">
        <v>12000</v>
      </c>
      <c r="I1455" s="6">
        <v>2.3999999999999998E-3</v>
      </c>
      <c r="J1455" s="6">
        <v>0.99760000000000004</v>
      </c>
      <c r="K1455" s="6">
        <v>1.4500000000000001E-2</v>
      </c>
      <c r="L1455" s="6">
        <v>0.98550000000000004</v>
      </c>
      <c r="M1455" s="7">
        <v>12910</v>
      </c>
      <c r="N1455" s="7">
        <v>12596</v>
      </c>
      <c r="O1455" s="7">
        <v>13224</v>
      </c>
      <c r="P1455" t="s">
        <v>2988</v>
      </c>
      <c r="Q1455" s="5">
        <f>5*12000*Table3[[#This Row],[FiveYearSurvivalRate]]</f>
        <v>59130</v>
      </c>
      <c r="R1455" s="21">
        <f>365*5*Table3[[#This Row],[FiveYearSurvivalRate]]</f>
        <v>1798.5375000000001</v>
      </c>
      <c r="S1455" s="19">
        <f>6000/Table3[[#This Row],[Gas Mileage]]*4</f>
        <v>925.21202775636084</v>
      </c>
      <c r="T1455" s="19">
        <f>5000</f>
        <v>5000</v>
      </c>
      <c r="U1455" s="19">
        <f>Table3[[#This Row],[Price]]^0.2*20000*LOG((Table3[[#This Row],[Age]]+2))*Table3[[#This Row],[FiveYearDeathRate]]</f>
        <v>918.78100979695</v>
      </c>
      <c r="V1455" s="19">
        <f>Table3[Price]+Table3[[#This Row],[FiveYearFuelCost]]+Table3[[#This Row],[FiveYearInsurance]]+Table3[[#This Row],[FiveYearRepairCost]]</f>
        <v>19753.993037553308</v>
      </c>
    </row>
    <row r="1456" spans="1:22" x14ac:dyDescent="0.25">
      <c r="A1456" t="s">
        <v>3301</v>
      </c>
      <c r="B1456" t="s">
        <v>3322</v>
      </c>
      <c r="C1456" t="s">
        <v>3323</v>
      </c>
      <c r="D1456">
        <v>2013</v>
      </c>
      <c r="E1456">
        <v>1</v>
      </c>
      <c r="F1456">
        <v>4</v>
      </c>
      <c r="G1456" s="21">
        <v>26.2546</v>
      </c>
      <c r="H1456" s="5">
        <v>12000</v>
      </c>
      <c r="I1456" s="6">
        <v>2.3999999999999998E-3</v>
      </c>
      <c r="J1456" s="6">
        <v>0.99760000000000004</v>
      </c>
      <c r="K1456" s="6">
        <v>1.4500000000000001E-2</v>
      </c>
      <c r="L1456" s="6">
        <v>0.98550000000000004</v>
      </c>
      <c r="M1456" s="7">
        <v>12910</v>
      </c>
      <c r="N1456" s="7">
        <v>12596</v>
      </c>
      <c r="O1456" s="7">
        <v>13224</v>
      </c>
      <c r="P1456" t="s">
        <v>3000</v>
      </c>
      <c r="Q1456" s="5">
        <f>5*12000*Table3[[#This Row],[FiveYearSurvivalRate]]</f>
        <v>59130</v>
      </c>
      <c r="R1456" s="21">
        <f>365*5*Table3[[#This Row],[FiveYearSurvivalRate]]</f>
        <v>1798.5375000000001</v>
      </c>
      <c r="S1456" s="19">
        <f>6000/Table3[[#This Row],[Gas Mileage]]*4</f>
        <v>914.1255246699626</v>
      </c>
      <c r="T1456" s="19">
        <f>5000</f>
        <v>5000</v>
      </c>
      <c r="U1456" s="19">
        <f>Table3[[#This Row],[Price]]^0.2*20000*LOG((Table3[[#This Row],[Age]]+2))*Table3[[#This Row],[FiveYearDeathRate]]</f>
        <v>918.78100979695</v>
      </c>
      <c r="V1456" s="19">
        <f>Table3[Price]+Table3[[#This Row],[FiveYearFuelCost]]+Table3[[#This Row],[FiveYearInsurance]]+Table3[[#This Row],[FiveYearRepairCost]]</f>
        <v>19742.906534466911</v>
      </c>
    </row>
    <row r="1457" spans="1:22" x14ac:dyDescent="0.25">
      <c r="A1457" t="s">
        <v>3413</v>
      </c>
      <c r="B1457" t="s">
        <v>3418</v>
      </c>
      <c r="C1457" t="s">
        <v>3419</v>
      </c>
      <c r="D1457">
        <v>2009</v>
      </c>
      <c r="E1457">
        <v>5</v>
      </c>
      <c r="F1457">
        <v>4</v>
      </c>
      <c r="G1457" s="21">
        <v>27.66</v>
      </c>
      <c r="H1457" s="5">
        <v>60000</v>
      </c>
      <c r="I1457" s="6">
        <v>1.2E-2</v>
      </c>
      <c r="J1457" s="6">
        <v>0.98799999999999999</v>
      </c>
      <c r="K1457" s="6">
        <v>4.9000000000000002E-2</v>
      </c>
      <c r="L1457" s="6">
        <v>0.95099999999999996</v>
      </c>
      <c r="M1457" s="7">
        <v>8768</v>
      </c>
      <c r="N1457" s="7">
        <v>8518</v>
      </c>
      <c r="O1457" s="7">
        <v>9018</v>
      </c>
      <c r="P1457" t="s">
        <v>1246</v>
      </c>
      <c r="Q1457" s="5">
        <f>5*12000*Table3[[#This Row],[FiveYearSurvivalRate]]</f>
        <v>57060</v>
      </c>
      <c r="R1457" s="21">
        <f>365*5*Table3[[#This Row],[FiveYearSurvivalRate]]</f>
        <v>1735.5749999999998</v>
      </c>
      <c r="S1457" s="19">
        <f>6000/Table3[[#This Row],[Gas Mileage]]*4</f>
        <v>867.67895878524951</v>
      </c>
      <c r="T1457" s="19">
        <f>5000</f>
        <v>5000</v>
      </c>
      <c r="U1457" s="19">
        <f>Table3[[#This Row],[Price]]^0.2*20000*LOG((Table3[[#This Row],[Age]]+2))*Table3[[#This Row],[FiveYearDeathRate]]</f>
        <v>5089.9472133492773</v>
      </c>
      <c r="V1457" s="19">
        <f>Table3[Price]+Table3[[#This Row],[FiveYearFuelCost]]+Table3[[#This Row],[FiveYearInsurance]]+Table3[[#This Row],[FiveYearRepairCost]]</f>
        <v>19725.626172134525</v>
      </c>
    </row>
    <row r="1458" spans="1:22" x14ac:dyDescent="0.25">
      <c r="A1458" t="s">
        <v>3301</v>
      </c>
      <c r="B1458" t="s">
        <v>3324</v>
      </c>
      <c r="C1458" t="s">
        <v>3325</v>
      </c>
      <c r="D1458">
        <v>2006</v>
      </c>
      <c r="E1458">
        <v>8</v>
      </c>
      <c r="F1458">
        <v>1.33</v>
      </c>
      <c r="G1458" s="21">
        <v>26.2546</v>
      </c>
      <c r="H1458" s="5">
        <v>96000</v>
      </c>
      <c r="I1458" s="6">
        <v>1.95E-2</v>
      </c>
      <c r="J1458" s="6">
        <v>0.98050000000000004</v>
      </c>
      <c r="K1458" s="6">
        <v>9.4399999999999998E-2</v>
      </c>
      <c r="L1458" s="6">
        <v>0.90559999999999996</v>
      </c>
      <c r="M1458" s="7">
        <v>3924</v>
      </c>
      <c r="N1458" s="7">
        <v>3845</v>
      </c>
      <c r="O1458" s="7">
        <v>4002</v>
      </c>
      <c r="P1458" t="s">
        <v>476</v>
      </c>
      <c r="Q1458" s="5">
        <f>5*12000*Table3[[#This Row],[FiveYearSurvivalRate]]</f>
        <v>54336</v>
      </c>
      <c r="R1458" s="21">
        <f>365*5*Table3[[#This Row],[FiveYearSurvivalRate]]</f>
        <v>1652.72</v>
      </c>
      <c r="S1458" s="19">
        <f>6000/Table3[[#This Row],[Gas Mileage]]*4</f>
        <v>914.1255246699626</v>
      </c>
      <c r="T1458" s="19">
        <f>5000</f>
        <v>5000</v>
      </c>
      <c r="U1458" s="19">
        <f>Table3[[#This Row],[Price]]^0.2*20000*LOG((Table3[[#This Row],[Age]]+2))*Table3[[#This Row],[FiveYearDeathRate]]</f>
        <v>9879.7917327888972</v>
      </c>
      <c r="V1458" s="19">
        <f>Table3[Price]+Table3[[#This Row],[FiveYearFuelCost]]+Table3[[#This Row],[FiveYearInsurance]]+Table3[[#This Row],[FiveYearRepairCost]]</f>
        <v>19717.917257458859</v>
      </c>
    </row>
    <row r="1459" spans="1:22" x14ac:dyDescent="0.25">
      <c r="A1459" t="s">
        <v>3466</v>
      </c>
      <c r="B1459" t="s">
        <v>3473</v>
      </c>
      <c r="C1459" t="s">
        <v>3474</v>
      </c>
      <c r="D1459">
        <v>2006</v>
      </c>
      <c r="E1459">
        <v>8</v>
      </c>
      <c r="F1459">
        <v>3.33</v>
      </c>
      <c r="G1459" s="21">
        <v>26.6</v>
      </c>
      <c r="H1459" s="5">
        <v>96000</v>
      </c>
      <c r="I1459" s="6">
        <v>2.2200000000000001E-2</v>
      </c>
      <c r="J1459" s="6">
        <v>0.9778</v>
      </c>
      <c r="K1459" s="6">
        <v>6.9800000000000001E-2</v>
      </c>
      <c r="L1459" s="6">
        <v>0.93020000000000003</v>
      </c>
      <c r="M1459" s="7">
        <v>5877</v>
      </c>
      <c r="N1459" s="7">
        <v>5740</v>
      </c>
      <c r="O1459" s="7">
        <v>6013</v>
      </c>
      <c r="P1459" t="s">
        <v>286</v>
      </c>
      <c r="Q1459" s="5">
        <f>5*12000*Table3[[#This Row],[FiveYearSurvivalRate]]</f>
        <v>55812</v>
      </c>
      <c r="R1459" s="21">
        <f>365*5*Table3[[#This Row],[FiveYearSurvivalRate]]</f>
        <v>1697.615</v>
      </c>
      <c r="S1459" s="19">
        <f>6000/Table3[[#This Row],[Gas Mileage]]*4</f>
        <v>902.25563909774428</v>
      </c>
      <c r="T1459" s="19">
        <f>5000</f>
        <v>5000</v>
      </c>
      <c r="U1459" s="19">
        <f>Table3[[#This Row],[Price]]^0.2*20000*LOG((Table3[[#This Row],[Age]]+2))*Table3[[#This Row],[FiveYearDeathRate]]</f>
        <v>7919.8427090660189</v>
      </c>
      <c r="V1459" s="19">
        <f>Table3[Price]+Table3[[#This Row],[FiveYearFuelCost]]+Table3[[#This Row],[FiveYearInsurance]]+Table3[[#This Row],[FiveYearRepairCost]]</f>
        <v>19699.098348163763</v>
      </c>
    </row>
    <row r="1460" spans="1:22" x14ac:dyDescent="0.25">
      <c r="A1460" t="s">
        <v>3162</v>
      </c>
      <c r="B1460" t="s">
        <v>3163</v>
      </c>
      <c r="C1460" t="s">
        <v>3164</v>
      </c>
      <c r="D1460">
        <v>2010</v>
      </c>
      <c r="E1460">
        <v>4</v>
      </c>
      <c r="F1460">
        <v>4</v>
      </c>
      <c r="G1460" s="21">
        <v>23.24</v>
      </c>
      <c r="H1460" s="5">
        <v>48000</v>
      </c>
      <c r="I1460" s="6">
        <v>1.3599999999999999E-2</v>
      </c>
      <c r="J1460" s="6">
        <v>0.98640000000000005</v>
      </c>
      <c r="K1460" s="6">
        <v>4.82E-2</v>
      </c>
      <c r="L1460" s="6">
        <v>0.95179999999999998</v>
      </c>
      <c r="M1460" s="7">
        <v>9027</v>
      </c>
      <c r="N1460" s="7">
        <v>8858</v>
      </c>
      <c r="O1460" s="7">
        <v>9195</v>
      </c>
      <c r="P1460" t="s">
        <v>1776</v>
      </c>
      <c r="Q1460" s="5">
        <f>5*12000*Table3[[#This Row],[FiveYearSurvivalRate]]</f>
        <v>57108</v>
      </c>
      <c r="R1460" s="21">
        <f>365*5*Table3[[#This Row],[FiveYearSurvivalRate]]</f>
        <v>1737.0349999999999</v>
      </c>
      <c r="S1460" s="19">
        <f>6000/Table3[[#This Row],[Gas Mileage]]*4</f>
        <v>1032.7022375215147</v>
      </c>
      <c r="T1460" s="19">
        <f>5000</f>
        <v>5000</v>
      </c>
      <c r="U1460" s="19">
        <f>Table3[[#This Row],[Price]]^0.2*20000*LOG((Table3[[#This Row],[Age]]+2))*Table3[[#This Row],[FiveYearDeathRate]]</f>
        <v>4637.1350259037126</v>
      </c>
      <c r="V1460" s="19">
        <f>Table3[Price]+Table3[[#This Row],[FiveYearFuelCost]]+Table3[[#This Row],[FiveYearInsurance]]+Table3[[#This Row],[FiveYearRepairCost]]</f>
        <v>19696.837263425226</v>
      </c>
    </row>
    <row r="1461" spans="1:22" x14ac:dyDescent="0.25">
      <c r="A1461" t="s">
        <v>3301</v>
      </c>
      <c r="B1461" t="s">
        <v>3316</v>
      </c>
      <c r="C1461" t="s">
        <v>3317</v>
      </c>
      <c r="D1461">
        <v>2011</v>
      </c>
      <c r="E1461">
        <v>3</v>
      </c>
      <c r="G1461" s="21">
        <v>21.57</v>
      </c>
      <c r="H1461" s="5">
        <v>36000</v>
      </c>
      <c r="I1461" s="6">
        <v>7.1999999999999998E-3</v>
      </c>
      <c r="J1461" s="6">
        <v>0.99280000000000002</v>
      </c>
      <c r="K1461" s="6">
        <v>1.95E-2</v>
      </c>
      <c r="L1461" s="6">
        <v>0.98050000000000004</v>
      </c>
      <c r="M1461" s="7">
        <v>11806</v>
      </c>
      <c r="N1461" s="7">
        <v>11460</v>
      </c>
      <c r="O1461" s="7">
        <v>12153</v>
      </c>
      <c r="P1461" t="s">
        <v>1926</v>
      </c>
      <c r="Q1461" s="5">
        <f>5*12000*Table3[[#This Row],[FiveYearSurvivalRate]]</f>
        <v>58830</v>
      </c>
      <c r="R1461" s="21">
        <f>365*5*Table3[[#This Row],[FiveYearSurvivalRate]]</f>
        <v>1789.4125000000001</v>
      </c>
      <c r="S1461" s="19">
        <f>6000/Table3[[#This Row],[Gas Mileage]]*4</f>
        <v>1112.6564673157163</v>
      </c>
      <c r="T1461" s="19">
        <f>5000</f>
        <v>5000</v>
      </c>
      <c r="U1461" s="19">
        <f>Table3[[#This Row],[Price]]^0.2*20000*LOG((Table3[[#This Row],[Age]]+2))*Table3[[#This Row],[FiveYearDeathRate]]</f>
        <v>1778.0489032985847</v>
      </c>
      <c r="V1461" s="19">
        <f>Table3[Price]+Table3[[#This Row],[FiveYearFuelCost]]+Table3[[#This Row],[FiveYearInsurance]]+Table3[[#This Row],[FiveYearRepairCost]]</f>
        <v>19696.705370614302</v>
      </c>
    </row>
    <row r="1462" spans="1:22" x14ac:dyDescent="0.25">
      <c r="A1462" t="s">
        <v>3080</v>
      </c>
      <c r="B1462" t="s">
        <v>3089</v>
      </c>
      <c r="C1462" t="s">
        <v>3090</v>
      </c>
      <c r="D1462">
        <v>2008</v>
      </c>
      <c r="E1462">
        <v>6</v>
      </c>
      <c r="G1462" s="21">
        <v>22.5</v>
      </c>
      <c r="H1462" s="5">
        <v>72000</v>
      </c>
      <c r="I1462" s="6">
        <v>8.2000000000000007E-3</v>
      </c>
      <c r="J1462" s="6">
        <v>0.99180000000000001</v>
      </c>
      <c r="K1462" s="6">
        <v>5.5066666700000003E-2</v>
      </c>
      <c r="L1462" s="6">
        <v>0.94493333329999996</v>
      </c>
      <c r="M1462" s="7">
        <v>7676</v>
      </c>
      <c r="N1462" s="7">
        <v>7578</v>
      </c>
      <c r="O1462" s="7">
        <v>7773</v>
      </c>
      <c r="P1462" t="s">
        <v>992</v>
      </c>
      <c r="Q1462" s="5">
        <f>5*12000*Table3[[#This Row],[FiveYearSurvivalRate]]</f>
        <v>56695.999997999999</v>
      </c>
      <c r="R1462" s="21">
        <f>365*5*Table3[[#This Row],[FiveYearSurvivalRate]]</f>
        <v>1724.5033332725</v>
      </c>
      <c r="S1462" s="19">
        <f>6000/Table3[[#This Row],[Gas Mileage]]*4</f>
        <v>1066.6666666666667</v>
      </c>
      <c r="T1462" s="19">
        <f>5000</f>
        <v>5000</v>
      </c>
      <c r="U1462" s="19">
        <f>Table3[[#This Row],[Price]]^0.2*20000*LOG((Table3[[#This Row],[Age]]+2))*Table3[[#This Row],[FiveYearDeathRate]]</f>
        <v>5952.1902547278596</v>
      </c>
      <c r="V1462" s="19">
        <f>Table3[Price]+Table3[[#This Row],[FiveYearFuelCost]]+Table3[[#This Row],[FiveYearInsurance]]+Table3[[#This Row],[FiveYearRepairCost]]</f>
        <v>19694.856921394527</v>
      </c>
    </row>
    <row r="1463" spans="1:22" x14ac:dyDescent="0.25">
      <c r="A1463" t="s">
        <v>3301</v>
      </c>
      <c r="B1463" t="s">
        <v>3318</v>
      </c>
      <c r="C1463" t="s">
        <v>3319</v>
      </c>
      <c r="D1463">
        <v>2007</v>
      </c>
      <c r="E1463">
        <v>7</v>
      </c>
      <c r="F1463">
        <v>3</v>
      </c>
      <c r="G1463" s="21">
        <v>20.04</v>
      </c>
      <c r="H1463" s="5">
        <v>84000</v>
      </c>
      <c r="I1463" s="6">
        <v>1.7000000000000001E-2</v>
      </c>
      <c r="J1463" s="6">
        <v>0.98299999999999998</v>
      </c>
      <c r="K1463" s="6">
        <v>7.5266666699999998E-2</v>
      </c>
      <c r="L1463" s="6">
        <v>0.92473333329999996</v>
      </c>
      <c r="M1463" s="7">
        <v>5432</v>
      </c>
      <c r="N1463" s="7">
        <v>5329</v>
      </c>
      <c r="O1463" s="7">
        <v>5534</v>
      </c>
      <c r="P1463" t="s">
        <v>818</v>
      </c>
      <c r="Q1463" s="5">
        <f>5*12000*Table3[[#This Row],[FiveYearSurvivalRate]]</f>
        <v>55483.999997999999</v>
      </c>
      <c r="R1463" s="21">
        <f>365*5*Table3[[#This Row],[FiveYearSurvivalRate]]</f>
        <v>1687.6383332724999</v>
      </c>
      <c r="S1463" s="19">
        <f>6000/Table3[[#This Row],[Gas Mileage]]*4</f>
        <v>1197.6047904191616</v>
      </c>
      <c r="T1463" s="19">
        <f>5000</f>
        <v>5000</v>
      </c>
      <c r="U1463" s="19">
        <f>Table3[[#This Row],[Price]]^0.2*20000*LOG((Table3[[#This Row],[Age]]+2))*Table3[[#This Row],[FiveYearDeathRate]]</f>
        <v>8022.0135370618955</v>
      </c>
      <c r="V1463" s="19">
        <f>Table3[Price]+Table3[[#This Row],[FiveYearFuelCost]]+Table3[[#This Row],[FiveYearInsurance]]+Table3[[#This Row],[FiveYearRepairCost]]</f>
        <v>19651.618327481057</v>
      </c>
    </row>
    <row r="1464" spans="1:22" x14ac:dyDescent="0.25">
      <c r="A1464" t="s">
        <v>3118</v>
      </c>
      <c r="B1464" t="s">
        <v>3133</v>
      </c>
      <c r="C1464" t="s">
        <v>3134</v>
      </c>
      <c r="D1464">
        <v>2010</v>
      </c>
      <c r="E1464">
        <v>4</v>
      </c>
      <c r="F1464">
        <v>4</v>
      </c>
      <c r="G1464" s="21">
        <v>25.001000000000001</v>
      </c>
      <c r="H1464" s="5">
        <v>48000</v>
      </c>
      <c r="I1464" s="6">
        <v>1.52E-2</v>
      </c>
      <c r="J1464" s="6">
        <v>0.98480000000000001</v>
      </c>
      <c r="K1464" s="6">
        <v>4.1799999999999997E-2</v>
      </c>
      <c r="L1464" s="6">
        <v>0.95820000000000005</v>
      </c>
      <c r="M1464" s="7">
        <v>9615</v>
      </c>
      <c r="N1464" s="7">
        <v>9424</v>
      </c>
      <c r="O1464" s="7">
        <v>9806</v>
      </c>
      <c r="P1464" t="s">
        <v>1760</v>
      </c>
      <c r="Q1464" s="5">
        <f>5*12000*Table3[[#This Row],[FiveYearSurvivalRate]]</f>
        <v>57492</v>
      </c>
      <c r="R1464" s="21">
        <f>365*5*Table3[[#This Row],[FiveYearSurvivalRate]]</f>
        <v>1748.7150000000001</v>
      </c>
      <c r="S1464" s="19">
        <f>6000/Table3[[#This Row],[Gas Mileage]]*4</f>
        <v>959.96160153593848</v>
      </c>
      <c r="T1464" s="19">
        <f>5000</f>
        <v>5000</v>
      </c>
      <c r="U1464" s="19">
        <f>Table3[[#This Row],[Price]]^0.2*20000*LOG((Table3[[#This Row],[Age]]+2))*Table3[[#This Row],[FiveYearDeathRate]]</f>
        <v>4072.4912023823404</v>
      </c>
      <c r="V1464" s="19">
        <f>Table3[Price]+Table3[[#This Row],[FiveYearFuelCost]]+Table3[[#This Row],[FiveYearInsurance]]+Table3[[#This Row],[FiveYearRepairCost]]</f>
        <v>19647.452803918281</v>
      </c>
    </row>
    <row r="1465" spans="1:22" x14ac:dyDescent="0.25">
      <c r="A1465" t="s">
        <v>3175</v>
      </c>
      <c r="B1465" t="s">
        <v>3178</v>
      </c>
      <c r="C1465" t="s">
        <v>3179</v>
      </c>
      <c r="D1465">
        <v>2010</v>
      </c>
      <c r="E1465">
        <v>4</v>
      </c>
      <c r="F1465">
        <v>3.67</v>
      </c>
      <c r="G1465" s="21">
        <v>24.92</v>
      </c>
      <c r="H1465" s="5">
        <v>48000</v>
      </c>
      <c r="I1465" s="6">
        <v>8.8000000000000005E-3</v>
      </c>
      <c r="J1465" s="6">
        <v>0.99119999999999997</v>
      </c>
      <c r="K1465" s="6">
        <v>3.5000000000000003E-2</v>
      </c>
      <c r="L1465" s="6">
        <v>0.96499999999999997</v>
      </c>
      <c r="M1465" s="7">
        <v>10229</v>
      </c>
      <c r="N1465" s="7">
        <v>10034</v>
      </c>
      <c r="O1465" s="7">
        <v>10425</v>
      </c>
      <c r="P1465" t="s">
        <v>1788</v>
      </c>
      <c r="Q1465" s="5">
        <f>5*12000*Table3[[#This Row],[FiveYearSurvivalRate]]</f>
        <v>57900</v>
      </c>
      <c r="R1465" s="21">
        <f>365*5*Table3[[#This Row],[FiveYearSurvivalRate]]</f>
        <v>1761.125</v>
      </c>
      <c r="S1465" s="19">
        <f>6000/Table3[[#This Row],[Gas Mileage]]*4</f>
        <v>963.08186195826636</v>
      </c>
      <c r="T1465" s="19">
        <f>5000</f>
        <v>5000</v>
      </c>
      <c r="U1465" s="19">
        <f>Table3[[#This Row],[Price]]^0.2*20000*LOG((Table3[[#This Row],[Age]]+2))*Table3[[#This Row],[FiveYearDeathRate]]</f>
        <v>3452.4603164544469</v>
      </c>
      <c r="V1465" s="19">
        <f>Table3[Price]+Table3[[#This Row],[FiveYearFuelCost]]+Table3[[#This Row],[FiveYearInsurance]]+Table3[[#This Row],[FiveYearRepairCost]]</f>
        <v>19644.542178412714</v>
      </c>
    </row>
    <row r="1466" spans="1:22" x14ac:dyDescent="0.25">
      <c r="A1466" t="s">
        <v>3398</v>
      </c>
      <c r="B1466" t="s">
        <v>3407</v>
      </c>
      <c r="C1466" t="s">
        <v>3408</v>
      </c>
      <c r="D1466">
        <v>2013</v>
      </c>
      <c r="E1466">
        <v>1</v>
      </c>
      <c r="F1466">
        <v>4</v>
      </c>
      <c r="G1466" s="21">
        <v>25.969000000000001</v>
      </c>
      <c r="H1466" s="5">
        <v>12000</v>
      </c>
      <c r="I1466" s="6">
        <v>2.3999999999999998E-3</v>
      </c>
      <c r="J1466" s="6">
        <v>0.99760000000000004</v>
      </c>
      <c r="K1466" s="6">
        <v>1.5699999999999999E-2</v>
      </c>
      <c r="L1466" s="6">
        <v>0.98429999999999995</v>
      </c>
      <c r="M1466" s="7">
        <v>12717</v>
      </c>
      <c r="N1466" s="7">
        <v>12475</v>
      </c>
      <c r="O1466" s="7">
        <v>12959</v>
      </c>
      <c r="P1466" t="s">
        <v>2716</v>
      </c>
      <c r="Q1466" s="5">
        <f>5*12000*Table3[[#This Row],[FiveYearSurvivalRate]]</f>
        <v>59058</v>
      </c>
      <c r="R1466" s="21">
        <f>365*5*Table3[[#This Row],[FiveYearSurvivalRate]]</f>
        <v>1796.3474999999999</v>
      </c>
      <c r="S1466" s="19">
        <f>6000/Table3[[#This Row],[Gas Mileage]]*4</f>
        <v>924.17882860333475</v>
      </c>
      <c r="T1466" s="19">
        <f>5000</f>
        <v>5000</v>
      </c>
      <c r="U1466" s="19">
        <f>Table3[[#This Row],[Price]]^0.2*20000*LOG((Table3[[#This Row],[Age]]+2))*Table3[[#This Row],[FiveYearDeathRate]]</f>
        <v>991.82567429136202</v>
      </c>
      <c r="V1466" s="19">
        <f>Table3[Price]+Table3[[#This Row],[FiveYearFuelCost]]+Table3[[#This Row],[FiveYearInsurance]]+Table3[[#This Row],[FiveYearRepairCost]]</f>
        <v>19633.004502894695</v>
      </c>
    </row>
    <row r="1467" spans="1:22" x14ac:dyDescent="0.25">
      <c r="A1467" t="s">
        <v>3446</v>
      </c>
      <c r="B1467" t="s">
        <v>3447</v>
      </c>
      <c r="C1467" t="s">
        <v>3448</v>
      </c>
      <c r="D1467">
        <v>2007</v>
      </c>
      <c r="E1467">
        <v>7</v>
      </c>
      <c r="F1467">
        <v>2.33</v>
      </c>
      <c r="G1467" s="21">
        <v>25.751999999999999</v>
      </c>
      <c r="H1467" s="5">
        <v>84000</v>
      </c>
      <c r="I1467" s="6">
        <v>1.8800000000000001E-2</v>
      </c>
      <c r="J1467" s="6">
        <v>0.98119999999999996</v>
      </c>
      <c r="K1467" s="6">
        <v>6.1866666700000003E-2</v>
      </c>
      <c r="L1467" s="6">
        <v>0.93813333330000004</v>
      </c>
      <c r="M1467" s="7">
        <v>6780</v>
      </c>
      <c r="N1467" s="7">
        <v>6646</v>
      </c>
      <c r="O1467" s="7">
        <v>6914</v>
      </c>
      <c r="P1467" t="s">
        <v>584</v>
      </c>
      <c r="Q1467" s="5">
        <f>5*12000*Table3[[#This Row],[FiveYearSurvivalRate]]</f>
        <v>56287.999997999999</v>
      </c>
      <c r="R1467" s="21">
        <f>365*5*Table3[[#This Row],[FiveYearSurvivalRate]]</f>
        <v>1712.0933332725001</v>
      </c>
      <c r="S1467" s="19">
        <f>6000/Table3[[#This Row],[Gas Mileage]]*4</f>
        <v>931.96644920782853</v>
      </c>
      <c r="T1467" s="19">
        <f>5000</f>
        <v>5000</v>
      </c>
      <c r="U1467" s="19">
        <f>Table3[[#This Row],[Price]]^0.2*20000*LOG((Table3[[#This Row],[Age]]+2))*Table3[[#This Row],[FiveYearDeathRate]]</f>
        <v>6892.7322949107802</v>
      </c>
      <c r="V1467" s="19">
        <f>Table3[Price]+Table3[[#This Row],[FiveYearFuelCost]]+Table3[[#This Row],[FiveYearInsurance]]+Table3[[#This Row],[FiveYearRepairCost]]</f>
        <v>19604.698744118607</v>
      </c>
    </row>
    <row r="1468" spans="1:22" x14ac:dyDescent="0.25">
      <c r="A1468" t="s">
        <v>3175</v>
      </c>
      <c r="B1468" t="s">
        <v>3196</v>
      </c>
      <c r="C1468" t="s">
        <v>3197</v>
      </c>
      <c r="D1468">
        <v>2011</v>
      </c>
      <c r="E1468">
        <v>3</v>
      </c>
      <c r="F1468">
        <v>4</v>
      </c>
      <c r="G1468" s="21">
        <v>26.39</v>
      </c>
      <c r="H1468" s="5">
        <v>36000</v>
      </c>
      <c r="I1468" s="6">
        <v>6.6E-3</v>
      </c>
      <c r="J1468" s="6">
        <v>0.99339999999999995</v>
      </c>
      <c r="K1468" s="6">
        <v>2.9000000000000001E-2</v>
      </c>
      <c r="L1468" s="6">
        <v>0.97099999999999997</v>
      </c>
      <c r="M1468" s="7">
        <v>11068</v>
      </c>
      <c r="N1468" s="7">
        <v>10890</v>
      </c>
      <c r="O1468" s="7">
        <v>11245</v>
      </c>
      <c r="P1468" t="s">
        <v>2222</v>
      </c>
      <c r="Q1468" s="5">
        <f>5*12000*Table3[[#This Row],[FiveYearSurvivalRate]]</f>
        <v>58260</v>
      </c>
      <c r="R1468" s="21">
        <f>365*5*Table3[[#This Row],[FiveYearSurvivalRate]]</f>
        <v>1772.075</v>
      </c>
      <c r="S1468" s="19">
        <f>6000/Table3[[#This Row],[Gas Mileage]]*4</f>
        <v>909.43539219401282</v>
      </c>
      <c r="T1468" s="19">
        <f>5000</f>
        <v>5000</v>
      </c>
      <c r="U1468" s="19">
        <f>Table3[[#This Row],[Price]]^0.2*20000*LOG((Table3[[#This Row],[Age]]+2))*Table3[[#This Row],[FiveYearDeathRate]]</f>
        <v>2610.3597388631797</v>
      </c>
      <c r="V1468" s="19">
        <f>Table3[Price]+Table3[[#This Row],[FiveYearFuelCost]]+Table3[[#This Row],[FiveYearInsurance]]+Table3[[#This Row],[FiveYearRepairCost]]</f>
        <v>19587.795131057192</v>
      </c>
    </row>
    <row r="1469" spans="1:22" x14ac:dyDescent="0.25">
      <c r="A1469" t="s">
        <v>3080</v>
      </c>
      <c r="B1469" t="s">
        <v>3085</v>
      </c>
      <c r="C1469" t="s">
        <v>3086</v>
      </c>
      <c r="D1469">
        <v>2008</v>
      </c>
      <c r="E1469">
        <v>6</v>
      </c>
      <c r="F1469">
        <v>2</v>
      </c>
      <c r="G1469" s="21">
        <v>20.85</v>
      </c>
      <c r="H1469" s="5">
        <v>72000</v>
      </c>
      <c r="I1469" s="6">
        <v>8.2000000000000007E-3</v>
      </c>
      <c r="J1469" s="6">
        <v>0.99180000000000001</v>
      </c>
      <c r="K1469" s="6">
        <v>5.5066666700000003E-2</v>
      </c>
      <c r="L1469" s="6">
        <v>0.94493333329999996</v>
      </c>
      <c r="M1469" s="7">
        <v>7495</v>
      </c>
      <c r="N1469" s="7">
        <v>7304</v>
      </c>
      <c r="O1469" s="7">
        <v>7686</v>
      </c>
      <c r="P1469" t="s">
        <v>970</v>
      </c>
      <c r="Q1469" s="5">
        <f>5*12000*Table3[[#This Row],[FiveYearSurvivalRate]]</f>
        <v>56695.999997999999</v>
      </c>
      <c r="R1469" s="21">
        <f>365*5*Table3[[#This Row],[FiveYearSurvivalRate]]</f>
        <v>1724.5033332725</v>
      </c>
      <c r="S1469" s="19">
        <f>6000/Table3[[#This Row],[Gas Mileage]]*4</f>
        <v>1151.0791366906474</v>
      </c>
      <c r="T1469" s="19">
        <f>5000</f>
        <v>5000</v>
      </c>
      <c r="U1469" s="19">
        <f>Table3[[#This Row],[Price]]^0.2*20000*LOG((Table3[[#This Row],[Age]]+2))*Table3[[#This Row],[FiveYearDeathRate]]</f>
        <v>5923.8511681006239</v>
      </c>
      <c r="V1469" s="19">
        <f>Table3[Price]+Table3[[#This Row],[FiveYearFuelCost]]+Table3[[#This Row],[FiveYearInsurance]]+Table3[[#This Row],[FiveYearRepairCost]]</f>
        <v>19569.930304791269</v>
      </c>
    </row>
    <row r="1470" spans="1:22" x14ac:dyDescent="0.25">
      <c r="A1470" t="s">
        <v>3301</v>
      </c>
      <c r="B1470" t="s">
        <v>3326</v>
      </c>
      <c r="C1470" t="s">
        <v>3327</v>
      </c>
      <c r="D1470">
        <v>2010</v>
      </c>
      <c r="E1470">
        <v>4</v>
      </c>
      <c r="F1470">
        <v>2.33</v>
      </c>
      <c r="G1470" s="21">
        <v>23.85</v>
      </c>
      <c r="H1470" s="5">
        <v>48000</v>
      </c>
      <c r="I1470" s="6">
        <v>9.5999999999999992E-3</v>
      </c>
      <c r="J1470" s="6">
        <v>0.99039999999999995</v>
      </c>
      <c r="K1470" s="6">
        <v>2.1999999999999999E-2</v>
      </c>
      <c r="L1470" s="6">
        <v>0.97799999999999998</v>
      </c>
      <c r="M1470" s="7">
        <v>11339</v>
      </c>
      <c r="N1470" s="7">
        <v>11071</v>
      </c>
      <c r="O1470" s="7">
        <v>11606</v>
      </c>
      <c r="P1470" t="s">
        <v>1902</v>
      </c>
      <c r="Q1470" s="5">
        <f>5*12000*Table3[[#This Row],[FiveYearSurvivalRate]]</f>
        <v>58680</v>
      </c>
      <c r="R1470" s="21">
        <f>365*5*Table3[[#This Row],[FiveYearSurvivalRate]]</f>
        <v>1784.85</v>
      </c>
      <c r="S1470" s="19">
        <f>6000/Table3[[#This Row],[Gas Mileage]]*4</f>
        <v>1006.2893081761006</v>
      </c>
      <c r="T1470" s="19">
        <f>5000</f>
        <v>5000</v>
      </c>
      <c r="U1470" s="19">
        <f>Table3[[#This Row],[Price]]^0.2*20000*LOG((Table3[[#This Row],[Age]]+2))*Table3[[#This Row],[FiveYearDeathRate]]</f>
        <v>2215.295407583184</v>
      </c>
      <c r="V1470" s="19">
        <f>Table3[Price]+Table3[[#This Row],[FiveYearFuelCost]]+Table3[[#This Row],[FiveYearInsurance]]+Table3[[#This Row],[FiveYearRepairCost]]</f>
        <v>19560.584715759283</v>
      </c>
    </row>
    <row r="1471" spans="1:22" x14ac:dyDescent="0.25">
      <c r="A1471" t="s">
        <v>3466</v>
      </c>
      <c r="B1471" t="s">
        <v>3485</v>
      </c>
      <c r="C1471" t="s">
        <v>3486</v>
      </c>
      <c r="D1471">
        <v>2009</v>
      </c>
      <c r="E1471">
        <v>5</v>
      </c>
      <c r="F1471">
        <v>3.33</v>
      </c>
      <c r="G1471" s="21">
        <v>25.38</v>
      </c>
      <c r="H1471" s="5">
        <v>60000</v>
      </c>
      <c r="I1471" s="6">
        <v>1.2E-2</v>
      </c>
      <c r="J1471" s="6">
        <v>0.98799999999999999</v>
      </c>
      <c r="K1471" s="6">
        <v>4.5999999999999999E-2</v>
      </c>
      <c r="L1471" s="6">
        <v>0.95399999999999996</v>
      </c>
      <c r="M1471" s="7">
        <v>8827</v>
      </c>
      <c r="N1471" s="7">
        <v>8552</v>
      </c>
      <c r="O1471" s="7">
        <v>9102</v>
      </c>
      <c r="P1471" t="s">
        <v>1308</v>
      </c>
      <c r="Q1471" s="5">
        <f>5*12000*Table3[[#This Row],[FiveYearSurvivalRate]]</f>
        <v>57240</v>
      </c>
      <c r="R1471" s="21">
        <f>365*5*Table3[[#This Row],[FiveYearSurvivalRate]]</f>
        <v>1741.05</v>
      </c>
      <c r="S1471" s="19">
        <f>6000/Table3[[#This Row],[Gas Mileage]]*4</f>
        <v>945.62647754137117</v>
      </c>
      <c r="T1471" s="19">
        <f>5000</f>
        <v>5000</v>
      </c>
      <c r="U1471" s="19">
        <f>Table3[[#This Row],[Price]]^0.2*20000*LOG((Table3[[#This Row],[Age]]+2))*Table3[[#This Row],[FiveYearDeathRate]]</f>
        <v>4784.7312268753249</v>
      </c>
      <c r="V1471" s="19">
        <f>Table3[Price]+Table3[[#This Row],[FiveYearFuelCost]]+Table3[[#This Row],[FiveYearInsurance]]+Table3[[#This Row],[FiveYearRepairCost]]</f>
        <v>19557.357704416696</v>
      </c>
    </row>
    <row r="1472" spans="1:22" x14ac:dyDescent="0.25">
      <c r="A1472" t="s">
        <v>3118</v>
      </c>
      <c r="B1472" t="s">
        <v>3129</v>
      </c>
      <c r="C1472" t="s">
        <v>3130</v>
      </c>
      <c r="D1472">
        <v>2011</v>
      </c>
      <c r="E1472">
        <v>3</v>
      </c>
      <c r="F1472">
        <v>2</v>
      </c>
      <c r="G1472" s="21">
        <v>27</v>
      </c>
      <c r="H1472" s="5">
        <v>36000</v>
      </c>
      <c r="I1472" s="6">
        <v>1.14E-2</v>
      </c>
      <c r="J1472" s="6">
        <v>0.98860000000000003</v>
      </c>
      <c r="K1472" s="6">
        <v>3.61E-2</v>
      </c>
      <c r="L1472" s="6">
        <v>0.96389999999999998</v>
      </c>
      <c r="M1472" s="7">
        <v>10433</v>
      </c>
      <c r="N1472" s="7">
        <v>10202</v>
      </c>
      <c r="O1472" s="7">
        <v>10664</v>
      </c>
      <c r="P1472" t="s">
        <v>2168</v>
      </c>
      <c r="Q1472" s="5">
        <f>5*12000*Table3[[#This Row],[FiveYearSurvivalRate]]</f>
        <v>57834</v>
      </c>
      <c r="R1472" s="21">
        <f>365*5*Table3[[#This Row],[FiveYearSurvivalRate]]</f>
        <v>1759.1175000000001</v>
      </c>
      <c r="S1472" s="19">
        <f>6000/Table3[[#This Row],[Gas Mileage]]*4</f>
        <v>888.88888888888891</v>
      </c>
      <c r="T1472" s="19">
        <f>5000</f>
        <v>5000</v>
      </c>
      <c r="U1472" s="19">
        <f>Table3[[#This Row],[Price]]^0.2*20000*LOG((Table3[[#This Row],[Age]]+2))*Table3[[#This Row],[FiveYearDeathRate]]</f>
        <v>3211.2755881174048</v>
      </c>
      <c r="V1472" s="19">
        <f>Table3[Price]+Table3[[#This Row],[FiveYearFuelCost]]+Table3[[#This Row],[FiveYearInsurance]]+Table3[[#This Row],[FiveYearRepairCost]]</f>
        <v>19533.164477006292</v>
      </c>
    </row>
    <row r="1473" spans="1:22" x14ac:dyDescent="0.25">
      <c r="A1473" t="s">
        <v>3446</v>
      </c>
      <c r="B1473" t="s">
        <v>3447</v>
      </c>
      <c r="C1473" t="s">
        <v>3448</v>
      </c>
      <c r="D1473">
        <v>2010</v>
      </c>
      <c r="E1473">
        <v>4</v>
      </c>
      <c r="F1473">
        <v>2.33</v>
      </c>
      <c r="G1473" s="21">
        <v>25.751999999999999</v>
      </c>
      <c r="H1473" s="5">
        <v>48000</v>
      </c>
      <c r="I1473" s="6">
        <v>9.5999999999999992E-3</v>
      </c>
      <c r="J1473" s="6">
        <v>0.99039999999999995</v>
      </c>
      <c r="K1473" s="6">
        <v>2.5600000000000001E-2</v>
      </c>
      <c r="L1473" s="6">
        <v>0.97440000000000004</v>
      </c>
      <c r="M1473" s="7">
        <v>11037</v>
      </c>
      <c r="N1473" s="7">
        <v>10793</v>
      </c>
      <c r="O1473" s="7">
        <v>11282</v>
      </c>
      <c r="P1473" t="s">
        <v>1636</v>
      </c>
      <c r="Q1473" s="5">
        <f>5*12000*Table3[[#This Row],[FiveYearSurvivalRate]]</f>
        <v>58464</v>
      </c>
      <c r="R1473" s="21">
        <f>365*5*Table3[[#This Row],[FiveYearSurvivalRate]]</f>
        <v>1778.28</v>
      </c>
      <c r="S1473" s="19">
        <f>6000/Table3[[#This Row],[Gas Mileage]]*4</f>
        <v>931.96644920782853</v>
      </c>
      <c r="T1473" s="19">
        <f>5000</f>
        <v>5000</v>
      </c>
      <c r="U1473" s="19">
        <f>Table3[[#This Row],[Price]]^0.2*20000*LOG((Table3[[#This Row],[Age]]+2))*Table3[[#This Row],[FiveYearDeathRate]]</f>
        <v>2563.9183412033863</v>
      </c>
      <c r="V1473" s="19">
        <f>Table3[Price]+Table3[[#This Row],[FiveYearFuelCost]]+Table3[[#This Row],[FiveYearInsurance]]+Table3[[#This Row],[FiveYearRepairCost]]</f>
        <v>19532.884790411215</v>
      </c>
    </row>
    <row r="1474" spans="1:22" x14ac:dyDescent="0.25">
      <c r="A1474" t="s">
        <v>3118</v>
      </c>
      <c r="B1474" t="s">
        <v>3131</v>
      </c>
      <c r="C1474" t="s">
        <v>3132</v>
      </c>
      <c r="D1474">
        <v>2010</v>
      </c>
      <c r="E1474">
        <v>4</v>
      </c>
      <c r="F1474">
        <v>3.33</v>
      </c>
      <c r="G1474" s="21">
        <v>22</v>
      </c>
      <c r="H1474" s="5">
        <v>48000</v>
      </c>
      <c r="I1474" s="6">
        <v>1.52E-2</v>
      </c>
      <c r="J1474" s="6">
        <v>0.98480000000000001</v>
      </c>
      <c r="K1474" s="6">
        <v>4.1799999999999997E-2</v>
      </c>
      <c r="L1474" s="6">
        <v>0.95820000000000005</v>
      </c>
      <c r="M1474" s="7">
        <v>9387</v>
      </c>
      <c r="N1474" s="7">
        <v>9216</v>
      </c>
      <c r="O1474" s="7">
        <v>9558</v>
      </c>
      <c r="P1474" t="s">
        <v>1758</v>
      </c>
      <c r="Q1474" s="5">
        <f>5*12000*Table3[[#This Row],[FiveYearSurvivalRate]]</f>
        <v>57492</v>
      </c>
      <c r="R1474" s="21">
        <f>365*5*Table3[[#This Row],[FiveYearSurvivalRate]]</f>
        <v>1748.7150000000001</v>
      </c>
      <c r="S1474" s="19">
        <f>6000/Table3[[#This Row],[Gas Mileage]]*4</f>
        <v>1090.909090909091</v>
      </c>
      <c r="T1474" s="19">
        <f>5000</f>
        <v>5000</v>
      </c>
      <c r="U1474" s="19">
        <f>Table3[[#This Row],[Price]]^0.2*20000*LOG((Table3[[#This Row],[Age]]+2))*Table3[[#This Row],[FiveYearDeathRate]]</f>
        <v>4052.9911987518362</v>
      </c>
      <c r="V1474" s="19">
        <f>Table3[Price]+Table3[[#This Row],[FiveYearFuelCost]]+Table3[[#This Row],[FiveYearInsurance]]+Table3[[#This Row],[FiveYearRepairCost]]</f>
        <v>19530.900289660927</v>
      </c>
    </row>
    <row r="1475" spans="1:22" x14ac:dyDescent="0.25">
      <c r="A1475" t="s">
        <v>3413</v>
      </c>
      <c r="B1475" t="s">
        <v>3436</v>
      </c>
      <c r="C1475" t="s">
        <v>3437</v>
      </c>
      <c r="D1475">
        <v>2008</v>
      </c>
      <c r="E1475">
        <v>6</v>
      </c>
      <c r="F1475">
        <v>3.67</v>
      </c>
      <c r="G1475" s="21">
        <v>30.062999999999999</v>
      </c>
      <c r="H1475" s="5">
        <v>72000</v>
      </c>
      <c r="I1475" s="6">
        <v>1.5699999999999999E-2</v>
      </c>
      <c r="J1475" s="6">
        <v>0.98429999999999995</v>
      </c>
      <c r="K1475" s="6">
        <v>6.80666667E-2</v>
      </c>
      <c r="L1475" s="6">
        <v>0.93193333330000006</v>
      </c>
      <c r="M1475" s="7">
        <v>6592</v>
      </c>
      <c r="N1475" s="7">
        <v>6410</v>
      </c>
      <c r="O1475" s="7">
        <v>6775</v>
      </c>
      <c r="P1475" t="s">
        <v>914</v>
      </c>
      <c r="Q1475" s="5">
        <f>5*12000*Table3[[#This Row],[FiveYearSurvivalRate]]</f>
        <v>55915.999998000007</v>
      </c>
      <c r="R1475" s="21">
        <f>365*5*Table3[[#This Row],[FiveYearSurvivalRate]]</f>
        <v>1700.7783332725</v>
      </c>
      <c r="S1475" s="19">
        <f>6000/Table3[[#This Row],[Gas Mileage]]*4</f>
        <v>798.32352060672588</v>
      </c>
      <c r="T1475" s="19">
        <f>5000</f>
        <v>5000</v>
      </c>
      <c r="U1475" s="19">
        <f>Table3[[#This Row],[Price]]^0.2*20000*LOG((Table3[[#This Row],[Age]]+2))*Table3[[#This Row],[FiveYearDeathRate]]</f>
        <v>7136.7247261618395</v>
      </c>
      <c r="V1475" s="19">
        <f>Table3[Price]+Table3[[#This Row],[FiveYearFuelCost]]+Table3[[#This Row],[FiveYearInsurance]]+Table3[[#This Row],[FiveYearRepairCost]]</f>
        <v>19527.048246768565</v>
      </c>
    </row>
    <row r="1476" spans="1:22" x14ac:dyDescent="0.25">
      <c r="A1476" t="s">
        <v>3446</v>
      </c>
      <c r="B1476" t="s">
        <v>3451</v>
      </c>
      <c r="C1476" t="s">
        <v>3452</v>
      </c>
      <c r="D1476">
        <v>2008</v>
      </c>
      <c r="E1476">
        <v>6</v>
      </c>
      <c r="F1476">
        <v>3.67</v>
      </c>
      <c r="G1476" s="21">
        <v>29.363</v>
      </c>
      <c r="H1476" s="5">
        <v>72000</v>
      </c>
      <c r="I1476" s="6">
        <v>1.54E-2</v>
      </c>
      <c r="J1476" s="6">
        <v>0.98460000000000003</v>
      </c>
      <c r="K1476" s="6">
        <v>5.3933333299999997E-2</v>
      </c>
      <c r="L1476" s="6">
        <v>0.94606666669999995</v>
      </c>
      <c r="M1476" s="7">
        <v>7852</v>
      </c>
      <c r="N1476" s="7">
        <v>7686</v>
      </c>
      <c r="O1476" s="7">
        <v>8019</v>
      </c>
      <c r="P1476" t="s">
        <v>930</v>
      </c>
      <c r="Q1476" s="5">
        <f>5*12000*Table3[[#This Row],[FiveYearSurvivalRate]]</f>
        <v>56764.000001999993</v>
      </c>
      <c r="R1476" s="21">
        <f>365*5*Table3[[#This Row],[FiveYearSurvivalRate]]</f>
        <v>1726.5716667274999</v>
      </c>
      <c r="S1476" s="19">
        <f>6000/Table3[[#This Row],[Gas Mileage]]*4</f>
        <v>817.35517487995094</v>
      </c>
      <c r="T1476" s="19">
        <f>5000</f>
        <v>5000</v>
      </c>
      <c r="U1476" s="19">
        <f>Table3[[#This Row],[Price]]^0.2*20000*LOG((Table3[[#This Row],[Age]]+2))*Table3[[#This Row],[FiveYearDeathRate]]</f>
        <v>5856.1790040765263</v>
      </c>
      <c r="V1476" s="19">
        <f>Table3[Price]+Table3[[#This Row],[FiveYearFuelCost]]+Table3[[#This Row],[FiveYearInsurance]]+Table3[[#This Row],[FiveYearRepairCost]]</f>
        <v>19525.534178956477</v>
      </c>
    </row>
    <row r="1477" spans="1:22" x14ac:dyDescent="0.25">
      <c r="A1477" t="s">
        <v>3301</v>
      </c>
      <c r="B1477" t="s">
        <v>3326</v>
      </c>
      <c r="C1477" t="s">
        <v>3327</v>
      </c>
      <c r="D1477">
        <v>2007</v>
      </c>
      <c r="E1477">
        <v>7</v>
      </c>
      <c r="F1477">
        <v>1.33</v>
      </c>
      <c r="G1477" s="21">
        <v>23.85</v>
      </c>
      <c r="H1477" s="5">
        <v>84000</v>
      </c>
      <c r="I1477" s="6">
        <v>1.7000000000000001E-2</v>
      </c>
      <c r="J1477" s="6">
        <v>0.98299999999999998</v>
      </c>
      <c r="K1477" s="6">
        <v>7.5266666699999998E-2</v>
      </c>
      <c r="L1477" s="6">
        <v>0.92473333329999996</v>
      </c>
      <c r="M1477" s="7">
        <v>5479</v>
      </c>
      <c r="N1477" s="7">
        <v>5376</v>
      </c>
      <c r="O1477" s="7">
        <v>5581</v>
      </c>
      <c r="P1477" t="s">
        <v>824</v>
      </c>
      <c r="Q1477" s="5">
        <f>5*12000*Table3[[#This Row],[FiveYearSurvivalRate]]</f>
        <v>55483.999997999999</v>
      </c>
      <c r="R1477" s="21">
        <f>365*5*Table3[[#This Row],[FiveYearSurvivalRate]]</f>
        <v>1687.6383332724999</v>
      </c>
      <c r="S1477" s="19">
        <f>6000/Table3[[#This Row],[Gas Mileage]]*4</f>
        <v>1006.2893081761006</v>
      </c>
      <c r="T1477" s="19">
        <f>5000</f>
        <v>5000</v>
      </c>
      <c r="U1477" s="19">
        <f>Table3[[#This Row],[Price]]^0.2*20000*LOG((Table3[[#This Row],[Age]]+2))*Table3[[#This Row],[FiveYearDeathRate]]</f>
        <v>8035.8477220221375</v>
      </c>
      <c r="V1477" s="19">
        <f>Table3[Price]+Table3[[#This Row],[FiveYearFuelCost]]+Table3[[#This Row],[FiveYearInsurance]]+Table3[[#This Row],[FiveYearRepairCost]]</f>
        <v>19521.137030198239</v>
      </c>
    </row>
    <row r="1478" spans="1:22" x14ac:dyDescent="0.25">
      <c r="A1478" t="s">
        <v>3446</v>
      </c>
      <c r="B1478" t="s">
        <v>3449</v>
      </c>
      <c r="C1478" t="s">
        <v>3450</v>
      </c>
      <c r="D1478">
        <v>2010</v>
      </c>
      <c r="E1478">
        <v>4</v>
      </c>
      <c r="F1478">
        <v>4</v>
      </c>
      <c r="G1478" s="21">
        <v>23.995999999999999</v>
      </c>
      <c r="H1478" s="5">
        <v>48000</v>
      </c>
      <c r="I1478" s="6">
        <v>9.5999999999999992E-3</v>
      </c>
      <c r="J1478" s="6">
        <v>0.99039999999999995</v>
      </c>
      <c r="K1478" s="6">
        <v>2.5600000000000001E-2</v>
      </c>
      <c r="L1478" s="6">
        <v>0.97440000000000004</v>
      </c>
      <c r="M1478" s="7">
        <v>10946</v>
      </c>
      <c r="N1478" s="7">
        <v>10656</v>
      </c>
      <c r="O1478" s="7">
        <v>11236</v>
      </c>
      <c r="P1478" t="s">
        <v>1638</v>
      </c>
      <c r="Q1478" s="5">
        <f>5*12000*Table3[[#This Row],[FiveYearSurvivalRate]]</f>
        <v>58464</v>
      </c>
      <c r="R1478" s="21">
        <f>365*5*Table3[[#This Row],[FiveYearSurvivalRate]]</f>
        <v>1778.28</v>
      </c>
      <c r="S1478" s="19">
        <f>6000/Table3[[#This Row],[Gas Mileage]]*4</f>
        <v>1000.166694449075</v>
      </c>
      <c r="T1478" s="19">
        <f>5000</f>
        <v>5000</v>
      </c>
      <c r="U1478" s="19">
        <f>Table3[[#This Row],[Price]]^0.2*20000*LOG((Table3[[#This Row],[Age]]+2))*Table3[[#This Row],[FiveYearDeathRate]]</f>
        <v>2559.6764299003971</v>
      </c>
      <c r="V1478" s="19">
        <f>Table3[Price]+Table3[[#This Row],[FiveYearFuelCost]]+Table3[[#This Row],[FiveYearInsurance]]+Table3[[#This Row],[FiveYearRepairCost]]</f>
        <v>19505.843124349471</v>
      </c>
    </row>
    <row r="1479" spans="1:22" x14ac:dyDescent="0.25">
      <c r="A1479" t="s">
        <v>3145</v>
      </c>
      <c r="B1479" t="s">
        <v>3158</v>
      </c>
      <c r="C1479" t="s">
        <v>3159</v>
      </c>
      <c r="D1479">
        <v>2010</v>
      </c>
      <c r="E1479">
        <v>4</v>
      </c>
      <c r="F1479">
        <v>4</v>
      </c>
      <c r="G1479" s="21">
        <v>25.5</v>
      </c>
      <c r="H1479" s="5">
        <v>48000</v>
      </c>
      <c r="I1479" s="6">
        <v>8.0000000000000002E-3</v>
      </c>
      <c r="J1479" s="6">
        <v>0.99199999999999999</v>
      </c>
      <c r="K1479" s="6">
        <v>4.9200000000000001E-2</v>
      </c>
      <c r="L1479" s="6">
        <v>0.95079999999999998</v>
      </c>
      <c r="M1479" s="7">
        <v>8838</v>
      </c>
      <c r="N1479" s="7">
        <v>8697</v>
      </c>
      <c r="O1479" s="7">
        <v>8980</v>
      </c>
      <c r="P1479" t="s">
        <v>1772</v>
      </c>
      <c r="Q1479" s="5">
        <f>5*12000*Table3[[#This Row],[FiveYearSurvivalRate]]</f>
        <v>57048</v>
      </c>
      <c r="R1479" s="21">
        <f>365*5*Table3[[#This Row],[FiveYearSurvivalRate]]</f>
        <v>1735.21</v>
      </c>
      <c r="S1479" s="19">
        <f>6000/Table3[[#This Row],[Gas Mileage]]*4</f>
        <v>941.17647058823525</v>
      </c>
      <c r="T1479" s="19">
        <f>5000</f>
        <v>5000</v>
      </c>
      <c r="U1479" s="19">
        <f>Table3[[#This Row],[Price]]^0.2*20000*LOG((Table3[[#This Row],[Age]]+2))*Table3[[#This Row],[FiveYearDeathRate]]</f>
        <v>4713.3524645218031</v>
      </c>
      <c r="V1479" s="19">
        <f>Table3[Price]+Table3[[#This Row],[FiveYearFuelCost]]+Table3[[#This Row],[FiveYearInsurance]]+Table3[[#This Row],[FiveYearRepairCost]]</f>
        <v>19492.52893511004</v>
      </c>
    </row>
    <row r="1480" spans="1:22" x14ac:dyDescent="0.25">
      <c r="A1480" t="s">
        <v>3453</v>
      </c>
      <c r="B1480" t="s">
        <v>3462</v>
      </c>
      <c r="C1480" t="s">
        <v>3463</v>
      </c>
      <c r="D1480">
        <v>2009</v>
      </c>
      <c r="E1480">
        <v>5</v>
      </c>
      <c r="F1480">
        <v>4</v>
      </c>
      <c r="G1480" s="21">
        <v>22.145</v>
      </c>
      <c r="H1480" s="5">
        <v>60000</v>
      </c>
      <c r="I1480" s="6">
        <v>1E-3</v>
      </c>
      <c r="J1480" s="6">
        <v>0.999</v>
      </c>
      <c r="K1480" s="6">
        <v>1.4999999999999999E-2</v>
      </c>
      <c r="L1480" s="6">
        <v>0.98499999999999999</v>
      </c>
      <c r="M1480" s="7">
        <v>11750</v>
      </c>
      <c r="N1480" s="7">
        <v>11455</v>
      </c>
      <c r="O1480" s="7">
        <v>12045</v>
      </c>
      <c r="P1480" t="s">
        <v>1284</v>
      </c>
      <c r="Q1480" s="5">
        <f>5*12000*Table3[[#This Row],[FiveYearSurvivalRate]]</f>
        <v>59100</v>
      </c>
      <c r="R1480" s="21">
        <f>365*5*Table3[[#This Row],[FiveYearSurvivalRate]]</f>
        <v>1797.625</v>
      </c>
      <c r="S1480" s="19">
        <f>6000/Table3[[#This Row],[Gas Mileage]]*4</f>
        <v>1083.7660871528562</v>
      </c>
      <c r="T1480" s="19">
        <f>5000</f>
        <v>5000</v>
      </c>
      <c r="U1480" s="19">
        <f>Table3[[#This Row],[Price]]^0.2*20000*LOG((Table3[[#This Row],[Age]]+2))*Table3[[#This Row],[FiveYearDeathRate]]</f>
        <v>1652.0984453158781</v>
      </c>
      <c r="V1480" s="19">
        <f>Table3[Price]+Table3[[#This Row],[FiveYearFuelCost]]+Table3[[#This Row],[FiveYearInsurance]]+Table3[[#This Row],[FiveYearRepairCost]]</f>
        <v>19485.864532468735</v>
      </c>
    </row>
    <row r="1481" spans="1:22" x14ac:dyDescent="0.25">
      <c r="A1481" t="s">
        <v>3217</v>
      </c>
      <c r="B1481" t="s">
        <v>3230</v>
      </c>
      <c r="C1481" t="s">
        <v>3231</v>
      </c>
      <c r="D1481">
        <v>2012</v>
      </c>
      <c r="E1481">
        <v>2</v>
      </c>
      <c r="F1481">
        <v>4</v>
      </c>
      <c r="G1481" s="21">
        <v>31.43</v>
      </c>
      <c r="H1481" s="5">
        <v>24000</v>
      </c>
      <c r="I1481" s="6">
        <v>4.4000000000000003E-3</v>
      </c>
      <c r="J1481" s="6">
        <v>0.99560000000000004</v>
      </c>
      <c r="K1481" s="6">
        <v>1.6199999999999999E-2</v>
      </c>
      <c r="L1481" s="6">
        <v>0.98380000000000001</v>
      </c>
      <c r="M1481" s="7">
        <v>12429</v>
      </c>
      <c r="N1481" s="7">
        <v>12180</v>
      </c>
      <c r="O1481" s="7">
        <v>12678</v>
      </c>
      <c r="P1481" t="s">
        <v>2600</v>
      </c>
      <c r="Q1481" s="5">
        <f>5*12000*Table3[[#This Row],[FiveYearSurvivalRate]]</f>
        <v>59028</v>
      </c>
      <c r="R1481" s="21">
        <f>365*5*Table3[[#This Row],[FiveYearSurvivalRate]]</f>
        <v>1795.4349999999999</v>
      </c>
      <c r="S1481" s="19">
        <f>6000/Table3[[#This Row],[Gas Mileage]]*4</f>
        <v>763.60165447025133</v>
      </c>
      <c r="T1481" s="19">
        <f>5000</f>
        <v>5000</v>
      </c>
      <c r="U1481" s="19">
        <f>Table3[[#This Row],[Price]]^0.2*20000*LOG((Table3[[#This Row],[Age]]+2))*Table3[[#This Row],[FiveYearDeathRate]]</f>
        <v>1285.4998071310665</v>
      </c>
      <c r="V1481" s="19">
        <f>Table3[Price]+Table3[[#This Row],[FiveYearFuelCost]]+Table3[[#This Row],[FiveYearInsurance]]+Table3[[#This Row],[FiveYearRepairCost]]</f>
        <v>19478.101461601316</v>
      </c>
    </row>
    <row r="1482" spans="1:22" x14ac:dyDescent="0.25">
      <c r="A1482" t="s">
        <v>3466</v>
      </c>
      <c r="B1482" t="s">
        <v>3473</v>
      </c>
      <c r="C1482" t="s">
        <v>3474</v>
      </c>
      <c r="D1482">
        <v>2010</v>
      </c>
      <c r="E1482">
        <v>4</v>
      </c>
      <c r="F1482">
        <v>3.33</v>
      </c>
      <c r="G1482" s="21">
        <v>26.6</v>
      </c>
      <c r="H1482" s="5">
        <v>48000</v>
      </c>
      <c r="I1482" s="6">
        <v>9.5999999999999992E-3</v>
      </c>
      <c r="J1482" s="6">
        <v>0.99039999999999995</v>
      </c>
      <c r="K1482" s="6">
        <v>2.5600000000000001E-2</v>
      </c>
      <c r="L1482" s="6">
        <v>0.97440000000000004</v>
      </c>
      <c r="M1482" s="7">
        <v>11003</v>
      </c>
      <c r="N1482" s="7">
        <v>10752</v>
      </c>
      <c r="O1482" s="7">
        <v>11255</v>
      </c>
      <c r="P1482" t="s">
        <v>1662</v>
      </c>
      <c r="Q1482" s="5">
        <f>5*12000*Table3[[#This Row],[FiveYearSurvivalRate]]</f>
        <v>58464</v>
      </c>
      <c r="R1482" s="21">
        <f>365*5*Table3[[#This Row],[FiveYearSurvivalRate]]</f>
        <v>1778.28</v>
      </c>
      <c r="S1482" s="19">
        <f>6000/Table3[[#This Row],[Gas Mileage]]*4</f>
        <v>902.25563909774428</v>
      </c>
      <c r="T1482" s="19">
        <f>5000</f>
        <v>5000</v>
      </c>
      <c r="U1482" s="19">
        <f>Table3[[#This Row],[Price]]^0.2*20000*LOG((Table3[[#This Row],[Age]]+2))*Table3[[#This Row],[FiveYearDeathRate]]</f>
        <v>2562.336736798843</v>
      </c>
      <c r="V1482" s="19">
        <f>Table3[Price]+Table3[[#This Row],[FiveYearFuelCost]]+Table3[[#This Row],[FiveYearInsurance]]+Table3[[#This Row],[FiveYearRepairCost]]</f>
        <v>19467.592375896587</v>
      </c>
    </row>
    <row r="1483" spans="1:22" x14ac:dyDescent="0.25">
      <c r="A1483" t="s">
        <v>3413</v>
      </c>
      <c r="B1483" t="s">
        <v>3414</v>
      </c>
      <c r="C1483" t="s">
        <v>3415</v>
      </c>
      <c r="D1483">
        <v>2011</v>
      </c>
      <c r="E1483">
        <v>3</v>
      </c>
      <c r="F1483">
        <v>3.33</v>
      </c>
      <c r="G1483" s="21">
        <v>27.001999999999999</v>
      </c>
      <c r="H1483" s="5">
        <v>36000</v>
      </c>
      <c r="I1483" s="6">
        <v>7.1999999999999998E-3</v>
      </c>
      <c r="J1483" s="6">
        <v>0.99280000000000002</v>
      </c>
      <c r="K1483" s="6">
        <v>2.3099999999999999E-2</v>
      </c>
      <c r="L1483" s="6">
        <v>0.97689999999999999</v>
      </c>
      <c r="M1483" s="7">
        <v>11457</v>
      </c>
      <c r="N1483" s="7">
        <v>11220</v>
      </c>
      <c r="O1483" s="7">
        <v>11693</v>
      </c>
      <c r="P1483" t="s">
        <v>2010</v>
      </c>
      <c r="Q1483" s="5">
        <f>5*12000*Table3[[#This Row],[FiveYearSurvivalRate]]</f>
        <v>58614</v>
      </c>
      <c r="R1483" s="21">
        <f>365*5*Table3[[#This Row],[FiveYearSurvivalRate]]</f>
        <v>1782.8425</v>
      </c>
      <c r="S1483" s="19">
        <f>6000/Table3[[#This Row],[Gas Mileage]]*4</f>
        <v>888.82305014443375</v>
      </c>
      <c r="T1483" s="19">
        <f>5000</f>
        <v>5000</v>
      </c>
      <c r="U1483" s="19">
        <f>Table3[[#This Row],[Price]]^0.2*20000*LOG((Table3[[#This Row],[Age]]+2))*Table3[[#This Row],[FiveYearDeathRate]]</f>
        <v>2093.701175923592</v>
      </c>
      <c r="V1483" s="19">
        <f>Table3[Price]+Table3[[#This Row],[FiveYearFuelCost]]+Table3[[#This Row],[FiveYearInsurance]]+Table3[[#This Row],[FiveYearRepairCost]]</f>
        <v>19439.524226068024</v>
      </c>
    </row>
    <row r="1484" spans="1:22" x14ac:dyDescent="0.25">
      <c r="A1484" t="s">
        <v>3080</v>
      </c>
      <c r="B1484" t="s">
        <v>3089</v>
      </c>
      <c r="C1484" t="s">
        <v>3090</v>
      </c>
      <c r="D1484">
        <v>2010</v>
      </c>
      <c r="E1484">
        <v>4</v>
      </c>
      <c r="G1484" s="21">
        <v>22.5</v>
      </c>
      <c r="H1484" s="5">
        <v>48000</v>
      </c>
      <c r="I1484" s="6">
        <v>4.0000000000000001E-3</v>
      </c>
      <c r="J1484" s="6">
        <v>0.996</v>
      </c>
      <c r="K1484" s="6">
        <v>1.78E-2</v>
      </c>
      <c r="L1484" s="6">
        <v>0.98219999999999996</v>
      </c>
      <c r="M1484" s="7">
        <v>11564</v>
      </c>
      <c r="N1484" s="7">
        <v>11368</v>
      </c>
      <c r="O1484" s="7">
        <v>11759</v>
      </c>
      <c r="P1484" t="s">
        <v>1714</v>
      </c>
      <c r="Q1484" s="5">
        <f>5*12000*Table3[[#This Row],[FiveYearSurvivalRate]]</f>
        <v>58932</v>
      </c>
      <c r="R1484" s="21">
        <f>365*5*Table3[[#This Row],[FiveYearSurvivalRate]]</f>
        <v>1792.5149999999999</v>
      </c>
      <c r="S1484" s="19">
        <f>6000/Table3[[#This Row],[Gas Mileage]]*4</f>
        <v>1066.6666666666667</v>
      </c>
      <c r="T1484" s="19">
        <f>5000</f>
        <v>5000</v>
      </c>
      <c r="U1484" s="19">
        <f>Table3[[#This Row],[Price]]^0.2*20000*LOG((Table3[[#This Row],[Age]]+2))*Table3[[#This Row],[FiveYearDeathRate]]</f>
        <v>1799.4328070155832</v>
      </c>
      <c r="V1484" s="19">
        <f>Table3[Price]+Table3[[#This Row],[FiveYearFuelCost]]+Table3[[#This Row],[FiveYearInsurance]]+Table3[[#This Row],[FiveYearRepairCost]]</f>
        <v>19430.099473682247</v>
      </c>
    </row>
    <row r="1485" spans="1:22" x14ac:dyDescent="0.25">
      <c r="A1485" t="s">
        <v>3301</v>
      </c>
      <c r="B1485" t="s">
        <v>3310</v>
      </c>
      <c r="C1485" t="s">
        <v>3311</v>
      </c>
      <c r="D1485">
        <v>2006</v>
      </c>
      <c r="E1485">
        <v>8</v>
      </c>
      <c r="F1485">
        <v>3</v>
      </c>
      <c r="G1485" s="21">
        <v>26.68</v>
      </c>
      <c r="H1485" s="5">
        <v>96000</v>
      </c>
      <c r="I1485" s="6">
        <v>1.95E-2</v>
      </c>
      <c r="J1485" s="6">
        <v>0.98050000000000004</v>
      </c>
      <c r="K1485" s="6">
        <v>9.4399999999999998E-2</v>
      </c>
      <c r="L1485" s="6">
        <v>0.90559999999999996</v>
      </c>
      <c r="M1485" s="7">
        <v>3742</v>
      </c>
      <c r="N1485" s="7">
        <v>3651</v>
      </c>
      <c r="O1485" s="7">
        <v>3834</v>
      </c>
      <c r="P1485" t="s">
        <v>466</v>
      </c>
      <c r="Q1485" s="5">
        <f>5*12000*Table3[[#This Row],[FiveYearSurvivalRate]]</f>
        <v>54336</v>
      </c>
      <c r="R1485" s="21">
        <f>365*5*Table3[[#This Row],[FiveYearSurvivalRate]]</f>
        <v>1652.72</v>
      </c>
      <c r="S1485" s="19">
        <f>6000/Table3[[#This Row],[Gas Mileage]]*4</f>
        <v>899.55022488755628</v>
      </c>
      <c r="T1485" s="19">
        <f>5000</f>
        <v>5000</v>
      </c>
      <c r="U1485" s="19">
        <f>Table3[[#This Row],[Price]]^0.2*20000*LOG((Table3[[#This Row],[Age]]+2))*Table3[[#This Row],[FiveYearDeathRate]]</f>
        <v>9786.3951296969481</v>
      </c>
      <c r="V1485" s="19">
        <f>Table3[Price]+Table3[[#This Row],[FiveYearFuelCost]]+Table3[[#This Row],[FiveYearInsurance]]+Table3[[#This Row],[FiveYearRepairCost]]</f>
        <v>19427.945354584503</v>
      </c>
    </row>
    <row r="1486" spans="1:22" x14ac:dyDescent="0.25">
      <c r="A1486" t="s">
        <v>3446</v>
      </c>
      <c r="B1486" t="s">
        <v>3451</v>
      </c>
      <c r="C1486" t="s">
        <v>3452</v>
      </c>
      <c r="D1486">
        <v>2009</v>
      </c>
      <c r="E1486">
        <v>5</v>
      </c>
      <c r="F1486">
        <v>3.67</v>
      </c>
      <c r="G1486" s="21">
        <v>29.363</v>
      </c>
      <c r="H1486" s="5">
        <v>60000</v>
      </c>
      <c r="I1486" s="6">
        <v>1.2E-2</v>
      </c>
      <c r="J1486" s="6">
        <v>0.98799999999999999</v>
      </c>
      <c r="K1486" s="6">
        <v>4.5999999999999999E-2</v>
      </c>
      <c r="L1486" s="6">
        <v>0.95399999999999996</v>
      </c>
      <c r="M1486" s="7">
        <v>8824</v>
      </c>
      <c r="N1486" s="7">
        <v>8569</v>
      </c>
      <c r="O1486" s="7">
        <v>9080</v>
      </c>
      <c r="P1486" t="s">
        <v>1276</v>
      </c>
      <c r="Q1486" s="5">
        <f>5*12000*Table3[[#This Row],[FiveYearSurvivalRate]]</f>
        <v>57240</v>
      </c>
      <c r="R1486" s="21">
        <f>365*5*Table3[[#This Row],[FiveYearSurvivalRate]]</f>
        <v>1741.05</v>
      </c>
      <c r="S1486" s="19">
        <f>6000/Table3[[#This Row],[Gas Mileage]]*4</f>
        <v>817.35517487995094</v>
      </c>
      <c r="T1486" s="19">
        <f>5000</f>
        <v>5000</v>
      </c>
      <c r="U1486" s="19">
        <f>Table3[[#This Row],[Price]]^0.2*20000*LOG((Table3[[#This Row],[Age]]+2))*Table3[[#This Row],[FiveYearDeathRate]]</f>
        <v>4784.4059488537659</v>
      </c>
      <c r="V1486" s="19">
        <f>Table3[Price]+Table3[[#This Row],[FiveYearFuelCost]]+Table3[[#This Row],[FiveYearInsurance]]+Table3[[#This Row],[FiveYearRepairCost]]</f>
        <v>19425.761123733719</v>
      </c>
    </row>
    <row r="1487" spans="1:22" x14ac:dyDescent="0.25">
      <c r="A1487" t="s">
        <v>3398</v>
      </c>
      <c r="B1487" t="s">
        <v>3399</v>
      </c>
      <c r="C1487" t="s">
        <v>3400</v>
      </c>
      <c r="D1487">
        <v>2011</v>
      </c>
      <c r="E1487">
        <v>3</v>
      </c>
      <c r="F1487">
        <v>2.33</v>
      </c>
      <c r="G1487" s="21">
        <v>21.943000000000001</v>
      </c>
      <c r="H1487" s="5">
        <v>36000</v>
      </c>
      <c r="I1487" s="6">
        <v>7.1999999999999998E-3</v>
      </c>
      <c r="J1487" s="6">
        <v>0.99280000000000002</v>
      </c>
      <c r="K1487" s="6">
        <v>2.3099999999999999E-2</v>
      </c>
      <c r="L1487" s="6">
        <v>0.97689999999999999</v>
      </c>
      <c r="M1487" s="7">
        <v>11233</v>
      </c>
      <c r="N1487" s="7">
        <v>10945</v>
      </c>
      <c r="O1487" s="7">
        <v>11520</v>
      </c>
      <c r="P1487" t="s">
        <v>1994</v>
      </c>
      <c r="Q1487" s="5">
        <f>5*12000*Table3[[#This Row],[FiveYearSurvivalRate]]</f>
        <v>58614</v>
      </c>
      <c r="R1487" s="21">
        <f>365*5*Table3[[#This Row],[FiveYearSurvivalRate]]</f>
        <v>1782.8425</v>
      </c>
      <c r="S1487" s="19">
        <f>6000/Table3[[#This Row],[Gas Mileage]]*4</f>
        <v>1093.7428792781295</v>
      </c>
      <c r="T1487" s="19">
        <f>5000</f>
        <v>5000</v>
      </c>
      <c r="U1487" s="19">
        <f>Table3[[#This Row],[Price]]^0.2*20000*LOG((Table3[[#This Row],[Age]]+2))*Table3[[#This Row],[FiveYearDeathRate]]</f>
        <v>2085.4494444477587</v>
      </c>
      <c r="V1487" s="19">
        <f>Table3[Price]+Table3[[#This Row],[FiveYearFuelCost]]+Table3[[#This Row],[FiveYearInsurance]]+Table3[[#This Row],[FiveYearRepairCost]]</f>
        <v>19412.192323725889</v>
      </c>
    </row>
    <row r="1488" spans="1:22" x14ac:dyDescent="0.25">
      <c r="A1488" t="s">
        <v>3466</v>
      </c>
      <c r="B1488" t="s">
        <v>3485</v>
      </c>
      <c r="C1488" t="s">
        <v>3486</v>
      </c>
      <c r="D1488">
        <v>2007</v>
      </c>
      <c r="E1488">
        <v>7</v>
      </c>
      <c r="F1488">
        <v>3.33</v>
      </c>
      <c r="G1488" s="21">
        <v>25.38</v>
      </c>
      <c r="H1488" s="5">
        <v>84000</v>
      </c>
      <c r="I1488" s="6">
        <v>1.8800000000000001E-2</v>
      </c>
      <c r="J1488" s="6">
        <v>0.98119999999999996</v>
      </c>
      <c r="K1488" s="6">
        <v>6.1866666700000003E-2</v>
      </c>
      <c r="L1488" s="6">
        <v>0.93813333330000004</v>
      </c>
      <c r="M1488" s="7">
        <v>6602</v>
      </c>
      <c r="N1488" s="7">
        <v>6419</v>
      </c>
      <c r="O1488" s="7">
        <v>6785</v>
      </c>
      <c r="P1488" t="s">
        <v>616</v>
      </c>
      <c r="Q1488" s="5">
        <f>5*12000*Table3[[#This Row],[FiveYearSurvivalRate]]</f>
        <v>56287.999997999999</v>
      </c>
      <c r="R1488" s="21">
        <f>365*5*Table3[[#This Row],[FiveYearSurvivalRate]]</f>
        <v>1712.0933332725001</v>
      </c>
      <c r="S1488" s="19">
        <f>6000/Table3[[#This Row],[Gas Mileage]]*4</f>
        <v>945.62647754137117</v>
      </c>
      <c r="T1488" s="19">
        <f>5000</f>
        <v>5000</v>
      </c>
      <c r="U1488" s="19">
        <f>Table3[[#This Row],[Price]]^0.2*20000*LOG((Table3[[#This Row],[Age]]+2))*Table3[[#This Row],[FiveYearDeathRate]]</f>
        <v>6856.1541994162544</v>
      </c>
      <c r="V1488" s="19">
        <f>Table3[Price]+Table3[[#This Row],[FiveYearFuelCost]]+Table3[[#This Row],[FiveYearInsurance]]+Table3[[#This Row],[FiveYearRepairCost]]</f>
        <v>19403.780676957627</v>
      </c>
    </row>
    <row r="1489" spans="1:22" x14ac:dyDescent="0.25">
      <c r="A1489" t="s">
        <v>3376</v>
      </c>
      <c r="B1489" t="s">
        <v>3388</v>
      </c>
      <c r="C1489" t="s">
        <v>3389</v>
      </c>
      <c r="D1489">
        <v>2009</v>
      </c>
      <c r="E1489">
        <v>5</v>
      </c>
      <c r="G1489" s="21">
        <v>25.16</v>
      </c>
      <c r="H1489" s="5">
        <v>60000</v>
      </c>
      <c r="I1489" s="6">
        <v>1.6E-2</v>
      </c>
      <c r="J1489" s="6">
        <v>0.98399999999999999</v>
      </c>
      <c r="K1489" s="6">
        <v>4.5999999999999999E-2</v>
      </c>
      <c r="L1489" s="6">
        <v>0.95399999999999996</v>
      </c>
      <c r="M1489" s="7">
        <v>8677</v>
      </c>
      <c r="N1489" s="7">
        <v>8456</v>
      </c>
      <c r="O1489" s="7">
        <v>8899</v>
      </c>
      <c r="P1489" t="s">
        <v>1224</v>
      </c>
      <c r="Q1489" s="5">
        <f>5*12000*Table3[[#This Row],[FiveYearSurvivalRate]]</f>
        <v>57240</v>
      </c>
      <c r="R1489" s="21">
        <f>365*5*Table3[[#This Row],[FiveYearSurvivalRate]]</f>
        <v>1741.05</v>
      </c>
      <c r="S1489" s="19">
        <f>6000/Table3[[#This Row],[Gas Mileage]]*4</f>
        <v>953.89507154213038</v>
      </c>
      <c r="T1489" s="19">
        <f>5000</f>
        <v>5000</v>
      </c>
      <c r="U1489" s="19">
        <f>Table3[[#This Row],[Price]]^0.2*20000*LOG((Table3[[#This Row],[Age]]+2))*Table3[[#This Row],[FiveYearDeathRate]]</f>
        <v>4768.3578603488913</v>
      </c>
      <c r="V1489" s="19">
        <f>Table3[Price]+Table3[[#This Row],[FiveYearFuelCost]]+Table3[[#This Row],[FiveYearInsurance]]+Table3[[#This Row],[FiveYearRepairCost]]</f>
        <v>19399.252931891024</v>
      </c>
    </row>
    <row r="1490" spans="1:22" x14ac:dyDescent="0.25">
      <c r="A1490" t="s">
        <v>3446</v>
      </c>
      <c r="B1490" t="s">
        <v>3447</v>
      </c>
      <c r="C1490" t="s">
        <v>3448</v>
      </c>
      <c r="D1490">
        <v>2006</v>
      </c>
      <c r="E1490">
        <v>8</v>
      </c>
      <c r="F1490">
        <v>2.33</v>
      </c>
      <c r="G1490" s="21">
        <v>25.751999999999999</v>
      </c>
      <c r="H1490" s="5">
        <v>96000</v>
      </c>
      <c r="I1490" s="6">
        <v>2.2200000000000001E-2</v>
      </c>
      <c r="J1490" s="6">
        <v>0.9778</v>
      </c>
      <c r="K1490" s="6">
        <v>6.9800000000000001E-2</v>
      </c>
      <c r="L1490" s="6">
        <v>0.93020000000000003</v>
      </c>
      <c r="M1490" s="7">
        <v>5616</v>
      </c>
      <c r="N1490" s="7">
        <v>5499</v>
      </c>
      <c r="O1490" s="7">
        <v>5732</v>
      </c>
      <c r="P1490" t="s">
        <v>268</v>
      </c>
      <c r="Q1490" s="5">
        <f>5*12000*Table3[[#This Row],[FiveYearSurvivalRate]]</f>
        <v>55812</v>
      </c>
      <c r="R1490" s="21">
        <f>365*5*Table3[[#This Row],[FiveYearSurvivalRate]]</f>
        <v>1697.615</v>
      </c>
      <c r="S1490" s="19">
        <f>6000/Table3[[#This Row],[Gas Mileage]]*4</f>
        <v>931.96644920782853</v>
      </c>
      <c r="T1490" s="19">
        <f>5000</f>
        <v>5000</v>
      </c>
      <c r="U1490" s="19">
        <f>Table3[[#This Row],[Price]]^0.2*20000*LOG((Table3[[#This Row],[Age]]+2))*Table3[[#This Row],[FiveYearDeathRate]]</f>
        <v>7848.2140274391932</v>
      </c>
      <c r="V1490" s="19">
        <f>Table3[Price]+Table3[[#This Row],[FiveYearFuelCost]]+Table3[[#This Row],[FiveYearInsurance]]+Table3[[#This Row],[FiveYearRepairCost]]</f>
        <v>19396.180476647023</v>
      </c>
    </row>
    <row r="1491" spans="1:22" x14ac:dyDescent="0.25">
      <c r="A1491" t="s">
        <v>3244</v>
      </c>
      <c r="B1491" t="s">
        <v>3249</v>
      </c>
      <c r="C1491" t="s">
        <v>3250</v>
      </c>
      <c r="D1491">
        <v>2010</v>
      </c>
      <c r="E1491">
        <v>4</v>
      </c>
      <c r="F1491">
        <v>4</v>
      </c>
      <c r="G1491" s="21">
        <v>26.02</v>
      </c>
      <c r="H1491" s="5">
        <v>48000</v>
      </c>
      <c r="I1491" s="6">
        <v>1.6E-2</v>
      </c>
      <c r="J1491" s="6">
        <v>0.98399999999999999</v>
      </c>
      <c r="K1491" s="6">
        <v>0.06</v>
      </c>
      <c r="L1491" s="6">
        <v>0.94</v>
      </c>
      <c r="M1491" s="7">
        <v>7856</v>
      </c>
      <c r="N1491" s="7">
        <v>7655</v>
      </c>
      <c r="O1491" s="7">
        <v>8057</v>
      </c>
      <c r="P1491" t="s">
        <v>1846</v>
      </c>
      <c r="Q1491" s="5">
        <f>5*12000*Table3[[#This Row],[FiveYearSurvivalRate]]</f>
        <v>56400</v>
      </c>
      <c r="R1491" s="21">
        <f>365*5*Table3[[#This Row],[FiveYearSurvivalRate]]</f>
        <v>1715.5</v>
      </c>
      <c r="S1491" s="19">
        <f>6000/Table3[[#This Row],[Gas Mileage]]*4</f>
        <v>922.36740968485776</v>
      </c>
      <c r="T1491" s="19">
        <f>5000</f>
        <v>5000</v>
      </c>
      <c r="U1491" s="19">
        <f>Table3[[#This Row],[Price]]^0.2*20000*LOG((Table3[[#This Row],[Age]]+2))*Table3[[#This Row],[FiveYearDeathRate]]</f>
        <v>5614.1700191726277</v>
      </c>
      <c r="V1491" s="19">
        <f>Table3[Price]+Table3[[#This Row],[FiveYearFuelCost]]+Table3[[#This Row],[FiveYearInsurance]]+Table3[[#This Row],[FiveYearRepairCost]]</f>
        <v>19392.537428857486</v>
      </c>
    </row>
    <row r="1492" spans="1:22" x14ac:dyDescent="0.25">
      <c r="A1492" t="s">
        <v>3413</v>
      </c>
      <c r="B1492" t="s">
        <v>3424</v>
      </c>
      <c r="C1492" t="s">
        <v>3425</v>
      </c>
      <c r="D1492">
        <v>2011</v>
      </c>
      <c r="E1492">
        <v>3</v>
      </c>
      <c r="F1492">
        <v>4</v>
      </c>
      <c r="G1492" s="21">
        <v>114.64</v>
      </c>
      <c r="H1492" s="5">
        <v>36000</v>
      </c>
      <c r="I1492" s="6">
        <v>7.1999999999999998E-3</v>
      </c>
      <c r="J1492" s="6">
        <v>0.99280000000000002</v>
      </c>
      <c r="K1492" s="6">
        <v>2.3099999999999999E-2</v>
      </c>
      <c r="L1492" s="6">
        <v>0.97689999999999999</v>
      </c>
      <c r="M1492" s="7">
        <v>12057</v>
      </c>
      <c r="N1492" s="7">
        <v>11826</v>
      </c>
      <c r="O1492" s="7">
        <v>12287</v>
      </c>
      <c r="P1492" t="s">
        <v>2022</v>
      </c>
      <c r="Q1492" s="5">
        <f>5*12000*Table3[[#This Row],[FiveYearSurvivalRate]]</f>
        <v>58614</v>
      </c>
      <c r="R1492" s="21">
        <f>365*5*Table3[[#This Row],[FiveYearSurvivalRate]]</f>
        <v>1782.8425</v>
      </c>
      <c r="S1492" s="19">
        <f>6000/Table3[[#This Row],[Gas Mileage]]*4</f>
        <v>209.35101186322402</v>
      </c>
      <c r="T1492" s="19">
        <f>5000</f>
        <v>5000</v>
      </c>
      <c r="U1492" s="19">
        <f>Table3[[#This Row],[Price]]^0.2*20000*LOG((Table3[[#This Row],[Age]]+2))*Table3[[#This Row],[FiveYearDeathRate]]</f>
        <v>2115.1850416270986</v>
      </c>
      <c r="V1492" s="19">
        <f>Table3[Price]+Table3[[#This Row],[FiveYearFuelCost]]+Table3[[#This Row],[FiveYearInsurance]]+Table3[[#This Row],[FiveYearRepairCost]]</f>
        <v>19381.536053490323</v>
      </c>
    </row>
    <row r="1493" spans="1:22" x14ac:dyDescent="0.25">
      <c r="A1493" t="s">
        <v>3175</v>
      </c>
      <c r="B1493" t="s">
        <v>3192</v>
      </c>
      <c r="C1493" t="s">
        <v>3193</v>
      </c>
      <c r="D1493">
        <v>2009</v>
      </c>
      <c r="E1493">
        <v>5</v>
      </c>
      <c r="F1493">
        <v>3.67</v>
      </c>
      <c r="G1493" s="21">
        <v>32.5</v>
      </c>
      <c r="H1493" s="5">
        <v>60000</v>
      </c>
      <c r="I1493" s="6">
        <v>1.0999999999999999E-2</v>
      </c>
      <c r="J1493" s="6">
        <v>0.98899999999999999</v>
      </c>
      <c r="K1493" s="6">
        <v>7.0999999999999994E-2</v>
      </c>
      <c r="L1493" s="6">
        <v>0.92900000000000005</v>
      </c>
      <c r="M1493" s="7">
        <v>6659</v>
      </c>
      <c r="N1493" s="7">
        <v>6478</v>
      </c>
      <c r="O1493" s="7">
        <v>6840</v>
      </c>
      <c r="P1493" t="s">
        <v>1428</v>
      </c>
      <c r="Q1493" s="5">
        <f>5*12000*Table3[[#This Row],[FiveYearSurvivalRate]]</f>
        <v>55740</v>
      </c>
      <c r="R1493" s="21">
        <f>365*5*Table3[[#This Row],[FiveYearSurvivalRate]]</f>
        <v>1695.4250000000002</v>
      </c>
      <c r="S1493" s="19">
        <f>6000/Table3[[#This Row],[Gas Mileage]]*4</f>
        <v>738.46153846153845</v>
      </c>
      <c r="T1493" s="19">
        <f>5000</f>
        <v>5000</v>
      </c>
      <c r="U1493" s="19">
        <f>Table3[[#This Row],[Price]]^0.2*20000*LOG((Table3[[#This Row],[Age]]+2))*Table3[[#This Row],[FiveYearDeathRate]]</f>
        <v>6980.3506881368212</v>
      </c>
      <c r="V1493" s="19">
        <f>Table3[Price]+Table3[[#This Row],[FiveYearFuelCost]]+Table3[[#This Row],[FiveYearInsurance]]+Table3[[#This Row],[FiveYearRepairCost]]</f>
        <v>19377.812226598362</v>
      </c>
    </row>
    <row r="1494" spans="1:22" x14ac:dyDescent="0.25">
      <c r="A1494" t="s">
        <v>3376</v>
      </c>
      <c r="B1494" t="s">
        <v>3392</v>
      </c>
      <c r="C1494" t="s">
        <v>3393</v>
      </c>
      <c r="D1494">
        <v>2011</v>
      </c>
      <c r="E1494">
        <v>3</v>
      </c>
      <c r="F1494">
        <v>3</v>
      </c>
      <c r="G1494" s="21">
        <v>26.471</v>
      </c>
      <c r="H1494" s="5">
        <v>36000</v>
      </c>
      <c r="I1494" s="6">
        <v>9.5999999999999992E-3</v>
      </c>
      <c r="J1494" s="6">
        <v>0.99039999999999995</v>
      </c>
      <c r="K1494" s="6">
        <v>2.5000000000000001E-2</v>
      </c>
      <c r="L1494" s="6">
        <v>0.97499999999999998</v>
      </c>
      <c r="M1494" s="7">
        <v>11193</v>
      </c>
      <c r="N1494" s="7">
        <v>10969</v>
      </c>
      <c r="O1494" s="7">
        <v>11416</v>
      </c>
      <c r="P1494" t="s">
        <v>1990</v>
      </c>
      <c r="Q1494" s="5">
        <f>5*12000*Table3[[#This Row],[FiveYearSurvivalRate]]</f>
        <v>58500</v>
      </c>
      <c r="R1494" s="21">
        <f>365*5*Table3[[#This Row],[FiveYearSurvivalRate]]</f>
        <v>1779.375</v>
      </c>
      <c r="S1494" s="19">
        <f>6000/Table3[[#This Row],[Gas Mileage]]*4</f>
        <v>906.65256318235049</v>
      </c>
      <c r="T1494" s="19">
        <f>5000</f>
        <v>5000</v>
      </c>
      <c r="U1494" s="19">
        <f>Table3[[#This Row],[Price]]^0.2*20000*LOG((Table3[[#This Row],[Age]]+2))*Table3[[#This Row],[FiveYearDeathRate]]</f>
        <v>2255.3702313545741</v>
      </c>
      <c r="V1494" s="19">
        <f>Table3[Price]+Table3[[#This Row],[FiveYearFuelCost]]+Table3[[#This Row],[FiveYearInsurance]]+Table3[[#This Row],[FiveYearRepairCost]]</f>
        <v>19355.022794536922</v>
      </c>
    </row>
    <row r="1495" spans="1:22" x14ac:dyDescent="0.25">
      <c r="A1495" t="s">
        <v>3466</v>
      </c>
      <c r="B1495" t="s">
        <v>3485</v>
      </c>
      <c r="C1495" t="s">
        <v>3486</v>
      </c>
      <c r="D1495">
        <v>2005</v>
      </c>
      <c r="E1495">
        <v>9</v>
      </c>
      <c r="F1495">
        <v>3.33</v>
      </c>
      <c r="G1495" s="21">
        <v>25.38</v>
      </c>
      <c r="H1495" s="5">
        <v>108000</v>
      </c>
      <c r="I1495" s="6">
        <v>2.5600000000000001E-2</v>
      </c>
      <c r="J1495" s="6">
        <v>0.97440000000000004</v>
      </c>
      <c r="K1495" s="6">
        <v>7.7733333299999999E-2</v>
      </c>
      <c r="L1495" s="6">
        <v>0.92226666670000002</v>
      </c>
      <c r="M1495" s="7">
        <v>4646</v>
      </c>
      <c r="N1495" s="7">
        <v>4544</v>
      </c>
      <c r="O1495" s="7">
        <v>4747</v>
      </c>
      <c r="P1495" t="s">
        <v>28</v>
      </c>
      <c r="Q1495" s="5">
        <f>5*12000*Table3[[#This Row],[FiveYearSurvivalRate]]</f>
        <v>55336.000002000001</v>
      </c>
      <c r="R1495" s="21">
        <f>365*5*Table3[[#This Row],[FiveYearSurvivalRate]]</f>
        <v>1683.1366667274999</v>
      </c>
      <c r="S1495" s="19">
        <f>6000/Table3[[#This Row],[Gas Mileage]]*4</f>
        <v>945.62647754137117</v>
      </c>
      <c r="T1495" s="19">
        <f>5000</f>
        <v>5000</v>
      </c>
      <c r="U1495" s="19">
        <f>Table3[[#This Row],[Price]]^0.2*20000*LOG((Table3[[#This Row],[Age]]+2))*Table3[[#This Row],[FiveYearDeathRate]]</f>
        <v>8763.2994212215272</v>
      </c>
      <c r="V1495" s="19">
        <f>Table3[Price]+Table3[[#This Row],[FiveYearFuelCost]]+Table3[[#This Row],[FiveYearInsurance]]+Table3[[#This Row],[FiveYearRepairCost]]</f>
        <v>19354.9258987629</v>
      </c>
    </row>
    <row r="1496" spans="1:22" x14ac:dyDescent="0.25">
      <c r="A1496" t="s">
        <v>3466</v>
      </c>
      <c r="B1496" t="s">
        <v>3485</v>
      </c>
      <c r="C1496" t="s">
        <v>3486</v>
      </c>
      <c r="D1496">
        <v>2006</v>
      </c>
      <c r="E1496">
        <v>8</v>
      </c>
      <c r="F1496">
        <v>3.33</v>
      </c>
      <c r="G1496" s="21">
        <v>25.38</v>
      </c>
      <c r="H1496" s="5">
        <v>96000</v>
      </c>
      <c r="I1496" s="6">
        <v>2.2200000000000001E-2</v>
      </c>
      <c r="J1496" s="6">
        <v>0.9778</v>
      </c>
      <c r="K1496" s="6">
        <v>6.9800000000000001E-2</v>
      </c>
      <c r="L1496" s="6">
        <v>0.93020000000000003</v>
      </c>
      <c r="M1496" s="7">
        <v>5553</v>
      </c>
      <c r="N1496" s="7">
        <v>5440</v>
      </c>
      <c r="O1496" s="7">
        <v>5667</v>
      </c>
      <c r="P1496" t="s">
        <v>298</v>
      </c>
      <c r="Q1496" s="5">
        <f>5*12000*Table3[[#This Row],[FiveYearSurvivalRate]]</f>
        <v>55812</v>
      </c>
      <c r="R1496" s="21">
        <f>365*5*Table3[[#This Row],[FiveYearSurvivalRate]]</f>
        <v>1697.615</v>
      </c>
      <c r="S1496" s="19">
        <f>6000/Table3[[#This Row],[Gas Mileage]]*4</f>
        <v>945.62647754137117</v>
      </c>
      <c r="T1496" s="19">
        <f>5000</f>
        <v>5000</v>
      </c>
      <c r="U1496" s="19">
        <f>Table3[[#This Row],[Price]]^0.2*20000*LOG((Table3[[#This Row],[Age]]+2))*Table3[[#This Row],[FiveYearDeathRate]]</f>
        <v>7830.5263078943244</v>
      </c>
      <c r="V1496" s="19">
        <f>Table3[Price]+Table3[[#This Row],[FiveYearFuelCost]]+Table3[[#This Row],[FiveYearInsurance]]+Table3[[#This Row],[FiveYearRepairCost]]</f>
        <v>19329.152785435697</v>
      </c>
    </row>
    <row r="1497" spans="1:22" x14ac:dyDescent="0.25">
      <c r="A1497" t="s">
        <v>3398</v>
      </c>
      <c r="B1497" t="s">
        <v>3409</v>
      </c>
      <c r="C1497" t="s">
        <v>3410</v>
      </c>
      <c r="D1497">
        <v>2011</v>
      </c>
      <c r="E1497">
        <v>3</v>
      </c>
      <c r="F1497">
        <v>3.33</v>
      </c>
      <c r="G1497" s="21">
        <v>26.477</v>
      </c>
      <c r="H1497" s="5">
        <v>36000</v>
      </c>
      <c r="I1497" s="6">
        <v>7.1999999999999998E-3</v>
      </c>
      <c r="J1497" s="6">
        <v>0.99280000000000002</v>
      </c>
      <c r="K1497" s="6">
        <v>2.3099999999999999E-2</v>
      </c>
      <c r="L1497" s="6">
        <v>0.97689999999999999</v>
      </c>
      <c r="M1497" s="7">
        <v>11278</v>
      </c>
      <c r="N1497" s="7">
        <v>11072</v>
      </c>
      <c r="O1497" s="7">
        <v>11485</v>
      </c>
      <c r="P1497" t="s">
        <v>2006</v>
      </c>
      <c r="Q1497" s="5">
        <f>5*12000*Table3[[#This Row],[FiveYearSurvivalRate]]</f>
        <v>58614</v>
      </c>
      <c r="R1497" s="21">
        <f>365*5*Table3[[#This Row],[FiveYearSurvivalRate]]</f>
        <v>1782.8425</v>
      </c>
      <c r="S1497" s="19">
        <f>6000/Table3[[#This Row],[Gas Mileage]]*4</f>
        <v>906.44710503455826</v>
      </c>
      <c r="T1497" s="19">
        <f>5000</f>
        <v>5000</v>
      </c>
      <c r="U1497" s="19">
        <f>Table3[[#This Row],[Price]]^0.2*20000*LOG((Table3[[#This Row],[Age]]+2))*Table3[[#This Row],[FiveYearDeathRate]]</f>
        <v>2087.117657851953</v>
      </c>
      <c r="V1497" s="19">
        <f>Table3[Price]+Table3[[#This Row],[FiveYearFuelCost]]+Table3[[#This Row],[FiveYearInsurance]]+Table3[[#This Row],[FiveYearRepairCost]]</f>
        <v>19271.564762886512</v>
      </c>
    </row>
    <row r="1498" spans="1:22" x14ac:dyDescent="0.25">
      <c r="A1498" t="s">
        <v>3175</v>
      </c>
      <c r="B1498" t="s">
        <v>3192</v>
      </c>
      <c r="C1498" t="s">
        <v>3193</v>
      </c>
      <c r="D1498">
        <v>2013</v>
      </c>
      <c r="E1498">
        <v>1</v>
      </c>
      <c r="F1498">
        <v>4</v>
      </c>
      <c r="G1498" s="21">
        <v>32.5</v>
      </c>
      <c r="H1498" s="5">
        <v>12000</v>
      </c>
      <c r="I1498" s="6">
        <v>2.2000000000000001E-3</v>
      </c>
      <c r="J1498" s="6">
        <v>0.99780000000000002</v>
      </c>
      <c r="K1498" s="6">
        <v>1.7000000000000001E-2</v>
      </c>
      <c r="L1498" s="6">
        <v>0.98299999999999998</v>
      </c>
      <c r="M1498" s="7">
        <v>12455</v>
      </c>
      <c r="N1498" s="7">
        <v>12256</v>
      </c>
      <c r="O1498" s="7">
        <v>12654</v>
      </c>
      <c r="P1498" t="s">
        <v>2912</v>
      </c>
      <c r="Q1498" s="5">
        <f>5*12000*Table3[[#This Row],[FiveYearSurvivalRate]]</f>
        <v>58980</v>
      </c>
      <c r="R1498" s="21">
        <f>365*5*Table3[[#This Row],[FiveYearSurvivalRate]]</f>
        <v>1793.9749999999999</v>
      </c>
      <c r="S1498" s="19">
        <f>6000/Table3[[#This Row],[Gas Mileage]]*4</f>
        <v>738.46153846153845</v>
      </c>
      <c r="T1498" s="19">
        <f>5000</f>
        <v>5000</v>
      </c>
      <c r="U1498" s="19">
        <f>Table3[[#This Row],[Price]]^0.2*20000*LOG((Table3[[#This Row],[Age]]+2))*Table3[[#This Row],[FiveYearDeathRate]]</f>
        <v>1069.4892590608865</v>
      </c>
      <c r="V1498" s="19">
        <f>Table3[Price]+Table3[[#This Row],[FiveYearFuelCost]]+Table3[[#This Row],[FiveYearInsurance]]+Table3[[#This Row],[FiveYearRepairCost]]</f>
        <v>19262.950797522426</v>
      </c>
    </row>
    <row r="1499" spans="1:22" x14ac:dyDescent="0.25">
      <c r="A1499" t="s">
        <v>3503</v>
      </c>
      <c r="B1499" t="s">
        <v>3516</v>
      </c>
      <c r="C1499" t="s">
        <v>3517</v>
      </c>
      <c r="D1499">
        <v>2009</v>
      </c>
      <c r="E1499">
        <v>5</v>
      </c>
      <c r="F1499">
        <v>4</v>
      </c>
      <c r="G1499" s="22">
        <v>26.84</v>
      </c>
      <c r="H1499" s="5">
        <v>60000</v>
      </c>
      <c r="I1499" s="6">
        <v>1.2E-2</v>
      </c>
      <c r="J1499" s="6">
        <v>0.98799999999999999</v>
      </c>
      <c r="K1499" s="6">
        <v>3.6999999999999998E-2</v>
      </c>
      <c r="L1499" s="6">
        <v>0.96299999999999997</v>
      </c>
      <c r="M1499" s="7">
        <v>9461</v>
      </c>
      <c r="N1499" s="7">
        <v>9207</v>
      </c>
      <c r="O1499" s="7">
        <v>9716</v>
      </c>
      <c r="P1499" t="s">
        <v>1338</v>
      </c>
      <c r="Q1499" s="5">
        <f>5*12000*Table3[[#This Row],[FiveYearSurvivalRate]]</f>
        <v>57780</v>
      </c>
      <c r="R1499" s="21">
        <f>365*5*Table3[[#This Row],[FiveYearSurvivalRate]]</f>
        <v>1757.4749999999999</v>
      </c>
      <c r="S1499" s="19">
        <f>6000/Table3[[#This Row],[Gas Mileage]]*4</f>
        <v>894.18777943368104</v>
      </c>
      <c r="T1499" s="19">
        <f>5000</f>
        <v>5000</v>
      </c>
      <c r="U1499" s="19">
        <f>Table3[[#This Row],[Price]]^0.2*20000*LOG((Table3[[#This Row],[Age]]+2))*Table3[[#This Row],[FiveYearDeathRate]]</f>
        <v>3902.3500379229513</v>
      </c>
      <c r="V1499" s="19">
        <f>Table3[Price]+Table3[[#This Row],[FiveYearFuelCost]]+Table3[[#This Row],[FiveYearInsurance]]+Table3[[#This Row],[FiveYearRepairCost]]</f>
        <v>19257.537817356631</v>
      </c>
    </row>
    <row r="1500" spans="1:22" x14ac:dyDescent="0.25">
      <c r="A1500" t="s">
        <v>3466</v>
      </c>
      <c r="B1500" t="s">
        <v>3485</v>
      </c>
      <c r="C1500" t="s">
        <v>3486</v>
      </c>
      <c r="D1500">
        <v>2008</v>
      </c>
      <c r="E1500">
        <v>6</v>
      </c>
      <c r="F1500">
        <v>3.33</v>
      </c>
      <c r="G1500" s="21">
        <v>25.38</v>
      </c>
      <c r="H1500" s="5">
        <v>72000</v>
      </c>
      <c r="I1500" s="6">
        <v>1.54E-2</v>
      </c>
      <c r="J1500" s="6">
        <v>0.98460000000000003</v>
      </c>
      <c r="K1500" s="6">
        <v>5.3933333299999997E-2</v>
      </c>
      <c r="L1500" s="6">
        <v>0.94606666669999995</v>
      </c>
      <c r="M1500" s="7">
        <v>7476</v>
      </c>
      <c r="N1500" s="7">
        <v>7274</v>
      </c>
      <c r="O1500" s="7">
        <v>7678</v>
      </c>
      <c r="P1500" t="s">
        <v>956</v>
      </c>
      <c r="Q1500" s="5">
        <f>5*12000*Table3[[#This Row],[FiveYearSurvivalRate]]</f>
        <v>56764.000001999993</v>
      </c>
      <c r="R1500" s="21">
        <f>365*5*Table3[[#This Row],[FiveYearSurvivalRate]]</f>
        <v>1726.5716667274999</v>
      </c>
      <c r="S1500" s="19">
        <f>6000/Table3[[#This Row],[Gas Mileage]]*4</f>
        <v>945.62647754137117</v>
      </c>
      <c r="T1500" s="19">
        <f>5000</f>
        <v>5000</v>
      </c>
      <c r="U1500" s="19">
        <f>Table3[[#This Row],[Price]]^0.2*20000*LOG((Table3[[#This Row],[Age]]+2))*Table3[[#This Row],[FiveYearDeathRate]]</f>
        <v>5798.9871121390697</v>
      </c>
      <c r="V1500" s="19">
        <f>Table3[Price]+Table3[[#This Row],[FiveYearFuelCost]]+Table3[[#This Row],[FiveYearInsurance]]+Table3[[#This Row],[FiveYearRepairCost]]</f>
        <v>19220.613589680441</v>
      </c>
    </row>
    <row r="1501" spans="1:22" x14ac:dyDescent="0.25">
      <c r="A1501" t="s">
        <v>3301</v>
      </c>
      <c r="B1501" t="s">
        <v>3322</v>
      </c>
      <c r="C1501" t="s">
        <v>3323</v>
      </c>
      <c r="D1501">
        <v>2012</v>
      </c>
      <c r="E1501">
        <v>2</v>
      </c>
      <c r="F1501">
        <v>4</v>
      </c>
      <c r="G1501" s="21">
        <v>26.2546</v>
      </c>
      <c r="H1501" s="5">
        <v>24000</v>
      </c>
      <c r="I1501" s="6">
        <v>4.7999999999999996E-3</v>
      </c>
      <c r="J1501" s="6">
        <v>0.99519999999999997</v>
      </c>
      <c r="K1501" s="6">
        <v>1.7000000000000001E-2</v>
      </c>
      <c r="L1501" s="6">
        <v>0.98299999999999998</v>
      </c>
      <c r="M1501" s="7">
        <v>11953</v>
      </c>
      <c r="N1501" s="7">
        <v>11667</v>
      </c>
      <c r="O1501" s="7">
        <v>12239</v>
      </c>
      <c r="P1501" t="s">
        <v>2314</v>
      </c>
      <c r="Q1501" s="5">
        <f>5*12000*Table3[[#This Row],[FiveYearSurvivalRate]]</f>
        <v>58980</v>
      </c>
      <c r="R1501" s="21">
        <f>365*5*Table3[[#This Row],[FiveYearSurvivalRate]]</f>
        <v>1793.9749999999999</v>
      </c>
      <c r="S1501" s="19">
        <f>6000/Table3[[#This Row],[Gas Mileage]]*4</f>
        <v>914.1255246699626</v>
      </c>
      <c r="T1501" s="19">
        <f>5000</f>
        <v>5000</v>
      </c>
      <c r="U1501" s="19">
        <f>Table3[[#This Row],[Price]]^0.2*20000*LOG((Table3[[#This Row],[Age]]+2))*Table3[[#This Row],[FiveYearDeathRate]]</f>
        <v>1338.4867271728413</v>
      </c>
      <c r="V1501" s="19">
        <f>Table3[Price]+Table3[[#This Row],[FiveYearFuelCost]]+Table3[[#This Row],[FiveYearInsurance]]+Table3[[#This Row],[FiveYearRepairCost]]</f>
        <v>19205.612251842802</v>
      </c>
    </row>
    <row r="1502" spans="1:22" x14ac:dyDescent="0.25">
      <c r="A1502" t="s">
        <v>3446</v>
      </c>
      <c r="B1502" t="s">
        <v>3451</v>
      </c>
      <c r="C1502" t="s">
        <v>3452</v>
      </c>
      <c r="D1502">
        <v>2012</v>
      </c>
      <c r="E1502">
        <v>2</v>
      </c>
      <c r="F1502">
        <v>4</v>
      </c>
      <c r="G1502" s="21">
        <v>29.363</v>
      </c>
      <c r="H1502" s="5">
        <v>24000</v>
      </c>
      <c r="I1502" s="6">
        <v>4.7999999999999996E-3</v>
      </c>
      <c r="J1502" s="6">
        <v>0.99519999999999997</v>
      </c>
      <c r="K1502" s="6">
        <v>1.8800000000000001E-2</v>
      </c>
      <c r="L1502" s="6">
        <v>0.98119999999999996</v>
      </c>
      <c r="M1502" s="7">
        <v>11909</v>
      </c>
      <c r="N1502" s="7">
        <v>11649</v>
      </c>
      <c r="O1502" s="7">
        <v>12170</v>
      </c>
      <c r="P1502" t="s">
        <v>2416</v>
      </c>
      <c r="Q1502" s="5">
        <f>5*12000*Table3[[#This Row],[FiveYearSurvivalRate]]</f>
        <v>58872</v>
      </c>
      <c r="R1502" s="21">
        <f>365*5*Table3[[#This Row],[FiveYearSurvivalRate]]</f>
        <v>1790.6899999999998</v>
      </c>
      <c r="S1502" s="19">
        <f>6000/Table3[[#This Row],[Gas Mileage]]*4</f>
        <v>817.35517487995094</v>
      </c>
      <c r="T1502" s="19">
        <f>5000</f>
        <v>5000</v>
      </c>
      <c r="U1502" s="19">
        <f>Table3[[#This Row],[Price]]^0.2*20000*LOG((Table3[[#This Row],[Age]]+2))*Table3[[#This Row],[FiveYearDeathRate]]</f>
        <v>1479.1174883849633</v>
      </c>
      <c r="V1502" s="19">
        <f>Table3[Price]+Table3[[#This Row],[FiveYearFuelCost]]+Table3[[#This Row],[FiveYearInsurance]]+Table3[[#This Row],[FiveYearRepairCost]]</f>
        <v>19205.472663264914</v>
      </c>
    </row>
    <row r="1503" spans="1:22" x14ac:dyDescent="0.25">
      <c r="A1503" t="s">
        <v>3118</v>
      </c>
      <c r="B1503" t="s">
        <v>3119</v>
      </c>
      <c r="C1503" t="s">
        <v>3120</v>
      </c>
      <c r="D1503">
        <v>2008</v>
      </c>
      <c r="E1503">
        <v>6</v>
      </c>
      <c r="F1503">
        <v>1.67</v>
      </c>
      <c r="G1503" s="21">
        <v>31</v>
      </c>
      <c r="H1503" s="5">
        <v>72000</v>
      </c>
      <c r="I1503" s="6">
        <v>2.47E-2</v>
      </c>
      <c r="J1503" s="6">
        <v>0.97529999999999994</v>
      </c>
      <c r="K1503" s="6">
        <v>0.1000666667</v>
      </c>
      <c r="L1503" s="6">
        <v>0.89993333330000003</v>
      </c>
      <c r="M1503" s="7">
        <v>3956</v>
      </c>
      <c r="N1503" s="7">
        <v>3834</v>
      </c>
      <c r="O1503" s="7">
        <v>4078</v>
      </c>
      <c r="P1503" t="s">
        <v>1014</v>
      </c>
      <c r="Q1503" s="5">
        <f>5*12000*Table3[[#This Row],[FiveYearSurvivalRate]]</f>
        <v>53995.999997999999</v>
      </c>
      <c r="R1503" s="21">
        <f>365*5*Table3[[#This Row],[FiveYearSurvivalRate]]</f>
        <v>1642.3783332725</v>
      </c>
      <c r="S1503" s="19">
        <f>6000/Table3[[#This Row],[Gas Mileage]]*4</f>
        <v>774.19354838709683</v>
      </c>
      <c r="T1503" s="19">
        <f>5000</f>
        <v>5000</v>
      </c>
      <c r="U1503" s="19">
        <f>Table3[[#This Row],[Price]]^0.2*20000*LOG((Table3[[#This Row],[Age]]+2))*Table3[[#This Row],[FiveYearDeathRate]]</f>
        <v>9473.3092031014348</v>
      </c>
      <c r="V1503" s="19">
        <f>Table3[Price]+Table3[[#This Row],[FiveYearFuelCost]]+Table3[[#This Row],[FiveYearInsurance]]+Table3[[#This Row],[FiveYearRepairCost]]</f>
        <v>19203.50275148853</v>
      </c>
    </row>
    <row r="1504" spans="1:22" x14ac:dyDescent="0.25">
      <c r="A1504" t="s">
        <v>3376</v>
      </c>
      <c r="B1504" t="s">
        <v>3385</v>
      </c>
      <c r="C1504" t="s">
        <v>3386</v>
      </c>
      <c r="D1504">
        <v>2008</v>
      </c>
      <c r="E1504">
        <v>6</v>
      </c>
      <c r="F1504">
        <v>4</v>
      </c>
      <c r="G1504" s="21">
        <v>32.97</v>
      </c>
      <c r="H1504" s="5">
        <v>72000</v>
      </c>
      <c r="I1504" s="6">
        <v>1.9E-2</v>
      </c>
      <c r="J1504" s="6">
        <v>0.98099999999999998</v>
      </c>
      <c r="K1504" s="6">
        <v>6.7066666699999999E-2</v>
      </c>
      <c r="L1504" s="6">
        <v>0.93293333329999995</v>
      </c>
      <c r="M1504" s="7">
        <v>6467</v>
      </c>
      <c r="N1504" s="7">
        <v>6255</v>
      </c>
      <c r="O1504" s="7">
        <v>6679</v>
      </c>
      <c r="P1504" t="s">
        <v>876</v>
      </c>
      <c r="Q1504" s="5">
        <f>5*12000*Table3[[#This Row],[FiveYearSurvivalRate]]</f>
        <v>55975.999997999999</v>
      </c>
      <c r="R1504" s="21">
        <f>365*5*Table3[[#This Row],[FiveYearSurvivalRate]]</f>
        <v>1702.6033332724999</v>
      </c>
      <c r="S1504" s="19">
        <f>6000/Table3[[#This Row],[Gas Mileage]]*4</f>
        <v>727.93448589626939</v>
      </c>
      <c r="T1504" s="19">
        <f>5000</f>
        <v>5000</v>
      </c>
      <c r="U1504" s="19">
        <f>Table3[[#This Row],[Price]]^0.2*20000*LOG((Table3[[#This Row],[Age]]+2))*Table3[[#This Row],[FiveYearDeathRate]]</f>
        <v>7005.0028577966987</v>
      </c>
      <c r="V1504" s="19">
        <f>Table3[Price]+Table3[[#This Row],[FiveYearFuelCost]]+Table3[[#This Row],[FiveYearInsurance]]+Table3[[#This Row],[FiveYearRepairCost]]</f>
        <v>19199.937343692967</v>
      </c>
    </row>
    <row r="1505" spans="1:22" x14ac:dyDescent="0.25">
      <c r="A1505" t="s">
        <v>3466</v>
      </c>
      <c r="B1505" t="s">
        <v>3499</v>
      </c>
      <c r="C1505" t="s">
        <v>3500</v>
      </c>
      <c r="D1505">
        <v>2013</v>
      </c>
      <c r="E1505">
        <v>1</v>
      </c>
      <c r="F1505">
        <v>4</v>
      </c>
      <c r="G1505" s="22">
        <v>32.707000000000001</v>
      </c>
      <c r="H1505" s="5">
        <v>12000</v>
      </c>
      <c r="I1505" s="6">
        <v>2.3999999999999998E-3</v>
      </c>
      <c r="J1505" s="6">
        <v>0.99760000000000004</v>
      </c>
      <c r="K1505" s="6">
        <v>1.54E-2</v>
      </c>
      <c r="L1505" s="6">
        <v>0.98460000000000003</v>
      </c>
      <c r="M1505" s="7">
        <v>12484</v>
      </c>
      <c r="N1505" s="7">
        <v>12260</v>
      </c>
      <c r="O1505" s="7">
        <v>12709</v>
      </c>
      <c r="P1505" t="s">
        <v>2808</v>
      </c>
      <c r="Q1505" s="5">
        <f>5*12000*Table3[[#This Row],[FiveYearSurvivalRate]]</f>
        <v>59076</v>
      </c>
      <c r="R1505" s="21">
        <f>365*5*Table3[[#This Row],[FiveYearSurvivalRate]]</f>
        <v>1796.895</v>
      </c>
      <c r="S1505" s="19">
        <f>6000/Table3[[#This Row],[Gas Mileage]]*4</f>
        <v>733.78787415537954</v>
      </c>
      <c r="T1505" s="19">
        <f>5000</f>
        <v>5000</v>
      </c>
      <c r="U1505" s="19">
        <f>Table3[[#This Row],[Price]]^0.2*20000*LOG((Table3[[#This Row],[Age]]+2))*Table3[[#This Row],[FiveYearDeathRate]]</f>
        <v>969.28218881271266</v>
      </c>
      <c r="V1505" s="19">
        <f>Table3[Price]+Table3[[#This Row],[FiveYearFuelCost]]+Table3[[#This Row],[FiveYearInsurance]]+Table3[[#This Row],[FiveYearRepairCost]]</f>
        <v>19187.07006296809</v>
      </c>
    </row>
    <row r="1506" spans="1:22" x14ac:dyDescent="0.25">
      <c r="A1506" t="s">
        <v>3466</v>
      </c>
      <c r="B1506" t="s">
        <v>3475</v>
      </c>
      <c r="C1506" t="s">
        <v>3476</v>
      </c>
      <c r="D1506">
        <v>2009</v>
      </c>
      <c r="E1506">
        <v>5</v>
      </c>
      <c r="F1506">
        <v>4</v>
      </c>
      <c r="G1506" s="21">
        <v>30.556999999999999</v>
      </c>
      <c r="H1506" s="5">
        <v>60000</v>
      </c>
      <c r="I1506" s="6">
        <v>1.2E-2</v>
      </c>
      <c r="J1506" s="6">
        <v>0.98799999999999999</v>
      </c>
      <c r="K1506" s="6">
        <v>4.5999999999999999E-2</v>
      </c>
      <c r="L1506" s="6">
        <v>0.95399999999999996</v>
      </c>
      <c r="M1506" s="7">
        <v>8634</v>
      </c>
      <c r="N1506" s="7">
        <v>8470</v>
      </c>
      <c r="O1506" s="7">
        <v>8799</v>
      </c>
      <c r="P1506" t="s">
        <v>1298</v>
      </c>
      <c r="Q1506" s="5">
        <f>5*12000*Table3[[#This Row],[FiveYearSurvivalRate]]</f>
        <v>57240</v>
      </c>
      <c r="R1506" s="21">
        <f>365*5*Table3[[#This Row],[FiveYearSurvivalRate]]</f>
        <v>1741.05</v>
      </c>
      <c r="S1506" s="19">
        <f>6000/Table3[[#This Row],[Gas Mileage]]*4</f>
        <v>785.41741663121388</v>
      </c>
      <c r="T1506" s="19">
        <f>5000</f>
        <v>5000</v>
      </c>
      <c r="U1506" s="19">
        <f>Table3[[#This Row],[Price]]^0.2*20000*LOG((Table3[[#This Row],[Age]]+2))*Table3[[#This Row],[FiveYearDeathRate]]</f>
        <v>4763.6224209015108</v>
      </c>
      <c r="V1506" s="19">
        <f>Table3[Price]+Table3[[#This Row],[FiveYearFuelCost]]+Table3[[#This Row],[FiveYearInsurance]]+Table3[[#This Row],[FiveYearRepairCost]]</f>
        <v>19183.039837532724</v>
      </c>
    </row>
    <row r="1507" spans="1:22" x14ac:dyDescent="0.25">
      <c r="A1507" t="s">
        <v>3413</v>
      </c>
      <c r="B1507" t="s">
        <v>3440</v>
      </c>
      <c r="C1507" t="s">
        <v>3441</v>
      </c>
      <c r="D1507">
        <v>2008</v>
      </c>
      <c r="E1507">
        <v>6</v>
      </c>
      <c r="F1507">
        <v>3.67</v>
      </c>
      <c r="G1507" s="21">
        <v>31.152999999999999</v>
      </c>
      <c r="H1507" s="5">
        <v>72000</v>
      </c>
      <c r="I1507" s="6">
        <v>1.5699999999999999E-2</v>
      </c>
      <c r="J1507" s="6">
        <v>0.98429999999999995</v>
      </c>
      <c r="K1507" s="6">
        <v>6.80666667E-2</v>
      </c>
      <c r="L1507" s="6">
        <v>0.93193333330000006</v>
      </c>
      <c r="M1507" s="7">
        <v>6328</v>
      </c>
      <c r="N1507" s="7">
        <v>6137</v>
      </c>
      <c r="O1507" s="7">
        <v>6520</v>
      </c>
      <c r="P1507" t="s">
        <v>918</v>
      </c>
      <c r="Q1507" s="5">
        <f>5*12000*Table3[[#This Row],[FiveYearSurvivalRate]]</f>
        <v>55915.999998000007</v>
      </c>
      <c r="R1507" s="21">
        <f>365*5*Table3[[#This Row],[FiveYearSurvivalRate]]</f>
        <v>1700.7783332725</v>
      </c>
      <c r="S1507" s="19">
        <f>6000/Table3[[#This Row],[Gas Mileage]]*4</f>
        <v>770.39129457837134</v>
      </c>
      <c r="T1507" s="19">
        <f>5000</f>
        <v>5000</v>
      </c>
      <c r="U1507" s="19">
        <f>Table3[[#This Row],[Price]]^0.2*20000*LOG((Table3[[#This Row],[Age]]+2))*Table3[[#This Row],[FiveYearDeathRate]]</f>
        <v>7078.6232802266777</v>
      </c>
      <c r="V1507" s="19">
        <f>Table3[Price]+Table3[[#This Row],[FiveYearFuelCost]]+Table3[[#This Row],[FiveYearInsurance]]+Table3[[#This Row],[FiveYearRepairCost]]</f>
        <v>19177.014574805049</v>
      </c>
    </row>
    <row r="1508" spans="1:22" x14ac:dyDescent="0.25">
      <c r="A1508" t="s">
        <v>3376</v>
      </c>
      <c r="B1508" t="s">
        <v>3381</v>
      </c>
      <c r="C1508" t="s">
        <v>3382</v>
      </c>
      <c r="D1508">
        <v>2013</v>
      </c>
      <c r="E1508">
        <v>1</v>
      </c>
      <c r="F1508">
        <v>3.33</v>
      </c>
      <c r="G1508" s="21">
        <v>31.052900000000001</v>
      </c>
      <c r="H1508" s="5">
        <v>12000</v>
      </c>
      <c r="I1508" s="6">
        <v>3.2000000000000002E-3</v>
      </c>
      <c r="J1508" s="6">
        <v>0.99680000000000002</v>
      </c>
      <c r="K1508" s="6">
        <v>1.9E-2</v>
      </c>
      <c r="L1508" s="6">
        <v>0.98099999999999998</v>
      </c>
      <c r="M1508" s="7">
        <v>12181</v>
      </c>
      <c r="N1508" s="7">
        <v>12012</v>
      </c>
      <c r="O1508" s="7">
        <v>12349</v>
      </c>
      <c r="P1508" t="s">
        <v>2706</v>
      </c>
      <c r="Q1508" s="5">
        <f>5*12000*Table3[[#This Row],[FiveYearSurvivalRate]]</f>
        <v>58860</v>
      </c>
      <c r="R1508" s="21">
        <f>365*5*Table3[[#This Row],[FiveYearSurvivalRate]]</f>
        <v>1790.325</v>
      </c>
      <c r="S1508" s="19">
        <f>6000/Table3[[#This Row],[Gas Mileage]]*4</f>
        <v>772.87467515111302</v>
      </c>
      <c r="T1508" s="19">
        <f>5000</f>
        <v>5000</v>
      </c>
      <c r="U1508" s="19">
        <f>Table3[[#This Row],[Price]]^0.2*20000*LOG((Table3[[#This Row],[Age]]+2))*Table3[[#This Row],[FiveYearDeathRate]]</f>
        <v>1190.0054465515379</v>
      </c>
      <c r="V1508" s="19">
        <f>Table3[Price]+Table3[[#This Row],[FiveYearFuelCost]]+Table3[[#This Row],[FiveYearInsurance]]+Table3[[#This Row],[FiveYearRepairCost]]</f>
        <v>19143.880121702652</v>
      </c>
    </row>
    <row r="1509" spans="1:22" x14ac:dyDescent="0.25">
      <c r="A1509" t="s">
        <v>3217</v>
      </c>
      <c r="B1509" t="s">
        <v>3220</v>
      </c>
      <c r="C1509" t="s">
        <v>3221</v>
      </c>
      <c r="D1509">
        <v>2010</v>
      </c>
      <c r="E1509">
        <v>4</v>
      </c>
      <c r="F1509">
        <v>4</v>
      </c>
      <c r="G1509" s="21">
        <v>43.79</v>
      </c>
      <c r="H1509" s="5">
        <v>48000</v>
      </c>
      <c r="I1509" s="6">
        <v>8.8000000000000005E-3</v>
      </c>
      <c r="J1509" s="6">
        <v>0.99119999999999997</v>
      </c>
      <c r="K1509" s="6">
        <v>2.1399999999999999E-2</v>
      </c>
      <c r="L1509" s="6">
        <v>0.97860000000000003</v>
      </c>
      <c r="M1509" s="7">
        <v>11417</v>
      </c>
      <c r="N1509" s="7">
        <v>11190</v>
      </c>
      <c r="O1509" s="7">
        <v>11644</v>
      </c>
      <c r="P1509" t="s">
        <v>1816</v>
      </c>
      <c r="Q1509" s="5">
        <f>5*12000*Table3[[#This Row],[FiveYearSurvivalRate]]</f>
        <v>58716</v>
      </c>
      <c r="R1509" s="21">
        <f>365*5*Table3[[#This Row],[FiveYearSurvivalRate]]</f>
        <v>1785.9449999999999</v>
      </c>
      <c r="S1509" s="19">
        <f>6000/Table3[[#This Row],[Gas Mileage]]*4</f>
        <v>548.07033569308066</v>
      </c>
      <c r="T1509" s="19">
        <f>5000</f>
        <v>5000</v>
      </c>
      <c r="U1509" s="19">
        <f>Table3[[#This Row],[Price]]^0.2*20000*LOG((Table3[[#This Row],[Age]]+2))*Table3[[#This Row],[FiveYearDeathRate]]</f>
        <v>2157.8347804225414</v>
      </c>
      <c r="V1509" s="19">
        <f>Table3[Price]+Table3[[#This Row],[FiveYearFuelCost]]+Table3[[#This Row],[FiveYearInsurance]]+Table3[[#This Row],[FiveYearRepairCost]]</f>
        <v>19122.905116115624</v>
      </c>
    </row>
    <row r="1510" spans="1:22" x14ac:dyDescent="0.25">
      <c r="A1510" t="s">
        <v>3301</v>
      </c>
      <c r="B1510" t="s">
        <v>3318</v>
      </c>
      <c r="C1510" t="s">
        <v>3319</v>
      </c>
      <c r="D1510">
        <v>2009</v>
      </c>
      <c r="E1510">
        <v>5</v>
      </c>
      <c r="F1510">
        <v>3</v>
      </c>
      <c r="G1510" s="21">
        <v>20.04</v>
      </c>
      <c r="H1510" s="5">
        <v>60000</v>
      </c>
      <c r="I1510" s="6">
        <v>1.2E-2</v>
      </c>
      <c r="J1510" s="6">
        <v>0.98799999999999999</v>
      </c>
      <c r="K1510" s="6">
        <v>3.6999999999999998E-2</v>
      </c>
      <c r="L1510" s="6">
        <v>0.96299999999999997</v>
      </c>
      <c r="M1510" s="7">
        <v>9051</v>
      </c>
      <c r="N1510" s="7">
        <v>8826</v>
      </c>
      <c r="O1510" s="7">
        <v>9277</v>
      </c>
      <c r="P1510" t="s">
        <v>1528</v>
      </c>
      <c r="Q1510" s="5">
        <f>5*12000*Table3[[#This Row],[FiveYearSurvivalRate]]</f>
        <v>57780</v>
      </c>
      <c r="R1510" s="21">
        <f>365*5*Table3[[#This Row],[FiveYearSurvivalRate]]</f>
        <v>1757.4749999999999</v>
      </c>
      <c r="S1510" s="19">
        <f>6000/Table3[[#This Row],[Gas Mileage]]*4</f>
        <v>1197.6047904191616</v>
      </c>
      <c r="T1510" s="19">
        <f>5000</f>
        <v>5000</v>
      </c>
      <c r="U1510" s="19">
        <f>Table3[[#This Row],[Price]]^0.2*20000*LOG((Table3[[#This Row],[Age]]+2))*Table3[[#This Row],[FiveYearDeathRate]]</f>
        <v>3867.9257371273038</v>
      </c>
      <c r="V1510" s="19">
        <f>Table3[Price]+Table3[[#This Row],[FiveYearFuelCost]]+Table3[[#This Row],[FiveYearInsurance]]+Table3[[#This Row],[FiveYearRepairCost]]</f>
        <v>19116.530527546467</v>
      </c>
    </row>
    <row r="1511" spans="1:22" x14ac:dyDescent="0.25">
      <c r="A1511" t="s">
        <v>3466</v>
      </c>
      <c r="B1511" t="s">
        <v>3485</v>
      </c>
      <c r="C1511" t="s">
        <v>3486</v>
      </c>
      <c r="D1511">
        <v>2011</v>
      </c>
      <c r="E1511">
        <v>3</v>
      </c>
      <c r="F1511">
        <v>3.33</v>
      </c>
      <c r="G1511" s="21">
        <v>25.38</v>
      </c>
      <c r="H1511" s="5">
        <v>36000</v>
      </c>
      <c r="I1511" s="6">
        <v>7.1999999999999998E-3</v>
      </c>
      <c r="J1511" s="6">
        <v>0.99280000000000002</v>
      </c>
      <c r="K1511" s="6">
        <v>2.2200000000000001E-2</v>
      </c>
      <c r="L1511" s="6">
        <v>0.9778</v>
      </c>
      <c r="M1511" s="7">
        <v>11144</v>
      </c>
      <c r="N1511" s="7">
        <v>10805</v>
      </c>
      <c r="O1511" s="7">
        <v>11484</v>
      </c>
      <c r="P1511" t="s">
        <v>2086</v>
      </c>
      <c r="Q1511" s="5">
        <f>5*12000*Table3[[#This Row],[FiveYearSurvivalRate]]</f>
        <v>58668</v>
      </c>
      <c r="R1511" s="21">
        <f>365*5*Table3[[#This Row],[FiveYearSurvivalRate]]</f>
        <v>1784.4849999999999</v>
      </c>
      <c r="S1511" s="19">
        <f>6000/Table3[[#This Row],[Gas Mileage]]*4</f>
        <v>945.62647754137117</v>
      </c>
      <c r="T1511" s="19">
        <f>5000</f>
        <v>5000</v>
      </c>
      <c r="U1511" s="19">
        <f>Table3[[#This Row],[Price]]^0.2*20000*LOG((Table3[[#This Row],[Age]]+2))*Table3[[#This Row],[FiveYearDeathRate]]</f>
        <v>2001.0121681571668</v>
      </c>
      <c r="V1511" s="19">
        <f>Table3[Price]+Table3[[#This Row],[FiveYearFuelCost]]+Table3[[#This Row],[FiveYearInsurance]]+Table3[[#This Row],[FiveYearRepairCost]]</f>
        <v>19090.638645698538</v>
      </c>
    </row>
    <row r="1512" spans="1:22" x14ac:dyDescent="0.25">
      <c r="A1512" t="s">
        <v>3466</v>
      </c>
      <c r="B1512" t="s">
        <v>3475</v>
      </c>
      <c r="C1512" t="s">
        <v>3476</v>
      </c>
      <c r="D1512">
        <v>2006</v>
      </c>
      <c r="E1512">
        <v>8</v>
      </c>
      <c r="F1512">
        <v>1.33</v>
      </c>
      <c r="G1512" s="21">
        <v>30.556999999999999</v>
      </c>
      <c r="H1512" s="5">
        <v>96000</v>
      </c>
      <c r="I1512" s="6">
        <v>2.2200000000000001E-2</v>
      </c>
      <c r="J1512" s="6">
        <v>0.9778</v>
      </c>
      <c r="K1512" s="6">
        <v>6.9800000000000001E-2</v>
      </c>
      <c r="L1512" s="6">
        <v>0.93020000000000003</v>
      </c>
      <c r="M1512" s="7">
        <v>5488</v>
      </c>
      <c r="N1512" s="7">
        <v>5375</v>
      </c>
      <c r="O1512" s="7">
        <v>5602</v>
      </c>
      <c r="P1512" t="s">
        <v>288</v>
      </c>
      <c r="Q1512" s="5">
        <f>5*12000*Table3[[#This Row],[FiveYearSurvivalRate]]</f>
        <v>55812</v>
      </c>
      <c r="R1512" s="21">
        <f>365*5*Table3[[#This Row],[FiveYearSurvivalRate]]</f>
        <v>1697.615</v>
      </c>
      <c r="S1512" s="19">
        <f>6000/Table3[[#This Row],[Gas Mileage]]*4</f>
        <v>785.41741663121388</v>
      </c>
      <c r="T1512" s="19">
        <f>5000</f>
        <v>5000</v>
      </c>
      <c r="U1512" s="19">
        <f>Table3[[#This Row],[Price]]^0.2*20000*LOG((Table3[[#This Row],[Age]]+2))*Table3[[#This Row],[FiveYearDeathRate]]</f>
        <v>7812.1080032628288</v>
      </c>
      <c r="V1512" s="19">
        <f>Table3[Price]+Table3[[#This Row],[FiveYearFuelCost]]+Table3[[#This Row],[FiveYearInsurance]]+Table3[[#This Row],[FiveYearRepairCost]]</f>
        <v>19085.525419894046</v>
      </c>
    </row>
    <row r="1513" spans="1:22" x14ac:dyDescent="0.25">
      <c r="A1513" t="s">
        <v>3446</v>
      </c>
      <c r="B1513" t="s">
        <v>3449</v>
      </c>
      <c r="C1513" t="s">
        <v>3450</v>
      </c>
      <c r="D1513">
        <v>2005</v>
      </c>
      <c r="E1513">
        <v>9</v>
      </c>
      <c r="F1513">
        <v>1.33</v>
      </c>
      <c r="G1513" s="21">
        <v>23.995999999999999</v>
      </c>
      <c r="H1513" s="5">
        <v>108000</v>
      </c>
      <c r="I1513" s="6">
        <v>2.5600000000000001E-2</v>
      </c>
      <c r="J1513" s="6">
        <v>0.97440000000000004</v>
      </c>
      <c r="K1513" s="6">
        <v>7.7733333299999999E-2</v>
      </c>
      <c r="L1513" s="6">
        <v>0.92226666670000002</v>
      </c>
      <c r="M1513" s="7">
        <v>4410</v>
      </c>
      <c r="N1513" s="7">
        <v>4286</v>
      </c>
      <c r="O1513" s="7">
        <v>4534</v>
      </c>
      <c r="P1513" t="s">
        <v>8</v>
      </c>
      <c r="Q1513" s="5">
        <f>5*12000*Table3[[#This Row],[FiveYearSurvivalRate]]</f>
        <v>55336.000002000001</v>
      </c>
      <c r="R1513" s="21">
        <f>365*5*Table3[[#This Row],[FiveYearSurvivalRate]]</f>
        <v>1683.1366667274999</v>
      </c>
      <c r="S1513" s="19">
        <f>6000/Table3[[#This Row],[Gas Mileage]]*4</f>
        <v>1000.166694449075</v>
      </c>
      <c r="T1513" s="19">
        <f>5000</f>
        <v>5000</v>
      </c>
      <c r="U1513" s="19">
        <f>Table3[[#This Row],[Price]]^0.2*20000*LOG((Table3[[#This Row],[Age]]+2))*Table3[[#This Row],[FiveYearDeathRate]]</f>
        <v>8672.4045289051901</v>
      </c>
      <c r="V1513" s="19">
        <f>Table3[Price]+Table3[[#This Row],[FiveYearFuelCost]]+Table3[[#This Row],[FiveYearInsurance]]+Table3[[#This Row],[FiveYearRepairCost]]</f>
        <v>19082.571223354265</v>
      </c>
    </row>
    <row r="1514" spans="1:22" x14ac:dyDescent="0.25">
      <c r="A1514" t="s">
        <v>3080</v>
      </c>
      <c r="B1514" t="s">
        <v>3089</v>
      </c>
      <c r="C1514" t="s">
        <v>3090</v>
      </c>
      <c r="D1514">
        <v>2009</v>
      </c>
      <c r="E1514">
        <v>5</v>
      </c>
      <c r="G1514" s="21">
        <v>22.5</v>
      </c>
      <c r="H1514" s="5">
        <v>60000</v>
      </c>
      <c r="I1514" s="6">
        <v>5.0000000000000001E-3</v>
      </c>
      <c r="J1514" s="6">
        <v>0.995</v>
      </c>
      <c r="K1514" s="6">
        <v>3.6999999999999998E-2</v>
      </c>
      <c r="L1514" s="6">
        <v>0.96299999999999997</v>
      </c>
      <c r="M1514" s="7">
        <v>9140</v>
      </c>
      <c r="N1514" s="7">
        <v>9005</v>
      </c>
      <c r="O1514" s="7">
        <v>9276</v>
      </c>
      <c r="P1514" t="s">
        <v>1310</v>
      </c>
      <c r="Q1514" s="5">
        <f>5*12000*Table3[[#This Row],[FiveYearSurvivalRate]]</f>
        <v>57780</v>
      </c>
      <c r="R1514" s="21">
        <f>365*5*Table3[[#This Row],[FiveYearSurvivalRate]]</f>
        <v>1757.4749999999999</v>
      </c>
      <c r="S1514" s="19">
        <f>6000/Table3[[#This Row],[Gas Mileage]]*4</f>
        <v>1066.6666666666667</v>
      </c>
      <c r="T1514" s="19">
        <f>5000</f>
        <v>5000</v>
      </c>
      <c r="U1514" s="19">
        <f>Table3[[#This Row],[Price]]^0.2*20000*LOG((Table3[[#This Row],[Age]]+2))*Table3[[#This Row],[FiveYearDeathRate]]</f>
        <v>3875.5027853097099</v>
      </c>
      <c r="V1514" s="19">
        <f>Table3[Price]+Table3[[#This Row],[FiveYearFuelCost]]+Table3[[#This Row],[FiveYearInsurance]]+Table3[[#This Row],[FiveYearRepairCost]]</f>
        <v>19082.169451976377</v>
      </c>
    </row>
    <row r="1515" spans="1:22" x14ac:dyDescent="0.25">
      <c r="A1515" t="s">
        <v>3398</v>
      </c>
      <c r="B1515" t="s">
        <v>3403</v>
      </c>
      <c r="C1515" t="s">
        <v>3404</v>
      </c>
      <c r="D1515">
        <v>2008</v>
      </c>
      <c r="E1515">
        <v>6</v>
      </c>
      <c r="F1515">
        <v>2.67</v>
      </c>
      <c r="G1515" s="21">
        <v>24.305</v>
      </c>
      <c r="H1515" s="5">
        <v>72000</v>
      </c>
      <c r="I1515" s="6">
        <v>1.5699999999999999E-2</v>
      </c>
      <c r="J1515" s="6">
        <v>0.98429999999999995</v>
      </c>
      <c r="K1515" s="6">
        <v>6.80666667E-2</v>
      </c>
      <c r="L1515" s="6">
        <v>0.93193333330000006</v>
      </c>
      <c r="M1515" s="7">
        <v>6055</v>
      </c>
      <c r="N1515" s="7">
        <v>5930</v>
      </c>
      <c r="O1515" s="7">
        <v>6181</v>
      </c>
      <c r="P1515" t="s">
        <v>892</v>
      </c>
      <c r="Q1515" s="5">
        <f>5*12000*Table3[[#This Row],[FiveYearSurvivalRate]]</f>
        <v>55915.999998000007</v>
      </c>
      <c r="R1515" s="21">
        <f>365*5*Table3[[#This Row],[FiveYearSurvivalRate]]</f>
        <v>1700.7783332725</v>
      </c>
      <c r="S1515" s="19">
        <f>6000/Table3[[#This Row],[Gas Mileage]]*4</f>
        <v>987.4511417403827</v>
      </c>
      <c r="T1515" s="19">
        <f>5000</f>
        <v>5000</v>
      </c>
      <c r="U1515" s="19">
        <f>Table3[[#This Row],[Price]]^0.2*20000*LOG((Table3[[#This Row],[Age]]+2))*Table3[[#This Row],[FiveYearDeathRate]]</f>
        <v>7016.464552387034</v>
      </c>
      <c r="V1515" s="19">
        <f>Table3[Price]+Table3[[#This Row],[FiveYearFuelCost]]+Table3[[#This Row],[FiveYearInsurance]]+Table3[[#This Row],[FiveYearRepairCost]]</f>
        <v>19058.915694127416</v>
      </c>
    </row>
    <row r="1516" spans="1:22" x14ac:dyDescent="0.25">
      <c r="A1516" t="s">
        <v>3446</v>
      </c>
      <c r="B1516" t="s">
        <v>3447</v>
      </c>
      <c r="C1516" t="s">
        <v>3448</v>
      </c>
      <c r="D1516">
        <v>2005</v>
      </c>
      <c r="E1516">
        <v>9</v>
      </c>
      <c r="F1516">
        <v>2.33</v>
      </c>
      <c r="G1516" s="21">
        <v>25.751999999999999</v>
      </c>
      <c r="H1516" s="5">
        <v>108000</v>
      </c>
      <c r="I1516" s="6">
        <v>2.5600000000000001E-2</v>
      </c>
      <c r="J1516" s="6">
        <v>0.97440000000000004</v>
      </c>
      <c r="K1516" s="6">
        <v>7.7733333299999999E-2</v>
      </c>
      <c r="L1516" s="6">
        <v>0.92226666670000002</v>
      </c>
      <c r="M1516" s="7">
        <v>4440</v>
      </c>
      <c r="N1516" s="7">
        <v>4349</v>
      </c>
      <c r="O1516" s="7">
        <v>4530</v>
      </c>
      <c r="P1516" t="s">
        <v>244</v>
      </c>
      <c r="Q1516" s="5">
        <f>5*12000*Table3[[#This Row],[FiveYearSurvivalRate]]</f>
        <v>55336.000002000001</v>
      </c>
      <c r="R1516" s="21">
        <f>365*5*Table3[[#This Row],[FiveYearSurvivalRate]]</f>
        <v>1683.1366667274999</v>
      </c>
      <c r="S1516" s="19">
        <f>6000/Table3[[#This Row],[Gas Mileage]]*4</f>
        <v>931.96644920782853</v>
      </c>
      <c r="T1516" s="19">
        <f>5000</f>
        <v>5000</v>
      </c>
      <c r="U1516" s="19">
        <f>Table3[[#This Row],[Price]]^0.2*20000*LOG((Table3[[#This Row],[Age]]+2))*Table3[[#This Row],[FiveYearDeathRate]]</f>
        <v>8684.1717425281076</v>
      </c>
      <c r="V1516" s="19">
        <f>Table3[Price]+Table3[[#This Row],[FiveYearFuelCost]]+Table3[[#This Row],[FiveYearInsurance]]+Table3[[#This Row],[FiveYearRepairCost]]</f>
        <v>19056.138191735936</v>
      </c>
    </row>
    <row r="1517" spans="1:22" x14ac:dyDescent="0.25">
      <c r="A1517" t="s">
        <v>3217</v>
      </c>
      <c r="B1517" t="s">
        <v>3220</v>
      </c>
      <c r="C1517" t="s">
        <v>3221</v>
      </c>
      <c r="D1517">
        <v>2008</v>
      </c>
      <c r="E1517">
        <v>6</v>
      </c>
      <c r="F1517">
        <v>4</v>
      </c>
      <c r="G1517" s="21">
        <v>43.79</v>
      </c>
      <c r="H1517" s="5">
        <v>72000</v>
      </c>
      <c r="I1517" s="6">
        <v>1.3599999999999999E-2</v>
      </c>
      <c r="J1517" s="6">
        <v>0.98640000000000005</v>
      </c>
      <c r="K1517" s="6">
        <v>4.6399999999999997E-2</v>
      </c>
      <c r="L1517" s="6">
        <v>0.9536</v>
      </c>
      <c r="M1517" s="7">
        <v>8388</v>
      </c>
      <c r="N1517" s="7">
        <v>8214</v>
      </c>
      <c r="O1517" s="7">
        <v>8561</v>
      </c>
      <c r="P1517" t="s">
        <v>1092</v>
      </c>
      <c r="Q1517" s="5">
        <f>5*12000*Table3[[#This Row],[FiveYearSurvivalRate]]</f>
        <v>57216</v>
      </c>
      <c r="R1517" s="21">
        <f>365*5*Table3[[#This Row],[FiveYearSurvivalRate]]</f>
        <v>1740.32</v>
      </c>
      <c r="S1517" s="19">
        <f>6000/Table3[[#This Row],[Gas Mileage]]*4</f>
        <v>548.07033569308066</v>
      </c>
      <c r="T1517" s="19">
        <f>5000</f>
        <v>5000</v>
      </c>
      <c r="U1517" s="19">
        <f>Table3[[#This Row],[Price]]^0.2*20000*LOG((Table3[[#This Row],[Age]]+2))*Table3[[#This Row],[FiveYearDeathRate]]</f>
        <v>5105.1756325327751</v>
      </c>
      <c r="V1517" s="19">
        <f>Table3[Price]+Table3[[#This Row],[FiveYearFuelCost]]+Table3[[#This Row],[FiveYearInsurance]]+Table3[[#This Row],[FiveYearRepairCost]]</f>
        <v>19041.245968225856</v>
      </c>
    </row>
    <row r="1518" spans="1:22" x14ac:dyDescent="0.25">
      <c r="A1518" t="s">
        <v>3466</v>
      </c>
      <c r="B1518" t="s">
        <v>3475</v>
      </c>
      <c r="C1518" t="s">
        <v>3476</v>
      </c>
      <c r="D1518">
        <v>2005</v>
      </c>
      <c r="E1518">
        <v>9</v>
      </c>
      <c r="F1518">
        <v>1.33</v>
      </c>
      <c r="G1518" s="21">
        <v>30.556999999999999</v>
      </c>
      <c r="H1518" s="5">
        <v>108000</v>
      </c>
      <c r="I1518" s="6">
        <v>2.5600000000000001E-2</v>
      </c>
      <c r="J1518" s="6">
        <v>0.97440000000000004</v>
      </c>
      <c r="K1518" s="6">
        <v>7.7733333299999999E-2</v>
      </c>
      <c r="L1518" s="6">
        <v>0.92226666670000002</v>
      </c>
      <c r="M1518" s="7">
        <v>4524</v>
      </c>
      <c r="N1518" s="7">
        <v>4401</v>
      </c>
      <c r="O1518" s="7">
        <v>4647</v>
      </c>
      <c r="P1518" t="s">
        <v>20</v>
      </c>
      <c r="Q1518" s="5">
        <f>5*12000*Table3[[#This Row],[FiveYearSurvivalRate]]</f>
        <v>55336.000002000001</v>
      </c>
      <c r="R1518" s="21">
        <f>365*5*Table3[[#This Row],[FiveYearSurvivalRate]]</f>
        <v>1683.1366667274999</v>
      </c>
      <c r="S1518" s="19">
        <f>6000/Table3[[#This Row],[Gas Mileage]]*4</f>
        <v>785.41741663121388</v>
      </c>
      <c r="T1518" s="19">
        <f>5000</f>
        <v>5000</v>
      </c>
      <c r="U1518" s="19">
        <f>Table3[[#This Row],[Price]]^0.2*20000*LOG((Table3[[#This Row],[Age]]+2))*Table3[[#This Row],[FiveYearDeathRate]]</f>
        <v>8716.7848936352821</v>
      </c>
      <c r="V1518" s="19">
        <f>Table3[Price]+Table3[[#This Row],[FiveYearFuelCost]]+Table3[[#This Row],[FiveYearInsurance]]+Table3[[#This Row],[FiveYearRepairCost]]</f>
        <v>19026.202310266497</v>
      </c>
    </row>
    <row r="1519" spans="1:22" x14ac:dyDescent="0.25">
      <c r="A1519" t="s">
        <v>3301</v>
      </c>
      <c r="B1519" t="s">
        <v>3324</v>
      </c>
      <c r="C1519" t="s">
        <v>3325</v>
      </c>
      <c r="D1519">
        <v>2007</v>
      </c>
      <c r="E1519">
        <v>7</v>
      </c>
      <c r="F1519">
        <v>1.33</v>
      </c>
      <c r="G1519" s="21">
        <v>26.2546</v>
      </c>
      <c r="H1519" s="5">
        <v>84000</v>
      </c>
      <c r="I1519" s="6">
        <v>1.7000000000000001E-2</v>
      </c>
      <c r="J1519" s="6">
        <v>0.98299999999999998</v>
      </c>
      <c r="K1519" s="6">
        <v>7.5266666699999998E-2</v>
      </c>
      <c r="L1519" s="6">
        <v>0.92473333329999996</v>
      </c>
      <c r="M1519" s="7">
        <v>5155</v>
      </c>
      <c r="N1519" s="7">
        <v>5022</v>
      </c>
      <c r="O1519" s="7">
        <v>5289</v>
      </c>
      <c r="P1519" t="s">
        <v>822</v>
      </c>
      <c r="Q1519" s="5">
        <f>5*12000*Table3[[#This Row],[FiveYearSurvivalRate]]</f>
        <v>55483.999997999999</v>
      </c>
      <c r="R1519" s="21">
        <f>365*5*Table3[[#This Row],[FiveYearSurvivalRate]]</f>
        <v>1687.6383332724999</v>
      </c>
      <c r="S1519" s="19">
        <f>6000/Table3[[#This Row],[Gas Mileage]]*4</f>
        <v>914.1255246699626</v>
      </c>
      <c r="T1519" s="19">
        <f>5000</f>
        <v>5000</v>
      </c>
      <c r="U1519" s="19">
        <f>Table3[[#This Row],[Price]]^0.2*20000*LOG((Table3[[#This Row],[Age]]+2))*Table3[[#This Row],[FiveYearDeathRate]]</f>
        <v>7938.476658825135</v>
      </c>
      <c r="V1519" s="19">
        <f>Table3[Price]+Table3[[#This Row],[FiveYearFuelCost]]+Table3[[#This Row],[FiveYearInsurance]]+Table3[[#This Row],[FiveYearRepairCost]]</f>
        <v>19007.602183495095</v>
      </c>
    </row>
    <row r="1520" spans="1:22" x14ac:dyDescent="0.25">
      <c r="A1520" t="s">
        <v>3503</v>
      </c>
      <c r="B1520" t="s">
        <v>3514</v>
      </c>
      <c r="C1520" t="s">
        <v>3515</v>
      </c>
      <c r="D1520">
        <v>2010</v>
      </c>
      <c r="E1520">
        <v>4</v>
      </c>
      <c r="F1520">
        <v>4</v>
      </c>
      <c r="G1520" s="22">
        <v>28.87</v>
      </c>
      <c r="H1520" s="5">
        <v>48000</v>
      </c>
      <c r="I1520" s="6">
        <v>9.5999999999999992E-3</v>
      </c>
      <c r="J1520" s="6">
        <v>0.99039999999999995</v>
      </c>
      <c r="K1520" s="6">
        <v>2.1999999999999999E-2</v>
      </c>
      <c r="L1520" s="6">
        <v>0.97799999999999998</v>
      </c>
      <c r="M1520" s="7">
        <v>10965</v>
      </c>
      <c r="N1520" s="7">
        <v>10726</v>
      </c>
      <c r="O1520" s="7">
        <v>11205</v>
      </c>
      <c r="P1520" t="s">
        <v>1702</v>
      </c>
      <c r="Q1520" s="5">
        <f>5*12000*Table3[[#This Row],[FiveYearSurvivalRate]]</f>
        <v>58680</v>
      </c>
      <c r="R1520" s="21">
        <f>365*5*Table3[[#This Row],[FiveYearSurvivalRate]]</f>
        <v>1784.85</v>
      </c>
      <c r="S1520" s="19">
        <f>6000/Table3[[#This Row],[Gas Mileage]]*4</f>
        <v>831.31278143401448</v>
      </c>
      <c r="T1520" s="19">
        <f>5000</f>
        <v>5000</v>
      </c>
      <c r="U1520" s="19">
        <f>Table3[[#This Row],[Price]]^0.2*20000*LOG((Table3[[#This Row],[Age]]+2))*Table3[[#This Row],[FiveYearDeathRate]]</f>
        <v>2200.4850550607093</v>
      </c>
      <c r="V1520" s="19">
        <f>Table3[Price]+Table3[[#This Row],[FiveYearFuelCost]]+Table3[[#This Row],[FiveYearInsurance]]+Table3[[#This Row],[FiveYearRepairCost]]</f>
        <v>18996.797836494723</v>
      </c>
    </row>
    <row r="1521" spans="1:22" x14ac:dyDescent="0.25">
      <c r="A1521" t="s">
        <v>3244</v>
      </c>
      <c r="B1521" t="s">
        <v>3247</v>
      </c>
      <c r="C1521" t="s">
        <v>3248</v>
      </c>
      <c r="D1521">
        <v>2010</v>
      </c>
      <c r="E1521">
        <v>4</v>
      </c>
      <c r="F1521">
        <v>4</v>
      </c>
      <c r="G1521" s="21">
        <v>31.18</v>
      </c>
      <c r="H1521" s="5">
        <v>48000</v>
      </c>
      <c r="I1521" s="6">
        <v>1.6E-2</v>
      </c>
      <c r="J1521" s="6">
        <v>0.98399999999999999</v>
      </c>
      <c r="K1521" s="6">
        <v>0.06</v>
      </c>
      <c r="L1521" s="6">
        <v>0.94</v>
      </c>
      <c r="M1521" s="7">
        <v>7643</v>
      </c>
      <c r="N1521" s="7">
        <v>7432</v>
      </c>
      <c r="O1521" s="7">
        <v>7855</v>
      </c>
      <c r="P1521" t="s">
        <v>1844</v>
      </c>
      <c r="Q1521" s="5">
        <f>5*12000*Table3[[#This Row],[FiveYearSurvivalRate]]</f>
        <v>56400</v>
      </c>
      <c r="R1521" s="21">
        <f>365*5*Table3[[#This Row],[FiveYearSurvivalRate]]</f>
        <v>1715.5</v>
      </c>
      <c r="S1521" s="19">
        <f>6000/Table3[[#This Row],[Gas Mileage]]*4</f>
        <v>769.72418216805647</v>
      </c>
      <c r="T1521" s="19">
        <f>5000</f>
        <v>5000</v>
      </c>
      <c r="U1521" s="19">
        <f>Table3[[#This Row],[Price]]^0.2*20000*LOG((Table3[[#This Row],[Age]]+2))*Table3[[#This Row],[FiveYearDeathRate]]</f>
        <v>5583.3909412035291</v>
      </c>
      <c r="V1521" s="19">
        <f>Table3[Price]+Table3[[#This Row],[FiveYearFuelCost]]+Table3[[#This Row],[FiveYearInsurance]]+Table3[[#This Row],[FiveYearRepairCost]]</f>
        <v>18996.115123371586</v>
      </c>
    </row>
    <row r="1522" spans="1:22" x14ac:dyDescent="0.25">
      <c r="A1522" t="s">
        <v>3398</v>
      </c>
      <c r="B1522" t="s">
        <v>3399</v>
      </c>
      <c r="C1522" t="s">
        <v>3400</v>
      </c>
      <c r="D1522">
        <v>2010</v>
      </c>
      <c r="E1522">
        <v>4</v>
      </c>
      <c r="F1522">
        <v>2.33</v>
      </c>
      <c r="G1522" s="21">
        <v>21.943000000000001</v>
      </c>
      <c r="H1522" s="5">
        <v>48000</v>
      </c>
      <c r="I1522" s="6">
        <v>9.5999999999999992E-3</v>
      </c>
      <c r="J1522" s="6">
        <v>0.99039999999999995</v>
      </c>
      <c r="K1522" s="6">
        <v>2.6800000000000001E-2</v>
      </c>
      <c r="L1522" s="6">
        <v>0.97319999999999995</v>
      </c>
      <c r="M1522" s="7">
        <v>10244</v>
      </c>
      <c r="N1522" s="7">
        <v>9929</v>
      </c>
      <c r="O1522" s="7">
        <v>10559</v>
      </c>
      <c r="P1522" t="s">
        <v>1594</v>
      </c>
      <c r="Q1522" s="5">
        <f>5*12000*Table3[[#This Row],[FiveYearSurvivalRate]]</f>
        <v>58392</v>
      </c>
      <c r="R1522" s="21">
        <f>365*5*Table3[[#This Row],[FiveYearSurvivalRate]]</f>
        <v>1776.09</v>
      </c>
      <c r="S1522" s="19">
        <f>6000/Table3[[#This Row],[Gas Mileage]]*4</f>
        <v>1093.7428792781295</v>
      </c>
      <c r="T1522" s="19">
        <f>5000</f>
        <v>5000</v>
      </c>
      <c r="U1522" s="19">
        <f>Table3[[#This Row],[Price]]^0.2*20000*LOG((Table3[[#This Row],[Age]]+2))*Table3[[#This Row],[FiveYearDeathRate]]</f>
        <v>2644.3730553142686</v>
      </c>
      <c r="V1522" s="19">
        <f>Table3[Price]+Table3[[#This Row],[FiveYearFuelCost]]+Table3[[#This Row],[FiveYearInsurance]]+Table3[[#This Row],[FiveYearRepairCost]]</f>
        <v>18982.115934592399</v>
      </c>
    </row>
    <row r="1523" spans="1:22" x14ac:dyDescent="0.25">
      <c r="A1523" t="s">
        <v>3217</v>
      </c>
      <c r="B1523" t="s">
        <v>3220</v>
      </c>
      <c r="C1523" t="s">
        <v>3221</v>
      </c>
      <c r="D1523">
        <v>2007</v>
      </c>
      <c r="E1523">
        <v>7</v>
      </c>
      <c r="F1523">
        <v>4</v>
      </c>
      <c r="G1523" s="21">
        <v>43.79</v>
      </c>
      <c r="H1523" s="5">
        <v>84000</v>
      </c>
      <c r="I1523" s="6">
        <v>1.6199999999999999E-2</v>
      </c>
      <c r="J1523" s="6">
        <v>0.98380000000000001</v>
      </c>
      <c r="K1523" s="6">
        <v>5.5800000000000002E-2</v>
      </c>
      <c r="L1523" s="6">
        <v>0.94420000000000004</v>
      </c>
      <c r="M1523" s="7">
        <v>7128</v>
      </c>
      <c r="N1523" s="7">
        <v>6955</v>
      </c>
      <c r="O1523" s="7">
        <v>7302</v>
      </c>
      <c r="P1523" t="s">
        <v>752</v>
      </c>
      <c r="Q1523" s="5">
        <f>5*12000*Table3[[#This Row],[FiveYearSurvivalRate]]</f>
        <v>56652</v>
      </c>
      <c r="R1523" s="21">
        <f>365*5*Table3[[#This Row],[FiveYearSurvivalRate]]</f>
        <v>1723.165</v>
      </c>
      <c r="S1523" s="19">
        <f>6000/Table3[[#This Row],[Gas Mileage]]*4</f>
        <v>548.07033569308066</v>
      </c>
      <c r="T1523" s="19">
        <f>5000</f>
        <v>5000</v>
      </c>
      <c r="U1523" s="19">
        <f>Table3[[#This Row],[Price]]^0.2*20000*LOG((Table3[[#This Row],[Age]]+2))*Table3[[#This Row],[FiveYearDeathRate]]</f>
        <v>6279.3760516917591</v>
      </c>
      <c r="V1523" s="19">
        <f>Table3[Price]+Table3[[#This Row],[FiveYearFuelCost]]+Table3[[#This Row],[FiveYearInsurance]]+Table3[[#This Row],[FiveYearRepairCost]]</f>
        <v>18955.44638738484</v>
      </c>
    </row>
    <row r="1524" spans="1:22" x14ac:dyDescent="0.25">
      <c r="A1524" t="s">
        <v>3503</v>
      </c>
      <c r="B1524" t="s">
        <v>3510</v>
      </c>
      <c r="C1524" t="s">
        <v>3511</v>
      </c>
      <c r="D1524">
        <v>2011</v>
      </c>
      <c r="E1524">
        <v>3</v>
      </c>
      <c r="F1524">
        <v>4</v>
      </c>
      <c r="G1524" s="22">
        <v>29.33</v>
      </c>
      <c r="H1524" s="5">
        <v>36000</v>
      </c>
      <c r="I1524" s="6">
        <v>7.1999999999999998E-3</v>
      </c>
      <c r="J1524" s="6">
        <v>0.99280000000000002</v>
      </c>
      <c r="K1524" s="6">
        <v>1.95E-2</v>
      </c>
      <c r="L1524" s="6">
        <v>0.98050000000000004</v>
      </c>
      <c r="M1524" s="7">
        <v>11369</v>
      </c>
      <c r="N1524" s="7">
        <v>11135</v>
      </c>
      <c r="O1524" s="7">
        <v>11602</v>
      </c>
      <c r="P1524" t="s">
        <v>2108</v>
      </c>
      <c r="Q1524" s="5">
        <f>5*12000*Table3[[#This Row],[FiveYearSurvivalRate]]</f>
        <v>58830</v>
      </c>
      <c r="R1524" s="21">
        <f>365*5*Table3[[#This Row],[FiveYearSurvivalRate]]</f>
        <v>1789.4125000000001</v>
      </c>
      <c r="S1524" s="19">
        <f>6000/Table3[[#This Row],[Gas Mileage]]*4</f>
        <v>818.27480395499492</v>
      </c>
      <c r="T1524" s="19">
        <f>5000</f>
        <v>5000</v>
      </c>
      <c r="U1524" s="19">
        <f>Table3[[#This Row],[Price]]^0.2*20000*LOG((Table3[[#This Row],[Age]]+2))*Table3[[#This Row],[FiveYearDeathRate]]</f>
        <v>1764.6866454706012</v>
      </c>
      <c r="V1524" s="19">
        <f>Table3[Price]+Table3[[#This Row],[FiveYearFuelCost]]+Table3[[#This Row],[FiveYearInsurance]]+Table3[[#This Row],[FiveYearRepairCost]]</f>
        <v>18951.961449425595</v>
      </c>
    </row>
    <row r="1525" spans="1:22" x14ac:dyDescent="0.25">
      <c r="A1525" t="s">
        <v>3503</v>
      </c>
      <c r="B1525" t="s">
        <v>3514</v>
      </c>
      <c r="C1525" t="s">
        <v>3515</v>
      </c>
      <c r="D1525">
        <v>2009</v>
      </c>
      <c r="E1525">
        <v>5</v>
      </c>
      <c r="F1525">
        <v>4</v>
      </c>
      <c r="G1525" s="22">
        <v>28.87</v>
      </c>
      <c r="H1525" s="5">
        <v>60000</v>
      </c>
      <c r="I1525" s="6">
        <v>1.2E-2</v>
      </c>
      <c r="J1525" s="6">
        <v>0.98799999999999999</v>
      </c>
      <c r="K1525" s="6">
        <v>3.6999999999999998E-2</v>
      </c>
      <c r="L1525" s="6">
        <v>0.96299999999999997</v>
      </c>
      <c r="M1525" s="7">
        <v>9236</v>
      </c>
      <c r="N1525" s="7">
        <v>9007</v>
      </c>
      <c r="O1525" s="7">
        <v>9465</v>
      </c>
      <c r="P1525" t="s">
        <v>1336</v>
      </c>
      <c r="Q1525" s="5">
        <f>5*12000*Table3[[#This Row],[FiveYearSurvivalRate]]</f>
        <v>57780</v>
      </c>
      <c r="R1525" s="21">
        <f>365*5*Table3[[#This Row],[FiveYearSurvivalRate]]</f>
        <v>1757.4749999999999</v>
      </c>
      <c r="S1525" s="19">
        <f>6000/Table3[[#This Row],[Gas Mileage]]*4</f>
        <v>831.31278143401448</v>
      </c>
      <c r="T1525" s="19">
        <f>5000</f>
        <v>5000</v>
      </c>
      <c r="U1525" s="19">
        <f>Table3[[#This Row],[Price]]^0.2*20000*LOG((Table3[[#This Row],[Age]]+2))*Table3[[#This Row],[FiveYearDeathRate]]</f>
        <v>3883.6098959202691</v>
      </c>
      <c r="V1525" s="19">
        <f>Table3[Price]+Table3[[#This Row],[FiveYearFuelCost]]+Table3[[#This Row],[FiveYearInsurance]]+Table3[[#This Row],[FiveYearRepairCost]]</f>
        <v>18950.922677354283</v>
      </c>
    </row>
    <row r="1526" spans="1:22" x14ac:dyDescent="0.25">
      <c r="A1526" t="s">
        <v>3301</v>
      </c>
      <c r="B1526" t="s">
        <v>3310</v>
      </c>
      <c r="C1526" t="s">
        <v>3311</v>
      </c>
      <c r="D1526">
        <v>2007</v>
      </c>
      <c r="E1526">
        <v>7</v>
      </c>
      <c r="F1526">
        <v>3</v>
      </c>
      <c r="G1526" s="21">
        <v>26.68</v>
      </c>
      <c r="H1526" s="5">
        <v>84000</v>
      </c>
      <c r="I1526" s="6">
        <v>1.7000000000000001E-2</v>
      </c>
      <c r="J1526" s="6">
        <v>0.98299999999999998</v>
      </c>
      <c r="K1526" s="6">
        <v>7.5266666699999998E-2</v>
      </c>
      <c r="L1526" s="6">
        <v>0.92473333329999996</v>
      </c>
      <c r="M1526" s="7">
        <v>5111</v>
      </c>
      <c r="N1526" s="7">
        <v>4974</v>
      </c>
      <c r="O1526" s="7">
        <v>5247</v>
      </c>
      <c r="P1526" t="s">
        <v>810</v>
      </c>
      <c r="Q1526" s="5">
        <f>5*12000*Table3[[#This Row],[FiveYearSurvivalRate]]</f>
        <v>55483.999997999999</v>
      </c>
      <c r="R1526" s="21">
        <f>365*5*Table3[[#This Row],[FiveYearSurvivalRate]]</f>
        <v>1687.6383332724999</v>
      </c>
      <c r="S1526" s="19">
        <f>6000/Table3[[#This Row],[Gas Mileage]]*4</f>
        <v>899.55022488755628</v>
      </c>
      <c r="T1526" s="19">
        <f>5000</f>
        <v>5000</v>
      </c>
      <c r="U1526" s="19">
        <f>Table3[[#This Row],[Price]]^0.2*20000*LOG((Table3[[#This Row],[Age]]+2))*Table3[[#This Row],[FiveYearDeathRate]]</f>
        <v>7924.8785343066747</v>
      </c>
      <c r="V1526" s="19">
        <f>Table3[Price]+Table3[[#This Row],[FiveYearFuelCost]]+Table3[[#This Row],[FiveYearInsurance]]+Table3[[#This Row],[FiveYearRepairCost]]</f>
        <v>18935.42875919423</v>
      </c>
    </row>
    <row r="1527" spans="1:22" x14ac:dyDescent="0.25">
      <c r="A1527" t="s">
        <v>3118</v>
      </c>
      <c r="B1527" t="s">
        <v>3129</v>
      </c>
      <c r="C1527" t="s">
        <v>3130</v>
      </c>
      <c r="D1527">
        <v>2010</v>
      </c>
      <c r="E1527">
        <v>4</v>
      </c>
      <c r="F1527">
        <v>2</v>
      </c>
      <c r="G1527" s="21">
        <v>27</v>
      </c>
      <c r="H1527" s="5">
        <v>48000</v>
      </c>
      <c r="I1527" s="6">
        <v>1.52E-2</v>
      </c>
      <c r="J1527" s="6">
        <v>0.98480000000000001</v>
      </c>
      <c r="K1527" s="6">
        <v>4.1799999999999997E-2</v>
      </c>
      <c r="L1527" s="6">
        <v>0.95820000000000005</v>
      </c>
      <c r="M1527" s="7">
        <v>9013</v>
      </c>
      <c r="N1527" s="7">
        <v>8830</v>
      </c>
      <c r="O1527" s="7">
        <v>9195</v>
      </c>
      <c r="P1527" t="s">
        <v>1754</v>
      </c>
      <c r="Q1527" s="5">
        <f>5*12000*Table3[[#This Row],[FiveYearSurvivalRate]]</f>
        <v>57492</v>
      </c>
      <c r="R1527" s="21">
        <f>365*5*Table3[[#This Row],[FiveYearSurvivalRate]]</f>
        <v>1748.7150000000001</v>
      </c>
      <c r="S1527" s="19">
        <f>6000/Table3[[#This Row],[Gas Mileage]]*4</f>
        <v>888.88888888888891</v>
      </c>
      <c r="T1527" s="19">
        <f>5000</f>
        <v>5000</v>
      </c>
      <c r="U1527" s="19">
        <f>Table3[[#This Row],[Price]]^0.2*20000*LOG((Table3[[#This Row],[Age]]+2))*Table3[[#This Row],[FiveYearDeathRate]]</f>
        <v>4020.1677127431899</v>
      </c>
      <c r="V1527" s="19">
        <f>Table3[Price]+Table3[[#This Row],[FiveYearFuelCost]]+Table3[[#This Row],[FiveYearInsurance]]+Table3[[#This Row],[FiveYearRepairCost]]</f>
        <v>18922.056601632077</v>
      </c>
    </row>
    <row r="1528" spans="1:22" x14ac:dyDescent="0.25">
      <c r="A1528" t="s">
        <v>3301</v>
      </c>
      <c r="B1528" t="s">
        <v>3308</v>
      </c>
      <c r="C1528" t="s">
        <v>3309</v>
      </c>
      <c r="D1528">
        <v>2013</v>
      </c>
      <c r="E1528">
        <v>1</v>
      </c>
      <c r="F1528">
        <v>4</v>
      </c>
      <c r="G1528" s="21">
        <v>27.806000000000001</v>
      </c>
      <c r="H1528" s="5">
        <v>12000</v>
      </c>
      <c r="I1528" s="6">
        <v>2.3999999999999998E-3</v>
      </c>
      <c r="J1528" s="6">
        <v>0.99760000000000004</v>
      </c>
      <c r="K1528" s="6">
        <v>1.4500000000000001E-2</v>
      </c>
      <c r="L1528" s="6">
        <v>0.98550000000000004</v>
      </c>
      <c r="M1528" s="7">
        <v>12140</v>
      </c>
      <c r="N1528" s="7">
        <v>11840</v>
      </c>
      <c r="O1528" s="7">
        <v>12440</v>
      </c>
      <c r="P1528" t="s">
        <v>2990</v>
      </c>
      <c r="Q1528" s="5">
        <f>5*12000*Table3[[#This Row],[FiveYearSurvivalRate]]</f>
        <v>59130</v>
      </c>
      <c r="R1528" s="21">
        <f>365*5*Table3[[#This Row],[FiveYearSurvivalRate]]</f>
        <v>1798.5375000000001</v>
      </c>
      <c r="S1528" s="19">
        <f>6000/Table3[[#This Row],[Gas Mileage]]*4</f>
        <v>863.12306696396456</v>
      </c>
      <c r="T1528" s="19">
        <f>5000</f>
        <v>5000</v>
      </c>
      <c r="U1528" s="19">
        <f>Table3[[#This Row],[Price]]^0.2*20000*LOG((Table3[[#This Row],[Age]]+2))*Table3[[#This Row],[FiveYearDeathRate]]</f>
        <v>907.54987043088761</v>
      </c>
      <c r="V1528" s="19">
        <f>Table3[Price]+Table3[[#This Row],[FiveYearFuelCost]]+Table3[[#This Row],[FiveYearInsurance]]+Table3[[#This Row],[FiveYearRepairCost]]</f>
        <v>18910.672937394851</v>
      </c>
    </row>
    <row r="1529" spans="1:22" x14ac:dyDescent="0.25">
      <c r="A1529" t="s">
        <v>3301</v>
      </c>
      <c r="B1529" t="s">
        <v>3326</v>
      </c>
      <c r="C1529" t="s">
        <v>3327</v>
      </c>
      <c r="D1529">
        <v>2009</v>
      </c>
      <c r="E1529">
        <v>5</v>
      </c>
      <c r="F1529">
        <v>2.33</v>
      </c>
      <c r="G1529" s="21">
        <v>23.85</v>
      </c>
      <c r="H1529" s="5">
        <v>60000</v>
      </c>
      <c r="I1529" s="6">
        <v>1.2E-2</v>
      </c>
      <c r="J1529" s="6">
        <v>0.98799999999999999</v>
      </c>
      <c r="K1529" s="6">
        <v>3.6999999999999998E-2</v>
      </c>
      <c r="L1529" s="6">
        <v>0.96299999999999997</v>
      </c>
      <c r="M1529" s="7">
        <v>9036</v>
      </c>
      <c r="N1529" s="7">
        <v>8829</v>
      </c>
      <c r="O1529" s="7">
        <v>9243</v>
      </c>
      <c r="P1529" t="s">
        <v>1534</v>
      </c>
      <c r="Q1529" s="5">
        <f>5*12000*Table3[[#This Row],[FiveYearSurvivalRate]]</f>
        <v>57780</v>
      </c>
      <c r="R1529" s="21">
        <f>365*5*Table3[[#This Row],[FiveYearSurvivalRate]]</f>
        <v>1757.4749999999999</v>
      </c>
      <c r="S1529" s="19">
        <f>6000/Table3[[#This Row],[Gas Mileage]]*4</f>
        <v>1006.2893081761006</v>
      </c>
      <c r="T1529" s="19">
        <f>5000</f>
        <v>5000</v>
      </c>
      <c r="U1529" s="19">
        <f>Table3[[#This Row],[Price]]^0.2*20000*LOG((Table3[[#This Row],[Age]]+2))*Table3[[#This Row],[FiveYearDeathRate]]</f>
        <v>3866.6428427364995</v>
      </c>
      <c r="V1529" s="19">
        <f>Table3[Price]+Table3[[#This Row],[FiveYearFuelCost]]+Table3[[#This Row],[FiveYearInsurance]]+Table3[[#This Row],[FiveYearRepairCost]]</f>
        <v>18908.932150912602</v>
      </c>
    </row>
    <row r="1530" spans="1:22" x14ac:dyDescent="0.25">
      <c r="A1530" t="s">
        <v>3217</v>
      </c>
      <c r="B1530" t="s">
        <v>3220</v>
      </c>
      <c r="C1530" t="s">
        <v>3221</v>
      </c>
      <c r="D1530">
        <v>2006</v>
      </c>
      <c r="E1530">
        <v>8</v>
      </c>
      <c r="F1530">
        <v>4</v>
      </c>
      <c r="G1530" s="21">
        <v>43.79</v>
      </c>
      <c r="H1530" s="5">
        <v>96000</v>
      </c>
      <c r="I1530" s="6">
        <v>1.8800000000000001E-2</v>
      </c>
      <c r="J1530" s="6">
        <v>0.98119999999999996</v>
      </c>
      <c r="K1530" s="6">
        <v>6.5199999999999994E-2</v>
      </c>
      <c r="L1530" s="6">
        <v>0.93479999999999996</v>
      </c>
      <c r="M1530" s="7">
        <v>5945</v>
      </c>
      <c r="N1530" s="7">
        <v>5837</v>
      </c>
      <c r="O1530" s="7">
        <v>6053</v>
      </c>
      <c r="P1530" t="s">
        <v>420</v>
      </c>
      <c r="Q1530" s="5">
        <f>5*12000*Table3[[#This Row],[FiveYearSurvivalRate]]</f>
        <v>56088</v>
      </c>
      <c r="R1530" s="21">
        <f>365*5*Table3[[#This Row],[FiveYearSurvivalRate]]</f>
        <v>1706.01</v>
      </c>
      <c r="S1530" s="19">
        <f>6000/Table3[[#This Row],[Gas Mileage]]*4</f>
        <v>548.07033569308066</v>
      </c>
      <c r="T1530" s="19">
        <f>5000</f>
        <v>5000</v>
      </c>
      <c r="U1530" s="19">
        <f>Table3[[#This Row],[Price]]^0.2*20000*LOG((Table3[[#This Row],[Age]]+2))*Table3[[#This Row],[FiveYearDeathRate]]</f>
        <v>7414.9454980190076</v>
      </c>
      <c r="V1530" s="19">
        <f>Table3[Price]+Table3[[#This Row],[FiveYearFuelCost]]+Table3[[#This Row],[FiveYearInsurance]]+Table3[[#This Row],[FiveYearRepairCost]]</f>
        <v>18908.015833712088</v>
      </c>
    </row>
    <row r="1531" spans="1:22" x14ac:dyDescent="0.25">
      <c r="A1531" t="s">
        <v>3413</v>
      </c>
      <c r="B1531" t="s">
        <v>3436</v>
      </c>
      <c r="C1531" t="s">
        <v>3437</v>
      </c>
      <c r="D1531">
        <v>2009</v>
      </c>
      <c r="E1531">
        <v>5</v>
      </c>
      <c r="F1531">
        <v>3.67</v>
      </c>
      <c r="G1531" s="21">
        <v>30.062999999999999</v>
      </c>
      <c r="H1531" s="5">
        <v>60000</v>
      </c>
      <c r="I1531" s="6">
        <v>1.2E-2</v>
      </c>
      <c r="J1531" s="6">
        <v>0.98799999999999999</v>
      </c>
      <c r="K1531" s="6">
        <v>4.9000000000000002E-2</v>
      </c>
      <c r="L1531" s="6">
        <v>0.95099999999999996</v>
      </c>
      <c r="M1531" s="7">
        <v>8098</v>
      </c>
      <c r="N1531" s="7">
        <v>7894</v>
      </c>
      <c r="O1531" s="7">
        <v>8303</v>
      </c>
      <c r="P1531" t="s">
        <v>1260</v>
      </c>
      <c r="Q1531" s="5">
        <f>5*12000*Table3[[#This Row],[FiveYearSurvivalRate]]</f>
        <v>57060</v>
      </c>
      <c r="R1531" s="21">
        <f>365*5*Table3[[#This Row],[FiveYearSurvivalRate]]</f>
        <v>1735.5749999999998</v>
      </c>
      <c r="S1531" s="19">
        <f>6000/Table3[[#This Row],[Gas Mileage]]*4</f>
        <v>798.32352060672588</v>
      </c>
      <c r="T1531" s="19">
        <f>5000</f>
        <v>5000</v>
      </c>
      <c r="U1531" s="19">
        <f>Table3[[#This Row],[Price]]^0.2*20000*LOG((Table3[[#This Row],[Age]]+2))*Table3[[#This Row],[FiveYearDeathRate]]</f>
        <v>5009.6654545648134</v>
      </c>
      <c r="V1531" s="19">
        <f>Table3[Price]+Table3[[#This Row],[FiveYearFuelCost]]+Table3[[#This Row],[FiveYearInsurance]]+Table3[[#This Row],[FiveYearRepairCost]]</f>
        <v>18905.988975171538</v>
      </c>
    </row>
    <row r="1532" spans="1:22" x14ac:dyDescent="0.25">
      <c r="A1532" t="s">
        <v>3217</v>
      </c>
      <c r="B1532" t="s">
        <v>3220</v>
      </c>
      <c r="C1532" t="s">
        <v>3221</v>
      </c>
      <c r="D1532">
        <v>2009</v>
      </c>
      <c r="E1532">
        <v>5</v>
      </c>
      <c r="F1532">
        <v>4</v>
      </c>
      <c r="G1532" s="21">
        <v>43.79</v>
      </c>
      <c r="H1532" s="5">
        <v>60000</v>
      </c>
      <c r="I1532" s="6">
        <v>1.0999999999999999E-2</v>
      </c>
      <c r="J1532" s="6">
        <v>0.98899999999999999</v>
      </c>
      <c r="K1532" s="6">
        <v>3.6999999999999998E-2</v>
      </c>
      <c r="L1532" s="6">
        <v>0.96299999999999997</v>
      </c>
      <c r="M1532" s="7">
        <v>9406</v>
      </c>
      <c r="N1532" s="7">
        <v>9232</v>
      </c>
      <c r="O1532" s="7">
        <v>9579</v>
      </c>
      <c r="P1532" t="s">
        <v>1452</v>
      </c>
      <c r="Q1532" s="5">
        <f>5*12000*Table3[[#This Row],[FiveYearSurvivalRate]]</f>
        <v>57780</v>
      </c>
      <c r="R1532" s="21">
        <f>365*5*Table3[[#This Row],[FiveYearSurvivalRate]]</f>
        <v>1757.4749999999999</v>
      </c>
      <c r="S1532" s="19">
        <f>6000/Table3[[#This Row],[Gas Mileage]]*4</f>
        <v>548.07033569308066</v>
      </c>
      <c r="T1532" s="19">
        <f>5000</f>
        <v>5000</v>
      </c>
      <c r="U1532" s="19">
        <f>Table3[[#This Row],[Price]]^0.2*20000*LOG((Table3[[#This Row],[Age]]+2))*Table3[[#This Row],[FiveYearDeathRate]]</f>
        <v>3897.8023138969579</v>
      </c>
      <c r="V1532" s="19">
        <f>Table3[Price]+Table3[[#This Row],[FiveYearFuelCost]]+Table3[[#This Row],[FiveYearInsurance]]+Table3[[#This Row],[FiveYearRepairCost]]</f>
        <v>18851.872649590037</v>
      </c>
    </row>
    <row r="1533" spans="1:22" x14ac:dyDescent="0.25">
      <c r="A1533" t="s">
        <v>3466</v>
      </c>
      <c r="B1533" t="s">
        <v>3475</v>
      </c>
      <c r="C1533" t="s">
        <v>3476</v>
      </c>
      <c r="D1533">
        <v>2007</v>
      </c>
      <c r="E1533">
        <v>7</v>
      </c>
      <c r="F1533">
        <v>1.33</v>
      </c>
      <c r="G1533" s="21">
        <v>30.556999999999999</v>
      </c>
      <c r="H1533" s="5">
        <v>84000</v>
      </c>
      <c r="I1533" s="6">
        <v>1.8800000000000001E-2</v>
      </c>
      <c r="J1533" s="6">
        <v>0.98119999999999996</v>
      </c>
      <c r="K1533" s="6">
        <v>6.1866666700000003E-2</v>
      </c>
      <c r="L1533" s="6">
        <v>0.93813333330000004</v>
      </c>
      <c r="M1533" s="7">
        <v>6277</v>
      </c>
      <c r="N1533" s="7">
        <v>6134</v>
      </c>
      <c r="O1533" s="7">
        <v>6420</v>
      </c>
      <c r="P1533" t="s">
        <v>604</v>
      </c>
      <c r="Q1533" s="5">
        <f>5*12000*Table3[[#This Row],[FiveYearSurvivalRate]]</f>
        <v>56287.999997999999</v>
      </c>
      <c r="R1533" s="21">
        <f>365*5*Table3[[#This Row],[FiveYearSurvivalRate]]</f>
        <v>1712.0933332725001</v>
      </c>
      <c r="S1533" s="19">
        <f>6000/Table3[[#This Row],[Gas Mileage]]*4</f>
        <v>785.41741663121388</v>
      </c>
      <c r="T1533" s="19">
        <f>5000</f>
        <v>5000</v>
      </c>
      <c r="U1533" s="19">
        <f>Table3[[#This Row],[Price]]^0.2*20000*LOG((Table3[[#This Row],[Age]]+2))*Table3[[#This Row],[FiveYearDeathRate]]</f>
        <v>6787.2820713091423</v>
      </c>
      <c r="V1533" s="19">
        <f>Table3[Price]+Table3[[#This Row],[FiveYearFuelCost]]+Table3[[#This Row],[FiveYearInsurance]]+Table3[[#This Row],[FiveYearRepairCost]]</f>
        <v>18849.699487940357</v>
      </c>
    </row>
    <row r="1534" spans="1:22" x14ac:dyDescent="0.25">
      <c r="A1534" t="s">
        <v>3217</v>
      </c>
      <c r="B1534" t="s">
        <v>3218</v>
      </c>
      <c r="C1534" t="s">
        <v>3219</v>
      </c>
      <c r="D1534">
        <v>2007</v>
      </c>
      <c r="E1534">
        <v>7</v>
      </c>
      <c r="F1534">
        <v>2.67</v>
      </c>
      <c r="G1534" s="21">
        <v>26.29</v>
      </c>
      <c r="H1534" s="5">
        <v>84000</v>
      </c>
      <c r="I1534" s="6">
        <v>1.6199999999999999E-2</v>
      </c>
      <c r="J1534" s="6">
        <v>0.98380000000000001</v>
      </c>
      <c r="K1534" s="6">
        <v>5.5800000000000002E-2</v>
      </c>
      <c r="L1534" s="6">
        <v>0.94420000000000004</v>
      </c>
      <c r="M1534" s="7">
        <v>6721</v>
      </c>
      <c r="N1534" s="7">
        <v>6609</v>
      </c>
      <c r="O1534" s="7">
        <v>6833</v>
      </c>
      <c r="P1534" t="s">
        <v>750</v>
      </c>
      <c r="Q1534" s="5">
        <f>5*12000*Table3[[#This Row],[FiveYearSurvivalRate]]</f>
        <v>56652</v>
      </c>
      <c r="R1534" s="21">
        <f>365*5*Table3[[#This Row],[FiveYearSurvivalRate]]</f>
        <v>1723.165</v>
      </c>
      <c r="S1534" s="19">
        <f>6000/Table3[[#This Row],[Gas Mileage]]*4</f>
        <v>912.89463674400918</v>
      </c>
      <c r="T1534" s="19">
        <f>5000</f>
        <v>5000</v>
      </c>
      <c r="U1534" s="19">
        <f>Table3[[#This Row],[Price]]^0.2*20000*LOG((Table3[[#This Row],[Age]]+2))*Table3[[#This Row],[FiveYearDeathRate]]</f>
        <v>6205.9708768966675</v>
      </c>
      <c r="V1534" s="19">
        <f>Table3[Price]+Table3[[#This Row],[FiveYearFuelCost]]+Table3[[#This Row],[FiveYearInsurance]]+Table3[[#This Row],[FiveYearRepairCost]]</f>
        <v>18839.865513640678</v>
      </c>
    </row>
    <row r="1535" spans="1:22" x14ac:dyDescent="0.25">
      <c r="A1535" t="s">
        <v>3466</v>
      </c>
      <c r="B1535" t="s">
        <v>3475</v>
      </c>
      <c r="C1535" t="s">
        <v>3476</v>
      </c>
      <c r="D1535">
        <v>2011</v>
      </c>
      <c r="E1535">
        <v>3</v>
      </c>
      <c r="F1535">
        <v>4</v>
      </c>
      <c r="G1535" s="21">
        <v>30.556999999999999</v>
      </c>
      <c r="H1535" s="5">
        <v>36000</v>
      </c>
      <c r="I1535" s="6">
        <v>7.1999999999999998E-3</v>
      </c>
      <c r="J1535" s="6">
        <v>0.99280000000000002</v>
      </c>
      <c r="K1535" s="6">
        <v>2.2200000000000001E-2</v>
      </c>
      <c r="L1535" s="6">
        <v>0.9778</v>
      </c>
      <c r="M1535" s="7">
        <v>11023</v>
      </c>
      <c r="N1535" s="7">
        <v>10755</v>
      </c>
      <c r="O1535" s="7">
        <v>11291</v>
      </c>
      <c r="P1535" t="s">
        <v>2074</v>
      </c>
      <c r="Q1535" s="5">
        <f>5*12000*Table3[[#This Row],[FiveYearSurvivalRate]]</f>
        <v>58668</v>
      </c>
      <c r="R1535" s="21">
        <f>365*5*Table3[[#This Row],[FiveYearSurvivalRate]]</f>
        <v>1784.4849999999999</v>
      </c>
      <c r="S1535" s="19">
        <f>6000/Table3[[#This Row],[Gas Mileage]]*4</f>
        <v>785.41741663121388</v>
      </c>
      <c r="T1535" s="19">
        <f>5000</f>
        <v>5000</v>
      </c>
      <c r="U1535" s="19">
        <f>Table3[[#This Row],[Price]]^0.2*20000*LOG((Table3[[#This Row],[Age]]+2))*Table3[[#This Row],[FiveYearDeathRate]]</f>
        <v>1996.6478295286311</v>
      </c>
      <c r="V1535" s="19">
        <f>Table3[Price]+Table3[[#This Row],[FiveYearFuelCost]]+Table3[[#This Row],[FiveYearInsurance]]+Table3[[#This Row],[FiveYearRepairCost]]</f>
        <v>18805.065246159847</v>
      </c>
    </row>
    <row r="1536" spans="1:22" x14ac:dyDescent="0.25">
      <c r="A1536" t="s">
        <v>3398</v>
      </c>
      <c r="B1536" t="s">
        <v>3407</v>
      </c>
      <c r="C1536" t="s">
        <v>3408</v>
      </c>
      <c r="D1536">
        <v>2012</v>
      </c>
      <c r="E1536">
        <v>2</v>
      </c>
      <c r="F1536">
        <v>4</v>
      </c>
      <c r="G1536" s="21">
        <v>25.969000000000001</v>
      </c>
      <c r="H1536" s="5">
        <v>24000</v>
      </c>
      <c r="I1536" s="6">
        <v>4.7999999999999996E-3</v>
      </c>
      <c r="J1536" s="6">
        <v>0.99519999999999997</v>
      </c>
      <c r="K1536" s="6">
        <v>1.9400000000000001E-2</v>
      </c>
      <c r="L1536" s="6">
        <v>0.98060000000000003</v>
      </c>
      <c r="M1536" s="7">
        <v>11342</v>
      </c>
      <c r="N1536" s="7">
        <v>11112</v>
      </c>
      <c r="O1536" s="7">
        <v>11572</v>
      </c>
      <c r="P1536" t="s">
        <v>2370</v>
      </c>
      <c r="Q1536" s="5">
        <f>5*12000*Table3[[#This Row],[FiveYearSurvivalRate]]</f>
        <v>58836</v>
      </c>
      <c r="R1536" s="21">
        <f>365*5*Table3[[#This Row],[FiveYearSurvivalRate]]</f>
        <v>1789.595</v>
      </c>
      <c r="S1536" s="19">
        <f>6000/Table3[[#This Row],[Gas Mileage]]*4</f>
        <v>924.17882860333475</v>
      </c>
      <c r="T1536" s="19">
        <f>5000</f>
        <v>5000</v>
      </c>
      <c r="U1536" s="19">
        <f>Table3[[#This Row],[Price]]^0.2*20000*LOG((Table3[[#This Row],[Age]]+2))*Table3[[#This Row],[FiveYearDeathRate]]</f>
        <v>1511.5044224270528</v>
      </c>
      <c r="V1536" s="19">
        <f>Table3[Price]+Table3[[#This Row],[FiveYearFuelCost]]+Table3[[#This Row],[FiveYearInsurance]]+Table3[[#This Row],[FiveYearRepairCost]]</f>
        <v>18777.683251030387</v>
      </c>
    </row>
    <row r="1537" spans="1:22" x14ac:dyDescent="0.25">
      <c r="A1537" t="s">
        <v>3453</v>
      </c>
      <c r="B1537" t="s">
        <v>3454</v>
      </c>
      <c r="C1537" t="s">
        <v>3455</v>
      </c>
      <c r="D1537">
        <v>2007</v>
      </c>
      <c r="E1537">
        <v>7</v>
      </c>
      <c r="F1537">
        <v>4</v>
      </c>
      <c r="G1537" s="21">
        <v>23.937999999999999</v>
      </c>
      <c r="H1537" s="5">
        <v>84000</v>
      </c>
      <c r="I1537" s="6">
        <v>3.8E-3</v>
      </c>
      <c r="J1537" s="6">
        <v>0.99619999999999997</v>
      </c>
      <c r="K1537" s="6">
        <v>3.7933333299999997E-2</v>
      </c>
      <c r="L1537" s="6">
        <v>0.96206666669999996</v>
      </c>
      <c r="M1537" s="7">
        <v>8347</v>
      </c>
      <c r="N1537" s="7">
        <v>8143</v>
      </c>
      <c r="O1537" s="7">
        <v>8551</v>
      </c>
      <c r="P1537" t="s">
        <v>586</v>
      </c>
      <c r="Q1537" s="5">
        <f>5*12000*Table3[[#This Row],[FiveYearSurvivalRate]]</f>
        <v>57724.000002000001</v>
      </c>
      <c r="R1537" s="21">
        <f>365*5*Table3[[#This Row],[FiveYearSurvivalRate]]</f>
        <v>1755.7716667274999</v>
      </c>
      <c r="S1537" s="19">
        <f>6000/Table3[[#This Row],[Gas Mileage]]*4</f>
        <v>1002.5900242292589</v>
      </c>
      <c r="T1537" s="19">
        <f>5000</f>
        <v>5000</v>
      </c>
      <c r="U1537" s="19">
        <f>Table3[[#This Row],[Price]]^0.2*20000*LOG((Table3[[#This Row],[Age]]+2))*Table3[[#This Row],[FiveYearDeathRate]]</f>
        <v>4405.7093705975813</v>
      </c>
      <c r="V1537" s="19">
        <f>Table3[Price]+Table3[[#This Row],[FiveYearFuelCost]]+Table3[[#This Row],[FiveYearInsurance]]+Table3[[#This Row],[FiveYearRepairCost]]</f>
        <v>18755.299394826841</v>
      </c>
    </row>
    <row r="1538" spans="1:22" x14ac:dyDescent="0.25">
      <c r="A1538" t="s">
        <v>3503</v>
      </c>
      <c r="B1538" t="s">
        <v>3516</v>
      </c>
      <c r="C1538" t="s">
        <v>3517</v>
      </c>
      <c r="D1538">
        <v>2008</v>
      </c>
      <c r="E1538">
        <v>6</v>
      </c>
      <c r="F1538">
        <v>4</v>
      </c>
      <c r="G1538" s="22">
        <v>26.84</v>
      </c>
      <c r="H1538" s="5">
        <v>72000</v>
      </c>
      <c r="I1538" s="6">
        <v>1.4500000000000001E-2</v>
      </c>
      <c r="J1538" s="6">
        <v>0.98550000000000004</v>
      </c>
      <c r="K1538" s="6">
        <v>5.6133333299999998E-2</v>
      </c>
      <c r="L1538" s="6">
        <v>0.94386666669999997</v>
      </c>
      <c r="M1538" s="7">
        <v>6884</v>
      </c>
      <c r="N1538" s="7">
        <v>6770</v>
      </c>
      <c r="O1538" s="7">
        <v>6997</v>
      </c>
      <c r="P1538" t="s">
        <v>978</v>
      </c>
      <c r="Q1538" s="5">
        <f>5*12000*Table3[[#This Row],[FiveYearSurvivalRate]]</f>
        <v>56632.000002000001</v>
      </c>
      <c r="R1538" s="21">
        <f>365*5*Table3[[#This Row],[FiveYearSurvivalRate]]</f>
        <v>1722.5566667275</v>
      </c>
      <c r="S1538" s="19">
        <f>6000/Table3[[#This Row],[Gas Mileage]]*4</f>
        <v>894.18777943368104</v>
      </c>
      <c r="T1538" s="19">
        <f>5000</f>
        <v>5000</v>
      </c>
      <c r="U1538" s="19">
        <f>Table3[[#This Row],[Price]]^0.2*20000*LOG((Table3[[#This Row],[Age]]+2))*Table3[[#This Row],[FiveYearDeathRate]]</f>
        <v>5936.7673105798631</v>
      </c>
      <c r="V1538" s="19">
        <f>Table3[Price]+Table3[[#This Row],[FiveYearFuelCost]]+Table3[[#This Row],[FiveYearInsurance]]+Table3[[#This Row],[FiveYearRepairCost]]</f>
        <v>18714.955090013544</v>
      </c>
    </row>
    <row r="1539" spans="1:22" x14ac:dyDescent="0.25">
      <c r="A1539" t="s">
        <v>3503</v>
      </c>
      <c r="B1539" t="s">
        <v>3518</v>
      </c>
      <c r="C1539" t="s">
        <v>3519</v>
      </c>
      <c r="D1539">
        <v>2008</v>
      </c>
      <c r="E1539">
        <v>6</v>
      </c>
      <c r="F1539">
        <v>3.33</v>
      </c>
      <c r="G1539" s="22">
        <v>28.32</v>
      </c>
      <c r="H1539" s="5">
        <v>72000</v>
      </c>
      <c r="I1539" s="6">
        <v>1.4500000000000001E-2</v>
      </c>
      <c r="J1539" s="6">
        <v>0.98550000000000004</v>
      </c>
      <c r="K1539" s="6">
        <v>5.6133333299999998E-2</v>
      </c>
      <c r="L1539" s="6">
        <v>0.94386666669999997</v>
      </c>
      <c r="M1539" s="7">
        <v>6920</v>
      </c>
      <c r="N1539" s="7">
        <v>6836</v>
      </c>
      <c r="O1539" s="7">
        <v>7004</v>
      </c>
      <c r="P1539" t="s">
        <v>980</v>
      </c>
      <c r="Q1539" s="5">
        <f>5*12000*Table3[[#This Row],[FiveYearSurvivalRate]]</f>
        <v>56632.000002000001</v>
      </c>
      <c r="R1539" s="21">
        <f>365*5*Table3[[#This Row],[FiveYearSurvivalRate]]</f>
        <v>1722.5566667275</v>
      </c>
      <c r="S1539" s="19">
        <f>6000/Table3[[#This Row],[Gas Mileage]]*4</f>
        <v>847.45762711864404</v>
      </c>
      <c r="T1539" s="19">
        <f>5000</f>
        <v>5000</v>
      </c>
      <c r="U1539" s="19">
        <f>Table3[[#This Row],[Price]]^0.2*20000*LOG((Table3[[#This Row],[Age]]+2))*Table3[[#This Row],[FiveYearDeathRate]]</f>
        <v>5942.9636485301253</v>
      </c>
      <c r="V1539" s="19">
        <f>Table3[Price]+Table3[[#This Row],[FiveYearFuelCost]]+Table3[[#This Row],[FiveYearInsurance]]+Table3[[#This Row],[FiveYearRepairCost]]</f>
        <v>18710.421275648769</v>
      </c>
    </row>
    <row r="1540" spans="1:22" x14ac:dyDescent="0.25">
      <c r="A1540" t="s">
        <v>3301</v>
      </c>
      <c r="B1540" t="s">
        <v>3306</v>
      </c>
      <c r="C1540" t="s">
        <v>3307</v>
      </c>
      <c r="D1540">
        <v>2012</v>
      </c>
      <c r="E1540">
        <v>2</v>
      </c>
      <c r="F1540">
        <v>4</v>
      </c>
      <c r="G1540" s="21">
        <v>25.94</v>
      </c>
      <c r="H1540" s="5">
        <v>24000</v>
      </c>
      <c r="I1540" s="6">
        <v>4.7999999999999996E-3</v>
      </c>
      <c r="J1540" s="6">
        <v>0.99519999999999997</v>
      </c>
      <c r="K1540" s="6">
        <v>1.7000000000000001E-2</v>
      </c>
      <c r="L1540" s="6">
        <v>0.98299999999999998</v>
      </c>
      <c r="M1540" s="7">
        <v>11448</v>
      </c>
      <c r="N1540" s="7">
        <v>11136</v>
      </c>
      <c r="O1540" s="7">
        <v>11759</v>
      </c>
      <c r="P1540" t="s">
        <v>2660</v>
      </c>
      <c r="Q1540" s="5">
        <f>5*12000*Table3[[#This Row],[FiveYearSurvivalRate]]</f>
        <v>58980</v>
      </c>
      <c r="R1540" s="21">
        <f>365*5*Table3[[#This Row],[FiveYearSurvivalRate]]</f>
        <v>1793.9749999999999</v>
      </c>
      <c r="S1540" s="19">
        <f>6000/Table3[[#This Row],[Gas Mileage]]*4</f>
        <v>925.21202775636084</v>
      </c>
      <c r="T1540" s="19">
        <f>5000</f>
        <v>5000</v>
      </c>
      <c r="U1540" s="19">
        <f>Table3[[#This Row],[Price]]^0.2*20000*LOG((Table3[[#This Row],[Age]]+2))*Table3[[#This Row],[FiveYearDeathRate]]</f>
        <v>1326.9807085533855</v>
      </c>
      <c r="V1540" s="19">
        <f>Table3[Price]+Table3[[#This Row],[FiveYearFuelCost]]+Table3[[#This Row],[FiveYearInsurance]]+Table3[[#This Row],[FiveYearRepairCost]]</f>
        <v>18700.192736309746</v>
      </c>
    </row>
    <row r="1541" spans="1:22" x14ac:dyDescent="0.25">
      <c r="A1541" t="s">
        <v>3217</v>
      </c>
      <c r="B1541" t="s">
        <v>3232</v>
      </c>
      <c r="C1541" t="s">
        <v>3233</v>
      </c>
      <c r="D1541">
        <v>2012</v>
      </c>
      <c r="E1541">
        <v>2</v>
      </c>
      <c r="F1541">
        <v>4</v>
      </c>
      <c r="G1541" s="21">
        <v>42.28</v>
      </c>
      <c r="H1541" s="5">
        <v>24000</v>
      </c>
      <c r="I1541" s="6">
        <v>4.4000000000000003E-3</v>
      </c>
      <c r="J1541" s="6">
        <v>0.99560000000000004</v>
      </c>
      <c r="K1541" s="6">
        <v>1.6199999999999999E-2</v>
      </c>
      <c r="L1541" s="6">
        <v>0.98380000000000001</v>
      </c>
      <c r="M1541" s="7">
        <v>11853</v>
      </c>
      <c r="N1541" s="7">
        <v>11654</v>
      </c>
      <c r="O1541" s="7">
        <v>12053</v>
      </c>
      <c r="P1541" t="s">
        <v>2602</v>
      </c>
      <c r="Q1541" s="5">
        <f>5*12000*Table3[[#This Row],[FiveYearSurvivalRate]]</f>
        <v>59028</v>
      </c>
      <c r="R1541" s="21">
        <f>365*5*Table3[[#This Row],[FiveYearSurvivalRate]]</f>
        <v>1795.4349999999999</v>
      </c>
      <c r="S1541" s="19">
        <f>6000/Table3[[#This Row],[Gas Mileage]]*4</f>
        <v>567.64427625354779</v>
      </c>
      <c r="T1541" s="19">
        <f>5000</f>
        <v>5000</v>
      </c>
      <c r="U1541" s="19">
        <f>Table3[[#This Row],[Price]]^0.2*20000*LOG((Table3[[#This Row],[Age]]+2))*Table3[[#This Row],[FiveYearDeathRate]]</f>
        <v>1273.3577477044146</v>
      </c>
      <c r="V1541" s="19">
        <f>Table3[Price]+Table3[[#This Row],[FiveYearFuelCost]]+Table3[[#This Row],[FiveYearInsurance]]+Table3[[#This Row],[FiveYearRepairCost]]</f>
        <v>18694.002023957961</v>
      </c>
    </row>
    <row r="1542" spans="1:22" x14ac:dyDescent="0.25">
      <c r="A1542" t="s">
        <v>3453</v>
      </c>
      <c r="B1542" t="s">
        <v>3458</v>
      </c>
      <c r="C1542" t="s">
        <v>3459</v>
      </c>
      <c r="D1542">
        <v>2010</v>
      </c>
      <c r="E1542">
        <v>4</v>
      </c>
      <c r="F1542">
        <v>4</v>
      </c>
      <c r="G1542" s="21">
        <v>24.468</v>
      </c>
      <c r="H1542" s="5">
        <v>48000</v>
      </c>
      <c r="I1542" s="6">
        <v>8.0000000000000004E-4</v>
      </c>
      <c r="J1542" s="6">
        <v>0.99919999999999998</v>
      </c>
      <c r="K1542" s="6">
        <v>6.6E-3</v>
      </c>
      <c r="L1542" s="6">
        <v>0.99339999999999995</v>
      </c>
      <c r="M1542" s="7">
        <v>12039</v>
      </c>
      <c r="N1542" s="7">
        <v>11779</v>
      </c>
      <c r="O1542" s="7">
        <v>12300</v>
      </c>
      <c r="P1542" t="s">
        <v>1646</v>
      </c>
      <c r="Q1542" s="5">
        <f>5*12000*Table3[[#This Row],[FiveYearSurvivalRate]]</f>
        <v>59604</v>
      </c>
      <c r="R1542" s="21">
        <f>365*5*Table3[[#This Row],[FiveYearSurvivalRate]]</f>
        <v>1812.9549999999999</v>
      </c>
      <c r="S1542" s="19">
        <f>6000/Table3[[#This Row],[Gas Mileage]]*4</f>
        <v>980.87297694948506</v>
      </c>
      <c r="T1542" s="19">
        <f>5000</f>
        <v>5000</v>
      </c>
      <c r="U1542" s="19">
        <f>Table3[[#This Row],[Price]]^0.2*20000*LOG((Table3[[#This Row],[Age]]+2))*Table3[[#This Row],[FiveYearDeathRate]]</f>
        <v>672.59871574007093</v>
      </c>
      <c r="V1542" s="19">
        <f>Table3[Price]+Table3[[#This Row],[FiveYearFuelCost]]+Table3[[#This Row],[FiveYearInsurance]]+Table3[[#This Row],[FiveYearRepairCost]]</f>
        <v>18692.471692689556</v>
      </c>
    </row>
    <row r="1543" spans="1:22" x14ac:dyDescent="0.25">
      <c r="A1543" t="s">
        <v>3398</v>
      </c>
      <c r="B1543" t="s">
        <v>3405</v>
      </c>
      <c r="C1543" t="s">
        <v>3406</v>
      </c>
      <c r="D1543">
        <v>2011</v>
      </c>
      <c r="E1543">
        <v>3</v>
      </c>
      <c r="F1543">
        <v>4</v>
      </c>
      <c r="G1543" s="21">
        <v>26.11</v>
      </c>
      <c r="H1543" s="5">
        <v>36000</v>
      </c>
      <c r="I1543" s="6">
        <v>7.1999999999999998E-3</v>
      </c>
      <c r="J1543" s="6">
        <v>0.99280000000000002</v>
      </c>
      <c r="K1543" s="6">
        <v>2.3099999999999999E-2</v>
      </c>
      <c r="L1543" s="6">
        <v>0.97689999999999999</v>
      </c>
      <c r="M1543" s="7">
        <v>10702</v>
      </c>
      <c r="N1543" s="7">
        <v>10393</v>
      </c>
      <c r="O1543" s="7">
        <v>11010</v>
      </c>
      <c r="P1543" t="s">
        <v>2002</v>
      </c>
      <c r="Q1543" s="5">
        <f>5*12000*Table3[[#This Row],[FiveYearSurvivalRate]]</f>
        <v>58614</v>
      </c>
      <c r="R1543" s="21">
        <f>365*5*Table3[[#This Row],[FiveYearSurvivalRate]]</f>
        <v>1782.8425</v>
      </c>
      <c r="S1543" s="19">
        <f>6000/Table3[[#This Row],[Gas Mileage]]*4</f>
        <v>919.18805055534278</v>
      </c>
      <c r="T1543" s="19">
        <f>5000</f>
        <v>5000</v>
      </c>
      <c r="U1543" s="19">
        <f>Table3[[#This Row],[Price]]^0.2*20000*LOG((Table3[[#This Row],[Age]]+2))*Table3[[#This Row],[FiveYearDeathRate]]</f>
        <v>2065.349261382752</v>
      </c>
      <c r="V1543" s="19">
        <f>Table3[Price]+Table3[[#This Row],[FiveYearFuelCost]]+Table3[[#This Row],[FiveYearInsurance]]+Table3[[#This Row],[FiveYearRepairCost]]</f>
        <v>18686.537311938093</v>
      </c>
    </row>
    <row r="1544" spans="1:22" x14ac:dyDescent="0.25">
      <c r="A1544" t="s">
        <v>3453</v>
      </c>
      <c r="B1544" t="s">
        <v>3460</v>
      </c>
      <c r="C1544" t="s">
        <v>3461</v>
      </c>
      <c r="D1544">
        <v>2010</v>
      </c>
      <c r="E1544">
        <v>4</v>
      </c>
      <c r="F1544">
        <v>4</v>
      </c>
      <c r="G1544" s="21">
        <v>23.111000000000001</v>
      </c>
      <c r="H1544" s="5">
        <v>48000</v>
      </c>
      <c r="I1544" s="6">
        <v>8.0000000000000004E-4</v>
      </c>
      <c r="J1544" s="6">
        <v>0.99919999999999998</v>
      </c>
      <c r="K1544" s="6">
        <v>6.6E-3</v>
      </c>
      <c r="L1544" s="6">
        <v>0.99339999999999995</v>
      </c>
      <c r="M1544" s="7">
        <v>11969</v>
      </c>
      <c r="N1544" s="7">
        <v>11672</v>
      </c>
      <c r="O1544" s="7">
        <v>12266</v>
      </c>
      <c r="P1544" t="s">
        <v>1650</v>
      </c>
      <c r="Q1544" s="5">
        <f>5*12000*Table3[[#This Row],[FiveYearSurvivalRate]]</f>
        <v>59604</v>
      </c>
      <c r="R1544" s="21">
        <f>365*5*Table3[[#This Row],[FiveYearSurvivalRate]]</f>
        <v>1812.9549999999999</v>
      </c>
      <c r="S1544" s="19">
        <f>6000/Table3[[#This Row],[Gas Mileage]]*4</f>
        <v>1038.4665310890916</v>
      </c>
      <c r="T1544" s="19">
        <f>5000</f>
        <v>5000</v>
      </c>
      <c r="U1544" s="19">
        <f>Table3[[#This Row],[Price]]^0.2*20000*LOG((Table3[[#This Row],[Age]]+2))*Table3[[#This Row],[FiveYearDeathRate]]</f>
        <v>671.81473375506027</v>
      </c>
      <c r="V1544" s="19">
        <f>Table3[Price]+Table3[[#This Row],[FiveYearFuelCost]]+Table3[[#This Row],[FiveYearInsurance]]+Table3[[#This Row],[FiveYearRepairCost]]</f>
        <v>18679.281264844154</v>
      </c>
    </row>
    <row r="1545" spans="1:22" x14ac:dyDescent="0.25">
      <c r="A1545" t="s">
        <v>3301</v>
      </c>
      <c r="B1545" t="s">
        <v>3316</v>
      </c>
      <c r="C1545" t="s">
        <v>3317</v>
      </c>
      <c r="D1545">
        <v>2008</v>
      </c>
      <c r="E1545">
        <v>6</v>
      </c>
      <c r="G1545" s="21">
        <v>21.57</v>
      </c>
      <c r="H1545" s="5">
        <v>72000</v>
      </c>
      <c r="I1545" s="6">
        <v>1.4500000000000001E-2</v>
      </c>
      <c r="J1545" s="6">
        <v>0.98550000000000004</v>
      </c>
      <c r="K1545" s="6">
        <v>5.6133333299999998E-2</v>
      </c>
      <c r="L1545" s="6">
        <v>0.94386666669999997</v>
      </c>
      <c r="M1545" s="7">
        <v>6658</v>
      </c>
      <c r="N1545" s="7">
        <v>6490</v>
      </c>
      <c r="O1545" s="7">
        <v>6825</v>
      </c>
      <c r="P1545" t="s">
        <v>1162</v>
      </c>
      <c r="Q1545" s="5">
        <f>5*12000*Table3[[#This Row],[FiveYearSurvivalRate]]</f>
        <v>56632.000002000001</v>
      </c>
      <c r="R1545" s="21">
        <f>365*5*Table3[[#This Row],[FiveYearSurvivalRate]]</f>
        <v>1722.5566667275</v>
      </c>
      <c r="S1545" s="19">
        <f>6000/Table3[[#This Row],[Gas Mileage]]*4</f>
        <v>1112.6564673157163</v>
      </c>
      <c r="T1545" s="19">
        <f>5000</f>
        <v>5000</v>
      </c>
      <c r="U1545" s="19">
        <f>Table3[[#This Row],[Price]]^0.2*20000*LOG((Table3[[#This Row],[Age]]+2))*Table3[[#This Row],[FiveYearDeathRate]]</f>
        <v>5897.2645840707983</v>
      </c>
      <c r="V1545" s="19">
        <f>Table3[Price]+Table3[[#This Row],[FiveYearFuelCost]]+Table3[[#This Row],[FiveYearInsurance]]+Table3[[#This Row],[FiveYearRepairCost]]</f>
        <v>18667.921051386515</v>
      </c>
    </row>
    <row r="1546" spans="1:22" x14ac:dyDescent="0.25">
      <c r="A1546" t="s">
        <v>3118</v>
      </c>
      <c r="B1546" t="s">
        <v>3119</v>
      </c>
      <c r="C1546" t="s">
        <v>3120</v>
      </c>
      <c r="D1546">
        <v>2009</v>
      </c>
      <c r="E1546">
        <v>5</v>
      </c>
      <c r="F1546">
        <v>1.67</v>
      </c>
      <c r="G1546" s="21">
        <v>31</v>
      </c>
      <c r="H1546" s="5">
        <v>60000</v>
      </c>
      <c r="I1546" s="6">
        <v>1.9E-2</v>
      </c>
      <c r="J1546" s="6">
        <v>0.98099999999999998</v>
      </c>
      <c r="K1546" s="6">
        <v>7.5999999999999998E-2</v>
      </c>
      <c r="L1546" s="6">
        <v>0.92400000000000004</v>
      </c>
      <c r="M1546" s="7">
        <v>5656</v>
      </c>
      <c r="N1546" s="7">
        <v>5498</v>
      </c>
      <c r="O1546" s="7">
        <v>5813</v>
      </c>
      <c r="P1546" t="s">
        <v>1376</v>
      </c>
      <c r="Q1546" s="5">
        <f>5*12000*Table3[[#This Row],[FiveYearSurvivalRate]]</f>
        <v>55440</v>
      </c>
      <c r="R1546" s="21">
        <f>365*5*Table3[[#This Row],[FiveYearSurvivalRate]]</f>
        <v>1686.3000000000002</v>
      </c>
      <c r="S1546" s="19">
        <f>6000/Table3[[#This Row],[Gas Mileage]]*4</f>
        <v>774.19354838709683</v>
      </c>
      <c r="T1546" s="19">
        <f>5000</f>
        <v>5000</v>
      </c>
      <c r="U1546" s="19">
        <f>Table3[[#This Row],[Price]]^0.2*20000*LOG((Table3[[#This Row],[Age]]+2))*Table3[[#This Row],[FiveYearDeathRate]]</f>
        <v>7231.9025032730069</v>
      </c>
      <c r="V1546" s="19">
        <f>Table3[Price]+Table3[[#This Row],[FiveYearFuelCost]]+Table3[[#This Row],[FiveYearInsurance]]+Table3[[#This Row],[FiveYearRepairCost]]</f>
        <v>18662.096051660104</v>
      </c>
    </row>
    <row r="1547" spans="1:22" x14ac:dyDescent="0.25">
      <c r="A1547" t="s">
        <v>3413</v>
      </c>
      <c r="B1547" t="s">
        <v>3442</v>
      </c>
      <c r="C1547" t="s">
        <v>3443</v>
      </c>
      <c r="D1547">
        <v>2008</v>
      </c>
      <c r="E1547">
        <v>6</v>
      </c>
      <c r="F1547">
        <v>3.67</v>
      </c>
      <c r="G1547" s="21">
        <v>31.152999999999999</v>
      </c>
      <c r="H1547" s="5">
        <v>72000</v>
      </c>
      <c r="I1547" s="6">
        <v>1.5699999999999999E-2</v>
      </c>
      <c r="J1547" s="6">
        <v>0.98429999999999995</v>
      </c>
      <c r="K1547" s="6">
        <v>6.80666667E-2</v>
      </c>
      <c r="L1547" s="6">
        <v>0.93193333330000006</v>
      </c>
      <c r="M1547" s="7">
        <v>5894</v>
      </c>
      <c r="N1547" s="7">
        <v>5730</v>
      </c>
      <c r="O1547" s="7">
        <v>6058</v>
      </c>
      <c r="P1547" t="s">
        <v>920</v>
      </c>
      <c r="Q1547" s="5">
        <f>5*12000*Table3[[#This Row],[FiveYearSurvivalRate]]</f>
        <v>55915.999998000007</v>
      </c>
      <c r="R1547" s="21">
        <f>365*5*Table3[[#This Row],[FiveYearSurvivalRate]]</f>
        <v>1700.7783332725</v>
      </c>
      <c r="S1547" s="19">
        <f>6000/Table3[[#This Row],[Gas Mileage]]*4</f>
        <v>770.39129457837134</v>
      </c>
      <c r="T1547" s="19">
        <f>5000</f>
        <v>5000</v>
      </c>
      <c r="U1547" s="19">
        <f>Table3[[#This Row],[Price]]^0.2*20000*LOG((Table3[[#This Row],[Age]]+2))*Table3[[#This Row],[FiveYearDeathRate]]</f>
        <v>6978.7482551704206</v>
      </c>
      <c r="V1547" s="19">
        <f>Table3[Price]+Table3[[#This Row],[FiveYearFuelCost]]+Table3[[#This Row],[FiveYearInsurance]]+Table3[[#This Row],[FiveYearRepairCost]]</f>
        <v>18643.13954974879</v>
      </c>
    </row>
    <row r="1548" spans="1:22" x14ac:dyDescent="0.25">
      <c r="A1548" t="s">
        <v>3466</v>
      </c>
      <c r="B1548" t="s">
        <v>3501</v>
      </c>
      <c r="C1548" t="s">
        <v>3502</v>
      </c>
      <c r="D1548">
        <v>2012</v>
      </c>
      <c r="E1548">
        <v>2</v>
      </c>
      <c r="F1548">
        <v>3</v>
      </c>
      <c r="G1548" s="22">
        <v>32.707000000000001</v>
      </c>
      <c r="H1548" s="5">
        <v>24000</v>
      </c>
      <c r="I1548" s="6">
        <v>4.7999999999999996E-3</v>
      </c>
      <c r="J1548" s="6">
        <v>0.99519999999999997</v>
      </c>
      <c r="K1548" s="6">
        <v>1.8800000000000001E-2</v>
      </c>
      <c r="L1548" s="6">
        <v>0.98119999999999996</v>
      </c>
      <c r="M1548" s="7">
        <v>11414</v>
      </c>
      <c r="N1548" s="7">
        <v>11164</v>
      </c>
      <c r="O1548" s="7">
        <v>11664</v>
      </c>
      <c r="P1548" t="s">
        <v>2466</v>
      </c>
      <c r="Q1548" s="5">
        <f>5*12000*Table3[[#This Row],[FiveYearSurvivalRate]]</f>
        <v>58872</v>
      </c>
      <c r="R1548" s="21">
        <f>365*5*Table3[[#This Row],[FiveYearSurvivalRate]]</f>
        <v>1790.6899999999998</v>
      </c>
      <c r="S1548" s="19">
        <f>6000/Table3[[#This Row],[Gas Mileage]]*4</f>
        <v>733.78787415537954</v>
      </c>
      <c r="T1548" s="19">
        <f>5000</f>
        <v>5000</v>
      </c>
      <c r="U1548" s="19">
        <f>Table3[[#This Row],[Price]]^0.2*20000*LOG((Table3[[#This Row],[Age]]+2))*Table3[[#This Row],[FiveYearDeathRate]]</f>
        <v>1466.611839440058</v>
      </c>
      <c r="V1548" s="19">
        <f>Table3[Price]+Table3[[#This Row],[FiveYearFuelCost]]+Table3[[#This Row],[FiveYearInsurance]]+Table3[[#This Row],[FiveYearRepairCost]]</f>
        <v>18614.399713595438</v>
      </c>
    </row>
    <row r="1549" spans="1:22" x14ac:dyDescent="0.25">
      <c r="A1549" t="s">
        <v>3466</v>
      </c>
      <c r="B1549" t="s">
        <v>3499</v>
      </c>
      <c r="C1549" t="s">
        <v>3500</v>
      </c>
      <c r="D1549">
        <v>2012</v>
      </c>
      <c r="E1549">
        <v>2</v>
      </c>
      <c r="F1549">
        <v>4</v>
      </c>
      <c r="G1549" s="22">
        <v>32.707000000000001</v>
      </c>
      <c r="H1549" s="5">
        <v>24000</v>
      </c>
      <c r="I1549" s="6">
        <v>4.7999999999999996E-3</v>
      </c>
      <c r="J1549" s="6">
        <v>0.99519999999999997</v>
      </c>
      <c r="K1549" s="6">
        <v>1.8800000000000001E-2</v>
      </c>
      <c r="L1549" s="6">
        <v>0.98119999999999996</v>
      </c>
      <c r="M1549" s="7">
        <v>11411</v>
      </c>
      <c r="N1549" s="7">
        <v>11184</v>
      </c>
      <c r="O1549" s="7">
        <v>11637</v>
      </c>
      <c r="P1549" t="s">
        <v>2462</v>
      </c>
      <c r="Q1549" s="5">
        <f>5*12000*Table3[[#This Row],[FiveYearSurvivalRate]]</f>
        <v>58872</v>
      </c>
      <c r="R1549" s="21">
        <f>365*5*Table3[[#This Row],[FiveYearSurvivalRate]]</f>
        <v>1790.6899999999998</v>
      </c>
      <c r="S1549" s="19">
        <f>6000/Table3[[#This Row],[Gas Mileage]]*4</f>
        <v>733.78787415537954</v>
      </c>
      <c r="T1549" s="19">
        <f>5000</f>
        <v>5000</v>
      </c>
      <c r="U1549" s="19">
        <f>Table3[[#This Row],[Price]]^0.2*20000*LOG((Table3[[#This Row],[Age]]+2))*Table3[[#This Row],[FiveYearDeathRate]]</f>
        <v>1466.5347359151972</v>
      </c>
      <c r="V1549" s="19">
        <f>Table3[Price]+Table3[[#This Row],[FiveYearFuelCost]]+Table3[[#This Row],[FiveYearInsurance]]+Table3[[#This Row],[FiveYearRepairCost]]</f>
        <v>18611.322610070576</v>
      </c>
    </row>
    <row r="1550" spans="1:22" x14ac:dyDescent="0.25">
      <c r="A1550" t="s">
        <v>3398</v>
      </c>
      <c r="B1550" t="s">
        <v>3403</v>
      </c>
      <c r="C1550" t="s">
        <v>3404</v>
      </c>
      <c r="D1550">
        <v>2011</v>
      </c>
      <c r="E1550">
        <v>3</v>
      </c>
      <c r="F1550">
        <v>3</v>
      </c>
      <c r="G1550" s="21">
        <v>24.305</v>
      </c>
      <c r="H1550" s="5">
        <v>36000</v>
      </c>
      <c r="I1550" s="6">
        <v>7.1999999999999998E-3</v>
      </c>
      <c r="J1550" s="6">
        <v>0.99280000000000002</v>
      </c>
      <c r="K1550" s="6">
        <v>2.3099999999999999E-2</v>
      </c>
      <c r="L1550" s="6">
        <v>0.97689999999999999</v>
      </c>
      <c r="M1550" s="7">
        <v>10562</v>
      </c>
      <c r="N1550" s="7">
        <v>10328</v>
      </c>
      <c r="O1550" s="7">
        <v>10796</v>
      </c>
      <c r="P1550" t="s">
        <v>2000</v>
      </c>
      <c r="Q1550" s="5">
        <f>5*12000*Table3[[#This Row],[FiveYearSurvivalRate]]</f>
        <v>58614</v>
      </c>
      <c r="R1550" s="21">
        <f>365*5*Table3[[#This Row],[FiveYearSurvivalRate]]</f>
        <v>1782.8425</v>
      </c>
      <c r="S1550" s="19">
        <f>6000/Table3[[#This Row],[Gas Mileage]]*4</f>
        <v>987.4511417403827</v>
      </c>
      <c r="T1550" s="19">
        <f>5000</f>
        <v>5000</v>
      </c>
      <c r="U1550" s="19">
        <f>Table3[[#This Row],[Price]]^0.2*20000*LOG((Table3[[#This Row],[Age]]+2))*Table3[[#This Row],[FiveYearDeathRate]]</f>
        <v>2059.9171196904372</v>
      </c>
      <c r="V1550" s="19">
        <f>Table3[Price]+Table3[[#This Row],[FiveYearFuelCost]]+Table3[[#This Row],[FiveYearInsurance]]+Table3[[#This Row],[FiveYearRepairCost]]</f>
        <v>18609.36826143082</v>
      </c>
    </row>
    <row r="1551" spans="1:22" x14ac:dyDescent="0.25">
      <c r="A1551" t="s">
        <v>3175</v>
      </c>
      <c r="B1551" t="s">
        <v>3192</v>
      </c>
      <c r="C1551" t="s">
        <v>3193</v>
      </c>
      <c r="D1551">
        <v>2012</v>
      </c>
      <c r="E1551">
        <v>2</v>
      </c>
      <c r="F1551">
        <v>4</v>
      </c>
      <c r="G1551" s="21">
        <v>32.5</v>
      </c>
      <c r="H1551" s="5">
        <v>24000</v>
      </c>
      <c r="I1551" s="6">
        <v>4.4000000000000003E-3</v>
      </c>
      <c r="J1551" s="6">
        <v>0.99560000000000004</v>
      </c>
      <c r="K1551" s="6">
        <v>2.3E-2</v>
      </c>
      <c r="L1551" s="6">
        <v>0.97699999999999998</v>
      </c>
      <c r="M1551" s="7">
        <v>11064</v>
      </c>
      <c r="N1551" s="7">
        <v>10814</v>
      </c>
      <c r="O1551" s="7">
        <v>11314</v>
      </c>
      <c r="P1551" t="s">
        <v>2572</v>
      </c>
      <c r="Q1551" s="5">
        <f>5*12000*Table3[[#This Row],[FiveYearSurvivalRate]]</f>
        <v>58620</v>
      </c>
      <c r="R1551" s="21">
        <f>365*5*Table3[[#This Row],[FiveYearSurvivalRate]]</f>
        <v>1783.0249999999999</v>
      </c>
      <c r="S1551" s="19">
        <f>6000/Table3[[#This Row],[Gas Mileage]]*4</f>
        <v>738.46153846153845</v>
      </c>
      <c r="T1551" s="19">
        <f>5000</f>
        <v>5000</v>
      </c>
      <c r="U1551" s="19">
        <f>Table3[[#This Row],[Price]]^0.2*20000*LOG((Table3[[#This Row],[Age]]+2))*Table3[[#This Row],[FiveYearDeathRate]]</f>
        <v>1783.1177906879564</v>
      </c>
      <c r="V1551" s="19">
        <f>Table3[Price]+Table3[[#This Row],[FiveYearFuelCost]]+Table3[[#This Row],[FiveYearInsurance]]+Table3[[#This Row],[FiveYearRepairCost]]</f>
        <v>18585.579329149496</v>
      </c>
    </row>
    <row r="1552" spans="1:22" x14ac:dyDescent="0.25">
      <c r="A1552" t="s">
        <v>3398</v>
      </c>
      <c r="B1552" t="s">
        <v>3403</v>
      </c>
      <c r="C1552" t="s">
        <v>3404</v>
      </c>
      <c r="D1552">
        <v>2009</v>
      </c>
      <c r="E1552">
        <v>5</v>
      </c>
      <c r="F1552">
        <v>2.67</v>
      </c>
      <c r="G1552" s="21">
        <v>24.305</v>
      </c>
      <c r="H1552" s="5">
        <v>60000</v>
      </c>
      <c r="I1552" s="6">
        <v>1.2E-2</v>
      </c>
      <c r="J1552" s="6">
        <v>0.98799999999999999</v>
      </c>
      <c r="K1552" s="6">
        <v>4.9000000000000002E-2</v>
      </c>
      <c r="L1552" s="6">
        <v>0.95099999999999996</v>
      </c>
      <c r="M1552" s="7">
        <v>7644</v>
      </c>
      <c r="N1552" s="7">
        <v>7479</v>
      </c>
      <c r="O1552" s="7">
        <v>7809</v>
      </c>
      <c r="P1552" t="s">
        <v>1232</v>
      </c>
      <c r="Q1552" s="5">
        <f>5*12000*Table3[[#This Row],[FiveYearSurvivalRate]]</f>
        <v>57060</v>
      </c>
      <c r="R1552" s="21">
        <f>365*5*Table3[[#This Row],[FiveYearSurvivalRate]]</f>
        <v>1735.5749999999998</v>
      </c>
      <c r="S1552" s="19">
        <f>6000/Table3[[#This Row],[Gas Mileage]]*4</f>
        <v>987.4511417403827</v>
      </c>
      <c r="T1552" s="19">
        <f>5000</f>
        <v>5000</v>
      </c>
      <c r="U1552" s="19">
        <f>Table3[[#This Row],[Price]]^0.2*20000*LOG((Table3[[#This Row],[Age]]+2))*Table3[[#This Row],[FiveYearDeathRate]]</f>
        <v>4952.1900797429316</v>
      </c>
      <c r="V1552" s="19">
        <f>Table3[Price]+Table3[[#This Row],[FiveYearFuelCost]]+Table3[[#This Row],[FiveYearInsurance]]+Table3[[#This Row],[FiveYearRepairCost]]</f>
        <v>18583.641221483314</v>
      </c>
    </row>
    <row r="1553" spans="1:22" x14ac:dyDescent="0.25">
      <c r="A1553" t="s">
        <v>3446</v>
      </c>
      <c r="B1553" t="s">
        <v>3451</v>
      </c>
      <c r="C1553" t="s">
        <v>3452</v>
      </c>
      <c r="D1553">
        <v>2011</v>
      </c>
      <c r="E1553">
        <v>3</v>
      </c>
      <c r="F1553">
        <v>3.67</v>
      </c>
      <c r="G1553" s="21">
        <v>29.363</v>
      </c>
      <c r="H1553" s="5">
        <v>36000</v>
      </c>
      <c r="I1553" s="6">
        <v>7.1999999999999998E-3</v>
      </c>
      <c r="J1553" s="6">
        <v>0.99280000000000002</v>
      </c>
      <c r="K1553" s="6">
        <v>2.2200000000000001E-2</v>
      </c>
      <c r="L1553" s="6">
        <v>0.9778</v>
      </c>
      <c r="M1553" s="7">
        <v>10776</v>
      </c>
      <c r="N1553" s="7">
        <v>10478</v>
      </c>
      <c r="O1553" s="7">
        <v>11074</v>
      </c>
      <c r="P1553" t="s">
        <v>2050</v>
      </c>
      <c r="Q1553" s="5">
        <f>5*12000*Table3[[#This Row],[FiveYearSurvivalRate]]</f>
        <v>58668</v>
      </c>
      <c r="R1553" s="21">
        <f>365*5*Table3[[#This Row],[FiveYearSurvivalRate]]</f>
        <v>1784.4849999999999</v>
      </c>
      <c r="S1553" s="19">
        <f>6000/Table3[[#This Row],[Gas Mileage]]*4</f>
        <v>817.35517487995094</v>
      </c>
      <c r="T1553" s="19">
        <f>5000</f>
        <v>5000</v>
      </c>
      <c r="U1553" s="19">
        <f>Table3[[#This Row],[Price]]^0.2*20000*LOG((Table3[[#This Row],[Age]]+2))*Table3[[#This Row],[FiveYearDeathRate]]</f>
        <v>1987.618477613021</v>
      </c>
      <c r="V1553" s="19">
        <f>Table3[Price]+Table3[[#This Row],[FiveYearFuelCost]]+Table3[[#This Row],[FiveYearInsurance]]+Table3[[#This Row],[FiveYearRepairCost]]</f>
        <v>18580.973652492972</v>
      </c>
    </row>
    <row r="1554" spans="1:22" x14ac:dyDescent="0.25">
      <c r="A1554" t="s">
        <v>3301</v>
      </c>
      <c r="B1554" t="s">
        <v>3316</v>
      </c>
      <c r="C1554" t="s">
        <v>3317</v>
      </c>
      <c r="D1554">
        <v>2010</v>
      </c>
      <c r="E1554">
        <v>4</v>
      </c>
      <c r="G1554" s="21">
        <v>21.57</v>
      </c>
      <c r="H1554" s="5">
        <v>48000</v>
      </c>
      <c r="I1554" s="6">
        <v>9.5999999999999992E-3</v>
      </c>
      <c r="J1554" s="6">
        <v>0.99039999999999995</v>
      </c>
      <c r="K1554" s="6">
        <v>2.1999999999999999E-2</v>
      </c>
      <c r="L1554" s="6">
        <v>0.97799999999999998</v>
      </c>
      <c r="M1554" s="7">
        <v>10290</v>
      </c>
      <c r="N1554" s="7">
        <v>9971</v>
      </c>
      <c r="O1554" s="7">
        <v>10608</v>
      </c>
      <c r="P1554" t="s">
        <v>1896</v>
      </c>
      <c r="Q1554" s="5">
        <f>5*12000*Table3[[#This Row],[FiveYearSurvivalRate]]</f>
        <v>58680</v>
      </c>
      <c r="R1554" s="21">
        <f>365*5*Table3[[#This Row],[FiveYearSurvivalRate]]</f>
        <v>1784.85</v>
      </c>
      <c r="S1554" s="19">
        <f>6000/Table3[[#This Row],[Gas Mileage]]*4</f>
        <v>1112.6564673157163</v>
      </c>
      <c r="T1554" s="19">
        <f>5000</f>
        <v>5000</v>
      </c>
      <c r="U1554" s="19">
        <f>Table3[[#This Row],[Price]]^0.2*20000*LOG((Table3[[#This Row],[Age]]+2))*Table3[[#This Row],[FiveYearDeathRate]]</f>
        <v>2172.7000336147844</v>
      </c>
      <c r="V1554" s="19">
        <f>Table3[Price]+Table3[[#This Row],[FiveYearFuelCost]]+Table3[[#This Row],[FiveYearInsurance]]+Table3[[#This Row],[FiveYearRepairCost]]</f>
        <v>18575.356500930498</v>
      </c>
    </row>
    <row r="1555" spans="1:22" x14ac:dyDescent="0.25">
      <c r="A1555" t="s">
        <v>3217</v>
      </c>
      <c r="B1555" t="s">
        <v>3218</v>
      </c>
      <c r="C1555" t="s">
        <v>3219</v>
      </c>
      <c r="D1555">
        <v>2005</v>
      </c>
      <c r="E1555">
        <v>9</v>
      </c>
      <c r="F1555">
        <v>2.67</v>
      </c>
      <c r="G1555" s="21">
        <v>26.29</v>
      </c>
      <c r="H1555" s="5">
        <v>108000</v>
      </c>
      <c r="I1555" s="6">
        <v>2.1399999999999999E-2</v>
      </c>
      <c r="J1555" s="6">
        <v>0.97860000000000003</v>
      </c>
      <c r="K1555" s="6">
        <v>7.46E-2</v>
      </c>
      <c r="L1555" s="6">
        <v>0.9254</v>
      </c>
      <c r="M1555" s="7">
        <v>4357</v>
      </c>
      <c r="N1555" s="7">
        <v>4277</v>
      </c>
      <c r="O1555" s="7">
        <v>4438</v>
      </c>
      <c r="P1555" t="s">
        <v>140</v>
      </c>
      <c r="Q1555" s="5">
        <f>5*12000*Table3[[#This Row],[FiveYearSurvivalRate]]</f>
        <v>55524</v>
      </c>
      <c r="R1555" s="21">
        <f>365*5*Table3[[#This Row],[FiveYearSurvivalRate]]</f>
        <v>1688.855</v>
      </c>
      <c r="S1555" s="19">
        <f>6000/Table3[[#This Row],[Gas Mileage]]*4</f>
        <v>912.89463674400918</v>
      </c>
      <c r="T1555" s="19">
        <f>5000</f>
        <v>5000</v>
      </c>
      <c r="U1555" s="19">
        <f>Table3[[#This Row],[Price]]^0.2*20000*LOG((Table3[[#This Row],[Age]]+2))*Table3[[#This Row],[FiveYearDeathRate]]</f>
        <v>8302.7289065013556</v>
      </c>
      <c r="V1555" s="19">
        <f>Table3[Price]+Table3[[#This Row],[FiveYearFuelCost]]+Table3[[#This Row],[FiveYearInsurance]]+Table3[[#This Row],[FiveYearRepairCost]]</f>
        <v>18572.623543245365</v>
      </c>
    </row>
    <row r="1556" spans="1:22" x14ac:dyDescent="0.25">
      <c r="A1556" t="s">
        <v>3217</v>
      </c>
      <c r="B1556" t="s">
        <v>3218</v>
      </c>
      <c r="C1556" t="s">
        <v>3219</v>
      </c>
      <c r="D1556">
        <v>2006</v>
      </c>
      <c r="E1556">
        <v>8</v>
      </c>
      <c r="F1556">
        <v>2.67</v>
      </c>
      <c r="G1556" s="21">
        <v>26.29</v>
      </c>
      <c r="H1556" s="5">
        <v>96000</v>
      </c>
      <c r="I1556" s="6">
        <v>1.8800000000000001E-2</v>
      </c>
      <c r="J1556" s="6">
        <v>0.98119999999999996</v>
      </c>
      <c r="K1556" s="6">
        <v>6.5199999999999994E-2</v>
      </c>
      <c r="L1556" s="6">
        <v>0.93479999999999996</v>
      </c>
      <c r="M1556" s="7">
        <v>5380</v>
      </c>
      <c r="N1556" s="7">
        <v>5254</v>
      </c>
      <c r="O1556" s="7">
        <v>5506</v>
      </c>
      <c r="P1556" t="s">
        <v>418</v>
      </c>
      <c r="Q1556" s="5">
        <f>5*12000*Table3[[#This Row],[FiveYearSurvivalRate]]</f>
        <v>56088</v>
      </c>
      <c r="R1556" s="21">
        <f>365*5*Table3[[#This Row],[FiveYearSurvivalRate]]</f>
        <v>1706.01</v>
      </c>
      <c r="S1556" s="19">
        <f>6000/Table3[[#This Row],[Gas Mileage]]*4</f>
        <v>912.89463674400918</v>
      </c>
      <c r="T1556" s="19">
        <f>5000</f>
        <v>5000</v>
      </c>
      <c r="U1556" s="19">
        <f>Table3[[#This Row],[Price]]^0.2*20000*LOG((Table3[[#This Row],[Age]]+2))*Table3[[#This Row],[FiveYearDeathRate]]</f>
        <v>7268.3201159466516</v>
      </c>
      <c r="V1556" s="19">
        <f>Table3[Price]+Table3[[#This Row],[FiveYearFuelCost]]+Table3[[#This Row],[FiveYearInsurance]]+Table3[[#This Row],[FiveYearRepairCost]]</f>
        <v>18561.214752690663</v>
      </c>
    </row>
    <row r="1557" spans="1:22" x14ac:dyDescent="0.25">
      <c r="A1557" t="s">
        <v>3453</v>
      </c>
      <c r="B1557" t="s">
        <v>3456</v>
      </c>
      <c r="C1557" t="s">
        <v>3457</v>
      </c>
      <c r="D1557">
        <v>2005</v>
      </c>
      <c r="E1557">
        <v>9</v>
      </c>
      <c r="F1557">
        <v>4</v>
      </c>
      <c r="G1557" s="21">
        <v>24.498000000000001</v>
      </c>
      <c r="H1557" s="5">
        <v>108000</v>
      </c>
      <c r="I1557" s="6">
        <v>6.6E-3</v>
      </c>
      <c r="J1557" s="6">
        <v>0.99339999999999995</v>
      </c>
      <c r="K1557" s="6">
        <v>6.0866666700000002E-2</v>
      </c>
      <c r="L1557" s="6">
        <v>0.93913333330000004</v>
      </c>
      <c r="M1557" s="7">
        <v>5464</v>
      </c>
      <c r="N1557" s="7">
        <v>5323</v>
      </c>
      <c r="O1557" s="7">
        <v>5604</v>
      </c>
      <c r="P1557" t="s">
        <v>10</v>
      </c>
      <c r="Q1557" s="5">
        <f>5*12000*Table3[[#This Row],[FiveYearSurvivalRate]]</f>
        <v>56347.999997999999</v>
      </c>
      <c r="R1557" s="21">
        <f>365*5*Table3[[#This Row],[FiveYearSurvivalRate]]</f>
        <v>1713.9183332725001</v>
      </c>
      <c r="S1557" s="19">
        <f>6000/Table3[[#This Row],[Gas Mileage]]*4</f>
        <v>979.67180994366879</v>
      </c>
      <c r="T1557" s="19">
        <f>5000</f>
        <v>5000</v>
      </c>
      <c r="U1557" s="19">
        <f>Table3[[#This Row],[Price]]^0.2*20000*LOG((Table3[[#This Row],[Age]]+2))*Table3[[#This Row],[FiveYearDeathRate]]</f>
        <v>7088.0402545343686</v>
      </c>
      <c r="V1557" s="19">
        <f>Table3[Price]+Table3[[#This Row],[FiveYearFuelCost]]+Table3[[#This Row],[FiveYearInsurance]]+Table3[[#This Row],[FiveYearRepairCost]]</f>
        <v>18531.712064478037</v>
      </c>
    </row>
    <row r="1558" spans="1:22" x14ac:dyDescent="0.25">
      <c r="A1558" t="s">
        <v>3466</v>
      </c>
      <c r="B1558" t="s">
        <v>3501</v>
      </c>
      <c r="C1558" t="s">
        <v>3502</v>
      </c>
      <c r="D1558">
        <v>2007</v>
      </c>
      <c r="E1558">
        <v>7</v>
      </c>
      <c r="F1558">
        <v>2</v>
      </c>
      <c r="G1558" s="22">
        <v>32.707000000000001</v>
      </c>
      <c r="H1558" s="5">
        <v>84000</v>
      </c>
      <c r="I1558" s="6">
        <v>1.8800000000000001E-2</v>
      </c>
      <c r="J1558" s="6">
        <v>0.98119999999999996</v>
      </c>
      <c r="K1558" s="6">
        <v>6.1866666700000003E-2</v>
      </c>
      <c r="L1558" s="6">
        <v>0.93813333330000004</v>
      </c>
      <c r="M1558" s="7">
        <v>6046</v>
      </c>
      <c r="N1558" s="7">
        <v>5885</v>
      </c>
      <c r="O1558" s="7">
        <v>6208</v>
      </c>
      <c r="P1558" t="s">
        <v>628</v>
      </c>
      <c r="Q1558" s="5">
        <f>5*12000*Table3[[#This Row],[FiveYearSurvivalRate]]</f>
        <v>56287.999997999999</v>
      </c>
      <c r="R1558" s="21">
        <f>365*5*Table3[[#This Row],[FiveYearSurvivalRate]]</f>
        <v>1712.0933332725001</v>
      </c>
      <c r="S1558" s="19">
        <f>6000/Table3[[#This Row],[Gas Mileage]]*4</f>
        <v>733.78787415537954</v>
      </c>
      <c r="T1558" s="19">
        <f>5000</f>
        <v>5000</v>
      </c>
      <c r="U1558" s="19">
        <f>Table3[[#This Row],[Price]]^0.2*20000*LOG((Table3[[#This Row],[Age]]+2))*Table3[[#This Row],[FiveYearDeathRate]]</f>
        <v>6736.5742540021702</v>
      </c>
      <c r="V1558" s="19">
        <f>Table3[Price]+Table3[[#This Row],[FiveYearFuelCost]]+Table3[[#This Row],[FiveYearInsurance]]+Table3[[#This Row],[FiveYearRepairCost]]</f>
        <v>18516.362128157551</v>
      </c>
    </row>
    <row r="1559" spans="1:22" x14ac:dyDescent="0.25">
      <c r="A1559" t="s">
        <v>3413</v>
      </c>
      <c r="B1559" t="s">
        <v>3442</v>
      </c>
      <c r="C1559" t="s">
        <v>3443</v>
      </c>
      <c r="D1559">
        <v>2014</v>
      </c>
      <c r="E1559">
        <v>0</v>
      </c>
      <c r="F1559">
        <v>4</v>
      </c>
      <c r="G1559" s="21">
        <v>31.152999999999999</v>
      </c>
      <c r="H1559" s="5">
        <v>0</v>
      </c>
      <c r="I1559" s="6">
        <v>0</v>
      </c>
      <c r="J1559" s="6">
        <v>1</v>
      </c>
      <c r="K1559" s="6">
        <v>1.2E-2</v>
      </c>
      <c r="L1559" s="6">
        <v>0.98799999999999999</v>
      </c>
      <c r="M1559" s="7">
        <v>12252</v>
      </c>
      <c r="N1559" s="7">
        <v>11990</v>
      </c>
      <c r="O1559" s="7">
        <v>12514</v>
      </c>
      <c r="P1559" t="s">
        <v>3699</v>
      </c>
      <c r="Q1559" s="5">
        <f>5*12000*Table3[[#This Row],[FiveYearSurvivalRate]]</f>
        <v>59280</v>
      </c>
      <c r="R1559" s="21">
        <f>365*5*Table3[[#This Row],[FiveYearSurvivalRate]]</f>
        <v>1803.1</v>
      </c>
      <c r="S1559" s="19">
        <f>6000/Table3[[#This Row],[Gas Mileage]]*4</f>
        <v>770.39129457837134</v>
      </c>
      <c r="T1559" s="19">
        <f>5000</f>
        <v>5000</v>
      </c>
      <c r="U1559" s="19">
        <f>Table3[[#This Row],[Price]]^0.2*20000*LOG((Table3[[#This Row],[Age]]+2))*Table3[[#This Row],[FiveYearDeathRate]]</f>
        <v>474.74719965289819</v>
      </c>
      <c r="V1559" s="19">
        <f>Table3[Price]+Table3[[#This Row],[FiveYearFuelCost]]+Table3[[#This Row],[FiveYearInsurance]]+Table3[[#This Row],[FiveYearRepairCost]]</f>
        <v>18497.138494231269</v>
      </c>
    </row>
    <row r="1560" spans="1:22" x14ac:dyDescent="0.25">
      <c r="A1560" t="s">
        <v>3244</v>
      </c>
      <c r="B1560" t="s">
        <v>3245</v>
      </c>
      <c r="C1560" t="s">
        <v>3246</v>
      </c>
      <c r="D1560">
        <v>2010</v>
      </c>
      <c r="E1560">
        <v>4</v>
      </c>
      <c r="F1560">
        <v>2</v>
      </c>
      <c r="G1560" s="21">
        <v>31.28</v>
      </c>
      <c r="H1560" s="5">
        <v>48000</v>
      </c>
      <c r="I1560" s="6">
        <v>1.6E-2</v>
      </c>
      <c r="J1560" s="6">
        <v>0.98399999999999999</v>
      </c>
      <c r="K1560" s="6">
        <v>0.06</v>
      </c>
      <c r="L1560" s="6">
        <v>0.94</v>
      </c>
      <c r="M1560" s="7">
        <v>7211</v>
      </c>
      <c r="N1560" s="7">
        <v>7003</v>
      </c>
      <c r="O1560" s="7">
        <v>7420</v>
      </c>
      <c r="P1560" t="s">
        <v>1840</v>
      </c>
      <c r="Q1560" s="5">
        <f>5*12000*Table3[[#This Row],[FiveYearSurvivalRate]]</f>
        <v>56400</v>
      </c>
      <c r="R1560" s="21">
        <f>365*5*Table3[[#This Row],[FiveYearSurvivalRate]]</f>
        <v>1715.5</v>
      </c>
      <c r="S1560" s="19">
        <f>6000/Table3[[#This Row],[Gas Mileage]]*4</f>
        <v>767.26342710997437</v>
      </c>
      <c r="T1560" s="19">
        <f>5000</f>
        <v>5000</v>
      </c>
      <c r="U1560" s="19">
        <f>Table3[[#This Row],[Price]]^0.2*20000*LOG((Table3[[#This Row],[Age]]+2))*Table3[[#This Row],[FiveYearDeathRate]]</f>
        <v>5518.7963043934869</v>
      </c>
      <c r="V1560" s="19">
        <f>Table3[Price]+Table3[[#This Row],[FiveYearFuelCost]]+Table3[[#This Row],[FiveYearInsurance]]+Table3[[#This Row],[FiveYearRepairCost]]</f>
        <v>18497.059731503461</v>
      </c>
    </row>
    <row r="1561" spans="1:22" x14ac:dyDescent="0.25">
      <c r="A1561" t="s">
        <v>3398</v>
      </c>
      <c r="B1561" t="s">
        <v>3407</v>
      </c>
      <c r="C1561" t="s">
        <v>3408</v>
      </c>
      <c r="D1561">
        <v>2008</v>
      </c>
      <c r="E1561">
        <v>6</v>
      </c>
      <c r="F1561">
        <v>4</v>
      </c>
      <c r="G1561" s="21">
        <v>25.969000000000001</v>
      </c>
      <c r="H1561" s="5">
        <v>72000</v>
      </c>
      <c r="I1561" s="6">
        <v>1.5699999999999999E-2</v>
      </c>
      <c r="J1561" s="6">
        <v>0.98429999999999995</v>
      </c>
      <c r="K1561" s="6">
        <v>6.80666667E-2</v>
      </c>
      <c r="L1561" s="6">
        <v>0.93193333330000006</v>
      </c>
      <c r="M1561" s="7">
        <v>5649</v>
      </c>
      <c r="N1561" s="7">
        <v>5505</v>
      </c>
      <c r="O1561" s="7">
        <v>5794</v>
      </c>
      <c r="P1561" t="s">
        <v>894</v>
      </c>
      <c r="Q1561" s="5">
        <f>5*12000*Table3[[#This Row],[FiveYearSurvivalRate]]</f>
        <v>55915.999998000007</v>
      </c>
      <c r="R1561" s="21">
        <f>365*5*Table3[[#This Row],[FiveYearSurvivalRate]]</f>
        <v>1700.7783332725</v>
      </c>
      <c r="S1561" s="19">
        <f>6000/Table3[[#This Row],[Gas Mileage]]*4</f>
        <v>924.17882860333475</v>
      </c>
      <c r="T1561" s="19">
        <f>5000</f>
        <v>5000</v>
      </c>
      <c r="U1561" s="19">
        <f>Table3[[#This Row],[Price]]^0.2*20000*LOG((Table3[[#This Row],[Age]]+2))*Table3[[#This Row],[FiveYearDeathRate]]</f>
        <v>6919.7407041401793</v>
      </c>
      <c r="V1561" s="19">
        <f>Table3[Price]+Table3[[#This Row],[FiveYearFuelCost]]+Table3[[#This Row],[FiveYearInsurance]]+Table3[[#This Row],[FiveYearRepairCost]]</f>
        <v>18492.919532743515</v>
      </c>
    </row>
    <row r="1562" spans="1:22" x14ac:dyDescent="0.25">
      <c r="A1562" t="s">
        <v>3453</v>
      </c>
      <c r="B1562" t="s">
        <v>3454</v>
      </c>
      <c r="C1562" t="s">
        <v>3455</v>
      </c>
      <c r="D1562">
        <v>2006</v>
      </c>
      <c r="E1562">
        <v>8</v>
      </c>
      <c r="F1562">
        <v>4</v>
      </c>
      <c r="G1562" s="21">
        <v>23.937999999999999</v>
      </c>
      <c r="H1562" s="5">
        <v>96000</v>
      </c>
      <c r="I1562" s="6">
        <v>5.1999999999999998E-3</v>
      </c>
      <c r="J1562" s="6">
        <v>0.99480000000000002</v>
      </c>
      <c r="K1562" s="6">
        <v>4.9399999999999999E-2</v>
      </c>
      <c r="L1562" s="6">
        <v>0.9506</v>
      </c>
      <c r="M1562" s="7">
        <v>6723</v>
      </c>
      <c r="N1562" s="7">
        <v>6588</v>
      </c>
      <c r="O1562" s="7">
        <v>6858</v>
      </c>
      <c r="P1562" t="s">
        <v>274</v>
      </c>
      <c r="Q1562" s="5">
        <f>5*12000*Table3[[#This Row],[FiveYearSurvivalRate]]</f>
        <v>57036</v>
      </c>
      <c r="R1562" s="21">
        <f>365*5*Table3[[#This Row],[FiveYearSurvivalRate]]</f>
        <v>1734.845</v>
      </c>
      <c r="S1562" s="19">
        <f>6000/Table3[[#This Row],[Gas Mileage]]*4</f>
        <v>1002.5900242292589</v>
      </c>
      <c r="T1562" s="19">
        <f>5000</f>
        <v>5000</v>
      </c>
      <c r="U1562" s="19">
        <f>Table3[[#This Row],[Price]]^0.2*20000*LOG((Table3[[#This Row],[Age]]+2))*Table3[[#This Row],[FiveYearDeathRate]]</f>
        <v>5757.9722411494031</v>
      </c>
      <c r="V1562" s="19">
        <f>Table3[Price]+Table3[[#This Row],[FiveYearFuelCost]]+Table3[[#This Row],[FiveYearInsurance]]+Table3[[#This Row],[FiveYearRepairCost]]</f>
        <v>18483.562265378663</v>
      </c>
    </row>
    <row r="1563" spans="1:22" x14ac:dyDescent="0.25">
      <c r="A1563" t="s">
        <v>3503</v>
      </c>
      <c r="B1563" t="s">
        <v>3512</v>
      </c>
      <c r="C1563" t="s">
        <v>3513</v>
      </c>
      <c r="D1563">
        <v>2009</v>
      </c>
      <c r="E1563">
        <v>5</v>
      </c>
      <c r="F1563">
        <v>4</v>
      </c>
      <c r="G1563" s="22">
        <v>27.98</v>
      </c>
      <c r="H1563" s="5">
        <v>60000</v>
      </c>
      <c r="I1563" s="6">
        <v>1.2E-2</v>
      </c>
      <c r="J1563" s="6">
        <v>0.98799999999999999</v>
      </c>
      <c r="K1563" s="6">
        <v>3.6999999999999998E-2</v>
      </c>
      <c r="L1563" s="6">
        <v>0.96299999999999997</v>
      </c>
      <c r="M1563" s="7">
        <v>8781</v>
      </c>
      <c r="N1563" s="7">
        <v>8548</v>
      </c>
      <c r="O1563" s="7">
        <v>9014</v>
      </c>
      <c r="P1563" t="s">
        <v>1334</v>
      </c>
      <c r="Q1563" s="5">
        <f>5*12000*Table3[[#This Row],[FiveYearSurvivalRate]]</f>
        <v>57780</v>
      </c>
      <c r="R1563" s="21">
        <f>365*5*Table3[[#This Row],[FiveYearSurvivalRate]]</f>
        <v>1757.4749999999999</v>
      </c>
      <c r="S1563" s="19">
        <f>6000/Table3[[#This Row],[Gas Mileage]]*4</f>
        <v>857.75553967119367</v>
      </c>
      <c r="T1563" s="19">
        <f>5000</f>
        <v>5000</v>
      </c>
      <c r="U1563" s="19">
        <f>Table3[[#This Row],[Price]]^0.2*20000*LOG((Table3[[#This Row],[Age]]+2))*Table3[[#This Row],[FiveYearDeathRate]]</f>
        <v>3844.568556228498</v>
      </c>
      <c r="V1563" s="19">
        <f>Table3[Price]+Table3[[#This Row],[FiveYearFuelCost]]+Table3[[#This Row],[FiveYearInsurance]]+Table3[[#This Row],[FiveYearRepairCost]]</f>
        <v>18483.32409589969</v>
      </c>
    </row>
    <row r="1564" spans="1:22" x14ac:dyDescent="0.25">
      <c r="A1564" t="s">
        <v>3301</v>
      </c>
      <c r="B1564" t="s">
        <v>3312</v>
      </c>
      <c r="C1564" t="s">
        <v>3313</v>
      </c>
      <c r="D1564">
        <v>2006</v>
      </c>
      <c r="E1564">
        <v>8</v>
      </c>
      <c r="F1564">
        <v>1.33</v>
      </c>
      <c r="G1564" s="21">
        <v>31.22</v>
      </c>
      <c r="H1564" s="5">
        <v>96000</v>
      </c>
      <c r="I1564" s="6">
        <v>1.95E-2</v>
      </c>
      <c r="J1564" s="6">
        <v>0.98050000000000004</v>
      </c>
      <c r="K1564" s="6">
        <v>9.4399999999999998E-2</v>
      </c>
      <c r="L1564" s="6">
        <v>0.90559999999999996</v>
      </c>
      <c r="M1564" s="7">
        <v>3217</v>
      </c>
      <c r="N1564" s="7">
        <v>3141</v>
      </c>
      <c r="O1564" s="7">
        <v>3292</v>
      </c>
      <c r="P1564" t="s">
        <v>468</v>
      </c>
      <c r="Q1564" s="5">
        <f>5*12000*Table3[[#This Row],[FiveYearSurvivalRate]]</f>
        <v>54336</v>
      </c>
      <c r="R1564" s="21">
        <f>365*5*Table3[[#This Row],[FiveYearSurvivalRate]]</f>
        <v>1652.72</v>
      </c>
      <c r="S1564" s="19">
        <f>6000/Table3[[#This Row],[Gas Mileage]]*4</f>
        <v>768.73798846893021</v>
      </c>
      <c r="T1564" s="19">
        <f>5000</f>
        <v>5000</v>
      </c>
      <c r="U1564" s="19">
        <f>Table3[[#This Row],[Price]]^0.2*20000*LOG((Table3[[#This Row],[Age]]+2))*Table3[[#This Row],[FiveYearDeathRate]]</f>
        <v>9494.9395066633897</v>
      </c>
      <c r="V1564" s="19">
        <f>Table3[Price]+Table3[[#This Row],[FiveYearFuelCost]]+Table3[[#This Row],[FiveYearInsurance]]+Table3[[#This Row],[FiveYearRepairCost]]</f>
        <v>18480.67749513232</v>
      </c>
    </row>
    <row r="1565" spans="1:22" x14ac:dyDescent="0.25">
      <c r="A1565" t="s">
        <v>3398</v>
      </c>
      <c r="B1565" t="s">
        <v>3411</v>
      </c>
      <c r="C1565" t="s">
        <v>3412</v>
      </c>
      <c r="D1565">
        <v>2010</v>
      </c>
      <c r="E1565">
        <v>4</v>
      </c>
      <c r="F1565">
        <v>3.33</v>
      </c>
      <c r="G1565" s="21">
        <v>24.018000000000001</v>
      </c>
      <c r="H1565" s="5">
        <v>48000</v>
      </c>
      <c r="I1565" s="6">
        <v>9.5999999999999992E-3</v>
      </c>
      <c r="J1565" s="6">
        <v>0.99039999999999995</v>
      </c>
      <c r="K1565" s="6">
        <v>2.6800000000000001E-2</v>
      </c>
      <c r="L1565" s="6">
        <v>0.97319999999999995</v>
      </c>
      <c r="M1565" s="7">
        <v>9814</v>
      </c>
      <c r="N1565" s="7">
        <v>9658</v>
      </c>
      <c r="O1565" s="7">
        <v>9970</v>
      </c>
      <c r="P1565" t="s">
        <v>1606</v>
      </c>
      <c r="Q1565" s="5">
        <f>5*12000*Table3[[#This Row],[FiveYearSurvivalRate]]</f>
        <v>58392</v>
      </c>
      <c r="R1565" s="21">
        <f>365*5*Table3[[#This Row],[FiveYearSurvivalRate]]</f>
        <v>1776.09</v>
      </c>
      <c r="S1565" s="19">
        <f>6000/Table3[[#This Row],[Gas Mileage]]*4</f>
        <v>999.25056207844113</v>
      </c>
      <c r="T1565" s="19">
        <f>5000</f>
        <v>5000</v>
      </c>
      <c r="U1565" s="19">
        <f>Table3[[#This Row],[Price]]^0.2*20000*LOG((Table3[[#This Row],[Age]]+2))*Table3[[#This Row],[FiveYearDeathRate]]</f>
        <v>2621.7907088076004</v>
      </c>
      <c r="V1565" s="19">
        <f>Table3[Price]+Table3[[#This Row],[FiveYearFuelCost]]+Table3[[#This Row],[FiveYearInsurance]]+Table3[[#This Row],[FiveYearRepairCost]]</f>
        <v>18435.041270886042</v>
      </c>
    </row>
    <row r="1566" spans="1:22" x14ac:dyDescent="0.25">
      <c r="A1566" t="s">
        <v>3413</v>
      </c>
      <c r="B1566" t="s">
        <v>3418</v>
      </c>
      <c r="C1566" t="s">
        <v>3419</v>
      </c>
      <c r="D1566">
        <v>2012</v>
      </c>
      <c r="E1566">
        <v>2</v>
      </c>
      <c r="F1566">
        <v>4</v>
      </c>
      <c r="G1566" s="21">
        <v>27.66</v>
      </c>
      <c r="H1566" s="5">
        <v>24000</v>
      </c>
      <c r="I1566" s="6">
        <v>4.7999999999999996E-3</v>
      </c>
      <c r="J1566" s="6">
        <v>0.99519999999999997</v>
      </c>
      <c r="K1566" s="6">
        <v>1.9400000000000001E-2</v>
      </c>
      <c r="L1566" s="6">
        <v>0.98060000000000003</v>
      </c>
      <c r="M1566" s="7">
        <v>11056</v>
      </c>
      <c r="N1566" s="7">
        <v>10709</v>
      </c>
      <c r="O1566" s="7">
        <v>11403</v>
      </c>
      <c r="P1566" t="s">
        <v>2382</v>
      </c>
      <c r="Q1566" s="5">
        <f>5*12000*Table3[[#This Row],[FiveYearSurvivalRate]]</f>
        <v>58836</v>
      </c>
      <c r="R1566" s="21">
        <f>365*5*Table3[[#This Row],[FiveYearSurvivalRate]]</f>
        <v>1789.595</v>
      </c>
      <c r="S1566" s="19">
        <f>6000/Table3[[#This Row],[Gas Mileage]]*4</f>
        <v>867.67895878524951</v>
      </c>
      <c r="T1566" s="19">
        <f>5000</f>
        <v>5000</v>
      </c>
      <c r="U1566" s="19">
        <f>Table3[[#This Row],[Price]]^0.2*20000*LOG((Table3[[#This Row],[Age]]+2))*Table3[[#This Row],[FiveYearDeathRate]]</f>
        <v>1503.8035288380065</v>
      </c>
      <c r="V1566" s="19">
        <f>Table3[Price]+Table3[[#This Row],[FiveYearFuelCost]]+Table3[[#This Row],[FiveYearInsurance]]+Table3[[#This Row],[FiveYearRepairCost]]</f>
        <v>18427.482487623252</v>
      </c>
    </row>
    <row r="1567" spans="1:22" x14ac:dyDescent="0.25">
      <c r="A1567" t="s">
        <v>3466</v>
      </c>
      <c r="B1567" t="s">
        <v>3485</v>
      </c>
      <c r="C1567" t="s">
        <v>3486</v>
      </c>
      <c r="D1567">
        <v>2010</v>
      </c>
      <c r="E1567">
        <v>4</v>
      </c>
      <c r="F1567">
        <v>3.33</v>
      </c>
      <c r="G1567" s="21">
        <v>25.38</v>
      </c>
      <c r="H1567" s="5">
        <v>48000</v>
      </c>
      <c r="I1567" s="6">
        <v>9.5999999999999992E-3</v>
      </c>
      <c r="J1567" s="6">
        <v>0.99039999999999995</v>
      </c>
      <c r="K1567" s="6">
        <v>2.5600000000000001E-2</v>
      </c>
      <c r="L1567" s="6">
        <v>0.97440000000000004</v>
      </c>
      <c r="M1567" s="7">
        <v>9967</v>
      </c>
      <c r="N1567" s="7">
        <v>9721</v>
      </c>
      <c r="O1567" s="7">
        <v>10213</v>
      </c>
      <c r="P1567" t="s">
        <v>1676</v>
      </c>
      <c r="Q1567" s="5">
        <f>5*12000*Table3[[#This Row],[FiveYearSurvivalRate]]</f>
        <v>58464</v>
      </c>
      <c r="R1567" s="21">
        <f>365*5*Table3[[#This Row],[FiveYearSurvivalRate]]</f>
        <v>1778.28</v>
      </c>
      <c r="S1567" s="19">
        <f>6000/Table3[[#This Row],[Gas Mileage]]*4</f>
        <v>945.62647754137117</v>
      </c>
      <c r="T1567" s="19">
        <f>5000</f>
        <v>5000</v>
      </c>
      <c r="U1567" s="19">
        <f>Table3[[#This Row],[Price]]^0.2*20000*LOG((Table3[[#This Row],[Age]]+2))*Table3[[#This Row],[FiveYearDeathRate]]</f>
        <v>2512.1575474811093</v>
      </c>
      <c r="V1567" s="19">
        <f>Table3[Price]+Table3[[#This Row],[FiveYearFuelCost]]+Table3[[#This Row],[FiveYearInsurance]]+Table3[[#This Row],[FiveYearRepairCost]]</f>
        <v>18424.78402502248</v>
      </c>
    </row>
    <row r="1568" spans="1:22" x14ac:dyDescent="0.25">
      <c r="A1568" t="s">
        <v>3080</v>
      </c>
      <c r="B1568" t="s">
        <v>3085</v>
      </c>
      <c r="C1568" t="s">
        <v>3086</v>
      </c>
      <c r="D1568">
        <v>2009</v>
      </c>
      <c r="E1568">
        <v>5</v>
      </c>
      <c r="F1568">
        <v>2</v>
      </c>
      <c r="G1568" s="21">
        <v>20.85</v>
      </c>
      <c r="H1568" s="5">
        <v>60000</v>
      </c>
      <c r="I1568" s="6">
        <v>5.0000000000000001E-3</v>
      </c>
      <c r="J1568" s="6">
        <v>0.995</v>
      </c>
      <c r="K1568" s="6">
        <v>3.6999999999999998E-2</v>
      </c>
      <c r="L1568" s="6">
        <v>0.96299999999999997</v>
      </c>
      <c r="M1568" s="7">
        <v>8454</v>
      </c>
      <c r="N1568" s="7">
        <v>8300</v>
      </c>
      <c r="O1568" s="7">
        <v>8609</v>
      </c>
      <c r="P1568" t="s">
        <v>1288</v>
      </c>
      <c r="Q1568" s="5">
        <f>5*12000*Table3[[#This Row],[FiveYearSurvivalRate]]</f>
        <v>57780</v>
      </c>
      <c r="R1568" s="21">
        <f>365*5*Table3[[#This Row],[FiveYearSurvivalRate]]</f>
        <v>1757.4749999999999</v>
      </c>
      <c r="S1568" s="19">
        <f>6000/Table3[[#This Row],[Gas Mileage]]*4</f>
        <v>1151.0791366906474</v>
      </c>
      <c r="T1568" s="19">
        <f>5000</f>
        <v>5000</v>
      </c>
      <c r="U1568" s="19">
        <f>Table3[[#This Row],[Price]]^0.2*20000*LOG((Table3[[#This Row],[Age]]+2))*Table3[[#This Row],[FiveYearDeathRate]]</f>
        <v>3815.4982869332016</v>
      </c>
      <c r="V1568" s="19">
        <f>Table3[Price]+Table3[[#This Row],[FiveYearFuelCost]]+Table3[[#This Row],[FiveYearInsurance]]+Table3[[#This Row],[FiveYearRepairCost]]</f>
        <v>18420.57742362385</v>
      </c>
    </row>
    <row r="1569" spans="1:22" x14ac:dyDescent="0.25">
      <c r="A1569" t="s">
        <v>3118</v>
      </c>
      <c r="B1569" t="s">
        <v>3121</v>
      </c>
      <c r="C1569" t="s">
        <v>3122</v>
      </c>
      <c r="D1569">
        <v>2009</v>
      </c>
      <c r="E1569">
        <v>5</v>
      </c>
      <c r="F1569">
        <v>1.67</v>
      </c>
      <c r="G1569" s="21">
        <v>31</v>
      </c>
      <c r="H1569" s="5">
        <v>60000</v>
      </c>
      <c r="I1569" s="6">
        <v>1.9E-2</v>
      </c>
      <c r="J1569" s="6">
        <v>0.98099999999999998</v>
      </c>
      <c r="K1569" s="6">
        <v>7.5999999999999998E-2</v>
      </c>
      <c r="L1569" s="6">
        <v>0.92400000000000004</v>
      </c>
      <c r="M1569" s="7">
        <v>5449</v>
      </c>
      <c r="N1569" s="7">
        <v>5307</v>
      </c>
      <c r="O1569" s="7">
        <v>5590</v>
      </c>
      <c r="P1569" t="s">
        <v>1378</v>
      </c>
      <c r="Q1569" s="5">
        <f>5*12000*Table3[[#This Row],[FiveYearSurvivalRate]]</f>
        <v>55440</v>
      </c>
      <c r="R1569" s="21">
        <f>365*5*Table3[[#This Row],[FiveYearSurvivalRate]]</f>
        <v>1686.3000000000002</v>
      </c>
      <c r="S1569" s="19">
        <f>6000/Table3[[#This Row],[Gas Mileage]]*4</f>
        <v>774.19354838709683</v>
      </c>
      <c r="T1569" s="19">
        <f>5000</f>
        <v>5000</v>
      </c>
      <c r="U1569" s="19">
        <f>Table3[[#This Row],[Price]]^0.2*20000*LOG((Table3[[#This Row],[Age]]+2))*Table3[[#This Row],[FiveYearDeathRate]]</f>
        <v>7178.1750332115862</v>
      </c>
      <c r="V1569" s="19">
        <f>Table3[Price]+Table3[[#This Row],[FiveYearFuelCost]]+Table3[[#This Row],[FiveYearInsurance]]+Table3[[#This Row],[FiveYearRepairCost]]</f>
        <v>18401.368581598683</v>
      </c>
    </row>
    <row r="1570" spans="1:22" x14ac:dyDescent="0.25">
      <c r="A1570" t="s">
        <v>3503</v>
      </c>
      <c r="B1570" t="s">
        <v>3512</v>
      </c>
      <c r="C1570" t="s">
        <v>3513</v>
      </c>
      <c r="D1570">
        <v>2010</v>
      </c>
      <c r="E1570">
        <v>4</v>
      </c>
      <c r="F1570">
        <v>4</v>
      </c>
      <c r="G1570" s="22">
        <v>27.98</v>
      </c>
      <c r="H1570" s="5">
        <v>48000</v>
      </c>
      <c r="I1570" s="6">
        <v>9.5999999999999992E-3</v>
      </c>
      <c r="J1570" s="6">
        <v>0.99039999999999995</v>
      </c>
      <c r="K1570" s="6">
        <v>2.1999999999999999E-2</v>
      </c>
      <c r="L1570" s="6">
        <v>0.97799999999999998</v>
      </c>
      <c r="M1570" s="7">
        <v>10356</v>
      </c>
      <c r="N1570" s="7">
        <v>10069</v>
      </c>
      <c r="O1570" s="7">
        <v>10643</v>
      </c>
      <c r="P1570" t="s">
        <v>1700</v>
      </c>
      <c r="Q1570" s="5">
        <f>5*12000*Table3[[#This Row],[FiveYearSurvivalRate]]</f>
        <v>58680</v>
      </c>
      <c r="R1570" s="21">
        <f>365*5*Table3[[#This Row],[FiveYearSurvivalRate]]</f>
        <v>1784.85</v>
      </c>
      <c r="S1570" s="19">
        <f>6000/Table3[[#This Row],[Gas Mileage]]*4</f>
        <v>857.75553967119367</v>
      </c>
      <c r="T1570" s="19">
        <f>5000</f>
        <v>5000</v>
      </c>
      <c r="U1570" s="19">
        <f>Table3[[#This Row],[Price]]^0.2*20000*LOG((Table3[[#This Row],[Age]]+2))*Table3[[#This Row],[FiveYearDeathRate]]</f>
        <v>2175.4800474074491</v>
      </c>
      <c r="V1570" s="19">
        <f>Table3[Price]+Table3[[#This Row],[FiveYearFuelCost]]+Table3[[#This Row],[FiveYearInsurance]]+Table3[[#This Row],[FiveYearRepairCost]]</f>
        <v>18389.235587078641</v>
      </c>
    </row>
    <row r="1571" spans="1:22" x14ac:dyDescent="0.25">
      <c r="A1571" t="s">
        <v>3503</v>
      </c>
      <c r="B1571" t="s">
        <v>3522</v>
      </c>
      <c r="C1571" t="s">
        <v>3523</v>
      </c>
      <c r="D1571">
        <v>2010</v>
      </c>
      <c r="E1571">
        <v>4</v>
      </c>
      <c r="F1571">
        <v>4</v>
      </c>
      <c r="G1571" s="22">
        <v>19.690000000000001</v>
      </c>
      <c r="H1571" s="5">
        <v>48000</v>
      </c>
      <c r="I1571" s="6">
        <v>9.5999999999999992E-3</v>
      </c>
      <c r="J1571" s="6">
        <v>0.99039999999999995</v>
      </c>
      <c r="K1571" s="6">
        <v>2.1999999999999999E-2</v>
      </c>
      <c r="L1571" s="6">
        <v>0.97799999999999998</v>
      </c>
      <c r="M1571" s="7">
        <v>9995</v>
      </c>
      <c r="N1571" s="7">
        <v>9840</v>
      </c>
      <c r="O1571" s="7">
        <v>10149</v>
      </c>
      <c r="P1571" t="s">
        <v>1710</v>
      </c>
      <c r="Q1571" s="5">
        <f>5*12000*Table3[[#This Row],[FiveYearSurvivalRate]]</f>
        <v>58680</v>
      </c>
      <c r="R1571" s="21">
        <f>365*5*Table3[[#This Row],[FiveYearSurvivalRate]]</f>
        <v>1784.85</v>
      </c>
      <c r="S1571" s="19">
        <f>6000/Table3[[#This Row],[Gas Mileage]]*4</f>
        <v>1218.8928390045708</v>
      </c>
      <c r="T1571" s="19">
        <f>5000</f>
        <v>5000</v>
      </c>
      <c r="U1571" s="19">
        <f>Table3[[#This Row],[Price]]^0.2*20000*LOG((Table3[[#This Row],[Age]]+2))*Table3[[#This Row],[FiveYearDeathRate]]</f>
        <v>2160.0970102747174</v>
      </c>
      <c r="V1571" s="19">
        <f>Table3[Price]+Table3[[#This Row],[FiveYearFuelCost]]+Table3[[#This Row],[FiveYearInsurance]]+Table3[[#This Row],[FiveYearRepairCost]]</f>
        <v>18373.989849279289</v>
      </c>
    </row>
    <row r="1572" spans="1:22" x14ac:dyDescent="0.25">
      <c r="A1572" t="s">
        <v>3466</v>
      </c>
      <c r="B1572" t="s">
        <v>3475</v>
      </c>
      <c r="C1572" t="s">
        <v>3476</v>
      </c>
      <c r="D1572">
        <v>2008</v>
      </c>
      <c r="E1572">
        <v>6</v>
      </c>
      <c r="F1572">
        <v>1.33</v>
      </c>
      <c r="G1572" s="21">
        <v>30.556999999999999</v>
      </c>
      <c r="H1572" s="5">
        <v>72000</v>
      </c>
      <c r="I1572" s="6">
        <v>1.54E-2</v>
      </c>
      <c r="J1572" s="6">
        <v>0.98460000000000003</v>
      </c>
      <c r="K1572" s="6">
        <v>5.3933333299999997E-2</v>
      </c>
      <c r="L1572" s="6">
        <v>0.94606666669999995</v>
      </c>
      <c r="M1572" s="7">
        <v>6845</v>
      </c>
      <c r="N1572" s="7">
        <v>6678</v>
      </c>
      <c r="O1572" s="7">
        <v>7012</v>
      </c>
      <c r="P1572" t="s">
        <v>944</v>
      </c>
      <c r="Q1572" s="5">
        <f>5*12000*Table3[[#This Row],[FiveYearSurvivalRate]]</f>
        <v>56764.000001999993</v>
      </c>
      <c r="R1572" s="21">
        <f>365*5*Table3[[#This Row],[FiveYearSurvivalRate]]</f>
        <v>1726.5716667274999</v>
      </c>
      <c r="S1572" s="19">
        <f>6000/Table3[[#This Row],[Gas Mileage]]*4</f>
        <v>785.41741663121388</v>
      </c>
      <c r="T1572" s="19">
        <f>5000</f>
        <v>5000</v>
      </c>
      <c r="U1572" s="19">
        <f>Table3[[#This Row],[Price]]^0.2*20000*LOG((Table3[[#This Row],[Age]]+2))*Table3[[#This Row],[FiveYearDeathRate]]</f>
        <v>5697.613370868241</v>
      </c>
      <c r="V1572" s="19">
        <f>Table3[Price]+Table3[[#This Row],[FiveYearFuelCost]]+Table3[[#This Row],[FiveYearInsurance]]+Table3[[#This Row],[FiveYearRepairCost]]</f>
        <v>18328.030787499454</v>
      </c>
    </row>
    <row r="1573" spans="1:22" x14ac:dyDescent="0.25">
      <c r="A1573" t="s">
        <v>3301</v>
      </c>
      <c r="B1573" t="s">
        <v>3314</v>
      </c>
      <c r="C1573" t="s">
        <v>3315</v>
      </c>
      <c r="D1573">
        <v>2005</v>
      </c>
      <c r="E1573">
        <v>9</v>
      </c>
      <c r="F1573">
        <v>1.33</v>
      </c>
      <c r="G1573" s="21">
        <v>31.22</v>
      </c>
      <c r="H1573" s="5">
        <v>108000</v>
      </c>
      <c r="I1573" s="6">
        <v>2.1999999999999999E-2</v>
      </c>
      <c r="J1573" s="6">
        <v>0.97799999999999998</v>
      </c>
      <c r="K1573" s="6">
        <v>0.1135333333</v>
      </c>
      <c r="L1573" s="6">
        <v>0.88646666669999996</v>
      </c>
      <c r="M1573" s="7">
        <v>1866</v>
      </c>
      <c r="N1573" s="7">
        <v>1823</v>
      </c>
      <c r="O1573" s="7">
        <v>1908</v>
      </c>
      <c r="P1573" t="s">
        <v>184</v>
      </c>
      <c r="Q1573" s="5">
        <f>5*12000*Table3[[#This Row],[FiveYearSurvivalRate]]</f>
        <v>53188.000002000001</v>
      </c>
      <c r="R1573" s="21">
        <f>365*5*Table3[[#This Row],[FiveYearSurvivalRate]]</f>
        <v>1617.8016667274999</v>
      </c>
      <c r="S1573" s="19">
        <f>6000/Table3[[#This Row],[Gas Mileage]]*4</f>
        <v>768.73798846893021</v>
      </c>
      <c r="T1573" s="19">
        <f>5000</f>
        <v>5000</v>
      </c>
      <c r="U1573" s="19">
        <f>Table3[[#This Row],[Price]]^0.2*20000*LOG((Table3[[#This Row],[Age]]+2))*Table3[[#This Row],[FiveYearDeathRate]]</f>
        <v>10664.739093272823</v>
      </c>
      <c r="V1573" s="19">
        <f>Table3[Price]+Table3[[#This Row],[FiveYearFuelCost]]+Table3[[#This Row],[FiveYearInsurance]]+Table3[[#This Row],[FiveYearRepairCost]]</f>
        <v>18299.477081741752</v>
      </c>
    </row>
    <row r="1574" spans="1:22" x14ac:dyDescent="0.25">
      <c r="A1574" t="s">
        <v>3175</v>
      </c>
      <c r="B1574" t="s">
        <v>3184</v>
      </c>
      <c r="C1574" t="s">
        <v>3185</v>
      </c>
      <c r="D1574">
        <v>2011</v>
      </c>
      <c r="E1574">
        <v>3</v>
      </c>
      <c r="F1574">
        <v>4</v>
      </c>
      <c r="G1574" s="21">
        <v>43.957000000000001</v>
      </c>
      <c r="H1574" s="5">
        <v>36000</v>
      </c>
      <c r="I1574" s="6">
        <v>6.6E-3</v>
      </c>
      <c r="J1574" s="6">
        <v>0.99339999999999995</v>
      </c>
      <c r="K1574" s="6">
        <v>2.9000000000000001E-2</v>
      </c>
      <c r="L1574" s="6">
        <v>0.97099999999999997</v>
      </c>
      <c r="M1574" s="7">
        <v>10148</v>
      </c>
      <c r="N1574" s="7">
        <v>9868</v>
      </c>
      <c r="O1574" s="7">
        <v>10428</v>
      </c>
      <c r="P1574" t="s">
        <v>2214</v>
      </c>
      <c r="Q1574" s="5">
        <f>5*12000*Table3[[#This Row],[FiveYearSurvivalRate]]</f>
        <v>58260</v>
      </c>
      <c r="R1574" s="21">
        <f>365*5*Table3[[#This Row],[FiveYearSurvivalRate]]</f>
        <v>1772.075</v>
      </c>
      <c r="S1574" s="19">
        <f>6000/Table3[[#This Row],[Gas Mileage]]*4</f>
        <v>545.98812475828652</v>
      </c>
      <c r="T1574" s="19">
        <f>5000</f>
        <v>5000</v>
      </c>
      <c r="U1574" s="19">
        <f>Table3[[#This Row],[Price]]^0.2*20000*LOG((Table3[[#This Row],[Age]]+2))*Table3[[#This Row],[FiveYearDeathRate]]</f>
        <v>2565.444502117356</v>
      </c>
      <c r="V1574" s="19">
        <f>Table3[Price]+Table3[[#This Row],[FiveYearFuelCost]]+Table3[[#This Row],[FiveYearInsurance]]+Table3[[#This Row],[FiveYearRepairCost]]</f>
        <v>18259.432626875641</v>
      </c>
    </row>
    <row r="1575" spans="1:22" x14ac:dyDescent="0.25">
      <c r="A1575" t="s">
        <v>3217</v>
      </c>
      <c r="B1575" t="s">
        <v>3222</v>
      </c>
      <c r="C1575" t="s">
        <v>3223</v>
      </c>
      <c r="D1575">
        <v>2006</v>
      </c>
      <c r="E1575">
        <v>8</v>
      </c>
      <c r="F1575">
        <v>4</v>
      </c>
      <c r="G1575" s="21">
        <v>28.86</v>
      </c>
      <c r="H1575" s="5">
        <v>96000</v>
      </c>
      <c r="I1575" s="6">
        <v>1.8800000000000001E-2</v>
      </c>
      <c r="J1575" s="6">
        <v>0.98119999999999996</v>
      </c>
      <c r="K1575" s="6">
        <v>6.5199999999999994E-2</v>
      </c>
      <c r="L1575" s="6">
        <v>0.93479999999999996</v>
      </c>
      <c r="M1575" s="7">
        <v>5190</v>
      </c>
      <c r="N1575" s="7">
        <v>5079</v>
      </c>
      <c r="O1575" s="7">
        <v>5302</v>
      </c>
      <c r="P1575" t="s">
        <v>422</v>
      </c>
      <c r="Q1575" s="5">
        <f>5*12000*Table3[[#This Row],[FiveYearSurvivalRate]]</f>
        <v>56088</v>
      </c>
      <c r="R1575" s="21">
        <f>365*5*Table3[[#This Row],[FiveYearSurvivalRate]]</f>
        <v>1706.01</v>
      </c>
      <c r="S1575" s="19">
        <f>6000/Table3[[#This Row],[Gas Mileage]]*4</f>
        <v>831.60083160083161</v>
      </c>
      <c r="T1575" s="19">
        <f>5000</f>
        <v>5000</v>
      </c>
      <c r="U1575" s="19">
        <f>Table3[[#This Row],[Price]]^0.2*20000*LOG((Table3[[#This Row],[Age]]+2))*Table3[[#This Row],[FiveYearDeathRate]]</f>
        <v>7216.2415666870402</v>
      </c>
      <c r="V1575" s="19">
        <f>Table3[Price]+Table3[[#This Row],[FiveYearFuelCost]]+Table3[[#This Row],[FiveYearInsurance]]+Table3[[#This Row],[FiveYearRepairCost]]</f>
        <v>18237.842398287874</v>
      </c>
    </row>
    <row r="1576" spans="1:22" x14ac:dyDescent="0.25">
      <c r="A1576" t="s">
        <v>3244</v>
      </c>
      <c r="B1576" t="s">
        <v>3245</v>
      </c>
      <c r="C1576" t="s">
        <v>3246</v>
      </c>
      <c r="D1576">
        <v>2011</v>
      </c>
      <c r="E1576">
        <v>3</v>
      </c>
      <c r="F1576">
        <v>2</v>
      </c>
      <c r="G1576" s="21">
        <v>31.28</v>
      </c>
      <c r="H1576" s="5">
        <v>36000</v>
      </c>
      <c r="I1576" s="6">
        <v>1.2E-2</v>
      </c>
      <c r="J1576" s="6">
        <v>0.98799999999999999</v>
      </c>
      <c r="K1576" s="6">
        <v>0.05</v>
      </c>
      <c r="L1576" s="6">
        <v>0.95</v>
      </c>
      <c r="M1576" s="7">
        <v>8228</v>
      </c>
      <c r="N1576" s="7">
        <v>8062</v>
      </c>
      <c r="O1576" s="7">
        <v>8395</v>
      </c>
      <c r="P1576" t="s">
        <v>2264</v>
      </c>
      <c r="Q1576" s="5">
        <f>5*12000*Table3[[#This Row],[FiveYearSurvivalRate]]</f>
        <v>57000</v>
      </c>
      <c r="R1576" s="21">
        <f>365*5*Table3[[#This Row],[FiveYearSurvivalRate]]</f>
        <v>1733.75</v>
      </c>
      <c r="S1576" s="19">
        <f>6000/Table3[[#This Row],[Gas Mileage]]*4</f>
        <v>767.26342710997437</v>
      </c>
      <c r="T1576" s="19">
        <f>5000</f>
        <v>5000</v>
      </c>
      <c r="U1576" s="19">
        <f>Table3[[#This Row],[Price]]^0.2*20000*LOG((Table3[[#This Row],[Age]]+2))*Table3[[#This Row],[FiveYearDeathRate]]</f>
        <v>4241.479725543034</v>
      </c>
      <c r="V1576" s="19">
        <f>Table3[Price]+Table3[[#This Row],[FiveYearFuelCost]]+Table3[[#This Row],[FiveYearInsurance]]+Table3[[#This Row],[FiveYearRepairCost]]</f>
        <v>18236.743152653009</v>
      </c>
    </row>
    <row r="1577" spans="1:22" x14ac:dyDescent="0.25">
      <c r="A1577" t="s">
        <v>3503</v>
      </c>
      <c r="B1577" t="s">
        <v>3510</v>
      </c>
      <c r="C1577" t="s">
        <v>3511</v>
      </c>
      <c r="D1577">
        <v>2010</v>
      </c>
      <c r="E1577">
        <v>4</v>
      </c>
      <c r="F1577">
        <v>4</v>
      </c>
      <c r="G1577" s="22">
        <v>29.33</v>
      </c>
      <c r="H1577" s="5">
        <v>48000</v>
      </c>
      <c r="I1577" s="6">
        <v>9.5999999999999992E-3</v>
      </c>
      <c r="J1577" s="6">
        <v>0.99039999999999995</v>
      </c>
      <c r="K1577" s="6">
        <v>2.1999999999999999E-2</v>
      </c>
      <c r="L1577" s="6">
        <v>0.97799999999999998</v>
      </c>
      <c r="M1577" s="7">
        <v>10244</v>
      </c>
      <c r="N1577" s="7">
        <v>9970</v>
      </c>
      <c r="O1577" s="7">
        <v>10517</v>
      </c>
      <c r="P1577" t="s">
        <v>1698</v>
      </c>
      <c r="Q1577" s="5">
        <f>5*12000*Table3[[#This Row],[FiveYearSurvivalRate]]</f>
        <v>58680</v>
      </c>
      <c r="R1577" s="21">
        <f>365*5*Table3[[#This Row],[FiveYearSurvivalRate]]</f>
        <v>1784.85</v>
      </c>
      <c r="S1577" s="19">
        <f>6000/Table3[[#This Row],[Gas Mileage]]*4</f>
        <v>818.27480395499492</v>
      </c>
      <c r="T1577" s="19">
        <f>5000</f>
        <v>5000</v>
      </c>
      <c r="U1577" s="19">
        <f>Table3[[#This Row],[Price]]^0.2*20000*LOG((Table3[[#This Row],[Age]]+2))*Table3[[#This Row],[FiveYearDeathRate]]</f>
        <v>2170.754000631116</v>
      </c>
      <c r="V1577" s="19">
        <f>Table3[Price]+Table3[[#This Row],[FiveYearFuelCost]]+Table3[[#This Row],[FiveYearInsurance]]+Table3[[#This Row],[FiveYearRepairCost]]</f>
        <v>18233.028804586113</v>
      </c>
    </row>
    <row r="1578" spans="1:22" x14ac:dyDescent="0.25">
      <c r="A1578" t="s">
        <v>3301</v>
      </c>
      <c r="B1578" t="s">
        <v>3312</v>
      </c>
      <c r="C1578" t="s">
        <v>3313</v>
      </c>
      <c r="D1578">
        <v>2007</v>
      </c>
      <c r="E1578">
        <v>7</v>
      </c>
      <c r="F1578">
        <v>1.33</v>
      </c>
      <c r="G1578" s="21">
        <v>31.22</v>
      </c>
      <c r="H1578" s="5">
        <v>84000</v>
      </c>
      <c r="I1578" s="6">
        <v>1.7000000000000001E-2</v>
      </c>
      <c r="J1578" s="6">
        <v>0.98299999999999998</v>
      </c>
      <c r="K1578" s="6">
        <v>7.5266666699999998E-2</v>
      </c>
      <c r="L1578" s="6">
        <v>0.92473333329999996</v>
      </c>
      <c r="M1578" s="7">
        <v>4653</v>
      </c>
      <c r="N1578" s="7">
        <v>4533</v>
      </c>
      <c r="O1578" s="7">
        <v>4772</v>
      </c>
      <c r="P1578" t="s">
        <v>812</v>
      </c>
      <c r="Q1578" s="5">
        <f>5*12000*Table3[[#This Row],[FiveYearSurvivalRate]]</f>
        <v>55483.999997999999</v>
      </c>
      <c r="R1578" s="21">
        <f>365*5*Table3[[#This Row],[FiveYearSurvivalRate]]</f>
        <v>1687.6383332724999</v>
      </c>
      <c r="S1578" s="19">
        <f>6000/Table3[[#This Row],[Gas Mileage]]*4</f>
        <v>768.73798846893021</v>
      </c>
      <c r="T1578" s="19">
        <f>5000</f>
        <v>5000</v>
      </c>
      <c r="U1578" s="19">
        <f>Table3[[#This Row],[Price]]^0.2*20000*LOG((Table3[[#This Row],[Age]]+2))*Table3[[#This Row],[FiveYearDeathRate]]</f>
        <v>7777.4647024418537</v>
      </c>
      <c r="V1578" s="19">
        <f>Table3[Price]+Table3[[#This Row],[FiveYearFuelCost]]+Table3[[#This Row],[FiveYearInsurance]]+Table3[[#This Row],[FiveYearRepairCost]]</f>
        <v>18199.202690910781</v>
      </c>
    </row>
    <row r="1579" spans="1:22" x14ac:dyDescent="0.25">
      <c r="A1579" t="s">
        <v>3466</v>
      </c>
      <c r="B1579" t="s">
        <v>3501</v>
      </c>
      <c r="C1579" t="s">
        <v>3502</v>
      </c>
      <c r="D1579">
        <v>2008</v>
      </c>
      <c r="E1579">
        <v>6</v>
      </c>
      <c r="F1579">
        <v>2</v>
      </c>
      <c r="G1579" s="22">
        <v>32.707000000000001</v>
      </c>
      <c r="H1579" s="5">
        <v>72000</v>
      </c>
      <c r="I1579" s="6">
        <v>1.54E-2</v>
      </c>
      <c r="J1579" s="6">
        <v>0.98460000000000003</v>
      </c>
      <c r="K1579" s="6">
        <v>5.3933333299999997E-2</v>
      </c>
      <c r="L1579" s="6">
        <v>0.94606666669999995</v>
      </c>
      <c r="M1579" s="7">
        <v>6772</v>
      </c>
      <c r="N1579" s="7">
        <v>6601</v>
      </c>
      <c r="O1579" s="7">
        <v>6942</v>
      </c>
      <c r="P1579" t="s">
        <v>968</v>
      </c>
      <c r="Q1579" s="5">
        <f>5*12000*Table3[[#This Row],[FiveYearSurvivalRate]]</f>
        <v>56764.000001999993</v>
      </c>
      <c r="R1579" s="21">
        <f>365*5*Table3[[#This Row],[FiveYearSurvivalRate]]</f>
        <v>1726.5716667274999</v>
      </c>
      <c r="S1579" s="19">
        <f>6000/Table3[[#This Row],[Gas Mileage]]*4</f>
        <v>733.78787415537954</v>
      </c>
      <c r="T1579" s="19">
        <f>5000</f>
        <v>5000</v>
      </c>
      <c r="U1579" s="19">
        <f>Table3[[#This Row],[Price]]^0.2*20000*LOG((Table3[[#This Row],[Age]]+2))*Table3[[#This Row],[FiveYearDeathRate]]</f>
        <v>5685.4085057843995</v>
      </c>
      <c r="V1579" s="19">
        <f>Table3[Price]+Table3[[#This Row],[FiveYearFuelCost]]+Table3[[#This Row],[FiveYearInsurance]]+Table3[[#This Row],[FiveYearRepairCost]]</f>
        <v>18191.196379939778</v>
      </c>
    </row>
    <row r="1580" spans="1:22" x14ac:dyDescent="0.25">
      <c r="A1580" t="s">
        <v>3376</v>
      </c>
      <c r="B1580" t="s">
        <v>3388</v>
      </c>
      <c r="C1580" t="s">
        <v>3389</v>
      </c>
      <c r="D1580">
        <v>2010</v>
      </c>
      <c r="E1580">
        <v>4</v>
      </c>
      <c r="G1580" s="21">
        <v>25.16</v>
      </c>
      <c r="H1580" s="5">
        <v>48000</v>
      </c>
      <c r="I1580" s="6">
        <v>1.2800000000000001E-2</v>
      </c>
      <c r="J1580" s="6">
        <v>0.98719999999999997</v>
      </c>
      <c r="K1580" s="6">
        <v>2.8000000000000001E-2</v>
      </c>
      <c r="L1580" s="6">
        <v>0.97199999999999998</v>
      </c>
      <c r="M1580" s="7">
        <v>9488</v>
      </c>
      <c r="N1580" s="7">
        <v>9248</v>
      </c>
      <c r="O1580" s="7">
        <v>9727</v>
      </c>
      <c r="P1580" t="s">
        <v>1588</v>
      </c>
      <c r="Q1580" s="5">
        <f>5*12000*Table3[[#This Row],[FiveYearSurvivalRate]]</f>
        <v>58320</v>
      </c>
      <c r="R1580" s="21">
        <f>365*5*Table3[[#This Row],[FiveYearSurvivalRate]]</f>
        <v>1773.8999999999999</v>
      </c>
      <c r="S1580" s="19">
        <f>6000/Table3[[#This Row],[Gas Mileage]]*4</f>
        <v>953.89507154213038</v>
      </c>
      <c r="T1580" s="19">
        <f>5000</f>
        <v>5000</v>
      </c>
      <c r="U1580" s="19">
        <f>Table3[[#This Row],[Price]]^0.2*20000*LOG((Table3[[#This Row],[Age]]+2))*Table3[[#This Row],[FiveYearDeathRate]]</f>
        <v>2720.739625623803</v>
      </c>
      <c r="V1580" s="19">
        <f>Table3[Price]+Table3[[#This Row],[FiveYearFuelCost]]+Table3[[#This Row],[FiveYearInsurance]]+Table3[[#This Row],[FiveYearRepairCost]]</f>
        <v>18162.634697165933</v>
      </c>
    </row>
    <row r="1581" spans="1:22" x14ac:dyDescent="0.25">
      <c r="A1581" t="s">
        <v>3453</v>
      </c>
      <c r="B1581" t="s">
        <v>3456</v>
      </c>
      <c r="C1581" t="s">
        <v>3457</v>
      </c>
      <c r="D1581">
        <v>2010</v>
      </c>
      <c r="E1581">
        <v>4</v>
      </c>
      <c r="F1581">
        <v>4</v>
      </c>
      <c r="G1581" s="21">
        <v>24.498000000000001</v>
      </c>
      <c r="H1581" s="5">
        <v>48000</v>
      </c>
      <c r="I1581" s="6">
        <v>8.0000000000000004E-4</v>
      </c>
      <c r="J1581" s="6">
        <v>0.99919999999999998</v>
      </c>
      <c r="K1581" s="6">
        <v>6.6E-3</v>
      </c>
      <c r="L1581" s="6">
        <v>0.99339999999999995</v>
      </c>
      <c r="M1581" s="7">
        <v>11493</v>
      </c>
      <c r="N1581" s="7">
        <v>11211</v>
      </c>
      <c r="O1581" s="7">
        <v>11775</v>
      </c>
      <c r="P1581" t="s">
        <v>1644</v>
      </c>
      <c r="Q1581" s="5">
        <f>5*12000*Table3[[#This Row],[FiveYearSurvivalRate]]</f>
        <v>59604</v>
      </c>
      <c r="R1581" s="21">
        <f>365*5*Table3[[#This Row],[FiveYearSurvivalRate]]</f>
        <v>1812.9549999999999</v>
      </c>
      <c r="S1581" s="19">
        <f>6000/Table3[[#This Row],[Gas Mileage]]*4</f>
        <v>979.67180994366879</v>
      </c>
      <c r="T1581" s="19">
        <f>5000</f>
        <v>5000</v>
      </c>
      <c r="U1581" s="19">
        <f>Table3[[#This Row],[Price]]^0.2*20000*LOG((Table3[[#This Row],[Age]]+2))*Table3[[#This Row],[FiveYearDeathRate]]</f>
        <v>666.38410917654494</v>
      </c>
      <c r="V1581" s="19">
        <f>Table3[Price]+Table3[[#This Row],[FiveYearFuelCost]]+Table3[[#This Row],[FiveYearInsurance]]+Table3[[#This Row],[FiveYearRepairCost]]</f>
        <v>18139.055919120216</v>
      </c>
    </row>
    <row r="1582" spans="1:22" x14ac:dyDescent="0.25">
      <c r="A1582" t="s">
        <v>3217</v>
      </c>
      <c r="B1582" t="s">
        <v>3222</v>
      </c>
      <c r="C1582" t="s">
        <v>3223</v>
      </c>
      <c r="D1582">
        <v>2005</v>
      </c>
      <c r="E1582">
        <v>9</v>
      </c>
      <c r="F1582">
        <v>3</v>
      </c>
      <c r="G1582" s="21">
        <v>28.86</v>
      </c>
      <c r="H1582" s="5">
        <v>108000</v>
      </c>
      <c r="I1582" s="6">
        <v>2.1399999999999999E-2</v>
      </c>
      <c r="J1582" s="6">
        <v>0.97860000000000003</v>
      </c>
      <c r="K1582" s="6">
        <v>7.46E-2</v>
      </c>
      <c r="L1582" s="6">
        <v>0.9254</v>
      </c>
      <c r="M1582" s="7">
        <v>4102</v>
      </c>
      <c r="N1582" s="7">
        <v>4011</v>
      </c>
      <c r="O1582" s="7">
        <v>4193</v>
      </c>
      <c r="P1582" t="s">
        <v>146</v>
      </c>
      <c r="Q1582" s="5">
        <f>5*12000*Table3[[#This Row],[FiveYearSurvivalRate]]</f>
        <v>55524</v>
      </c>
      <c r="R1582" s="21">
        <f>365*5*Table3[[#This Row],[FiveYearSurvivalRate]]</f>
        <v>1688.855</v>
      </c>
      <c r="S1582" s="19">
        <f>6000/Table3[[#This Row],[Gas Mileage]]*4</f>
        <v>831.60083160083161</v>
      </c>
      <c r="T1582" s="19">
        <f>5000</f>
        <v>5000</v>
      </c>
      <c r="U1582" s="19">
        <f>Table3[[#This Row],[Price]]^0.2*20000*LOG((Table3[[#This Row],[Age]]+2))*Table3[[#This Row],[FiveYearDeathRate]]</f>
        <v>8203.1844560702066</v>
      </c>
      <c r="V1582" s="19">
        <f>Table3[Price]+Table3[[#This Row],[FiveYearFuelCost]]+Table3[[#This Row],[FiveYearInsurance]]+Table3[[#This Row],[FiveYearRepairCost]]</f>
        <v>18136.785287671039</v>
      </c>
    </row>
    <row r="1583" spans="1:22" x14ac:dyDescent="0.25">
      <c r="A1583" t="s">
        <v>3466</v>
      </c>
      <c r="B1583" t="s">
        <v>3501</v>
      </c>
      <c r="C1583" t="s">
        <v>3502</v>
      </c>
      <c r="D1583">
        <v>2009</v>
      </c>
      <c r="E1583">
        <v>5</v>
      </c>
      <c r="F1583">
        <v>3</v>
      </c>
      <c r="G1583" s="22">
        <v>32.707000000000001</v>
      </c>
      <c r="H1583" s="5">
        <v>60000</v>
      </c>
      <c r="I1583" s="6">
        <v>1.2E-2</v>
      </c>
      <c r="J1583" s="6">
        <v>0.98799999999999999</v>
      </c>
      <c r="K1583" s="6">
        <v>4.5999999999999999E-2</v>
      </c>
      <c r="L1583" s="6">
        <v>0.95399999999999996</v>
      </c>
      <c r="M1583" s="7">
        <v>7687</v>
      </c>
      <c r="N1583" s="7">
        <v>7475</v>
      </c>
      <c r="O1583" s="7">
        <v>7899</v>
      </c>
      <c r="P1583" t="s">
        <v>1324</v>
      </c>
      <c r="Q1583" s="5">
        <f>5*12000*Table3[[#This Row],[FiveYearSurvivalRate]]</f>
        <v>57240</v>
      </c>
      <c r="R1583" s="21">
        <f>365*5*Table3[[#This Row],[FiveYearSurvivalRate]]</f>
        <v>1741.05</v>
      </c>
      <c r="S1583" s="19">
        <f>6000/Table3[[#This Row],[Gas Mileage]]*4</f>
        <v>733.78787415537954</v>
      </c>
      <c r="T1583" s="19">
        <f>5000</f>
        <v>5000</v>
      </c>
      <c r="U1583" s="19">
        <f>Table3[[#This Row],[Price]]^0.2*20000*LOG((Table3[[#This Row],[Age]]+2))*Table3[[#This Row],[FiveYearDeathRate]]</f>
        <v>4654.213462378385</v>
      </c>
      <c r="V1583" s="19">
        <f>Table3[Price]+Table3[[#This Row],[FiveYearFuelCost]]+Table3[[#This Row],[FiveYearInsurance]]+Table3[[#This Row],[FiveYearRepairCost]]</f>
        <v>18075.001336533765</v>
      </c>
    </row>
    <row r="1584" spans="1:22" x14ac:dyDescent="0.25">
      <c r="A1584" t="s">
        <v>3217</v>
      </c>
      <c r="B1584" t="s">
        <v>3220</v>
      </c>
      <c r="C1584" t="s">
        <v>3221</v>
      </c>
      <c r="D1584">
        <v>2005</v>
      </c>
      <c r="E1584">
        <v>9</v>
      </c>
      <c r="F1584">
        <v>3</v>
      </c>
      <c r="G1584" s="21">
        <v>43.79</v>
      </c>
      <c r="H1584" s="5">
        <v>108000</v>
      </c>
      <c r="I1584" s="6">
        <v>2.1399999999999999E-2</v>
      </c>
      <c r="J1584" s="6">
        <v>0.97860000000000003</v>
      </c>
      <c r="K1584" s="6">
        <v>7.46E-2</v>
      </c>
      <c r="L1584" s="6">
        <v>0.9254</v>
      </c>
      <c r="M1584" s="7">
        <v>4255</v>
      </c>
      <c r="N1584" s="7">
        <v>4178</v>
      </c>
      <c r="O1584" s="7">
        <v>4333</v>
      </c>
      <c r="P1584" t="s">
        <v>142</v>
      </c>
      <c r="Q1584" s="5">
        <f>5*12000*Table3[[#This Row],[FiveYearSurvivalRate]]</f>
        <v>55524</v>
      </c>
      <c r="R1584" s="21">
        <f>365*5*Table3[[#This Row],[FiveYearSurvivalRate]]</f>
        <v>1688.855</v>
      </c>
      <c r="S1584" s="19">
        <f>6000/Table3[[#This Row],[Gas Mileage]]*4</f>
        <v>548.07033569308066</v>
      </c>
      <c r="T1584" s="19">
        <f>5000</f>
        <v>5000</v>
      </c>
      <c r="U1584" s="19">
        <f>Table3[[#This Row],[Price]]^0.2*20000*LOG((Table3[[#This Row],[Age]]+2))*Table3[[#This Row],[FiveYearDeathRate]]</f>
        <v>8263.4852997428279</v>
      </c>
      <c r="V1584" s="19">
        <f>Table3[Price]+Table3[[#This Row],[FiveYearFuelCost]]+Table3[[#This Row],[FiveYearInsurance]]+Table3[[#This Row],[FiveYearRepairCost]]</f>
        <v>18066.555635435907</v>
      </c>
    </row>
    <row r="1585" spans="1:22" x14ac:dyDescent="0.25">
      <c r="A1585" t="s">
        <v>3503</v>
      </c>
      <c r="B1585" t="s">
        <v>3512</v>
      </c>
      <c r="C1585" t="s">
        <v>3513</v>
      </c>
      <c r="D1585">
        <v>2008</v>
      </c>
      <c r="E1585">
        <v>6</v>
      </c>
      <c r="F1585">
        <v>3.33</v>
      </c>
      <c r="G1585" s="22">
        <v>27.98</v>
      </c>
      <c r="H1585" s="5">
        <v>72000</v>
      </c>
      <c r="I1585" s="6">
        <v>1.4500000000000001E-2</v>
      </c>
      <c r="J1585" s="6">
        <v>0.98550000000000004</v>
      </c>
      <c r="K1585" s="6">
        <v>5.6133333299999998E-2</v>
      </c>
      <c r="L1585" s="6">
        <v>0.94386666669999997</v>
      </c>
      <c r="M1585" s="7">
        <v>6352</v>
      </c>
      <c r="N1585" s="7">
        <v>6212</v>
      </c>
      <c r="O1585" s="7">
        <v>6491</v>
      </c>
      <c r="P1585" t="s">
        <v>976</v>
      </c>
      <c r="Q1585" s="5">
        <f>5*12000*Table3[[#This Row],[FiveYearSurvivalRate]]</f>
        <v>56632.000002000001</v>
      </c>
      <c r="R1585" s="21">
        <f>365*5*Table3[[#This Row],[FiveYearSurvivalRate]]</f>
        <v>1722.5566667275</v>
      </c>
      <c r="S1585" s="19">
        <f>6000/Table3[[#This Row],[Gas Mileage]]*4</f>
        <v>857.75553967119367</v>
      </c>
      <c r="T1585" s="19">
        <f>5000</f>
        <v>5000</v>
      </c>
      <c r="U1585" s="19">
        <f>Table3[[#This Row],[Price]]^0.2*20000*LOG((Table3[[#This Row],[Age]]+2))*Table3[[#This Row],[FiveYearDeathRate]]</f>
        <v>5842.0322863490192</v>
      </c>
      <c r="V1585" s="19">
        <f>Table3[Price]+Table3[[#This Row],[FiveYearFuelCost]]+Table3[[#This Row],[FiveYearInsurance]]+Table3[[#This Row],[FiveYearRepairCost]]</f>
        <v>18051.787826020212</v>
      </c>
    </row>
    <row r="1586" spans="1:22" x14ac:dyDescent="0.25">
      <c r="A1586" t="s">
        <v>3446</v>
      </c>
      <c r="B1586" t="s">
        <v>3451</v>
      </c>
      <c r="C1586" t="s">
        <v>3452</v>
      </c>
      <c r="D1586">
        <v>2010</v>
      </c>
      <c r="E1586">
        <v>4</v>
      </c>
      <c r="F1586">
        <v>3.67</v>
      </c>
      <c r="G1586" s="21">
        <v>29.363</v>
      </c>
      <c r="H1586" s="5">
        <v>48000</v>
      </c>
      <c r="I1586" s="6">
        <v>9.5999999999999992E-3</v>
      </c>
      <c r="J1586" s="6">
        <v>0.99039999999999995</v>
      </c>
      <c r="K1586" s="6">
        <v>2.5600000000000001E-2</v>
      </c>
      <c r="L1586" s="6">
        <v>0.97440000000000004</v>
      </c>
      <c r="M1586" s="7">
        <v>9729</v>
      </c>
      <c r="N1586" s="7">
        <v>9498</v>
      </c>
      <c r="O1586" s="7">
        <v>9959</v>
      </c>
      <c r="P1586" t="s">
        <v>1640</v>
      </c>
      <c r="Q1586" s="5">
        <f>5*12000*Table3[[#This Row],[FiveYearSurvivalRate]]</f>
        <v>58464</v>
      </c>
      <c r="R1586" s="21">
        <f>365*5*Table3[[#This Row],[FiveYearSurvivalRate]]</f>
        <v>1778.28</v>
      </c>
      <c r="S1586" s="19">
        <f>6000/Table3[[#This Row],[Gas Mileage]]*4</f>
        <v>817.35517487995094</v>
      </c>
      <c r="T1586" s="19">
        <f>5000</f>
        <v>5000</v>
      </c>
      <c r="U1586" s="19">
        <f>Table3[[#This Row],[Price]]^0.2*20000*LOG((Table3[[#This Row],[Age]]+2))*Table3[[#This Row],[FiveYearDeathRate]]</f>
        <v>2500.0438221665836</v>
      </c>
      <c r="V1586" s="19">
        <f>Table3[Price]+Table3[[#This Row],[FiveYearFuelCost]]+Table3[[#This Row],[FiveYearInsurance]]+Table3[[#This Row],[FiveYearRepairCost]]</f>
        <v>18046.398997046534</v>
      </c>
    </row>
    <row r="1587" spans="1:22" x14ac:dyDescent="0.25">
      <c r="A1587" t="s">
        <v>3217</v>
      </c>
      <c r="B1587" t="s">
        <v>3222</v>
      </c>
      <c r="C1587" t="s">
        <v>3223</v>
      </c>
      <c r="D1587">
        <v>2007</v>
      </c>
      <c r="E1587">
        <v>7</v>
      </c>
      <c r="F1587">
        <v>4</v>
      </c>
      <c r="G1587" s="21">
        <v>28.86</v>
      </c>
      <c r="H1587" s="5">
        <v>84000</v>
      </c>
      <c r="I1587" s="6">
        <v>1.6199999999999999E-2</v>
      </c>
      <c r="J1587" s="6">
        <v>0.98380000000000001</v>
      </c>
      <c r="K1587" s="6">
        <v>5.5800000000000002E-2</v>
      </c>
      <c r="L1587" s="6">
        <v>0.94420000000000004</v>
      </c>
      <c r="M1587" s="7">
        <v>6120</v>
      </c>
      <c r="N1587" s="7">
        <v>5982</v>
      </c>
      <c r="O1587" s="7">
        <v>6258</v>
      </c>
      <c r="P1587" t="s">
        <v>754</v>
      </c>
      <c r="Q1587" s="5">
        <f>5*12000*Table3[[#This Row],[FiveYearSurvivalRate]]</f>
        <v>56652</v>
      </c>
      <c r="R1587" s="21">
        <f>365*5*Table3[[#This Row],[FiveYearSurvivalRate]]</f>
        <v>1723.165</v>
      </c>
      <c r="S1587" s="19">
        <f>6000/Table3[[#This Row],[Gas Mileage]]*4</f>
        <v>831.60083160083161</v>
      </c>
      <c r="T1587" s="19">
        <f>5000</f>
        <v>5000</v>
      </c>
      <c r="U1587" s="19">
        <f>Table3[[#This Row],[Price]]^0.2*20000*LOG((Table3[[#This Row],[Age]]+2))*Table3[[#This Row],[FiveYearDeathRate]]</f>
        <v>6090.7845659606264</v>
      </c>
      <c r="V1587" s="19">
        <f>Table3[Price]+Table3[[#This Row],[FiveYearFuelCost]]+Table3[[#This Row],[FiveYearInsurance]]+Table3[[#This Row],[FiveYearRepairCost]]</f>
        <v>18042.385397561458</v>
      </c>
    </row>
    <row r="1588" spans="1:22" x14ac:dyDescent="0.25">
      <c r="A1588" t="s">
        <v>3301</v>
      </c>
      <c r="B1588" t="s">
        <v>3308</v>
      </c>
      <c r="C1588" t="s">
        <v>3309</v>
      </c>
      <c r="D1588">
        <v>2012</v>
      </c>
      <c r="E1588">
        <v>2</v>
      </c>
      <c r="F1588">
        <v>4</v>
      </c>
      <c r="G1588" s="21">
        <v>27.806000000000001</v>
      </c>
      <c r="H1588" s="5">
        <v>24000</v>
      </c>
      <c r="I1588" s="6">
        <v>4.7999999999999996E-3</v>
      </c>
      <c r="J1588" s="6">
        <v>0.99519999999999997</v>
      </c>
      <c r="K1588" s="6">
        <v>1.7000000000000001E-2</v>
      </c>
      <c r="L1588" s="6">
        <v>0.98299999999999998</v>
      </c>
      <c r="M1588" s="7">
        <v>10847</v>
      </c>
      <c r="N1588" s="7">
        <v>10591</v>
      </c>
      <c r="O1588" s="7">
        <v>11103</v>
      </c>
      <c r="P1588" t="s">
        <v>2662</v>
      </c>
      <c r="Q1588" s="5">
        <f>5*12000*Table3[[#This Row],[FiveYearSurvivalRate]]</f>
        <v>58980</v>
      </c>
      <c r="R1588" s="21">
        <f>365*5*Table3[[#This Row],[FiveYearSurvivalRate]]</f>
        <v>1793.9749999999999</v>
      </c>
      <c r="S1588" s="19">
        <f>6000/Table3[[#This Row],[Gas Mileage]]*4</f>
        <v>863.12306696396456</v>
      </c>
      <c r="T1588" s="19">
        <f>5000</f>
        <v>5000</v>
      </c>
      <c r="U1588" s="19">
        <f>Table3[[#This Row],[Price]]^0.2*20000*LOG((Table3[[#This Row],[Age]]+2))*Table3[[#This Row],[FiveYearDeathRate]]</f>
        <v>1312.7457262582366</v>
      </c>
      <c r="V1588" s="19">
        <f>Table3[Price]+Table3[[#This Row],[FiveYearFuelCost]]+Table3[[#This Row],[FiveYearInsurance]]+Table3[[#This Row],[FiveYearRepairCost]]</f>
        <v>18022.868793222198</v>
      </c>
    </row>
    <row r="1589" spans="1:22" x14ac:dyDescent="0.25">
      <c r="A1589" t="s">
        <v>3413</v>
      </c>
      <c r="B1589" t="s">
        <v>3436</v>
      </c>
      <c r="C1589" t="s">
        <v>3437</v>
      </c>
      <c r="D1589">
        <v>2011</v>
      </c>
      <c r="E1589">
        <v>3</v>
      </c>
      <c r="F1589">
        <v>3</v>
      </c>
      <c r="G1589" s="21">
        <v>30.062999999999999</v>
      </c>
      <c r="H1589" s="5">
        <v>36000</v>
      </c>
      <c r="I1589" s="6">
        <v>7.1999999999999998E-3</v>
      </c>
      <c r="J1589" s="6">
        <v>0.99280000000000002</v>
      </c>
      <c r="K1589" s="6">
        <v>2.3099999999999999E-2</v>
      </c>
      <c r="L1589" s="6">
        <v>0.97689999999999999</v>
      </c>
      <c r="M1589" s="7">
        <v>10166</v>
      </c>
      <c r="N1589" s="7">
        <v>9958</v>
      </c>
      <c r="O1589" s="7">
        <v>10374</v>
      </c>
      <c r="P1589" t="s">
        <v>2034</v>
      </c>
      <c r="Q1589" s="5">
        <f>5*12000*Table3[[#This Row],[FiveYearSurvivalRate]]</f>
        <v>58614</v>
      </c>
      <c r="R1589" s="21">
        <f>365*5*Table3[[#This Row],[FiveYearSurvivalRate]]</f>
        <v>1782.8425</v>
      </c>
      <c r="S1589" s="19">
        <f>6000/Table3[[#This Row],[Gas Mileage]]*4</f>
        <v>798.32352060672588</v>
      </c>
      <c r="T1589" s="19">
        <f>5000</f>
        <v>5000</v>
      </c>
      <c r="U1589" s="19">
        <f>Table3[[#This Row],[Price]]^0.2*20000*LOG((Table3[[#This Row],[Age]]+2))*Table3[[#This Row],[FiveYearDeathRate]]</f>
        <v>2044.2336618472611</v>
      </c>
      <c r="V1589" s="19">
        <f>Table3[Price]+Table3[[#This Row],[FiveYearFuelCost]]+Table3[[#This Row],[FiveYearInsurance]]+Table3[[#This Row],[FiveYearRepairCost]]</f>
        <v>18008.557182453987</v>
      </c>
    </row>
    <row r="1590" spans="1:22" x14ac:dyDescent="0.25">
      <c r="A1590" t="s">
        <v>3301</v>
      </c>
      <c r="B1590" t="s">
        <v>3306</v>
      </c>
      <c r="C1590" t="s">
        <v>3307</v>
      </c>
      <c r="D1590">
        <v>2011</v>
      </c>
      <c r="E1590">
        <v>3</v>
      </c>
      <c r="F1590">
        <v>4</v>
      </c>
      <c r="G1590" s="21">
        <v>25.94</v>
      </c>
      <c r="H1590" s="5">
        <v>36000</v>
      </c>
      <c r="I1590" s="6">
        <v>7.1999999999999998E-3</v>
      </c>
      <c r="J1590" s="6">
        <v>0.99280000000000002</v>
      </c>
      <c r="K1590" s="6">
        <v>1.95E-2</v>
      </c>
      <c r="L1590" s="6">
        <v>0.98050000000000004</v>
      </c>
      <c r="M1590" s="7">
        <v>10308</v>
      </c>
      <c r="N1590" s="7">
        <v>10002</v>
      </c>
      <c r="O1590" s="7">
        <v>10614</v>
      </c>
      <c r="P1590" t="s">
        <v>1916</v>
      </c>
      <c r="Q1590" s="5">
        <f>5*12000*Table3[[#This Row],[FiveYearSurvivalRate]]</f>
        <v>58830</v>
      </c>
      <c r="R1590" s="21">
        <f>365*5*Table3[[#This Row],[FiveYearSurvivalRate]]</f>
        <v>1789.4125000000001</v>
      </c>
      <c r="S1590" s="19">
        <f>6000/Table3[[#This Row],[Gas Mileage]]*4</f>
        <v>925.21202775636084</v>
      </c>
      <c r="T1590" s="19">
        <f>5000</f>
        <v>5000</v>
      </c>
      <c r="U1590" s="19">
        <f>Table3[[#This Row],[Price]]^0.2*20000*LOG((Table3[[#This Row],[Age]]+2))*Table3[[#This Row],[FiveYearDeathRate]]</f>
        <v>1730.4459062494038</v>
      </c>
      <c r="V1590" s="19">
        <f>Table3[Price]+Table3[[#This Row],[FiveYearFuelCost]]+Table3[[#This Row],[FiveYearInsurance]]+Table3[[#This Row],[FiveYearRepairCost]]</f>
        <v>17963.657934005765</v>
      </c>
    </row>
    <row r="1591" spans="1:22" x14ac:dyDescent="0.25">
      <c r="A1591" t="s">
        <v>3217</v>
      </c>
      <c r="B1591" t="s">
        <v>3222</v>
      </c>
      <c r="C1591" t="s">
        <v>3223</v>
      </c>
      <c r="D1591">
        <v>2011</v>
      </c>
      <c r="E1591">
        <v>3</v>
      </c>
      <c r="F1591">
        <v>4</v>
      </c>
      <c r="G1591" s="21">
        <v>28.86</v>
      </c>
      <c r="H1591" s="5">
        <v>36000</v>
      </c>
      <c r="I1591" s="6">
        <v>6.6E-3</v>
      </c>
      <c r="J1591" s="6">
        <v>0.99339999999999995</v>
      </c>
      <c r="K1591" s="6">
        <v>1.8800000000000001E-2</v>
      </c>
      <c r="L1591" s="6">
        <v>0.98119999999999996</v>
      </c>
      <c r="M1591" s="7">
        <v>10458</v>
      </c>
      <c r="N1591" s="7">
        <v>10290</v>
      </c>
      <c r="O1591" s="7">
        <v>10626</v>
      </c>
      <c r="P1591" t="s">
        <v>2244</v>
      </c>
      <c r="Q1591" s="5">
        <f>5*12000*Table3[[#This Row],[FiveYearSurvivalRate]]</f>
        <v>58872</v>
      </c>
      <c r="R1591" s="21">
        <f>365*5*Table3[[#This Row],[FiveYearSurvivalRate]]</f>
        <v>1790.6899999999998</v>
      </c>
      <c r="S1591" s="19">
        <f>6000/Table3[[#This Row],[Gas Mileage]]*4</f>
        <v>831.60083160083161</v>
      </c>
      <c r="T1591" s="19">
        <f>5000</f>
        <v>5000</v>
      </c>
      <c r="U1591" s="19">
        <f>Table3[[#This Row],[Price]]^0.2*20000*LOG((Table3[[#This Row],[Age]]+2))*Table3[[#This Row],[FiveYearDeathRate]]</f>
        <v>1673.1547520142863</v>
      </c>
      <c r="V1591" s="19">
        <f>Table3[Price]+Table3[[#This Row],[FiveYearFuelCost]]+Table3[[#This Row],[FiveYearInsurance]]+Table3[[#This Row],[FiveYearRepairCost]]</f>
        <v>17962.755583615119</v>
      </c>
    </row>
    <row r="1592" spans="1:22" x14ac:dyDescent="0.25">
      <c r="A1592" t="s">
        <v>3217</v>
      </c>
      <c r="B1592" t="s">
        <v>3230</v>
      </c>
      <c r="C1592" t="s">
        <v>3231</v>
      </c>
      <c r="D1592">
        <v>2009</v>
      </c>
      <c r="E1592">
        <v>5</v>
      </c>
      <c r="F1592">
        <v>3.67</v>
      </c>
      <c r="G1592" s="21">
        <v>31.43</v>
      </c>
      <c r="H1592" s="5">
        <v>60000</v>
      </c>
      <c r="I1592" s="6">
        <v>1.0999999999999999E-2</v>
      </c>
      <c r="J1592" s="6">
        <v>0.98899999999999999</v>
      </c>
      <c r="K1592" s="6">
        <v>3.6999999999999998E-2</v>
      </c>
      <c r="L1592" s="6">
        <v>0.96299999999999997</v>
      </c>
      <c r="M1592" s="7">
        <v>8385</v>
      </c>
      <c r="N1592" s="7">
        <v>8205</v>
      </c>
      <c r="O1592" s="7">
        <v>8565</v>
      </c>
      <c r="P1592" t="s">
        <v>1464</v>
      </c>
      <c r="Q1592" s="5">
        <f>5*12000*Table3[[#This Row],[FiveYearSurvivalRate]]</f>
        <v>57780</v>
      </c>
      <c r="R1592" s="21">
        <f>365*5*Table3[[#This Row],[FiveYearSurvivalRate]]</f>
        <v>1757.4749999999999</v>
      </c>
      <c r="S1592" s="19">
        <f>6000/Table3[[#This Row],[Gas Mileage]]*4</f>
        <v>763.60165447025133</v>
      </c>
      <c r="T1592" s="19">
        <f>5000</f>
        <v>5000</v>
      </c>
      <c r="U1592" s="19">
        <f>Table3[[#This Row],[Price]]^0.2*20000*LOG((Table3[[#This Row],[Age]]+2))*Table3[[#This Row],[FiveYearDeathRate]]</f>
        <v>3809.2495734803347</v>
      </c>
      <c r="V1592" s="19">
        <f>Table3[Price]+Table3[[#This Row],[FiveYearFuelCost]]+Table3[[#This Row],[FiveYearInsurance]]+Table3[[#This Row],[FiveYearRepairCost]]</f>
        <v>17957.851227950585</v>
      </c>
    </row>
    <row r="1593" spans="1:22" x14ac:dyDescent="0.25">
      <c r="A1593" t="s">
        <v>3175</v>
      </c>
      <c r="B1593" t="s">
        <v>3192</v>
      </c>
      <c r="C1593" t="s">
        <v>3193</v>
      </c>
      <c r="D1593">
        <v>2011</v>
      </c>
      <c r="E1593">
        <v>3</v>
      </c>
      <c r="F1593">
        <v>3.67</v>
      </c>
      <c r="G1593" s="21">
        <v>32.5</v>
      </c>
      <c r="H1593" s="5">
        <v>36000</v>
      </c>
      <c r="I1593" s="6">
        <v>6.6E-3</v>
      </c>
      <c r="J1593" s="6">
        <v>0.99339999999999995</v>
      </c>
      <c r="K1593" s="6">
        <v>2.9000000000000001E-2</v>
      </c>
      <c r="L1593" s="6">
        <v>0.97099999999999997</v>
      </c>
      <c r="M1593" s="7">
        <v>9674</v>
      </c>
      <c r="N1593" s="7">
        <v>9453</v>
      </c>
      <c r="O1593" s="7">
        <v>9895</v>
      </c>
      <c r="P1593" t="s">
        <v>2220</v>
      </c>
      <c r="Q1593" s="5">
        <f>5*12000*Table3[[#This Row],[FiveYearSurvivalRate]]</f>
        <v>58260</v>
      </c>
      <c r="R1593" s="21">
        <f>365*5*Table3[[#This Row],[FiveYearSurvivalRate]]</f>
        <v>1772.075</v>
      </c>
      <c r="S1593" s="19">
        <f>6000/Table3[[#This Row],[Gas Mileage]]*4</f>
        <v>738.46153846153845</v>
      </c>
      <c r="T1593" s="19">
        <f>5000</f>
        <v>5000</v>
      </c>
      <c r="U1593" s="19">
        <f>Table3[[#This Row],[Price]]^0.2*20000*LOG((Table3[[#This Row],[Age]]+2))*Table3[[#This Row],[FiveYearDeathRate]]</f>
        <v>2541.018043644186</v>
      </c>
      <c r="V1593" s="19">
        <f>Table3[Price]+Table3[[#This Row],[FiveYearFuelCost]]+Table3[[#This Row],[FiveYearInsurance]]+Table3[[#This Row],[FiveYearRepairCost]]</f>
        <v>17953.479582105727</v>
      </c>
    </row>
    <row r="1594" spans="1:22" x14ac:dyDescent="0.25">
      <c r="A1594" t="s">
        <v>3301</v>
      </c>
      <c r="B1594" t="s">
        <v>3316</v>
      </c>
      <c r="C1594" t="s">
        <v>3317</v>
      </c>
      <c r="D1594">
        <v>2007</v>
      </c>
      <c r="E1594">
        <v>7</v>
      </c>
      <c r="G1594" s="21">
        <v>21.57</v>
      </c>
      <c r="H1594" s="5">
        <v>84000</v>
      </c>
      <c r="I1594" s="6">
        <v>1.7000000000000001E-2</v>
      </c>
      <c r="J1594" s="6">
        <v>0.98299999999999998</v>
      </c>
      <c r="K1594" s="6">
        <v>7.5266666699999998E-2</v>
      </c>
      <c r="L1594" s="6">
        <v>0.92473333329999996</v>
      </c>
      <c r="M1594" s="7">
        <v>4198</v>
      </c>
      <c r="N1594" s="7">
        <v>4090</v>
      </c>
      <c r="O1594" s="7">
        <v>4306</v>
      </c>
      <c r="P1594" t="s">
        <v>816</v>
      </c>
      <c r="Q1594" s="5">
        <f>5*12000*Table3[[#This Row],[FiveYearSurvivalRate]]</f>
        <v>55483.999997999999</v>
      </c>
      <c r="R1594" s="21">
        <f>365*5*Table3[[#This Row],[FiveYearSurvivalRate]]</f>
        <v>1687.6383332724999</v>
      </c>
      <c r="S1594" s="19">
        <f>6000/Table3[[#This Row],[Gas Mileage]]*4</f>
        <v>1112.6564673157163</v>
      </c>
      <c r="T1594" s="19">
        <f>5000</f>
        <v>5000</v>
      </c>
      <c r="U1594" s="19">
        <f>Table3[[#This Row],[Price]]^0.2*20000*LOG((Table3[[#This Row],[Age]]+2))*Table3[[#This Row],[FiveYearDeathRate]]</f>
        <v>7619.0342366332834</v>
      </c>
      <c r="V1594" s="19">
        <f>Table3[Price]+Table3[[#This Row],[FiveYearFuelCost]]+Table3[[#This Row],[FiveYearInsurance]]+Table3[[#This Row],[FiveYearRepairCost]]</f>
        <v>17929.690703949</v>
      </c>
    </row>
    <row r="1595" spans="1:22" x14ac:dyDescent="0.25">
      <c r="A1595" t="s">
        <v>3413</v>
      </c>
      <c r="B1595" t="s">
        <v>3436</v>
      </c>
      <c r="C1595" t="s">
        <v>3437</v>
      </c>
      <c r="D1595">
        <v>2013</v>
      </c>
      <c r="E1595">
        <v>1</v>
      </c>
      <c r="F1595">
        <v>4</v>
      </c>
      <c r="G1595" s="21">
        <v>30.062999999999999</v>
      </c>
      <c r="H1595" s="5">
        <v>12000</v>
      </c>
      <c r="I1595" s="6">
        <v>2.3999999999999998E-3</v>
      </c>
      <c r="J1595" s="6">
        <v>0.99760000000000004</v>
      </c>
      <c r="K1595" s="6">
        <v>1.5699999999999999E-2</v>
      </c>
      <c r="L1595" s="6">
        <v>0.98429999999999995</v>
      </c>
      <c r="M1595" s="7">
        <v>11153</v>
      </c>
      <c r="N1595" s="7">
        <v>10818</v>
      </c>
      <c r="O1595" s="7">
        <v>11488</v>
      </c>
      <c r="P1595" t="s">
        <v>2748</v>
      </c>
      <c r="Q1595" s="5">
        <f>5*12000*Table3[[#This Row],[FiveYearSurvivalRate]]</f>
        <v>59058</v>
      </c>
      <c r="R1595" s="21">
        <f>365*5*Table3[[#This Row],[FiveYearSurvivalRate]]</f>
        <v>1796.3474999999999</v>
      </c>
      <c r="S1595" s="19">
        <f>6000/Table3[[#This Row],[Gas Mileage]]*4</f>
        <v>798.32352060672588</v>
      </c>
      <c r="T1595" s="19">
        <f>5000</f>
        <v>5000</v>
      </c>
      <c r="U1595" s="19">
        <f>Table3[[#This Row],[Price]]^0.2*20000*LOG((Table3[[#This Row],[Age]]+2))*Table3[[#This Row],[FiveYearDeathRate]]</f>
        <v>966.1326349768068</v>
      </c>
      <c r="V1595" s="19">
        <f>Table3[Price]+Table3[[#This Row],[FiveYearFuelCost]]+Table3[[#This Row],[FiveYearInsurance]]+Table3[[#This Row],[FiveYearRepairCost]]</f>
        <v>17917.456155583532</v>
      </c>
    </row>
    <row r="1596" spans="1:22" x14ac:dyDescent="0.25">
      <c r="A1596" t="s">
        <v>3413</v>
      </c>
      <c r="B1596" t="s">
        <v>3442</v>
      </c>
      <c r="C1596" t="s">
        <v>3443</v>
      </c>
      <c r="D1596">
        <v>2013</v>
      </c>
      <c r="E1596">
        <v>1</v>
      </c>
      <c r="F1596">
        <v>4</v>
      </c>
      <c r="G1596" s="21">
        <v>31.152999999999999</v>
      </c>
      <c r="H1596" s="5">
        <v>12000</v>
      </c>
      <c r="I1596" s="6">
        <v>2.3999999999999998E-3</v>
      </c>
      <c r="J1596" s="6">
        <v>0.99760000000000004</v>
      </c>
      <c r="K1596" s="6">
        <v>1.5699999999999999E-2</v>
      </c>
      <c r="L1596" s="6">
        <v>0.98429999999999995</v>
      </c>
      <c r="M1596" s="7">
        <v>11171</v>
      </c>
      <c r="N1596" s="7">
        <v>10932</v>
      </c>
      <c r="O1596" s="7">
        <v>11410</v>
      </c>
      <c r="P1596" t="s">
        <v>2752</v>
      </c>
      <c r="Q1596" s="5">
        <f>5*12000*Table3[[#This Row],[FiveYearSurvivalRate]]</f>
        <v>59058</v>
      </c>
      <c r="R1596" s="21">
        <f>365*5*Table3[[#This Row],[FiveYearSurvivalRate]]</f>
        <v>1796.3474999999999</v>
      </c>
      <c r="S1596" s="19">
        <f>6000/Table3[[#This Row],[Gas Mileage]]*4</f>
        <v>770.39129457837134</v>
      </c>
      <c r="T1596" s="19">
        <f>5000</f>
        <v>5000</v>
      </c>
      <c r="U1596" s="19">
        <f>Table3[[#This Row],[Price]]^0.2*20000*LOG((Table3[[#This Row],[Age]]+2))*Table3[[#This Row],[FiveYearDeathRate]]</f>
        <v>966.44428514522838</v>
      </c>
      <c r="V1596" s="19">
        <f>Table3[Price]+Table3[[#This Row],[FiveYearFuelCost]]+Table3[[#This Row],[FiveYearInsurance]]+Table3[[#This Row],[FiveYearRepairCost]]</f>
        <v>17907.8355797236</v>
      </c>
    </row>
    <row r="1597" spans="1:22" x14ac:dyDescent="0.25">
      <c r="A1597" t="s">
        <v>3217</v>
      </c>
      <c r="B1597" t="s">
        <v>3222</v>
      </c>
      <c r="C1597" t="s">
        <v>3223</v>
      </c>
      <c r="D1597">
        <v>2009</v>
      </c>
      <c r="E1597">
        <v>5</v>
      </c>
      <c r="F1597">
        <v>4</v>
      </c>
      <c r="G1597" s="21">
        <v>28.86</v>
      </c>
      <c r="H1597" s="5">
        <v>60000</v>
      </c>
      <c r="I1597" s="6">
        <v>1.0999999999999999E-2</v>
      </c>
      <c r="J1597" s="6">
        <v>0.98899999999999999</v>
      </c>
      <c r="K1597" s="6">
        <v>3.6999999999999998E-2</v>
      </c>
      <c r="L1597" s="6">
        <v>0.96299999999999997</v>
      </c>
      <c r="M1597" s="7">
        <v>8270</v>
      </c>
      <c r="N1597" s="7">
        <v>8078</v>
      </c>
      <c r="O1597" s="7">
        <v>8462</v>
      </c>
      <c r="P1597" t="s">
        <v>1456</v>
      </c>
      <c r="Q1597" s="5">
        <f>5*12000*Table3[[#This Row],[FiveYearSurvivalRate]]</f>
        <v>57780</v>
      </c>
      <c r="R1597" s="21">
        <f>365*5*Table3[[#This Row],[FiveYearSurvivalRate]]</f>
        <v>1757.4749999999999</v>
      </c>
      <c r="S1597" s="19">
        <f>6000/Table3[[#This Row],[Gas Mileage]]*4</f>
        <v>831.60083160083161</v>
      </c>
      <c r="T1597" s="19">
        <f>5000</f>
        <v>5000</v>
      </c>
      <c r="U1597" s="19">
        <f>Table3[[#This Row],[Price]]^0.2*20000*LOG((Table3[[#This Row],[Age]]+2))*Table3[[#This Row],[FiveYearDeathRate]]</f>
        <v>3798.7430289243753</v>
      </c>
      <c r="V1597" s="19">
        <f>Table3[Price]+Table3[[#This Row],[FiveYearFuelCost]]+Table3[[#This Row],[FiveYearInsurance]]+Table3[[#This Row],[FiveYearRepairCost]]</f>
        <v>17900.343860525209</v>
      </c>
    </row>
    <row r="1598" spans="1:22" x14ac:dyDescent="0.25">
      <c r="A1598" t="s">
        <v>3453</v>
      </c>
      <c r="B1598" t="s">
        <v>3458</v>
      </c>
      <c r="C1598" t="s">
        <v>3459</v>
      </c>
      <c r="D1598">
        <v>2006</v>
      </c>
      <c r="E1598">
        <v>8</v>
      </c>
      <c r="F1598">
        <v>4</v>
      </c>
      <c r="G1598" s="21">
        <v>24.468</v>
      </c>
      <c r="H1598" s="5">
        <v>96000</v>
      </c>
      <c r="I1598" s="6">
        <v>5.1999999999999998E-3</v>
      </c>
      <c r="J1598" s="6">
        <v>0.99480000000000002</v>
      </c>
      <c r="K1598" s="6">
        <v>4.9399999999999999E-2</v>
      </c>
      <c r="L1598" s="6">
        <v>0.9506</v>
      </c>
      <c r="M1598" s="7">
        <v>6230</v>
      </c>
      <c r="N1598" s="7">
        <v>6087</v>
      </c>
      <c r="O1598" s="7">
        <v>6372</v>
      </c>
      <c r="P1598" t="s">
        <v>278</v>
      </c>
      <c r="Q1598" s="5">
        <f>5*12000*Table3[[#This Row],[FiveYearSurvivalRate]]</f>
        <v>57036</v>
      </c>
      <c r="R1598" s="21">
        <f>365*5*Table3[[#This Row],[FiveYearSurvivalRate]]</f>
        <v>1734.845</v>
      </c>
      <c r="S1598" s="19">
        <f>6000/Table3[[#This Row],[Gas Mileage]]*4</f>
        <v>980.87297694948506</v>
      </c>
      <c r="T1598" s="19">
        <f>5000</f>
        <v>5000</v>
      </c>
      <c r="U1598" s="19">
        <f>Table3[[#This Row],[Price]]^0.2*20000*LOG((Table3[[#This Row],[Age]]+2))*Table3[[#This Row],[FiveYearDeathRate]]</f>
        <v>5670.9334914131859</v>
      </c>
      <c r="V1598" s="19">
        <f>Table3[Price]+Table3[[#This Row],[FiveYearFuelCost]]+Table3[[#This Row],[FiveYearInsurance]]+Table3[[#This Row],[FiveYearRepairCost]]</f>
        <v>17881.806468362673</v>
      </c>
    </row>
    <row r="1599" spans="1:22" x14ac:dyDescent="0.25">
      <c r="A1599" t="s">
        <v>3217</v>
      </c>
      <c r="B1599" t="s">
        <v>3222</v>
      </c>
      <c r="C1599" t="s">
        <v>3223</v>
      </c>
      <c r="D1599">
        <v>2008</v>
      </c>
      <c r="E1599">
        <v>6</v>
      </c>
      <c r="F1599">
        <v>4</v>
      </c>
      <c r="G1599" s="21">
        <v>28.86</v>
      </c>
      <c r="H1599" s="5">
        <v>72000</v>
      </c>
      <c r="I1599" s="6">
        <v>1.3599999999999999E-2</v>
      </c>
      <c r="J1599" s="6">
        <v>0.98640000000000005</v>
      </c>
      <c r="K1599" s="6">
        <v>4.6399999999999997E-2</v>
      </c>
      <c r="L1599" s="6">
        <v>0.9536</v>
      </c>
      <c r="M1599" s="7">
        <v>7109</v>
      </c>
      <c r="N1599" s="7">
        <v>6997</v>
      </c>
      <c r="O1599" s="7">
        <v>7220</v>
      </c>
      <c r="P1599" t="s">
        <v>1094</v>
      </c>
      <c r="Q1599" s="5">
        <f>5*12000*Table3[[#This Row],[FiveYearSurvivalRate]]</f>
        <v>57216</v>
      </c>
      <c r="R1599" s="21">
        <f>365*5*Table3[[#This Row],[FiveYearSurvivalRate]]</f>
        <v>1740.32</v>
      </c>
      <c r="S1599" s="19">
        <f>6000/Table3[[#This Row],[Gas Mileage]]*4</f>
        <v>831.60083160083161</v>
      </c>
      <c r="T1599" s="19">
        <f>5000</f>
        <v>5000</v>
      </c>
      <c r="U1599" s="19">
        <f>Table3[[#This Row],[Price]]^0.2*20000*LOG((Table3[[#This Row],[Age]]+2))*Table3[[#This Row],[FiveYearDeathRate]]</f>
        <v>4939.0191054222942</v>
      </c>
      <c r="V1599" s="19">
        <f>Table3[Price]+Table3[[#This Row],[FiveYearFuelCost]]+Table3[[#This Row],[FiveYearInsurance]]+Table3[[#This Row],[FiveYearRepairCost]]</f>
        <v>17879.619937023126</v>
      </c>
    </row>
    <row r="1600" spans="1:22" x14ac:dyDescent="0.25">
      <c r="A1600" t="s">
        <v>3413</v>
      </c>
      <c r="B1600" t="s">
        <v>3418</v>
      </c>
      <c r="C1600" t="s">
        <v>3419</v>
      </c>
      <c r="D1600">
        <v>2010</v>
      </c>
      <c r="E1600">
        <v>4</v>
      </c>
      <c r="F1600">
        <v>4</v>
      </c>
      <c r="G1600" s="21">
        <v>27.66</v>
      </c>
      <c r="H1600" s="5">
        <v>48000</v>
      </c>
      <c r="I1600" s="6">
        <v>9.5999999999999992E-3</v>
      </c>
      <c r="J1600" s="6">
        <v>0.99039999999999995</v>
      </c>
      <c r="K1600" s="6">
        <v>2.6800000000000001E-2</v>
      </c>
      <c r="L1600" s="6">
        <v>0.97319999999999995</v>
      </c>
      <c r="M1600" s="7">
        <v>9399</v>
      </c>
      <c r="N1600" s="7">
        <v>9113</v>
      </c>
      <c r="O1600" s="7">
        <v>9685</v>
      </c>
      <c r="P1600" t="s">
        <v>1612</v>
      </c>
      <c r="Q1600" s="5">
        <f>5*12000*Table3[[#This Row],[FiveYearSurvivalRate]]</f>
        <v>58392</v>
      </c>
      <c r="R1600" s="21">
        <f>365*5*Table3[[#This Row],[FiveYearSurvivalRate]]</f>
        <v>1776.09</v>
      </c>
      <c r="S1600" s="19">
        <f>6000/Table3[[#This Row],[Gas Mileage]]*4</f>
        <v>867.67895878524951</v>
      </c>
      <c r="T1600" s="19">
        <f>5000</f>
        <v>5000</v>
      </c>
      <c r="U1600" s="19">
        <f>Table3[[#This Row],[Price]]^0.2*20000*LOG((Table3[[#This Row],[Age]]+2))*Table3[[#This Row],[FiveYearDeathRate]]</f>
        <v>2599.2325634355966</v>
      </c>
      <c r="V1600" s="19">
        <f>Table3[Price]+Table3[[#This Row],[FiveYearFuelCost]]+Table3[[#This Row],[FiveYearInsurance]]+Table3[[#This Row],[FiveYearRepairCost]]</f>
        <v>17865.911522220846</v>
      </c>
    </row>
    <row r="1601" spans="1:22" x14ac:dyDescent="0.25">
      <c r="A1601" t="s">
        <v>3466</v>
      </c>
      <c r="B1601" t="s">
        <v>3499</v>
      </c>
      <c r="C1601" t="s">
        <v>3500</v>
      </c>
      <c r="D1601">
        <v>2009</v>
      </c>
      <c r="E1601">
        <v>5</v>
      </c>
      <c r="F1601">
        <v>4</v>
      </c>
      <c r="G1601" s="22">
        <v>32.707000000000001</v>
      </c>
      <c r="H1601" s="5">
        <v>60000</v>
      </c>
      <c r="I1601" s="6">
        <v>1.2E-2</v>
      </c>
      <c r="J1601" s="6">
        <v>0.98799999999999999</v>
      </c>
      <c r="K1601" s="6">
        <v>4.5999999999999999E-2</v>
      </c>
      <c r="L1601" s="6">
        <v>0.95399999999999996</v>
      </c>
      <c r="M1601" s="7">
        <v>7494</v>
      </c>
      <c r="N1601" s="7">
        <v>7259</v>
      </c>
      <c r="O1601" s="7">
        <v>7728</v>
      </c>
      <c r="P1601" t="s">
        <v>1322</v>
      </c>
      <c r="Q1601" s="5">
        <f>5*12000*Table3[[#This Row],[FiveYearSurvivalRate]]</f>
        <v>57240</v>
      </c>
      <c r="R1601" s="21">
        <f>365*5*Table3[[#This Row],[FiveYearSurvivalRate]]</f>
        <v>1741.05</v>
      </c>
      <c r="S1601" s="19">
        <f>6000/Table3[[#This Row],[Gas Mileage]]*4</f>
        <v>733.78787415537954</v>
      </c>
      <c r="T1601" s="19">
        <f>5000</f>
        <v>5000</v>
      </c>
      <c r="U1601" s="19">
        <f>Table3[[#This Row],[Price]]^0.2*20000*LOG((Table3[[#This Row],[Age]]+2))*Table3[[#This Row],[FiveYearDeathRate]]</f>
        <v>4630.6041810958159</v>
      </c>
      <c r="V1601" s="19">
        <f>Table3[Price]+Table3[[#This Row],[FiveYearFuelCost]]+Table3[[#This Row],[FiveYearInsurance]]+Table3[[#This Row],[FiveYearRepairCost]]</f>
        <v>17858.392055251195</v>
      </c>
    </row>
    <row r="1602" spans="1:22" x14ac:dyDescent="0.25">
      <c r="A1602" t="s">
        <v>3466</v>
      </c>
      <c r="B1602" t="s">
        <v>3475</v>
      </c>
      <c r="C1602" t="s">
        <v>3476</v>
      </c>
      <c r="D1602">
        <v>2010</v>
      </c>
      <c r="E1602">
        <v>4</v>
      </c>
      <c r="F1602">
        <v>4</v>
      </c>
      <c r="G1602" s="21">
        <v>30.556999999999999</v>
      </c>
      <c r="H1602" s="5">
        <v>48000</v>
      </c>
      <c r="I1602" s="6">
        <v>9.5999999999999992E-3</v>
      </c>
      <c r="J1602" s="6">
        <v>0.99039999999999995</v>
      </c>
      <c r="K1602" s="6">
        <v>2.5600000000000001E-2</v>
      </c>
      <c r="L1602" s="6">
        <v>0.97440000000000004</v>
      </c>
      <c r="M1602" s="7">
        <v>9542</v>
      </c>
      <c r="N1602" s="7">
        <v>9340</v>
      </c>
      <c r="O1602" s="7">
        <v>9743</v>
      </c>
      <c r="P1602" t="s">
        <v>1664</v>
      </c>
      <c r="Q1602" s="5">
        <f>5*12000*Table3[[#This Row],[FiveYearSurvivalRate]]</f>
        <v>58464</v>
      </c>
      <c r="R1602" s="21">
        <f>365*5*Table3[[#This Row],[FiveYearSurvivalRate]]</f>
        <v>1778.28</v>
      </c>
      <c r="S1602" s="19">
        <f>6000/Table3[[#This Row],[Gas Mileage]]*4</f>
        <v>785.41741663121388</v>
      </c>
      <c r="T1602" s="19">
        <f>5000</f>
        <v>5000</v>
      </c>
      <c r="U1602" s="19">
        <f>Table3[[#This Row],[Price]]^0.2*20000*LOG((Table3[[#This Row],[Age]]+2))*Table3[[#This Row],[FiveYearDeathRate]]</f>
        <v>2490.3584571423989</v>
      </c>
      <c r="V1602" s="19">
        <f>Table3[Price]+Table3[[#This Row],[FiveYearFuelCost]]+Table3[[#This Row],[FiveYearInsurance]]+Table3[[#This Row],[FiveYearRepairCost]]</f>
        <v>17817.775873773611</v>
      </c>
    </row>
    <row r="1603" spans="1:22" x14ac:dyDescent="0.25">
      <c r="A1603" t="s">
        <v>3453</v>
      </c>
      <c r="B1603" t="s">
        <v>3456</v>
      </c>
      <c r="C1603" t="s">
        <v>3457</v>
      </c>
      <c r="D1603">
        <v>2006</v>
      </c>
      <c r="E1603">
        <v>8</v>
      </c>
      <c r="F1603">
        <v>4</v>
      </c>
      <c r="G1603" s="21">
        <v>24.498000000000001</v>
      </c>
      <c r="H1603" s="5">
        <v>96000</v>
      </c>
      <c r="I1603" s="6">
        <v>5.1999999999999998E-3</v>
      </c>
      <c r="J1603" s="6">
        <v>0.99480000000000002</v>
      </c>
      <c r="K1603" s="6">
        <v>4.9399999999999999E-2</v>
      </c>
      <c r="L1603" s="6">
        <v>0.9506</v>
      </c>
      <c r="M1603" s="7">
        <v>6145</v>
      </c>
      <c r="N1603" s="7">
        <v>5965</v>
      </c>
      <c r="O1603" s="7">
        <v>6325</v>
      </c>
      <c r="P1603" t="s">
        <v>276</v>
      </c>
      <c r="Q1603" s="5">
        <f>5*12000*Table3[[#This Row],[FiveYearSurvivalRate]]</f>
        <v>57036</v>
      </c>
      <c r="R1603" s="21">
        <f>365*5*Table3[[#This Row],[FiveYearSurvivalRate]]</f>
        <v>1734.845</v>
      </c>
      <c r="S1603" s="19">
        <f>6000/Table3[[#This Row],[Gas Mileage]]*4</f>
        <v>979.67180994366879</v>
      </c>
      <c r="T1603" s="19">
        <f>5000</f>
        <v>5000</v>
      </c>
      <c r="U1603" s="19">
        <f>Table3[[#This Row],[Price]]^0.2*20000*LOG((Table3[[#This Row],[Age]]+2))*Table3[[#This Row],[FiveYearDeathRate]]</f>
        <v>5655.3738847541445</v>
      </c>
      <c r="V1603" s="19">
        <f>Table3[Price]+Table3[[#This Row],[FiveYearFuelCost]]+Table3[[#This Row],[FiveYearInsurance]]+Table3[[#This Row],[FiveYearRepairCost]]</f>
        <v>17780.045694697816</v>
      </c>
    </row>
    <row r="1604" spans="1:22" x14ac:dyDescent="0.25">
      <c r="A1604" t="s">
        <v>3301</v>
      </c>
      <c r="B1604" t="s">
        <v>3314</v>
      </c>
      <c r="C1604" t="s">
        <v>3315</v>
      </c>
      <c r="D1604">
        <v>2006</v>
      </c>
      <c r="E1604">
        <v>8</v>
      </c>
      <c r="F1604">
        <v>1.33</v>
      </c>
      <c r="G1604" s="21">
        <v>31.22</v>
      </c>
      <c r="H1604" s="5">
        <v>96000</v>
      </c>
      <c r="I1604" s="6">
        <v>1.95E-2</v>
      </c>
      <c r="J1604" s="6">
        <v>0.98050000000000004</v>
      </c>
      <c r="K1604" s="6">
        <v>9.4399999999999998E-2</v>
      </c>
      <c r="L1604" s="6">
        <v>0.90559999999999996</v>
      </c>
      <c r="M1604" s="7">
        <v>2771</v>
      </c>
      <c r="N1604" s="7">
        <v>2690</v>
      </c>
      <c r="O1604" s="7">
        <v>2853</v>
      </c>
      <c r="P1604" t="s">
        <v>470</v>
      </c>
      <c r="Q1604" s="5">
        <f>5*12000*Table3[[#This Row],[FiveYearSurvivalRate]]</f>
        <v>54336</v>
      </c>
      <c r="R1604" s="21">
        <f>365*5*Table3[[#This Row],[FiveYearSurvivalRate]]</f>
        <v>1652.72</v>
      </c>
      <c r="S1604" s="19">
        <f>6000/Table3[[#This Row],[Gas Mileage]]*4</f>
        <v>768.73798846893021</v>
      </c>
      <c r="T1604" s="19">
        <f>5000</f>
        <v>5000</v>
      </c>
      <c r="U1604" s="19">
        <f>Table3[[#This Row],[Price]]^0.2*20000*LOG((Table3[[#This Row],[Age]]+2))*Table3[[#This Row],[FiveYearDeathRate]]</f>
        <v>9215.7205082318051</v>
      </c>
      <c r="V1604" s="19">
        <f>Table3[Price]+Table3[[#This Row],[FiveYearFuelCost]]+Table3[[#This Row],[FiveYearInsurance]]+Table3[[#This Row],[FiveYearRepairCost]]</f>
        <v>17755.458496700736</v>
      </c>
    </row>
    <row r="1605" spans="1:22" x14ac:dyDescent="0.25">
      <c r="A1605" t="s">
        <v>3217</v>
      </c>
      <c r="B1605" t="s">
        <v>3230</v>
      </c>
      <c r="C1605" t="s">
        <v>3231</v>
      </c>
      <c r="D1605">
        <v>2008</v>
      </c>
      <c r="E1605">
        <v>6</v>
      </c>
      <c r="F1605">
        <v>2.67</v>
      </c>
      <c r="G1605" s="21">
        <v>31.43</v>
      </c>
      <c r="H1605" s="5">
        <v>72000</v>
      </c>
      <c r="I1605" s="6">
        <v>1.3599999999999999E-2</v>
      </c>
      <c r="J1605" s="6">
        <v>0.98640000000000005</v>
      </c>
      <c r="K1605" s="6">
        <v>4.6399999999999997E-2</v>
      </c>
      <c r="L1605" s="6">
        <v>0.9536</v>
      </c>
      <c r="M1605" s="7">
        <v>7053</v>
      </c>
      <c r="N1605" s="7">
        <v>6887</v>
      </c>
      <c r="O1605" s="7">
        <v>7219</v>
      </c>
      <c r="P1605" t="s">
        <v>1102</v>
      </c>
      <c r="Q1605" s="5">
        <f>5*12000*Table3[[#This Row],[FiveYearSurvivalRate]]</f>
        <v>57216</v>
      </c>
      <c r="R1605" s="21">
        <f>365*5*Table3[[#This Row],[FiveYearSurvivalRate]]</f>
        <v>1740.32</v>
      </c>
      <c r="S1605" s="19">
        <f>6000/Table3[[#This Row],[Gas Mileage]]*4</f>
        <v>763.60165447025133</v>
      </c>
      <c r="T1605" s="19">
        <f>5000</f>
        <v>5000</v>
      </c>
      <c r="U1605" s="19">
        <f>Table3[[#This Row],[Price]]^0.2*20000*LOG((Table3[[#This Row],[Age]]+2))*Table3[[#This Row],[FiveYearDeathRate]]</f>
        <v>4931.2132054780204</v>
      </c>
      <c r="V1605" s="19">
        <f>Table3[Price]+Table3[[#This Row],[FiveYearFuelCost]]+Table3[[#This Row],[FiveYearInsurance]]+Table3[[#This Row],[FiveYearRepairCost]]</f>
        <v>17747.81485994827</v>
      </c>
    </row>
    <row r="1606" spans="1:22" x14ac:dyDescent="0.25">
      <c r="A1606" t="s">
        <v>3301</v>
      </c>
      <c r="B1606" t="s">
        <v>3310</v>
      </c>
      <c r="C1606" t="s">
        <v>3311</v>
      </c>
      <c r="D1606">
        <v>2008</v>
      </c>
      <c r="E1606">
        <v>6</v>
      </c>
      <c r="F1606">
        <v>3</v>
      </c>
      <c r="G1606" s="21">
        <v>26.68</v>
      </c>
      <c r="H1606" s="5">
        <v>72000</v>
      </c>
      <c r="I1606" s="6">
        <v>1.4500000000000001E-2</v>
      </c>
      <c r="J1606" s="6">
        <v>0.98550000000000004</v>
      </c>
      <c r="K1606" s="6">
        <v>5.6133333299999998E-2</v>
      </c>
      <c r="L1606" s="6">
        <v>0.94386666669999997</v>
      </c>
      <c r="M1606" s="7">
        <v>6049</v>
      </c>
      <c r="N1606" s="7">
        <v>5943</v>
      </c>
      <c r="O1606" s="7">
        <v>6155</v>
      </c>
      <c r="P1606" t="s">
        <v>1156</v>
      </c>
      <c r="Q1606" s="5">
        <f>5*12000*Table3[[#This Row],[FiveYearSurvivalRate]]</f>
        <v>56632.000002000001</v>
      </c>
      <c r="R1606" s="21">
        <f>365*5*Table3[[#This Row],[FiveYearSurvivalRate]]</f>
        <v>1722.5566667275</v>
      </c>
      <c r="S1606" s="19">
        <f>6000/Table3[[#This Row],[Gas Mileage]]*4</f>
        <v>899.55022488755628</v>
      </c>
      <c r="T1606" s="19">
        <f>5000</f>
        <v>5000</v>
      </c>
      <c r="U1606" s="19">
        <f>Table3[[#This Row],[Price]]^0.2*20000*LOG((Table3[[#This Row],[Age]]+2))*Table3[[#This Row],[FiveYearDeathRate]]</f>
        <v>5785.2025880709998</v>
      </c>
      <c r="V1606" s="19">
        <f>Table3[Price]+Table3[[#This Row],[FiveYearFuelCost]]+Table3[[#This Row],[FiveYearInsurance]]+Table3[[#This Row],[FiveYearRepairCost]]</f>
        <v>17733.752812958555</v>
      </c>
    </row>
    <row r="1607" spans="1:22" x14ac:dyDescent="0.25">
      <c r="A1607" t="s">
        <v>3376</v>
      </c>
      <c r="B1607" t="s">
        <v>3385</v>
      </c>
      <c r="C1607" t="s">
        <v>3386</v>
      </c>
      <c r="D1607">
        <v>2011</v>
      </c>
      <c r="E1607">
        <v>3</v>
      </c>
      <c r="F1607">
        <v>4</v>
      </c>
      <c r="G1607" s="21">
        <v>32.97</v>
      </c>
      <c r="H1607" s="5">
        <v>36000</v>
      </c>
      <c r="I1607" s="6">
        <v>9.5999999999999992E-3</v>
      </c>
      <c r="J1607" s="6">
        <v>0.99039999999999995</v>
      </c>
      <c r="K1607" s="6">
        <v>2.5000000000000001E-2</v>
      </c>
      <c r="L1607" s="6">
        <v>0.97499999999999998</v>
      </c>
      <c r="M1607" s="7">
        <v>9784</v>
      </c>
      <c r="N1607" s="7">
        <v>9630</v>
      </c>
      <c r="O1607" s="7">
        <v>9937</v>
      </c>
      <c r="P1607" t="s">
        <v>1988</v>
      </c>
      <c r="Q1607" s="5">
        <f>5*12000*Table3[[#This Row],[FiveYearSurvivalRate]]</f>
        <v>58500</v>
      </c>
      <c r="R1607" s="21">
        <f>365*5*Table3[[#This Row],[FiveYearSurvivalRate]]</f>
        <v>1779.375</v>
      </c>
      <c r="S1607" s="19">
        <f>6000/Table3[[#This Row],[Gas Mileage]]*4</f>
        <v>727.93448589626939</v>
      </c>
      <c r="T1607" s="19">
        <f>5000</f>
        <v>5000</v>
      </c>
      <c r="U1607" s="19">
        <f>Table3[[#This Row],[Price]]^0.2*20000*LOG((Table3[[#This Row],[Age]]+2))*Table3[[#This Row],[FiveYearDeathRate]]</f>
        <v>2195.4918634327464</v>
      </c>
      <c r="V1607" s="19">
        <f>Table3[Price]+Table3[[#This Row],[FiveYearFuelCost]]+Table3[[#This Row],[FiveYearInsurance]]+Table3[[#This Row],[FiveYearRepairCost]]</f>
        <v>17707.426349329016</v>
      </c>
    </row>
    <row r="1608" spans="1:22" x14ac:dyDescent="0.25">
      <c r="A1608" t="s">
        <v>3301</v>
      </c>
      <c r="B1608" t="s">
        <v>3316</v>
      </c>
      <c r="C1608" t="s">
        <v>3317</v>
      </c>
      <c r="D1608">
        <v>2009</v>
      </c>
      <c r="E1608">
        <v>5</v>
      </c>
      <c r="G1608" s="21">
        <v>21.57</v>
      </c>
      <c r="H1608" s="5">
        <v>60000</v>
      </c>
      <c r="I1608" s="6">
        <v>1.2E-2</v>
      </c>
      <c r="J1608" s="6">
        <v>0.98799999999999999</v>
      </c>
      <c r="K1608" s="6">
        <v>3.6999999999999998E-2</v>
      </c>
      <c r="L1608" s="6">
        <v>0.96299999999999997</v>
      </c>
      <c r="M1608" s="7">
        <v>7830</v>
      </c>
      <c r="N1608" s="7">
        <v>7610</v>
      </c>
      <c r="O1608" s="7">
        <v>8050</v>
      </c>
      <c r="P1608" t="s">
        <v>1526</v>
      </c>
      <c r="Q1608" s="5">
        <f>5*12000*Table3[[#This Row],[FiveYearSurvivalRate]]</f>
        <v>57780</v>
      </c>
      <c r="R1608" s="21">
        <f>365*5*Table3[[#This Row],[FiveYearSurvivalRate]]</f>
        <v>1757.4749999999999</v>
      </c>
      <c r="S1608" s="19">
        <f>6000/Table3[[#This Row],[Gas Mileage]]*4</f>
        <v>1112.6564673157163</v>
      </c>
      <c r="T1608" s="19">
        <f>5000</f>
        <v>5000</v>
      </c>
      <c r="U1608" s="19">
        <f>Table3[[#This Row],[Price]]^0.2*20000*LOG((Table3[[#This Row],[Age]]+2))*Table3[[#This Row],[FiveYearDeathRate]]</f>
        <v>3757.4323193861924</v>
      </c>
      <c r="V1608" s="19">
        <f>Table3[Price]+Table3[[#This Row],[FiveYearFuelCost]]+Table3[[#This Row],[FiveYearInsurance]]+Table3[[#This Row],[FiveYearRepairCost]]</f>
        <v>17700.088786701908</v>
      </c>
    </row>
    <row r="1609" spans="1:22" x14ac:dyDescent="0.25">
      <c r="A1609" t="s">
        <v>3413</v>
      </c>
      <c r="B1609" t="s">
        <v>3442</v>
      </c>
      <c r="C1609" t="s">
        <v>3443</v>
      </c>
      <c r="D1609">
        <v>2009</v>
      </c>
      <c r="E1609">
        <v>5</v>
      </c>
      <c r="F1609">
        <v>3.67</v>
      </c>
      <c r="G1609" s="21">
        <v>31.152999999999999</v>
      </c>
      <c r="H1609" s="5">
        <v>60000</v>
      </c>
      <c r="I1609" s="6">
        <v>1.2E-2</v>
      </c>
      <c r="J1609" s="6">
        <v>0.98799999999999999</v>
      </c>
      <c r="K1609" s="6">
        <v>4.9000000000000002E-2</v>
      </c>
      <c r="L1609" s="6">
        <v>0.95099999999999996</v>
      </c>
      <c r="M1609" s="7">
        <v>7037</v>
      </c>
      <c r="N1609" s="7">
        <v>6830</v>
      </c>
      <c r="O1609" s="7">
        <v>7243</v>
      </c>
      <c r="P1609" t="s">
        <v>1268</v>
      </c>
      <c r="Q1609" s="5">
        <f>5*12000*Table3[[#This Row],[FiveYearSurvivalRate]]</f>
        <v>57060</v>
      </c>
      <c r="R1609" s="21">
        <f>365*5*Table3[[#This Row],[FiveYearSurvivalRate]]</f>
        <v>1735.5749999999998</v>
      </c>
      <c r="S1609" s="19">
        <f>6000/Table3[[#This Row],[Gas Mileage]]*4</f>
        <v>770.39129457837134</v>
      </c>
      <c r="T1609" s="19">
        <f>5000</f>
        <v>5000</v>
      </c>
      <c r="U1609" s="19">
        <f>Table3[[#This Row],[Price]]^0.2*20000*LOG((Table3[[#This Row],[Age]]+2))*Table3[[#This Row],[FiveYearDeathRate]]</f>
        <v>4870.9164512870202</v>
      </c>
      <c r="V1609" s="19">
        <f>Table3[Price]+Table3[[#This Row],[FiveYearFuelCost]]+Table3[[#This Row],[FiveYearInsurance]]+Table3[[#This Row],[FiveYearRepairCost]]</f>
        <v>17678.30774586539</v>
      </c>
    </row>
    <row r="1610" spans="1:22" x14ac:dyDescent="0.25">
      <c r="A1610" t="s">
        <v>3466</v>
      </c>
      <c r="B1610" t="s">
        <v>3499</v>
      </c>
      <c r="C1610" t="s">
        <v>3500</v>
      </c>
      <c r="D1610">
        <v>2006</v>
      </c>
      <c r="E1610">
        <v>8</v>
      </c>
      <c r="F1610">
        <v>4</v>
      </c>
      <c r="G1610" s="22">
        <v>32.707000000000001</v>
      </c>
      <c r="H1610" s="5">
        <v>96000</v>
      </c>
      <c r="I1610" s="6">
        <v>2.2200000000000001E-2</v>
      </c>
      <c r="J1610" s="6">
        <v>0.9778</v>
      </c>
      <c r="K1610" s="6">
        <v>6.9800000000000001E-2</v>
      </c>
      <c r="L1610" s="6">
        <v>0.93020000000000003</v>
      </c>
      <c r="M1610" s="7">
        <v>4442</v>
      </c>
      <c r="N1610" s="7">
        <v>4333</v>
      </c>
      <c r="O1610" s="7">
        <v>4552</v>
      </c>
      <c r="P1610" t="s">
        <v>310</v>
      </c>
      <c r="Q1610" s="5">
        <f>5*12000*Table3[[#This Row],[FiveYearSurvivalRate]]</f>
        <v>55812</v>
      </c>
      <c r="R1610" s="21">
        <f>365*5*Table3[[#This Row],[FiveYearSurvivalRate]]</f>
        <v>1697.615</v>
      </c>
      <c r="S1610" s="19">
        <f>6000/Table3[[#This Row],[Gas Mileage]]*4</f>
        <v>733.78787415537954</v>
      </c>
      <c r="T1610" s="19">
        <f>5000</f>
        <v>5000</v>
      </c>
      <c r="U1610" s="19">
        <f>Table3[[#This Row],[Price]]^0.2*20000*LOG((Table3[[#This Row],[Age]]+2))*Table3[[#This Row],[FiveYearDeathRate]]</f>
        <v>7488.6085449522525</v>
      </c>
      <c r="V1610" s="19">
        <f>Table3[Price]+Table3[[#This Row],[FiveYearFuelCost]]+Table3[[#This Row],[FiveYearInsurance]]+Table3[[#This Row],[FiveYearRepairCost]]</f>
        <v>17664.39641910763</v>
      </c>
    </row>
    <row r="1611" spans="1:22" x14ac:dyDescent="0.25">
      <c r="A1611" t="s">
        <v>3301</v>
      </c>
      <c r="B1611" t="s">
        <v>3312</v>
      </c>
      <c r="C1611" t="s">
        <v>3313</v>
      </c>
      <c r="D1611">
        <v>2013</v>
      </c>
      <c r="E1611">
        <v>1</v>
      </c>
      <c r="F1611">
        <v>3.67</v>
      </c>
      <c r="G1611" s="21">
        <v>31.22</v>
      </c>
      <c r="H1611" s="5">
        <v>12000</v>
      </c>
      <c r="I1611" s="6">
        <v>2.3999999999999998E-3</v>
      </c>
      <c r="J1611" s="6">
        <v>0.99760000000000004</v>
      </c>
      <c r="K1611" s="6">
        <v>1.4500000000000001E-2</v>
      </c>
      <c r="L1611" s="6">
        <v>0.98550000000000004</v>
      </c>
      <c r="M1611" s="7">
        <v>10923</v>
      </c>
      <c r="N1611" s="7">
        <v>10655</v>
      </c>
      <c r="O1611" s="7">
        <v>11191</v>
      </c>
      <c r="P1611" t="s">
        <v>2994</v>
      </c>
      <c r="Q1611" s="5">
        <f>5*12000*Table3[[#This Row],[FiveYearSurvivalRate]]</f>
        <v>59130</v>
      </c>
      <c r="R1611" s="21">
        <f>365*5*Table3[[#This Row],[FiveYearSurvivalRate]]</f>
        <v>1798.5375000000001</v>
      </c>
      <c r="S1611" s="19">
        <f>6000/Table3[[#This Row],[Gas Mileage]]*4</f>
        <v>768.73798846893021</v>
      </c>
      <c r="T1611" s="19">
        <f>5000</f>
        <v>5000</v>
      </c>
      <c r="U1611" s="19">
        <f>Table3[[#This Row],[Price]]^0.2*20000*LOG((Table3[[#This Row],[Age]]+2))*Table3[[#This Row],[FiveYearDeathRate]]</f>
        <v>888.57716524268562</v>
      </c>
      <c r="V1611" s="19">
        <f>Table3[Price]+Table3[[#This Row],[FiveYearFuelCost]]+Table3[[#This Row],[FiveYearInsurance]]+Table3[[#This Row],[FiveYearRepairCost]]</f>
        <v>17580.315153711614</v>
      </c>
    </row>
    <row r="1612" spans="1:22" x14ac:dyDescent="0.25">
      <c r="A1612" t="s">
        <v>3466</v>
      </c>
      <c r="B1612" t="s">
        <v>3501</v>
      </c>
      <c r="C1612" t="s">
        <v>3502</v>
      </c>
      <c r="D1612">
        <v>2011</v>
      </c>
      <c r="E1612">
        <v>3</v>
      </c>
      <c r="F1612">
        <v>3</v>
      </c>
      <c r="G1612" s="22">
        <v>32.707000000000001</v>
      </c>
      <c r="H1612" s="5">
        <v>36000</v>
      </c>
      <c r="I1612" s="6">
        <v>7.1999999999999998E-3</v>
      </c>
      <c r="J1612" s="6">
        <v>0.99280000000000002</v>
      </c>
      <c r="K1612" s="6">
        <v>2.2200000000000001E-2</v>
      </c>
      <c r="L1612" s="6">
        <v>0.9778</v>
      </c>
      <c r="M1612" s="7">
        <v>9886</v>
      </c>
      <c r="N1612" s="7">
        <v>9690</v>
      </c>
      <c r="O1612" s="7">
        <v>10082</v>
      </c>
      <c r="P1612" t="s">
        <v>2100</v>
      </c>
      <c r="Q1612" s="5">
        <f>5*12000*Table3[[#This Row],[FiveYearSurvivalRate]]</f>
        <v>58668</v>
      </c>
      <c r="R1612" s="21">
        <f>365*5*Table3[[#This Row],[FiveYearSurvivalRate]]</f>
        <v>1784.4849999999999</v>
      </c>
      <c r="S1612" s="19">
        <f>6000/Table3[[#This Row],[Gas Mileage]]*4</f>
        <v>733.78787415537954</v>
      </c>
      <c r="T1612" s="19">
        <f>5000</f>
        <v>5000</v>
      </c>
      <c r="U1612" s="19">
        <f>Table3[[#This Row],[Price]]^0.2*20000*LOG((Table3[[#This Row],[Age]]+2))*Table3[[#This Row],[FiveYearDeathRate]]</f>
        <v>1953.6449097329553</v>
      </c>
      <c r="V1612" s="19">
        <f>Table3[Price]+Table3[[#This Row],[FiveYearFuelCost]]+Table3[[#This Row],[FiveYearInsurance]]+Table3[[#This Row],[FiveYearRepairCost]]</f>
        <v>17573.432783888336</v>
      </c>
    </row>
    <row r="1613" spans="1:22" x14ac:dyDescent="0.25">
      <c r="A1613" t="s">
        <v>3503</v>
      </c>
      <c r="B1613" t="s">
        <v>3512</v>
      </c>
      <c r="C1613" t="s">
        <v>3513</v>
      </c>
      <c r="D1613">
        <v>2012</v>
      </c>
      <c r="E1613">
        <v>2</v>
      </c>
      <c r="F1613">
        <v>4</v>
      </c>
      <c r="G1613" s="22">
        <v>27.98</v>
      </c>
      <c r="H1613" s="5">
        <v>24000</v>
      </c>
      <c r="I1613" s="6">
        <v>4.7999999999999996E-3</v>
      </c>
      <c r="J1613" s="6">
        <v>0.99519999999999997</v>
      </c>
      <c r="K1613" s="6">
        <v>1.7000000000000001E-2</v>
      </c>
      <c r="L1613" s="6">
        <v>0.98299999999999998</v>
      </c>
      <c r="M1613" s="7">
        <v>10404</v>
      </c>
      <c r="N1613" s="7">
        <v>10242</v>
      </c>
      <c r="O1613" s="7">
        <v>10566</v>
      </c>
      <c r="P1613" t="s">
        <v>2476</v>
      </c>
      <c r="Q1613" s="5">
        <f>5*12000*Table3[[#This Row],[FiveYearSurvivalRate]]</f>
        <v>58980</v>
      </c>
      <c r="R1613" s="21">
        <f>365*5*Table3[[#This Row],[FiveYearSurvivalRate]]</f>
        <v>1793.9749999999999</v>
      </c>
      <c r="S1613" s="19">
        <f>6000/Table3[[#This Row],[Gas Mileage]]*4</f>
        <v>857.75553967119367</v>
      </c>
      <c r="T1613" s="19">
        <f>5000</f>
        <v>5000</v>
      </c>
      <c r="U1613" s="19">
        <f>Table3[[#This Row],[Price]]^0.2*20000*LOG((Table3[[#This Row],[Age]]+2))*Table3[[#This Row],[FiveYearDeathRate]]</f>
        <v>1301.8434242367052</v>
      </c>
      <c r="V1613" s="19">
        <f>Table3[Price]+Table3[[#This Row],[FiveYearFuelCost]]+Table3[[#This Row],[FiveYearInsurance]]+Table3[[#This Row],[FiveYearRepairCost]]</f>
        <v>17563.598963907898</v>
      </c>
    </row>
    <row r="1614" spans="1:22" x14ac:dyDescent="0.25">
      <c r="A1614" t="s">
        <v>3398</v>
      </c>
      <c r="B1614" t="s">
        <v>3407</v>
      </c>
      <c r="C1614" t="s">
        <v>3408</v>
      </c>
      <c r="D1614">
        <v>2009</v>
      </c>
      <c r="E1614">
        <v>5</v>
      </c>
      <c r="F1614">
        <v>4</v>
      </c>
      <c r="G1614" s="21">
        <v>25.969000000000001</v>
      </c>
      <c r="H1614" s="5">
        <v>60000</v>
      </c>
      <c r="I1614" s="6">
        <v>1.2E-2</v>
      </c>
      <c r="J1614" s="6">
        <v>0.98799999999999999</v>
      </c>
      <c r="K1614" s="6">
        <v>4.9000000000000002E-2</v>
      </c>
      <c r="L1614" s="6">
        <v>0.95099999999999996</v>
      </c>
      <c r="M1614" s="7">
        <v>6796</v>
      </c>
      <c r="N1614" s="7">
        <v>6619</v>
      </c>
      <c r="O1614" s="7">
        <v>6973</v>
      </c>
      <c r="P1614" t="s">
        <v>1236</v>
      </c>
      <c r="Q1614" s="5">
        <f>5*12000*Table3[[#This Row],[FiveYearSurvivalRate]]</f>
        <v>57060</v>
      </c>
      <c r="R1614" s="21">
        <f>365*5*Table3[[#This Row],[FiveYearSurvivalRate]]</f>
        <v>1735.5749999999998</v>
      </c>
      <c r="S1614" s="19">
        <f>6000/Table3[[#This Row],[Gas Mileage]]*4</f>
        <v>924.17882860333475</v>
      </c>
      <c r="T1614" s="19">
        <f>5000</f>
        <v>5000</v>
      </c>
      <c r="U1614" s="19">
        <f>Table3[[#This Row],[Price]]^0.2*20000*LOG((Table3[[#This Row],[Age]]+2))*Table3[[#This Row],[FiveYearDeathRate]]</f>
        <v>4837.0863931240774</v>
      </c>
      <c r="V1614" s="19">
        <f>Table3[Price]+Table3[[#This Row],[FiveYearFuelCost]]+Table3[[#This Row],[FiveYearInsurance]]+Table3[[#This Row],[FiveYearRepairCost]]</f>
        <v>17557.265221727412</v>
      </c>
    </row>
    <row r="1615" spans="1:22" x14ac:dyDescent="0.25">
      <c r="A1615" t="s">
        <v>3301</v>
      </c>
      <c r="B1615" t="s">
        <v>3322</v>
      </c>
      <c r="C1615" t="s">
        <v>3323</v>
      </c>
      <c r="D1615">
        <v>2011</v>
      </c>
      <c r="E1615">
        <v>3</v>
      </c>
      <c r="F1615">
        <v>4</v>
      </c>
      <c r="G1615" s="21">
        <v>26.2546</v>
      </c>
      <c r="H1615" s="5">
        <v>36000</v>
      </c>
      <c r="I1615" s="6">
        <v>7.1999999999999998E-3</v>
      </c>
      <c r="J1615" s="6">
        <v>0.99280000000000002</v>
      </c>
      <c r="K1615" s="6">
        <v>1.95E-2</v>
      </c>
      <c r="L1615" s="6">
        <v>0.98050000000000004</v>
      </c>
      <c r="M1615" s="7">
        <v>9882</v>
      </c>
      <c r="N1615" s="7">
        <v>9588</v>
      </c>
      <c r="O1615" s="7">
        <v>10176</v>
      </c>
      <c r="P1615" t="s">
        <v>1932</v>
      </c>
      <c r="Q1615" s="5">
        <f>5*12000*Table3[[#This Row],[FiveYearSurvivalRate]]</f>
        <v>58830</v>
      </c>
      <c r="R1615" s="21">
        <f>365*5*Table3[[#This Row],[FiveYearSurvivalRate]]</f>
        <v>1789.4125000000001</v>
      </c>
      <c r="S1615" s="19">
        <f>6000/Table3[[#This Row],[Gas Mileage]]*4</f>
        <v>914.1255246699626</v>
      </c>
      <c r="T1615" s="19">
        <f>5000</f>
        <v>5000</v>
      </c>
      <c r="U1615" s="19">
        <f>Table3[[#This Row],[Price]]^0.2*20000*LOG((Table3[[#This Row],[Age]]+2))*Table3[[#This Row],[FiveYearDeathRate]]</f>
        <v>1715.9005590272889</v>
      </c>
      <c r="V1615" s="19">
        <f>Table3[Price]+Table3[[#This Row],[FiveYearFuelCost]]+Table3[[#This Row],[FiveYearInsurance]]+Table3[[#This Row],[FiveYearRepairCost]]</f>
        <v>17512.026083697252</v>
      </c>
    </row>
    <row r="1616" spans="1:22" x14ac:dyDescent="0.25">
      <c r="A1616" t="s">
        <v>3413</v>
      </c>
      <c r="B1616" t="s">
        <v>3418</v>
      </c>
      <c r="C1616" t="s">
        <v>3419</v>
      </c>
      <c r="D1616">
        <v>2011</v>
      </c>
      <c r="E1616">
        <v>3</v>
      </c>
      <c r="F1616">
        <v>4</v>
      </c>
      <c r="G1616" s="21">
        <v>27.66</v>
      </c>
      <c r="H1616" s="5">
        <v>36000</v>
      </c>
      <c r="I1616" s="6">
        <v>7.1999999999999998E-3</v>
      </c>
      <c r="J1616" s="6">
        <v>0.99280000000000002</v>
      </c>
      <c r="K1616" s="6">
        <v>2.3099999999999999E-2</v>
      </c>
      <c r="L1616" s="6">
        <v>0.97689999999999999</v>
      </c>
      <c r="M1616" s="7">
        <v>9621</v>
      </c>
      <c r="N1616" s="7">
        <v>9370</v>
      </c>
      <c r="O1616" s="7">
        <v>9873</v>
      </c>
      <c r="P1616" t="s">
        <v>2014</v>
      </c>
      <c r="Q1616" s="5">
        <f>5*12000*Table3[[#This Row],[FiveYearSurvivalRate]]</f>
        <v>58614</v>
      </c>
      <c r="R1616" s="21">
        <f>365*5*Table3[[#This Row],[FiveYearSurvivalRate]]</f>
        <v>1782.8425</v>
      </c>
      <c r="S1616" s="19">
        <f>6000/Table3[[#This Row],[Gas Mileage]]*4</f>
        <v>867.67895878524951</v>
      </c>
      <c r="T1616" s="19">
        <f>5000</f>
        <v>5000</v>
      </c>
      <c r="U1616" s="19">
        <f>Table3[[#This Row],[Price]]^0.2*20000*LOG((Table3[[#This Row],[Age]]+2))*Table3[[#This Row],[FiveYearDeathRate]]</f>
        <v>2021.8296319467909</v>
      </c>
      <c r="V1616" s="19">
        <f>Table3[Price]+Table3[[#This Row],[FiveYearFuelCost]]+Table3[[#This Row],[FiveYearInsurance]]+Table3[[#This Row],[FiveYearRepairCost]]</f>
        <v>17510.508590732039</v>
      </c>
    </row>
    <row r="1617" spans="1:22" x14ac:dyDescent="0.25">
      <c r="A1617" t="s">
        <v>3413</v>
      </c>
      <c r="B1617" t="s">
        <v>3440</v>
      </c>
      <c r="C1617" t="s">
        <v>3441</v>
      </c>
      <c r="D1617">
        <v>2009</v>
      </c>
      <c r="E1617">
        <v>5</v>
      </c>
      <c r="F1617">
        <v>3.67</v>
      </c>
      <c r="G1617" s="21">
        <v>31.152999999999999</v>
      </c>
      <c r="H1617" s="5">
        <v>60000</v>
      </c>
      <c r="I1617" s="6">
        <v>1.2E-2</v>
      </c>
      <c r="J1617" s="6">
        <v>0.98799999999999999</v>
      </c>
      <c r="K1617" s="6">
        <v>4.9000000000000002E-2</v>
      </c>
      <c r="L1617" s="6">
        <v>0.95099999999999996</v>
      </c>
      <c r="M1617" s="7">
        <v>6876</v>
      </c>
      <c r="N1617" s="7">
        <v>6712</v>
      </c>
      <c r="O1617" s="7">
        <v>7040</v>
      </c>
      <c r="P1617" t="s">
        <v>1264</v>
      </c>
      <c r="Q1617" s="5">
        <f>5*12000*Table3[[#This Row],[FiveYearSurvivalRate]]</f>
        <v>57060</v>
      </c>
      <c r="R1617" s="21">
        <f>365*5*Table3[[#This Row],[FiveYearSurvivalRate]]</f>
        <v>1735.5749999999998</v>
      </c>
      <c r="S1617" s="19">
        <f>6000/Table3[[#This Row],[Gas Mileage]]*4</f>
        <v>770.39129457837134</v>
      </c>
      <c r="T1617" s="19">
        <f>5000</f>
        <v>5000</v>
      </c>
      <c r="U1617" s="19">
        <f>Table3[[#This Row],[Price]]^0.2*20000*LOG((Table3[[#This Row],[Age]]+2))*Table3[[#This Row],[FiveYearDeathRate]]</f>
        <v>4848.4212248829181</v>
      </c>
      <c r="V1617" s="19">
        <f>Table3[Price]+Table3[[#This Row],[FiveYearFuelCost]]+Table3[[#This Row],[FiveYearInsurance]]+Table3[[#This Row],[FiveYearRepairCost]]</f>
        <v>17494.812519461288</v>
      </c>
    </row>
    <row r="1618" spans="1:22" x14ac:dyDescent="0.25">
      <c r="A1618" t="s">
        <v>3301</v>
      </c>
      <c r="B1618" t="s">
        <v>3322</v>
      </c>
      <c r="C1618" t="s">
        <v>3323</v>
      </c>
      <c r="D1618">
        <v>2010</v>
      </c>
      <c r="E1618">
        <v>4</v>
      </c>
      <c r="F1618">
        <v>4</v>
      </c>
      <c r="G1618" s="21">
        <v>26.2546</v>
      </c>
      <c r="H1618" s="5">
        <v>48000</v>
      </c>
      <c r="I1618" s="6">
        <v>9.5999999999999992E-3</v>
      </c>
      <c r="J1618" s="6">
        <v>0.99039999999999995</v>
      </c>
      <c r="K1618" s="6">
        <v>2.1999999999999999E-2</v>
      </c>
      <c r="L1618" s="6">
        <v>0.97799999999999998</v>
      </c>
      <c r="M1618" s="7">
        <v>9411</v>
      </c>
      <c r="N1618" s="7">
        <v>9140</v>
      </c>
      <c r="O1618" s="7">
        <v>9682</v>
      </c>
      <c r="P1618" t="s">
        <v>1900</v>
      </c>
      <c r="Q1618" s="5">
        <f>5*12000*Table3[[#This Row],[FiveYearSurvivalRate]]</f>
        <v>58680</v>
      </c>
      <c r="R1618" s="21">
        <f>365*5*Table3[[#This Row],[FiveYearSurvivalRate]]</f>
        <v>1784.85</v>
      </c>
      <c r="S1618" s="19">
        <f>6000/Table3[[#This Row],[Gas Mileage]]*4</f>
        <v>914.1255246699626</v>
      </c>
      <c r="T1618" s="19">
        <f>5000</f>
        <v>5000</v>
      </c>
      <c r="U1618" s="19">
        <f>Table3[[#This Row],[Price]]^0.2*20000*LOG((Table3[[#This Row],[Age]]+2))*Table3[[#This Row],[FiveYearDeathRate]]</f>
        <v>2134.2429269543063</v>
      </c>
      <c r="V1618" s="19">
        <f>Table3[Price]+Table3[[#This Row],[FiveYearFuelCost]]+Table3[[#This Row],[FiveYearInsurance]]+Table3[[#This Row],[FiveYearRepairCost]]</f>
        <v>17459.368451624268</v>
      </c>
    </row>
    <row r="1619" spans="1:22" x14ac:dyDescent="0.25">
      <c r="A1619" t="s">
        <v>3217</v>
      </c>
      <c r="B1619" t="s">
        <v>3230</v>
      </c>
      <c r="C1619" t="s">
        <v>3231</v>
      </c>
      <c r="D1619">
        <v>2010</v>
      </c>
      <c r="E1619">
        <v>4</v>
      </c>
      <c r="F1619">
        <v>3.67</v>
      </c>
      <c r="G1619" s="21">
        <v>31.43</v>
      </c>
      <c r="H1619" s="5">
        <v>48000</v>
      </c>
      <c r="I1619" s="6">
        <v>8.8000000000000005E-3</v>
      </c>
      <c r="J1619" s="6">
        <v>0.99119999999999997</v>
      </c>
      <c r="K1619" s="6">
        <v>2.1399999999999999E-2</v>
      </c>
      <c r="L1619" s="6">
        <v>0.97860000000000003</v>
      </c>
      <c r="M1619" s="7">
        <v>9605</v>
      </c>
      <c r="N1619" s="7">
        <v>9397</v>
      </c>
      <c r="O1619" s="7">
        <v>9813</v>
      </c>
      <c r="P1619" t="s">
        <v>1828</v>
      </c>
      <c r="Q1619" s="5">
        <f>5*12000*Table3[[#This Row],[FiveYearSurvivalRate]]</f>
        <v>58716</v>
      </c>
      <c r="R1619" s="21">
        <f>365*5*Table3[[#This Row],[FiveYearSurvivalRate]]</f>
        <v>1785.9449999999999</v>
      </c>
      <c r="S1619" s="19">
        <f>6000/Table3[[#This Row],[Gas Mileage]]*4</f>
        <v>763.60165447025133</v>
      </c>
      <c r="T1619" s="19">
        <f>5000</f>
        <v>5000</v>
      </c>
      <c r="U1619" s="19">
        <f>Table3[[#This Row],[Price]]^0.2*20000*LOG((Table3[[#This Row],[Age]]+2))*Table3[[#This Row],[FiveYearDeathRate]]</f>
        <v>2084.5257413079553</v>
      </c>
      <c r="V1619" s="19">
        <f>Table3[Price]+Table3[[#This Row],[FiveYearFuelCost]]+Table3[[#This Row],[FiveYearInsurance]]+Table3[[#This Row],[FiveYearRepairCost]]</f>
        <v>17453.127395778207</v>
      </c>
    </row>
    <row r="1620" spans="1:22" x14ac:dyDescent="0.25">
      <c r="A1620" t="s">
        <v>3175</v>
      </c>
      <c r="B1620" t="s">
        <v>3184</v>
      </c>
      <c r="C1620" t="s">
        <v>3185</v>
      </c>
      <c r="D1620">
        <v>2012</v>
      </c>
      <c r="E1620">
        <v>2</v>
      </c>
      <c r="F1620">
        <v>4</v>
      </c>
      <c r="G1620" s="21">
        <v>43.957000000000001</v>
      </c>
      <c r="H1620" s="5">
        <v>24000</v>
      </c>
      <c r="I1620" s="6">
        <v>4.4000000000000003E-3</v>
      </c>
      <c r="J1620" s="6">
        <v>0.99560000000000004</v>
      </c>
      <c r="K1620" s="6">
        <v>2.3E-2</v>
      </c>
      <c r="L1620" s="6">
        <v>0.97699999999999998</v>
      </c>
      <c r="M1620" s="7">
        <v>10140</v>
      </c>
      <c r="N1620" s="7">
        <v>9904</v>
      </c>
      <c r="O1620" s="7">
        <v>10376</v>
      </c>
      <c r="P1620" t="s">
        <v>2564</v>
      </c>
      <c r="Q1620" s="5">
        <f>5*12000*Table3[[#This Row],[FiveYearSurvivalRate]]</f>
        <v>58620</v>
      </c>
      <c r="R1620" s="21">
        <f>365*5*Table3[[#This Row],[FiveYearSurvivalRate]]</f>
        <v>1783.0249999999999</v>
      </c>
      <c r="S1620" s="19">
        <f>6000/Table3[[#This Row],[Gas Mileage]]*4</f>
        <v>545.98812475828652</v>
      </c>
      <c r="T1620" s="19">
        <f>5000</f>
        <v>5000</v>
      </c>
      <c r="U1620" s="19">
        <f>Table3[[#This Row],[Price]]^0.2*20000*LOG((Table3[[#This Row],[Age]]+2))*Table3[[#This Row],[FiveYearDeathRate]]</f>
        <v>1752.2868051047369</v>
      </c>
      <c r="V1620" s="19">
        <f>Table3[Price]+Table3[[#This Row],[FiveYearFuelCost]]+Table3[[#This Row],[FiveYearInsurance]]+Table3[[#This Row],[FiveYearRepairCost]]</f>
        <v>17438.274929863022</v>
      </c>
    </row>
    <row r="1621" spans="1:22" x14ac:dyDescent="0.25">
      <c r="A1621" t="s">
        <v>3398</v>
      </c>
      <c r="B1621" t="s">
        <v>3403</v>
      </c>
      <c r="C1621" t="s">
        <v>3404</v>
      </c>
      <c r="D1621">
        <v>2010</v>
      </c>
      <c r="E1621">
        <v>4</v>
      </c>
      <c r="F1621">
        <v>2.67</v>
      </c>
      <c r="G1621" s="21">
        <v>24.305</v>
      </c>
      <c r="H1621" s="5">
        <v>48000</v>
      </c>
      <c r="I1621" s="6">
        <v>9.5999999999999992E-3</v>
      </c>
      <c r="J1621" s="6">
        <v>0.99039999999999995</v>
      </c>
      <c r="K1621" s="6">
        <v>2.6800000000000001E-2</v>
      </c>
      <c r="L1621" s="6">
        <v>0.97319999999999995</v>
      </c>
      <c r="M1621" s="7">
        <v>8872</v>
      </c>
      <c r="N1621" s="7">
        <v>8635</v>
      </c>
      <c r="O1621" s="7">
        <v>9109</v>
      </c>
      <c r="P1621" t="s">
        <v>1598</v>
      </c>
      <c r="Q1621" s="5">
        <f>5*12000*Table3[[#This Row],[FiveYearSurvivalRate]]</f>
        <v>58392</v>
      </c>
      <c r="R1621" s="21">
        <f>365*5*Table3[[#This Row],[FiveYearSurvivalRate]]</f>
        <v>1776.09</v>
      </c>
      <c r="S1621" s="19">
        <f>6000/Table3[[#This Row],[Gas Mileage]]*4</f>
        <v>987.4511417403827</v>
      </c>
      <c r="T1621" s="19">
        <f>5000</f>
        <v>5000</v>
      </c>
      <c r="U1621" s="19">
        <f>Table3[[#This Row],[Price]]^0.2*20000*LOG((Table3[[#This Row],[Age]]+2))*Table3[[#This Row],[FiveYearDeathRate]]</f>
        <v>2569.4082601564633</v>
      </c>
      <c r="V1621" s="19">
        <f>Table3[Price]+Table3[[#This Row],[FiveYearFuelCost]]+Table3[[#This Row],[FiveYearInsurance]]+Table3[[#This Row],[FiveYearRepairCost]]</f>
        <v>17428.859401896847</v>
      </c>
    </row>
    <row r="1622" spans="1:22" x14ac:dyDescent="0.25">
      <c r="A1622" t="s">
        <v>3466</v>
      </c>
      <c r="B1622" t="s">
        <v>3499</v>
      </c>
      <c r="C1622" t="s">
        <v>3500</v>
      </c>
      <c r="D1622">
        <v>2011</v>
      </c>
      <c r="E1622">
        <v>3</v>
      </c>
      <c r="F1622">
        <v>4</v>
      </c>
      <c r="G1622" s="22">
        <v>32.707000000000001</v>
      </c>
      <c r="H1622" s="5">
        <v>36000</v>
      </c>
      <c r="I1622" s="6">
        <v>7.1999999999999998E-3</v>
      </c>
      <c r="J1622" s="6">
        <v>0.99280000000000002</v>
      </c>
      <c r="K1622" s="6">
        <v>2.2200000000000001E-2</v>
      </c>
      <c r="L1622" s="6">
        <v>0.9778</v>
      </c>
      <c r="M1622" s="7">
        <v>9698</v>
      </c>
      <c r="N1622" s="7">
        <v>9449</v>
      </c>
      <c r="O1622" s="7">
        <v>9947</v>
      </c>
      <c r="P1622" t="s">
        <v>2098</v>
      </c>
      <c r="Q1622" s="5">
        <f>5*12000*Table3[[#This Row],[FiveYearSurvivalRate]]</f>
        <v>58668</v>
      </c>
      <c r="R1622" s="21">
        <f>365*5*Table3[[#This Row],[FiveYearSurvivalRate]]</f>
        <v>1784.4849999999999</v>
      </c>
      <c r="S1622" s="19">
        <f>6000/Table3[[#This Row],[Gas Mileage]]*4</f>
        <v>733.78787415537954</v>
      </c>
      <c r="T1622" s="19">
        <f>5000</f>
        <v>5000</v>
      </c>
      <c r="U1622" s="19">
        <f>Table3[[#This Row],[Price]]^0.2*20000*LOG((Table3[[#This Row],[Age]]+2))*Table3[[#This Row],[FiveYearDeathRate]]</f>
        <v>1946.1573235258923</v>
      </c>
      <c r="V1622" s="19">
        <f>Table3[Price]+Table3[[#This Row],[FiveYearFuelCost]]+Table3[[#This Row],[FiveYearInsurance]]+Table3[[#This Row],[FiveYearRepairCost]]</f>
        <v>17377.945197681271</v>
      </c>
    </row>
    <row r="1623" spans="1:22" x14ac:dyDescent="0.25">
      <c r="A1623" t="s">
        <v>3453</v>
      </c>
      <c r="B1623" t="s">
        <v>3460</v>
      </c>
      <c r="C1623" t="s">
        <v>3461</v>
      </c>
      <c r="D1623">
        <v>2006</v>
      </c>
      <c r="E1623">
        <v>8</v>
      </c>
      <c r="F1623">
        <v>4</v>
      </c>
      <c r="G1623" s="21">
        <v>23.111000000000001</v>
      </c>
      <c r="H1623" s="5">
        <v>96000</v>
      </c>
      <c r="I1623" s="6">
        <v>5.1999999999999998E-3</v>
      </c>
      <c r="J1623" s="6">
        <v>0.99480000000000002</v>
      </c>
      <c r="K1623" s="6">
        <v>4.9399999999999999E-2</v>
      </c>
      <c r="L1623" s="6">
        <v>0.9506</v>
      </c>
      <c r="M1623" s="7">
        <v>5744</v>
      </c>
      <c r="N1623" s="7">
        <v>5605</v>
      </c>
      <c r="O1623" s="7">
        <v>5883</v>
      </c>
      <c r="P1623" t="s">
        <v>280</v>
      </c>
      <c r="Q1623" s="5">
        <f>5*12000*Table3[[#This Row],[FiveYearSurvivalRate]]</f>
        <v>57036</v>
      </c>
      <c r="R1623" s="21">
        <f>365*5*Table3[[#This Row],[FiveYearSurvivalRate]]</f>
        <v>1734.845</v>
      </c>
      <c r="S1623" s="19">
        <f>6000/Table3[[#This Row],[Gas Mileage]]*4</f>
        <v>1038.4665310890916</v>
      </c>
      <c r="T1623" s="19">
        <f>5000</f>
        <v>5000</v>
      </c>
      <c r="U1623" s="19">
        <f>Table3[[#This Row],[Price]]^0.2*20000*LOG((Table3[[#This Row],[Age]]+2))*Table3[[#This Row],[FiveYearDeathRate]]</f>
        <v>5579.5584414828299</v>
      </c>
      <c r="V1623" s="19">
        <f>Table3[Price]+Table3[[#This Row],[FiveYearFuelCost]]+Table3[[#This Row],[FiveYearInsurance]]+Table3[[#This Row],[FiveYearRepairCost]]</f>
        <v>17362.024972571922</v>
      </c>
    </row>
    <row r="1624" spans="1:22" x14ac:dyDescent="0.25">
      <c r="A1624" t="s">
        <v>3466</v>
      </c>
      <c r="B1624" t="s">
        <v>3499</v>
      </c>
      <c r="C1624" t="s">
        <v>3500</v>
      </c>
      <c r="D1624">
        <v>2007</v>
      </c>
      <c r="E1624">
        <v>7</v>
      </c>
      <c r="F1624">
        <v>4</v>
      </c>
      <c r="G1624" s="22">
        <v>32.707000000000001</v>
      </c>
      <c r="H1624" s="5">
        <v>84000</v>
      </c>
      <c r="I1624" s="6">
        <v>1.8800000000000001E-2</v>
      </c>
      <c r="J1624" s="6">
        <v>0.98119999999999996</v>
      </c>
      <c r="K1624" s="6">
        <v>6.1866666700000003E-2</v>
      </c>
      <c r="L1624" s="6">
        <v>0.93813333330000004</v>
      </c>
      <c r="M1624" s="7">
        <v>5108</v>
      </c>
      <c r="N1624" s="7">
        <v>4974</v>
      </c>
      <c r="O1624" s="7">
        <v>5242</v>
      </c>
      <c r="P1624" t="s">
        <v>626</v>
      </c>
      <c r="Q1624" s="5">
        <f>5*12000*Table3[[#This Row],[FiveYearSurvivalRate]]</f>
        <v>56287.999997999999</v>
      </c>
      <c r="R1624" s="21">
        <f>365*5*Table3[[#This Row],[FiveYearSurvivalRate]]</f>
        <v>1712.0933332725001</v>
      </c>
      <c r="S1624" s="19">
        <f>6000/Table3[[#This Row],[Gas Mileage]]*4</f>
        <v>733.78787415537954</v>
      </c>
      <c r="T1624" s="19">
        <f>5000</f>
        <v>5000</v>
      </c>
      <c r="U1624" s="19">
        <f>Table3[[#This Row],[Price]]^0.2*20000*LOG((Table3[[#This Row],[Age]]+2))*Table3[[#This Row],[FiveYearDeathRate]]</f>
        <v>6513.2185381950731</v>
      </c>
      <c r="V1624" s="19">
        <f>Table3[Price]+Table3[[#This Row],[FiveYearFuelCost]]+Table3[[#This Row],[FiveYearInsurance]]+Table3[[#This Row],[FiveYearRepairCost]]</f>
        <v>17355.006412350453</v>
      </c>
    </row>
    <row r="1625" spans="1:22" x14ac:dyDescent="0.25">
      <c r="A1625" t="s">
        <v>3217</v>
      </c>
      <c r="B1625" t="s">
        <v>3222</v>
      </c>
      <c r="C1625" t="s">
        <v>3223</v>
      </c>
      <c r="D1625">
        <v>2010</v>
      </c>
      <c r="E1625">
        <v>4</v>
      </c>
      <c r="F1625">
        <v>4</v>
      </c>
      <c r="G1625" s="21">
        <v>28.86</v>
      </c>
      <c r="H1625" s="5">
        <v>48000</v>
      </c>
      <c r="I1625" s="6">
        <v>8.8000000000000005E-3</v>
      </c>
      <c r="J1625" s="6">
        <v>0.99119999999999997</v>
      </c>
      <c r="K1625" s="6">
        <v>2.1399999999999999E-2</v>
      </c>
      <c r="L1625" s="6">
        <v>0.97860000000000003</v>
      </c>
      <c r="M1625" s="7">
        <v>9401</v>
      </c>
      <c r="N1625" s="7">
        <v>9204</v>
      </c>
      <c r="O1625" s="7">
        <v>9599</v>
      </c>
      <c r="P1625" t="s">
        <v>1818</v>
      </c>
      <c r="Q1625" s="5">
        <f>5*12000*Table3[[#This Row],[FiveYearSurvivalRate]]</f>
        <v>58716</v>
      </c>
      <c r="R1625" s="21">
        <f>365*5*Table3[[#This Row],[FiveYearSurvivalRate]]</f>
        <v>1785.9449999999999</v>
      </c>
      <c r="S1625" s="19">
        <f>6000/Table3[[#This Row],[Gas Mileage]]*4</f>
        <v>831.60083160083161</v>
      </c>
      <c r="T1625" s="19">
        <f>5000</f>
        <v>5000</v>
      </c>
      <c r="U1625" s="19">
        <f>Table3[[#This Row],[Price]]^0.2*20000*LOG((Table3[[#This Row],[Age]]+2))*Table3[[#This Row],[FiveYearDeathRate]]</f>
        <v>2075.5949204705075</v>
      </c>
      <c r="V1625" s="19">
        <f>Table3[Price]+Table3[[#This Row],[FiveYearFuelCost]]+Table3[[#This Row],[FiveYearInsurance]]+Table3[[#This Row],[FiveYearRepairCost]]</f>
        <v>17308.19575207134</v>
      </c>
    </row>
    <row r="1626" spans="1:22" x14ac:dyDescent="0.25">
      <c r="A1626" t="s">
        <v>3503</v>
      </c>
      <c r="B1626" t="s">
        <v>3522</v>
      </c>
      <c r="C1626" t="s">
        <v>3523</v>
      </c>
      <c r="D1626">
        <v>2009</v>
      </c>
      <c r="E1626">
        <v>5</v>
      </c>
      <c r="F1626">
        <v>3.33</v>
      </c>
      <c r="G1626" s="22">
        <v>19.690000000000001</v>
      </c>
      <c r="H1626" s="5">
        <v>60000</v>
      </c>
      <c r="I1626" s="6">
        <v>1.2E-2</v>
      </c>
      <c r="J1626" s="6">
        <v>0.98799999999999999</v>
      </c>
      <c r="K1626" s="6">
        <v>3.6999999999999998E-2</v>
      </c>
      <c r="L1626" s="6">
        <v>0.96299999999999997</v>
      </c>
      <c r="M1626" s="7">
        <v>7370</v>
      </c>
      <c r="N1626" s="7">
        <v>7282</v>
      </c>
      <c r="O1626" s="7">
        <v>7459</v>
      </c>
      <c r="P1626" t="s">
        <v>1344</v>
      </c>
      <c r="Q1626" s="5">
        <f>5*12000*Table3[[#This Row],[FiveYearSurvivalRate]]</f>
        <v>57780</v>
      </c>
      <c r="R1626" s="21">
        <f>365*5*Table3[[#This Row],[FiveYearSurvivalRate]]</f>
        <v>1757.4749999999999</v>
      </c>
      <c r="S1626" s="19">
        <f>6000/Table3[[#This Row],[Gas Mileage]]*4</f>
        <v>1218.8928390045708</v>
      </c>
      <c r="T1626" s="19">
        <f>5000</f>
        <v>5000</v>
      </c>
      <c r="U1626" s="19">
        <f>Table3[[#This Row],[Price]]^0.2*20000*LOG((Table3[[#This Row],[Age]]+2))*Table3[[#This Row],[FiveYearDeathRate]]</f>
        <v>3712.2080807265506</v>
      </c>
      <c r="V1626" s="19">
        <f>Table3[Price]+Table3[[#This Row],[FiveYearFuelCost]]+Table3[[#This Row],[FiveYearInsurance]]+Table3[[#This Row],[FiveYearRepairCost]]</f>
        <v>17301.100919731121</v>
      </c>
    </row>
    <row r="1627" spans="1:22" x14ac:dyDescent="0.25">
      <c r="A1627" t="s">
        <v>3398</v>
      </c>
      <c r="B1627" t="s">
        <v>3407</v>
      </c>
      <c r="C1627" t="s">
        <v>3408</v>
      </c>
      <c r="D1627">
        <v>2011</v>
      </c>
      <c r="E1627">
        <v>3</v>
      </c>
      <c r="F1627">
        <v>4</v>
      </c>
      <c r="G1627" s="21">
        <v>25.969000000000001</v>
      </c>
      <c r="H1627" s="5">
        <v>36000</v>
      </c>
      <c r="I1627" s="6">
        <v>7.1999999999999998E-3</v>
      </c>
      <c r="J1627" s="6">
        <v>0.99280000000000002</v>
      </c>
      <c r="K1627" s="6">
        <v>2.3099999999999999E-2</v>
      </c>
      <c r="L1627" s="6">
        <v>0.97689999999999999</v>
      </c>
      <c r="M1627" s="7">
        <v>9361</v>
      </c>
      <c r="N1627" s="7">
        <v>9192</v>
      </c>
      <c r="O1627" s="7">
        <v>9529</v>
      </c>
      <c r="P1627" t="s">
        <v>2004</v>
      </c>
      <c r="Q1627" s="5">
        <f>5*12000*Table3[[#This Row],[FiveYearSurvivalRate]]</f>
        <v>58614</v>
      </c>
      <c r="R1627" s="21">
        <f>365*5*Table3[[#This Row],[FiveYearSurvivalRate]]</f>
        <v>1782.8425</v>
      </c>
      <c r="S1627" s="19">
        <f>6000/Table3[[#This Row],[Gas Mileage]]*4</f>
        <v>924.17882860333475</v>
      </c>
      <c r="T1627" s="19">
        <f>5000</f>
        <v>5000</v>
      </c>
      <c r="U1627" s="19">
        <f>Table3[[#This Row],[Price]]^0.2*20000*LOG((Table3[[#This Row],[Age]]+2))*Table3[[#This Row],[FiveYearDeathRate]]</f>
        <v>2010.7818820031321</v>
      </c>
      <c r="V1627" s="19">
        <f>Table3[Price]+Table3[[#This Row],[FiveYearFuelCost]]+Table3[[#This Row],[FiveYearInsurance]]+Table3[[#This Row],[FiveYearRepairCost]]</f>
        <v>17295.960710606469</v>
      </c>
    </row>
    <row r="1628" spans="1:22" x14ac:dyDescent="0.25">
      <c r="A1628" t="s">
        <v>3217</v>
      </c>
      <c r="B1628" t="s">
        <v>3232</v>
      </c>
      <c r="C1628" t="s">
        <v>3233</v>
      </c>
      <c r="D1628">
        <v>2011</v>
      </c>
      <c r="E1628">
        <v>3</v>
      </c>
      <c r="F1628">
        <v>3.67</v>
      </c>
      <c r="G1628" s="21">
        <v>42.28</v>
      </c>
      <c r="H1628" s="5">
        <v>36000</v>
      </c>
      <c r="I1628" s="6">
        <v>6.6E-3</v>
      </c>
      <c r="J1628" s="6">
        <v>0.99339999999999995</v>
      </c>
      <c r="K1628" s="6">
        <v>1.8800000000000001E-2</v>
      </c>
      <c r="L1628" s="6">
        <v>0.98119999999999996</v>
      </c>
      <c r="M1628" s="7">
        <v>10041</v>
      </c>
      <c r="N1628" s="7">
        <v>9842</v>
      </c>
      <c r="O1628" s="7">
        <v>10241</v>
      </c>
      <c r="P1628" t="s">
        <v>2254</v>
      </c>
      <c r="Q1628" s="5">
        <f>5*12000*Table3[[#This Row],[FiveYearSurvivalRate]]</f>
        <v>58872</v>
      </c>
      <c r="R1628" s="21">
        <f>365*5*Table3[[#This Row],[FiveYearSurvivalRate]]</f>
        <v>1790.6899999999998</v>
      </c>
      <c r="S1628" s="19">
        <f>6000/Table3[[#This Row],[Gas Mileage]]*4</f>
        <v>567.64427625354779</v>
      </c>
      <c r="T1628" s="19">
        <f>5000</f>
        <v>5000</v>
      </c>
      <c r="U1628" s="19">
        <f>Table3[[#This Row],[Price]]^0.2*20000*LOG((Table3[[#This Row],[Age]]+2))*Table3[[#This Row],[FiveYearDeathRate]]</f>
        <v>1659.5936984879008</v>
      </c>
      <c r="V1628" s="19">
        <f>Table3[Price]+Table3[[#This Row],[FiveYearFuelCost]]+Table3[[#This Row],[FiveYearInsurance]]+Table3[[#This Row],[FiveYearRepairCost]]</f>
        <v>17268.237974741449</v>
      </c>
    </row>
    <row r="1629" spans="1:22" x14ac:dyDescent="0.25">
      <c r="A1629" t="s">
        <v>3301</v>
      </c>
      <c r="B1629" t="s">
        <v>3324</v>
      </c>
      <c r="C1629" t="s">
        <v>3325</v>
      </c>
      <c r="D1629">
        <v>2008</v>
      </c>
      <c r="E1629">
        <v>6</v>
      </c>
      <c r="F1629">
        <v>1.67</v>
      </c>
      <c r="G1629" s="21">
        <v>26.2546</v>
      </c>
      <c r="H1629" s="5">
        <v>72000</v>
      </c>
      <c r="I1629" s="6">
        <v>1.4500000000000001E-2</v>
      </c>
      <c r="J1629" s="6">
        <v>0.98550000000000004</v>
      </c>
      <c r="K1629" s="6">
        <v>5.6133333299999998E-2</v>
      </c>
      <c r="L1629" s="6">
        <v>0.94386666669999997</v>
      </c>
      <c r="M1629" s="7">
        <v>5630</v>
      </c>
      <c r="N1629" s="7">
        <v>5461</v>
      </c>
      <c r="O1629" s="7">
        <v>5799</v>
      </c>
      <c r="P1629" t="s">
        <v>1168</v>
      </c>
      <c r="Q1629" s="5">
        <f>5*12000*Table3[[#This Row],[FiveYearSurvivalRate]]</f>
        <v>56632.000002000001</v>
      </c>
      <c r="R1629" s="21">
        <f>365*5*Table3[[#This Row],[FiveYearSurvivalRate]]</f>
        <v>1722.5566667275</v>
      </c>
      <c r="S1629" s="19">
        <f>6000/Table3[[#This Row],[Gas Mileage]]*4</f>
        <v>914.1255246699626</v>
      </c>
      <c r="T1629" s="19">
        <f>5000</f>
        <v>5000</v>
      </c>
      <c r="U1629" s="19">
        <f>Table3[[#This Row],[Price]]^0.2*20000*LOG((Table3[[#This Row],[Age]]+2))*Table3[[#This Row],[FiveYearDeathRate]]</f>
        <v>5702.7395043667229</v>
      </c>
      <c r="V1629" s="19">
        <f>Table3[Price]+Table3[[#This Row],[FiveYearFuelCost]]+Table3[[#This Row],[FiveYearInsurance]]+Table3[[#This Row],[FiveYearRepairCost]]</f>
        <v>17246.865029036686</v>
      </c>
    </row>
    <row r="1630" spans="1:22" x14ac:dyDescent="0.25">
      <c r="A1630" t="s">
        <v>3301</v>
      </c>
      <c r="B1630" t="s">
        <v>3314</v>
      </c>
      <c r="C1630" t="s">
        <v>3315</v>
      </c>
      <c r="D1630">
        <v>2013</v>
      </c>
      <c r="E1630">
        <v>1</v>
      </c>
      <c r="F1630">
        <v>3.67</v>
      </c>
      <c r="G1630" s="21">
        <v>31.22</v>
      </c>
      <c r="H1630" s="5">
        <v>12000</v>
      </c>
      <c r="I1630" s="6">
        <v>2.3999999999999998E-3</v>
      </c>
      <c r="J1630" s="6">
        <v>0.99760000000000004</v>
      </c>
      <c r="K1630" s="6">
        <v>1.4500000000000001E-2</v>
      </c>
      <c r="L1630" s="6">
        <v>0.98550000000000004</v>
      </c>
      <c r="M1630" s="7">
        <v>10556</v>
      </c>
      <c r="N1630" s="7">
        <v>10294</v>
      </c>
      <c r="O1630" s="7">
        <v>10819</v>
      </c>
      <c r="P1630" t="s">
        <v>2996</v>
      </c>
      <c r="Q1630" s="5">
        <f>5*12000*Table3[[#This Row],[FiveYearSurvivalRate]]</f>
        <v>59130</v>
      </c>
      <c r="R1630" s="21">
        <f>365*5*Table3[[#This Row],[FiveYearSurvivalRate]]</f>
        <v>1798.5375000000001</v>
      </c>
      <c r="S1630" s="19">
        <f>6000/Table3[[#This Row],[Gas Mileage]]*4</f>
        <v>768.73798846893021</v>
      </c>
      <c r="T1630" s="19">
        <f>5000</f>
        <v>5000</v>
      </c>
      <c r="U1630" s="19">
        <f>Table3[[#This Row],[Price]]^0.2*20000*LOG((Table3[[#This Row],[Age]]+2))*Table3[[#This Row],[FiveYearDeathRate]]</f>
        <v>882.52423031127887</v>
      </c>
      <c r="V1630" s="19">
        <f>Table3[Price]+Table3[[#This Row],[FiveYearFuelCost]]+Table3[[#This Row],[FiveYearInsurance]]+Table3[[#This Row],[FiveYearRepairCost]]</f>
        <v>17207.262218780208</v>
      </c>
    </row>
    <row r="1631" spans="1:22" x14ac:dyDescent="0.25">
      <c r="A1631" t="s">
        <v>3453</v>
      </c>
      <c r="B1631" t="s">
        <v>3456</v>
      </c>
      <c r="C1631" t="s">
        <v>3457</v>
      </c>
      <c r="D1631">
        <v>2008</v>
      </c>
      <c r="E1631">
        <v>6</v>
      </c>
      <c r="F1631">
        <v>4</v>
      </c>
      <c r="G1631" s="21">
        <v>24.498000000000001</v>
      </c>
      <c r="H1631" s="5">
        <v>72000</v>
      </c>
      <c r="I1631" s="6">
        <v>2.3999999999999998E-3</v>
      </c>
      <c r="J1631" s="6">
        <v>0.99760000000000004</v>
      </c>
      <c r="K1631" s="6">
        <v>2.6466666699999999E-2</v>
      </c>
      <c r="L1631" s="6">
        <v>0.97353333330000003</v>
      </c>
      <c r="M1631" s="7">
        <v>8319</v>
      </c>
      <c r="N1631" s="7">
        <v>8077</v>
      </c>
      <c r="O1631" s="7">
        <v>8561</v>
      </c>
      <c r="P1631" t="s">
        <v>932</v>
      </c>
      <c r="Q1631" s="5">
        <f>5*12000*Table3[[#This Row],[FiveYearSurvivalRate]]</f>
        <v>58411.999997999999</v>
      </c>
      <c r="R1631" s="21">
        <f>365*5*Table3[[#This Row],[FiveYearSurvivalRate]]</f>
        <v>1776.6983332725001</v>
      </c>
      <c r="S1631" s="19">
        <f>6000/Table3[[#This Row],[Gas Mileage]]*4</f>
        <v>979.67180994366879</v>
      </c>
      <c r="T1631" s="19">
        <f>5000</f>
        <v>5000</v>
      </c>
      <c r="U1631" s="19">
        <f>Table3[[#This Row],[Price]]^0.2*20000*LOG((Table3[[#This Row],[Age]]+2))*Table3[[#This Row],[FiveYearDeathRate]]</f>
        <v>2907.1972278459293</v>
      </c>
      <c r="V1631" s="19">
        <f>Table3[Price]+Table3[[#This Row],[FiveYearFuelCost]]+Table3[[#This Row],[FiveYearInsurance]]+Table3[[#This Row],[FiveYearRepairCost]]</f>
        <v>17205.869037789598</v>
      </c>
    </row>
    <row r="1632" spans="1:22" x14ac:dyDescent="0.25">
      <c r="A1632" t="s">
        <v>3301</v>
      </c>
      <c r="B1632" t="s">
        <v>3308</v>
      </c>
      <c r="C1632" t="s">
        <v>3309</v>
      </c>
      <c r="D1632">
        <v>2011</v>
      </c>
      <c r="E1632">
        <v>3</v>
      </c>
      <c r="F1632">
        <v>4</v>
      </c>
      <c r="G1632" s="21">
        <v>27.806000000000001</v>
      </c>
      <c r="H1632" s="5">
        <v>36000</v>
      </c>
      <c r="I1632" s="6">
        <v>7.1999999999999998E-3</v>
      </c>
      <c r="J1632" s="6">
        <v>0.99280000000000002</v>
      </c>
      <c r="K1632" s="6">
        <v>1.95E-2</v>
      </c>
      <c r="L1632" s="6">
        <v>0.98050000000000004</v>
      </c>
      <c r="M1632" s="7">
        <v>9618</v>
      </c>
      <c r="N1632" s="7">
        <v>9360</v>
      </c>
      <c r="O1632" s="7">
        <v>9875</v>
      </c>
      <c r="P1632" t="s">
        <v>1918</v>
      </c>
      <c r="Q1632" s="5">
        <f>5*12000*Table3[[#This Row],[FiveYearSurvivalRate]]</f>
        <v>58830</v>
      </c>
      <c r="R1632" s="21">
        <f>365*5*Table3[[#This Row],[FiveYearSurvivalRate]]</f>
        <v>1789.4125000000001</v>
      </c>
      <c r="S1632" s="19">
        <f>6000/Table3[[#This Row],[Gas Mileage]]*4</f>
        <v>863.12306696396456</v>
      </c>
      <c r="T1632" s="19">
        <f>5000</f>
        <v>5000</v>
      </c>
      <c r="U1632" s="19">
        <f>Table3[[#This Row],[Price]]^0.2*20000*LOG((Table3[[#This Row],[Age]]+2))*Table3[[#This Row],[FiveYearDeathRate]]</f>
        <v>1706.6328480448112</v>
      </c>
      <c r="V1632" s="19">
        <f>Table3[Price]+Table3[[#This Row],[FiveYearFuelCost]]+Table3[[#This Row],[FiveYearInsurance]]+Table3[[#This Row],[FiveYearRepairCost]]</f>
        <v>17187.755915008776</v>
      </c>
    </row>
    <row r="1633" spans="1:22" x14ac:dyDescent="0.25">
      <c r="A1633" t="s">
        <v>3453</v>
      </c>
      <c r="B1633" t="s">
        <v>3456</v>
      </c>
      <c r="C1633" t="s">
        <v>3457</v>
      </c>
      <c r="D1633">
        <v>2009</v>
      </c>
      <c r="E1633">
        <v>5</v>
      </c>
      <c r="F1633">
        <v>4</v>
      </c>
      <c r="G1633" s="21">
        <v>24.498000000000001</v>
      </c>
      <c r="H1633" s="5">
        <v>60000</v>
      </c>
      <c r="I1633" s="6">
        <v>1E-3</v>
      </c>
      <c r="J1633" s="6">
        <v>0.999</v>
      </c>
      <c r="K1633" s="6">
        <v>1.4999999999999999E-2</v>
      </c>
      <c r="L1633" s="6">
        <v>0.98499999999999999</v>
      </c>
      <c r="M1633" s="7">
        <v>9597</v>
      </c>
      <c r="N1633" s="7">
        <v>9336</v>
      </c>
      <c r="O1633" s="7">
        <v>9858</v>
      </c>
      <c r="P1633" t="s">
        <v>1278</v>
      </c>
      <c r="Q1633" s="5">
        <f>5*12000*Table3[[#This Row],[FiveYearSurvivalRate]]</f>
        <v>59100</v>
      </c>
      <c r="R1633" s="21">
        <f>365*5*Table3[[#This Row],[FiveYearSurvivalRate]]</f>
        <v>1797.625</v>
      </c>
      <c r="S1633" s="19">
        <f>6000/Table3[[#This Row],[Gas Mileage]]*4</f>
        <v>979.67180994366879</v>
      </c>
      <c r="T1633" s="19">
        <f>5000</f>
        <v>5000</v>
      </c>
      <c r="U1633" s="19">
        <f>Table3[[#This Row],[Price]]^0.2*20000*LOG((Table3[[#This Row],[Age]]+2))*Table3[[#This Row],[FiveYearDeathRate]]</f>
        <v>1586.556154664386</v>
      </c>
      <c r="V1633" s="19">
        <f>Table3[Price]+Table3[[#This Row],[FiveYearFuelCost]]+Table3[[#This Row],[FiveYearInsurance]]+Table3[[#This Row],[FiveYearRepairCost]]</f>
        <v>17163.227964608057</v>
      </c>
    </row>
    <row r="1634" spans="1:22" x14ac:dyDescent="0.25">
      <c r="A1634" t="s">
        <v>3453</v>
      </c>
      <c r="B1634" t="s">
        <v>3460</v>
      </c>
      <c r="C1634" t="s">
        <v>3461</v>
      </c>
      <c r="D1634">
        <v>2007</v>
      </c>
      <c r="E1634">
        <v>7</v>
      </c>
      <c r="F1634">
        <v>4</v>
      </c>
      <c r="G1634" s="21">
        <v>23.111000000000001</v>
      </c>
      <c r="H1634" s="5">
        <v>84000</v>
      </c>
      <c r="I1634" s="6">
        <v>3.8E-3</v>
      </c>
      <c r="J1634" s="6">
        <v>0.99619999999999997</v>
      </c>
      <c r="K1634" s="6">
        <v>3.7933333299999997E-2</v>
      </c>
      <c r="L1634" s="6">
        <v>0.96206666669999996</v>
      </c>
      <c r="M1634" s="7">
        <v>6876</v>
      </c>
      <c r="N1634" s="7">
        <v>6693</v>
      </c>
      <c r="O1634" s="7">
        <v>7059</v>
      </c>
      <c r="P1634" t="s">
        <v>594</v>
      </c>
      <c r="Q1634" s="5">
        <f>5*12000*Table3[[#This Row],[FiveYearSurvivalRate]]</f>
        <v>57724.000002000001</v>
      </c>
      <c r="R1634" s="21">
        <f>365*5*Table3[[#This Row],[FiveYearSurvivalRate]]</f>
        <v>1755.7716667274999</v>
      </c>
      <c r="S1634" s="19">
        <f>6000/Table3[[#This Row],[Gas Mileage]]*4</f>
        <v>1038.4665310890916</v>
      </c>
      <c r="T1634" s="19">
        <f>5000</f>
        <v>5000</v>
      </c>
      <c r="U1634" s="19">
        <f>Table3[[#This Row],[Price]]^0.2*20000*LOG((Table3[[#This Row],[Age]]+2))*Table3[[#This Row],[FiveYearDeathRate]]</f>
        <v>4238.1559744095202</v>
      </c>
      <c r="V1634" s="19">
        <f>Table3[Price]+Table3[[#This Row],[FiveYearFuelCost]]+Table3[[#This Row],[FiveYearInsurance]]+Table3[[#This Row],[FiveYearRepairCost]]</f>
        <v>17152.622505498613</v>
      </c>
    </row>
    <row r="1635" spans="1:22" x14ac:dyDescent="0.25">
      <c r="A1635" t="s">
        <v>3217</v>
      </c>
      <c r="B1635" t="s">
        <v>3230</v>
      </c>
      <c r="C1635" t="s">
        <v>3231</v>
      </c>
      <c r="D1635">
        <v>2007</v>
      </c>
      <c r="E1635">
        <v>7</v>
      </c>
      <c r="F1635">
        <v>2.67</v>
      </c>
      <c r="G1635" s="21">
        <v>31.43</v>
      </c>
      <c r="H1635" s="5">
        <v>84000</v>
      </c>
      <c r="I1635" s="6">
        <v>1.6199999999999999E-2</v>
      </c>
      <c r="J1635" s="6">
        <v>0.98380000000000001</v>
      </c>
      <c r="K1635" s="6">
        <v>5.5800000000000002E-2</v>
      </c>
      <c r="L1635" s="6">
        <v>0.94420000000000004</v>
      </c>
      <c r="M1635" s="7">
        <v>5397</v>
      </c>
      <c r="N1635" s="7">
        <v>5222</v>
      </c>
      <c r="O1635" s="7">
        <v>5572</v>
      </c>
      <c r="P1635" t="s">
        <v>760</v>
      </c>
      <c r="Q1635" s="5">
        <f>5*12000*Table3[[#This Row],[FiveYearSurvivalRate]]</f>
        <v>56652</v>
      </c>
      <c r="R1635" s="21">
        <f>365*5*Table3[[#This Row],[FiveYearSurvivalRate]]</f>
        <v>1723.165</v>
      </c>
      <c r="S1635" s="19">
        <f>6000/Table3[[#This Row],[Gas Mileage]]*4</f>
        <v>763.60165447025133</v>
      </c>
      <c r="T1635" s="19">
        <f>5000</f>
        <v>5000</v>
      </c>
      <c r="U1635" s="19">
        <f>Table3[[#This Row],[Price]]^0.2*20000*LOG((Table3[[#This Row],[Age]]+2))*Table3[[#This Row],[FiveYearDeathRate]]</f>
        <v>5939.5485654948498</v>
      </c>
      <c r="V1635" s="19">
        <f>Table3[Price]+Table3[[#This Row],[FiveYearFuelCost]]+Table3[[#This Row],[FiveYearInsurance]]+Table3[[#This Row],[FiveYearRepairCost]]</f>
        <v>17100.1502199651</v>
      </c>
    </row>
    <row r="1636" spans="1:22" x14ac:dyDescent="0.25">
      <c r="A1636" t="s">
        <v>3453</v>
      </c>
      <c r="B1636" t="s">
        <v>3456</v>
      </c>
      <c r="C1636" t="s">
        <v>3457</v>
      </c>
      <c r="D1636">
        <v>2007</v>
      </c>
      <c r="E1636">
        <v>7</v>
      </c>
      <c r="F1636">
        <v>4</v>
      </c>
      <c r="G1636" s="21">
        <v>24.498000000000001</v>
      </c>
      <c r="H1636" s="5">
        <v>84000</v>
      </c>
      <c r="I1636" s="6">
        <v>3.8E-3</v>
      </c>
      <c r="J1636" s="6">
        <v>0.99619999999999997</v>
      </c>
      <c r="K1636" s="6">
        <v>3.7933333299999997E-2</v>
      </c>
      <c r="L1636" s="6">
        <v>0.96206666669999996</v>
      </c>
      <c r="M1636" s="7">
        <v>6842</v>
      </c>
      <c r="N1636" s="7">
        <v>6647</v>
      </c>
      <c r="O1636" s="7">
        <v>7037</v>
      </c>
      <c r="P1636" t="s">
        <v>590</v>
      </c>
      <c r="Q1636" s="5">
        <f>5*12000*Table3[[#This Row],[FiveYearSurvivalRate]]</f>
        <v>57724.000002000001</v>
      </c>
      <c r="R1636" s="21">
        <f>365*5*Table3[[#This Row],[FiveYearSurvivalRate]]</f>
        <v>1755.7716667274999</v>
      </c>
      <c r="S1636" s="19">
        <f>6000/Table3[[#This Row],[Gas Mileage]]*4</f>
        <v>979.67180994366879</v>
      </c>
      <c r="T1636" s="19">
        <f>5000</f>
        <v>5000</v>
      </c>
      <c r="U1636" s="19">
        <f>Table3[[#This Row],[Price]]^0.2*20000*LOG((Table3[[#This Row],[Age]]+2))*Table3[[#This Row],[FiveYearDeathRate]]</f>
        <v>4233.9563478576256</v>
      </c>
      <c r="V1636" s="19">
        <f>Table3[Price]+Table3[[#This Row],[FiveYearFuelCost]]+Table3[[#This Row],[FiveYearInsurance]]+Table3[[#This Row],[FiveYearRepairCost]]</f>
        <v>17055.628157801293</v>
      </c>
    </row>
    <row r="1637" spans="1:22" x14ac:dyDescent="0.25">
      <c r="A1637" t="s">
        <v>3217</v>
      </c>
      <c r="B1637" t="s">
        <v>3232</v>
      </c>
      <c r="C1637" t="s">
        <v>3233</v>
      </c>
      <c r="D1637">
        <v>2010</v>
      </c>
      <c r="E1637">
        <v>4</v>
      </c>
      <c r="F1637">
        <v>3.67</v>
      </c>
      <c r="G1637" s="21">
        <v>42.28</v>
      </c>
      <c r="H1637" s="5">
        <v>48000</v>
      </c>
      <c r="I1637" s="6">
        <v>8.8000000000000005E-3</v>
      </c>
      <c r="J1637" s="6">
        <v>0.99119999999999997</v>
      </c>
      <c r="K1637" s="6">
        <v>2.1399999999999999E-2</v>
      </c>
      <c r="L1637" s="6">
        <v>0.97860000000000003</v>
      </c>
      <c r="M1637" s="7">
        <v>9382</v>
      </c>
      <c r="N1637" s="7">
        <v>9161</v>
      </c>
      <c r="O1637" s="7">
        <v>9603</v>
      </c>
      <c r="P1637" t="s">
        <v>1830</v>
      </c>
      <c r="Q1637" s="5">
        <f>5*12000*Table3[[#This Row],[FiveYearSurvivalRate]]</f>
        <v>58716</v>
      </c>
      <c r="R1637" s="21">
        <f>365*5*Table3[[#This Row],[FiveYearSurvivalRate]]</f>
        <v>1785.9449999999999</v>
      </c>
      <c r="S1637" s="19">
        <f>6000/Table3[[#This Row],[Gas Mileage]]*4</f>
        <v>567.64427625354779</v>
      </c>
      <c r="T1637" s="19">
        <f>5000</f>
        <v>5000</v>
      </c>
      <c r="U1637" s="19">
        <f>Table3[[#This Row],[Price]]^0.2*20000*LOG((Table3[[#This Row],[Age]]+2))*Table3[[#This Row],[FiveYearDeathRate]]</f>
        <v>2074.7552603602335</v>
      </c>
      <c r="V1637" s="19">
        <f>Table3[Price]+Table3[[#This Row],[FiveYearFuelCost]]+Table3[[#This Row],[FiveYearInsurance]]+Table3[[#This Row],[FiveYearRepairCost]]</f>
        <v>17024.399536613782</v>
      </c>
    </row>
    <row r="1638" spans="1:22" x14ac:dyDescent="0.25">
      <c r="A1638" t="s">
        <v>3453</v>
      </c>
      <c r="B1638" t="s">
        <v>3458</v>
      </c>
      <c r="C1638" t="s">
        <v>3459</v>
      </c>
      <c r="D1638">
        <v>2009</v>
      </c>
      <c r="E1638">
        <v>5</v>
      </c>
      <c r="F1638">
        <v>4</v>
      </c>
      <c r="G1638" s="21">
        <v>24.468</v>
      </c>
      <c r="H1638" s="5">
        <v>60000</v>
      </c>
      <c r="I1638" s="6">
        <v>1E-3</v>
      </c>
      <c r="J1638" s="6">
        <v>0.999</v>
      </c>
      <c r="K1638" s="6">
        <v>1.4999999999999999E-2</v>
      </c>
      <c r="L1638" s="6">
        <v>0.98499999999999999</v>
      </c>
      <c r="M1638" s="7">
        <v>9461</v>
      </c>
      <c r="N1638" s="7">
        <v>9171</v>
      </c>
      <c r="O1638" s="7">
        <v>9751</v>
      </c>
      <c r="P1638" t="s">
        <v>1280</v>
      </c>
      <c r="Q1638" s="5">
        <f>5*12000*Table3[[#This Row],[FiveYearSurvivalRate]]</f>
        <v>59100</v>
      </c>
      <c r="R1638" s="21">
        <f>365*5*Table3[[#This Row],[FiveYearSurvivalRate]]</f>
        <v>1797.625</v>
      </c>
      <c r="S1638" s="19">
        <f>6000/Table3[[#This Row],[Gas Mileage]]*4</f>
        <v>980.87297694948506</v>
      </c>
      <c r="T1638" s="19">
        <f>5000</f>
        <v>5000</v>
      </c>
      <c r="U1638" s="19">
        <f>Table3[[#This Row],[Price]]^0.2*20000*LOG((Table3[[#This Row],[Age]]+2))*Table3[[#This Row],[FiveYearDeathRate]]</f>
        <v>1582.0337991579534</v>
      </c>
      <c r="V1638" s="19">
        <f>Table3[Price]+Table3[[#This Row],[FiveYearFuelCost]]+Table3[[#This Row],[FiveYearInsurance]]+Table3[[#This Row],[FiveYearRepairCost]]</f>
        <v>17023.90677610744</v>
      </c>
    </row>
    <row r="1639" spans="1:22" x14ac:dyDescent="0.25">
      <c r="A1639" t="s">
        <v>3301</v>
      </c>
      <c r="B1639" t="s">
        <v>3310</v>
      </c>
      <c r="C1639" t="s">
        <v>3311</v>
      </c>
      <c r="D1639">
        <v>2009</v>
      </c>
      <c r="E1639">
        <v>5</v>
      </c>
      <c r="F1639">
        <v>3</v>
      </c>
      <c r="G1639" s="21">
        <v>26.68</v>
      </c>
      <c r="H1639" s="5">
        <v>60000</v>
      </c>
      <c r="I1639" s="6">
        <v>1.2E-2</v>
      </c>
      <c r="J1639" s="6">
        <v>0.98799999999999999</v>
      </c>
      <c r="K1639" s="6">
        <v>3.6999999999999998E-2</v>
      </c>
      <c r="L1639" s="6">
        <v>0.96299999999999997</v>
      </c>
      <c r="M1639" s="7">
        <v>7321</v>
      </c>
      <c r="N1639" s="7">
        <v>7155</v>
      </c>
      <c r="O1639" s="7">
        <v>7487</v>
      </c>
      <c r="P1639" t="s">
        <v>1520</v>
      </c>
      <c r="Q1639" s="5">
        <f>5*12000*Table3[[#This Row],[FiveYearSurvivalRate]]</f>
        <v>57780</v>
      </c>
      <c r="R1639" s="21">
        <f>365*5*Table3[[#This Row],[FiveYearSurvivalRate]]</f>
        <v>1757.4749999999999</v>
      </c>
      <c r="S1639" s="19">
        <f>6000/Table3[[#This Row],[Gas Mileage]]*4</f>
        <v>899.55022488755628</v>
      </c>
      <c r="T1639" s="19">
        <f>5000</f>
        <v>5000</v>
      </c>
      <c r="U1639" s="19">
        <f>Table3[[#This Row],[Price]]^0.2*20000*LOG((Table3[[#This Row],[Age]]+2))*Table3[[#This Row],[FiveYearDeathRate]]</f>
        <v>3707.258721696568</v>
      </c>
      <c r="V1639" s="19">
        <f>Table3[Price]+Table3[[#This Row],[FiveYearFuelCost]]+Table3[[#This Row],[FiveYearInsurance]]+Table3[[#This Row],[FiveYearRepairCost]]</f>
        <v>16927.808946584126</v>
      </c>
    </row>
    <row r="1640" spans="1:22" x14ac:dyDescent="0.25">
      <c r="A1640" t="s">
        <v>3413</v>
      </c>
      <c r="B1640" t="s">
        <v>3440</v>
      </c>
      <c r="C1640" t="s">
        <v>3441</v>
      </c>
      <c r="D1640">
        <v>2012</v>
      </c>
      <c r="E1640">
        <v>2</v>
      </c>
      <c r="F1640">
        <v>3.33</v>
      </c>
      <c r="G1640" s="21">
        <v>31.152999999999999</v>
      </c>
      <c r="H1640" s="5">
        <v>24000</v>
      </c>
      <c r="I1640" s="6">
        <v>4.7999999999999996E-3</v>
      </c>
      <c r="J1640" s="6">
        <v>0.99519999999999997</v>
      </c>
      <c r="K1640" s="6">
        <v>1.9400000000000001E-2</v>
      </c>
      <c r="L1640" s="6">
        <v>0.98060000000000003</v>
      </c>
      <c r="M1640" s="7">
        <v>9686</v>
      </c>
      <c r="N1640" s="7">
        <v>9434</v>
      </c>
      <c r="O1640" s="7">
        <v>9938</v>
      </c>
      <c r="P1640" t="s">
        <v>2406</v>
      </c>
      <c r="Q1640" s="5">
        <f>5*12000*Table3[[#This Row],[FiveYearSurvivalRate]]</f>
        <v>58836</v>
      </c>
      <c r="R1640" s="21">
        <f>365*5*Table3[[#This Row],[FiveYearSurvivalRate]]</f>
        <v>1789.595</v>
      </c>
      <c r="S1640" s="19">
        <f>6000/Table3[[#This Row],[Gas Mileage]]*4</f>
        <v>770.39129457837134</v>
      </c>
      <c r="T1640" s="19">
        <f>5000</f>
        <v>5000</v>
      </c>
      <c r="U1640" s="19">
        <f>Table3[[#This Row],[Price]]^0.2*20000*LOG((Table3[[#This Row],[Age]]+2))*Table3[[#This Row],[FiveYearDeathRate]]</f>
        <v>1464.5371294682473</v>
      </c>
      <c r="V1640" s="19">
        <f>Table3[Price]+Table3[[#This Row],[FiveYearFuelCost]]+Table3[[#This Row],[FiveYearInsurance]]+Table3[[#This Row],[FiveYearRepairCost]]</f>
        <v>16920.928424046619</v>
      </c>
    </row>
    <row r="1641" spans="1:22" x14ac:dyDescent="0.25">
      <c r="A1641" t="s">
        <v>3175</v>
      </c>
      <c r="B1641" t="s">
        <v>3184</v>
      </c>
      <c r="C1641" t="s">
        <v>3185</v>
      </c>
      <c r="D1641">
        <v>2013</v>
      </c>
      <c r="E1641">
        <v>1</v>
      </c>
      <c r="F1641">
        <v>4</v>
      </c>
      <c r="G1641" s="21">
        <v>43.957000000000001</v>
      </c>
      <c r="H1641" s="5">
        <v>12000</v>
      </c>
      <c r="I1641" s="6">
        <v>2.2000000000000001E-3</v>
      </c>
      <c r="J1641" s="6">
        <v>0.99780000000000002</v>
      </c>
      <c r="K1641" s="6">
        <v>1.7000000000000001E-2</v>
      </c>
      <c r="L1641" s="6">
        <v>0.98299999999999998</v>
      </c>
      <c r="M1641" s="7">
        <v>10333</v>
      </c>
      <c r="N1641" s="7">
        <v>10107</v>
      </c>
      <c r="O1641" s="7">
        <v>10559</v>
      </c>
      <c r="P1641" t="s">
        <v>2906</v>
      </c>
      <c r="Q1641" s="5">
        <f>5*12000*Table3[[#This Row],[FiveYearSurvivalRate]]</f>
        <v>58980</v>
      </c>
      <c r="R1641" s="21">
        <f>365*5*Table3[[#This Row],[FiveYearSurvivalRate]]</f>
        <v>1793.9749999999999</v>
      </c>
      <c r="S1641" s="19">
        <f>6000/Table3[[#This Row],[Gas Mileage]]*4</f>
        <v>545.98812475828652</v>
      </c>
      <c r="T1641" s="19">
        <f>5000</f>
        <v>5000</v>
      </c>
      <c r="U1641" s="19">
        <f>Table3[[#This Row],[Price]]^0.2*20000*LOG((Table3[[#This Row],[Age]]+2))*Table3[[#This Row],[FiveYearDeathRate]]</f>
        <v>1030.274537759439</v>
      </c>
      <c r="V1641" s="19">
        <f>Table3[Price]+Table3[[#This Row],[FiveYearFuelCost]]+Table3[[#This Row],[FiveYearInsurance]]+Table3[[#This Row],[FiveYearRepairCost]]</f>
        <v>16909.262662517725</v>
      </c>
    </row>
    <row r="1642" spans="1:22" x14ac:dyDescent="0.25">
      <c r="A1642" t="s">
        <v>3453</v>
      </c>
      <c r="B1642" t="s">
        <v>3458</v>
      </c>
      <c r="C1642" t="s">
        <v>3459</v>
      </c>
      <c r="D1642">
        <v>2007</v>
      </c>
      <c r="E1642">
        <v>7</v>
      </c>
      <c r="F1642">
        <v>4</v>
      </c>
      <c r="G1642" s="21">
        <v>24.468</v>
      </c>
      <c r="H1642" s="5">
        <v>84000</v>
      </c>
      <c r="I1642" s="6">
        <v>3.8E-3</v>
      </c>
      <c r="J1642" s="6">
        <v>0.99619999999999997</v>
      </c>
      <c r="K1642" s="6">
        <v>3.7933333299999997E-2</v>
      </c>
      <c r="L1642" s="6">
        <v>0.96206666669999996</v>
      </c>
      <c r="M1642" s="7">
        <v>6706</v>
      </c>
      <c r="N1642" s="7">
        <v>6554</v>
      </c>
      <c r="O1642" s="7">
        <v>6859</v>
      </c>
      <c r="P1642" t="s">
        <v>592</v>
      </c>
      <c r="Q1642" s="5">
        <f>5*12000*Table3[[#This Row],[FiveYearSurvivalRate]]</f>
        <v>57724.000002000001</v>
      </c>
      <c r="R1642" s="21">
        <f>365*5*Table3[[#This Row],[FiveYearSurvivalRate]]</f>
        <v>1755.7716667274999</v>
      </c>
      <c r="S1642" s="19">
        <f>6000/Table3[[#This Row],[Gas Mileage]]*4</f>
        <v>980.87297694948506</v>
      </c>
      <c r="T1642" s="19">
        <f>5000</f>
        <v>5000</v>
      </c>
      <c r="U1642" s="19">
        <f>Table3[[#This Row],[Price]]^0.2*20000*LOG((Table3[[#This Row],[Age]]+2))*Table3[[#This Row],[FiveYearDeathRate]]</f>
        <v>4216.9890370234352</v>
      </c>
      <c r="V1642" s="19">
        <f>Table3[Price]+Table3[[#This Row],[FiveYearFuelCost]]+Table3[[#This Row],[FiveYearInsurance]]+Table3[[#This Row],[FiveYearRepairCost]]</f>
        <v>16903.862013972921</v>
      </c>
    </row>
    <row r="1643" spans="1:22" x14ac:dyDescent="0.25">
      <c r="A1643" t="s">
        <v>3466</v>
      </c>
      <c r="B1643" t="s">
        <v>3501</v>
      </c>
      <c r="C1643" t="s">
        <v>3502</v>
      </c>
      <c r="D1643">
        <v>2010</v>
      </c>
      <c r="E1643">
        <v>4</v>
      </c>
      <c r="F1643">
        <v>3</v>
      </c>
      <c r="G1643" s="22">
        <v>32.707000000000001</v>
      </c>
      <c r="H1643" s="5">
        <v>48000</v>
      </c>
      <c r="I1643" s="6">
        <v>9.5999999999999992E-3</v>
      </c>
      <c r="J1643" s="6">
        <v>0.99039999999999995</v>
      </c>
      <c r="K1643" s="6">
        <v>2.5600000000000001E-2</v>
      </c>
      <c r="L1643" s="6">
        <v>0.97440000000000004</v>
      </c>
      <c r="M1643" s="7">
        <v>8723</v>
      </c>
      <c r="N1643" s="7">
        <v>8541</v>
      </c>
      <c r="O1643" s="7">
        <v>8905</v>
      </c>
      <c r="P1643" t="s">
        <v>1690</v>
      </c>
      <c r="Q1643" s="5">
        <f>5*12000*Table3[[#This Row],[FiveYearSurvivalRate]]</f>
        <v>58464</v>
      </c>
      <c r="R1643" s="21">
        <f>365*5*Table3[[#This Row],[FiveYearSurvivalRate]]</f>
        <v>1778.28</v>
      </c>
      <c r="S1643" s="19">
        <f>6000/Table3[[#This Row],[Gas Mileage]]*4</f>
        <v>733.78787415537954</v>
      </c>
      <c r="T1643" s="19">
        <f>5000</f>
        <v>5000</v>
      </c>
      <c r="U1643" s="19">
        <f>Table3[[#This Row],[Price]]^0.2*20000*LOG((Table3[[#This Row],[Age]]+2))*Table3[[#This Row],[FiveYearDeathRate]]</f>
        <v>2446.0602780435215</v>
      </c>
      <c r="V1643" s="19">
        <f>Table3[Price]+Table3[[#This Row],[FiveYearFuelCost]]+Table3[[#This Row],[FiveYearInsurance]]+Table3[[#This Row],[FiveYearRepairCost]]</f>
        <v>16902.848152198902</v>
      </c>
    </row>
    <row r="1644" spans="1:22" x14ac:dyDescent="0.25">
      <c r="A1644" t="s">
        <v>3413</v>
      </c>
      <c r="B1644" t="s">
        <v>3436</v>
      </c>
      <c r="C1644" t="s">
        <v>3437</v>
      </c>
      <c r="D1644">
        <v>2012</v>
      </c>
      <c r="E1644">
        <v>2</v>
      </c>
      <c r="F1644">
        <v>3</v>
      </c>
      <c r="G1644" s="21">
        <v>30.062999999999999</v>
      </c>
      <c r="H1644" s="5">
        <v>24000</v>
      </c>
      <c r="I1644" s="6">
        <v>4.7999999999999996E-3</v>
      </c>
      <c r="J1644" s="6">
        <v>0.99519999999999997</v>
      </c>
      <c r="K1644" s="6">
        <v>1.9400000000000001E-2</v>
      </c>
      <c r="L1644" s="6">
        <v>0.98060000000000003</v>
      </c>
      <c r="M1644" s="7">
        <v>9580</v>
      </c>
      <c r="N1644" s="7">
        <v>9287</v>
      </c>
      <c r="O1644" s="7">
        <v>9873</v>
      </c>
      <c r="P1644" t="s">
        <v>2402</v>
      </c>
      <c r="Q1644" s="5">
        <f>5*12000*Table3[[#This Row],[FiveYearSurvivalRate]]</f>
        <v>58836</v>
      </c>
      <c r="R1644" s="21">
        <f>365*5*Table3[[#This Row],[FiveYearSurvivalRate]]</f>
        <v>1789.595</v>
      </c>
      <c r="S1644" s="19">
        <f>6000/Table3[[#This Row],[Gas Mileage]]*4</f>
        <v>798.32352060672588</v>
      </c>
      <c r="T1644" s="19">
        <f>5000</f>
        <v>5000</v>
      </c>
      <c r="U1644" s="19">
        <f>Table3[[#This Row],[Price]]^0.2*20000*LOG((Table3[[#This Row],[Age]]+2))*Table3[[#This Row],[FiveYearDeathRate]]</f>
        <v>1461.3175343403045</v>
      </c>
      <c r="V1644" s="19">
        <f>Table3[Price]+Table3[[#This Row],[FiveYearFuelCost]]+Table3[[#This Row],[FiveYearInsurance]]+Table3[[#This Row],[FiveYearRepairCost]]</f>
        <v>16839.641054947031</v>
      </c>
    </row>
    <row r="1645" spans="1:22" x14ac:dyDescent="0.25">
      <c r="A1645" t="s">
        <v>3503</v>
      </c>
      <c r="B1645" t="s">
        <v>3512</v>
      </c>
      <c r="C1645" t="s">
        <v>3513</v>
      </c>
      <c r="D1645">
        <v>2013</v>
      </c>
      <c r="E1645">
        <v>1</v>
      </c>
      <c r="F1645">
        <v>4</v>
      </c>
      <c r="G1645" s="22">
        <v>27.98</v>
      </c>
      <c r="H1645" s="5">
        <v>12000</v>
      </c>
      <c r="I1645" s="6">
        <v>2.3999999999999998E-3</v>
      </c>
      <c r="J1645" s="6">
        <v>0.99760000000000004</v>
      </c>
      <c r="K1645" s="6">
        <v>1.4500000000000001E-2</v>
      </c>
      <c r="L1645" s="6">
        <v>0.98550000000000004</v>
      </c>
      <c r="M1645" s="7">
        <v>10059</v>
      </c>
      <c r="N1645" s="7">
        <v>9842</v>
      </c>
      <c r="O1645" s="7">
        <v>10277</v>
      </c>
      <c r="P1645" t="s">
        <v>2820</v>
      </c>
      <c r="Q1645" s="5">
        <f>5*12000*Table3[[#This Row],[FiveYearSurvivalRate]]</f>
        <v>59130</v>
      </c>
      <c r="R1645" s="21">
        <f>365*5*Table3[[#This Row],[FiveYearSurvivalRate]]</f>
        <v>1798.5375000000001</v>
      </c>
      <c r="S1645" s="19">
        <f>6000/Table3[[#This Row],[Gas Mileage]]*4</f>
        <v>857.75553967119367</v>
      </c>
      <c r="T1645" s="19">
        <f>5000</f>
        <v>5000</v>
      </c>
      <c r="U1645" s="19">
        <f>Table3[[#This Row],[Price]]^0.2*20000*LOG((Table3[[#This Row],[Age]]+2))*Table3[[#This Row],[FiveYearDeathRate]]</f>
        <v>874.05291069530404</v>
      </c>
      <c r="V1645" s="19">
        <f>Table3[Price]+Table3[[#This Row],[FiveYearFuelCost]]+Table3[[#This Row],[FiveYearInsurance]]+Table3[[#This Row],[FiveYearRepairCost]]</f>
        <v>16790.808450366498</v>
      </c>
    </row>
    <row r="1646" spans="1:22" x14ac:dyDescent="0.25">
      <c r="A1646" t="s">
        <v>3376</v>
      </c>
      <c r="B1646" t="s">
        <v>3385</v>
      </c>
      <c r="C1646" t="s">
        <v>3386</v>
      </c>
      <c r="D1646">
        <v>2012</v>
      </c>
      <c r="E1646">
        <v>2</v>
      </c>
      <c r="F1646">
        <v>4</v>
      </c>
      <c r="G1646" s="21">
        <v>32.97</v>
      </c>
      <c r="H1646" s="5">
        <v>24000</v>
      </c>
      <c r="I1646" s="6">
        <v>6.4000000000000003E-3</v>
      </c>
      <c r="J1646" s="6">
        <v>0.99360000000000004</v>
      </c>
      <c r="K1646" s="6">
        <v>2.1999999999999999E-2</v>
      </c>
      <c r="L1646" s="6">
        <v>0.97799999999999998</v>
      </c>
      <c r="M1646" s="7">
        <v>9362</v>
      </c>
      <c r="N1646" s="7">
        <v>9111</v>
      </c>
      <c r="O1646" s="7">
        <v>9614</v>
      </c>
      <c r="P1646" t="s">
        <v>2360</v>
      </c>
      <c r="Q1646" s="5">
        <f>5*12000*Table3[[#This Row],[FiveYearSurvivalRate]]</f>
        <v>58680</v>
      </c>
      <c r="R1646" s="21">
        <f>365*5*Table3[[#This Row],[FiveYearSurvivalRate]]</f>
        <v>1784.85</v>
      </c>
      <c r="S1646" s="19">
        <f>6000/Table3[[#This Row],[Gas Mileage]]*4</f>
        <v>727.93448589626939</v>
      </c>
      <c r="T1646" s="19">
        <f>5000</f>
        <v>5000</v>
      </c>
      <c r="U1646" s="19">
        <f>Table3[[#This Row],[Price]]^0.2*20000*LOG((Table3[[#This Row],[Age]]+2))*Table3[[#This Row],[FiveYearDeathRate]]</f>
        <v>1649.5526122122635</v>
      </c>
      <c r="V1646" s="19">
        <f>Table3[Price]+Table3[[#This Row],[FiveYearFuelCost]]+Table3[[#This Row],[FiveYearInsurance]]+Table3[[#This Row],[FiveYearRepairCost]]</f>
        <v>16739.487098108533</v>
      </c>
    </row>
    <row r="1647" spans="1:22" x14ac:dyDescent="0.25">
      <c r="A1647" t="s">
        <v>3301</v>
      </c>
      <c r="B1647" t="s">
        <v>3312</v>
      </c>
      <c r="C1647" t="s">
        <v>3313</v>
      </c>
      <c r="D1647">
        <v>2012</v>
      </c>
      <c r="E1647">
        <v>2</v>
      </c>
      <c r="F1647">
        <v>3.67</v>
      </c>
      <c r="G1647" s="21">
        <v>31.22</v>
      </c>
      <c r="H1647" s="5">
        <v>24000</v>
      </c>
      <c r="I1647" s="6">
        <v>4.7999999999999996E-3</v>
      </c>
      <c r="J1647" s="6">
        <v>0.99519999999999997</v>
      </c>
      <c r="K1647" s="6">
        <v>1.7000000000000001E-2</v>
      </c>
      <c r="L1647" s="6">
        <v>0.98299999999999998</v>
      </c>
      <c r="M1647" s="7">
        <v>9681</v>
      </c>
      <c r="N1647" s="7">
        <v>9416</v>
      </c>
      <c r="O1647" s="7">
        <v>9947</v>
      </c>
      <c r="P1647" t="s">
        <v>2666</v>
      </c>
      <c r="Q1647" s="5">
        <f>5*12000*Table3[[#This Row],[FiveYearSurvivalRate]]</f>
        <v>58980</v>
      </c>
      <c r="R1647" s="21">
        <f>365*5*Table3[[#This Row],[FiveYearSurvivalRate]]</f>
        <v>1793.9749999999999</v>
      </c>
      <c r="S1647" s="19">
        <f>6000/Table3[[#This Row],[Gas Mileage]]*4</f>
        <v>768.73798846893021</v>
      </c>
      <c r="T1647" s="19">
        <f>5000</f>
        <v>5000</v>
      </c>
      <c r="U1647" s="19">
        <f>Table3[[#This Row],[Price]]^0.2*20000*LOG((Table3[[#This Row],[Age]]+2))*Table3[[#This Row],[FiveYearDeathRate]]</f>
        <v>1283.2247549277088</v>
      </c>
      <c r="V1647" s="19">
        <f>Table3[Price]+Table3[[#This Row],[FiveYearFuelCost]]+Table3[[#This Row],[FiveYearInsurance]]+Table3[[#This Row],[FiveYearRepairCost]]</f>
        <v>16732.962743396638</v>
      </c>
    </row>
    <row r="1648" spans="1:22" x14ac:dyDescent="0.25">
      <c r="A1648" t="s">
        <v>3175</v>
      </c>
      <c r="B1648" t="s">
        <v>3186</v>
      </c>
      <c r="C1648" t="s">
        <v>3187</v>
      </c>
      <c r="D1648">
        <v>2013</v>
      </c>
      <c r="E1648">
        <v>1</v>
      </c>
      <c r="F1648">
        <v>4</v>
      </c>
      <c r="G1648" s="21">
        <v>43.957000000000001</v>
      </c>
      <c r="H1648" s="5">
        <v>12000</v>
      </c>
      <c r="I1648" s="6">
        <v>2.2000000000000001E-3</v>
      </c>
      <c r="J1648" s="6">
        <v>0.99780000000000002</v>
      </c>
      <c r="K1648" s="6">
        <v>1.7000000000000001E-2</v>
      </c>
      <c r="L1648" s="6">
        <v>0.98299999999999998</v>
      </c>
      <c r="M1648" s="7">
        <v>10146</v>
      </c>
      <c r="N1648" s="7">
        <v>9842</v>
      </c>
      <c r="O1648" s="7">
        <v>10450</v>
      </c>
      <c r="P1648" t="s">
        <v>2908</v>
      </c>
      <c r="Q1648" s="5">
        <f>5*12000*Table3[[#This Row],[FiveYearSurvivalRate]]</f>
        <v>58980</v>
      </c>
      <c r="R1648" s="21">
        <f>365*5*Table3[[#This Row],[FiveYearSurvivalRate]]</f>
        <v>1793.9749999999999</v>
      </c>
      <c r="S1648" s="19">
        <f>6000/Table3[[#This Row],[Gas Mileage]]*4</f>
        <v>545.98812475828652</v>
      </c>
      <c r="T1648" s="19">
        <f>5000</f>
        <v>5000</v>
      </c>
      <c r="U1648" s="19">
        <f>Table3[[#This Row],[Price]]^0.2*20000*LOG((Table3[[#This Row],[Age]]+2))*Table3[[#This Row],[FiveYearDeathRate]]</f>
        <v>1026.5181970759299</v>
      </c>
      <c r="V1648" s="19">
        <f>Table3[Price]+Table3[[#This Row],[FiveYearFuelCost]]+Table3[[#This Row],[FiveYearInsurance]]+Table3[[#This Row],[FiveYearRepairCost]]</f>
        <v>16718.506321834218</v>
      </c>
    </row>
    <row r="1649" spans="1:22" x14ac:dyDescent="0.25">
      <c r="A1649" t="s">
        <v>3376</v>
      </c>
      <c r="B1649" t="s">
        <v>3385</v>
      </c>
      <c r="C1649" t="s">
        <v>3386</v>
      </c>
      <c r="D1649">
        <v>2009</v>
      </c>
      <c r="E1649">
        <v>5</v>
      </c>
      <c r="F1649">
        <v>4</v>
      </c>
      <c r="G1649" s="21">
        <v>32.97</v>
      </c>
      <c r="H1649" s="5">
        <v>60000</v>
      </c>
      <c r="I1649" s="6">
        <v>1.6E-2</v>
      </c>
      <c r="J1649" s="6">
        <v>0.98399999999999999</v>
      </c>
      <c r="K1649" s="6">
        <v>4.5999999999999999E-2</v>
      </c>
      <c r="L1649" s="6">
        <v>0.95399999999999996</v>
      </c>
      <c r="M1649" s="7">
        <v>6488</v>
      </c>
      <c r="N1649" s="7">
        <v>6302</v>
      </c>
      <c r="O1649" s="7">
        <v>6674</v>
      </c>
      <c r="P1649" t="s">
        <v>1220</v>
      </c>
      <c r="Q1649" s="5">
        <f>5*12000*Table3[[#This Row],[FiveYearSurvivalRate]]</f>
        <v>57240</v>
      </c>
      <c r="R1649" s="21">
        <f>365*5*Table3[[#This Row],[FiveYearSurvivalRate]]</f>
        <v>1741.05</v>
      </c>
      <c r="S1649" s="19">
        <f>6000/Table3[[#This Row],[Gas Mileage]]*4</f>
        <v>727.93448589626939</v>
      </c>
      <c r="T1649" s="19">
        <f>5000</f>
        <v>5000</v>
      </c>
      <c r="U1649" s="19">
        <f>Table3[[#This Row],[Price]]^0.2*20000*LOG((Table3[[#This Row],[Age]]+2))*Table3[[#This Row],[FiveYearDeathRate]]</f>
        <v>4499.0113630994383</v>
      </c>
      <c r="V1649" s="19">
        <f>Table3[Price]+Table3[[#This Row],[FiveYearFuelCost]]+Table3[[#This Row],[FiveYearInsurance]]+Table3[[#This Row],[FiveYearRepairCost]]</f>
        <v>16714.945848995707</v>
      </c>
    </row>
    <row r="1650" spans="1:22" x14ac:dyDescent="0.25">
      <c r="A1650" t="s">
        <v>3466</v>
      </c>
      <c r="B1650" t="s">
        <v>3499</v>
      </c>
      <c r="C1650" t="s">
        <v>3500</v>
      </c>
      <c r="D1650">
        <v>2008</v>
      </c>
      <c r="E1650">
        <v>6</v>
      </c>
      <c r="F1650">
        <v>4</v>
      </c>
      <c r="G1650" s="22">
        <v>32.707000000000001</v>
      </c>
      <c r="H1650" s="5">
        <v>72000</v>
      </c>
      <c r="I1650" s="6">
        <v>1.54E-2</v>
      </c>
      <c r="J1650" s="6">
        <v>0.98460000000000003</v>
      </c>
      <c r="K1650" s="6">
        <v>5.3933333299999997E-2</v>
      </c>
      <c r="L1650" s="6">
        <v>0.94606666669999995</v>
      </c>
      <c r="M1650" s="7">
        <v>5508</v>
      </c>
      <c r="N1650" s="7">
        <v>5357</v>
      </c>
      <c r="O1650" s="7">
        <v>5660</v>
      </c>
      <c r="P1650" t="s">
        <v>966</v>
      </c>
      <c r="Q1650" s="5">
        <f>5*12000*Table3[[#This Row],[FiveYearSurvivalRate]]</f>
        <v>56764.000001999993</v>
      </c>
      <c r="R1650" s="21">
        <f>365*5*Table3[[#This Row],[FiveYearSurvivalRate]]</f>
        <v>1726.5716667274999</v>
      </c>
      <c r="S1650" s="19">
        <f>6000/Table3[[#This Row],[Gas Mileage]]*4</f>
        <v>733.78787415537954</v>
      </c>
      <c r="T1650" s="19">
        <f>5000</f>
        <v>5000</v>
      </c>
      <c r="U1650" s="19">
        <f>Table3[[#This Row],[Price]]^0.2*20000*LOG((Table3[[#This Row],[Age]]+2))*Table3[[#This Row],[FiveYearDeathRate]]</f>
        <v>5455.2803147403811</v>
      </c>
      <c r="V1650" s="19">
        <f>Table3[Price]+Table3[[#This Row],[FiveYearFuelCost]]+Table3[[#This Row],[FiveYearInsurance]]+Table3[[#This Row],[FiveYearRepairCost]]</f>
        <v>16697.068188895762</v>
      </c>
    </row>
    <row r="1651" spans="1:22" x14ac:dyDescent="0.25">
      <c r="A1651" t="s">
        <v>3466</v>
      </c>
      <c r="B1651" t="s">
        <v>3499</v>
      </c>
      <c r="C1651" t="s">
        <v>3500</v>
      </c>
      <c r="D1651">
        <v>2010</v>
      </c>
      <c r="E1651">
        <v>4</v>
      </c>
      <c r="F1651">
        <v>4</v>
      </c>
      <c r="G1651" s="22">
        <v>32.707000000000001</v>
      </c>
      <c r="H1651" s="5">
        <v>48000</v>
      </c>
      <c r="I1651" s="6">
        <v>9.5999999999999992E-3</v>
      </c>
      <c r="J1651" s="6">
        <v>0.99039999999999995</v>
      </c>
      <c r="K1651" s="6">
        <v>2.5600000000000001E-2</v>
      </c>
      <c r="L1651" s="6">
        <v>0.97440000000000004</v>
      </c>
      <c r="M1651" s="7">
        <v>8508</v>
      </c>
      <c r="N1651" s="7">
        <v>8271</v>
      </c>
      <c r="O1651" s="7">
        <v>8745</v>
      </c>
      <c r="P1651" t="s">
        <v>1688</v>
      </c>
      <c r="Q1651" s="5">
        <f>5*12000*Table3[[#This Row],[FiveYearSurvivalRate]]</f>
        <v>58464</v>
      </c>
      <c r="R1651" s="21">
        <f>365*5*Table3[[#This Row],[FiveYearSurvivalRate]]</f>
        <v>1778.28</v>
      </c>
      <c r="S1651" s="19">
        <f>6000/Table3[[#This Row],[Gas Mileage]]*4</f>
        <v>733.78787415537954</v>
      </c>
      <c r="T1651" s="19">
        <f>5000</f>
        <v>5000</v>
      </c>
      <c r="U1651" s="19">
        <f>Table3[[#This Row],[Price]]^0.2*20000*LOG((Table3[[#This Row],[Age]]+2))*Table3[[#This Row],[FiveYearDeathRate]]</f>
        <v>2433.8817647275432</v>
      </c>
      <c r="V1651" s="19">
        <f>Table3[Price]+Table3[[#This Row],[FiveYearFuelCost]]+Table3[[#This Row],[FiveYearInsurance]]+Table3[[#This Row],[FiveYearRepairCost]]</f>
        <v>16675.669638882922</v>
      </c>
    </row>
    <row r="1652" spans="1:22" x14ac:dyDescent="0.25">
      <c r="A1652" t="s">
        <v>3301</v>
      </c>
      <c r="B1652" t="s">
        <v>3310</v>
      </c>
      <c r="C1652" t="s">
        <v>3311</v>
      </c>
      <c r="D1652">
        <v>2010</v>
      </c>
      <c r="E1652">
        <v>4</v>
      </c>
      <c r="F1652">
        <v>3</v>
      </c>
      <c r="G1652" s="21">
        <v>26.68</v>
      </c>
      <c r="H1652" s="5">
        <v>48000</v>
      </c>
      <c r="I1652" s="6">
        <v>9.5999999999999992E-3</v>
      </c>
      <c r="J1652" s="6">
        <v>0.99039999999999995</v>
      </c>
      <c r="K1652" s="6">
        <v>2.1999999999999999E-2</v>
      </c>
      <c r="L1652" s="6">
        <v>0.97799999999999998</v>
      </c>
      <c r="M1652" s="7">
        <v>8598</v>
      </c>
      <c r="N1652" s="7">
        <v>8403</v>
      </c>
      <c r="O1652" s="7">
        <v>8792</v>
      </c>
      <c r="P1652" t="s">
        <v>1890</v>
      </c>
      <c r="Q1652" s="5">
        <f>5*12000*Table3[[#This Row],[FiveYearSurvivalRate]]</f>
        <v>58680</v>
      </c>
      <c r="R1652" s="21">
        <f>365*5*Table3[[#This Row],[FiveYearSurvivalRate]]</f>
        <v>1784.85</v>
      </c>
      <c r="S1652" s="19">
        <f>6000/Table3[[#This Row],[Gas Mileage]]*4</f>
        <v>899.55022488755628</v>
      </c>
      <c r="T1652" s="19">
        <f>5000</f>
        <v>5000</v>
      </c>
      <c r="U1652" s="19">
        <f>Table3[[#This Row],[Price]]^0.2*20000*LOG((Table3[[#This Row],[Age]]+2))*Table3[[#This Row],[FiveYearDeathRate]]</f>
        <v>2096.0236774244436</v>
      </c>
      <c r="V1652" s="19">
        <f>Table3[Price]+Table3[[#This Row],[FiveYearFuelCost]]+Table3[[#This Row],[FiveYearInsurance]]+Table3[[#This Row],[FiveYearRepairCost]]</f>
        <v>16593.573902312</v>
      </c>
    </row>
    <row r="1653" spans="1:22" x14ac:dyDescent="0.25">
      <c r="A1653" t="s">
        <v>3301</v>
      </c>
      <c r="B1653" t="s">
        <v>3312</v>
      </c>
      <c r="C1653" t="s">
        <v>3313</v>
      </c>
      <c r="D1653">
        <v>2008</v>
      </c>
      <c r="E1653">
        <v>6</v>
      </c>
      <c r="F1653">
        <v>1.33</v>
      </c>
      <c r="G1653" s="21">
        <v>31.22</v>
      </c>
      <c r="H1653" s="5">
        <v>72000</v>
      </c>
      <c r="I1653" s="6">
        <v>1.4500000000000001E-2</v>
      </c>
      <c r="J1653" s="6">
        <v>0.98550000000000004</v>
      </c>
      <c r="K1653" s="6">
        <v>5.6133333299999998E-2</v>
      </c>
      <c r="L1653" s="6">
        <v>0.94386666669999997</v>
      </c>
      <c r="M1653" s="7">
        <v>5168</v>
      </c>
      <c r="N1653" s="7">
        <v>4998</v>
      </c>
      <c r="O1653" s="7">
        <v>5338</v>
      </c>
      <c r="P1653" t="s">
        <v>1158</v>
      </c>
      <c r="Q1653" s="5">
        <f>5*12000*Table3[[#This Row],[FiveYearSurvivalRate]]</f>
        <v>56632.000002000001</v>
      </c>
      <c r="R1653" s="21">
        <f>365*5*Table3[[#This Row],[FiveYearSurvivalRate]]</f>
        <v>1722.5566667275</v>
      </c>
      <c r="S1653" s="19">
        <f>6000/Table3[[#This Row],[Gas Mileage]]*4</f>
        <v>768.73798846893021</v>
      </c>
      <c r="T1653" s="19">
        <f>5000</f>
        <v>5000</v>
      </c>
      <c r="U1653" s="19">
        <f>Table3[[#This Row],[Price]]^0.2*20000*LOG((Table3[[#This Row],[Age]]+2))*Table3[[#This Row],[FiveYearDeathRate]]</f>
        <v>5605.9130309089978</v>
      </c>
      <c r="V1653" s="19">
        <f>Table3[Price]+Table3[[#This Row],[FiveYearFuelCost]]+Table3[[#This Row],[FiveYearInsurance]]+Table3[[#This Row],[FiveYearRepairCost]]</f>
        <v>16542.651019377925</v>
      </c>
    </row>
    <row r="1654" spans="1:22" x14ac:dyDescent="0.25">
      <c r="A1654" t="s">
        <v>3301</v>
      </c>
      <c r="B1654" t="s">
        <v>3324</v>
      </c>
      <c r="C1654" t="s">
        <v>3325</v>
      </c>
      <c r="D1654">
        <v>2009</v>
      </c>
      <c r="E1654">
        <v>5</v>
      </c>
      <c r="F1654">
        <v>1.67</v>
      </c>
      <c r="G1654" s="21">
        <v>26.2546</v>
      </c>
      <c r="H1654" s="5">
        <v>60000</v>
      </c>
      <c r="I1654" s="6">
        <v>1.2E-2</v>
      </c>
      <c r="J1654" s="6">
        <v>0.98799999999999999</v>
      </c>
      <c r="K1654" s="6">
        <v>3.6999999999999998E-2</v>
      </c>
      <c r="L1654" s="6">
        <v>0.96299999999999997</v>
      </c>
      <c r="M1654" s="7">
        <v>6923</v>
      </c>
      <c r="N1654" s="7">
        <v>6766</v>
      </c>
      <c r="O1654" s="7">
        <v>7079</v>
      </c>
      <c r="P1654" t="s">
        <v>1532</v>
      </c>
      <c r="Q1654" s="5">
        <f>5*12000*Table3[[#This Row],[FiveYearSurvivalRate]]</f>
        <v>57780</v>
      </c>
      <c r="R1654" s="21">
        <f>365*5*Table3[[#This Row],[FiveYearSurvivalRate]]</f>
        <v>1757.4749999999999</v>
      </c>
      <c r="S1654" s="19">
        <f>6000/Table3[[#This Row],[Gas Mileage]]*4</f>
        <v>914.1255246699626</v>
      </c>
      <c r="T1654" s="19">
        <f>5000</f>
        <v>5000</v>
      </c>
      <c r="U1654" s="19">
        <f>Table3[[#This Row],[Price]]^0.2*20000*LOG((Table3[[#This Row],[Age]]+2))*Table3[[#This Row],[FiveYearDeathRate]]</f>
        <v>3666.0440628884244</v>
      </c>
      <c r="V1654" s="19">
        <f>Table3[Price]+Table3[[#This Row],[FiveYearFuelCost]]+Table3[[#This Row],[FiveYearInsurance]]+Table3[[#This Row],[FiveYearRepairCost]]</f>
        <v>16503.169587558386</v>
      </c>
    </row>
    <row r="1655" spans="1:22" x14ac:dyDescent="0.25">
      <c r="A1655" t="s">
        <v>3118</v>
      </c>
      <c r="B1655" t="s">
        <v>3119</v>
      </c>
      <c r="C1655" t="s">
        <v>3120</v>
      </c>
      <c r="D1655">
        <v>2011</v>
      </c>
      <c r="E1655">
        <v>3</v>
      </c>
      <c r="F1655">
        <v>2.33</v>
      </c>
      <c r="G1655" s="21">
        <v>31</v>
      </c>
      <c r="H1655" s="5">
        <v>36000</v>
      </c>
      <c r="I1655" s="6">
        <v>1.14E-2</v>
      </c>
      <c r="J1655" s="6">
        <v>0.98860000000000003</v>
      </c>
      <c r="K1655" s="6">
        <v>3.61E-2</v>
      </c>
      <c r="L1655" s="6">
        <v>0.96389999999999998</v>
      </c>
      <c r="M1655" s="7">
        <v>7642</v>
      </c>
      <c r="N1655" s="7">
        <v>7434</v>
      </c>
      <c r="O1655" s="7">
        <v>7850</v>
      </c>
      <c r="P1655" t="s">
        <v>2156</v>
      </c>
      <c r="Q1655" s="5">
        <f>5*12000*Table3[[#This Row],[FiveYearSurvivalRate]]</f>
        <v>57834</v>
      </c>
      <c r="R1655" s="21">
        <f>365*5*Table3[[#This Row],[FiveYearSurvivalRate]]</f>
        <v>1759.1175000000001</v>
      </c>
      <c r="S1655" s="19">
        <f>6000/Table3[[#This Row],[Gas Mileage]]*4</f>
        <v>774.19354838709683</v>
      </c>
      <c r="T1655" s="19">
        <f>5000</f>
        <v>5000</v>
      </c>
      <c r="U1655" s="19">
        <f>Table3[[#This Row],[Price]]^0.2*20000*LOG((Table3[[#This Row],[Age]]+2))*Table3[[#This Row],[FiveYearDeathRate]]</f>
        <v>3017.4295772048008</v>
      </c>
      <c r="V1655" s="19">
        <f>Table3[Price]+Table3[[#This Row],[FiveYearFuelCost]]+Table3[[#This Row],[FiveYearInsurance]]+Table3[[#This Row],[FiveYearRepairCost]]</f>
        <v>16433.623125591897</v>
      </c>
    </row>
    <row r="1656" spans="1:22" x14ac:dyDescent="0.25">
      <c r="A1656" t="s">
        <v>3413</v>
      </c>
      <c r="B1656" t="s">
        <v>3440</v>
      </c>
      <c r="C1656" t="s">
        <v>3441</v>
      </c>
      <c r="D1656">
        <v>2011</v>
      </c>
      <c r="E1656">
        <v>3</v>
      </c>
      <c r="F1656">
        <v>3.67</v>
      </c>
      <c r="G1656" s="21">
        <v>31.152999999999999</v>
      </c>
      <c r="H1656" s="5">
        <v>36000</v>
      </c>
      <c r="I1656" s="6">
        <v>7.1999999999999998E-3</v>
      </c>
      <c r="J1656" s="6">
        <v>0.99280000000000002</v>
      </c>
      <c r="K1656" s="6">
        <v>2.3099999999999999E-2</v>
      </c>
      <c r="L1656" s="6">
        <v>0.97689999999999999</v>
      </c>
      <c r="M1656" s="7">
        <v>8679</v>
      </c>
      <c r="N1656" s="7">
        <v>8431</v>
      </c>
      <c r="O1656" s="7">
        <v>8927</v>
      </c>
      <c r="P1656" t="s">
        <v>2038</v>
      </c>
      <c r="Q1656" s="5">
        <f>5*12000*Table3[[#This Row],[FiveYearSurvivalRate]]</f>
        <v>58614</v>
      </c>
      <c r="R1656" s="21">
        <f>365*5*Table3[[#This Row],[FiveYearSurvivalRate]]</f>
        <v>1782.8425</v>
      </c>
      <c r="S1656" s="19">
        <f>6000/Table3[[#This Row],[Gas Mileage]]*4</f>
        <v>770.39129457837134</v>
      </c>
      <c r="T1656" s="19">
        <f>5000</f>
        <v>5000</v>
      </c>
      <c r="U1656" s="19">
        <f>Table3[[#This Row],[Price]]^0.2*20000*LOG((Table3[[#This Row],[Age]]+2))*Table3[[#This Row],[FiveYearDeathRate]]</f>
        <v>1980.5894073884374</v>
      </c>
      <c r="V1656" s="19">
        <f>Table3[Price]+Table3[[#This Row],[FiveYearFuelCost]]+Table3[[#This Row],[FiveYearInsurance]]+Table3[[#This Row],[FiveYearRepairCost]]</f>
        <v>16429.980701966808</v>
      </c>
    </row>
    <row r="1657" spans="1:22" x14ac:dyDescent="0.25">
      <c r="A1657" t="s">
        <v>3301</v>
      </c>
      <c r="B1657" t="s">
        <v>3314</v>
      </c>
      <c r="C1657" t="s">
        <v>3315</v>
      </c>
      <c r="D1657">
        <v>2012</v>
      </c>
      <c r="E1657">
        <v>2</v>
      </c>
      <c r="F1657">
        <v>3.67</v>
      </c>
      <c r="G1657" s="21">
        <v>31.22</v>
      </c>
      <c r="H1657" s="5">
        <v>24000</v>
      </c>
      <c r="I1657" s="6">
        <v>4.7999999999999996E-3</v>
      </c>
      <c r="J1657" s="6">
        <v>0.99519999999999997</v>
      </c>
      <c r="K1657" s="6">
        <v>1.7000000000000001E-2</v>
      </c>
      <c r="L1657" s="6">
        <v>0.98299999999999998</v>
      </c>
      <c r="M1657" s="7">
        <v>9370</v>
      </c>
      <c r="N1657" s="7">
        <v>9147</v>
      </c>
      <c r="O1657" s="7">
        <v>9592</v>
      </c>
      <c r="P1657" t="s">
        <v>2668</v>
      </c>
      <c r="Q1657" s="5">
        <f>5*12000*Table3[[#This Row],[FiveYearSurvivalRate]]</f>
        <v>58980</v>
      </c>
      <c r="R1657" s="21">
        <f>365*5*Table3[[#This Row],[FiveYearSurvivalRate]]</f>
        <v>1793.9749999999999</v>
      </c>
      <c r="S1657" s="19">
        <f>6000/Table3[[#This Row],[Gas Mileage]]*4</f>
        <v>768.73798846893021</v>
      </c>
      <c r="T1657" s="19">
        <f>5000</f>
        <v>5000</v>
      </c>
      <c r="U1657" s="19">
        <f>Table3[[#This Row],[Price]]^0.2*20000*LOG((Table3[[#This Row],[Age]]+2))*Table3[[#This Row],[FiveYearDeathRate]]</f>
        <v>1274.8720599075011</v>
      </c>
      <c r="V1657" s="19">
        <f>Table3[Price]+Table3[[#This Row],[FiveYearFuelCost]]+Table3[[#This Row],[FiveYearInsurance]]+Table3[[#This Row],[FiveYearRepairCost]]</f>
        <v>16413.610048376431</v>
      </c>
    </row>
    <row r="1658" spans="1:22" x14ac:dyDescent="0.25">
      <c r="A1658" t="s">
        <v>3118</v>
      </c>
      <c r="B1658" t="s">
        <v>3121</v>
      </c>
      <c r="C1658" t="s">
        <v>3122</v>
      </c>
      <c r="D1658">
        <v>2011</v>
      </c>
      <c r="E1658">
        <v>3</v>
      </c>
      <c r="F1658">
        <v>2.33</v>
      </c>
      <c r="G1658" s="21">
        <v>31</v>
      </c>
      <c r="H1658" s="5">
        <v>36000</v>
      </c>
      <c r="I1658" s="6">
        <v>1.14E-2</v>
      </c>
      <c r="J1658" s="6">
        <v>0.98860000000000003</v>
      </c>
      <c r="K1658" s="6">
        <v>3.61E-2</v>
      </c>
      <c r="L1658" s="6">
        <v>0.96389999999999998</v>
      </c>
      <c r="M1658" s="7">
        <v>7615</v>
      </c>
      <c r="N1658" s="7">
        <v>7433</v>
      </c>
      <c r="O1658" s="7">
        <v>7797</v>
      </c>
      <c r="P1658" t="s">
        <v>2160</v>
      </c>
      <c r="Q1658" s="5">
        <f>5*12000*Table3[[#This Row],[FiveYearSurvivalRate]]</f>
        <v>57834</v>
      </c>
      <c r="R1658" s="21">
        <f>365*5*Table3[[#This Row],[FiveYearSurvivalRate]]</f>
        <v>1759.1175000000001</v>
      </c>
      <c r="S1658" s="19">
        <f>6000/Table3[[#This Row],[Gas Mileage]]*4</f>
        <v>774.19354838709683</v>
      </c>
      <c r="T1658" s="19">
        <f>5000</f>
        <v>5000</v>
      </c>
      <c r="U1658" s="19">
        <f>Table3[[#This Row],[Price]]^0.2*20000*LOG((Table3[[#This Row],[Age]]+2))*Table3[[#This Row],[FiveYearDeathRate]]</f>
        <v>3015.2943774930181</v>
      </c>
      <c r="V1658" s="19">
        <f>Table3[Price]+Table3[[#This Row],[FiveYearFuelCost]]+Table3[[#This Row],[FiveYearInsurance]]+Table3[[#This Row],[FiveYearRepairCost]]</f>
        <v>16404.487925880116</v>
      </c>
    </row>
    <row r="1659" spans="1:22" x14ac:dyDescent="0.25">
      <c r="A1659" t="s">
        <v>3301</v>
      </c>
      <c r="B1659" t="s">
        <v>3314</v>
      </c>
      <c r="C1659" t="s">
        <v>3315</v>
      </c>
      <c r="D1659">
        <v>2007</v>
      </c>
      <c r="E1659">
        <v>7</v>
      </c>
      <c r="F1659">
        <v>1.33</v>
      </c>
      <c r="G1659" s="21">
        <v>31.22</v>
      </c>
      <c r="H1659" s="5">
        <v>84000</v>
      </c>
      <c r="I1659" s="6">
        <v>1.7000000000000001E-2</v>
      </c>
      <c r="J1659" s="6">
        <v>0.98299999999999998</v>
      </c>
      <c r="K1659" s="6">
        <v>7.5266666699999998E-2</v>
      </c>
      <c r="L1659" s="6">
        <v>0.92473333329999996</v>
      </c>
      <c r="M1659" s="7">
        <v>3347</v>
      </c>
      <c r="N1659" s="7">
        <v>3250</v>
      </c>
      <c r="O1659" s="7">
        <v>3444</v>
      </c>
      <c r="P1659" t="s">
        <v>814</v>
      </c>
      <c r="Q1659" s="5">
        <f>5*12000*Table3[[#This Row],[FiveYearSurvivalRate]]</f>
        <v>55483.999997999999</v>
      </c>
      <c r="R1659" s="21">
        <f>365*5*Table3[[#This Row],[FiveYearSurvivalRate]]</f>
        <v>1687.6383332724999</v>
      </c>
      <c r="S1659" s="19">
        <f>6000/Table3[[#This Row],[Gas Mileage]]*4</f>
        <v>768.73798846893021</v>
      </c>
      <c r="T1659" s="19">
        <f>5000</f>
        <v>5000</v>
      </c>
      <c r="U1659" s="19">
        <f>Table3[[#This Row],[Price]]^0.2*20000*LOG((Table3[[#This Row],[Age]]+2))*Table3[[#This Row],[FiveYearDeathRate]]</f>
        <v>7281.528953432362</v>
      </c>
      <c r="V1659" s="19">
        <f>Table3[Price]+Table3[[#This Row],[FiveYearFuelCost]]+Table3[[#This Row],[FiveYearInsurance]]+Table3[[#This Row],[FiveYearRepairCost]]</f>
        <v>16397.266941901289</v>
      </c>
    </row>
    <row r="1660" spans="1:22" x14ac:dyDescent="0.25">
      <c r="A1660" t="s">
        <v>3376</v>
      </c>
      <c r="B1660" t="s">
        <v>3385</v>
      </c>
      <c r="C1660" t="s">
        <v>3386</v>
      </c>
      <c r="D1660">
        <v>2010</v>
      </c>
      <c r="E1660">
        <v>4</v>
      </c>
      <c r="F1660">
        <v>4</v>
      </c>
      <c r="G1660" s="21">
        <v>32.97</v>
      </c>
      <c r="H1660" s="5">
        <v>48000</v>
      </c>
      <c r="I1660" s="6">
        <v>1.2800000000000001E-2</v>
      </c>
      <c r="J1660" s="6">
        <v>0.98719999999999997</v>
      </c>
      <c r="K1660" s="6">
        <v>2.8000000000000001E-2</v>
      </c>
      <c r="L1660" s="6">
        <v>0.97199999999999998</v>
      </c>
      <c r="M1660" s="7">
        <v>8005</v>
      </c>
      <c r="N1660" s="7">
        <v>7790</v>
      </c>
      <c r="O1660" s="7">
        <v>8220</v>
      </c>
      <c r="P1660" t="s">
        <v>1586</v>
      </c>
      <c r="Q1660" s="5">
        <f>5*12000*Table3[[#This Row],[FiveYearSurvivalRate]]</f>
        <v>58320</v>
      </c>
      <c r="R1660" s="21">
        <f>365*5*Table3[[#This Row],[FiveYearSurvivalRate]]</f>
        <v>1773.8999999999999</v>
      </c>
      <c r="S1660" s="19">
        <f>6000/Table3[[#This Row],[Gas Mileage]]*4</f>
        <v>727.93448589626939</v>
      </c>
      <c r="T1660" s="19">
        <f>5000</f>
        <v>5000</v>
      </c>
      <c r="U1660" s="19">
        <f>Table3[[#This Row],[Price]]^0.2*20000*LOG((Table3[[#This Row],[Age]]+2))*Table3[[#This Row],[FiveYearDeathRate]]</f>
        <v>2629.8096453278977</v>
      </c>
      <c r="V1660" s="19">
        <f>Table3[Price]+Table3[[#This Row],[FiveYearFuelCost]]+Table3[[#This Row],[FiveYearInsurance]]+Table3[[#This Row],[FiveYearRepairCost]]</f>
        <v>16362.744131224166</v>
      </c>
    </row>
    <row r="1661" spans="1:22" x14ac:dyDescent="0.25">
      <c r="A1661" t="s">
        <v>3301</v>
      </c>
      <c r="B1661" t="s">
        <v>3308</v>
      </c>
      <c r="C1661" t="s">
        <v>3309</v>
      </c>
      <c r="D1661">
        <v>2010</v>
      </c>
      <c r="E1661">
        <v>4</v>
      </c>
      <c r="F1661">
        <v>4</v>
      </c>
      <c r="G1661" s="21">
        <v>27.806000000000001</v>
      </c>
      <c r="H1661" s="5">
        <v>48000</v>
      </c>
      <c r="I1661" s="6">
        <v>9.5999999999999992E-3</v>
      </c>
      <c r="J1661" s="6">
        <v>0.99039999999999995</v>
      </c>
      <c r="K1661" s="6">
        <v>2.1999999999999999E-2</v>
      </c>
      <c r="L1661" s="6">
        <v>0.97799999999999998</v>
      </c>
      <c r="M1661" s="7">
        <v>8377</v>
      </c>
      <c r="N1661" s="7">
        <v>8226</v>
      </c>
      <c r="O1661" s="7">
        <v>8528</v>
      </c>
      <c r="P1661" t="s">
        <v>1888</v>
      </c>
      <c r="Q1661" s="5">
        <f>5*12000*Table3[[#This Row],[FiveYearSurvivalRate]]</f>
        <v>58680</v>
      </c>
      <c r="R1661" s="21">
        <f>365*5*Table3[[#This Row],[FiveYearSurvivalRate]]</f>
        <v>1784.85</v>
      </c>
      <c r="S1661" s="19">
        <f>6000/Table3[[#This Row],[Gas Mileage]]*4</f>
        <v>863.12306696396456</v>
      </c>
      <c r="T1661" s="19">
        <f>5000</f>
        <v>5000</v>
      </c>
      <c r="U1661" s="19">
        <f>Table3[[#This Row],[Price]]^0.2*20000*LOG((Table3[[#This Row],[Age]]+2))*Table3[[#This Row],[FiveYearDeathRate]]</f>
        <v>2085.1360612078461</v>
      </c>
      <c r="V1661" s="19">
        <f>Table3[Price]+Table3[[#This Row],[FiveYearFuelCost]]+Table3[[#This Row],[FiveYearInsurance]]+Table3[[#This Row],[FiveYearRepairCost]]</f>
        <v>16325.259128171811</v>
      </c>
    </row>
    <row r="1662" spans="1:22" x14ac:dyDescent="0.25">
      <c r="A1662" t="s">
        <v>3413</v>
      </c>
      <c r="B1662" t="s">
        <v>3436</v>
      </c>
      <c r="C1662" t="s">
        <v>3437</v>
      </c>
      <c r="D1662">
        <v>2010</v>
      </c>
      <c r="E1662">
        <v>4</v>
      </c>
      <c r="G1662" s="21">
        <v>30.062999999999999</v>
      </c>
      <c r="H1662" s="5">
        <v>48000</v>
      </c>
      <c r="I1662" s="6">
        <v>9.5999999999999992E-3</v>
      </c>
      <c r="J1662" s="6">
        <v>0.99039999999999995</v>
      </c>
      <c r="K1662" s="6">
        <v>2.6800000000000001E-2</v>
      </c>
      <c r="L1662" s="6">
        <v>0.97319999999999995</v>
      </c>
      <c r="M1662" s="7">
        <v>8001</v>
      </c>
      <c r="N1662" s="7">
        <v>7785</v>
      </c>
      <c r="O1662" s="7">
        <v>8218</v>
      </c>
      <c r="P1662" t="s">
        <v>1624</v>
      </c>
      <c r="Q1662" s="5">
        <f>5*12000*Table3[[#This Row],[FiveYearSurvivalRate]]</f>
        <v>58392</v>
      </c>
      <c r="R1662" s="21">
        <f>365*5*Table3[[#This Row],[FiveYearSurvivalRate]]</f>
        <v>1776.09</v>
      </c>
      <c r="S1662" s="19">
        <f>6000/Table3[[#This Row],[Gas Mileage]]*4</f>
        <v>798.32352060672588</v>
      </c>
      <c r="T1662" s="19">
        <f>5000</f>
        <v>5000</v>
      </c>
      <c r="U1662" s="19">
        <f>Table3[[#This Row],[Price]]^0.2*20000*LOG((Table3[[#This Row],[Age]]+2))*Table3[[#This Row],[FiveYearDeathRate]]</f>
        <v>2516.8519142456466</v>
      </c>
      <c r="V1662" s="19">
        <f>Table3[Price]+Table3[[#This Row],[FiveYearFuelCost]]+Table3[[#This Row],[FiveYearInsurance]]+Table3[[#This Row],[FiveYearRepairCost]]</f>
        <v>16316.175434852372</v>
      </c>
    </row>
    <row r="1663" spans="1:22" x14ac:dyDescent="0.25">
      <c r="A1663" t="s">
        <v>3175</v>
      </c>
      <c r="B1663" t="s">
        <v>3192</v>
      </c>
      <c r="C1663" t="s">
        <v>3193</v>
      </c>
      <c r="D1663">
        <v>2010</v>
      </c>
      <c r="E1663">
        <v>4</v>
      </c>
      <c r="F1663">
        <v>3.67</v>
      </c>
      <c r="G1663" s="21">
        <v>32.5</v>
      </c>
      <c r="H1663" s="5">
        <v>48000</v>
      </c>
      <c r="I1663" s="6">
        <v>8.8000000000000005E-3</v>
      </c>
      <c r="J1663" s="6">
        <v>0.99119999999999997</v>
      </c>
      <c r="K1663" s="6">
        <v>3.5000000000000003E-2</v>
      </c>
      <c r="L1663" s="6">
        <v>0.96499999999999997</v>
      </c>
      <c r="M1663" s="7">
        <v>7314</v>
      </c>
      <c r="N1663" s="7">
        <v>7132</v>
      </c>
      <c r="O1663" s="7">
        <v>7496</v>
      </c>
      <c r="P1663" t="s">
        <v>1794</v>
      </c>
      <c r="Q1663" s="5">
        <f>5*12000*Table3[[#This Row],[FiveYearSurvivalRate]]</f>
        <v>57900</v>
      </c>
      <c r="R1663" s="21">
        <f>365*5*Table3[[#This Row],[FiveYearSurvivalRate]]</f>
        <v>1761.125</v>
      </c>
      <c r="S1663" s="19">
        <f>6000/Table3[[#This Row],[Gas Mileage]]*4</f>
        <v>738.46153846153845</v>
      </c>
      <c r="T1663" s="19">
        <f>5000</f>
        <v>5000</v>
      </c>
      <c r="U1663" s="19">
        <f>Table3[[#This Row],[Price]]^0.2*20000*LOG((Table3[[#This Row],[Age]]+2))*Table3[[#This Row],[FiveYearDeathRate]]</f>
        <v>3228.4424630039757</v>
      </c>
      <c r="V1663" s="19">
        <f>Table3[Price]+Table3[[#This Row],[FiveYearFuelCost]]+Table3[[#This Row],[FiveYearInsurance]]+Table3[[#This Row],[FiveYearRepairCost]]</f>
        <v>16280.904001465515</v>
      </c>
    </row>
    <row r="1664" spans="1:22" x14ac:dyDescent="0.25">
      <c r="A1664" t="s">
        <v>3217</v>
      </c>
      <c r="B1664" t="s">
        <v>3230</v>
      </c>
      <c r="C1664" t="s">
        <v>3231</v>
      </c>
      <c r="D1664">
        <v>2011</v>
      </c>
      <c r="E1664">
        <v>3</v>
      </c>
      <c r="F1664">
        <v>3.67</v>
      </c>
      <c r="G1664" s="21">
        <v>31.43</v>
      </c>
      <c r="H1664" s="5">
        <v>36000</v>
      </c>
      <c r="I1664" s="6">
        <v>6.6E-3</v>
      </c>
      <c r="J1664" s="6">
        <v>0.99339999999999995</v>
      </c>
      <c r="K1664" s="6">
        <v>1.8800000000000001E-2</v>
      </c>
      <c r="L1664" s="6">
        <v>0.98119999999999996</v>
      </c>
      <c r="M1664" s="7">
        <v>8875</v>
      </c>
      <c r="N1664" s="7">
        <v>8661</v>
      </c>
      <c r="O1664" s="7">
        <v>9088</v>
      </c>
      <c r="P1664" t="s">
        <v>2252</v>
      </c>
      <c r="Q1664" s="5">
        <f>5*12000*Table3[[#This Row],[FiveYearSurvivalRate]]</f>
        <v>58872</v>
      </c>
      <c r="R1664" s="21">
        <f>365*5*Table3[[#This Row],[FiveYearSurvivalRate]]</f>
        <v>1790.6899999999998</v>
      </c>
      <c r="S1664" s="19">
        <f>6000/Table3[[#This Row],[Gas Mileage]]*4</f>
        <v>763.60165447025133</v>
      </c>
      <c r="T1664" s="19">
        <f>5000</f>
        <v>5000</v>
      </c>
      <c r="U1664" s="19">
        <f>Table3[[#This Row],[Price]]^0.2*20000*LOG((Table3[[#This Row],[Age]]+2))*Table3[[#This Row],[FiveYearDeathRate]]</f>
        <v>1619.1237977796568</v>
      </c>
      <c r="V1664" s="19">
        <f>Table3[Price]+Table3[[#This Row],[FiveYearFuelCost]]+Table3[[#This Row],[FiveYearInsurance]]+Table3[[#This Row],[FiveYearRepairCost]]</f>
        <v>16257.725452249908</v>
      </c>
    </row>
    <row r="1665" spans="1:22" x14ac:dyDescent="0.25">
      <c r="A1665" t="s">
        <v>3118</v>
      </c>
      <c r="B1665" t="s">
        <v>3121</v>
      </c>
      <c r="C1665" t="s">
        <v>3122</v>
      </c>
      <c r="D1665">
        <v>2010</v>
      </c>
      <c r="E1665">
        <v>4</v>
      </c>
      <c r="F1665">
        <v>2.33</v>
      </c>
      <c r="G1665" s="21">
        <v>31</v>
      </c>
      <c r="H1665" s="5">
        <v>48000</v>
      </c>
      <c r="I1665" s="6">
        <v>1.52E-2</v>
      </c>
      <c r="J1665" s="6">
        <v>0.98480000000000001</v>
      </c>
      <c r="K1665" s="6">
        <v>4.1799999999999997E-2</v>
      </c>
      <c r="L1665" s="6">
        <v>0.95820000000000005</v>
      </c>
      <c r="M1665" s="7">
        <v>6686</v>
      </c>
      <c r="N1665" s="7">
        <v>6470</v>
      </c>
      <c r="O1665" s="7">
        <v>6903</v>
      </c>
      <c r="P1665" t="s">
        <v>1750</v>
      </c>
      <c r="Q1665" s="5">
        <f>5*12000*Table3[[#This Row],[FiveYearSurvivalRate]]</f>
        <v>57492</v>
      </c>
      <c r="R1665" s="21">
        <f>365*5*Table3[[#This Row],[FiveYearSurvivalRate]]</f>
        <v>1748.7150000000001</v>
      </c>
      <c r="S1665" s="19">
        <f>6000/Table3[[#This Row],[Gas Mileage]]*4</f>
        <v>774.19354838709683</v>
      </c>
      <c r="T1665" s="19">
        <f>5000</f>
        <v>5000</v>
      </c>
      <c r="U1665" s="19">
        <f>Table3[[#This Row],[Price]]^0.2*20000*LOG((Table3[[#This Row],[Age]]+2))*Table3[[#This Row],[FiveYearDeathRate]]</f>
        <v>3787.0720828742892</v>
      </c>
      <c r="V1665" s="19">
        <f>Table3[Price]+Table3[[#This Row],[FiveYearFuelCost]]+Table3[[#This Row],[FiveYearInsurance]]+Table3[[#This Row],[FiveYearRepairCost]]</f>
        <v>16247.265631261385</v>
      </c>
    </row>
    <row r="1666" spans="1:22" x14ac:dyDescent="0.25">
      <c r="A1666" t="s">
        <v>3376</v>
      </c>
      <c r="B1666" t="s">
        <v>3381</v>
      </c>
      <c r="C1666" t="s">
        <v>3382</v>
      </c>
      <c r="D1666">
        <v>2012</v>
      </c>
      <c r="E1666">
        <v>2</v>
      </c>
      <c r="F1666">
        <v>3.33</v>
      </c>
      <c r="G1666" s="21">
        <v>31.052900000000001</v>
      </c>
      <c r="H1666" s="5">
        <v>24000</v>
      </c>
      <c r="I1666" s="6">
        <v>6.4000000000000003E-3</v>
      </c>
      <c r="J1666" s="6">
        <v>0.99360000000000004</v>
      </c>
      <c r="K1666" s="6">
        <v>2.1999999999999999E-2</v>
      </c>
      <c r="L1666" s="6">
        <v>0.97799999999999998</v>
      </c>
      <c r="M1666" s="7">
        <v>8820</v>
      </c>
      <c r="N1666" s="7">
        <v>8582</v>
      </c>
      <c r="O1666" s="7">
        <v>9059</v>
      </c>
      <c r="P1666" t="s">
        <v>2356</v>
      </c>
      <c r="Q1666" s="5">
        <f>5*12000*Table3[[#This Row],[FiveYearSurvivalRate]]</f>
        <v>58680</v>
      </c>
      <c r="R1666" s="21">
        <f>365*5*Table3[[#This Row],[FiveYearSurvivalRate]]</f>
        <v>1784.85</v>
      </c>
      <c r="S1666" s="19">
        <f>6000/Table3[[#This Row],[Gas Mileage]]*4</f>
        <v>772.87467515111302</v>
      </c>
      <c r="T1666" s="19">
        <f>5000</f>
        <v>5000</v>
      </c>
      <c r="U1666" s="19">
        <f>Table3[[#This Row],[Price]]^0.2*20000*LOG((Table3[[#This Row],[Age]]+2))*Table3[[#This Row],[FiveYearDeathRate]]</f>
        <v>1629.994584565442</v>
      </c>
      <c r="V1666" s="19">
        <f>Table3[Price]+Table3[[#This Row],[FiveYearFuelCost]]+Table3[[#This Row],[FiveYearInsurance]]+Table3[[#This Row],[FiveYearRepairCost]]</f>
        <v>16222.869259716555</v>
      </c>
    </row>
    <row r="1667" spans="1:22" x14ac:dyDescent="0.25">
      <c r="A1667" t="s">
        <v>3503</v>
      </c>
      <c r="B1667" t="s">
        <v>3512</v>
      </c>
      <c r="C1667" t="s">
        <v>3513</v>
      </c>
      <c r="D1667">
        <v>2011</v>
      </c>
      <c r="E1667">
        <v>3</v>
      </c>
      <c r="F1667">
        <v>4</v>
      </c>
      <c r="G1667" s="22">
        <v>27.98</v>
      </c>
      <c r="H1667" s="5">
        <v>36000</v>
      </c>
      <c r="I1667" s="6">
        <v>7.1999999999999998E-3</v>
      </c>
      <c r="J1667" s="6">
        <v>0.99280000000000002</v>
      </c>
      <c r="K1667" s="6">
        <v>1.95E-2</v>
      </c>
      <c r="L1667" s="6">
        <v>0.98050000000000004</v>
      </c>
      <c r="M1667" s="7">
        <v>8651</v>
      </c>
      <c r="N1667" s="7">
        <v>8445</v>
      </c>
      <c r="O1667" s="7">
        <v>8857</v>
      </c>
      <c r="P1667" t="s">
        <v>2110</v>
      </c>
      <c r="Q1667" s="5">
        <f>5*12000*Table3[[#This Row],[FiveYearSurvivalRate]]</f>
        <v>58830</v>
      </c>
      <c r="R1667" s="21">
        <f>365*5*Table3[[#This Row],[FiveYearSurvivalRate]]</f>
        <v>1789.4125000000001</v>
      </c>
      <c r="S1667" s="19">
        <f>6000/Table3[[#This Row],[Gas Mileage]]*4</f>
        <v>857.75553967119367</v>
      </c>
      <c r="T1667" s="19">
        <f>5000</f>
        <v>5000</v>
      </c>
      <c r="U1667" s="19">
        <f>Table3[[#This Row],[Price]]^0.2*20000*LOG((Table3[[#This Row],[Age]]+2))*Table3[[#This Row],[FiveYearDeathRate]]</f>
        <v>1670.8459419774704</v>
      </c>
      <c r="V1667" s="19">
        <f>Table3[Price]+Table3[[#This Row],[FiveYearFuelCost]]+Table3[[#This Row],[FiveYearInsurance]]+Table3[[#This Row],[FiveYearRepairCost]]</f>
        <v>16179.601481648664</v>
      </c>
    </row>
    <row r="1668" spans="1:22" x14ac:dyDescent="0.25">
      <c r="A1668" t="s">
        <v>3301</v>
      </c>
      <c r="B1668" t="s">
        <v>3312</v>
      </c>
      <c r="C1668" t="s">
        <v>3313</v>
      </c>
      <c r="D1668">
        <v>2011</v>
      </c>
      <c r="E1668">
        <v>3</v>
      </c>
      <c r="F1668">
        <v>2</v>
      </c>
      <c r="G1668" s="21">
        <v>31.22</v>
      </c>
      <c r="H1668" s="5">
        <v>36000</v>
      </c>
      <c r="I1668" s="6">
        <v>7.1999999999999998E-3</v>
      </c>
      <c r="J1668" s="6">
        <v>0.99280000000000002</v>
      </c>
      <c r="K1668" s="6">
        <v>1.95E-2</v>
      </c>
      <c r="L1668" s="6">
        <v>0.98050000000000004</v>
      </c>
      <c r="M1668" s="7">
        <v>8724</v>
      </c>
      <c r="N1668" s="7">
        <v>8463</v>
      </c>
      <c r="O1668" s="7">
        <v>8985</v>
      </c>
      <c r="P1668" t="s">
        <v>1922</v>
      </c>
      <c r="Q1668" s="5">
        <f>5*12000*Table3[[#This Row],[FiveYearSurvivalRate]]</f>
        <v>58830</v>
      </c>
      <c r="R1668" s="21">
        <f>365*5*Table3[[#This Row],[FiveYearSurvivalRate]]</f>
        <v>1789.4125000000001</v>
      </c>
      <c r="S1668" s="19">
        <f>6000/Table3[[#This Row],[Gas Mileage]]*4</f>
        <v>768.73798846893021</v>
      </c>
      <c r="T1668" s="19">
        <f>5000</f>
        <v>5000</v>
      </c>
      <c r="U1668" s="19">
        <f>Table3[[#This Row],[Price]]^0.2*20000*LOG((Table3[[#This Row],[Age]]+2))*Table3[[#This Row],[FiveYearDeathRate]]</f>
        <v>1673.6563021841214</v>
      </c>
      <c r="V1668" s="19">
        <f>Table3[Price]+Table3[[#This Row],[FiveYearFuelCost]]+Table3[[#This Row],[FiveYearInsurance]]+Table3[[#This Row],[FiveYearRepairCost]]</f>
        <v>16166.394290653052</v>
      </c>
    </row>
    <row r="1669" spans="1:22" x14ac:dyDescent="0.25">
      <c r="A1669" t="s">
        <v>3376</v>
      </c>
      <c r="B1669" t="s">
        <v>3381</v>
      </c>
      <c r="C1669" t="s">
        <v>3382</v>
      </c>
      <c r="D1669">
        <v>2011</v>
      </c>
      <c r="E1669">
        <v>3</v>
      </c>
      <c r="F1669">
        <v>3.33</v>
      </c>
      <c r="G1669" s="21">
        <v>31.052900000000001</v>
      </c>
      <c r="H1669" s="5">
        <v>36000</v>
      </c>
      <c r="I1669" s="6">
        <v>9.5999999999999992E-3</v>
      </c>
      <c r="J1669" s="6">
        <v>0.99039999999999995</v>
      </c>
      <c r="K1669" s="6">
        <v>2.5000000000000001E-2</v>
      </c>
      <c r="L1669" s="6">
        <v>0.97499999999999998</v>
      </c>
      <c r="M1669" s="7">
        <v>8222</v>
      </c>
      <c r="N1669" s="7">
        <v>8009</v>
      </c>
      <c r="O1669" s="7">
        <v>8434</v>
      </c>
      <c r="P1669" t="s">
        <v>1984</v>
      </c>
      <c r="Q1669" s="5">
        <f>5*12000*Table3[[#This Row],[FiveYearSurvivalRate]]</f>
        <v>58500</v>
      </c>
      <c r="R1669" s="21">
        <f>365*5*Table3[[#This Row],[FiveYearSurvivalRate]]</f>
        <v>1779.375</v>
      </c>
      <c r="S1669" s="19">
        <f>6000/Table3[[#This Row],[Gas Mileage]]*4</f>
        <v>772.87467515111302</v>
      </c>
      <c r="T1669" s="19">
        <f>5000</f>
        <v>5000</v>
      </c>
      <c r="U1669" s="19">
        <f>Table3[[#This Row],[Price]]^0.2*20000*LOG((Table3[[#This Row],[Age]]+2))*Table3[[#This Row],[FiveYearDeathRate]]</f>
        <v>2120.430476472201</v>
      </c>
      <c r="V1669" s="19">
        <f>Table3[Price]+Table3[[#This Row],[FiveYearFuelCost]]+Table3[[#This Row],[FiveYearInsurance]]+Table3[[#This Row],[FiveYearRepairCost]]</f>
        <v>16115.305151623314</v>
      </c>
    </row>
    <row r="1670" spans="1:22" x14ac:dyDescent="0.25">
      <c r="A1670" t="s">
        <v>3118</v>
      </c>
      <c r="B1670" t="s">
        <v>3119</v>
      </c>
      <c r="C1670" t="s">
        <v>3120</v>
      </c>
      <c r="D1670">
        <v>2010</v>
      </c>
      <c r="E1670">
        <v>4</v>
      </c>
      <c r="F1670">
        <v>2.33</v>
      </c>
      <c r="G1670" s="21">
        <v>31</v>
      </c>
      <c r="H1670" s="5">
        <v>48000</v>
      </c>
      <c r="I1670" s="6">
        <v>1.52E-2</v>
      </c>
      <c r="J1670" s="6">
        <v>0.98480000000000001</v>
      </c>
      <c r="K1670" s="6">
        <v>4.1799999999999997E-2</v>
      </c>
      <c r="L1670" s="6">
        <v>0.95820000000000005</v>
      </c>
      <c r="M1670" s="7">
        <v>6461</v>
      </c>
      <c r="N1670" s="7">
        <v>6268</v>
      </c>
      <c r="O1670" s="7">
        <v>6654</v>
      </c>
      <c r="P1670" t="s">
        <v>1748</v>
      </c>
      <c r="Q1670" s="5">
        <f>5*12000*Table3[[#This Row],[FiveYearSurvivalRate]]</f>
        <v>57492</v>
      </c>
      <c r="R1670" s="21">
        <f>365*5*Table3[[#This Row],[FiveYearSurvivalRate]]</f>
        <v>1748.7150000000001</v>
      </c>
      <c r="S1670" s="19">
        <f>6000/Table3[[#This Row],[Gas Mileage]]*4</f>
        <v>774.19354838709683</v>
      </c>
      <c r="T1670" s="19">
        <f>5000</f>
        <v>5000</v>
      </c>
      <c r="U1670" s="19">
        <f>Table3[[#This Row],[Price]]^0.2*20000*LOG((Table3[[#This Row],[Age]]+2))*Table3[[#This Row],[FiveYearDeathRate]]</f>
        <v>3761.2330645841653</v>
      </c>
      <c r="V1670" s="19">
        <f>Table3[Price]+Table3[[#This Row],[FiveYearFuelCost]]+Table3[[#This Row],[FiveYearInsurance]]+Table3[[#This Row],[FiveYearRepairCost]]</f>
        <v>15996.426612971261</v>
      </c>
    </row>
    <row r="1671" spans="1:22" x14ac:dyDescent="0.25">
      <c r="A1671" t="s">
        <v>3413</v>
      </c>
      <c r="B1671" t="s">
        <v>3440</v>
      </c>
      <c r="C1671" t="s">
        <v>3441</v>
      </c>
      <c r="D1671">
        <v>2010</v>
      </c>
      <c r="E1671">
        <v>4</v>
      </c>
      <c r="F1671">
        <v>3.67</v>
      </c>
      <c r="G1671" s="21">
        <v>31.152999999999999</v>
      </c>
      <c r="H1671" s="5">
        <v>48000</v>
      </c>
      <c r="I1671" s="6">
        <v>9.5999999999999992E-3</v>
      </c>
      <c r="J1671" s="6">
        <v>0.99039999999999995</v>
      </c>
      <c r="K1671" s="6">
        <v>2.6800000000000001E-2</v>
      </c>
      <c r="L1671" s="6">
        <v>0.97319999999999995</v>
      </c>
      <c r="M1671" s="7">
        <v>7705</v>
      </c>
      <c r="N1671" s="7">
        <v>7469</v>
      </c>
      <c r="O1671" s="7">
        <v>7941</v>
      </c>
      <c r="P1671" t="s">
        <v>1630</v>
      </c>
      <c r="Q1671" s="5">
        <f>5*12000*Table3[[#This Row],[FiveYearSurvivalRate]]</f>
        <v>58392</v>
      </c>
      <c r="R1671" s="21">
        <f>365*5*Table3[[#This Row],[FiveYearSurvivalRate]]</f>
        <v>1776.09</v>
      </c>
      <c r="S1671" s="19">
        <f>6000/Table3[[#This Row],[Gas Mileage]]*4</f>
        <v>770.39129457837134</v>
      </c>
      <c r="T1671" s="19">
        <f>5000</f>
        <v>5000</v>
      </c>
      <c r="U1671" s="19">
        <f>Table3[[#This Row],[Price]]^0.2*20000*LOG((Table3[[#This Row],[Age]]+2))*Table3[[#This Row],[FiveYearDeathRate]]</f>
        <v>2497.9476811140221</v>
      </c>
      <c r="V1671" s="19">
        <f>Table3[Price]+Table3[[#This Row],[FiveYearFuelCost]]+Table3[[#This Row],[FiveYearInsurance]]+Table3[[#This Row],[FiveYearRepairCost]]</f>
        <v>15973.338975692393</v>
      </c>
    </row>
    <row r="1672" spans="1:22" x14ac:dyDescent="0.25">
      <c r="A1672" t="s">
        <v>3301</v>
      </c>
      <c r="B1672" t="s">
        <v>3314</v>
      </c>
      <c r="C1672" t="s">
        <v>3315</v>
      </c>
      <c r="D1672">
        <v>2008</v>
      </c>
      <c r="E1672">
        <v>6</v>
      </c>
      <c r="F1672">
        <v>1.33</v>
      </c>
      <c r="G1672" s="21">
        <v>31.22</v>
      </c>
      <c r="H1672" s="5">
        <v>72000</v>
      </c>
      <c r="I1672" s="6">
        <v>1.4500000000000001E-2</v>
      </c>
      <c r="J1672" s="6">
        <v>0.98550000000000004</v>
      </c>
      <c r="K1672" s="6">
        <v>5.6133333299999998E-2</v>
      </c>
      <c r="L1672" s="6">
        <v>0.94386666669999997</v>
      </c>
      <c r="M1672" s="7">
        <v>4674</v>
      </c>
      <c r="N1672" s="7">
        <v>4548</v>
      </c>
      <c r="O1672" s="7">
        <v>4801</v>
      </c>
      <c r="P1672" t="s">
        <v>1160</v>
      </c>
      <c r="Q1672" s="5">
        <f>5*12000*Table3[[#This Row],[FiveYearSurvivalRate]]</f>
        <v>56632.000002000001</v>
      </c>
      <c r="R1672" s="21">
        <f>365*5*Table3[[#This Row],[FiveYearSurvivalRate]]</f>
        <v>1722.5566667275</v>
      </c>
      <c r="S1672" s="19">
        <f>6000/Table3[[#This Row],[Gas Mileage]]*4</f>
        <v>768.73798846893021</v>
      </c>
      <c r="T1672" s="19">
        <f>5000</f>
        <v>5000</v>
      </c>
      <c r="U1672" s="19">
        <f>Table3[[#This Row],[Price]]^0.2*20000*LOG((Table3[[#This Row],[Age]]+2))*Table3[[#This Row],[FiveYearDeathRate]]</f>
        <v>5494.3914356402211</v>
      </c>
      <c r="V1672" s="19">
        <f>Table3[Price]+Table3[[#This Row],[FiveYearFuelCost]]+Table3[[#This Row],[FiveYearInsurance]]+Table3[[#This Row],[FiveYearRepairCost]]</f>
        <v>15937.129424109149</v>
      </c>
    </row>
    <row r="1673" spans="1:22" x14ac:dyDescent="0.25">
      <c r="A1673" t="s">
        <v>3301</v>
      </c>
      <c r="B1673" t="s">
        <v>3312</v>
      </c>
      <c r="C1673" t="s">
        <v>3313</v>
      </c>
      <c r="D1673">
        <v>2010</v>
      </c>
      <c r="E1673">
        <v>4</v>
      </c>
      <c r="F1673">
        <v>2</v>
      </c>
      <c r="G1673" s="21">
        <v>31.22</v>
      </c>
      <c r="H1673" s="5">
        <v>48000</v>
      </c>
      <c r="I1673" s="6">
        <v>9.5999999999999992E-3</v>
      </c>
      <c r="J1673" s="6">
        <v>0.99039999999999995</v>
      </c>
      <c r="K1673" s="6">
        <v>2.1999999999999999E-2</v>
      </c>
      <c r="L1673" s="6">
        <v>0.97799999999999998</v>
      </c>
      <c r="M1673" s="7">
        <v>8088</v>
      </c>
      <c r="N1673" s="7">
        <v>7863</v>
      </c>
      <c r="O1673" s="7">
        <v>8314</v>
      </c>
      <c r="P1673" t="s">
        <v>1892</v>
      </c>
      <c r="Q1673" s="5">
        <f>5*12000*Table3[[#This Row],[FiveYearSurvivalRate]]</f>
        <v>58680</v>
      </c>
      <c r="R1673" s="21">
        <f>365*5*Table3[[#This Row],[FiveYearSurvivalRate]]</f>
        <v>1784.85</v>
      </c>
      <c r="S1673" s="19">
        <f>6000/Table3[[#This Row],[Gas Mileage]]*4</f>
        <v>768.73798846893021</v>
      </c>
      <c r="T1673" s="19">
        <f>5000</f>
        <v>5000</v>
      </c>
      <c r="U1673" s="19">
        <f>Table3[[#This Row],[Price]]^0.2*20000*LOG((Table3[[#This Row],[Age]]+2))*Table3[[#This Row],[FiveYearDeathRate]]</f>
        <v>2070.5461966861608</v>
      </c>
      <c r="V1673" s="19">
        <f>Table3[Price]+Table3[[#This Row],[FiveYearFuelCost]]+Table3[[#This Row],[FiveYearInsurance]]+Table3[[#This Row],[FiveYearRepairCost]]</f>
        <v>15927.284185155091</v>
      </c>
    </row>
    <row r="1674" spans="1:22" x14ac:dyDescent="0.25">
      <c r="A1674" t="s">
        <v>3301</v>
      </c>
      <c r="B1674" t="s">
        <v>3314</v>
      </c>
      <c r="C1674" t="s">
        <v>3315</v>
      </c>
      <c r="D1674">
        <v>2011</v>
      </c>
      <c r="E1674">
        <v>3</v>
      </c>
      <c r="F1674">
        <v>2</v>
      </c>
      <c r="G1674" s="21">
        <v>31.22</v>
      </c>
      <c r="H1674" s="5">
        <v>36000</v>
      </c>
      <c r="I1674" s="6">
        <v>7.1999999999999998E-3</v>
      </c>
      <c r="J1674" s="6">
        <v>0.99280000000000002</v>
      </c>
      <c r="K1674" s="6">
        <v>1.95E-2</v>
      </c>
      <c r="L1674" s="6">
        <v>0.98050000000000004</v>
      </c>
      <c r="M1674" s="7">
        <v>8255</v>
      </c>
      <c r="N1674" s="7">
        <v>8033</v>
      </c>
      <c r="O1674" s="7">
        <v>8478</v>
      </c>
      <c r="P1674" t="s">
        <v>1924</v>
      </c>
      <c r="Q1674" s="5">
        <f>5*12000*Table3[[#This Row],[FiveYearSurvivalRate]]</f>
        <v>58830</v>
      </c>
      <c r="R1674" s="21">
        <f>365*5*Table3[[#This Row],[FiveYearSurvivalRate]]</f>
        <v>1789.4125000000001</v>
      </c>
      <c r="S1674" s="19">
        <f>6000/Table3[[#This Row],[Gas Mileage]]*4</f>
        <v>768.73798846893021</v>
      </c>
      <c r="T1674" s="19">
        <f>5000</f>
        <v>5000</v>
      </c>
      <c r="U1674" s="19">
        <f>Table3[[#This Row],[Price]]^0.2*20000*LOG((Table3[[#This Row],[Age]]+2))*Table3[[#This Row],[FiveYearDeathRate]]</f>
        <v>1655.261299881998</v>
      </c>
      <c r="V1674" s="19">
        <f>Table3[Price]+Table3[[#This Row],[FiveYearFuelCost]]+Table3[[#This Row],[FiveYearInsurance]]+Table3[[#This Row],[FiveYearRepairCost]]</f>
        <v>15678.999288350929</v>
      </c>
    </row>
    <row r="1675" spans="1:22" x14ac:dyDescent="0.25">
      <c r="A1675" t="s">
        <v>3175</v>
      </c>
      <c r="B1675" t="s">
        <v>3186</v>
      </c>
      <c r="C1675" t="s">
        <v>3187</v>
      </c>
      <c r="D1675">
        <v>2011</v>
      </c>
      <c r="E1675">
        <v>3</v>
      </c>
      <c r="F1675">
        <v>4</v>
      </c>
      <c r="G1675" s="21">
        <v>43.957000000000001</v>
      </c>
      <c r="H1675" s="5">
        <v>36000</v>
      </c>
      <c r="I1675" s="6">
        <v>6.6E-3</v>
      </c>
      <c r="J1675" s="6">
        <v>0.99339999999999995</v>
      </c>
      <c r="K1675" s="6">
        <v>2.9000000000000001E-2</v>
      </c>
      <c r="L1675" s="6">
        <v>0.97099999999999997</v>
      </c>
      <c r="M1675" s="7">
        <v>7210</v>
      </c>
      <c r="N1675" s="7">
        <v>7014</v>
      </c>
      <c r="O1675" s="7">
        <v>7406</v>
      </c>
      <c r="P1675" t="s">
        <v>2216</v>
      </c>
      <c r="Q1675" s="5">
        <f>5*12000*Table3[[#This Row],[FiveYearSurvivalRate]]</f>
        <v>58260</v>
      </c>
      <c r="R1675" s="21">
        <f>365*5*Table3[[#This Row],[FiveYearSurvivalRate]]</f>
        <v>1772.075</v>
      </c>
      <c r="S1675" s="19">
        <f>6000/Table3[[#This Row],[Gas Mileage]]*4</f>
        <v>545.98812475828652</v>
      </c>
      <c r="T1675" s="19">
        <f>5000</f>
        <v>5000</v>
      </c>
      <c r="U1675" s="19">
        <f>Table3[[#This Row],[Price]]^0.2*20000*LOG((Table3[[#This Row],[Age]]+2))*Table3[[#This Row],[FiveYearDeathRate]]</f>
        <v>2395.9270200059041</v>
      </c>
      <c r="V1675" s="19">
        <f>Table3[Price]+Table3[[#This Row],[FiveYearFuelCost]]+Table3[[#This Row],[FiveYearInsurance]]+Table3[[#This Row],[FiveYearRepairCost]]</f>
        <v>15151.915144764189</v>
      </c>
    </row>
    <row r="1676" spans="1:22" x14ac:dyDescent="0.25">
      <c r="A1676" t="s">
        <v>3301</v>
      </c>
      <c r="B1676" t="s">
        <v>3312</v>
      </c>
      <c r="C1676" t="s">
        <v>3313</v>
      </c>
      <c r="D1676">
        <v>2009</v>
      </c>
      <c r="E1676">
        <v>5</v>
      </c>
      <c r="F1676">
        <v>1.33</v>
      </c>
      <c r="G1676" s="21">
        <v>31.22</v>
      </c>
      <c r="H1676" s="5">
        <v>60000</v>
      </c>
      <c r="I1676" s="6">
        <v>1.2E-2</v>
      </c>
      <c r="J1676" s="6">
        <v>0.98799999999999999</v>
      </c>
      <c r="K1676" s="6">
        <v>3.6999999999999998E-2</v>
      </c>
      <c r="L1676" s="6">
        <v>0.96299999999999997</v>
      </c>
      <c r="M1676" s="7">
        <v>5773</v>
      </c>
      <c r="N1676" s="7">
        <v>5589</v>
      </c>
      <c r="O1676" s="7">
        <v>5957</v>
      </c>
      <c r="P1676" t="s">
        <v>1522</v>
      </c>
      <c r="Q1676" s="5">
        <f>5*12000*Table3[[#This Row],[FiveYearSurvivalRate]]</f>
        <v>57780</v>
      </c>
      <c r="R1676" s="21">
        <f>365*5*Table3[[#This Row],[FiveYearSurvivalRate]]</f>
        <v>1757.4749999999999</v>
      </c>
      <c r="S1676" s="19">
        <f>6000/Table3[[#This Row],[Gas Mileage]]*4</f>
        <v>768.73798846893021</v>
      </c>
      <c r="T1676" s="19">
        <f>5000</f>
        <v>5000</v>
      </c>
      <c r="U1676" s="19">
        <f>Table3[[#This Row],[Price]]^0.2*20000*LOG((Table3[[#This Row],[Age]]+2))*Table3[[#This Row],[FiveYearDeathRate]]</f>
        <v>3535.2418171530871</v>
      </c>
      <c r="V1676" s="19">
        <f>Table3[Price]+Table3[[#This Row],[FiveYearFuelCost]]+Table3[[#This Row],[FiveYearInsurance]]+Table3[[#This Row],[FiveYearRepairCost]]</f>
        <v>15076.979805622017</v>
      </c>
    </row>
    <row r="1677" spans="1:22" x14ac:dyDescent="0.25">
      <c r="A1677" t="s">
        <v>3413</v>
      </c>
      <c r="B1677" t="s">
        <v>3442</v>
      </c>
      <c r="C1677" t="s">
        <v>3443</v>
      </c>
      <c r="D1677">
        <v>2011</v>
      </c>
      <c r="E1677">
        <v>3</v>
      </c>
      <c r="F1677">
        <v>3.33</v>
      </c>
      <c r="G1677" s="21">
        <v>31.152999999999999</v>
      </c>
      <c r="H1677" s="5">
        <v>36000</v>
      </c>
      <c r="I1677" s="6">
        <v>7.1999999999999998E-3</v>
      </c>
      <c r="J1677" s="6">
        <v>0.99280000000000002</v>
      </c>
      <c r="K1677" s="6">
        <v>2.3099999999999999E-2</v>
      </c>
      <c r="L1677" s="6">
        <v>0.97689999999999999</v>
      </c>
      <c r="M1677" s="7">
        <v>7386</v>
      </c>
      <c r="N1677" s="7">
        <v>7194</v>
      </c>
      <c r="O1677" s="7">
        <v>7579</v>
      </c>
      <c r="P1677" t="s">
        <v>2042</v>
      </c>
      <c r="Q1677" s="5">
        <f>5*12000*Table3[[#This Row],[FiveYearSurvivalRate]]</f>
        <v>58614</v>
      </c>
      <c r="R1677" s="21">
        <f>365*5*Table3[[#This Row],[FiveYearSurvivalRate]]</f>
        <v>1782.8425</v>
      </c>
      <c r="S1677" s="19">
        <f>6000/Table3[[#This Row],[Gas Mileage]]*4</f>
        <v>770.39129457837134</v>
      </c>
      <c r="T1677" s="19">
        <f>5000</f>
        <v>5000</v>
      </c>
      <c r="U1677" s="19">
        <f>Table3[[#This Row],[Price]]^0.2*20000*LOG((Table3[[#This Row],[Age]]+2))*Table3[[#This Row],[FiveYearDeathRate]]</f>
        <v>1917.7075365066298</v>
      </c>
      <c r="V1677" s="19">
        <f>Table3[Price]+Table3[[#This Row],[FiveYearFuelCost]]+Table3[[#This Row],[FiveYearInsurance]]+Table3[[#This Row],[FiveYearRepairCost]]</f>
        <v>15074.098831085001</v>
      </c>
    </row>
    <row r="1678" spans="1:22" x14ac:dyDescent="0.25">
      <c r="A1678" t="s">
        <v>3175</v>
      </c>
      <c r="B1678" t="s">
        <v>3186</v>
      </c>
      <c r="C1678" t="s">
        <v>3187</v>
      </c>
      <c r="D1678">
        <v>2012</v>
      </c>
      <c r="E1678">
        <v>2</v>
      </c>
      <c r="F1678">
        <v>4</v>
      </c>
      <c r="G1678" s="21">
        <v>43.957000000000001</v>
      </c>
      <c r="H1678" s="5">
        <v>24000</v>
      </c>
      <c r="I1678" s="6">
        <v>4.4000000000000003E-3</v>
      </c>
      <c r="J1678" s="6">
        <v>0.99560000000000004</v>
      </c>
      <c r="K1678" s="6">
        <v>2.3E-2</v>
      </c>
      <c r="L1678" s="6">
        <v>0.97699999999999998</v>
      </c>
      <c r="M1678" s="7">
        <v>7819</v>
      </c>
      <c r="N1678" s="7">
        <v>7599</v>
      </c>
      <c r="O1678" s="7">
        <v>8038</v>
      </c>
      <c r="P1678" t="s">
        <v>2566</v>
      </c>
      <c r="Q1678" s="5">
        <f>5*12000*Table3[[#This Row],[FiveYearSurvivalRate]]</f>
        <v>58620</v>
      </c>
      <c r="R1678" s="21">
        <f>365*5*Table3[[#This Row],[FiveYearSurvivalRate]]</f>
        <v>1783.0249999999999</v>
      </c>
      <c r="S1678" s="19">
        <f>6000/Table3[[#This Row],[Gas Mileage]]*4</f>
        <v>545.98812475828652</v>
      </c>
      <c r="T1678" s="19">
        <f>5000</f>
        <v>5000</v>
      </c>
      <c r="U1678" s="19">
        <f>Table3[[#This Row],[Price]]^0.2*20000*LOG((Table3[[#This Row],[Age]]+2))*Table3[[#This Row],[FiveYearDeathRate]]</f>
        <v>1663.519294016749</v>
      </c>
      <c r="V1678" s="19">
        <f>Table3[Price]+Table3[[#This Row],[FiveYearFuelCost]]+Table3[[#This Row],[FiveYearInsurance]]+Table3[[#This Row],[FiveYearRepairCost]]</f>
        <v>15028.507418775036</v>
      </c>
    </row>
    <row r="1679" spans="1:22" x14ac:dyDescent="0.25">
      <c r="A1679" t="s">
        <v>3413</v>
      </c>
      <c r="B1679" t="s">
        <v>3442</v>
      </c>
      <c r="C1679" t="s">
        <v>3443</v>
      </c>
      <c r="D1679">
        <v>2010</v>
      </c>
      <c r="E1679">
        <v>4</v>
      </c>
      <c r="F1679">
        <v>3.67</v>
      </c>
      <c r="G1679" s="21">
        <v>31.152999999999999</v>
      </c>
      <c r="H1679" s="5">
        <v>48000</v>
      </c>
      <c r="I1679" s="6">
        <v>9.5999999999999992E-3</v>
      </c>
      <c r="J1679" s="6">
        <v>0.99039999999999995</v>
      </c>
      <c r="K1679" s="6">
        <v>2.6800000000000001E-2</v>
      </c>
      <c r="L1679" s="6">
        <v>0.97319999999999995</v>
      </c>
      <c r="M1679" s="7">
        <v>6713</v>
      </c>
      <c r="N1679" s="7">
        <v>6530</v>
      </c>
      <c r="O1679" s="7">
        <v>6897</v>
      </c>
      <c r="P1679" t="s">
        <v>1632</v>
      </c>
      <c r="Q1679" s="5">
        <f>5*12000*Table3[[#This Row],[FiveYearSurvivalRate]]</f>
        <v>58392</v>
      </c>
      <c r="R1679" s="21">
        <f>365*5*Table3[[#This Row],[FiveYearSurvivalRate]]</f>
        <v>1776.09</v>
      </c>
      <c r="S1679" s="19">
        <f>6000/Table3[[#This Row],[Gas Mileage]]*4</f>
        <v>770.39129457837134</v>
      </c>
      <c r="T1679" s="19">
        <f>5000</f>
        <v>5000</v>
      </c>
      <c r="U1679" s="19">
        <f>Table3[[#This Row],[Price]]^0.2*20000*LOG((Table3[[#This Row],[Age]]+2))*Table3[[#This Row],[FiveYearDeathRate]]</f>
        <v>2430.0328175141485</v>
      </c>
      <c r="V1679" s="19">
        <f>Table3[Price]+Table3[[#This Row],[FiveYearFuelCost]]+Table3[[#This Row],[FiveYearInsurance]]+Table3[[#This Row],[FiveYearRepairCost]]</f>
        <v>14913.424112092518</v>
      </c>
    </row>
    <row r="1680" spans="1:22" x14ac:dyDescent="0.25">
      <c r="A1680" t="s">
        <v>3301</v>
      </c>
      <c r="B1680" t="s">
        <v>3314</v>
      </c>
      <c r="C1680" t="s">
        <v>3315</v>
      </c>
      <c r="D1680">
        <v>2010</v>
      </c>
      <c r="E1680">
        <v>4</v>
      </c>
      <c r="F1680">
        <v>2</v>
      </c>
      <c r="G1680" s="21">
        <v>31.22</v>
      </c>
      <c r="H1680" s="5">
        <v>48000</v>
      </c>
      <c r="I1680" s="6">
        <v>9.5999999999999992E-3</v>
      </c>
      <c r="J1680" s="6">
        <v>0.99039999999999995</v>
      </c>
      <c r="K1680" s="6">
        <v>2.1999999999999999E-2</v>
      </c>
      <c r="L1680" s="6">
        <v>0.97799999999999998</v>
      </c>
      <c r="M1680" s="7">
        <v>6902</v>
      </c>
      <c r="N1680" s="7">
        <v>6713</v>
      </c>
      <c r="O1680" s="7">
        <v>7092</v>
      </c>
      <c r="P1680" t="s">
        <v>1894</v>
      </c>
      <c r="Q1680" s="5">
        <f>5*12000*Table3[[#This Row],[FiveYearSurvivalRate]]</f>
        <v>58680</v>
      </c>
      <c r="R1680" s="21">
        <f>365*5*Table3[[#This Row],[FiveYearSurvivalRate]]</f>
        <v>1784.85</v>
      </c>
      <c r="S1680" s="19">
        <f>6000/Table3[[#This Row],[Gas Mileage]]*4</f>
        <v>768.73798846893021</v>
      </c>
      <c r="T1680" s="19">
        <f>5000</f>
        <v>5000</v>
      </c>
      <c r="U1680" s="19">
        <f>Table3[[#This Row],[Price]]^0.2*20000*LOG((Table3[[#This Row],[Age]]+2))*Table3[[#This Row],[FiveYearDeathRate]]</f>
        <v>2005.9111254502025</v>
      </c>
      <c r="V1680" s="19">
        <f>Table3[Price]+Table3[[#This Row],[FiveYearFuelCost]]+Table3[[#This Row],[FiveYearInsurance]]+Table3[[#This Row],[FiveYearRepairCost]]</f>
        <v>14676.649113919131</v>
      </c>
    </row>
    <row r="1681" spans="1:22" x14ac:dyDescent="0.25">
      <c r="A1681" t="s">
        <v>3301</v>
      </c>
      <c r="B1681" t="s">
        <v>3314</v>
      </c>
      <c r="C1681" t="s">
        <v>3315</v>
      </c>
      <c r="D1681">
        <v>2009</v>
      </c>
      <c r="E1681">
        <v>5</v>
      </c>
      <c r="F1681">
        <v>1.33</v>
      </c>
      <c r="G1681" s="21">
        <v>31.22</v>
      </c>
      <c r="H1681" s="5">
        <v>60000</v>
      </c>
      <c r="I1681" s="6">
        <v>1.2E-2</v>
      </c>
      <c r="J1681" s="6">
        <v>0.98799999999999999</v>
      </c>
      <c r="K1681" s="6">
        <v>3.6999999999999998E-2</v>
      </c>
      <c r="L1681" s="6">
        <v>0.96299999999999997</v>
      </c>
      <c r="M1681" s="7">
        <v>5394</v>
      </c>
      <c r="N1681" s="7">
        <v>5248</v>
      </c>
      <c r="O1681" s="7">
        <v>5540</v>
      </c>
      <c r="P1681" t="s">
        <v>1524</v>
      </c>
      <c r="Q1681" s="5">
        <f>5*12000*Table3[[#This Row],[FiveYearSurvivalRate]]</f>
        <v>57780</v>
      </c>
      <c r="R1681" s="21">
        <f>365*5*Table3[[#This Row],[FiveYearSurvivalRate]]</f>
        <v>1757.4749999999999</v>
      </c>
      <c r="S1681" s="19">
        <f>6000/Table3[[#This Row],[Gas Mileage]]*4</f>
        <v>768.73798846893021</v>
      </c>
      <c r="T1681" s="19">
        <f>5000</f>
        <v>5000</v>
      </c>
      <c r="U1681" s="19">
        <f>Table3[[#This Row],[Price]]^0.2*20000*LOG((Table3[[#This Row],[Age]]+2))*Table3[[#This Row],[FiveYearDeathRate]]</f>
        <v>3487.5544965850236</v>
      </c>
      <c r="V1681" s="19">
        <f>Table3[Price]+Table3[[#This Row],[FiveYearFuelCost]]+Table3[[#This Row],[FiveYearInsurance]]+Table3[[#This Row],[FiveYearRepairCost]]</f>
        <v>14650.292485053953</v>
      </c>
    </row>
    <row r="1682" spans="1:22" x14ac:dyDescent="0.25">
      <c r="A1682" t="s">
        <v>3413</v>
      </c>
      <c r="B1682" t="s">
        <v>3442</v>
      </c>
      <c r="C1682" t="s">
        <v>3443</v>
      </c>
      <c r="D1682">
        <v>2012</v>
      </c>
      <c r="E1682">
        <v>2</v>
      </c>
      <c r="F1682">
        <v>4</v>
      </c>
      <c r="G1682" s="21">
        <v>31.152999999999999</v>
      </c>
      <c r="H1682" s="5">
        <v>24000</v>
      </c>
      <c r="I1682" s="6">
        <v>4.7999999999999996E-3</v>
      </c>
      <c r="J1682" s="6">
        <v>0.99519999999999997</v>
      </c>
      <c r="K1682" s="6">
        <v>1.9400000000000001E-2</v>
      </c>
      <c r="L1682" s="6">
        <v>0.98060000000000003</v>
      </c>
      <c r="M1682" s="7">
        <v>7382</v>
      </c>
      <c r="N1682" s="7">
        <v>7153</v>
      </c>
      <c r="O1682" s="7">
        <v>7610</v>
      </c>
      <c r="P1682" t="s">
        <v>2408</v>
      </c>
      <c r="Q1682" s="5">
        <f>5*12000*Table3[[#This Row],[FiveYearSurvivalRate]]</f>
        <v>58836</v>
      </c>
      <c r="R1682" s="21">
        <f>365*5*Table3[[#This Row],[FiveYearSurvivalRate]]</f>
        <v>1789.595</v>
      </c>
      <c r="S1682" s="19">
        <f>6000/Table3[[#This Row],[Gas Mileage]]*4</f>
        <v>770.39129457837134</v>
      </c>
      <c r="T1682" s="19">
        <f>5000</f>
        <v>5000</v>
      </c>
      <c r="U1682" s="19">
        <f>Table3[[#This Row],[Price]]^0.2*20000*LOG((Table3[[#This Row],[Age]]+2))*Table3[[#This Row],[FiveYearDeathRate]]</f>
        <v>1387.0953050938256</v>
      </c>
      <c r="V1682" s="19">
        <f>Table3[Price]+Table3[[#This Row],[FiveYearFuelCost]]+Table3[[#This Row],[FiveYearInsurance]]+Table3[[#This Row],[FiveYearRepairCost]]</f>
        <v>14539.486599672196</v>
      </c>
    </row>
    <row r="1683" spans="1:22" x14ac:dyDescent="0.25">
      <c r="A1683" t="s">
        <v>3528</v>
      </c>
      <c r="B1683" t="s">
        <v>3537</v>
      </c>
      <c r="C1683" t="s">
        <v>3538</v>
      </c>
      <c r="D1683">
        <v>2004</v>
      </c>
      <c r="E1683">
        <v>10</v>
      </c>
      <c r="F1683">
        <v>4</v>
      </c>
      <c r="G1683" s="22">
        <v>23</v>
      </c>
      <c r="H1683" s="5">
        <v>120000</v>
      </c>
      <c r="I1683" s="6">
        <v>3.6999999999999998E-2</v>
      </c>
      <c r="J1683" s="6">
        <v>0.96299999999999997</v>
      </c>
      <c r="M1683" s="7">
        <v>3533</v>
      </c>
      <c r="N1683" s="7">
        <v>3481</v>
      </c>
      <c r="O1683" s="7">
        <v>3585</v>
      </c>
      <c r="P1683" t="s">
        <v>0</v>
      </c>
      <c r="Q1683" s="5">
        <f>5*12000*Table3[[#This Row],[FiveYearSurvivalRate]]</f>
        <v>0</v>
      </c>
      <c r="R1683" s="21">
        <f>365*5*Table3[[#This Row],[FiveYearSurvivalRate]]</f>
        <v>0</v>
      </c>
      <c r="S1683" s="19">
        <f>6000/Table3[[#This Row],[Gas Mileage]]*4</f>
        <v>1043.4782608695652</v>
      </c>
      <c r="T1683" s="19">
        <f>5000</f>
        <v>5000</v>
      </c>
      <c r="U1683" s="19">
        <f>Table3[[#This Row],[Price]]^0.2*20000*LOG((Table3[[#This Row],[Age]]+2))*Table3[[#This Row],[FiveYearDeathRate]]</f>
        <v>0</v>
      </c>
      <c r="V1683" s="19">
        <f>Table3[Price]+Table3[[#This Row],[FiveYearFuelCost]]+Table3[[#This Row],[FiveYearInsurance]]+Table3[[#This Row],[FiveYearRepairCost]]</f>
        <v>9576.4782608695641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 x14ac:dyDescent="0.25"/>
  <cols>
    <col min="7" max="7" width="9" bestFit="1" customWidth="1"/>
    <col min="8" max="8" width="10.7109375" bestFit="1" customWidth="1"/>
    <col min="9" max="9" width="12.42578125" bestFit="1" customWidth="1"/>
    <col min="10" max="10" width="16.85546875" bestFit="1" customWidth="1"/>
    <col min="11" max="11" width="18.7109375" bestFit="1" customWidth="1"/>
    <col min="12" max="12" width="24.5703125" style="17" bestFit="1" customWidth="1"/>
    <col min="14" max="14" width="9.140625" style="19"/>
  </cols>
  <sheetData>
    <row r="1" spans="1:14" x14ac:dyDescent="0.25">
      <c r="C1" t="s">
        <v>3026</v>
      </c>
      <c r="D1" t="s">
        <v>3549</v>
      </c>
      <c r="E1" t="s">
        <v>3038</v>
      </c>
      <c r="F1" t="s">
        <v>3553</v>
      </c>
      <c r="G1" t="s">
        <v>3554</v>
      </c>
      <c r="H1" t="s">
        <v>3555</v>
      </c>
      <c r="I1" t="s">
        <v>3556</v>
      </c>
      <c r="J1" t="s">
        <v>3557</v>
      </c>
      <c r="K1" t="s">
        <v>3558</v>
      </c>
      <c r="L1" s="17" t="s">
        <v>3559</v>
      </c>
      <c r="M1" t="s">
        <v>3023</v>
      </c>
      <c r="N1" s="19" t="s">
        <v>3560</v>
      </c>
    </row>
    <row r="2" spans="1:14" x14ac:dyDescent="0.25">
      <c r="A2" s="12" t="s">
        <v>3466</v>
      </c>
      <c r="B2" s="13" t="s">
        <v>3488</v>
      </c>
      <c r="C2" s="13">
        <v>2005</v>
      </c>
      <c r="D2" s="13">
        <v>49.52</v>
      </c>
      <c r="E2" s="13">
        <v>9</v>
      </c>
      <c r="F2" s="13">
        <v>2.33</v>
      </c>
      <c r="G2" s="14">
        <v>108000</v>
      </c>
      <c r="H2" s="15">
        <v>2.5600000000000001E-2</v>
      </c>
      <c r="I2" s="15">
        <v>0.97440000000000004</v>
      </c>
      <c r="J2" s="15">
        <v>7.7733333299999999E-2</v>
      </c>
      <c r="K2" s="15">
        <v>0.92226666670000002</v>
      </c>
      <c r="L2" s="18">
        <f>60000*K2</f>
        <v>55336.000002000001</v>
      </c>
      <c r="M2" s="16">
        <v>5305</v>
      </c>
      <c r="N2" s="19">
        <f>M2/L2</f>
        <v>9.586887378575E-2</v>
      </c>
    </row>
    <row r="3" spans="1:14" x14ac:dyDescent="0.25">
      <c r="A3" s="12" t="s">
        <v>3466</v>
      </c>
      <c r="B3" s="13" t="s">
        <v>3488</v>
      </c>
      <c r="C3" s="13">
        <v>2006</v>
      </c>
      <c r="D3" s="13">
        <v>49.52</v>
      </c>
      <c r="E3" s="13">
        <v>8</v>
      </c>
      <c r="F3" s="13">
        <v>2.33</v>
      </c>
      <c r="G3" s="14">
        <v>96000</v>
      </c>
      <c r="H3" s="15">
        <v>2.2200000000000001E-2</v>
      </c>
      <c r="I3" s="15">
        <v>0.9778</v>
      </c>
      <c r="J3" s="15">
        <v>6.9800000000000001E-2</v>
      </c>
      <c r="K3" s="15">
        <v>0.93020000000000003</v>
      </c>
      <c r="L3" s="18">
        <f t="shared" ref="L3:L10" si="0">60000*K3</f>
        <v>55812</v>
      </c>
      <c r="M3" s="16">
        <v>6812</v>
      </c>
      <c r="N3" s="19">
        <f t="shared" ref="N3:N10" si="1">M3/L3</f>
        <v>0.12205260517451444</v>
      </c>
    </row>
    <row r="4" spans="1:14" x14ac:dyDescent="0.25">
      <c r="A4" s="12" t="s">
        <v>3466</v>
      </c>
      <c r="B4" s="13" t="s">
        <v>3488</v>
      </c>
      <c r="C4" s="13">
        <v>2007</v>
      </c>
      <c r="D4" s="13">
        <v>49.52</v>
      </c>
      <c r="E4" s="13">
        <v>7</v>
      </c>
      <c r="F4" s="13">
        <v>3.33</v>
      </c>
      <c r="G4" s="14">
        <v>84000</v>
      </c>
      <c r="H4" s="15">
        <v>1.8800000000000001E-2</v>
      </c>
      <c r="I4" s="15">
        <v>0.98119999999999996</v>
      </c>
      <c r="J4" s="15">
        <v>6.1866666700000003E-2</v>
      </c>
      <c r="K4" s="15">
        <v>0.93813333330000004</v>
      </c>
      <c r="L4" s="18">
        <f t="shared" si="0"/>
        <v>56287.999997999999</v>
      </c>
      <c r="M4" s="16">
        <v>7722</v>
      </c>
      <c r="N4" s="19">
        <f t="shared" si="1"/>
        <v>0.13718732234711439</v>
      </c>
    </row>
    <row r="5" spans="1:14" x14ac:dyDescent="0.25">
      <c r="A5" s="12" t="s">
        <v>3466</v>
      </c>
      <c r="B5" s="13" t="s">
        <v>3488</v>
      </c>
      <c r="C5" s="13">
        <v>2008</v>
      </c>
      <c r="D5" s="13">
        <v>49.52</v>
      </c>
      <c r="E5" s="13">
        <v>6</v>
      </c>
      <c r="F5" s="13">
        <v>3.33</v>
      </c>
      <c r="G5" s="14">
        <v>72000</v>
      </c>
      <c r="H5" s="15">
        <v>1.54E-2</v>
      </c>
      <c r="I5" s="15">
        <v>0.98460000000000003</v>
      </c>
      <c r="J5" s="15">
        <v>5.3933333299999997E-2</v>
      </c>
      <c r="K5" s="15">
        <v>0.94606666669999995</v>
      </c>
      <c r="L5" s="18">
        <f t="shared" si="0"/>
        <v>56764.000001999993</v>
      </c>
      <c r="M5" s="16">
        <v>9026</v>
      </c>
      <c r="N5" s="19">
        <f t="shared" si="1"/>
        <v>0.15900923119727262</v>
      </c>
    </row>
    <row r="6" spans="1:14" x14ac:dyDescent="0.25">
      <c r="A6" s="12" t="s">
        <v>3466</v>
      </c>
      <c r="B6" s="13" t="s">
        <v>3488</v>
      </c>
      <c r="C6" s="13">
        <v>2009</v>
      </c>
      <c r="D6" s="13">
        <v>49.52</v>
      </c>
      <c r="E6" s="13">
        <v>5</v>
      </c>
      <c r="F6" s="13">
        <v>3.33</v>
      </c>
      <c r="G6" s="14">
        <v>60000</v>
      </c>
      <c r="H6" s="15">
        <v>1.2E-2</v>
      </c>
      <c r="I6" s="15">
        <v>0.98799999999999999</v>
      </c>
      <c r="J6" s="15">
        <v>4.5999999999999999E-2</v>
      </c>
      <c r="K6" s="15">
        <v>0.95399999999999996</v>
      </c>
      <c r="L6" s="18">
        <f t="shared" si="0"/>
        <v>57240</v>
      </c>
      <c r="M6" s="16">
        <v>10528</v>
      </c>
      <c r="N6" s="19">
        <f t="shared" si="1"/>
        <v>0.18392732354996505</v>
      </c>
    </row>
    <row r="7" spans="1:14" x14ac:dyDescent="0.25">
      <c r="A7" s="12" t="s">
        <v>3466</v>
      </c>
      <c r="B7" s="13" t="s">
        <v>3488</v>
      </c>
      <c r="C7" s="13">
        <v>2010</v>
      </c>
      <c r="D7" s="13">
        <v>49.52</v>
      </c>
      <c r="E7" s="13">
        <v>4</v>
      </c>
      <c r="F7" s="13">
        <v>4</v>
      </c>
      <c r="G7" s="14">
        <v>48000</v>
      </c>
      <c r="H7" s="15">
        <v>9.5999999999999992E-3</v>
      </c>
      <c r="I7" s="15">
        <v>0.99039999999999995</v>
      </c>
      <c r="J7" s="15">
        <v>2.5600000000000001E-2</v>
      </c>
      <c r="K7" s="15">
        <v>0.97440000000000004</v>
      </c>
      <c r="L7" s="18">
        <f t="shared" si="0"/>
        <v>58464</v>
      </c>
      <c r="M7" s="16">
        <v>13618</v>
      </c>
      <c r="N7" s="19">
        <f t="shared" si="1"/>
        <v>0.23292966611932128</v>
      </c>
    </row>
    <row r="8" spans="1:14" x14ac:dyDescent="0.25">
      <c r="A8" s="12" t="s">
        <v>3466</v>
      </c>
      <c r="B8" s="13" t="s">
        <v>3488</v>
      </c>
      <c r="C8" s="13">
        <v>2011</v>
      </c>
      <c r="D8" s="13">
        <v>49.52</v>
      </c>
      <c r="E8" s="13">
        <v>3</v>
      </c>
      <c r="F8" s="13">
        <v>4</v>
      </c>
      <c r="G8" s="14">
        <v>36000</v>
      </c>
      <c r="H8" s="15">
        <v>7.1999999999999998E-3</v>
      </c>
      <c r="I8" s="15">
        <v>0.99280000000000002</v>
      </c>
      <c r="J8" s="15">
        <v>2.2200000000000001E-2</v>
      </c>
      <c r="K8" s="15">
        <v>0.9778</v>
      </c>
      <c r="L8" s="18">
        <f t="shared" si="0"/>
        <v>58668</v>
      </c>
      <c r="M8" s="16">
        <v>15171</v>
      </c>
      <c r="N8" s="19">
        <f t="shared" si="1"/>
        <v>0.25859071384741256</v>
      </c>
    </row>
    <row r="9" spans="1:14" x14ac:dyDescent="0.25">
      <c r="A9" s="12" t="s">
        <v>3466</v>
      </c>
      <c r="B9" s="13" t="s">
        <v>3488</v>
      </c>
      <c r="C9" s="13">
        <v>2012</v>
      </c>
      <c r="D9" s="13">
        <v>49.52</v>
      </c>
      <c r="E9" s="13">
        <v>2</v>
      </c>
      <c r="F9" s="13">
        <v>4</v>
      </c>
      <c r="G9" s="14">
        <v>24000</v>
      </c>
      <c r="H9" s="15">
        <v>4.7999999999999996E-3</v>
      </c>
      <c r="I9" s="15">
        <v>0.99519999999999997</v>
      </c>
      <c r="J9" s="15">
        <v>1.8800000000000001E-2</v>
      </c>
      <c r="K9" s="15">
        <v>0.98119999999999996</v>
      </c>
      <c r="L9" s="18">
        <f t="shared" si="0"/>
        <v>58872</v>
      </c>
      <c r="M9" s="16">
        <v>16805</v>
      </c>
      <c r="N9" s="19">
        <f t="shared" si="1"/>
        <v>0.2854497893735562</v>
      </c>
    </row>
    <row r="10" spans="1:14" x14ac:dyDescent="0.25">
      <c r="A10" s="12" t="s">
        <v>3466</v>
      </c>
      <c r="B10" s="13" t="s">
        <v>3488</v>
      </c>
      <c r="C10" s="13">
        <v>2013</v>
      </c>
      <c r="D10" s="13">
        <v>49.52</v>
      </c>
      <c r="E10" s="13">
        <v>1</v>
      </c>
      <c r="F10" s="13">
        <v>4</v>
      </c>
      <c r="G10" s="14">
        <v>12000</v>
      </c>
      <c r="H10" s="15">
        <v>2.3999999999999998E-3</v>
      </c>
      <c r="I10" s="15">
        <v>0.99760000000000004</v>
      </c>
      <c r="J10" s="15">
        <v>1.54E-2</v>
      </c>
      <c r="K10" s="15">
        <v>0.98460000000000003</v>
      </c>
      <c r="L10" s="18">
        <f t="shared" si="0"/>
        <v>59076</v>
      </c>
      <c r="M10" s="16">
        <v>18031</v>
      </c>
      <c r="N10" s="19">
        <f t="shared" si="1"/>
        <v>0.30521700859909268</v>
      </c>
    </row>
    <row r="11" spans="1:14" x14ac:dyDescent="0.25">
      <c r="L1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workbookViewId="0">
      <selection activeCell="C3" sqref="C3"/>
    </sheetView>
  </sheetViews>
  <sheetFormatPr defaultRowHeight="15" x14ac:dyDescent="0.25"/>
  <cols>
    <col min="3" max="3" width="13.140625" bestFit="1" customWidth="1"/>
  </cols>
  <sheetData>
    <row r="1" spans="1:4" x14ac:dyDescent="0.25">
      <c r="A1" s="20" t="s">
        <v>3021</v>
      </c>
      <c r="B1" s="20" t="s">
        <v>3029</v>
      </c>
      <c r="C1" s="20" t="s">
        <v>3564</v>
      </c>
      <c r="D1" s="20" t="s">
        <v>3565</v>
      </c>
    </row>
    <row r="2" spans="1:4" x14ac:dyDescent="0.25">
      <c r="A2" t="s">
        <v>3048</v>
      </c>
      <c r="B2" t="s">
        <v>3050</v>
      </c>
      <c r="C2">
        <v>30876</v>
      </c>
      <c r="D2">
        <v>43185</v>
      </c>
    </row>
    <row r="3" spans="1:4" x14ac:dyDescent="0.25">
      <c r="A3" t="s">
        <v>3048</v>
      </c>
      <c r="B3" t="s">
        <v>3052</v>
      </c>
      <c r="C3">
        <v>26522</v>
      </c>
      <c r="D3">
        <v>35415</v>
      </c>
    </row>
    <row r="4" spans="1:4" x14ac:dyDescent="0.25">
      <c r="A4" t="s">
        <v>3048</v>
      </c>
      <c r="B4" t="s">
        <v>3056</v>
      </c>
      <c r="C4">
        <v>26953</v>
      </c>
      <c r="D4">
        <v>36030</v>
      </c>
    </row>
    <row r="5" spans="1:4" x14ac:dyDescent="0.25">
      <c r="A5" t="s">
        <v>3048</v>
      </c>
      <c r="B5" t="s">
        <v>3058</v>
      </c>
      <c r="C5">
        <v>23070</v>
      </c>
      <c r="D5">
        <v>30635</v>
      </c>
    </row>
    <row r="6" spans="1:4" x14ac:dyDescent="0.25">
      <c r="A6" t="s">
        <v>3048</v>
      </c>
      <c r="B6" t="s">
        <v>3060</v>
      </c>
      <c r="C6">
        <v>20857</v>
      </c>
      <c r="D6">
        <v>31985</v>
      </c>
    </row>
    <row r="7" spans="1:4" x14ac:dyDescent="0.25">
      <c r="A7" t="s">
        <v>3048</v>
      </c>
      <c r="B7" t="s">
        <v>3062</v>
      </c>
      <c r="C7">
        <v>37250</v>
      </c>
      <c r="D7">
        <v>50920</v>
      </c>
    </row>
    <row r="8" spans="1:4" x14ac:dyDescent="0.25">
      <c r="A8" t="s">
        <v>3063</v>
      </c>
      <c r="B8" t="s">
        <v>3065</v>
      </c>
      <c r="C8">
        <v>27811</v>
      </c>
      <c r="D8">
        <v>29900</v>
      </c>
    </row>
    <row r="9" spans="1:4" x14ac:dyDescent="0.25">
      <c r="A9" t="s">
        <v>3063</v>
      </c>
      <c r="B9" t="s">
        <v>3067</v>
      </c>
      <c r="C9">
        <v>37855</v>
      </c>
      <c r="D9">
        <v>33800</v>
      </c>
    </row>
    <row r="10" spans="1:4" x14ac:dyDescent="0.25">
      <c r="A10" t="s">
        <v>3063</v>
      </c>
      <c r="B10" t="s">
        <v>3069</v>
      </c>
      <c r="C10">
        <v>34482</v>
      </c>
      <c r="D10">
        <v>43100</v>
      </c>
    </row>
    <row r="11" spans="1:4" x14ac:dyDescent="0.25">
      <c r="A11" t="s">
        <v>3063</v>
      </c>
      <c r="B11" t="s">
        <v>3071</v>
      </c>
      <c r="C11">
        <v>32035</v>
      </c>
      <c r="D11">
        <v>46500</v>
      </c>
    </row>
    <row r="12" spans="1:4" x14ac:dyDescent="0.25">
      <c r="A12" t="s">
        <v>3063</v>
      </c>
      <c r="B12" t="s">
        <v>3073</v>
      </c>
      <c r="C12">
        <v>41242</v>
      </c>
      <c r="D12">
        <v>47700</v>
      </c>
    </row>
    <row r="13" spans="1:4" x14ac:dyDescent="0.25">
      <c r="A13" t="s">
        <v>3063</v>
      </c>
      <c r="B13" t="s">
        <v>3075</v>
      </c>
      <c r="C13">
        <v>46979</v>
      </c>
      <c r="D13">
        <v>48100</v>
      </c>
    </row>
    <row r="14" spans="1:4" x14ac:dyDescent="0.25">
      <c r="A14" t="s">
        <v>3063</v>
      </c>
      <c r="B14" t="s">
        <v>3077</v>
      </c>
      <c r="C14">
        <v>50028</v>
      </c>
      <c r="D14">
        <v>52000</v>
      </c>
    </row>
    <row r="15" spans="1:4" x14ac:dyDescent="0.25">
      <c r="A15" t="s">
        <v>3063</v>
      </c>
      <c r="B15" t="s">
        <v>3079</v>
      </c>
      <c r="C15">
        <v>52850</v>
      </c>
      <c r="D15">
        <v>73400</v>
      </c>
    </row>
    <row r="16" spans="1:4" x14ac:dyDescent="0.25">
      <c r="A16" t="s">
        <v>3080</v>
      </c>
      <c r="B16" t="s">
        <v>3084</v>
      </c>
      <c r="C16">
        <v>31731</v>
      </c>
      <c r="D16">
        <v>38890</v>
      </c>
    </row>
    <row r="17" spans="1:4" x14ac:dyDescent="0.25">
      <c r="A17" t="s">
        <v>3080</v>
      </c>
      <c r="B17" t="s">
        <v>3086</v>
      </c>
      <c r="C17">
        <v>22604</v>
      </c>
      <c r="D17">
        <v>31660</v>
      </c>
    </row>
    <row r="18" spans="1:4" x14ac:dyDescent="0.25">
      <c r="A18" t="s">
        <v>3080</v>
      </c>
      <c r="B18" t="s">
        <v>3096</v>
      </c>
      <c r="C18">
        <v>19731</v>
      </c>
      <c r="D18">
        <v>29690</v>
      </c>
    </row>
    <row r="19" spans="1:4" x14ac:dyDescent="0.25">
      <c r="A19" t="s">
        <v>3101</v>
      </c>
      <c r="B19" t="s">
        <v>3103</v>
      </c>
      <c r="C19">
        <v>25127</v>
      </c>
      <c r="D19">
        <v>45100</v>
      </c>
    </row>
    <row r="20" spans="1:4" x14ac:dyDescent="0.25">
      <c r="A20" t="s">
        <v>3101</v>
      </c>
      <c r="B20" t="s">
        <v>3105</v>
      </c>
      <c r="C20">
        <v>45871</v>
      </c>
      <c r="D20">
        <v>63600</v>
      </c>
    </row>
    <row r="21" spans="1:4" x14ac:dyDescent="0.25">
      <c r="A21" t="s">
        <v>3101</v>
      </c>
      <c r="B21" t="s">
        <v>3109</v>
      </c>
      <c r="C21">
        <v>47780</v>
      </c>
      <c r="D21">
        <v>66345</v>
      </c>
    </row>
    <row r="22" spans="1:4" x14ac:dyDescent="0.25">
      <c r="A22" t="s">
        <v>3101</v>
      </c>
      <c r="B22" t="s">
        <v>3111</v>
      </c>
      <c r="C22">
        <v>50487</v>
      </c>
      <c r="D22">
        <v>63060</v>
      </c>
    </row>
    <row r="23" spans="1:4" x14ac:dyDescent="0.25">
      <c r="A23" t="s">
        <v>3101</v>
      </c>
      <c r="B23" t="s">
        <v>3113</v>
      </c>
      <c r="C23">
        <v>50102</v>
      </c>
      <c r="D23">
        <v>74425</v>
      </c>
    </row>
    <row r="24" spans="1:4" x14ac:dyDescent="0.25">
      <c r="A24" t="s">
        <v>3101</v>
      </c>
      <c r="B24" t="s">
        <v>3115</v>
      </c>
      <c r="C24">
        <v>57712</v>
      </c>
      <c r="D24">
        <v>63745</v>
      </c>
    </row>
    <row r="25" spans="1:4" x14ac:dyDescent="0.25">
      <c r="A25" t="s">
        <v>3118</v>
      </c>
      <c r="B25" t="s">
        <v>3124</v>
      </c>
      <c r="C25">
        <v>24357</v>
      </c>
      <c r="D25">
        <v>33055</v>
      </c>
    </row>
    <row r="26" spans="1:4" x14ac:dyDescent="0.25">
      <c r="A26" t="s">
        <v>3118</v>
      </c>
      <c r="B26" t="s">
        <v>3126</v>
      </c>
      <c r="C26">
        <v>12818</v>
      </c>
      <c r="D26">
        <v>17520</v>
      </c>
    </row>
    <row r="27" spans="1:4" x14ac:dyDescent="0.25">
      <c r="A27" t="s">
        <v>3118</v>
      </c>
      <c r="B27" t="s">
        <v>3128</v>
      </c>
      <c r="C27">
        <v>19357</v>
      </c>
      <c r="D27">
        <v>24360</v>
      </c>
    </row>
    <row r="28" spans="1:4" x14ac:dyDescent="0.25">
      <c r="A28" t="s">
        <v>3118</v>
      </c>
      <c r="B28" t="s">
        <v>3132</v>
      </c>
      <c r="C28">
        <v>14049</v>
      </c>
      <c r="D28">
        <v>26860</v>
      </c>
    </row>
    <row r="29" spans="1:4" x14ac:dyDescent="0.25">
      <c r="A29" t="s">
        <v>3118</v>
      </c>
      <c r="B29" t="s">
        <v>3134</v>
      </c>
      <c r="C29">
        <v>18454</v>
      </c>
      <c r="D29">
        <v>21995</v>
      </c>
    </row>
    <row r="30" spans="1:4" x14ac:dyDescent="0.25">
      <c r="A30" t="s">
        <v>3118</v>
      </c>
      <c r="B30" t="s">
        <v>3136</v>
      </c>
      <c r="C30">
        <v>32269</v>
      </c>
      <c r="D30">
        <v>47300</v>
      </c>
    </row>
    <row r="31" spans="1:4" x14ac:dyDescent="0.25">
      <c r="A31" t="s">
        <v>3118</v>
      </c>
      <c r="B31" t="s">
        <v>3138</v>
      </c>
      <c r="C31">
        <v>36467</v>
      </c>
      <c r="D31">
        <v>53620</v>
      </c>
    </row>
    <row r="32" spans="1:4" x14ac:dyDescent="0.25">
      <c r="A32" t="s">
        <v>3118</v>
      </c>
      <c r="B32" t="s">
        <v>3140</v>
      </c>
      <c r="C32">
        <v>30604</v>
      </c>
      <c r="D32">
        <v>44600</v>
      </c>
    </row>
    <row r="33" spans="1:4" x14ac:dyDescent="0.25">
      <c r="A33" t="s">
        <v>3118</v>
      </c>
      <c r="B33" t="s">
        <v>3142</v>
      </c>
      <c r="C33">
        <v>22542</v>
      </c>
      <c r="D33">
        <v>30510</v>
      </c>
    </row>
    <row r="34" spans="1:4" x14ac:dyDescent="0.25">
      <c r="A34" t="s">
        <v>3118</v>
      </c>
      <c r="B34" t="s">
        <v>3144</v>
      </c>
      <c r="C34">
        <v>22214</v>
      </c>
      <c r="D34">
        <v>34185</v>
      </c>
    </row>
    <row r="35" spans="1:4" x14ac:dyDescent="0.25">
      <c r="A35" t="s">
        <v>3145</v>
      </c>
      <c r="B35" t="s">
        <v>3147</v>
      </c>
      <c r="C35">
        <v>14398</v>
      </c>
      <c r="D35">
        <v>21700</v>
      </c>
    </row>
    <row r="36" spans="1:4" x14ac:dyDescent="0.25">
      <c r="A36" t="s">
        <v>3145</v>
      </c>
      <c r="B36" t="s">
        <v>3149</v>
      </c>
      <c r="C36">
        <v>21494</v>
      </c>
      <c r="D36">
        <v>30895</v>
      </c>
    </row>
    <row r="37" spans="1:4" x14ac:dyDescent="0.25">
      <c r="A37" t="s">
        <v>3145</v>
      </c>
      <c r="B37" t="s">
        <v>3161</v>
      </c>
      <c r="C37">
        <v>21577</v>
      </c>
      <c r="D37">
        <v>30765</v>
      </c>
    </row>
    <row r="38" spans="1:4" x14ac:dyDescent="0.25">
      <c r="A38" t="s">
        <v>3162</v>
      </c>
      <c r="B38" t="s">
        <v>3164</v>
      </c>
      <c r="C38">
        <v>13627</v>
      </c>
      <c r="D38">
        <v>19795</v>
      </c>
    </row>
    <row r="39" spans="1:4" x14ac:dyDescent="0.25">
      <c r="A39" t="s">
        <v>3162</v>
      </c>
      <c r="B39" t="s">
        <v>3166</v>
      </c>
      <c r="C39">
        <v>19204</v>
      </c>
      <c r="D39">
        <v>26995</v>
      </c>
    </row>
    <row r="40" spans="1:4" x14ac:dyDescent="0.25">
      <c r="A40" t="s">
        <v>3162</v>
      </c>
      <c r="B40" t="s">
        <v>3168</v>
      </c>
      <c r="C40">
        <v>21553</v>
      </c>
      <c r="D40">
        <v>29995</v>
      </c>
    </row>
    <row r="41" spans="1:4" x14ac:dyDescent="0.25">
      <c r="A41" t="s">
        <v>3162</v>
      </c>
      <c r="B41" t="s">
        <v>3170</v>
      </c>
      <c r="C41">
        <v>16444</v>
      </c>
      <c r="D41">
        <v>20595</v>
      </c>
    </row>
    <row r="42" spans="1:4" x14ac:dyDescent="0.25">
      <c r="A42" t="s">
        <v>3162</v>
      </c>
      <c r="B42" t="s">
        <v>3172</v>
      </c>
      <c r="C42">
        <v>13351</v>
      </c>
      <c r="D42">
        <v>19995</v>
      </c>
    </row>
    <row r="43" spans="1:4" x14ac:dyDescent="0.25">
      <c r="A43" t="s">
        <v>3175</v>
      </c>
      <c r="B43" t="s">
        <v>3177</v>
      </c>
      <c r="C43">
        <v>19206</v>
      </c>
      <c r="D43">
        <v>28100</v>
      </c>
    </row>
    <row r="44" spans="1:4" x14ac:dyDescent="0.25">
      <c r="A44" t="s">
        <v>3175</v>
      </c>
      <c r="B44" t="s">
        <v>3179</v>
      </c>
      <c r="C44">
        <v>15494</v>
      </c>
      <c r="D44">
        <v>22470</v>
      </c>
    </row>
    <row r="45" spans="1:4" x14ac:dyDescent="0.25">
      <c r="A45" t="s">
        <v>3175</v>
      </c>
      <c r="B45" t="s">
        <v>3181</v>
      </c>
      <c r="C45">
        <v>32071</v>
      </c>
      <c r="D45">
        <v>38535</v>
      </c>
    </row>
    <row r="46" spans="1:4" x14ac:dyDescent="0.25">
      <c r="A46" t="s">
        <v>3175</v>
      </c>
      <c r="B46" t="s">
        <v>3183</v>
      </c>
      <c r="C46">
        <v>23576</v>
      </c>
      <c r="D46">
        <v>29100</v>
      </c>
    </row>
    <row r="47" spans="1:4" x14ac:dyDescent="0.25">
      <c r="A47" t="s">
        <v>3175</v>
      </c>
      <c r="B47" t="s">
        <v>3185</v>
      </c>
      <c r="C47">
        <v>10107</v>
      </c>
      <c r="D47">
        <v>14855</v>
      </c>
    </row>
    <row r="48" spans="1:4" x14ac:dyDescent="0.25">
      <c r="A48" t="s">
        <v>3175</v>
      </c>
      <c r="B48" t="s">
        <v>3187</v>
      </c>
      <c r="C48">
        <v>9842</v>
      </c>
      <c r="D48">
        <v>14355</v>
      </c>
    </row>
    <row r="49" spans="1:4" x14ac:dyDescent="0.25">
      <c r="A49" t="s">
        <v>3175</v>
      </c>
      <c r="B49" t="s">
        <v>3191</v>
      </c>
      <c r="C49">
        <v>13857</v>
      </c>
      <c r="D49">
        <v>19200</v>
      </c>
    </row>
    <row r="50" spans="1:4" x14ac:dyDescent="0.25">
      <c r="A50" t="s">
        <v>3175</v>
      </c>
      <c r="B50" t="s">
        <v>3193</v>
      </c>
      <c r="C50">
        <v>12256</v>
      </c>
      <c r="D50">
        <v>16810</v>
      </c>
    </row>
    <row r="51" spans="1:4" x14ac:dyDescent="0.25">
      <c r="A51" t="s">
        <v>3175</v>
      </c>
      <c r="B51" t="s">
        <v>3197</v>
      </c>
      <c r="C51">
        <v>16819</v>
      </c>
      <c r="D51">
        <v>21970</v>
      </c>
    </row>
    <row r="52" spans="1:4" x14ac:dyDescent="0.25">
      <c r="A52" t="s">
        <v>3175</v>
      </c>
      <c r="B52" t="s">
        <v>3199</v>
      </c>
      <c r="C52">
        <v>20510</v>
      </c>
      <c r="D52">
        <v>27510</v>
      </c>
    </row>
    <row r="53" spans="1:4" x14ac:dyDescent="0.25">
      <c r="A53" t="s">
        <v>3175</v>
      </c>
      <c r="B53" t="s">
        <v>3201</v>
      </c>
      <c r="C53">
        <v>17253</v>
      </c>
      <c r="D53">
        <v>26780</v>
      </c>
    </row>
    <row r="54" spans="1:4" x14ac:dyDescent="0.25">
      <c r="A54" t="s">
        <v>3202</v>
      </c>
      <c r="B54" t="s">
        <v>3204</v>
      </c>
      <c r="C54">
        <v>26424</v>
      </c>
      <c r="D54">
        <v>34050</v>
      </c>
    </row>
    <row r="55" spans="1:4" x14ac:dyDescent="0.25">
      <c r="A55" t="s">
        <v>3202</v>
      </c>
      <c r="B55" t="s">
        <v>3210</v>
      </c>
      <c r="C55">
        <v>18008</v>
      </c>
      <c r="D55">
        <v>26075</v>
      </c>
    </row>
    <row r="56" spans="1:4" x14ac:dyDescent="0.25">
      <c r="A56" t="s">
        <v>3202</v>
      </c>
      <c r="B56" t="s">
        <v>3212</v>
      </c>
      <c r="C56">
        <v>21267</v>
      </c>
      <c r="D56">
        <v>26465</v>
      </c>
    </row>
    <row r="57" spans="1:4" x14ac:dyDescent="0.25">
      <c r="A57" t="s">
        <v>3202</v>
      </c>
      <c r="B57" t="s">
        <v>3216</v>
      </c>
      <c r="C57">
        <v>30469</v>
      </c>
      <c r="D57">
        <v>46335</v>
      </c>
    </row>
    <row r="58" spans="1:4" x14ac:dyDescent="0.25">
      <c r="A58" t="s">
        <v>3217</v>
      </c>
      <c r="B58" t="s">
        <v>3219</v>
      </c>
      <c r="C58">
        <v>18682</v>
      </c>
      <c r="D58">
        <v>21955</v>
      </c>
    </row>
    <row r="59" spans="1:4" x14ac:dyDescent="0.25">
      <c r="A59" t="s">
        <v>3217</v>
      </c>
      <c r="B59" t="s">
        <v>3221</v>
      </c>
      <c r="C59">
        <v>18658</v>
      </c>
      <c r="D59">
        <v>24635</v>
      </c>
    </row>
    <row r="60" spans="1:4" x14ac:dyDescent="0.25">
      <c r="A60" t="s">
        <v>3217</v>
      </c>
      <c r="B60" t="s">
        <v>3223</v>
      </c>
      <c r="C60">
        <v>19041</v>
      </c>
      <c r="D60">
        <v>18390</v>
      </c>
    </row>
    <row r="61" spans="1:4" x14ac:dyDescent="0.25">
      <c r="A61" t="s">
        <v>3217</v>
      </c>
      <c r="B61" t="s">
        <v>3225</v>
      </c>
      <c r="C61">
        <v>18465</v>
      </c>
      <c r="D61">
        <v>22945</v>
      </c>
    </row>
    <row r="62" spans="1:4" x14ac:dyDescent="0.25">
      <c r="A62" t="s">
        <v>3217</v>
      </c>
      <c r="B62" t="s">
        <v>3231</v>
      </c>
      <c r="C62">
        <v>13663</v>
      </c>
      <c r="D62">
        <v>15525</v>
      </c>
    </row>
    <row r="63" spans="1:4" x14ac:dyDescent="0.25">
      <c r="A63" t="s">
        <v>3217</v>
      </c>
      <c r="B63" t="s">
        <v>3233</v>
      </c>
      <c r="C63">
        <v>14296</v>
      </c>
      <c r="D63">
        <v>18725</v>
      </c>
    </row>
    <row r="64" spans="1:4" x14ac:dyDescent="0.25">
      <c r="A64" t="s">
        <v>3217</v>
      </c>
      <c r="B64" t="s">
        <v>3235</v>
      </c>
      <c r="C64">
        <v>21367</v>
      </c>
      <c r="D64">
        <v>28835</v>
      </c>
    </row>
    <row r="65" spans="1:4" x14ac:dyDescent="0.25">
      <c r="A65" t="s">
        <v>3217</v>
      </c>
      <c r="B65" t="s">
        <v>3237</v>
      </c>
      <c r="C65">
        <v>22831</v>
      </c>
      <c r="D65">
        <v>28825</v>
      </c>
    </row>
    <row r="66" spans="1:4" x14ac:dyDescent="0.25">
      <c r="A66" t="s">
        <v>3217</v>
      </c>
      <c r="B66" t="s">
        <v>3239</v>
      </c>
      <c r="C66">
        <v>31810</v>
      </c>
      <c r="D66">
        <v>29670</v>
      </c>
    </row>
    <row r="67" spans="1:4" x14ac:dyDescent="0.25">
      <c r="A67" t="s">
        <v>3217</v>
      </c>
      <c r="B67" t="s">
        <v>3241</v>
      </c>
      <c r="C67">
        <v>22817</v>
      </c>
      <c r="D67">
        <v>29575</v>
      </c>
    </row>
    <row r="68" spans="1:4" x14ac:dyDescent="0.25">
      <c r="A68" t="s">
        <v>3244</v>
      </c>
      <c r="B68" t="s">
        <v>3246</v>
      </c>
      <c r="C68">
        <v>12134</v>
      </c>
      <c r="D68">
        <v>14645</v>
      </c>
    </row>
    <row r="69" spans="1:4" x14ac:dyDescent="0.25">
      <c r="A69" t="s">
        <v>3244</v>
      </c>
      <c r="B69" t="s">
        <v>3248</v>
      </c>
      <c r="C69">
        <v>13503</v>
      </c>
      <c r="D69">
        <v>17200</v>
      </c>
    </row>
    <row r="70" spans="1:4" x14ac:dyDescent="0.25">
      <c r="A70" t="s">
        <v>3244</v>
      </c>
      <c r="B70" t="s">
        <v>3254</v>
      </c>
      <c r="C70">
        <v>38039</v>
      </c>
      <c r="D70">
        <v>61250</v>
      </c>
    </row>
    <row r="71" spans="1:4" x14ac:dyDescent="0.25">
      <c r="A71" t="s">
        <v>3244</v>
      </c>
      <c r="B71" t="s">
        <v>3256</v>
      </c>
      <c r="C71">
        <v>28229</v>
      </c>
      <c r="D71">
        <v>35200</v>
      </c>
    </row>
    <row r="72" spans="1:4" x14ac:dyDescent="0.25">
      <c r="A72" t="s">
        <v>3244</v>
      </c>
      <c r="B72" t="s">
        <v>3258</v>
      </c>
      <c r="C72">
        <v>19415</v>
      </c>
      <c r="D72">
        <v>29900</v>
      </c>
    </row>
    <row r="73" spans="1:4" x14ac:dyDescent="0.25">
      <c r="A73" t="s">
        <v>3244</v>
      </c>
      <c r="B73" t="s">
        <v>3260</v>
      </c>
      <c r="C73">
        <v>19410</v>
      </c>
      <c r="D73">
        <v>21450</v>
      </c>
    </row>
    <row r="74" spans="1:4" x14ac:dyDescent="0.25">
      <c r="A74" t="s">
        <v>3244</v>
      </c>
      <c r="B74" t="s">
        <v>3262</v>
      </c>
      <c r="C74">
        <v>16368</v>
      </c>
      <c r="D74">
        <v>21450</v>
      </c>
    </row>
    <row r="75" spans="1:4" x14ac:dyDescent="0.25">
      <c r="A75" t="s">
        <v>3265</v>
      </c>
      <c r="B75" t="s">
        <v>3271</v>
      </c>
      <c r="C75">
        <v>45876</v>
      </c>
      <c r="D75">
        <v>44950</v>
      </c>
    </row>
    <row r="76" spans="1:4" x14ac:dyDescent="0.25">
      <c r="A76" t="s">
        <v>3265</v>
      </c>
      <c r="B76" t="s">
        <v>3277</v>
      </c>
      <c r="C76">
        <v>24424</v>
      </c>
      <c r="D76">
        <v>32950</v>
      </c>
    </row>
    <row r="77" spans="1:4" x14ac:dyDescent="0.25">
      <c r="A77" t="s">
        <v>3265</v>
      </c>
      <c r="B77" t="s">
        <v>3281</v>
      </c>
      <c r="C77">
        <v>42627</v>
      </c>
      <c r="D77">
        <v>48700</v>
      </c>
    </row>
    <row r="78" spans="1:4" x14ac:dyDescent="0.25">
      <c r="A78" t="s">
        <v>3265</v>
      </c>
      <c r="B78" t="s">
        <v>3285</v>
      </c>
      <c r="C78">
        <v>48980</v>
      </c>
      <c r="D78">
        <v>54750</v>
      </c>
    </row>
    <row r="79" spans="1:4" x14ac:dyDescent="0.25">
      <c r="A79" t="s">
        <v>3265</v>
      </c>
      <c r="B79" t="s">
        <v>3287</v>
      </c>
      <c r="C79">
        <v>51342</v>
      </c>
      <c r="D79">
        <v>62700</v>
      </c>
    </row>
    <row r="80" spans="1:4" x14ac:dyDescent="0.25">
      <c r="A80" t="s">
        <v>3288</v>
      </c>
      <c r="B80" t="s">
        <v>3292</v>
      </c>
      <c r="C80">
        <v>15884</v>
      </c>
      <c r="D80">
        <v>19495</v>
      </c>
    </row>
    <row r="81" spans="1:4" x14ac:dyDescent="0.25">
      <c r="A81" t="s">
        <v>3288</v>
      </c>
      <c r="B81" t="s">
        <v>3294</v>
      </c>
      <c r="C81">
        <v>25520</v>
      </c>
      <c r="D81">
        <v>64380</v>
      </c>
    </row>
    <row r="82" spans="1:4" x14ac:dyDescent="0.25">
      <c r="A82" t="s">
        <v>3288</v>
      </c>
      <c r="B82" t="s">
        <v>3298</v>
      </c>
      <c r="C82">
        <v>15189</v>
      </c>
      <c r="D82">
        <v>15995</v>
      </c>
    </row>
    <row r="83" spans="1:4" x14ac:dyDescent="0.25">
      <c r="A83" t="s">
        <v>3288</v>
      </c>
      <c r="B83" t="s">
        <v>3300</v>
      </c>
      <c r="C83">
        <v>22427</v>
      </c>
      <c r="D83">
        <v>22395</v>
      </c>
    </row>
    <row r="84" spans="1:4" x14ac:dyDescent="0.25">
      <c r="A84" t="s">
        <v>3301</v>
      </c>
      <c r="B84" t="s">
        <v>3307</v>
      </c>
      <c r="C84">
        <v>12596</v>
      </c>
      <c r="D84">
        <v>19700</v>
      </c>
    </row>
    <row r="85" spans="1:4" x14ac:dyDescent="0.25">
      <c r="A85" t="s">
        <v>3301</v>
      </c>
      <c r="B85" t="s">
        <v>3309</v>
      </c>
      <c r="C85">
        <v>11840</v>
      </c>
      <c r="D85">
        <v>15400</v>
      </c>
    </row>
    <row r="86" spans="1:4" x14ac:dyDescent="0.25">
      <c r="A86" t="s">
        <v>3301</v>
      </c>
      <c r="B86" t="s">
        <v>3311</v>
      </c>
      <c r="C86">
        <v>17332</v>
      </c>
      <c r="D86">
        <v>21500</v>
      </c>
    </row>
    <row r="87" spans="1:4" x14ac:dyDescent="0.25">
      <c r="A87" t="s">
        <v>3301</v>
      </c>
      <c r="B87" t="s">
        <v>3313</v>
      </c>
      <c r="C87">
        <v>10655</v>
      </c>
      <c r="D87">
        <v>14000</v>
      </c>
    </row>
    <row r="88" spans="1:4" x14ac:dyDescent="0.25">
      <c r="A88" t="s">
        <v>3301</v>
      </c>
      <c r="B88" t="s">
        <v>3315</v>
      </c>
      <c r="C88">
        <v>10294</v>
      </c>
      <c r="D88">
        <v>13900</v>
      </c>
    </row>
    <row r="89" spans="1:4" x14ac:dyDescent="0.25">
      <c r="A89" t="s">
        <v>3301</v>
      </c>
      <c r="B89" t="s">
        <v>3321</v>
      </c>
      <c r="C89">
        <v>18773</v>
      </c>
      <c r="D89">
        <v>24100</v>
      </c>
    </row>
    <row r="90" spans="1:4" x14ac:dyDescent="0.25">
      <c r="A90" t="s">
        <v>3301</v>
      </c>
      <c r="B90" t="s">
        <v>3323</v>
      </c>
      <c r="C90">
        <v>12596</v>
      </c>
      <c r="D90">
        <v>14900</v>
      </c>
    </row>
    <row r="91" spans="1:4" x14ac:dyDescent="0.25">
      <c r="A91" t="s">
        <v>3301</v>
      </c>
      <c r="B91" t="s">
        <v>3327</v>
      </c>
      <c r="C91">
        <v>17488</v>
      </c>
      <c r="D91">
        <v>21600</v>
      </c>
    </row>
    <row r="92" spans="1:4" x14ac:dyDescent="0.25">
      <c r="A92" t="s">
        <v>3328</v>
      </c>
      <c r="B92" t="s">
        <v>3330</v>
      </c>
      <c r="C92">
        <v>24280</v>
      </c>
      <c r="D92">
        <v>32050</v>
      </c>
    </row>
    <row r="93" spans="1:4" x14ac:dyDescent="0.25">
      <c r="A93" t="s">
        <v>3328</v>
      </c>
      <c r="B93" t="s">
        <v>3332</v>
      </c>
      <c r="C93">
        <v>32119</v>
      </c>
      <c r="D93">
        <v>36620</v>
      </c>
    </row>
    <row r="94" spans="1:4" x14ac:dyDescent="0.25">
      <c r="A94" t="s">
        <v>3328</v>
      </c>
      <c r="B94" t="s">
        <v>3334</v>
      </c>
      <c r="C94">
        <v>38999</v>
      </c>
      <c r="D94">
        <v>47700</v>
      </c>
    </row>
    <row r="95" spans="1:4" x14ac:dyDescent="0.25">
      <c r="A95" t="s">
        <v>3328</v>
      </c>
      <c r="B95" t="s">
        <v>3336</v>
      </c>
      <c r="C95">
        <v>46445</v>
      </c>
      <c r="D95">
        <v>60430</v>
      </c>
    </row>
    <row r="96" spans="1:4" x14ac:dyDescent="0.25">
      <c r="A96" t="s">
        <v>3328</v>
      </c>
      <c r="B96" t="s">
        <v>3340</v>
      </c>
      <c r="C96">
        <v>42896</v>
      </c>
      <c r="D96">
        <v>49085</v>
      </c>
    </row>
    <row r="97" spans="1:4" x14ac:dyDescent="0.25">
      <c r="A97" t="s">
        <v>3328</v>
      </c>
      <c r="B97" t="s">
        <v>3342</v>
      </c>
      <c r="C97">
        <v>27146</v>
      </c>
      <c r="D97">
        <v>36100</v>
      </c>
    </row>
    <row r="98" spans="1:4" x14ac:dyDescent="0.25">
      <c r="A98" t="s">
        <v>3328</v>
      </c>
      <c r="B98" t="s">
        <v>3344</v>
      </c>
      <c r="C98">
        <v>31614</v>
      </c>
      <c r="D98">
        <v>39615</v>
      </c>
    </row>
    <row r="99" spans="1:4" x14ac:dyDescent="0.25">
      <c r="A99" t="s">
        <v>3328</v>
      </c>
      <c r="B99" t="s">
        <v>3346</v>
      </c>
      <c r="C99">
        <v>47869</v>
      </c>
      <c r="D99">
        <v>63600</v>
      </c>
    </row>
    <row r="100" spans="1:4" x14ac:dyDescent="0.25">
      <c r="A100" t="s">
        <v>3328</v>
      </c>
      <c r="B100" t="s">
        <v>3348</v>
      </c>
      <c r="C100">
        <v>60045</v>
      </c>
      <c r="D100">
        <v>72140</v>
      </c>
    </row>
    <row r="101" spans="1:4" x14ac:dyDescent="0.25">
      <c r="A101" t="s">
        <v>3328</v>
      </c>
      <c r="B101" t="s">
        <v>3350</v>
      </c>
      <c r="C101">
        <v>86527</v>
      </c>
      <c r="D101">
        <v>120060</v>
      </c>
    </row>
    <row r="102" spans="1:4" x14ac:dyDescent="0.25">
      <c r="A102" t="s">
        <v>3328</v>
      </c>
      <c r="B102" t="s">
        <v>3354</v>
      </c>
      <c r="C102">
        <v>68653</v>
      </c>
      <c r="D102">
        <v>82630</v>
      </c>
    </row>
    <row r="103" spans="1:4" x14ac:dyDescent="0.25">
      <c r="A103" t="s">
        <v>3328</v>
      </c>
      <c r="B103" t="s">
        <v>3356</v>
      </c>
      <c r="C103">
        <v>35805</v>
      </c>
      <c r="D103">
        <v>39760</v>
      </c>
    </row>
    <row r="104" spans="1:4" x14ac:dyDescent="0.25">
      <c r="A104" t="s">
        <v>3328</v>
      </c>
      <c r="B104" t="s">
        <v>3358</v>
      </c>
      <c r="C104">
        <v>40112</v>
      </c>
      <c r="D104">
        <v>47445</v>
      </c>
    </row>
    <row r="105" spans="1:4" x14ac:dyDescent="0.25">
      <c r="A105" t="s">
        <v>3359</v>
      </c>
      <c r="B105" t="s">
        <v>3365</v>
      </c>
      <c r="C105">
        <v>27058</v>
      </c>
      <c r="D105">
        <v>40690</v>
      </c>
    </row>
    <row r="106" spans="1:4" x14ac:dyDescent="0.25">
      <c r="A106" t="s">
        <v>3359</v>
      </c>
      <c r="B106" t="s">
        <v>3369</v>
      </c>
      <c r="C106">
        <v>29075</v>
      </c>
      <c r="D106">
        <v>38575</v>
      </c>
    </row>
    <row r="107" spans="1:4" x14ac:dyDescent="0.25">
      <c r="A107" t="s">
        <v>3359</v>
      </c>
      <c r="B107" t="s">
        <v>3371</v>
      </c>
      <c r="C107">
        <v>25761</v>
      </c>
      <c r="D107">
        <v>25190</v>
      </c>
    </row>
    <row r="108" spans="1:4" x14ac:dyDescent="0.25">
      <c r="A108" t="s">
        <v>3359</v>
      </c>
      <c r="B108" t="s">
        <v>3373</v>
      </c>
      <c r="C108">
        <v>41969</v>
      </c>
      <c r="D108">
        <v>60120</v>
      </c>
    </row>
    <row r="109" spans="1:4" x14ac:dyDescent="0.25">
      <c r="A109" t="s">
        <v>3359</v>
      </c>
      <c r="B109" t="s">
        <v>3375</v>
      </c>
      <c r="C109">
        <v>39236</v>
      </c>
      <c r="D109">
        <v>56165</v>
      </c>
    </row>
    <row r="110" spans="1:4" x14ac:dyDescent="0.25">
      <c r="A110" t="s">
        <v>3376</v>
      </c>
      <c r="B110" t="s">
        <v>3380</v>
      </c>
      <c r="C110">
        <v>29765</v>
      </c>
      <c r="D110">
        <v>29985</v>
      </c>
    </row>
    <row r="111" spans="1:4" x14ac:dyDescent="0.25">
      <c r="A111" t="s">
        <v>3376</v>
      </c>
      <c r="B111" t="s">
        <v>3382</v>
      </c>
      <c r="C111">
        <v>12012</v>
      </c>
      <c r="D111">
        <v>14720</v>
      </c>
    </row>
    <row r="112" spans="1:4" x14ac:dyDescent="0.25">
      <c r="A112" t="s">
        <v>3376</v>
      </c>
      <c r="B112" t="s">
        <v>3384</v>
      </c>
      <c r="C112">
        <v>20129</v>
      </c>
      <c r="D112">
        <v>18945</v>
      </c>
    </row>
    <row r="113" spans="1:4" x14ac:dyDescent="0.25">
      <c r="A113" t="s">
        <v>3376</v>
      </c>
      <c r="B113" t="s">
        <v>3386</v>
      </c>
      <c r="C113">
        <v>18366</v>
      </c>
      <c r="D113">
        <v>16945</v>
      </c>
    </row>
    <row r="114" spans="1:4" x14ac:dyDescent="0.25">
      <c r="A114" t="s">
        <v>3376</v>
      </c>
      <c r="B114" t="s">
        <v>3389</v>
      </c>
      <c r="C114">
        <v>15271</v>
      </c>
      <c r="D114">
        <v>20140</v>
      </c>
    </row>
    <row r="115" spans="1:4" x14ac:dyDescent="0.25">
      <c r="A115" t="s">
        <v>3376</v>
      </c>
      <c r="B115" t="s">
        <v>3393</v>
      </c>
      <c r="C115">
        <v>14978</v>
      </c>
      <c r="D115">
        <v>21190</v>
      </c>
    </row>
    <row r="116" spans="1:4" x14ac:dyDescent="0.25">
      <c r="A116" t="s">
        <v>3398</v>
      </c>
      <c r="B116" t="s">
        <v>3408</v>
      </c>
      <c r="C116">
        <v>12475</v>
      </c>
      <c r="D116">
        <v>17195</v>
      </c>
    </row>
    <row r="117" spans="1:4" x14ac:dyDescent="0.25">
      <c r="A117" t="s">
        <v>3398</v>
      </c>
      <c r="B117" t="s">
        <v>3410</v>
      </c>
      <c r="C117">
        <v>14482</v>
      </c>
      <c r="D117">
        <v>19470</v>
      </c>
    </row>
    <row r="118" spans="1:4" x14ac:dyDescent="0.25">
      <c r="A118" t="s">
        <v>3398</v>
      </c>
      <c r="B118" t="s">
        <v>3412</v>
      </c>
      <c r="C118">
        <v>16082</v>
      </c>
      <c r="D118">
        <v>22995</v>
      </c>
    </row>
    <row r="119" spans="1:4" x14ac:dyDescent="0.25">
      <c r="A119" t="s">
        <v>3413</v>
      </c>
      <c r="B119" t="s">
        <v>3415</v>
      </c>
      <c r="C119">
        <v>15306</v>
      </c>
      <c r="D119">
        <v>22170</v>
      </c>
    </row>
    <row r="120" spans="1:4" x14ac:dyDescent="0.25">
      <c r="A120" t="s">
        <v>3413</v>
      </c>
      <c r="B120" t="s">
        <v>3417</v>
      </c>
      <c r="C120">
        <v>26912</v>
      </c>
      <c r="D120">
        <v>37590</v>
      </c>
    </row>
    <row r="121" spans="1:4" x14ac:dyDescent="0.25">
      <c r="A121" t="s">
        <v>3413</v>
      </c>
      <c r="B121" t="s">
        <v>3419</v>
      </c>
      <c r="C121">
        <v>13129</v>
      </c>
      <c r="D121">
        <v>16900</v>
      </c>
    </row>
    <row r="122" spans="1:4" x14ac:dyDescent="0.25">
      <c r="A122" t="s">
        <v>3413</v>
      </c>
      <c r="B122" t="s">
        <v>3421</v>
      </c>
      <c r="C122">
        <v>14405</v>
      </c>
      <c r="D122">
        <v>17990</v>
      </c>
    </row>
    <row r="123" spans="1:4" x14ac:dyDescent="0.25">
      <c r="A123" t="s">
        <v>3413</v>
      </c>
      <c r="B123" t="s">
        <v>3423</v>
      </c>
      <c r="C123">
        <v>15431</v>
      </c>
      <c r="D123">
        <v>19170</v>
      </c>
    </row>
    <row r="124" spans="1:4" x14ac:dyDescent="0.25">
      <c r="A124" t="s">
        <v>3413</v>
      </c>
      <c r="B124" t="s">
        <v>3425</v>
      </c>
      <c r="C124">
        <v>18725</v>
      </c>
      <c r="D124">
        <v>28980</v>
      </c>
    </row>
    <row r="125" spans="1:4" x14ac:dyDescent="0.25">
      <c r="A125" t="s">
        <v>3413</v>
      </c>
      <c r="B125" t="s">
        <v>3427</v>
      </c>
      <c r="C125">
        <v>21112</v>
      </c>
      <c r="D125">
        <v>31290</v>
      </c>
    </row>
    <row r="126" spans="1:4" x14ac:dyDescent="0.25">
      <c r="A126" t="s">
        <v>3413</v>
      </c>
      <c r="B126" t="s">
        <v>3429</v>
      </c>
      <c r="C126">
        <v>19584</v>
      </c>
      <c r="D126">
        <v>28530</v>
      </c>
    </row>
    <row r="127" spans="1:4" x14ac:dyDescent="0.25">
      <c r="A127" t="s">
        <v>3413</v>
      </c>
      <c r="B127" t="s">
        <v>3431</v>
      </c>
      <c r="C127">
        <v>22181</v>
      </c>
      <c r="D127">
        <v>29110</v>
      </c>
    </row>
    <row r="128" spans="1:4" x14ac:dyDescent="0.25">
      <c r="A128" t="s">
        <v>3413</v>
      </c>
      <c r="B128" t="s">
        <v>3433</v>
      </c>
      <c r="C128">
        <v>27823</v>
      </c>
      <c r="D128">
        <v>26220</v>
      </c>
    </row>
    <row r="129" spans="1:4" x14ac:dyDescent="0.25">
      <c r="A129" t="s">
        <v>3413</v>
      </c>
      <c r="B129" t="s">
        <v>3435</v>
      </c>
      <c r="C129">
        <v>15519</v>
      </c>
      <c r="D129">
        <v>22790</v>
      </c>
    </row>
    <row r="130" spans="1:4" x14ac:dyDescent="0.25">
      <c r="A130" t="s">
        <v>3413</v>
      </c>
      <c r="B130" t="s">
        <v>3437</v>
      </c>
      <c r="C130">
        <v>10818</v>
      </c>
      <c r="D130">
        <v>15990</v>
      </c>
    </row>
    <row r="131" spans="1:4" x14ac:dyDescent="0.25">
      <c r="A131" t="s">
        <v>3413</v>
      </c>
      <c r="B131" t="s">
        <v>3439</v>
      </c>
      <c r="C131">
        <v>19872</v>
      </c>
      <c r="D131">
        <v>29360</v>
      </c>
    </row>
    <row r="132" spans="1:4" x14ac:dyDescent="0.25">
      <c r="A132" t="s">
        <v>3413</v>
      </c>
      <c r="B132" t="s">
        <v>3443</v>
      </c>
      <c r="C132">
        <v>10932</v>
      </c>
      <c r="D132">
        <v>11990</v>
      </c>
    </row>
    <row r="133" spans="1:4" x14ac:dyDescent="0.25">
      <c r="A133" t="s">
        <v>3413</v>
      </c>
      <c r="B133" t="s">
        <v>3445</v>
      </c>
      <c r="C133">
        <v>22581</v>
      </c>
      <c r="D133">
        <v>23390</v>
      </c>
    </row>
    <row r="134" spans="1:4" x14ac:dyDescent="0.25">
      <c r="A134" t="s">
        <v>3446</v>
      </c>
      <c r="B134" t="s">
        <v>3448</v>
      </c>
      <c r="C134">
        <v>15524</v>
      </c>
      <c r="D134">
        <v>19210</v>
      </c>
    </row>
    <row r="135" spans="1:4" x14ac:dyDescent="0.25">
      <c r="A135" t="s">
        <v>3446</v>
      </c>
      <c r="B135" t="s">
        <v>3450</v>
      </c>
      <c r="C135">
        <v>13991</v>
      </c>
      <c r="D135">
        <v>16970</v>
      </c>
    </row>
    <row r="136" spans="1:4" x14ac:dyDescent="0.25">
      <c r="A136" t="s">
        <v>3446</v>
      </c>
      <c r="B136" t="s">
        <v>3452</v>
      </c>
      <c r="C136">
        <v>12824</v>
      </c>
      <c r="D136">
        <v>15920</v>
      </c>
    </row>
    <row r="137" spans="1:4" x14ac:dyDescent="0.25">
      <c r="A137" t="s">
        <v>3453</v>
      </c>
      <c r="B137" t="s">
        <v>3455</v>
      </c>
      <c r="C137">
        <v>19334</v>
      </c>
      <c r="D137">
        <v>22195</v>
      </c>
    </row>
    <row r="138" spans="1:4" x14ac:dyDescent="0.25">
      <c r="A138" t="s">
        <v>3453</v>
      </c>
      <c r="B138" t="s">
        <v>3457</v>
      </c>
      <c r="C138">
        <v>16917</v>
      </c>
      <c r="D138">
        <v>17895</v>
      </c>
    </row>
    <row r="139" spans="1:4" x14ac:dyDescent="0.25">
      <c r="A139" t="s">
        <v>3453</v>
      </c>
      <c r="B139" t="s">
        <v>3459</v>
      </c>
      <c r="C139">
        <v>17325</v>
      </c>
      <c r="D139">
        <v>18395</v>
      </c>
    </row>
    <row r="140" spans="1:4" x14ac:dyDescent="0.25">
      <c r="A140" t="s">
        <v>3453</v>
      </c>
      <c r="B140" t="s">
        <v>3461</v>
      </c>
      <c r="C140">
        <v>17144</v>
      </c>
      <c r="D140">
        <v>20295</v>
      </c>
    </row>
    <row r="141" spans="1:4" x14ac:dyDescent="0.25">
      <c r="A141" t="s">
        <v>3453</v>
      </c>
      <c r="B141" t="s">
        <v>3463</v>
      </c>
      <c r="C141">
        <v>21771</v>
      </c>
      <c r="D141">
        <v>23495</v>
      </c>
    </row>
    <row r="142" spans="1:4" x14ac:dyDescent="0.25">
      <c r="A142" t="s">
        <v>3453</v>
      </c>
      <c r="B142" t="s">
        <v>3465</v>
      </c>
      <c r="C142">
        <v>26087</v>
      </c>
      <c r="D142">
        <v>34095</v>
      </c>
    </row>
    <row r="143" spans="1:4" x14ac:dyDescent="0.25">
      <c r="A143" t="s">
        <v>3466</v>
      </c>
      <c r="B143" t="s">
        <v>3468</v>
      </c>
      <c r="C143">
        <v>28949</v>
      </c>
      <c r="D143">
        <v>32820</v>
      </c>
    </row>
    <row r="144" spans="1:4" x14ac:dyDescent="0.25">
      <c r="A144" t="s">
        <v>3466</v>
      </c>
      <c r="B144" t="s">
        <v>3470</v>
      </c>
      <c r="C144">
        <v>24452</v>
      </c>
      <c r="D144">
        <v>31340</v>
      </c>
    </row>
    <row r="145" spans="1:4" x14ac:dyDescent="0.25">
      <c r="A145" t="s">
        <v>3466</v>
      </c>
      <c r="B145" t="s">
        <v>3472</v>
      </c>
      <c r="C145">
        <v>20783</v>
      </c>
      <c r="D145">
        <v>26140</v>
      </c>
    </row>
    <row r="146" spans="1:4" x14ac:dyDescent="0.25">
      <c r="A146" t="s">
        <v>3466</v>
      </c>
      <c r="B146" t="s">
        <v>3474</v>
      </c>
      <c r="C146">
        <v>16587</v>
      </c>
      <c r="D146">
        <v>22235</v>
      </c>
    </row>
    <row r="147" spans="1:4" x14ac:dyDescent="0.25">
      <c r="A147" t="s">
        <v>3466</v>
      </c>
      <c r="B147" t="s">
        <v>3476</v>
      </c>
      <c r="C147">
        <v>13412</v>
      </c>
      <c r="D147">
        <v>16800</v>
      </c>
    </row>
    <row r="148" spans="1:4" x14ac:dyDescent="0.25">
      <c r="A148" t="s">
        <v>3466</v>
      </c>
      <c r="B148" t="s">
        <v>3478</v>
      </c>
      <c r="C148">
        <v>25167</v>
      </c>
      <c r="D148">
        <v>27680</v>
      </c>
    </row>
    <row r="149" spans="1:4" x14ac:dyDescent="0.25">
      <c r="A149" t="s">
        <v>3466</v>
      </c>
      <c r="B149" t="s">
        <v>3480</v>
      </c>
      <c r="C149">
        <v>29542</v>
      </c>
      <c r="D149">
        <v>47300</v>
      </c>
    </row>
    <row r="150" spans="1:4" x14ac:dyDescent="0.25">
      <c r="A150" t="s">
        <v>3466</v>
      </c>
      <c r="B150" t="s">
        <v>3482</v>
      </c>
      <c r="C150">
        <v>23509</v>
      </c>
      <c r="D150">
        <v>29215</v>
      </c>
    </row>
    <row r="151" spans="1:4" x14ac:dyDescent="0.25">
      <c r="A151" t="s">
        <v>3466</v>
      </c>
      <c r="B151" t="s">
        <v>3484</v>
      </c>
      <c r="C151">
        <v>59916</v>
      </c>
      <c r="D151">
        <v>78755</v>
      </c>
    </row>
    <row r="152" spans="1:4" x14ac:dyDescent="0.25">
      <c r="A152" t="s">
        <v>3466</v>
      </c>
      <c r="B152" t="s">
        <v>3486</v>
      </c>
      <c r="C152">
        <v>13687</v>
      </c>
      <c r="D152">
        <v>19275</v>
      </c>
    </row>
    <row r="153" spans="1:4" x14ac:dyDescent="0.25">
      <c r="A153" t="s">
        <v>3466</v>
      </c>
      <c r="B153" t="s">
        <v>3488</v>
      </c>
      <c r="C153">
        <v>17643</v>
      </c>
      <c r="D153">
        <v>24200</v>
      </c>
    </row>
    <row r="154" spans="1:4" x14ac:dyDescent="0.25">
      <c r="A154" t="s">
        <v>3466</v>
      </c>
      <c r="B154" t="s">
        <v>3490</v>
      </c>
      <c r="C154">
        <v>19093</v>
      </c>
      <c r="D154">
        <v>23550</v>
      </c>
    </row>
    <row r="155" spans="1:4" x14ac:dyDescent="0.25">
      <c r="A155" t="s">
        <v>3466</v>
      </c>
      <c r="B155" t="s">
        <v>3492</v>
      </c>
      <c r="C155">
        <v>26808</v>
      </c>
      <c r="D155">
        <v>26920</v>
      </c>
    </row>
    <row r="156" spans="1:4" x14ac:dyDescent="0.25">
      <c r="A156" t="s">
        <v>3466</v>
      </c>
      <c r="B156" t="s">
        <v>3496</v>
      </c>
      <c r="C156">
        <v>15727</v>
      </c>
      <c r="D156">
        <v>18125</v>
      </c>
    </row>
    <row r="157" spans="1:4" x14ac:dyDescent="0.25">
      <c r="A157" t="s">
        <v>3466</v>
      </c>
      <c r="B157" t="s">
        <v>3498</v>
      </c>
      <c r="C157">
        <v>21105</v>
      </c>
      <c r="D157">
        <v>27950</v>
      </c>
    </row>
    <row r="158" spans="1:4" x14ac:dyDescent="0.25">
      <c r="A158" t="s">
        <v>3466</v>
      </c>
      <c r="B158" t="s">
        <v>3500</v>
      </c>
      <c r="C158">
        <v>12260</v>
      </c>
      <c r="D158">
        <v>14430</v>
      </c>
    </row>
    <row r="159" spans="1:4" x14ac:dyDescent="0.25">
      <c r="A159" t="s">
        <v>3503</v>
      </c>
      <c r="B159" t="s">
        <v>3505</v>
      </c>
      <c r="C159">
        <v>19484</v>
      </c>
      <c r="D159">
        <v>31795</v>
      </c>
    </row>
    <row r="160" spans="1:4" x14ac:dyDescent="0.25">
      <c r="A160" t="s">
        <v>3503</v>
      </c>
      <c r="B160" t="s">
        <v>3507</v>
      </c>
      <c r="C160">
        <v>24307</v>
      </c>
      <c r="D160">
        <v>35195</v>
      </c>
    </row>
    <row r="161" spans="1:4" x14ac:dyDescent="0.25">
      <c r="A161" t="s">
        <v>3503</v>
      </c>
      <c r="B161" t="s">
        <v>3509</v>
      </c>
      <c r="C161">
        <v>20804</v>
      </c>
      <c r="D161">
        <v>25095</v>
      </c>
    </row>
    <row r="162" spans="1:4" x14ac:dyDescent="0.25">
      <c r="A162" t="s">
        <v>3503</v>
      </c>
      <c r="B162" t="s">
        <v>3511</v>
      </c>
      <c r="C162">
        <v>13762</v>
      </c>
      <c r="D162">
        <v>19995</v>
      </c>
    </row>
    <row r="163" spans="1:4" x14ac:dyDescent="0.25">
      <c r="A163" t="s">
        <v>3503</v>
      </c>
      <c r="B163" t="s">
        <v>3513</v>
      </c>
      <c r="C163">
        <v>9842</v>
      </c>
      <c r="D163">
        <v>15596</v>
      </c>
    </row>
    <row r="164" spans="1:4" x14ac:dyDescent="0.25">
      <c r="A164" t="s">
        <v>3503</v>
      </c>
      <c r="B164" t="s">
        <v>3515</v>
      </c>
      <c r="C164">
        <v>16443</v>
      </c>
      <c r="D164">
        <v>20995</v>
      </c>
    </row>
    <row r="165" spans="1:4" x14ac:dyDescent="0.25">
      <c r="A165" t="s">
        <v>3503</v>
      </c>
      <c r="B165" t="s">
        <v>3519</v>
      </c>
      <c r="C165">
        <v>14409</v>
      </c>
      <c r="D165">
        <v>20845</v>
      </c>
    </row>
    <row r="166" spans="1:4" x14ac:dyDescent="0.25">
      <c r="A166" t="s">
        <v>3503</v>
      </c>
      <c r="B166" t="s">
        <v>3525</v>
      </c>
      <c r="C166">
        <v>16626</v>
      </c>
      <c r="D166">
        <v>23305</v>
      </c>
    </row>
    <row r="167" spans="1:4" x14ac:dyDescent="0.25">
      <c r="A167" t="s">
        <v>3503</v>
      </c>
      <c r="B167" t="s">
        <v>3527</v>
      </c>
      <c r="C167">
        <v>32139</v>
      </c>
      <c r="D167">
        <v>44570</v>
      </c>
    </row>
    <row r="168" spans="1:4" x14ac:dyDescent="0.25">
      <c r="A168" t="s">
        <v>3528</v>
      </c>
      <c r="B168" t="s">
        <v>3530</v>
      </c>
      <c r="C168">
        <v>21309</v>
      </c>
      <c r="D168">
        <v>25500</v>
      </c>
    </row>
    <row r="169" spans="1:4" x14ac:dyDescent="0.25">
      <c r="A169" t="s">
        <v>3528</v>
      </c>
      <c r="B169" t="s">
        <v>3534</v>
      </c>
      <c r="C169">
        <v>24191</v>
      </c>
      <c r="D169">
        <v>33300</v>
      </c>
    </row>
    <row r="170" spans="1:4" x14ac:dyDescent="0.25">
      <c r="A170" t="s">
        <v>3528</v>
      </c>
      <c r="B170" t="s">
        <v>3536</v>
      </c>
      <c r="C170">
        <v>27748</v>
      </c>
      <c r="D170">
        <v>40500</v>
      </c>
    </row>
    <row r="171" spans="1:4" x14ac:dyDescent="0.25">
      <c r="A171" t="s">
        <v>3528</v>
      </c>
      <c r="B171" t="s">
        <v>3542</v>
      </c>
      <c r="C171">
        <v>24775</v>
      </c>
      <c r="D171">
        <v>34850</v>
      </c>
    </row>
    <row r="172" spans="1:4" x14ac:dyDescent="0.25">
      <c r="A172" t="s">
        <v>3528</v>
      </c>
      <c r="B172" t="s">
        <v>3544</v>
      </c>
      <c r="C172">
        <v>27151</v>
      </c>
      <c r="D172">
        <v>34500</v>
      </c>
    </row>
    <row r="173" spans="1:4" x14ac:dyDescent="0.25">
      <c r="A173" t="s">
        <v>3528</v>
      </c>
      <c r="B173" t="s">
        <v>3546</v>
      </c>
      <c r="C173">
        <v>28654</v>
      </c>
      <c r="D173">
        <v>39700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3021</v>
      </c>
      <c r="B1" t="s">
        <v>3029</v>
      </c>
      <c r="C1" t="s">
        <v>3566</v>
      </c>
    </row>
    <row r="2" spans="1:3" x14ac:dyDescent="0.25">
      <c r="A2" t="s">
        <v>3048</v>
      </c>
      <c r="B2" t="s">
        <v>3050</v>
      </c>
      <c r="C2">
        <v>17.756599999999999</v>
      </c>
    </row>
    <row r="3" spans="1:3" x14ac:dyDescent="0.25">
      <c r="A3" t="s">
        <v>3048</v>
      </c>
      <c r="B3" t="s">
        <v>3052</v>
      </c>
      <c r="C3">
        <v>21.035499999999999</v>
      </c>
    </row>
    <row r="4" spans="1:3" x14ac:dyDescent="0.25">
      <c r="A4" t="s">
        <v>3048</v>
      </c>
      <c r="B4" t="s">
        <v>3054</v>
      </c>
      <c r="C4">
        <v>19.745200000000001</v>
      </c>
    </row>
    <row r="5" spans="1:3" x14ac:dyDescent="0.25">
      <c r="A5" t="s">
        <v>3048</v>
      </c>
      <c r="B5" t="s">
        <v>3056</v>
      </c>
      <c r="C5">
        <v>23.165400000000002</v>
      </c>
    </row>
    <row r="6" spans="1:3" x14ac:dyDescent="0.25">
      <c r="A6" t="s">
        <v>3048</v>
      </c>
      <c r="B6" t="s">
        <v>3058</v>
      </c>
      <c r="C6">
        <v>22.597000000000001</v>
      </c>
    </row>
    <row r="7" spans="1:3" x14ac:dyDescent="0.25">
      <c r="A7" t="s">
        <v>3048</v>
      </c>
      <c r="B7" t="s">
        <v>3060</v>
      </c>
      <c r="C7">
        <v>24.669</v>
      </c>
    </row>
    <row r="8" spans="1:3" x14ac:dyDescent="0.25">
      <c r="A8" t="s">
        <v>3048</v>
      </c>
      <c r="B8" t="s">
        <v>3062</v>
      </c>
      <c r="C8">
        <v>18.830200000000001</v>
      </c>
    </row>
    <row r="9" spans="1:3" x14ac:dyDescent="0.25">
      <c r="A9" t="s">
        <v>3063</v>
      </c>
      <c r="B9" t="s">
        <v>3065</v>
      </c>
      <c r="C9">
        <v>26.164999999999999</v>
      </c>
    </row>
    <row r="10" spans="1:3" x14ac:dyDescent="0.25">
      <c r="A10" t="s">
        <v>3063</v>
      </c>
      <c r="B10" t="s">
        <v>3067</v>
      </c>
      <c r="C10">
        <v>25.718</v>
      </c>
    </row>
    <row r="11" spans="1:3" x14ac:dyDescent="0.25">
      <c r="A11" t="s">
        <v>3063</v>
      </c>
      <c r="B11" t="s">
        <v>3069</v>
      </c>
      <c r="C11">
        <v>26.75</v>
      </c>
    </row>
    <row r="12" spans="1:3" x14ac:dyDescent="0.25">
      <c r="A12" t="s">
        <v>3063</v>
      </c>
      <c r="B12" t="s">
        <v>3071</v>
      </c>
      <c r="C12">
        <v>21.831</v>
      </c>
    </row>
    <row r="13" spans="1:3" x14ac:dyDescent="0.25">
      <c r="A13" t="s">
        <v>3063</v>
      </c>
      <c r="B13" t="s">
        <v>3073</v>
      </c>
      <c r="C13">
        <v>21.831</v>
      </c>
    </row>
    <row r="14" spans="1:3" x14ac:dyDescent="0.25">
      <c r="A14" t="s">
        <v>3063</v>
      </c>
      <c r="B14" t="s">
        <v>3075</v>
      </c>
      <c r="C14">
        <v>20.95</v>
      </c>
    </row>
    <row r="15" spans="1:3" x14ac:dyDescent="0.25">
      <c r="A15" t="s">
        <v>3063</v>
      </c>
      <c r="B15" t="s">
        <v>3077</v>
      </c>
      <c r="C15">
        <v>19.170000000000002</v>
      </c>
    </row>
    <row r="16" spans="1:3" x14ac:dyDescent="0.25">
      <c r="A16" t="s">
        <v>3063</v>
      </c>
      <c r="B16" t="s">
        <v>3079</v>
      </c>
      <c r="C16">
        <v>18.920000000000002</v>
      </c>
    </row>
    <row r="17" spans="1:3" x14ac:dyDescent="0.25">
      <c r="A17" t="s">
        <v>3080</v>
      </c>
      <c r="B17" t="s">
        <v>3082</v>
      </c>
      <c r="C17">
        <v>22.5</v>
      </c>
    </row>
    <row r="18" spans="1:3" x14ac:dyDescent="0.25">
      <c r="A18" t="s">
        <v>3080</v>
      </c>
      <c r="B18" t="s">
        <v>3084</v>
      </c>
      <c r="C18">
        <v>19.12</v>
      </c>
    </row>
    <row r="19" spans="1:3" x14ac:dyDescent="0.25">
      <c r="A19" t="s">
        <v>3080</v>
      </c>
      <c r="B19" t="s">
        <v>3086</v>
      </c>
      <c r="C19">
        <v>20.85</v>
      </c>
    </row>
    <row r="20" spans="1:3" x14ac:dyDescent="0.25">
      <c r="A20" t="s">
        <v>3080</v>
      </c>
      <c r="B20" t="s">
        <v>3088</v>
      </c>
      <c r="C20">
        <v>22.5</v>
      </c>
    </row>
    <row r="21" spans="1:3" x14ac:dyDescent="0.25">
      <c r="A21" t="s">
        <v>3080</v>
      </c>
      <c r="B21" t="s">
        <v>3090</v>
      </c>
      <c r="C21">
        <v>22.5</v>
      </c>
    </row>
    <row r="22" spans="1:3" x14ac:dyDescent="0.25">
      <c r="A22" t="s">
        <v>3080</v>
      </c>
      <c r="B22" t="s">
        <v>3092</v>
      </c>
      <c r="C22">
        <v>22.5</v>
      </c>
    </row>
    <row r="23" spans="1:3" x14ac:dyDescent="0.25">
      <c r="A23" t="s">
        <v>3080</v>
      </c>
      <c r="B23" t="s">
        <v>3094</v>
      </c>
      <c r="C23">
        <v>17</v>
      </c>
    </row>
    <row r="24" spans="1:3" x14ac:dyDescent="0.25">
      <c r="A24" t="s">
        <v>3080</v>
      </c>
      <c r="B24" t="s">
        <v>3096</v>
      </c>
      <c r="C24">
        <v>22.78</v>
      </c>
    </row>
    <row r="25" spans="1:3" x14ac:dyDescent="0.25">
      <c r="A25" t="s">
        <v>3080</v>
      </c>
      <c r="B25" t="s">
        <v>3098</v>
      </c>
      <c r="C25">
        <v>20</v>
      </c>
    </row>
    <row r="26" spans="1:3" x14ac:dyDescent="0.25">
      <c r="A26" t="s">
        <v>3080</v>
      </c>
      <c r="B26" t="s">
        <v>3100</v>
      </c>
      <c r="C26">
        <v>19.5</v>
      </c>
    </row>
    <row r="27" spans="1:3" x14ac:dyDescent="0.25">
      <c r="A27" t="s">
        <v>3101</v>
      </c>
      <c r="B27" t="s">
        <v>3103</v>
      </c>
      <c r="C27">
        <v>18.010999999999999</v>
      </c>
    </row>
    <row r="28" spans="1:3" x14ac:dyDescent="0.25">
      <c r="A28" t="s">
        <v>3101</v>
      </c>
      <c r="B28" t="s">
        <v>3105</v>
      </c>
      <c r="C28">
        <v>17.61</v>
      </c>
    </row>
    <row r="29" spans="1:3" x14ac:dyDescent="0.25">
      <c r="A29" t="s">
        <v>3101</v>
      </c>
      <c r="B29" t="s">
        <v>3107</v>
      </c>
      <c r="C29">
        <v>19</v>
      </c>
    </row>
    <row r="30" spans="1:3" x14ac:dyDescent="0.25">
      <c r="A30" t="s">
        <v>3101</v>
      </c>
      <c r="B30" t="s">
        <v>3109</v>
      </c>
      <c r="C30">
        <v>15.835000000000001</v>
      </c>
    </row>
    <row r="31" spans="1:3" x14ac:dyDescent="0.25">
      <c r="A31" t="s">
        <v>3101</v>
      </c>
      <c r="B31" t="s">
        <v>3111</v>
      </c>
      <c r="C31">
        <v>14.365</v>
      </c>
    </row>
    <row r="32" spans="1:3" x14ac:dyDescent="0.25">
      <c r="A32" t="s">
        <v>3101</v>
      </c>
      <c r="B32" t="s">
        <v>3113</v>
      </c>
      <c r="C32">
        <v>21.08</v>
      </c>
    </row>
    <row r="33" spans="1:3" x14ac:dyDescent="0.25">
      <c r="A33" t="s">
        <v>3101</v>
      </c>
      <c r="B33" t="s">
        <v>3115</v>
      </c>
      <c r="C33">
        <v>15.83</v>
      </c>
    </row>
    <row r="34" spans="1:3" x14ac:dyDescent="0.25">
      <c r="A34" t="s">
        <v>3101</v>
      </c>
      <c r="B34" t="s">
        <v>3117</v>
      </c>
      <c r="C34">
        <v>22.5</v>
      </c>
    </row>
    <row r="35" spans="1:3" x14ac:dyDescent="0.25">
      <c r="A35" t="s">
        <v>3118</v>
      </c>
      <c r="B35" t="s">
        <v>3120</v>
      </c>
      <c r="C35">
        <v>31</v>
      </c>
    </row>
    <row r="36" spans="1:3" x14ac:dyDescent="0.25">
      <c r="A36" t="s">
        <v>3118</v>
      </c>
      <c r="B36" t="s">
        <v>3122</v>
      </c>
      <c r="C36">
        <v>31</v>
      </c>
    </row>
    <row r="37" spans="1:3" x14ac:dyDescent="0.25">
      <c r="A37" t="s">
        <v>3118</v>
      </c>
      <c r="B37" t="s">
        <v>3124</v>
      </c>
      <c r="C37">
        <v>18.635000000000002</v>
      </c>
    </row>
    <row r="38" spans="1:3" x14ac:dyDescent="0.25">
      <c r="A38" t="s">
        <v>3118</v>
      </c>
      <c r="B38" t="s">
        <v>3126</v>
      </c>
      <c r="C38">
        <v>29.31</v>
      </c>
    </row>
    <row r="39" spans="1:3" x14ac:dyDescent="0.25">
      <c r="A39" t="s">
        <v>3118</v>
      </c>
      <c r="B39" t="s">
        <v>3128</v>
      </c>
      <c r="C39">
        <v>20.765000000000001</v>
      </c>
    </row>
    <row r="40" spans="1:3" x14ac:dyDescent="0.25">
      <c r="A40" t="s">
        <v>3118</v>
      </c>
      <c r="B40" t="s">
        <v>3130</v>
      </c>
      <c r="C40">
        <v>27</v>
      </c>
    </row>
    <row r="41" spans="1:3" x14ac:dyDescent="0.25">
      <c r="A41" t="s">
        <v>3118</v>
      </c>
      <c r="B41" t="s">
        <v>3132</v>
      </c>
      <c r="C41">
        <v>22</v>
      </c>
    </row>
    <row r="42" spans="1:3" x14ac:dyDescent="0.25">
      <c r="A42" t="s">
        <v>3118</v>
      </c>
      <c r="B42" t="s">
        <v>3134</v>
      </c>
      <c r="C42">
        <v>25.001000000000001</v>
      </c>
    </row>
    <row r="43" spans="1:3" x14ac:dyDescent="0.25">
      <c r="A43" t="s">
        <v>3118</v>
      </c>
      <c r="B43" t="s">
        <v>3136</v>
      </c>
      <c r="C43">
        <v>16.984999999999999</v>
      </c>
    </row>
    <row r="44" spans="1:3" x14ac:dyDescent="0.25">
      <c r="A44" t="s">
        <v>3118</v>
      </c>
      <c r="B44" t="s">
        <v>3138</v>
      </c>
      <c r="C44">
        <v>21.08</v>
      </c>
    </row>
    <row r="45" spans="1:3" x14ac:dyDescent="0.25">
      <c r="A45" t="s">
        <v>3118</v>
      </c>
      <c r="B45" t="s">
        <v>3140</v>
      </c>
      <c r="C45">
        <v>18.47</v>
      </c>
    </row>
    <row r="46" spans="1:3" x14ac:dyDescent="0.25">
      <c r="A46" t="s">
        <v>3118</v>
      </c>
      <c r="B46" t="s">
        <v>3142</v>
      </c>
      <c r="C46">
        <v>18.62</v>
      </c>
    </row>
    <row r="47" spans="1:3" x14ac:dyDescent="0.25">
      <c r="A47" t="s">
        <v>3118</v>
      </c>
      <c r="B47" t="s">
        <v>3144</v>
      </c>
      <c r="C47">
        <v>36.890999999999998</v>
      </c>
    </row>
    <row r="48" spans="1:3" x14ac:dyDescent="0.25">
      <c r="A48" t="s">
        <v>3145</v>
      </c>
      <c r="B48" t="s">
        <v>3147</v>
      </c>
      <c r="C48">
        <v>21.928000000000001</v>
      </c>
    </row>
    <row r="49" spans="1:3" x14ac:dyDescent="0.25">
      <c r="A49" t="s">
        <v>3145</v>
      </c>
      <c r="B49" t="s">
        <v>3149</v>
      </c>
      <c r="C49">
        <v>20.03</v>
      </c>
    </row>
    <row r="50" spans="1:3" x14ac:dyDescent="0.25">
      <c r="A50" t="s">
        <v>3145</v>
      </c>
      <c r="B50" t="s">
        <v>3151</v>
      </c>
      <c r="C50">
        <v>16.5</v>
      </c>
    </row>
    <row r="51" spans="1:3" x14ac:dyDescent="0.25">
      <c r="A51" t="s">
        <v>3145</v>
      </c>
      <c r="B51" t="s">
        <v>3153</v>
      </c>
      <c r="C51">
        <v>18.5</v>
      </c>
    </row>
    <row r="52" spans="1:3" x14ac:dyDescent="0.25">
      <c r="A52" t="s">
        <v>3145</v>
      </c>
      <c r="B52" t="s">
        <v>3155</v>
      </c>
      <c r="C52">
        <v>18</v>
      </c>
    </row>
    <row r="53" spans="1:3" x14ac:dyDescent="0.25">
      <c r="A53" t="s">
        <v>3145</v>
      </c>
      <c r="B53" t="s">
        <v>3157</v>
      </c>
      <c r="C53">
        <v>21.5</v>
      </c>
    </row>
    <row r="54" spans="1:3" x14ac:dyDescent="0.25">
      <c r="A54" t="s">
        <v>3145</v>
      </c>
      <c r="B54" t="s">
        <v>3159</v>
      </c>
      <c r="C54">
        <v>25.5</v>
      </c>
    </row>
    <row r="55" spans="1:3" x14ac:dyDescent="0.25">
      <c r="A55" t="s">
        <v>3145</v>
      </c>
      <c r="B55" t="s">
        <v>3161</v>
      </c>
      <c r="C55">
        <v>19.888999999999999</v>
      </c>
    </row>
    <row r="56" spans="1:3" x14ac:dyDescent="0.25">
      <c r="A56" t="s">
        <v>3162</v>
      </c>
      <c r="B56" t="s">
        <v>3164</v>
      </c>
      <c r="C56">
        <v>23.24</v>
      </c>
    </row>
    <row r="57" spans="1:3" x14ac:dyDescent="0.25">
      <c r="A57" t="s">
        <v>3162</v>
      </c>
      <c r="B57" t="s">
        <v>3166</v>
      </c>
      <c r="C57">
        <v>21.14</v>
      </c>
    </row>
    <row r="58" spans="1:3" x14ac:dyDescent="0.25">
      <c r="A58" t="s">
        <v>3162</v>
      </c>
      <c r="B58" t="s">
        <v>3168</v>
      </c>
      <c r="C58">
        <v>17.329999999999998</v>
      </c>
    </row>
    <row r="59" spans="1:3" x14ac:dyDescent="0.25">
      <c r="A59" t="s">
        <v>3162</v>
      </c>
      <c r="B59" t="s">
        <v>3170</v>
      </c>
      <c r="C59">
        <v>19.978999999999999</v>
      </c>
    </row>
    <row r="60" spans="1:3" x14ac:dyDescent="0.25">
      <c r="A60" t="s">
        <v>3162</v>
      </c>
      <c r="B60" t="s">
        <v>3172</v>
      </c>
      <c r="C60">
        <v>18.949000000000002</v>
      </c>
    </row>
    <row r="61" spans="1:3" x14ac:dyDescent="0.25">
      <c r="A61" t="s">
        <v>3162</v>
      </c>
      <c r="B61" t="s">
        <v>3174</v>
      </c>
      <c r="C61">
        <v>18.5</v>
      </c>
    </row>
    <row r="62" spans="1:3" x14ac:dyDescent="0.25">
      <c r="A62" t="s">
        <v>3175</v>
      </c>
      <c r="B62" t="s">
        <v>3177</v>
      </c>
      <c r="C62">
        <v>22.484000000000002</v>
      </c>
    </row>
    <row r="63" spans="1:3" x14ac:dyDescent="0.25">
      <c r="A63" t="s">
        <v>3175</v>
      </c>
      <c r="B63" t="s">
        <v>3179</v>
      </c>
      <c r="C63">
        <v>24.92</v>
      </c>
    </row>
    <row r="64" spans="1:3" x14ac:dyDescent="0.25">
      <c r="A64" t="s">
        <v>3175</v>
      </c>
      <c r="B64" t="s">
        <v>3181</v>
      </c>
      <c r="C64">
        <v>15.92</v>
      </c>
    </row>
    <row r="65" spans="1:3" x14ac:dyDescent="0.25">
      <c r="A65" t="s">
        <v>3175</v>
      </c>
      <c r="B65" t="s">
        <v>3183</v>
      </c>
      <c r="C65">
        <v>18.63</v>
      </c>
    </row>
    <row r="66" spans="1:3" x14ac:dyDescent="0.25">
      <c r="A66" t="s">
        <v>3175</v>
      </c>
      <c r="B66" t="s">
        <v>3185</v>
      </c>
      <c r="C66">
        <v>43.957000000000001</v>
      </c>
    </row>
    <row r="67" spans="1:3" x14ac:dyDescent="0.25">
      <c r="A67" t="s">
        <v>3175</v>
      </c>
      <c r="B67" t="s">
        <v>3187</v>
      </c>
      <c r="C67">
        <v>43.957000000000001</v>
      </c>
    </row>
    <row r="68" spans="1:3" x14ac:dyDescent="0.25">
      <c r="A68" t="s">
        <v>3175</v>
      </c>
      <c r="B68" t="s">
        <v>3189</v>
      </c>
      <c r="C68">
        <v>18.52</v>
      </c>
    </row>
    <row r="69" spans="1:3" x14ac:dyDescent="0.25">
      <c r="A69" t="s">
        <v>3175</v>
      </c>
      <c r="B69" t="s">
        <v>3191</v>
      </c>
      <c r="C69">
        <v>30.44</v>
      </c>
    </row>
    <row r="70" spans="1:3" x14ac:dyDescent="0.25">
      <c r="A70" t="s">
        <v>3175</v>
      </c>
      <c r="B70" t="s">
        <v>3193</v>
      </c>
      <c r="C70">
        <v>32.5</v>
      </c>
    </row>
    <row r="71" spans="1:3" x14ac:dyDescent="0.25">
      <c r="A71" t="s">
        <v>3175</v>
      </c>
      <c r="B71" t="s">
        <v>3195</v>
      </c>
      <c r="C71">
        <v>18</v>
      </c>
    </row>
    <row r="72" spans="1:3" x14ac:dyDescent="0.25">
      <c r="A72" t="s">
        <v>3175</v>
      </c>
      <c r="B72" t="s">
        <v>3197</v>
      </c>
      <c r="C72">
        <v>26.39</v>
      </c>
    </row>
    <row r="73" spans="1:3" x14ac:dyDescent="0.25">
      <c r="A73" t="s">
        <v>3175</v>
      </c>
      <c r="B73" t="s">
        <v>3199</v>
      </c>
      <c r="C73">
        <v>21.03</v>
      </c>
    </row>
    <row r="74" spans="1:3" x14ac:dyDescent="0.25">
      <c r="A74" t="s">
        <v>3175</v>
      </c>
      <c r="B74" t="s">
        <v>3201</v>
      </c>
      <c r="C74">
        <v>23.574999999999999</v>
      </c>
    </row>
    <row r="75" spans="1:3" x14ac:dyDescent="0.25">
      <c r="A75" t="s">
        <v>3202</v>
      </c>
      <c r="B75" t="s">
        <v>3204</v>
      </c>
      <c r="C75">
        <v>18.363</v>
      </c>
    </row>
    <row r="76" spans="1:3" x14ac:dyDescent="0.25">
      <c r="A76" t="s">
        <v>3202</v>
      </c>
      <c r="B76" t="s">
        <v>3206</v>
      </c>
      <c r="C76">
        <v>19.41</v>
      </c>
    </row>
    <row r="77" spans="1:3" x14ac:dyDescent="0.25">
      <c r="A77" t="s">
        <v>3202</v>
      </c>
      <c r="B77" t="s">
        <v>3208</v>
      </c>
      <c r="C77">
        <v>18</v>
      </c>
    </row>
    <row r="78" spans="1:3" x14ac:dyDescent="0.25">
      <c r="A78" t="s">
        <v>3202</v>
      </c>
      <c r="B78" t="s">
        <v>3210</v>
      </c>
      <c r="C78">
        <v>16.616</v>
      </c>
    </row>
    <row r="79" spans="1:3" x14ac:dyDescent="0.25">
      <c r="A79" t="s">
        <v>3202</v>
      </c>
      <c r="B79" t="s">
        <v>3212</v>
      </c>
      <c r="C79">
        <v>20.765000000000001</v>
      </c>
    </row>
    <row r="80" spans="1:3" x14ac:dyDescent="0.25">
      <c r="A80" t="s">
        <v>3202</v>
      </c>
      <c r="B80" t="s">
        <v>3214</v>
      </c>
      <c r="C80">
        <v>15.284000000000001</v>
      </c>
    </row>
    <row r="81" spans="1:3" x14ac:dyDescent="0.25">
      <c r="A81" t="s">
        <v>3202</v>
      </c>
      <c r="B81" t="s">
        <v>3216</v>
      </c>
      <c r="C81">
        <v>16.181999999999999</v>
      </c>
    </row>
    <row r="82" spans="1:3" x14ac:dyDescent="0.25">
      <c r="A82" t="s">
        <v>3217</v>
      </c>
      <c r="B82" t="s">
        <v>3219</v>
      </c>
      <c r="C82">
        <v>26.29</v>
      </c>
    </row>
    <row r="83" spans="1:3" x14ac:dyDescent="0.25">
      <c r="A83" t="s">
        <v>3217</v>
      </c>
      <c r="B83" t="s">
        <v>3221</v>
      </c>
      <c r="C83">
        <v>43.79</v>
      </c>
    </row>
    <row r="84" spans="1:3" x14ac:dyDescent="0.25">
      <c r="A84" t="s">
        <v>3217</v>
      </c>
      <c r="B84" t="s">
        <v>3223</v>
      </c>
      <c r="C84">
        <v>28.86</v>
      </c>
    </row>
    <row r="85" spans="1:3" x14ac:dyDescent="0.25">
      <c r="A85" t="s">
        <v>3217</v>
      </c>
      <c r="B85" t="s">
        <v>3225</v>
      </c>
      <c r="C85">
        <v>25.85</v>
      </c>
    </row>
    <row r="86" spans="1:3" x14ac:dyDescent="0.25">
      <c r="A86" t="s">
        <v>3217</v>
      </c>
      <c r="B86" t="s">
        <v>3227</v>
      </c>
      <c r="C86">
        <v>21.5</v>
      </c>
    </row>
    <row r="87" spans="1:3" x14ac:dyDescent="0.25">
      <c r="A87" t="s">
        <v>3217</v>
      </c>
      <c r="B87" t="s">
        <v>3229</v>
      </c>
      <c r="C87">
        <v>21.5</v>
      </c>
    </row>
    <row r="88" spans="1:3" x14ac:dyDescent="0.25">
      <c r="A88" t="s">
        <v>3217</v>
      </c>
      <c r="B88" t="s">
        <v>3231</v>
      </c>
      <c r="C88">
        <v>31.43</v>
      </c>
    </row>
    <row r="89" spans="1:3" x14ac:dyDescent="0.25">
      <c r="A89" t="s">
        <v>3217</v>
      </c>
      <c r="B89" t="s">
        <v>3233</v>
      </c>
      <c r="C89">
        <v>42.28</v>
      </c>
    </row>
    <row r="90" spans="1:3" x14ac:dyDescent="0.25">
      <c r="A90" t="s">
        <v>3217</v>
      </c>
      <c r="B90" t="s">
        <v>3235</v>
      </c>
      <c r="C90">
        <v>21.75</v>
      </c>
    </row>
    <row r="91" spans="1:3" x14ac:dyDescent="0.25">
      <c r="A91" t="s">
        <v>3217</v>
      </c>
      <c r="B91" t="s">
        <v>3237</v>
      </c>
      <c r="C91">
        <v>21.75</v>
      </c>
    </row>
    <row r="92" spans="1:3" x14ac:dyDescent="0.25">
      <c r="A92" t="s">
        <v>3217</v>
      </c>
      <c r="B92" t="s">
        <v>3239</v>
      </c>
      <c r="C92">
        <v>20.515000000000001</v>
      </c>
    </row>
    <row r="93" spans="1:3" x14ac:dyDescent="0.25">
      <c r="A93" t="s">
        <v>3217</v>
      </c>
      <c r="B93" t="s">
        <v>3241</v>
      </c>
      <c r="C93">
        <v>17.46</v>
      </c>
    </row>
    <row r="94" spans="1:3" x14ac:dyDescent="0.25">
      <c r="A94" t="s">
        <v>3217</v>
      </c>
      <c r="B94" t="s">
        <v>3243</v>
      </c>
      <c r="C94">
        <v>21.5</v>
      </c>
    </row>
    <row r="95" spans="1:3" x14ac:dyDescent="0.25">
      <c r="A95" t="s">
        <v>3244</v>
      </c>
      <c r="B95" t="s">
        <v>3246</v>
      </c>
      <c r="C95">
        <v>31.28</v>
      </c>
    </row>
    <row r="96" spans="1:3" x14ac:dyDescent="0.25">
      <c r="A96" t="s">
        <v>3244</v>
      </c>
      <c r="B96" t="s">
        <v>3248</v>
      </c>
      <c r="C96">
        <v>31.18</v>
      </c>
    </row>
    <row r="97" spans="1:3" x14ac:dyDescent="0.25">
      <c r="A97" t="s">
        <v>3244</v>
      </c>
      <c r="B97" t="s">
        <v>3250</v>
      </c>
      <c r="C97">
        <v>26.02</v>
      </c>
    </row>
    <row r="98" spans="1:3" x14ac:dyDescent="0.25">
      <c r="A98" t="s">
        <v>3244</v>
      </c>
      <c r="B98" t="s">
        <v>3252</v>
      </c>
      <c r="C98">
        <v>19.5</v>
      </c>
    </row>
    <row r="99" spans="1:3" x14ac:dyDescent="0.25">
      <c r="A99" t="s">
        <v>3244</v>
      </c>
      <c r="B99" t="s">
        <v>3254</v>
      </c>
      <c r="C99">
        <v>17.97</v>
      </c>
    </row>
    <row r="100" spans="1:3" x14ac:dyDescent="0.25">
      <c r="A100" t="s">
        <v>3244</v>
      </c>
      <c r="B100" t="s">
        <v>3256</v>
      </c>
      <c r="C100">
        <v>20.917999999999999</v>
      </c>
    </row>
    <row r="101" spans="1:3" x14ac:dyDescent="0.25">
      <c r="A101" t="s">
        <v>3244</v>
      </c>
      <c r="B101" t="s">
        <v>3258</v>
      </c>
      <c r="C101">
        <v>21.56</v>
      </c>
    </row>
    <row r="102" spans="1:3" x14ac:dyDescent="0.25">
      <c r="A102" t="s">
        <v>3244</v>
      </c>
      <c r="B102" t="s">
        <v>3260</v>
      </c>
      <c r="C102">
        <v>28.87</v>
      </c>
    </row>
    <row r="103" spans="1:3" x14ac:dyDescent="0.25">
      <c r="A103" t="s">
        <v>3244</v>
      </c>
      <c r="B103" t="s">
        <v>3262</v>
      </c>
      <c r="C103">
        <v>23.911999999999999</v>
      </c>
    </row>
    <row r="104" spans="1:3" x14ac:dyDescent="0.25">
      <c r="A104" t="s">
        <v>3244</v>
      </c>
      <c r="B104" t="s">
        <v>3264</v>
      </c>
      <c r="C104">
        <v>19.84</v>
      </c>
    </row>
    <row r="105" spans="1:3" x14ac:dyDescent="0.25">
      <c r="A105" t="s">
        <v>3265</v>
      </c>
      <c r="B105" t="s">
        <v>3267</v>
      </c>
      <c r="C105">
        <v>19.882999999999999</v>
      </c>
    </row>
    <row r="106" spans="1:3" x14ac:dyDescent="0.25">
      <c r="A106" t="s">
        <v>3265</v>
      </c>
      <c r="B106" t="s">
        <v>3269</v>
      </c>
      <c r="C106">
        <v>17.869</v>
      </c>
    </row>
    <row r="107" spans="1:3" x14ac:dyDescent="0.25">
      <c r="A107" t="s">
        <v>3265</v>
      </c>
      <c r="B107" t="s">
        <v>3271</v>
      </c>
      <c r="C107">
        <v>16.277000000000001</v>
      </c>
    </row>
    <row r="108" spans="1:3" x14ac:dyDescent="0.25">
      <c r="A108" t="s">
        <v>3265</v>
      </c>
      <c r="B108" t="s">
        <v>3273</v>
      </c>
      <c r="C108">
        <v>23.356999999999999</v>
      </c>
    </row>
    <row r="109" spans="1:3" x14ac:dyDescent="0.25">
      <c r="A109" t="s">
        <v>3265</v>
      </c>
      <c r="B109" t="s">
        <v>3275</v>
      </c>
      <c r="C109">
        <v>20.5</v>
      </c>
    </row>
    <row r="110" spans="1:3" x14ac:dyDescent="0.25">
      <c r="A110" t="s">
        <v>3265</v>
      </c>
      <c r="B110" t="s">
        <v>3277</v>
      </c>
      <c r="C110">
        <v>20.605699999999999</v>
      </c>
    </row>
    <row r="111" spans="1:3" x14ac:dyDescent="0.25">
      <c r="A111" t="s">
        <v>3265</v>
      </c>
      <c r="B111" t="s">
        <v>3279</v>
      </c>
      <c r="C111">
        <v>28.989000000000001</v>
      </c>
    </row>
    <row r="112" spans="1:3" x14ac:dyDescent="0.25">
      <c r="A112" t="s">
        <v>3265</v>
      </c>
      <c r="B112" t="s">
        <v>3281</v>
      </c>
      <c r="C112">
        <v>21.224</v>
      </c>
    </row>
    <row r="113" spans="1:3" x14ac:dyDescent="0.25">
      <c r="A113" t="s">
        <v>3265</v>
      </c>
      <c r="B113" t="s">
        <v>3283</v>
      </c>
      <c r="C113">
        <v>18.5</v>
      </c>
    </row>
    <row r="114" spans="1:3" x14ac:dyDescent="0.25">
      <c r="A114" t="s">
        <v>3265</v>
      </c>
      <c r="B114" t="s">
        <v>3285</v>
      </c>
      <c r="C114">
        <v>18.611999999999998</v>
      </c>
    </row>
    <row r="115" spans="1:3" x14ac:dyDescent="0.25">
      <c r="A115" t="s">
        <v>3265</v>
      </c>
      <c r="B115" t="s">
        <v>3287</v>
      </c>
      <c r="C115">
        <v>15.87</v>
      </c>
    </row>
    <row r="116" spans="1:3" x14ac:dyDescent="0.25">
      <c r="A116" t="s">
        <v>3288</v>
      </c>
      <c r="B116" t="s">
        <v>3290</v>
      </c>
      <c r="C116">
        <v>16</v>
      </c>
    </row>
    <row r="117" spans="1:3" x14ac:dyDescent="0.25">
      <c r="A117" t="s">
        <v>3288</v>
      </c>
      <c r="B117" t="s">
        <v>3292</v>
      </c>
      <c r="C117">
        <v>24.58</v>
      </c>
    </row>
    <row r="118" spans="1:3" x14ac:dyDescent="0.25">
      <c r="A118" t="s">
        <v>3288</v>
      </c>
      <c r="B118" t="s">
        <v>3294</v>
      </c>
      <c r="C118">
        <v>18.800999999999998</v>
      </c>
    </row>
    <row r="119" spans="1:3" x14ac:dyDescent="0.25">
      <c r="A119" t="s">
        <v>3288</v>
      </c>
      <c r="B119" t="s">
        <v>3296</v>
      </c>
      <c r="C119">
        <v>18.135999999999999</v>
      </c>
    </row>
    <row r="120" spans="1:3" x14ac:dyDescent="0.25">
      <c r="A120" t="s">
        <v>3288</v>
      </c>
      <c r="B120" t="s">
        <v>3298</v>
      </c>
      <c r="C120">
        <v>24.58</v>
      </c>
    </row>
    <row r="121" spans="1:3" x14ac:dyDescent="0.25">
      <c r="A121" t="s">
        <v>3288</v>
      </c>
      <c r="B121" t="s">
        <v>3300</v>
      </c>
      <c r="C121">
        <v>17.937000000000001</v>
      </c>
    </row>
    <row r="122" spans="1:3" x14ac:dyDescent="0.25">
      <c r="A122" t="s">
        <v>3301</v>
      </c>
      <c r="B122" t="s">
        <v>3303</v>
      </c>
      <c r="C122">
        <v>20.5</v>
      </c>
    </row>
    <row r="123" spans="1:3" x14ac:dyDescent="0.25">
      <c r="A123" t="s">
        <v>3301</v>
      </c>
      <c r="B123" t="s">
        <v>3305</v>
      </c>
      <c r="C123">
        <v>17.5</v>
      </c>
    </row>
    <row r="124" spans="1:3" x14ac:dyDescent="0.25">
      <c r="A124" t="s">
        <v>3301</v>
      </c>
      <c r="B124" t="s">
        <v>3307</v>
      </c>
      <c r="C124">
        <v>25.94</v>
      </c>
    </row>
    <row r="125" spans="1:3" x14ac:dyDescent="0.25">
      <c r="A125" t="s">
        <v>3301</v>
      </c>
      <c r="B125" t="s">
        <v>3309</v>
      </c>
      <c r="C125">
        <v>27.806000000000001</v>
      </c>
    </row>
    <row r="126" spans="1:3" x14ac:dyDescent="0.25">
      <c r="A126" t="s">
        <v>3301</v>
      </c>
      <c r="B126" t="s">
        <v>3311</v>
      </c>
      <c r="C126">
        <v>26.68</v>
      </c>
    </row>
    <row r="127" spans="1:3" x14ac:dyDescent="0.25">
      <c r="A127" t="s">
        <v>3301</v>
      </c>
      <c r="B127" t="s">
        <v>3313</v>
      </c>
      <c r="C127">
        <v>31.22</v>
      </c>
    </row>
    <row r="128" spans="1:3" x14ac:dyDescent="0.25">
      <c r="A128" t="s">
        <v>3301</v>
      </c>
      <c r="B128" t="s">
        <v>3315</v>
      </c>
      <c r="C128">
        <v>31.22</v>
      </c>
    </row>
    <row r="129" spans="1:3" x14ac:dyDescent="0.25">
      <c r="A129" t="s">
        <v>3301</v>
      </c>
      <c r="B129" t="s">
        <v>3317</v>
      </c>
      <c r="C129">
        <v>21.57</v>
      </c>
    </row>
    <row r="130" spans="1:3" x14ac:dyDescent="0.25">
      <c r="A130" t="s">
        <v>3301</v>
      </c>
      <c r="B130" t="s">
        <v>3319</v>
      </c>
      <c r="C130">
        <v>20.04</v>
      </c>
    </row>
    <row r="131" spans="1:3" x14ac:dyDescent="0.25">
      <c r="A131" t="s">
        <v>3301</v>
      </c>
      <c r="B131" t="s">
        <v>3321</v>
      </c>
      <c r="C131">
        <v>22.684999999999999</v>
      </c>
    </row>
    <row r="132" spans="1:3" x14ac:dyDescent="0.25">
      <c r="A132" t="s">
        <v>3301</v>
      </c>
      <c r="B132" t="s">
        <v>3323</v>
      </c>
      <c r="C132">
        <v>26.2546</v>
      </c>
    </row>
    <row r="133" spans="1:3" x14ac:dyDescent="0.25">
      <c r="A133" t="s">
        <v>3301</v>
      </c>
      <c r="B133" t="s">
        <v>3325</v>
      </c>
      <c r="C133">
        <v>26.2546</v>
      </c>
    </row>
    <row r="134" spans="1:3" x14ac:dyDescent="0.25">
      <c r="A134" t="s">
        <v>3301</v>
      </c>
      <c r="B134" t="s">
        <v>3327</v>
      </c>
      <c r="C134">
        <v>23.85</v>
      </c>
    </row>
    <row r="135" spans="1:3" x14ac:dyDescent="0.25">
      <c r="A135" t="s">
        <v>3328</v>
      </c>
      <c r="B135" t="s">
        <v>3330</v>
      </c>
      <c r="C135">
        <v>43.67</v>
      </c>
    </row>
    <row r="136" spans="1:3" x14ac:dyDescent="0.25">
      <c r="A136" t="s">
        <v>3328</v>
      </c>
      <c r="B136" t="s">
        <v>3332</v>
      </c>
      <c r="C136">
        <v>23.603999999999999</v>
      </c>
    </row>
    <row r="137" spans="1:3" x14ac:dyDescent="0.25">
      <c r="A137" t="s">
        <v>3328</v>
      </c>
      <c r="B137" t="s">
        <v>3334</v>
      </c>
      <c r="C137">
        <v>22.56</v>
      </c>
    </row>
    <row r="138" spans="1:3" x14ac:dyDescent="0.25">
      <c r="A138" t="s">
        <v>3328</v>
      </c>
      <c r="B138" t="s">
        <v>3336</v>
      </c>
      <c r="C138">
        <v>31.329000000000001</v>
      </c>
    </row>
    <row r="139" spans="1:3" x14ac:dyDescent="0.25">
      <c r="A139" t="s">
        <v>3328</v>
      </c>
      <c r="B139" t="s">
        <v>3338</v>
      </c>
      <c r="C139">
        <v>16.989000000000001</v>
      </c>
    </row>
    <row r="140" spans="1:3" x14ac:dyDescent="0.25">
      <c r="A140" t="s">
        <v>3328</v>
      </c>
      <c r="B140" t="s">
        <v>3340</v>
      </c>
      <c r="C140">
        <v>16.989000000000001</v>
      </c>
    </row>
    <row r="141" spans="1:3" x14ac:dyDescent="0.25">
      <c r="A141" t="s">
        <v>3328</v>
      </c>
      <c r="B141" t="s">
        <v>3342</v>
      </c>
      <c r="C141">
        <v>24.43</v>
      </c>
    </row>
    <row r="142" spans="1:3" x14ac:dyDescent="0.25">
      <c r="A142" t="s">
        <v>3328</v>
      </c>
      <c r="B142" t="s">
        <v>3344</v>
      </c>
      <c r="C142">
        <v>22.222000000000001</v>
      </c>
    </row>
    <row r="143" spans="1:3" x14ac:dyDescent="0.25">
      <c r="A143" t="s">
        <v>3328</v>
      </c>
      <c r="B143" t="s">
        <v>3346</v>
      </c>
      <c r="C143">
        <v>18.38</v>
      </c>
    </row>
    <row r="144" spans="1:3" x14ac:dyDescent="0.25">
      <c r="A144" t="s">
        <v>3328</v>
      </c>
      <c r="B144" t="s">
        <v>3348</v>
      </c>
      <c r="C144">
        <v>19.059999999999999</v>
      </c>
    </row>
    <row r="145" spans="1:3" x14ac:dyDescent="0.25">
      <c r="A145" t="s">
        <v>3328</v>
      </c>
      <c r="B145" t="s">
        <v>3350</v>
      </c>
      <c r="C145">
        <v>20.420000000000002</v>
      </c>
    </row>
    <row r="146" spans="1:3" x14ac:dyDescent="0.25">
      <c r="A146" t="s">
        <v>3328</v>
      </c>
      <c r="B146" t="s">
        <v>3352</v>
      </c>
      <c r="C146">
        <v>13.5</v>
      </c>
    </row>
    <row r="147" spans="1:3" x14ac:dyDescent="0.25">
      <c r="A147" t="s">
        <v>3328</v>
      </c>
      <c r="B147" t="s">
        <v>3354</v>
      </c>
      <c r="C147">
        <v>14.166</v>
      </c>
    </row>
    <row r="148" spans="1:3" x14ac:dyDescent="0.25">
      <c r="A148" t="s">
        <v>3328</v>
      </c>
      <c r="B148" t="s">
        <v>3356</v>
      </c>
      <c r="C148">
        <v>20.689</v>
      </c>
    </row>
    <row r="149" spans="1:3" x14ac:dyDescent="0.25">
      <c r="A149" t="s">
        <v>3328</v>
      </c>
      <c r="B149" t="s">
        <v>3358</v>
      </c>
      <c r="C149">
        <v>30</v>
      </c>
    </row>
    <row r="150" spans="1:3" x14ac:dyDescent="0.25">
      <c r="A150" t="s">
        <v>3359</v>
      </c>
      <c r="B150" t="s">
        <v>3361</v>
      </c>
      <c r="C150">
        <v>13.5</v>
      </c>
    </row>
    <row r="151" spans="1:3" x14ac:dyDescent="0.25">
      <c r="A151" t="s">
        <v>3359</v>
      </c>
      <c r="B151" t="s">
        <v>3363</v>
      </c>
      <c r="C151">
        <v>19.5</v>
      </c>
    </row>
    <row r="152" spans="1:3" x14ac:dyDescent="0.25">
      <c r="A152" t="s">
        <v>3359</v>
      </c>
      <c r="B152" t="s">
        <v>3365</v>
      </c>
      <c r="C152">
        <v>22.067</v>
      </c>
    </row>
    <row r="153" spans="1:3" x14ac:dyDescent="0.25">
      <c r="A153" t="s">
        <v>3359</v>
      </c>
      <c r="B153" t="s">
        <v>3367</v>
      </c>
      <c r="C153">
        <v>19.815000000000001</v>
      </c>
    </row>
    <row r="154" spans="1:3" x14ac:dyDescent="0.25">
      <c r="A154" t="s">
        <v>3359</v>
      </c>
      <c r="B154" t="s">
        <v>3369</v>
      </c>
      <c r="C154">
        <v>21.364999999999998</v>
      </c>
    </row>
    <row r="155" spans="1:3" x14ac:dyDescent="0.25">
      <c r="A155" t="s">
        <v>3359</v>
      </c>
      <c r="B155" t="s">
        <v>3371</v>
      </c>
      <c r="C155">
        <v>22.294499999999999</v>
      </c>
    </row>
    <row r="156" spans="1:3" x14ac:dyDescent="0.25">
      <c r="A156" t="s">
        <v>3359</v>
      </c>
      <c r="B156" t="s">
        <v>3373</v>
      </c>
      <c r="C156">
        <v>12.81</v>
      </c>
    </row>
    <row r="157" spans="1:3" x14ac:dyDescent="0.25">
      <c r="A157" t="s">
        <v>3359</v>
      </c>
      <c r="B157" t="s">
        <v>3375</v>
      </c>
      <c r="C157">
        <v>15.94</v>
      </c>
    </row>
    <row r="158" spans="1:3" x14ac:dyDescent="0.25">
      <c r="A158" t="s">
        <v>3376</v>
      </c>
      <c r="B158" t="s">
        <v>3378</v>
      </c>
      <c r="C158">
        <v>20.251999999999999</v>
      </c>
    </row>
    <row r="159" spans="1:3" x14ac:dyDescent="0.25">
      <c r="A159" t="s">
        <v>3376</v>
      </c>
      <c r="B159" t="s">
        <v>3380</v>
      </c>
      <c r="C159">
        <v>19.443999999999999</v>
      </c>
    </row>
    <row r="160" spans="1:3" x14ac:dyDescent="0.25">
      <c r="A160" t="s">
        <v>3376</v>
      </c>
      <c r="B160" t="s">
        <v>3382</v>
      </c>
      <c r="C160">
        <v>31.052900000000001</v>
      </c>
    </row>
    <row r="161" spans="1:3" x14ac:dyDescent="0.25">
      <c r="A161" t="s">
        <v>3376</v>
      </c>
      <c r="B161" t="s">
        <v>3384</v>
      </c>
      <c r="C161">
        <v>32.340000000000003</v>
      </c>
    </row>
    <row r="162" spans="1:3" x14ac:dyDescent="0.25">
      <c r="A162" t="s">
        <v>3376</v>
      </c>
      <c r="B162" t="s">
        <v>3386</v>
      </c>
      <c r="C162">
        <v>32.97</v>
      </c>
    </row>
    <row r="163" spans="1:3" x14ac:dyDescent="0.25">
      <c r="A163" t="s">
        <v>3376</v>
      </c>
      <c r="B163" t="s">
        <v>3389</v>
      </c>
      <c r="C163">
        <v>25.16</v>
      </c>
    </row>
    <row r="164" spans="1:3" x14ac:dyDescent="0.25">
      <c r="A164" t="s">
        <v>3376</v>
      </c>
      <c r="B164" t="s">
        <v>3391</v>
      </c>
      <c r="C164">
        <v>26.471</v>
      </c>
    </row>
    <row r="165" spans="1:3" x14ac:dyDescent="0.25">
      <c r="A165" t="s">
        <v>3376</v>
      </c>
      <c r="B165" t="s">
        <v>3393</v>
      </c>
      <c r="C165">
        <v>26.471</v>
      </c>
    </row>
    <row r="166" spans="1:3" x14ac:dyDescent="0.25">
      <c r="A166" t="s">
        <v>3376</v>
      </c>
      <c r="B166" t="s">
        <v>3395</v>
      </c>
      <c r="C166">
        <v>19.5</v>
      </c>
    </row>
    <row r="167" spans="1:3" x14ac:dyDescent="0.25">
      <c r="A167" t="s">
        <v>3376</v>
      </c>
      <c r="B167" t="s">
        <v>3397</v>
      </c>
      <c r="C167">
        <v>23</v>
      </c>
    </row>
    <row r="168" spans="1:3" x14ac:dyDescent="0.25">
      <c r="A168" t="s">
        <v>3398</v>
      </c>
      <c r="B168" t="s">
        <v>3400</v>
      </c>
      <c r="C168">
        <v>21.943000000000001</v>
      </c>
    </row>
    <row r="169" spans="1:3" x14ac:dyDescent="0.25">
      <c r="A169" t="s">
        <v>3398</v>
      </c>
      <c r="B169" t="s">
        <v>3402</v>
      </c>
      <c r="C169">
        <v>17</v>
      </c>
    </row>
    <row r="170" spans="1:3" x14ac:dyDescent="0.25">
      <c r="A170" t="s">
        <v>3398</v>
      </c>
      <c r="B170" t="s">
        <v>3404</v>
      </c>
      <c r="C170">
        <v>24.305</v>
      </c>
    </row>
    <row r="171" spans="1:3" x14ac:dyDescent="0.25">
      <c r="A171" t="s">
        <v>3398</v>
      </c>
      <c r="B171" t="s">
        <v>3406</v>
      </c>
      <c r="C171">
        <v>26.11</v>
      </c>
    </row>
    <row r="172" spans="1:3" x14ac:dyDescent="0.25">
      <c r="A172" t="s">
        <v>3398</v>
      </c>
      <c r="B172" t="s">
        <v>3408</v>
      </c>
      <c r="C172">
        <v>25.969000000000001</v>
      </c>
    </row>
    <row r="173" spans="1:3" x14ac:dyDescent="0.25">
      <c r="A173" t="s">
        <v>3398</v>
      </c>
      <c r="B173" t="s">
        <v>3410</v>
      </c>
      <c r="C173">
        <v>26.477</v>
      </c>
    </row>
    <row r="174" spans="1:3" x14ac:dyDescent="0.25">
      <c r="A174" t="s">
        <v>3398</v>
      </c>
      <c r="B174" t="s">
        <v>3412</v>
      </c>
      <c r="C174">
        <v>24.018000000000001</v>
      </c>
    </row>
    <row r="175" spans="1:3" x14ac:dyDescent="0.25">
      <c r="A175" t="s">
        <v>3413</v>
      </c>
      <c r="B175" t="s">
        <v>3415</v>
      </c>
      <c r="C175">
        <v>27.001999999999999</v>
      </c>
    </row>
    <row r="176" spans="1:3" x14ac:dyDescent="0.25">
      <c r="A176" t="s">
        <v>3413</v>
      </c>
      <c r="B176" t="s">
        <v>3417</v>
      </c>
      <c r="C176">
        <v>14.663</v>
      </c>
    </row>
    <row r="177" spans="1:3" x14ac:dyDescent="0.25">
      <c r="A177" t="s">
        <v>3413</v>
      </c>
      <c r="B177" t="s">
        <v>3419</v>
      </c>
      <c r="C177">
        <v>27.66</v>
      </c>
    </row>
    <row r="178" spans="1:3" x14ac:dyDescent="0.25">
      <c r="A178" t="s">
        <v>3413</v>
      </c>
      <c r="B178" t="s">
        <v>3421</v>
      </c>
      <c r="C178">
        <v>18.974</v>
      </c>
    </row>
    <row r="179" spans="1:3" x14ac:dyDescent="0.25">
      <c r="A179" t="s">
        <v>3413</v>
      </c>
      <c r="B179" t="s">
        <v>3423</v>
      </c>
      <c r="C179">
        <v>28.164000000000001</v>
      </c>
    </row>
    <row r="180" spans="1:3" x14ac:dyDescent="0.25">
      <c r="A180" t="s">
        <v>3413</v>
      </c>
      <c r="B180" t="s">
        <v>3425</v>
      </c>
      <c r="C180">
        <v>114.64</v>
      </c>
    </row>
    <row r="181" spans="1:3" x14ac:dyDescent="0.25">
      <c r="A181" t="s">
        <v>3413</v>
      </c>
      <c r="B181" t="s">
        <v>3427</v>
      </c>
      <c r="C181">
        <v>21.73</v>
      </c>
    </row>
    <row r="182" spans="1:3" x14ac:dyDescent="0.25">
      <c r="A182" t="s">
        <v>3413</v>
      </c>
      <c r="B182" t="s">
        <v>3429</v>
      </c>
      <c r="C182">
        <v>20.62</v>
      </c>
    </row>
    <row r="183" spans="1:3" x14ac:dyDescent="0.25">
      <c r="A183" t="s">
        <v>3413</v>
      </c>
      <c r="B183" t="s">
        <v>3431</v>
      </c>
      <c r="C183">
        <v>20.518999999999998</v>
      </c>
    </row>
    <row r="184" spans="1:3" x14ac:dyDescent="0.25">
      <c r="A184" t="s">
        <v>3413</v>
      </c>
      <c r="B184" t="s">
        <v>3433</v>
      </c>
      <c r="C184">
        <v>21.102</v>
      </c>
    </row>
    <row r="185" spans="1:3" x14ac:dyDescent="0.25">
      <c r="A185" t="s">
        <v>3413</v>
      </c>
      <c r="B185" t="s">
        <v>3435</v>
      </c>
      <c r="C185">
        <v>26.164999999999999</v>
      </c>
    </row>
    <row r="186" spans="1:3" x14ac:dyDescent="0.25">
      <c r="A186" t="s">
        <v>3413</v>
      </c>
      <c r="B186" t="s">
        <v>3437</v>
      </c>
      <c r="C186">
        <v>30.062999999999999</v>
      </c>
    </row>
    <row r="187" spans="1:3" x14ac:dyDescent="0.25">
      <c r="A187" t="s">
        <v>3413</v>
      </c>
      <c r="B187" t="s">
        <v>3439</v>
      </c>
      <c r="C187">
        <v>14.75</v>
      </c>
    </row>
    <row r="188" spans="1:3" x14ac:dyDescent="0.25">
      <c r="A188" t="s">
        <v>3413</v>
      </c>
      <c r="B188" t="s">
        <v>3441</v>
      </c>
      <c r="C188">
        <v>31.152999999999999</v>
      </c>
    </row>
    <row r="189" spans="1:3" x14ac:dyDescent="0.25">
      <c r="A189" t="s">
        <v>3413</v>
      </c>
      <c r="B189" t="s">
        <v>3443</v>
      </c>
      <c r="C189">
        <v>31.152999999999999</v>
      </c>
    </row>
    <row r="190" spans="1:3" x14ac:dyDescent="0.25">
      <c r="A190" t="s">
        <v>3413</v>
      </c>
      <c r="B190" t="s">
        <v>3445</v>
      </c>
      <c r="C190">
        <v>18.193000000000001</v>
      </c>
    </row>
    <row r="191" spans="1:3" x14ac:dyDescent="0.25">
      <c r="A191" t="s">
        <v>3446</v>
      </c>
      <c r="B191" t="s">
        <v>3448</v>
      </c>
      <c r="C191">
        <v>25.751999999999999</v>
      </c>
    </row>
    <row r="192" spans="1:3" x14ac:dyDescent="0.25">
      <c r="A192" t="s">
        <v>3446</v>
      </c>
      <c r="B192" t="s">
        <v>3450</v>
      </c>
      <c r="C192">
        <v>23.995999999999999</v>
      </c>
    </row>
    <row r="193" spans="1:3" x14ac:dyDescent="0.25">
      <c r="A193" t="s">
        <v>3446</v>
      </c>
      <c r="B193" t="s">
        <v>3452</v>
      </c>
      <c r="C193">
        <v>29.363</v>
      </c>
    </row>
    <row r="194" spans="1:3" x14ac:dyDescent="0.25">
      <c r="A194" t="s">
        <v>3453</v>
      </c>
      <c r="B194" t="s">
        <v>3455</v>
      </c>
      <c r="C194">
        <v>23.937999999999999</v>
      </c>
    </row>
    <row r="195" spans="1:3" x14ac:dyDescent="0.25">
      <c r="A195" t="s">
        <v>3453</v>
      </c>
      <c r="B195" t="s">
        <v>3457</v>
      </c>
      <c r="C195">
        <v>24.498000000000001</v>
      </c>
    </row>
    <row r="196" spans="1:3" x14ac:dyDescent="0.25">
      <c r="A196" t="s">
        <v>3453</v>
      </c>
      <c r="B196" t="s">
        <v>3459</v>
      </c>
      <c r="C196">
        <v>24.468</v>
      </c>
    </row>
    <row r="197" spans="1:3" x14ac:dyDescent="0.25">
      <c r="A197" t="s">
        <v>3453</v>
      </c>
      <c r="B197" t="s">
        <v>3461</v>
      </c>
      <c r="C197">
        <v>23.111000000000001</v>
      </c>
    </row>
    <row r="198" spans="1:3" x14ac:dyDescent="0.25">
      <c r="A198" t="s">
        <v>3453</v>
      </c>
      <c r="B198" t="s">
        <v>3463</v>
      </c>
      <c r="C198">
        <v>22.145</v>
      </c>
    </row>
    <row r="199" spans="1:3" x14ac:dyDescent="0.25">
      <c r="A199" t="s">
        <v>3453</v>
      </c>
      <c r="B199" t="s">
        <v>3465</v>
      </c>
      <c r="C199">
        <v>18.045000000000002</v>
      </c>
    </row>
    <row r="200" spans="1:3" x14ac:dyDescent="0.25">
      <c r="A200" t="s">
        <v>3466</v>
      </c>
      <c r="B200" t="s">
        <v>3468</v>
      </c>
      <c r="C200">
        <v>19.103000000000002</v>
      </c>
    </row>
    <row r="201" spans="1:3" x14ac:dyDescent="0.25">
      <c r="A201" t="s">
        <v>3466</v>
      </c>
      <c r="B201" t="s">
        <v>3470</v>
      </c>
      <c r="C201">
        <v>24.145</v>
      </c>
    </row>
    <row r="202" spans="1:3" x14ac:dyDescent="0.25">
      <c r="A202" t="s">
        <v>3466</v>
      </c>
      <c r="B202" t="s">
        <v>3472</v>
      </c>
      <c r="C202">
        <v>32.54</v>
      </c>
    </row>
    <row r="203" spans="1:3" x14ac:dyDescent="0.25">
      <c r="A203" t="s">
        <v>3466</v>
      </c>
      <c r="B203" t="s">
        <v>3474</v>
      </c>
      <c r="C203">
        <v>26.6</v>
      </c>
    </row>
    <row r="204" spans="1:3" x14ac:dyDescent="0.25">
      <c r="A204" t="s">
        <v>3466</v>
      </c>
      <c r="B204" t="s">
        <v>3476</v>
      </c>
      <c r="C204">
        <v>30.556999999999999</v>
      </c>
    </row>
    <row r="205" spans="1:3" x14ac:dyDescent="0.25">
      <c r="A205" t="s">
        <v>3466</v>
      </c>
      <c r="B205" t="s">
        <v>3478</v>
      </c>
      <c r="C205">
        <v>18.055700000000002</v>
      </c>
    </row>
    <row r="206" spans="1:3" x14ac:dyDescent="0.25">
      <c r="A206" t="s">
        <v>3466</v>
      </c>
      <c r="B206" t="s">
        <v>3480</v>
      </c>
      <c r="C206">
        <v>27.64</v>
      </c>
    </row>
    <row r="207" spans="1:3" x14ac:dyDescent="0.25">
      <c r="A207" t="s">
        <v>3466</v>
      </c>
      <c r="B207" t="s">
        <v>3482</v>
      </c>
      <c r="C207">
        <v>21.23</v>
      </c>
    </row>
    <row r="208" spans="1:3" x14ac:dyDescent="0.25">
      <c r="A208" t="s">
        <v>3466</v>
      </c>
      <c r="B208" t="s">
        <v>3484</v>
      </c>
      <c r="C208">
        <v>14.82</v>
      </c>
    </row>
    <row r="209" spans="1:3" x14ac:dyDescent="0.25">
      <c r="A209" t="s">
        <v>3466</v>
      </c>
      <c r="B209" t="s">
        <v>3486</v>
      </c>
      <c r="C209">
        <v>25.38</v>
      </c>
    </row>
    <row r="210" spans="1:3" x14ac:dyDescent="0.25">
      <c r="A210" t="s">
        <v>3466</v>
      </c>
      <c r="B210" t="s">
        <v>3488</v>
      </c>
      <c r="C210">
        <v>49.52</v>
      </c>
    </row>
    <row r="211" spans="1:3" x14ac:dyDescent="0.25">
      <c r="A211" t="s">
        <v>3466</v>
      </c>
      <c r="B211" t="s">
        <v>3490</v>
      </c>
      <c r="C211">
        <v>26.35</v>
      </c>
    </row>
    <row r="212" spans="1:3" x14ac:dyDescent="0.25">
      <c r="A212" t="s">
        <v>3466</v>
      </c>
      <c r="B212" t="s">
        <v>3492</v>
      </c>
      <c r="C212">
        <v>20.774000000000001</v>
      </c>
    </row>
    <row r="213" spans="1:3" x14ac:dyDescent="0.25">
      <c r="A213" t="s">
        <v>3466</v>
      </c>
      <c r="B213" t="s">
        <v>3494</v>
      </c>
      <c r="C213">
        <v>20.774000000000001</v>
      </c>
    </row>
    <row r="214" spans="1:3" x14ac:dyDescent="0.25">
      <c r="A214" t="s">
        <v>3466</v>
      </c>
      <c r="B214" t="s">
        <v>3496</v>
      </c>
      <c r="C214">
        <v>20.79</v>
      </c>
    </row>
    <row r="215" spans="1:3" x14ac:dyDescent="0.25">
      <c r="A215" t="s">
        <v>3466</v>
      </c>
      <c r="B215" t="s">
        <v>3498</v>
      </c>
      <c r="C215">
        <v>22.379000000000001</v>
      </c>
    </row>
    <row r="216" spans="1:3" x14ac:dyDescent="0.25">
      <c r="A216" t="s">
        <v>3466</v>
      </c>
      <c r="B216" t="s">
        <v>3500</v>
      </c>
      <c r="C216">
        <v>32.707000000000001</v>
      </c>
    </row>
    <row r="217" spans="1:3" x14ac:dyDescent="0.25">
      <c r="A217" t="s">
        <v>3466</v>
      </c>
      <c r="B217" t="s">
        <v>3502</v>
      </c>
      <c r="C217">
        <v>32.707000000000001</v>
      </c>
    </row>
    <row r="218" spans="1:3" x14ac:dyDescent="0.25">
      <c r="A218" t="s">
        <v>3503</v>
      </c>
      <c r="B218" t="s">
        <v>3505</v>
      </c>
      <c r="C218">
        <v>24.18</v>
      </c>
    </row>
    <row r="219" spans="1:3" x14ac:dyDescent="0.25">
      <c r="A219" t="s">
        <v>3503</v>
      </c>
      <c r="B219" t="s">
        <v>3507</v>
      </c>
      <c r="C219">
        <v>24.805</v>
      </c>
    </row>
    <row r="220" spans="1:3" x14ac:dyDescent="0.25">
      <c r="A220" t="s">
        <v>3503</v>
      </c>
      <c r="B220" t="s">
        <v>3509</v>
      </c>
      <c r="C220">
        <v>27.5</v>
      </c>
    </row>
    <row r="221" spans="1:3" x14ac:dyDescent="0.25">
      <c r="A221" t="s">
        <v>3503</v>
      </c>
      <c r="B221" t="s">
        <v>3511</v>
      </c>
      <c r="C221">
        <v>29.33</v>
      </c>
    </row>
    <row r="222" spans="1:3" x14ac:dyDescent="0.25">
      <c r="A222" t="s">
        <v>3503</v>
      </c>
      <c r="B222" t="s">
        <v>3513</v>
      </c>
      <c r="C222">
        <v>27.98</v>
      </c>
    </row>
    <row r="223" spans="1:3" x14ac:dyDescent="0.25">
      <c r="A223" t="s">
        <v>3503</v>
      </c>
      <c r="B223" t="s">
        <v>3515</v>
      </c>
      <c r="C223">
        <v>28.87</v>
      </c>
    </row>
    <row r="224" spans="1:3" x14ac:dyDescent="0.25">
      <c r="A224" t="s">
        <v>3503</v>
      </c>
      <c r="B224" t="s">
        <v>3517</v>
      </c>
      <c r="C224">
        <v>26.84</v>
      </c>
    </row>
    <row r="225" spans="1:3" x14ac:dyDescent="0.25">
      <c r="A225" t="s">
        <v>3503</v>
      </c>
      <c r="B225" t="s">
        <v>3519</v>
      </c>
      <c r="C225">
        <v>28.32</v>
      </c>
    </row>
    <row r="226" spans="1:3" x14ac:dyDescent="0.25">
      <c r="A226" t="s">
        <v>3503</v>
      </c>
      <c r="B226" t="s">
        <v>3521</v>
      </c>
      <c r="C226">
        <v>25.222000000000001</v>
      </c>
    </row>
    <row r="227" spans="1:3" x14ac:dyDescent="0.25">
      <c r="A227" t="s">
        <v>3503</v>
      </c>
      <c r="B227" t="s">
        <v>3523</v>
      </c>
      <c r="C227">
        <v>19.690000000000001</v>
      </c>
    </row>
    <row r="228" spans="1:3" x14ac:dyDescent="0.25">
      <c r="A228" t="s">
        <v>3503</v>
      </c>
      <c r="B228" t="s">
        <v>3525</v>
      </c>
      <c r="C228">
        <v>21.91</v>
      </c>
    </row>
    <row r="229" spans="1:3" x14ac:dyDescent="0.25">
      <c r="A229" t="s">
        <v>3503</v>
      </c>
      <c r="B229" t="s">
        <v>3527</v>
      </c>
      <c r="C229">
        <v>20.75</v>
      </c>
    </row>
    <row r="230" spans="1:3" x14ac:dyDescent="0.25">
      <c r="A230" t="s">
        <v>3528</v>
      </c>
      <c r="B230" t="s">
        <v>3530</v>
      </c>
      <c r="C230">
        <v>24.13</v>
      </c>
    </row>
    <row r="231" spans="1:3" x14ac:dyDescent="0.25">
      <c r="A231" t="s">
        <v>3528</v>
      </c>
      <c r="B231" t="s">
        <v>3532</v>
      </c>
      <c r="C231">
        <v>22.268000000000001</v>
      </c>
    </row>
    <row r="232" spans="1:3" x14ac:dyDescent="0.25">
      <c r="A232" t="s">
        <v>3528</v>
      </c>
      <c r="B232" t="s">
        <v>3534</v>
      </c>
      <c r="C232">
        <v>25.72</v>
      </c>
    </row>
    <row r="233" spans="1:3" x14ac:dyDescent="0.25">
      <c r="A233" t="s">
        <v>3528</v>
      </c>
      <c r="B233" t="s">
        <v>3536</v>
      </c>
      <c r="C233">
        <v>23.72</v>
      </c>
    </row>
    <row r="234" spans="1:3" x14ac:dyDescent="0.25">
      <c r="A234" t="s">
        <v>3528</v>
      </c>
      <c r="B234" t="s">
        <v>3538</v>
      </c>
      <c r="C234">
        <v>23</v>
      </c>
    </row>
    <row r="235" spans="1:3" x14ac:dyDescent="0.25">
      <c r="A235" t="s">
        <v>3528</v>
      </c>
      <c r="B235" t="s">
        <v>3540</v>
      </c>
      <c r="C235">
        <v>24.085000000000001</v>
      </c>
    </row>
    <row r="236" spans="1:3" x14ac:dyDescent="0.25">
      <c r="A236" t="s">
        <v>3528</v>
      </c>
      <c r="B236" t="s">
        <v>3542</v>
      </c>
      <c r="C236">
        <v>20.815999999999999</v>
      </c>
    </row>
    <row r="237" spans="1:3" x14ac:dyDescent="0.25">
      <c r="A237" t="s">
        <v>3528</v>
      </c>
      <c r="B237" t="s">
        <v>3544</v>
      </c>
      <c r="C237">
        <v>22.521999999999998</v>
      </c>
    </row>
    <row r="238" spans="1:3" x14ac:dyDescent="0.25">
      <c r="A238" t="s">
        <v>3528</v>
      </c>
      <c r="B238" t="s">
        <v>3546</v>
      </c>
      <c r="C238">
        <v>18.821999999999999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Cars</vt:lpstr>
      <vt:lpstr>Sheet1</vt:lpstr>
      <vt:lpstr>New Depreciation</vt:lpstr>
      <vt:lpstr>Sheet3</vt:lpstr>
      <vt:lpstr>Cars v2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2014-04-27T05:37:23Z</dcterms:created>
  <dcterms:modified xsi:type="dcterms:W3CDTF">2014-05-07T18:38:46Z</dcterms:modified>
</cp:coreProperties>
</file>