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0" yWindow="20" windowWidth="22840" windowHeight="20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6" i="1" l="1"/>
  <c r="H3" i="1"/>
  <c r="H5" i="1"/>
  <c r="H16" i="1"/>
  <c r="I5" i="1"/>
  <c r="J5" i="1"/>
  <c r="K5" i="1"/>
  <c r="I16" i="1"/>
  <c r="J16" i="1"/>
  <c r="K16" i="1"/>
  <c r="H12" i="1"/>
  <c r="J12" i="1"/>
  <c r="K12" i="1"/>
  <c r="I12" i="1"/>
  <c r="H2" i="1"/>
  <c r="H4" i="1"/>
  <c r="H6" i="1"/>
  <c r="H7" i="1"/>
  <c r="H8" i="1"/>
  <c r="H9" i="1"/>
  <c r="H10" i="1"/>
  <c r="H11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107" i="1"/>
  <c r="H108" i="1"/>
  <c r="H91" i="1"/>
  <c r="H93" i="1"/>
  <c r="H100" i="1"/>
  <c r="H101" i="1"/>
  <c r="H102" i="1"/>
  <c r="H103" i="1"/>
  <c r="H104" i="1"/>
  <c r="H105" i="1"/>
  <c r="H110" i="1"/>
  <c r="H111" i="1"/>
  <c r="H112" i="1"/>
  <c r="H113" i="1"/>
  <c r="H114" i="1"/>
  <c r="H115" i="1"/>
  <c r="H124" i="1"/>
  <c r="H94" i="1"/>
  <c r="H143" i="1"/>
  <c r="H95" i="1"/>
  <c r="H144" i="1"/>
  <c r="H96" i="1"/>
  <c r="H145" i="1"/>
  <c r="H97" i="1"/>
  <c r="H146" i="1"/>
  <c r="H98" i="1"/>
  <c r="H147" i="1"/>
  <c r="H99" i="1"/>
  <c r="H148" i="1"/>
  <c r="H149" i="1"/>
  <c r="H126" i="1"/>
  <c r="H150" i="1"/>
  <c r="H127" i="1"/>
  <c r="H151" i="1"/>
  <c r="H128" i="1"/>
  <c r="H152" i="1"/>
  <c r="H129" i="1"/>
  <c r="H153" i="1"/>
  <c r="H130" i="1"/>
  <c r="H154" i="1"/>
  <c r="H131" i="1"/>
  <c r="H158" i="1"/>
  <c r="H159" i="1"/>
  <c r="H160" i="1"/>
  <c r="H161" i="1"/>
  <c r="H162" i="1"/>
  <c r="H163" i="1"/>
  <c r="H164" i="1"/>
  <c r="H82" i="1"/>
  <c r="H83" i="1"/>
  <c r="H84" i="1"/>
  <c r="H85" i="1"/>
  <c r="H92" i="1"/>
  <c r="H106" i="1"/>
  <c r="H109" i="1"/>
  <c r="H116" i="1"/>
  <c r="H117" i="1"/>
  <c r="H118" i="1"/>
  <c r="H119" i="1"/>
  <c r="H120" i="1"/>
  <c r="H121" i="1"/>
  <c r="H122" i="1"/>
  <c r="H123" i="1"/>
  <c r="H125" i="1"/>
  <c r="H132" i="1"/>
  <c r="H133" i="1"/>
  <c r="H134" i="1"/>
  <c r="H135" i="1"/>
  <c r="H136" i="1"/>
  <c r="H137" i="1"/>
  <c r="H138" i="1"/>
  <c r="H139" i="1"/>
  <c r="H140" i="1"/>
  <c r="H141" i="1"/>
  <c r="H142" i="1"/>
  <c r="H155" i="1"/>
  <c r="H156" i="1"/>
  <c r="H157" i="1"/>
  <c r="H86" i="1"/>
  <c r="H87" i="1"/>
  <c r="H88" i="1"/>
  <c r="H89" i="1"/>
  <c r="H90" i="1"/>
  <c r="H165" i="1"/>
  <c r="H166" i="1"/>
  <c r="H167" i="1"/>
  <c r="H168" i="1"/>
  <c r="H169" i="1"/>
  <c r="J2" i="1"/>
  <c r="K2" i="1"/>
  <c r="J3" i="1"/>
  <c r="K3" i="1"/>
  <c r="J4" i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3" i="1"/>
  <c r="K13" i="1"/>
  <c r="J14" i="1"/>
  <c r="K14" i="1"/>
  <c r="J15" i="1"/>
  <c r="K15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107" i="1"/>
  <c r="K107" i="1"/>
  <c r="J108" i="1"/>
  <c r="K108" i="1"/>
  <c r="J91" i="1"/>
  <c r="K91" i="1"/>
  <c r="J93" i="1"/>
  <c r="K93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24" i="1"/>
  <c r="K124" i="1"/>
  <c r="J94" i="1"/>
  <c r="K94" i="1"/>
  <c r="J143" i="1"/>
  <c r="K143" i="1"/>
  <c r="J95" i="1"/>
  <c r="K95" i="1"/>
  <c r="J144" i="1"/>
  <c r="K144" i="1"/>
  <c r="J96" i="1"/>
  <c r="K96" i="1"/>
  <c r="J145" i="1"/>
  <c r="K145" i="1"/>
  <c r="J97" i="1"/>
  <c r="K97" i="1"/>
  <c r="J146" i="1"/>
  <c r="K146" i="1"/>
  <c r="J98" i="1"/>
  <c r="K98" i="1"/>
  <c r="J147" i="1"/>
  <c r="K147" i="1"/>
  <c r="J99" i="1"/>
  <c r="K99" i="1"/>
  <c r="J148" i="1"/>
  <c r="K148" i="1"/>
  <c r="J149" i="1"/>
  <c r="K149" i="1"/>
  <c r="J126" i="1"/>
  <c r="K126" i="1"/>
  <c r="J150" i="1"/>
  <c r="K150" i="1"/>
  <c r="J127" i="1"/>
  <c r="K127" i="1"/>
  <c r="J151" i="1"/>
  <c r="K151" i="1"/>
  <c r="J128" i="1"/>
  <c r="K128" i="1"/>
  <c r="J152" i="1"/>
  <c r="K152" i="1"/>
  <c r="J129" i="1"/>
  <c r="K129" i="1"/>
  <c r="J153" i="1"/>
  <c r="K153" i="1"/>
  <c r="J130" i="1"/>
  <c r="K130" i="1"/>
  <c r="J154" i="1"/>
  <c r="K154" i="1"/>
  <c r="J131" i="1"/>
  <c r="K131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82" i="1"/>
  <c r="K82" i="1"/>
  <c r="J83" i="1"/>
  <c r="K83" i="1"/>
  <c r="J84" i="1"/>
  <c r="K84" i="1"/>
  <c r="J85" i="1"/>
  <c r="K85" i="1"/>
  <c r="J92" i="1"/>
  <c r="K92" i="1"/>
  <c r="J106" i="1"/>
  <c r="K106" i="1"/>
  <c r="J109" i="1"/>
  <c r="K109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5" i="1"/>
  <c r="K125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55" i="1"/>
  <c r="K155" i="1"/>
  <c r="J156" i="1"/>
  <c r="K156" i="1"/>
  <c r="J157" i="1"/>
  <c r="K157" i="1"/>
  <c r="J86" i="1"/>
  <c r="K86" i="1"/>
  <c r="J87" i="1"/>
  <c r="K87" i="1"/>
  <c r="J88" i="1"/>
  <c r="K88" i="1"/>
  <c r="J89" i="1"/>
  <c r="K89" i="1"/>
  <c r="J90" i="1"/>
  <c r="K90" i="1"/>
  <c r="J165" i="1"/>
  <c r="K165" i="1"/>
  <c r="J166" i="1"/>
  <c r="J167" i="1"/>
  <c r="K167" i="1"/>
  <c r="J168" i="1"/>
  <c r="K168" i="1"/>
  <c r="J169" i="1"/>
  <c r="K169" i="1"/>
  <c r="I2" i="1"/>
  <c r="I3" i="1"/>
  <c r="I4" i="1"/>
  <c r="I6" i="1"/>
  <c r="I7" i="1"/>
  <c r="I8" i="1"/>
  <c r="I9" i="1"/>
  <c r="I10" i="1"/>
  <c r="I11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107" i="1"/>
  <c r="I108" i="1"/>
  <c r="I91" i="1"/>
  <c r="I93" i="1"/>
  <c r="I100" i="1"/>
  <c r="I101" i="1"/>
  <c r="I102" i="1"/>
  <c r="I103" i="1"/>
  <c r="I104" i="1"/>
  <c r="I105" i="1"/>
  <c r="I110" i="1"/>
  <c r="I111" i="1"/>
  <c r="I112" i="1"/>
  <c r="I113" i="1"/>
  <c r="I114" i="1"/>
  <c r="I115" i="1"/>
  <c r="I124" i="1"/>
  <c r="I94" i="1"/>
  <c r="I143" i="1"/>
  <c r="I95" i="1"/>
  <c r="I144" i="1"/>
  <c r="I96" i="1"/>
  <c r="I145" i="1"/>
  <c r="I97" i="1"/>
  <c r="I146" i="1"/>
  <c r="I98" i="1"/>
  <c r="I147" i="1"/>
  <c r="I99" i="1"/>
  <c r="I148" i="1"/>
  <c r="I149" i="1"/>
  <c r="I126" i="1"/>
  <c r="I150" i="1"/>
  <c r="I127" i="1"/>
  <c r="I151" i="1"/>
  <c r="I128" i="1"/>
  <c r="I152" i="1"/>
  <c r="I129" i="1"/>
  <c r="I153" i="1"/>
  <c r="I130" i="1"/>
  <c r="I154" i="1"/>
  <c r="I131" i="1"/>
  <c r="I158" i="1"/>
  <c r="I159" i="1"/>
  <c r="I160" i="1"/>
  <c r="I161" i="1"/>
  <c r="I162" i="1"/>
  <c r="I163" i="1"/>
  <c r="I164" i="1"/>
  <c r="I82" i="1"/>
  <c r="I83" i="1"/>
  <c r="I84" i="1"/>
  <c r="I85" i="1"/>
  <c r="I92" i="1"/>
  <c r="I106" i="1"/>
  <c r="I109" i="1"/>
  <c r="I116" i="1"/>
  <c r="I117" i="1"/>
  <c r="I118" i="1"/>
  <c r="I119" i="1"/>
  <c r="I120" i="1"/>
  <c r="I121" i="1"/>
  <c r="I122" i="1"/>
  <c r="I123" i="1"/>
  <c r="I125" i="1"/>
  <c r="I132" i="1"/>
  <c r="I133" i="1"/>
  <c r="I134" i="1"/>
  <c r="I135" i="1"/>
  <c r="I136" i="1"/>
  <c r="I137" i="1"/>
  <c r="I138" i="1"/>
  <c r="I139" i="1"/>
  <c r="I140" i="1"/>
  <c r="I141" i="1"/>
  <c r="I142" i="1"/>
  <c r="I155" i="1"/>
  <c r="I156" i="1"/>
  <c r="I157" i="1"/>
  <c r="I86" i="1"/>
  <c r="I87" i="1"/>
  <c r="I88" i="1"/>
  <c r="I89" i="1"/>
  <c r="I90" i="1"/>
  <c r="I165" i="1"/>
  <c r="I166" i="1"/>
  <c r="I167" i="1"/>
  <c r="I168" i="1"/>
  <c r="I169" i="1"/>
</calcChain>
</file>

<file path=xl/sharedStrings.xml><?xml version="1.0" encoding="utf-8"?>
<sst xmlns="http://schemas.openxmlformats.org/spreadsheetml/2006/main" count="348" uniqueCount="48">
  <si>
    <t>Make</t>
  </si>
  <si>
    <t>Model</t>
  </si>
  <si>
    <t>Year</t>
  </si>
  <si>
    <t>Defect Ratio</t>
  </si>
  <si>
    <t>Ford</t>
  </si>
  <si>
    <t>Flex</t>
  </si>
  <si>
    <t>Model average</t>
  </si>
  <si>
    <t>Honda</t>
  </si>
  <si>
    <t>Civic</t>
  </si>
  <si>
    <t>Score</t>
  </si>
  <si>
    <t>CR-V</t>
  </si>
  <si>
    <t>Element</t>
  </si>
  <si>
    <t>Fit</t>
  </si>
  <si>
    <t>Pilot</t>
  </si>
  <si>
    <t>Insight</t>
  </si>
  <si>
    <t>Accord</t>
  </si>
  <si>
    <t>Hyundai</t>
  </si>
  <si>
    <t>Elantra</t>
  </si>
  <si>
    <t>Sonata</t>
  </si>
  <si>
    <t>Kia</t>
  </si>
  <si>
    <t>Soul</t>
  </si>
  <si>
    <t>Spectre</t>
  </si>
  <si>
    <t>Sedona</t>
  </si>
  <si>
    <t xml:space="preserve">Scion </t>
  </si>
  <si>
    <t>xB</t>
  </si>
  <si>
    <t>Toyota</t>
  </si>
  <si>
    <t>Yaris</t>
  </si>
  <si>
    <t>Venza</t>
  </si>
  <si>
    <t>Tacoma</t>
  </si>
  <si>
    <t>Solara</t>
  </si>
  <si>
    <t>Sienna</t>
  </si>
  <si>
    <t>Sequioa</t>
  </si>
  <si>
    <t>Prius</t>
  </si>
  <si>
    <t>Matrix</t>
  </si>
  <si>
    <t>Land Cruiser</t>
  </si>
  <si>
    <t>Highlander</t>
  </si>
  <si>
    <t>FJ</t>
  </si>
  <si>
    <t>Corolla</t>
  </si>
  <si>
    <t>Camry</t>
  </si>
  <si>
    <t>4Runner</t>
  </si>
  <si>
    <t>Great Truecar $</t>
  </si>
  <si>
    <t>https://www.truecar.com/used-cars-for-sale/listings/toyota/camry/year-2004-2010/location-98105/?search_radius=200&amp;price_rating=good&amp;sort_order=YEAR_DESC&amp;used_opt=usedbody</t>
  </si>
  <si>
    <t>Camry Hybrid</t>
  </si>
  <si>
    <t>Miles Left</t>
  </si>
  <si>
    <t>Miles per $</t>
  </si>
  <si>
    <t>$ Extra Per Year</t>
  </si>
  <si>
    <t>$ per Mile</t>
  </si>
  <si>
    <t>Prius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</si>
</sst>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(&quot;$&quot;* #,##0_);_(&quot;$&quot;* \(#,##0\);_(&quot;$&quot;* &quot;-&quot;??_);_(@_)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5" fontId="0" fillId="0" borderId="0" xfId="2" applyNumberFormat="1" applyFont="1"/>
    <xf numFmtId="165" fontId="2" fillId="0" borderId="0" xfId="2" applyNumberFormat="1" applyFont="1"/>
    <xf numFmtId="166" fontId="0" fillId="0" borderId="0" xfId="1" applyNumberFormat="1" applyFont="1"/>
    <xf numFmtId="166" fontId="0" fillId="0" borderId="3" xfId="1" applyNumberFormat="1" applyFont="1" applyBorder="1"/>
    <xf numFmtId="166" fontId="0" fillId="0" borderId="2" xfId="1" applyNumberFormat="1" applyFont="1" applyBorder="1"/>
    <xf numFmtId="43" fontId="0" fillId="0" borderId="0" xfId="3" applyFont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165" fontId="1" fillId="0" borderId="0" xfId="2" applyNumberFormat="1" applyBorder="1"/>
    <xf numFmtId="165" fontId="2" fillId="0" borderId="2" xfId="2" applyNumberFormat="1" applyFont="1" applyBorder="1"/>
    <xf numFmtId="168" fontId="0" fillId="0" borderId="0" xfId="3" applyNumberFormat="1" applyFont="1"/>
    <xf numFmtId="168" fontId="0" fillId="0" borderId="2" xfId="3" applyNumberFormat="1" applyFont="1" applyBorder="1"/>
    <xf numFmtId="166" fontId="0" fillId="0" borderId="0" xfId="1" applyNumberFormat="1" applyFont="1" applyBorder="1"/>
    <xf numFmtId="0" fontId="0" fillId="0" borderId="0" xfId="0" applyBorder="1"/>
    <xf numFmtId="165" fontId="2" fillId="0" borderId="0" xfId="2" applyNumberFormat="1" applyFont="1" applyBorder="1"/>
    <xf numFmtId="43" fontId="0" fillId="0" borderId="2" xfId="3" applyFont="1" applyBorder="1"/>
    <xf numFmtId="168" fontId="0" fillId="0" borderId="0" xfId="3" applyNumberFormat="1" applyFont="1" applyBorder="1"/>
    <xf numFmtId="43" fontId="0" fillId="0" borderId="0" xfId="3" applyFont="1" applyBorder="1"/>
    <xf numFmtId="43" fontId="1" fillId="0" borderId="0" xfId="3" applyBorder="1"/>
  </cellXfs>
  <cellStyles count="34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" builtinId="5"/>
  </cellStyles>
  <dxfs count="6">
    <dxf>
      <numFmt numFmtId="168" formatCode="_-* #,##0_-;\-* #,##0_-;_-* &quot;-&quot;??_-;_-@_-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numFmt numFmtId="166" formatCode="_(&quot;$&quot;* #,##0_);_(&quot;$&quot;* \(#,##0\);_(&quot;$&quot;* &quot;-&quot;??_);_(@_)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K169" totalsRowShown="0">
  <autoFilter ref="A1:K169"/>
  <sortState ref="A2:K169">
    <sortCondition descending="1" ref="I1:I169"/>
  </sortState>
  <tableColumns count="11">
    <tableColumn id="1" name="Make"/>
    <tableColumn id="2" name="Model"/>
    <tableColumn id="3" name="Year"/>
    <tableColumn id="4" name="Defect Ratio" dataDxfId="5" dataCellStyle="Percent"/>
    <tableColumn id="5" name="Model average"/>
    <tableColumn id="6" name="Score"/>
    <tableColumn id="9" name="Great Truecar $" dataDxfId="3" dataCellStyle="Currency"/>
    <tableColumn id="7" name="Miles Left" dataDxfId="0" dataCellStyle="Comma">
      <calculatedColumnFormula>Table1[[#This Row],[Model average]]-(2016-Table1[[#This Row],[Year]])*12000</calculatedColumnFormula>
    </tableColumn>
    <tableColumn id="8" name="Miles per $" dataDxfId="4" dataCellStyle="Comma">
      <calculatedColumnFormula>IFERROR(Table1[[#This Row],[Miles Left]]/Table1[[#This Row],[Great Truecar $]],0)</calculatedColumnFormula>
    </tableColumn>
    <tableColumn id="11" name="$ per Mile" dataDxfId="2" dataCellStyle="Comma">
      <calculatedColumnFormula>Table1[[#This Row],[Great Truecar $]]/Table1[[#This Row],[Miles Left]]</calculatedColumnFormula>
    </tableColumn>
    <tableColumn id="10" name="$ Extra Per Year" dataDxfId="1" dataCellStyle="Currency">
      <calculatedColumnFormula>(12000*Table1[[#This Row],[$ per Mile]])-1502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zoomScale="115" zoomScaleNormal="115" zoomScalePageLayoutView="115" workbookViewId="0">
      <selection activeCell="J5" sqref="J5"/>
    </sheetView>
  </sheetViews>
  <sheetFormatPr baseColWidth="10" defaultColWidth="8.83203125" defaultRowHeight="14" x14ac:dyDescent="0"/>
  <cols>
    <col min="2" max="2" width="10.6640625" customWidth="1"/>
    <col min="4" max="4" width="14" style="1" customWidth="1"/>
    <col min="7" max="7" width="16.83203125" style="3" bestFit="1" customWidth="1"/>
    <col min="8" max="8" width="12.5" style="12" bestFit="1" customWidth="1"/>
    <col min="9" max="9" width="13.5" style="6" bestFit="1" customWidth="1"/>
    <col min="10" max="10" width="13.5" style="6" customWidth="1"/>
    <col min="11" max="11" width="16" style="3" bestFit="1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t="s">
        <v>6</v>
      </c>
      <c r="F1" t="s">
        <v>9</v>
      </c>
      <c r="G1" s="3" t="s">
        <v>40</v>
      </c>
      <c r="H1" s="12" t="s">
        <v>43</v>
      </c>
      <c r="I1" s="6" t="s">
        <v>44</v>
      </c>
      <c r="J1" s="6" t="s">
        <v>46</v>
      </c>
      <c r="K1" s="3" t="s">
        <v>45</v>
      </c>
    </row>
    <row r="2" spans="1:11">
      <c r="A2" t="s">
        <v>25</v>
      </c>
      <c r="B2" t="s">
        <v>38</v>
      </c>
      <c r="C2">
        <v>2010</v>
      </c>
      <c r="D2" s="2">
        <v>0.05</v>
      </c>
      <c r="E2">
        <v>147687</v>
      </c>
      <c r="F2">
        <v>78.3</v>
      </c>
      <c r="G2" s="3">
        <v>9477</v>
      </c>
      <c r="H2" s="12">
        <f>Table1[[#This Row],[Model average]]-(2016-Table1[[#This Row],[Year]])*12000</f>
        <v>75687</v>
      </c>
      <c r="I2" s="6">
        <f>IFERROR(Table1[[#This Row],[Miles Left]]/Table1[[#This Row],[Great Truecar $]],0)</f>
        <v>7.9863880974992085</v>
      </c>
      <c r="J2" s="6">
        <f>Table1[[#This Row],[Great Truecar $]]/Table1[[#This Row],[Miles Left]]</f>
        <v>0.12521304847596021</v>
      </c>
      <c r="K2" s="3">
        <f>(12000*Table1[[#This Row],[$ per Mile]])-1502</f>
        <v>0.55658171152253999</v>
      </c>
    </row>
    <row r="3" spans="1:11">
      <c r="A3" t="s">
        <v>7</v>
      </c>
      <c r="B3" t="s">
        <v>8</v>
      </c>
      <c r="C3">
        <v>2010</v>
      </c>
      <c r="D3" s="2">
        <v>2.5000000000000001E-2</v>
      </c>
      <c r="E3">
        <v>137307</v>
      </c>
      <c r="F3">
        <v>65.7</v>
      </c>
      <c r="G3" s="3">
        <v>10495</v>
      </c>
      <c r="H3" s="12">
        <f>Table1[[#This Row],[Model average]]-(2016-Table1[[#This Row],[Year]])*12000</f>
        <v>65307</v>
      </c>
      <c r="I3" s="6">
        <f>IFERROR(Table1[[#This Row],[Miles Left]]/Table1[[#This Row],[Great Truecar $]],0)</f>
        <v>6.2226774654597428</v>
      </c>
      <c r="J3" s="6">
        <f>Table1[[#This Row],[Great Truecar $]]/Table1[[#This Row],[Miles Left]]</f>
        <v>0.16070252805977919</v>
      </c>
      <c r="K3" s="3">
        <f>(12000*Table1[[#This Row],[$ per Mile]])-1502</f>
        <v>426.4303367173502</v>
      </c>
    </row>
    <row r="4" spans="1:11">
      <c r="A4" t="s">
        <v>7</v>
      </c>
      <c r="B4" t="s">
        <v>15</v>
      </c>
      <c r="C4">
        <v>2010</v>
      </c>
      <c r="D4" s="2">
        <v>0.05</v>
      </c>
      <c r="E4">
        <v>149717</v>
      </c>
      <c r="F4">
        <v>51.1</v>
      </c>
      <c r="G4" s="3">
        <v>12991</v>
      </c>
      <c r="H4" s="12">
        <f>Table1[[#This Row],[Model average]]-(2016-Table1[[#This Row],[Year]])*12000</f>
        <v>77717</v>
      </c>
      <c r="I4" s="6">
        <f>IFERROR(Table1[[#This Row],[Miles Left]]/Table1[[#This Row],[Great Truecar $]],0)</f>
        <v>5.9823724116696173</v>
      </c>
      <c r="J4" s="6">
        <f>Table1[[#This Row],[Great Truecar $]]/Table1[[#This Row],[Miles Left]]</f>
        <v>0.16715776471042371</v>
      </c>
      <c r="K4" s="3">
        <f>(12000*Table1[[#This Row],[$ per Mile]])-1502</f>
        <v>503.89317652508453</v>
      </c>
    </row>
    <row r="5" spans="1:11">
      <c r="A5" s="15" t="s">
        <v>25</v>
      </c>
      <c r="B5" s="7" t="s">
        <v>47</v>
      </c>
      <c r="C5" s="15">
        <v>2013</v>
      </c>
      <c r="D5" s="10">
        <v>0.02</v>
      </c>
      <c r="E5" s="7">
        <v>127272</v>
      </c>
      <c r="F5" s="7">
        <v>81.900000000000006</v>
      </c>
      <c r="G5" s="14">
        <v>16593</v>
      </c>
      <c r="H5" s="18">
        <f>Table1[[#This Row],[Model average]]-(2016-Table1[[#This Row],[Year]])*12000</f>
        <v>91272</v>
      </c>
      <c r="I5" s="19">
        <f>IFERROR(Table1[[#This Row],[Miles Left]]/Table1[[#This Row],[Great Truecar $]],0)</f>
        <v>5.5006327969625746</v>
      </c>
      <c r="J5" s="20">
        <f>Table1[[#This Row],[Great Truecar $]]/Table1[[#This Row],[Miles Left]]</f>
        <v>0.18179726531685511</v>
      </c>
      <c r="K5" s="14">
        <f>(12000*Table1[[#This Row],[$ per Mile]])-1502</f>
        <v>679.5671838022613</v>
      </c>
    </row>
    <row r="6" spans="1:11">
      <c r="A6" t="s">
        <v>7</v>
      </c>
      <c r="B6" t="s">
        <v>15</v>
      </c>
      <c r="C6">
        <v>2009</v>
      </c>
      <c r="D6" s="2">
        <v>4.4999999999999998E-2</v>
      </c>
      <c r="E6">
        <v>149717</v>
      </c>
      <c r="F6">
        <v>51.1</v>
      </c>
      <c r="G6" s="3">
        <v>11998</v>
      </c>
      <c r="H6" s="12">
        <f>Table1[[#This Row],[Model average]]-(2016-Table1[[#This Row],[Year]])*12000</f>
        <v>65717</v>
      </c>
      <c r="I6" s="6">
        <f>IFERROR(Table1[[#This Row],[Miles Left]]/Table1[[#This Row],[Great Truecar $]],0)</f>
        <v>5.477329554925821</v>
      </c>
      <c r="J6" s="6">
        <f>Table1[[#This Row],[Great Truecar $]]/Table1[[#This Row],[Miles Left]]</f>
        <v>0.18257071990504739</v>
      </c>
      <c r="K6" s="3">
        <f>(12000*Table1[[#This Row],[$ per Mile]])-1502</f>
        <v>688.84863886056883</v>
      </c>
    </row>
    <row r="7" spans="1:11">
      <c r="A7" t="s">
        <v>25</v>
      </c>
      <c r="B7" t="s">
        <v>37</v>
      </c>
      <c r="C7">
        <v>2009</v>
      </c>
      <c r="D7" s="2">
        <v>7.4999999999999997E-2</v>
      </c>
      <c r="E7">
        <v>131975</v>
      </c>
      <c r="F7">
        <v>70.599999999999994</v>
      </c>
      <c r="G7" s="3">
        <v>8977</v>
      </c>
      <c r="H7" s="12">
        <f>Table1[[#This Row],[Model average]]-(2016-Table1[[#This Row],[Year]])*12000</f>
        <v>47975</v>
      </c>
      <c r="I7" s="6">
        <f>IFERROR(Table1[[#This Row],[Miles Left]]/Table1[[#This Row],[Great Truecar $]],0)</f>
        <v>5.3442129887490255</v>
      </c>
      <c r="J7" s="6">
        <f>Table1[[#This Row],[Great Truecar $]]/Table1[[#This Row],[Miles Left]]</f>
        <v>0.18711829077644607</v>
      </c>
      <c r="K7" s="3">
        <f>(12000*Table1[[#This Row],[$ per Mile]])-1502</f>
        <v>743.4194893173526</v>
      </c>
    </row>
    <row r="8" spans="1:11">
      <c r="A8" t="s">
        <v>25</v>
      </c>
      <c r="B8" t="s">
        <v>38</v>
      </c>
      <c r="C8">
        <v>2009</v>
      </c>
      <c r="D8" s="2">
        <v>4.4999999999999998E-2</v>
      </c>
      <c r="E8">
        <v>147687</v>
      </c>
      <c r="F8">
        <v>78.3</v>
      </c>
      <c r="G8" s="3">
        <v>11994</v>
      </c>
      <c r="H8" s="12">
        <f>Table1[[#This Row],[Model average]]-(2016-Table1[[#This Row],[Year]])*12000</f>
        <v>63687</v>
      </c>
      <c r="I8" s="6">
        <f>IFERROR(Table1[[#This Row],[Miles Left]]/Table1[[#This Row],[Great Truecar $]],0)</f>
        <v>5.3099049524762378</v>
      </c>
      <c r="J8" s="6">
        <f>Table1[[#This Row],[Great Truecar $]]/Table1[[#This Row],[Miles Left]]</f>
        <v>0.18832728814357719</v>
      </c>
      <c r="K8" s="3">
        <f>(12000*Table1[[#This Row],[$ per Mile]])-1502</f>
        <v>757.92745772292619</v>
      </c>
    </row>
    <row r="9" spans="1:11">
      <c r="A9" t="s">
        <v>25</v>
      </c>
      <c r="B9" t="s">
        <v>37</v>
      </c>
      <c r="C9">
        <v>2010</v>
      </c>
      <c r="D9" s="2">
        <v>3.5000000000000003E-2</v>
      </c>
      <c r="E9">
        <v>131975</v>
      </c>
      <c r="F9">
        <v>70.599999999999994</v>
      </c>
      <c r="G9" s="3">
        <v>11498</v>
      </c>
      <c r="H9" s="12">
        <f>Table1[[#This Row],[Model average]]-(2016-Table1[[#This Row],[Year]])*12000</f>
        <v>59975</v>
      </c>
      <c r="I9" s="6">
        <f>IFERROR(Table1[[#This Row],[Miles Left]]/Table1[[#This Row],[Great Truecar $]],0)</f>
        <v>5.2161245433988519</v>
      </c>
      <c r="J9" s="6">
        <f>Table1[[#This Row],[Great Truecar $]]/Table1[[#This Row],[Miles Left]]</f>
        <v>0.19171321383909962</v>
      </c>
      <c r="K9" s="3">
        <f>(12000*Table1[[#This Row],[$ per Mile]])-1502</f>
        <v>798.55856606919542</v>
      </c>
    </row>
    <row r="10" spans="1:11">
      <c r="A10" s="7" t="s">
        <v>25</v>
      </c>
      <c r="B10" s="7" t="s">
        <v>42</v>
      </c>
      <c r="C10" s="7">
        <v>2008</v>
      </c>
      <c r="D10" s="10">
        <v>0.05</v>
      </c>
      <c r="E10" s="7">
        <v>147687</v>
      </c>
      <c r="F10" s="7">
        <v>78.3</v>
      </c>
      <c r="G10" s="14">
        <v>9995</v>
      </c>
      <c r="H10" s="12">
        <f>Table1[[#This Row],[Model average]]-(2016-Table1[[#This Row],[Year]])*12000</f>
        <v>51687</v>
      </c>
      <c r="I10" s="6">
        <f>IFERROR(Table1[[#This Row],[Miles Left]]/Table1[[#This Row],[Great Truecar $]],0)</f>
        <v>5.1712856428214105</v>
      </c>
      <c r="J10" s="6">
        <f>Table1[[#This Row],[Great Truecar $]]/Table1[[#This Row],[Miles Left]]</f>
        <v>0.19337551028304989</v>
      </c>
      <c r="K10" s="3">
        <f>(12000*Table1[[#This Row],[$ per Mile]])-1502</f>
        <v>818.50612339659847</v>
      </c>
    </row>
    <row r="11" spans="1:11">
      <c r="A11" t="s">
        <v>25</v>
      </c>
      <c r="B11" t="s">
        <v>32</v>
      </c>
      <c r="C11">
        <v>2010</v>
      </c>
      <c r="D11" s="2">
        <v>0.02</v>
      </c>
      <c r="E11">
        <v>127272</v>
      </c>
      <c r="F11">
        <v>81.900000000000006</v>
      </c>
      <c r="G11" s="3">
        <v>10993</v>
      </c>
      <c r="H11" s="12">
        <f>Table1[[#This Row],[Model average]]-(2016-Table1[[#This Row],[Year]])*12000</f>
        <v>55272</v>
      </c>
      <c r="I11" s="6">
        <f>IFERROR(Table1[[#This Row],[Miles Left]]/Table1[[#This Row],[Great Truecar $]],0)</f>
        <v>5.0279268625488944</v>
      </c>
      <c r="J11" s="6">
        <f>Table1[[#This Row],[Great Truecar $]]/Table1[[#This Row],[Miles Left]]</f>
        <v>0.19888913012013315</v>
      </c>
      <c r="K11" s="3">
        <f>(12000*Table1[[#This Row],[$ per Mile]])-1502</f>
        <v>884.66956144159803</v>
      </c>
    </row>
    <row r="12" spans="1:11">
      <c r="A12" s="15" t="s">
        <v>25</v>
      </c>
      <c r="B12" s="7" t="s">
        <v>47</v>
      </c>
      <c r="C12" s="7">
        <v>2015</v>
      </c>
      <c r="D12" s="10">
        <v>0.02</v>
      </c>
      <c r="E12" s="7">
        <v>127272</v>
      </c>
      <c r="F12" s="7">
        <v>81.900000000000006</v>
      </c>
      <c r="G12" s="14">
        <v>23293</v>
      </c>
      <c r="H12" s="18">
        <f>Table1[[#This Row],[Model average]]-(2016-Table1[[#This Row],[Year]])*12000</f>
        <v>115272</v>
      </c>
      <c r="I12" s="19">
        <f>IFERROR(Table1[[#This Row],[Miles Left]]/Table1[[#This Row],[Great Truecar $]],0)</f>
        <v>4.9487828961490576</v>
      </c>
      <c r="J12" s="20">
        <f>Table1[[#This Row],[Great Truecar $]]/Table1[[#This Row],[Miles Left]]</f>
        <v>0.2020698868762579</v>
      </c>
      <c r="K12" s="14">
        <f>(12000*Table1[[#This Row],[$ per Mile]])-1502</f>
        <v>922.83864251509476</v>
      </c>
    </row>
    <row r="13" spans="1:11">
      <c r="A13" t="s">
        <v>7</v>
      </c>
      <c r="B13" t="s">
        <v>15</v>
      </c>
      <c r="C13">
        <v>2007</v>
      </c>
      <c r="D13" s="2">
        <v>0.05</v>
      </c>
      <c r="E13">
        <v>149717</v>
      </c>
      <c r="F13">
        <v>51.1</v>
      </c>
      <c r="G13" s="3">
        <v>8576</v>
      </c>
      <c r="H13" s="12">
        <f>Table1[[#This Row],[Model average]]-(2016-Table1[[#This Row],[Year]])*12000</f>
        <v>41717</v>
      </c>
      <c r="I13" s="6">
        <f>IFERROR(Table1[[#This Row],[Miles Left]]/Table1[[#This Row],[Great Truecar $]],0)</f>
        <v>4.8643889925373136</v>
      </c>
      <c r="J13" s="6">
        <f>Table1[[#This Row],[Great Truecar $]]/Table1[[#This Row],[Miles Left]]</f>
        <v>0.20557566459716661</v>
      </c>
      <c r="K13" s="3">
        <f>(12000*Table1[[#This Row],[$ per Mile]])-1502</f>
        <v>964.90797516599923</v>
      </c>
    </row>
    <row r="14" spans="1:11">
      <c r="A14" t="s">
        <v>25</v>
      </c>
      <c r="B14" t="s">
        <v>37</v>
      </c>
      <c r="C14">
        <v>2008</v>
      </c>
      <c r="D14" s="2">
        <v>0.05</v>
      </c>
      <c r="E14">
        <v>131975</v>
      </c>
      <c r="F14">
        <v>70.599999999999994</v>
      </c>
      <c r="G14" s="3">
        <v>7450</v>
      </c>
      <c r="H14" s="12">
        <f>Table1[[#This Row],[Model average]]-(2016-Table1[[#This Row],[Year]])*12000</f>
        <v>35975</v>
      </c>
      <c r="I14" s="6">
        <f>IFERROR(Table1[[#This Row],[Miles Left]]/Table1[[#This Row],[Great Truecar $]],0)</f>
        <v>4.8288590604026842</v>
      </c>
      <c r="J14" s="6">
        <f>Table1[[#This Row],[Great Truecar $]]/Table1[[#This Row],[Miles Left]]</f>
        <v>0.20708825573314801</v>
      </c>
      <c r="K14" s="3">
        <f>(12000*Table1[[#This Row],[$ per Mile]])-1502</f>
        <v>983.05906879777604</v>
      </c>
    </row>
    <row r="15" spans="1:11">
      <c r="A15" t="s">
        <v>25</v>
      </c>
      <c r="B15" t="s">
        <v>38</v>
      </c>
      <c r="C15">
        <v>2008</v>
      </c>
      <c r="D15" s="2">
        <v>0.05</v>
      </c>
      <c r="E15">
        <v>147687</v>
      </c>
      <c r="F15">
        <v>78.3</v>
      </c>
      <c r="G15" s="3">
        <v>10997</v>
      </c>
      <c r="H15" s="12">
        <f>Table1[[#This Row],[Model average]]-(2016-Table1[[#This Row],[Year]])*12000</f>
        <v>51687</v>
      </c>
      <c r="I15" s="6">
        <f>IFERROR(Table1[[#This Row],[Miles Left]]/Table1[[#This Row],[Great Truecar $]],0)</f>
        <v>4.7001000272801674</v>
      </c>
      <c r="J15" s="6">
        <f>Table1[[#This Row],[Great Truecar $]]/Table1[[#This Row],[Miles Left]]</f>
        <v>0.21276142937295645</v>
      </c>
      <c r="K15" s="3">
        <f>(12000*Table1[[#This Row],[$ per Mile]])-1502</f>
        <v>1051.1371524754773</v>
      </c>
    </row>
    <row r="16" spans="1:11">
      <c r="A16" s="15" t="s">
        <v>25</v>
      </c>
      <c r="B16" s="7" t="s">
        <v>47</v>
      </c>
      <c r="C16" s="15">
        <v>2014</v>
      </c>
      <c r="D16" s="10">
        <v>0.02</v>
      </c>
      <c r="E16" s="7">
        <v>127272</v>
      </c>
      <c r="F16" s="7">
        <v>81.900000000000006</v>
      </c>
      <c r="G16" s="14">
        <v>21997</v>
      </c>
      <c r="H16" s="18">
        <f>Table1[[#This Row],[Model average]]-(2016-Table1[[#This Row],[Year]])*12000</f>
        <v>103272</v>
      </c>
      <c r="I16" s="19">
        <f>IFERROR(Table1[[#This Row],[Miles Left]]/Table1[[#This Row],[Great Truecar $]],0)</f>
        <v>4.6948220211847067</v>
      </c>
      <c r="J16" s="20">
        <f>Table1[[#This Row],[Great Truecar $]]/Table1[[#This Row],[Miles Left]]</f>
        <v>0.21300061972267412</v>
      </c>
      <c r="K16" s="14">
        <f>(12000*Table1[[#This Row],[$ per Mile]])-1502</f>
        <v>1054.0074366720896</v>
      </c>
    </row>
    <row r="17" spans="1:12">
      <c r="A17" t="s">
        <v>25</v>
      </c>
      <c r="B17" t="s">
        <v>30</v>
      </c>
      <c r="C17">
        <v>2010</v>
      </c>
      <c r="D17" s="2">
        <v>0.17499999999999999</v>
      </c>
      <c r="E17">
        <v>150252</v>
      </c>
      <c r="F17">
        <v>79.3</v>
      </c>
      <c r="G17" s="3">
        <v>16781</v>
      </c>
      <c r="H17" s="12">
        <f>Table1[[#This Row],[Model average]]-(2016-Table1[[#This Row],[Year]])*12000</f>
        <v>78252</v>
      </c>
      <c r="I17" s="6">
        <f>IFERROR(Table1[[#This Row],[Miles Left]]/Table1[[#This Row],[Great Truecar $]],0)</f>
        <v>4.6631309218759309</v>
      </c>
      <c r="J17" s="6">
        <f>Table1[[#This Row],[Great Truecar $]]/Table1[[#This Row],[Miles Left]]</f>
        <v>0.21444819301743087</v>
      </c>
      <c r="K17" s="3">
        <f>(12000*Table1[[#This Row],[$ per Mile]])-1502</f>
        <v>1071.3783162091704</v>
      </c>
    </row>
    <row r="18" spans="1:12">
      <c r="A18" t="s">
        <v>7</v>
      </c>
      <c r="B18" t="s">
        <v>15</v>
      </c>
      <c r="C18">
        <v>2008</v>
      </c>
      <c r="D18" s="2">
        <v>5.0999999999999997E-2</v>
      </c>
      <c r="E18">
        <v>149717</v>
      </c>
      <c r="F18">
        <v>51.1</v>
      </c>
      <c r="G18" s="3">
        <v>11996</v>
      </c>
      <c r="H18" s="12">
        <f>Table1[[#This Row],[Model average]]-(2016-Table1[[#This Row],[Year]])*12000</f>
        <v>53717</v>
      </c>
      <c r="I18" s="6">
        <f>IFERROR(Table1[[#This Row],[Miles Left]]/Table1[[#This Row],[Great Truecar $]],0)</f>
        <v>4.4779093031010335</v>
      </c>
      <c r="J18" s="6">
        <f>Table1[[#This Row],[Great Truecar $]]/Table1[[#This Row],[Miles Left]]</f>
        <v>0.22331850252247892</v>
      </c>
      <c r="K18" s="3">
        <f>(12000*Table1[[#This Row],[$ per Mile]])-1502</f>
        <v>1177.8220302697473</v>
      </c>
    </row>
    <row r="19" spans="1:12">
      <c r="A19" t="s">
        <v>25</v>
      </c>
      <c r="B19" t="s">
        <v>39</v>
      </c>
      <c r="C19">
        <v>2007</v>
      </c>
      <c r="D19" s="2">
        <v>6.5000000000000002E-2</v>
      </c>
      <c r="E19">
        <v>164702</v>
      </c>
      <c r="F19">
        <v>92.8</v>
      </c>
      <c r="G19" s="3">
        <v>12995</v>
      </c>
      <c r="H19" s="12">
        <f>Table1[[#This Row],[Model average]]-(2016-Table1[[#This Row],[Year]])*12000</f>
        <v>56702</v>
      </c>
      <c r="I19" s="6">
        <f>IFERROR(Table1[[#This Row],[Miles Left]]/Table1[[#This Row],[Great Truecar $]],0)</f>
        <v>4.3633705271258174</v>
      </c>
      <c r="J19" s="6">
        <f>Table1[[#This Row],[Great Truecar $]]/Table1[[#This Row],[Miles Left]]</f>
        <v>0.22918062854925753</v>
      </c>
      <c r="K19" s="3">
        <f>(12000*Table1[[#This Row],[$ per Mile]])-1502</f>
        <v>1248.1675425910903</v>
      </c>
    </row>
    <row r="20" spans="1:12">
      <c r="A20" t="s">
        <v>7</v>
      </c>
      <c r="B20" t="s">
        <v>10</v>
      </c>
      <c r="C20">
        <v>2010</v>
      </c>
      <c r="D20" s="2">
        <v>3.5000000000000003E-2</v>
      </c>
      <c r="E20">
        <v>145747</v>
      </c>
      <c r="F20">
        <v>75.2</v>
      </c>
      <c r="G20" s="3">
        <v>16999</v>
      </c>
      <c r="H20" s="12">
        <f>Table1[[#This Row],[Model average]]-(2016-Table1[[#This Row],[Year]])*12000</f>
        <v>73747</v>
      </c>
      <c r="I20" s="6">
        <f>IFERROR(Table1[[#This Row],[Miles Left]]/Table1[[#This Row],[Great Truecar $]],0)</f>
        <v>4.3383140184716744</v>
      </c>
      <c r="J20" s="6">
        <f>Table1[[#This Row],[Great Truecar $]]/Table1[[#This Row],[Miles Left]]</f>
        <v>0.23050429170000136</v>
      </c>
      <c r="K20" s="3">
        <f>(12000*Table1[[#This Row],[$ per Mile]])-1502</f>
        <v>1264.0515004000163</v>
      </c>
      <c r="L20" t="s">
        <v>41</v>
      </c>
    </row>
    <row r="21" spans="1:12">
      <c r="A21" t="s">
        <v>25</v>
      </c>
      <c r="B21" t="s">
        <v>32</v>
      </c>
      <c r="C21">
        <v>2009</v>
      </c>
      <c r="D21" s="2">
        <v>1E-3</v>
      </c>
      <c r="E21">
        <v>127272</v>
      </c>
      <c r="F21">
        <v>81.900000000000006</v>
      </c>
      <c r="G21" s="3">
        <v>9999</v>
      </c>
      <c r="H21" s="12">
        <f>Table1[[#This Row],[Model average]]-(2016-Table1[[#This Row],[Year]])*12000</f>
        <v>43272</v>
      </c>
      <c r="I21" s="6">
        <f>IFERROR(Table1[[#This Row],[Miles Left]]/Table1[[#This Row],[Great Truecar $]],0)</f>
        <v>4.3276327632763278</v>
      </c>
      <c r="J21" s="6">
        <f>Table1[[#This Row],[Great Truecar $]]/Table1[[#This Row],[Miles Left]]</f>
        <v>0.23107321131447586</v>
      </c>
      <c r="K21" s="3">
        <f>(12000*Table1[[#This Row],[$ per Mile]])-1502</f>
        <v>1270.8785357737102</v>
      </c>
    </row>
    <row r="22" spans="1:12">
      <c r="A22" t="s">
        <v>25</v>
      </c>
      <c r="B22" t="s">
        <v>30</v>
      </c>
      <c r="C22">
        <v>2008</v>
      </c>
      <c r="D22" s="2">
        <v>0.115</v>
      </c>
      <c r="E22">
        <v>150252</v>
      </c>
      <c r="F22">
        <v>79.3</v>
      </c>
      <c r="G22" s="3">
        <v>12999</v>
      </c>
      <c r="H22" s="12">
        <f>Table1[[#This Row],[Model average]]-(2016-Table1[[#This Row],[Year]])*12000</f>
        <v>54252</v>
      </c>
      <c r="I22" s="6">
        <f>IFERROR(Table1[[#This Row],[Miles Left]]/Table1[[#This Row],[Great Truecar $]],0)</f>
        <v>4.1735518116778216</v>
      </c>
      <c r="J22" s="6">
        <f>Table1[[#This Row],[Great Truecar $]]/Table1[[#This Row],[Miles Left]]</f>
        <v>0.23960406989604069</v>
      </c>
      <c r="K22" s="3">
        <f>(12000*Table1[[#This Row],[$ per Mile]])-1502</f>
        <v>1373.2488387524882</v>
      </c>
    </row>
    <row r="23" spans="1:12">
      <c r="A23" t="s">
        <v>7</v>
      </c>
      <c r="B23" t="s">
        <v>8</v>
      </c>
      <c r="C23">
        <v>2009</v>
      </c>
      <c r="D23" s="2">
        <v>4.4999999999999998E-2</v>
      </c>
      <c r="E23">
        <v>137307</v>
      </c>
      <c r="F23">
        <v>65.7</v>
      </c>
      <c r="G23" s="3">
        <v>12999</v>
      </c>
      <c r="H23" s="12">
        <f>Table1[[#This Row],[Model average]]-(2016-Table1[[#This Row],[Year]])*12000</f>
        <v>53307</v>
      </c>
      <c r="I23" s="6">
        <f>IFERROR(Table1[[#This Row],[Miles Left]]/Table1[[#This Row],[Great Truecar $]],0)</f>
        <v>4.1008539118393719</v>
      </c>
      <c r="J23" s="6">
        <f>Table1[[#This Row],[Great Truecar $]]/Table1[[#This Row],[Miles Left]]</f>
        <v>0.24385165175305307</v>
      </c>
      <c r="K23" s="3">
        <f>(12000*Table1[[#This Row],[$ per Mile]])-1502</f>
        <v>1424.2198210366369</v>
      </c>
    </row>
    <row r="24" spans="1:12">
      <c r="A24" t="s">
        <v>7</v>
      </c>
      <c r="B24" t="s">
        <v>13</v>
      </c>
      <c r="C24">
        <v>2009</v>
      </c>
      <c r="D24" s="2">
        <v>0.13</v>
      </c>
      <c r="E24">
        <v>145276</v>
      </c>
      <c r="F24">
        <v>65.900000000000006</v>
      </c>
      <c r="G24" s="3">
        <v>14998</v>
      </c>
      <c r="H24" s="12">
        <f>Table1[[#This Row],[Model average]]-(2016-Table1[[#This Row],[Year]])*12000</f>
        <v>61276</v>
      </c>
      <c r="I24" s="6">
        <f>IFERROR(Table1[[#This Row],[Miles Left]]/Table1[[#This Row],[Great Truecar $]],0)</f>
        <v>4.0856114148553138</v>
      </c>
      <c r="J24" s="6">
        <f>Table1[[#This Row],[Great Truecar $]]/Table1[[#This Row],[Miles Left]]</f>
        <v>0.24476140740257196</v>
      </c>
      <c r="K24" s="3">
        <f>(12000*Table1[[#This Row],[$ per Mile]])-1502</f>
        <v>1435.1368888308634</v>
      </c>
    </row>
    <row r="25" spans="1:12">
      <c r="A25" t="s">
        <v>25</v>
      </c>
      <c r="B25" t="s">
        <v>33</v>
      </c>
      <c r="C25">
        <v>2009</v>
      </c>
      <c r="D25" s="2">
        <v>0.08</v>
      </c>
      <c r="E25">
        <v>132228</v>
      </c>
      <c r="F25">
        <v>69.5</v>
      </c>
      <c r="G25" s="3">
        <v>11999</v>
      </c>
      <c r="H25" s="12">
        <f>Table1[[#This Row],[Model average]]-(2016-Table1[[#This Row],[Year]])*12000</f>
        <v>48228</v>
      </c>
      <c r="I25" s="6">
        <f>IFERROR(Table1[[#This Row],[Miles Left]]/Table1[[#This Row],[Great Truecar $]],0)</f>
        <v>4.0193349445787145</v>
      </c>
      <c r="J25" s="6">
        <f>Table1[[#This Row],[Great Truecar $]]/Table1[[#This Row],[Miles Left]]</f>
        <v>0.2487973791158663</v>
      </c>
      <c r="K25" s="3">
        <f>(12000*Table1[[#This Row],[$ per Mile]])-1502</f>
        <v>1483.5685493903957</v>
      </c>
    </row>
    <row r="26" spans="1:12">
      <c r="A26" t="s">
        <v>25</v>
      </c>
      <c r="B26" t="s">
        <v>37</v>
      </c>
      <c r="C26">
        <v>2007</v>
      </c>
      <c r="D26" s="2">
        <v>0.05</v>
      </c>
      <c r="E26">
        <v>131975</v>
      </c>
      <c r="F26">
        <v>70.599999999999994</v>
      </c>
      <c r="G26" s="3">
        <v>5995</v>
      </c>
      <c r="H26" s="12">
        <f>Table1[[#This Row],[Model average]]-(2016-Table1[[#This Row],[Year]])*12000</f>
        <v>23975</v>
      </c>
      <c r="I26" s="6">
        <f>IFERROR(Table1[[#This Row],[Miles Left]]/Table1[[#This Row],[Great Truecar $]],0)</f>
        <v>3.9991659716430359</v>
      </c>
      <c r="J26" s="6">
        <f>Table1[[#This Row],[Great Truecar $]]/Table1[[#This Row],[Miles Left]]</f>
        <v>0.25005213764337852</v>
      </c>
      <c r="K26" s="3">
        <f>(12000*Table1[[#This Row],[$ per Mile]])-1502</f>
        <v>1498.6256517205425</v>
      </c>
    </row>
    <row r="27" spans="1:12">
      <c r="A27" t="s">
        <v>25</v>
      </c>
      <c r="B27" t="s">
        <v>30</v>
      </c>
      <c r="C27">
        <v>2007</v>
      </c>
      <c r="D27" s="2">
        <v>0.1</v>
      </c>
      <c r="E27">
        <v>150252</v>
      </c>
      <c r="F27">
        <v>79.3</v>
      </c>
      <c r="G27" s="3">
        <v>10991</v>
      </c>
      <c r="H27" s="12">
        <f>Table1[[#This Row],[Model average]]-(2016-Table1[[#This Row],[Year]])*12000</f>
        <v>42252</v>
      </c>
      <c r="I27" s="6">
        <f>IFERROR(Table1[[#This Row],[Miles Left]]/Table1[[#This Row],[Great Truecar $]],0)</f>
        <v>3.8442361932490221</v>
      </c>
      <c r="J27" s="6">
        <f>Table1[[#This Row],[Great Truecar $]]/Table1[[#This Row],[Miles Left]]</f>
        <v>0.26012969800246144</v>
      </c>
      <c r="K27" s="3">
        <f>(12000*Table1[[#This Row],[$ per Mile]])-1502</f>
        <v>1619.5563760295372</v>
      </c>
    </row>
    <row r="28" spans="1:12">
      <c r="A28" t="s">
        <v>7</v>
      </c>
      <c r="B28" t="s">
        <v>10</v>
      </c>
      <c r="C28">
        <v>2009</v>
      </c>
      <c r="D28" s="2">
        <v>0.05</v>
      </c>
      <c r="E28">
        <v>145747</v>
      </c>
      <c r="F28">
        <v>75.2</v>
      </c>
      <c r="G28" s="3">
        <v>16112</v>
      </c>
      <c r="H28" s="12">
        <f>Table1[[#This Row],[Model average]]-(2016-Table1[[#This Row],[Year]])*12000</f>
        <v>61747</v>
      </c>
      <c r="I28" s="6">
        <f>IFERROR(Table1[[#This Row],[Miles Left]]/Table1[[#This Row],[Great Truecar $]],0)</f>
        <v>3.832360973187686</v>
      </c>
      <c r="J28" s="6">
        <f>Table1[[#This Row],[Great Truecar $]]/Table1[[#This Row],[Miles Left]]</f>
        <v>0.26093575396375535</v>
      </c>
      <c r="K28" s="3">
        <f>(12000*Table1[[#This Row],[$ per Mile]])-1502</f>
        <v>1629.2290475650643</v>
      </c>
    </row>
    <row r="29" spans="1:12">
      <c r="A29" t="s">
        <v>7</v>
      </c>
      <c r="B29" t="s">
        <v>10</v>
      </c>
      <c r="C29">
        <v>2007</v>
      </c>
      <c r="D29" s="2">
        <v>4.4999999999999998E-2</v>
      </c>
      <c r="E29">
        <v>145747</v>
      </c>
      <c r="F29">
        <v>75.2</v>
      </c>
      <c r="G29" s="3">
        <v>9999</v>
      </c>
      <c r="H29" s="12">
        <f>Table1[[#This Row],[Model average]]-(2016-Table1[[#This Row],[Year]])*12000</f>
        <v>37747</v>
      </c>
      <c r="I29" s="6">
        <f>IFERROR(Table1[[#This Row],[Miles Left]]/Table1[[#This Row],[Great Truecar $]],0)</f>
        <v>3.7750775077507752</v>
      </c>
      <c r="J29" s="6">
        <f>Table1[[#This Row],[Great Truecar $]]/Table1[[#This Row],[Miles Left]]</f>
        <v>0.26489522346146716</v>
      </c>
      <c r="K29" s="3">
        <f>(12000*Table1[[#This Row],[$ per Mile]])-1502</f>
        <v>1676.7426815376057</v>
      </c>
    </row>
    <row r="30" spans="1:12">
      <c r="A30" s="15" t="s">
        <v>25</v>
      </c>
      <c r="B30" s="15" t="s">
        <v>26</v>
      </c>
      <c r="C30" s="15">
        <v>2010</v>
      </c>
      <c r="D30" s="16">
        <v>0.01</v>
      </c>
      <c r="E30" s="15">
        <v>105855</v>
      </c>
      <c r="F30" s="15">
        <v>76.5</v>
      </c>
      <c r="G30" s="14">
        <v>8990</v>
      </c>
      <c r="H30" s="12">
        <f>Table1[[#This Row],[Model average]]-(2016-Table1[[#This Row],[Year]])*12000</f>
        <v>33855</v>
      </c>
      <c r="I30" s="6">
        <f>IFERROR(Table1[[#This Row],[Miles Left]]/Table1[[#This Row],[Great Truecar $]],0)</f>
        <v>3.7658509454949942</v>
      </c>
      <c r="J30" s="6">
        <f>Table1[[#This Row],[Great Truecar $]]/Table1[[#This Row],[Miles Left]]</f>
        <v>0.26554423275734751</v>
      </c>
      <c r="K30" s="3">
        <f>(12000*Table1[[#This Row],[$ per Mile]])-1502</f>
        <v>1684.53079308817</v>
      </c>
    </row>
    <row r="31" spans="1:12">
      <c r="A31" s="7" t="s">
        <v>25</v>
      </c>
      <c r="B31" s="7" t="s">
        <v>42</v>
      </c>
      <c r="C31" s="7">
        <v>2007</v>
      </c>
      <c r="D31" s="10">
        <v>7.0000000000000007E-2</v>
      </c>
      <c r="E31" s="7">
        <v>147687</v>
      </c>
      <c r="F31" s="7">
        <v>78.3</v>
      </c>
      <c r="G31" s="14">
        <v>10990</v>
      </c>
      <c r="H31" s="12">
        <f>Table1[[#This Row],[Model average]]-(2016-Table1[[#This Row],[Year]])*12000</f>
        <v>39687</v>
      </c>
      <c r="I31" s="6">
        <f>IFERROR(Table1[[#This Row],[Miles Left]]/Table1[[#This Row],[Great Truecar $]],0)</f>
        <v>3.6111919927206553</v>
      </c>
      <c r="J31" s="6">
        <f>Table1[[#This Row],[Great Truecar $]]/Table1[[#This Row],[Miles Left]]</f>
        <v>0.27691687454330133</v>
      </c>
      <c r="K31" s="3">
        <f>(12000*Table1[[#This Row],[$ per Mile]])-1502</f>
        <v>1821.002494519616</v>
      </c>
    </row>
    <row r="32" spans="1:12">
      <c r="A32" t="s">
        <v>25</v>
      </c>
      <c r="B32" t="s">
        <v>38</v>
      </c>
      <c r="C32">
        <v>2007</v>
      </c>
      <c r="D32" s="2">
        <v>7.0000000000000007E-2</v>
      </c>
      <c r="E32">
        <v>147687</v>
      </c>
      <c r="F32">
        <v>78.3</v>
      </c>
      <c r="G32" s="3">
        <v>10993</v>
      </c>
      <c r="H32" s="12">
        <f>Table1[[#This Row],[Model average]]-(2016-Table1[[#This Row],[Year]])*12000</f>
        <v>39687</v>
      </c>
      <c r="I32" s="6">
        <f>IFERROR(Table1[[#This Row],[Miles Left]]/Table1[[#This Row],[Great Truecar $]],0)</f>
        <v>3.6102064950422998</v>
      </c>
      <c r="J32" s="6">
        <f>Table1[[#This Row],[Great Truecar $]]/Table1[[#This Row],[Miles Left]]</f>
        <v>0.27699246604681632</v>
      </c>
      <c r="K32" s="3">
        <f>(12000*Table1[[#This Row],[$ per Mile]])-1502</f>
        <v>1821.9095925617958</v>
      </c>
    </row>
    <row r="33" spans="1:11">
      <c r="A33" t="s">
        <v>7</v>
      </c>
      <c r="B33" t="s">
        <v>11</v>
      </c>
      <c r="C33">
        <v>2010</v>
      </c>
      <c r="D33" s="2">
        <v>1.4999999999999999E-2</v>
      </c>
      <c r="E33">
        <v>129579</v>
      </c>
      <c r="F33">
        <v>73.900000000000006</v>
      </c>
      <c r="G33" s="3">
        <v>15998</v>
      </c>
      <c r="H33" s="12">
        <f>Table1[[#This Row],[Model average]]-(2016-Table1[[#This Row],[Year]])*12000</f>
        <v>57579</v>
      </c>
      <c r="I33" s="6">
        <f>IFERROR(Table1[[#This Row],[Miles Left]]/Table1[[#This Row],[Great Truecar $]],0)</f>
        <v>3.599137392174022</v>
      </c>
      <c r="J33" s="6">
        <f>Table1[[#This Row],[Great Truecar $]]/Table1[[#This Row],[Miles Left]]</f>
        <v>0.27784435297591137</v>
      </c>
      <c r="K33" s="3">
        <f>(12000*Table1[[#This Row],[$ per Mile]])-1502</f>
        <v>1832.1322357109366</v>
      </c>
    </row>
    <row r="34" spans="1:11">
      <c r="A34" t="s">
        <v>25</v>
      </c>
      <c r="B34" t="s">
        <v>35</v>
      </c>
      <c r="C34">
        <v>2009</v>
      </c>
      <c r="D34" s="2">
        <v>0.08</v>
      </c>
      <c r="E34">
        <v>147784</v>
      </c>
      <c r="F34">
        <v>83.4</v>
      </c>
      <c r="G34" s="3">
        <v>18515</v>
      </c>
      <c r="H34" s="12">
        <f>Table1[[#This Row],[Model average]]-(2016-Table1[[#This Row],[Year]])*12000</f>
        <v>63784</v>
      </c>
      <c r="I34" s="6">
        <f>IFERROR(Table1[[#This Row],[Miles Left]]/Table1[[#This Row],[Great Truecar $]],0)</f>
        <v>3.4449905482041587</v>
      </c>
      <c r="J34" s="6">
        <f>Table1[[#This Row],[Great Truecar $]]/Table1[[#This Row],[Miles Left]]</f>
        <v>0.29027655838454786</v>
      </c>
      <c r="K34" s="3">
        <f>(12000*Table1[[#This Row],[$ per Mile]])-1502</f>
        <v>1981.3187006145745</v>
      </c>
    </row>
    <row r="35" spans="1:11">
      <c r="A35" t="s">
        <v>25</v>
      </c>
      <c r="B35" t="s">
        <v>39</v>
      </c>
      <c r="C35">
        <v>2009</v>
      </c>
      <c r="D35" s="2">
        <v>1E-3</v>
      </c>
      <c r="E35">
        <v>164702</v>
      </c>
      <c r="F35">
        <v>92.8</v>
      </c>
      <c r="G35" s="3">
        <v>23917</v>
      </c>
      <c r="H35" s="12">
        <f>Table1[[#This Row],[Model average]]-(2016-Table1[[#This Row],[Year]])*12000</f>
        <v>80702</v>
      </c>
      <c r="I35" s="6">
        <f>IFERROR(Table1[[#This Row],[Miles Left]]/Table1[[#This Row],[Great Truecar $]],0)</f>
        <v>3.3742526236568131</v>
      </c>
      <c r="J35" s="6">
        <f>Table1[[#This Row],[Great Truecar $]]/Table1[[#This Row],[Miles Left]]</f>
        <v>0.29636192411588314</v>
      </c>
      <c r="K35" s="3">
        <f>(12000*Table1[[#This Row],[$ per Mile]])-1502</f>
        <v>2054.3430893905975</v>
      </c>
    </row>
    <row r="36" spans="1:11">
      <c r="A36" t="s">
        <v>7</v>
      </c>
      <c r="B36" t="s">
        <v>8</v>
      </c>
      <c r="C36">
        <v>2007</v>
      </c>
      <c r="D36" s="2">
        <v>0.06</v>
      </c>
      <c r="E36">
        <v>137307</v>
      </c>
      <c r="F36">
        <v>65.7</v>
      </c>
      <c r="G36" s="3">
        <v>8750</v>
      </c>
      <c r="H36" s="12">
        <f>Table1[[#This Row],[Model average]]-(2016-Table1[[#This Row],[Year]])*12000</f>
        <v>29307</v>
      </c>
      <c r="I36" s="6">
        <f>IFERROR(Table1[[#This Row],[Miles Left]]/Table1[[#This Row],[Great Truecar $]],0)</f>
        <v>3.3493714285714287</v>
      </c>
      <c r="J36" s="6">
        <f>Table1[[#This Row],[Great Truecar $]]/Table1[[#This Row],[Miles Left]]</f>
        <v>0.29856348312689801</v>
      </c>
      <c r="K36" s="3">
        <f>(12000*Table1[[#This Row],[$ per Mile]])-1502</f>
        <v>2080.7617975227763</v>
      </c>
    </row>
    <row r="37" spans="1:11">
      <c r="A37" t="s">
        <v>7</v>
      </c>
      <c r="B37" t="s">
        <v>15</v>
      </c>
      <c r="C37">
        <v>2006</v>
      </c>
      <c r="D37" s="2">
        <v>0.06</v>
      </c>
      <c r="E37">
        <v>149717</v>
      </c>
      <c r="F37">
        <v>51.1</v>
      </c>
      <c r="G37" s="3">
        <v>8950</v>
      </c>
      <c r="H37" s="12">
        <f>Table1[[#This Row],[Model average]]-(2016-Table1[[#This Row],[Year]])*12000</f>
        <v>29717</v>
      </c>
      <c r="I37" s="6">
        <f>IFERROR(Table1[[#This Row],[Miles Left]]/Table1[[#This Row],[Great Truecar $]],0)</f>
        <v>3.3203351955307263</v>
      </c>
      <c r="J37" s="6">
        <f>Table1[[#This Row],[Great Truecar $]]/Table1[[#This Row],[Miles Left]]</f>
        <v>0.3011744119527543</v>
      </c>
      <c r="K37" s="3">
        <f>(12000*Table1[[#This Row],[$ per Mile]])-1502</f>
        <v>2112.0929434330515</v>
      </c>
    </row>
    <row r="38" spans="1:11">
      <c r="A38" t="s">
        <v>7</v>
      </c>
      <c r="B38" t="s">
        <v>10</v>
      </c>
      <c r="C38">
        <v>2008</v>
      </c>
      <c r="D38" s="2">
        <v>0.04</v>
      </c>
      <c r="E38">
        <v>145747</v>
      </c>
      <c r="F38">
        <v>75.2</v>
      </c>
      <c r="G38" s="3">
        <v>14998</v>
      </c>
      <c r="H38" s="12">
        <f>Table1[[#This Row],[Model average]]-(2016-Table1[[#This Row],[Year]])*12000</f>
        <v>49747</v>
      </c>
      <c r="I38" s="6">
        <f>IFERROR(Table1[[#This Row],[Miles Left]]/Table1[[#This Row],[Great Truecar $]],0)</f>
        <v>3.316908921189492</v>
      </c>
      <c r="J38" s="6">
        <f>Table1[[#This Row],[Great Truecar $]]/Table1[[#This Row],[Miles Left]]</f>
        <v>0.30148551671457574</v>
      </c>
      <c r="K38" s="3">
        <f>(12000*Table1[[#This Row],[$ per Mile]])-1502</f>
        <v>2115.8262005749089</v>
      </c>
    </row>
    <row r="39" spans="1:11">
      <c r="A39" t="s">
        <v>25</v>
      </c>
      <c r="B39" t="s">
        <v>35</v>
      </c>
      <c r="C39">
        <v>2007</v>
      </c>
      <c r="D39" s="2">
        <v>3.5000000000000003E-2</v>
      </c>
      <c r="E39">
        <v>147784</v>
      </c>
      <c r="F39">
        <v>83.4</v>
      </c>
      <c r="G39" s="3">
        <v>11998</v>
      </c>
      <c r="H39" s="12">
        <f>Table1[[#This Row],[Model average]]-(2016-Table1[[#This Row],[Year]])*12000</f>
        <v>39784</v>
      </c>
      <c r="I39" s="6">
        <f>IFERROR(Table1[[#This Row],[Miles Left]]/Table1[[#This Row],[Great Truecar $]],0)</f>
        <v>3.3158859809968328</v>
      </c>
      <c r="J39" s="6">
        <f>Table1[[#This Row],[Great Truecar $]]/Table1[[#This Row],[Miles Left]]</f>
        <v>0.30157852402976071</v>
      </c>
      <c r="K39" s="3">
        <f>(12000*Table1[[#This Row],[$ per Mile]])-1502</f>
        <v>2116.9422883571283</v>
      </c>
    </row>
    <row r="40" spans="1:11">
      <c r="A40" t="s">
        <v>25</v>
      </c>
      <c r="B40" t="s">
        <v>35</v>
      </c>
      <c r="C40">
        <v>2010</v>
      </c>
      <c r="D40" s="2">
        <v>3.5000000000000003E-2</v>
      </c>
      <c r="E40">
        <v>147784</v>
      </c>
      <c r="F40">
        <v>83.4</v>
      </c>
      <c r="G40" s="3">
        <v>22995</v>
      </c>
      <c r="H40" s="12">
        <f>Table1[[#This Row],[Model average]]-(2016-Table1[[#This Row],[Year]])*12000</f>
        <v>75784</v>
      </c>
      <c r="I40" s="6">
        <f>IFERROR(Table1[[#This Row],[Miles Left]]/Table1[[#This Row],[Great Truecar $]],0)</f>
        <v>3.2956729723853013</v>
      </c>
      <c r="J40" s="6">
        <f>Table1[[#This Row],[Great Truecar $]]/Table1[[#This Row],[Miles Left]]</f>
        <v>0.30342816425630742</v>
      </c>
      <c r="K40" s="3">
        <f>(12000*Table1[[#This Row],[$ per Mile]])-1502</f>
        <v>2139.1379710756892</v>
      </c>
    </row>
    <row r="41" spans="1:11">
      <c r="A41" t="s">
        <v>25</v>
      </c>
      <c r="B41" t="s">
        <v>28</v>
      </c>
      <c r="C41">
        <v>2010</v>
      </c>
      <c r="D41" s="2">
        <v>2.5000000000000001E-2</v>
      </c>
      <c r="E41">
        <v>137431</v>
      </c>
      <c r="F41">
        <v>83.3</v>
      </c>
      <c r="G41" s="3">
        <v>19880</v>
      </c>
      <c r="H41" s="12">
        <f>Table1[[#This Row],[Model average]]-(2016-Table1[[#This Row],[Year]])*12000</f>
        <v>65431</v>
      </c>
      <c r="I41" s="6">
        <f>IFERROR(Table1[[#This Row],[Miles Left]]/Table1[[#This Row],[Great Truecar $]],0)</f>
        <v>3.2912977867203219</v>
      </c>
      <c r="J41" s="6">
        <f>Table1[[#This Row],[Great Truecar $]]/Table1[[#This Row],[Miles Left]]</f>
        <v>0.30383151717076001</v>
      </c>
      <c r="K41" s="3">
        <f>(12000*Table1[[#This Row],[$ per Mile]])-1502</f>
        <v>2143.9782060491202</v>
      </c>
    </row>
    <row r="42" spans="1:11">
      <c r="A42" t="s">
        <v>25</v>
      </c>
      <c r="B42" t="s">
        <v>31</v>
      </c>
      <c r="C42">
        <v>2006</v>
      </c>
      <c r="D42" s="2">
        <v>0.03</v>
      </c>
      <c r="E42">
        <v>151502</v>
      </c>
      <c r="F42">
        <v>90.2</v>
      </c>
      <c r="G42" s="3">
        <v>9988</v>
      </c>
      <c r="H42" s="12">
        <f>Table1[[#This Row],[Model average]]-(2016-Table1[[#This Row],[Year]])*12000</f>
        <v>31502</v>
      </c>
      <c r="I42" s="6">
        <f>IFERROR(Table1[[#This Row],[Miles Left]]/Table1[[#This Row],[Great Truecar $]],0)</f>
        <v>3.1539847817380857</v>
      </c>
      <c r="J42" s="6">
        <f>Table1[[#This Row],[Great Truecar $]]/Table1[[#This Row],[Miles Left]]</f>
        <v>0.31705923433432798</v>
      </c>
      <c r="K42" s="3">
        <f>(12000*Table1[[#This Row],[$ per Mile]])-1502</f>
        <v>2302.7108120119356</v>
      </c>
    </row>
    <row r="43" spans="1:11">
      <c r="A43" s="15" t="s">
        <v>25</v>
      </c>
      <c r="B43" s="15" t="s">
        <v>26</v>
      </c>
      <c r="C43" s="15">
        <v>2009</v>
      </c>
      <c r="D43" s="16">
        <v>0.05</v>
      </c>
      <c r="E43" s="15">
        <v>105855</v>
      </c>
      <c r="F43" s="15">
        <v>76.5</v>
      </c>
      <c r="G43" s="14">
        <v>6975</v>
      </c>
      <c r="H43" s="12">
        <f>Table1[[#This Row],[Model average]]-(2016-Table1[[#This Row],[Year]])*12000</f>
        <v>21855</v>
      </c>
      <c r="I43" s="6">
        <f>IFERROR(Table1[[#This Row],[Miles Left]]/Table1[[#This Row],[Great Truecar $]],0)</f>
        <v>3.1333333333333333</v>
      </c>
      <c r="J43" s="6">
        <f>Table1[[#This Row],[Great Truecar $]]/Table1[[#This Row],[Miles Left]]</f>
        <v>0.31914893617021278</v>
      </c>
      <c r="K43" s="3">
        <f>(12000*Table1[[#This Row],[$ per Mile]])-1502</f>
        <v>2327.7872340425533</v>
      </c>
    </row>
    <row r="44" spans="1:11">
      <c r="A44" t="s">
        <v>25</v>
      </c>
      <c r="B44" t="s">
        <v>39</v>
      </c>
      <c r="C44">
        <v>2010</v>
      </c>
      <c r="D44" s="2">
        <v>0.05</v>
      </c>
      <c r="E44">
        <v>164702</v>
      </c>
      <c r="F44">
        <v>92.8</v>
      </c>
      <c r="G44" s="3">
        <v>29991</v>
      </c>
      <c r="H44" s="12">
        <f>Table1[[#This Row],[Model average]]-(2016-Table1[[#This Row],[Year]])*12000</f>
        <v>92702</v>
      </c>
      <c r="I44" s="6">
        <f>IFERROR(Table1[[#This Row],[Miles Left]]/Table1[[#This Row],[Great Truecar $]],0)</f>
        <v>3.0909939648561235</v>
      </c>
      <c r="J44" s="6">
        <f>Table1[[#This Row],[Great Truecar $]]/Table1[[#This Row],[Miles Left]]</f>
        <v>0.32352052814394511</v>
      </c>
      <c r="K44" s="3">
        <f>(12000*Table1[[#This Row],[$ per Mile]])-1502</f>
        <v>2380.2463377273411</v>
      </c>
    </row>
    <row r="45" spans="1:11">
      <c r="A45" t="s">
        <v>25</v>
      </c>
      <c r="B45" t="s">
        <v>38</v>
      </c>
      <c r="C45">
        <v>2006</v>
      </c>
      <c r="D45" s="2">
        <v>0.04</v>
      </c>
      <c r="E45">
        <v>147687</v>
      </c>
      <c r="F45">
        <v>78.3</v>
      </c>
      <c r="G45" s="3">
        <v>8990</v>
      </c>
      <c r="H45" s="12">
        <f>Table1[[#This Row],[Model average]]-(2016-Table1[[#This Row],[Year]])*12000</f>
        <v>27687</v>
      </c>
      <c r="I45" s="6">
        <f>IFERROR(Table1[[#This Row],[Miles Left]]/Table1[[#This Row],[Great Truecar $]],0)</f>
        <v>3.0797552836484985</v>
      </c>
      <c r="J45" s="6">
        <f>Table1[[#This Row],[Great Truecar $]]/Table1[[#This Row],[Miles Left]]</f>
        <v>0.32470112327084916</v>
      </c>
      <c r="K45" s="3">
        <f>(12000*Table1[[#This Row],[$ per Mile]])-1502</f>
        <v>2394.41347925019</v>
      </c>
    </row>
    <row r="46" spans="1:11">
      <c r="A46" t="s">
        <v>25</v>
      </c>
      <c r="B46" t="s">
        <v>30</v>
      </c>
      <c r="C46">
        <v>2006</v>
      </c>
      <c r="D46" s="2">
        <v>5.5E-2</v>
      </c>
      <c r="E46">
        <v>150252</v>
      </c>
      <c r="F46">
        <v>79.3</v>
      </c>
      <c r="G46" s="3">
        <v>9995</v>
      </c>
      <c r="H46" s="12">
        <f>Table1[[#This Row],[Model average]]-(2016-Table1[[#This Row],[Year]])*12000</f>
        <v>30252</v>
      </c>
      <c r="I46" s="6">
        <f>IFERROR(Table1[[#This Row],[Miles Left]]/Table1[[#This Row],[Great Truecar $]],0)</f>
        <v>3.0267133566783393</v>
      </c>
      <c r="J46" s="6">
        <f>Table1[[#This Row],[Great Truecar $]]/Table1[[#This Row],[Miles Left]]</f>
        <v>0.3303913790823747</v>
      </c>
      <c r="K46" s="3">
        <f>(12000*Table1[[#This Row],[$ per Mile]])-1502</f>
        <v>2462.6965489884965</v>
      </c>
    </row>
    <row r="47" spans="1:11">
      <c r="A47" t="s">
        <v>25</v>
      </c>
      <c r="B47" t="s">
        <v>35</v>
      </c>
      <c r="C47">
        <v>2008</v>
      </c>
      <c r="D47" s="2">
        <v>6.5000000000000002E-2</v>
      </c>
      <c r="E47">
        <v>147784</v>
      </c>
      <c r="F47">
        <v>83.4</v>
      </c>
      <c r="G47" s="3">
        <v>17950</v>
      </c>
      <c r="H47" s="12">
        <f>Table1[[#This Row],[Model average]]-(2016-Table1[[#This Row],[Year]])*12000</f>
        <v>51784</v>
      </c>
      <c r="I47" s="6">
        <f>IFERROR(Table1[[#This Row],[Miles Left]]/Table1[[#This Row],[Great Truecar $]],0)</f>
        <v>2.8849025069637881</v>
      </c>
      <c r="J47" s="6">
        <f>Table1[[#This Row],[Great Truecar $]]/Table1[[#This Row],[Miles Left]]</f>
        <v>0.34663216437509653</v>
      </c>
      <c r="K47" s="3">
        <f>(12000*Table1[[#This Row],[$ per Mile]])-1502</f>
        <v>2657.5859725011587</v>
      </c>
    </row>
    <row r="48" spans="1:11">
      <c r="A48" t="s">
        <v>25</v>
      </c>
      <c r="B48" t="s">
        <v>32</v>
      </c>
      <c r="C48">
        <v>2008</v>
      </c>
      <c r="D48" s="2">
        <v>0.02</v>
      </c>
      <c r="E48">
        <v>127272</v>
      </c>
      <c r="F48">
        <v>81.900000000000006</v>
      </c>
      <c r="G48" s="3">
        <v>10900</v>
      </c>
      <c r="H48" s="12">
        <f>Table1[[#This Row],[Model average]]-(2016-Table1[[#This Row],[Year]])*12000</f>
        <v>31272</v>
      </c>
      <c r="I48" s="6">
        <f>IFERROR(Table1[[#This Row],[Miles Left]]/Table1[[#This Row],[Great Truecar $]],0)</f>
        <v>2.8689908256880732</v>
      </c>
      <c r="J48" s="6">
        <f>Table1[[#This Row],[Great Truecar $]]/Table1[[#This Row],[Miles Left]]</f>
        <v>0.34855461754924533</v>
      </c>
      <c r="K48" s="3">
        <f>(12000*Table1[[#This Row],[$ per Mile]])-1502</f>
        <v>2680.6554105909436</v>
      </c>
    </row>
    <row r="49" spans="1:11">
      <c r="A49" t="s">
        <v>7</v>
      </c>
      <c r="B49" t="s">
        <v>13</v>
      </c>
      <c r="C49">
        <v>2007</v>
      </c>
      <c r="D49" s="2">
        <v>0.1</v>
      </c>
      <c r="E49">
        <v>145276</v>
      </c>
      <c r="F49">
        <v>65.900000000000006</v>
      </c>
      <c r="G49" s="3">
        <v>12999</v>
      </c>
      <c r="H49" s="12">
        <f>Table1[[#This Row],[Model average]]-(2016-Table1[[#This Row],[Year]])*12000</f>
        <v>37276</v>
      </c>
      <c r="I49" s="6">
        <f>IFERROR(Table1[[#This Row],[Miles Left]]/Table1[[#This Row],[Great Truecar $]],0)</f>
        <v>2.867605200400031</v>
      </c>
      <c r="J49" s="6">
        <f>Table1[[#This Row],[Great Truecar $]]/Table1[[#This Row],[Miles Left]]</f>
        <v>0.34872303895267731</v>
      </c>
      <c r="K49" s="3">
        <f>(12000*Table1[[#This Row],[$ per Mile]])-1502</f>
        <v>2682.6764674321275</v>
      </c>
    </row>
    <row r="50" spans="1:11">
      <c r="A50" t="s">
        <v>7</v>
      </c>
      <c r="B50" t="s">
        <v>10</v>
      </c>
      <c r="C50">
        <v>2006</v>
      </c>
      <c r="D50" s="2">
        <v>7.0000000000000007E-2</v>
      </c>
      <c r="E50">
        <v>145747</v>
      </c>
      <c r="F50">
        <v>75.2</v>
      </c>
      <c r="G50" s="3">
        <v>9000</v>
      </c>
      <c r="H50" s="12">
        <f>Table1[[#This Row],[Model average]]-(2016-Table1[[#This Row],[Year]])*12000</f>
        <v>25747</v>
      </c>
      <c r="I50" s="6">
        <f>IFERROR(Table1[[#This Row],[Miles Left]]/Table1[[#This Row],[Great Truecar $]],0)</f>
        <v>2.8607777777777779</v>
      </c>
      <c r="J50" s="6">
        <f>Table1[[#This Row],[Great Truecar $]]/Table1[[#This Row],[Miles Left]]</f>
        <v>0.34955528799471786</v>
      </c>
      <c r="K50" s="3">
        <f>(12000*Table1[[#This Row],[$ per Mile]])-1502</f>
        <v>2692.6634559366139</v>
      </c>
    </row>
    <row r="51" spans="1:11">
      <c r="A51" t="s">
        <v>25</v>
      </c>
      <c r="B51" t="s">
        <v>35</v>
      </c>
      <c r="C51">
        <v>2006</v>
      </c>
      <c r="D51" s="2">
        <v>4.4999999999999998E-2</v>
      </c>
      <c r="E51">
        <v>147784</v>
      </c>
      <c r="F51">
        <v>83.4</v>
      </c>
      <c r="G51" s="3">
        <v>9998</v>
      </c>
      <c r="H51" s="12">
        <f>Table1[[#This Row],[Model average]]-(2016-Table1[[#This Row],[Year]])*12000</f>
        <v>27784</v>
      </c>
      <c r="I51" s="6">
        <f>IFERROR(Table1[[#This Row],[Miles Left]]/Table1[[#This Row],[Great Truecar $]],0)</f>
        <v>2.7789557911582317</v>
      </c>
      <c r="J51" s="6">
        <f>Table1[[#This Row],[Great Truecar $]]/Table1[[#This Row],[Miles Left]]</f>
        <v>0.35984739418370287</v>
      </c>
      <c r="K51" s="3">
        <f>(12000*Table1[[#This Row],[$ per Mile]])-1502</f>
        <v>2816.1687302044347</v>
      </c>
    </row>
    <row r="52" spans="1:11">
      <c r="A52" t="s">
        <v>7</v>
      </c>
      <c r="B52" t="s">
        <v>13</v>
      </c>
      <c r="C52">
        <v>2008</v>
      </c>
      <c r="D52" s="2">
        <v>0.115</v>
      </c>
      <c r="E52">
        <v>145276</v>
      </c>
      <c r="F52">
        <v>65.900000000000006</v>
      </c>
      <c r="G52" s="3">
        <v>17995</v>
      </c>
      <c r="H52" s="12">
        <f>Table1[[#This Row],[Model average]]-(2016-Table1[[#This Row],[Year]])*12000</f>
        <v>49276</v>
      </c>
      <c r="I52" s="6">
        <f>IFERROR(Table1[[#This Row],[Miles Left]]/Table1[[#This Row],[Great Truecar $]],0)</f>
        <v>2.7383161989441511</v>
      </c>
      <c r="J52" s="6">
        <f>Table1[[#This Row],[Great Truecar $]]/Table1[[#This Row],[Miles Left]]</f>
        <v>0.36518792109749165</v>
      </c>
      <c r="K52" s="3">
        <f>(12000*Table1[[#This Row],[$ per Mile]])-1502</f>
        <v>2880.2550531698998</v>
      </c>
    </row>
    <row r="53" spans="1:11">
      <c r="A53" t="s">
        <v>25</v>
      </c>
      <c r="B53" t="s">
        <v>28</v>
      </c>
      <c r="C53">
        <v>2007</v>
      </c>
      <c r="D53" s="2">
        <v>4.4999999999999998E-2</v>
      </c>
      <c r="E53">
        <v>137431</v>
      </c>
      <c r="F53">
        <v>83.3</v>
      </c>
      <c r="G53" s="3">
        <v>10950</v>
      </c>
      <c r="H53" s="12">
        <f>Table1[[#This Row],[Model average]]-(2016-Table1[[#This Row],[Year]])*12000</f>
        <v>29431</v>
      </c>
      <c r="I53" s="6">
        <f>IFERROR(Table1[[#This Row],[Miles Left]]/Table1[[#This Row],[Great Truecar $]],0)</f>
        <v>2.6877625570776256</v>
      </c>
      <c r="J53" s="6">
        <f>Table1[[#This Row],[Great Truecar $]]/Table1[[#This Row],[Miles Left]]</f>
        <v>0.37205667493459277</v>
      </c>
      <c r="K53" s="3">
        <f>(12000*Table1[[#This Row],[$ per Mile]])-1502</f>
        <v>2962.6800992151129</v>
      </c>
    </row>
    <row r="54" spans="1:11">
      <c r="A54" t="s">
        <v>25</v>
      </c>
      <c r="B54" t="s">
        <v>28</v>
      </c>
      <c r="C54">
        <v>2009</v>
      </c>
      <c r="D54" s="2">
        <v>2.3E-2</v>
      </c>
      <c r="E54">
        <v>137431</v>
      </c>
      <c r="F54">
        <v>83.3</v>
      </c>
      <c r="G54" s="3">
        <v>20977</v>
      </c>
      <c r="H54" s="12">
        <f>Table1[[#This Row],[Model average]]-(2016-Table1[[#This Row],[Year]])*12000</f>
        <v>53431</v>
      </c>
      <c r="I54" s="6">
        <f>IFERROR(Table1[[#This Row],[Miles Left]]/Table1[[#This Row],[Great Truecar $]],0)</f>
        <v>2.5471230395194735</v>
      </c>
      <c r="J54" s="6">
        <f>Table1[[#This Row],[Great Truecar $]]/Table1[[#This Row],[Miles Left]]</f>
        <v>0.39259980161329566</v>
      </c>
      <c r="K54" s="3">
        <f>(12000*Table1[[#This Row],[$ per Mile]])-1502</f>
        <v>3209.1976193595483</v>
      </c>
    </row>
    <row r="55" spans="1:11">
      <c r="A55" t="s">
        <v>7</v>
      </c>
      <c r="B55" t="s">
        <v>13</v>
      </c>
      <c r="C55">
        <v>2006</v>
      </c>
      <c r="D55" s="2">
        <v>0.105</v>
      </c>
      <c r="E55">
        <v>145276</v>
      </c>
      <c r="F55">
        <v>65.900000000000006</v>
      </c>
      <c r="G55" s="3">
        <v>9950</v>
      </c>
      <c r="H55" s="12">
        <f>Table1[[#This Row],[Model average]]-(2016-Table1[[#This Row],[Year]])*12000</f>
        <v>25276</v>
      </c>
      <c r="I55" s="6">
        <f>IFERROR(Table1[[#This Row],[Miles Left]]/Table1[[#This Row],[Great Truecar $]],0)</f>
        <v>2.5403015075376882</v>
      </c>
      <c r="J55" s="6">
        <f>Table1[[#This Row],[Great Truecar $]]/Table1[[#This Row],[Miles Left]]</f>
        <v>0.39365405918658014</v>
      </c>
      <c r="K55" s="3">
        <f>(12000*Table1[[#This Row],[$ per Mile]])-1502</f>
        <v>3221.8487102389618</v>
      </c>
    </row>
    <row r="56" spans="1:11">
      <c r="A56" t="s">
        <v>25</v>
      </c>
      <c r="B56" t="s">
        <v>32</v>
      </c>
      <c r="C56">
        <v>2007</v>
      </c>
      <c r="D56" s="2">
        <v>4.4999999999999998E-2</v>
      </c>
      <c r="E56">
        <v>127272</v>
      </c>
      <c r="F56">
        <v>81.900000000000006</v>
      </c>
      <c r="G56" s="3">
        <v>7988</v>
      </c>
      <c r="H56" s="12">
        <f>Table1[[#This Row],[Model average]]-(2016-Table1[[#This Row],[Year]])*12000</f>
        <v>19272</v>
      </c>
      <c r="I56" s="6">
        <f>IFERROR(Table1[[#This Row],[Miles Left]]/Table1[[#This Row],[Great Truecar $]],0)</f>
        <v>2.4126189283925887</v>
      </c>
      <c r="J56" s="6">
        <f>Table1[[#This Row],[Great Truecar $]]/Table1[[#This Row],[Miles Left]]</f>
        <v>0.4144873391448734</v>
      </c>
      <c r="K56" s="3">
        <f>(12000*Table1[[#This Row],[$ per Mile]])-1502</f>
        <v>3471.8480697384812</v>
      </c>
    </row>
    <row r="57" spans="1:11">
      <c r="A57" t="s">
        <v>25</v>
      </c>
      <c r="B57" t="s">
        <v>39</v>
      </c>
      <c r="C57">
        <v>2006</v>
      </c>
      <c r="D57" s="2">
        <v>4.4999999999999998E-2</v>
      </c>
      <c r="E57">
        <v>164702</v>
      </c>
      <c r="F57">
        <v>92.8</v>
      </c>
      <c r="G57" s="3">
        <v>18700</v>
      </c>
      <c r="H57" s="12">
        <f>Table1[[#This Row],[Model average]]-(2016-Table1[[#This Row],[Year]])*12000</f>
        <v>44702</v>
      </c>
      <c r="I57" s="6">
        <f>IFERROR(Table1[[#This Row],[Miles Left]]/Table1[[#This Row],[Great Truecar $]],0)</f>
        <v>2.39048128342246</v>
      </c>
      <c r="J57" s="6">
        <f>Table1[[#This Row],[Great Truecar $]]/Table1[[#This Row],[Miles Left]]</f>
        <v>0.41832580197754016</v>
      </c>
      <c r="K57" s="3">
        <f>(12000*Table1[[#This Row],[$ per Mile]])-1502</f>
        <v>3517.9096237304821</v>
      </c>
    </row>
    <row r="58" spans="1:11">
      <c r="A58" t="s">
        <v>25</v>
      </c>
      <c r="B58" t="s">
        <v>31</v>
      </c>
      <c r="C58">
        <v>2008</v>
      </c>
      <c r="D58" s="2">
        <v>6.5000000000000002E-2</v>
      </c>
      <c r="E58">
        <v>151502</v>
      </c>
      <c r="F58">
        <v>90.2</v>
      </c>
      <c r="G58" s="3">
        <v>23977</v>
      </c>
      <c r="H58" s="12">
        <f>Table1[[#This Row],[Model average]]-(2016-Table1[[#This Row],[Year]])*12000</f>
        <v>55502</v>
      </c>
      <c r="I58" s="6">
        <f>IFERROR(Table1[[#This Row],[Miles Left]]/Table1[[#This Row],[Great Truecar $]],0)</f>
        <v>2.3148016849480753</v>
      </c>
      <c r="J58" s="6">
        <f>Table1[[#This Row],[Great Truecar $]]/Table1[[#This Row],[Miles Left]]</f>
        <v>0.43200245036214913</v>
      </c>
      <c r="K58" s="3">
        <f>(12000*Table1[[#This Row],[$ per Mile]])-1502</f>
        <v>3682.0294043457898</v>
      </c>
    </row>
    <row r="59" spans="1:11">
      <c r="A59" t="s">
        <v>7</v>
      </c>
      <c r="B59" t="s">
        <v>8</v>
      </c>
      <c r="C59">
        <v>2006</v>
      </c>
      <c r="D59" s="2">
        <v>7.0000000000000007E-2</v>
      </c>
      <c r="E59">
        <v>137307</v>
      </c>
      <c r="F59">
        <v>65.7</v>
      </c>
      <c r="G59" s="3">
        <v>7500</v>
      </c>
      <c r="H59" s="12">
        <f>Table1[[#This Row],[Model average]]-(2016-Table1[[#This Row],[Year]])*12000</f>
        <v>17307</v>
      </c>
      <c r="I59" s="6">
        <f>IFERROR(Table1[[#This Row],[Miles Left]]/Table1[[#This Row],[Great Truecar $]],0)</f>
        <v>2.3075999999999999</v>
      </c>
      <c r="J59" s="6">
        <f>Table1[[#This Row],[Great Truecar $]]/Table1[[#This Row],[Miles Left]]</f>
        <v>0.43335066736002775</v>
      </c>
      <c r="K59" s="3">
        <f>(12000*Table1[[#This Row],[$ per Mile]])-1502</f>
        <v>3698.2080083203327</v>
      </c>
    </row>
    <row r="60" spans="1:11">
      <c r="A60" t="s">
        <v>25</v>
      </c>
      <c r="B60" t="s">
        <v>28</v>
      </c>
      <c r="C60">
        <v>2008</v>
      </c>
      <c r="D60" s="2">
        <v>0.06</v>
      </c>
      <c r="E60">
        <v>137431</v>
      </c>
      <c r="F60">
        <v>83.3</v>
      </c>
      <c r="G60" s="3">
        <v>17999</v>
      </c>
      <c r="H60" s="12">
        <f>Table1[[#This Row],[Model average]]-(2016-Table1[[#This Row],[Year]])*12000</f>
        <v>41431</v>
      </c>
      <c r="I60" s="6">
        <f>IFERROR(Table1[[#This Row],[Miles Left]]/Table1[[#This Row],[Great Truecar $]],0)</f>
        <v>2.3018501027834879</v>
      </c>
      <c r="J60" s="6">
        <f>Table1[[#This Row],[Great Truecar $]]/Table1[[#This Row],[Miles Left]]</f>
        <v>0.43443315391856341</v>
      </c>
      <c r="K60" s="3">
        <f>(12000*Table1[[#This Row],[$ per Mile]])-1502</f>
        <v>3711.1978470227605</v>
      </c>
    </row>
    <row r="61" spans="1:11">
      <c r="A61" t="s">
        <v>7</v>
      </c>
      <c r="B61" t="s">
        <v>15</v>
      </c>
      <c r="C61">
        <v>2005</v>
      </c>
      <c r="D61" s="2">
        <v>7.0000000000000007E-2</v>
      </c>
      <c r="E61">
        <v>149717</v>
      </c>
      <c r="F61">
        <v>51.1</v>
      </c>
      <c r="G61" s="3">
        <v>7988</v>
      </c>
      <c r="H61" s="12">
        <f>Table1[[#This Row],[Model average]]-(2016-Table1[[#This Row],[Year]])*12000</f>
        <v>17717</v>
      </c>
      <c r="I61" s="6">
        <f>IFERROR(Table1[[#This Row],[Miles Left]]/Table1[[#This Row],[Great Truecar $]],0)</f>
        <v>2.2179519278918378</v>
      </c>
      <c r="J61" s="6">
        <f>Table1[[#This Row],[Great Truecar $]]/Table1[[#This Row],[Miles Left]]</f>
        <v>0.45086639950330193</v>
      </c>
      <c r="K61" s="3">
        <f>(12000*Table1[[#This Row],[$ per Mile]])-1502</f>
        <v>3908.3967940396233</v>
      </c>
    </row>
    <row r="62" spans="1:11">
      <c r="A62" t="s">
        <v>7</v>
      </c>
      <c r="B62" t="s">
        <v>12</v>
      </c>
      <c r="C62">
        <v>2010</v>
      </c>
      <c r="D62" s="2">
        <v>1E-3</v>
      </c>
      <c r="E62">
        <v>96214</v>
      </c>
      <c r="F62">
        <v>65.5</v>
      </c>
      <c r="G62" s="3">
        <v>10997</v>
      </c>
      <c r="H62" s="12">
        <f>Table1[[#This Row],[Model average]]-(2016-Table1[[#This Row],[Year]])*12000</f>
        <v>24214</v>
      </c>
      <c r="I62" s="6">
        <f>IFERROR(Table1[[#This Row],[Miles Left]]/Table1[[#This Row],[Great Truecar $]],0)</f>
        <v>2.2018732381558608</v>
      </c>
      <c r="J62" s="6">
        <f>Table1[[#This Row],[Great Truecar $]]/Table1[[#This Row],[Miles Left]]</f>
        <v>0.45415875113570664</v>
      </c>
      <c r="K62" s="3">
        <f>(12000*Table1[[#This Row],[$ per Mile]])-1502</f>
        <v>3947.9050136284795</v>
      </c>
    </row>
    <row r="63" spans="1:11">
      <c r="A63" t="s">
        <v>25</v>
      </c>
      <c r="B63" t="s">
        <v>39</v>
      </c>
      <c r="C63">
        <v>2004</v>
      </c>
      <c r="D63" s="2">
        <v>4.9000000000000002E-2</v>
      </c>
      <c r="E63">
        <v>164702</v>
      </c>
      <c r="F63">
        <v>92.8</v>
      </c>
      <c r="G63" s="3">
        <v>9999</v>
      </c>
      <c r="H63" s="12">
        <f>Table1[[#This Row],[Model average]]-(2016-Table1[[#This Row],[Year]])*12000</f>
        <v>20702</v>
      </c>
      <c r="I63" s="6">
        <f>IFERROR(Table1[[#This Row],[Miles Left]]/Table1[[#This Row],[Great Truecar $]],0)</f>
        <v>2.0704070407040702</v>
      </c>
      <c r="J63" s="6">
        <f>Table1[[#This Row],[Great Truecar $]]/Table1[[#This Row],[Miles Left]]</f>
        <v>0.48299681190223165</v>
      </c>
      <c r="K63" s="3">
        <f>(12000*Table1[[#This Row],[$ per Mile]])-1502</f>
        <v>4293.9617428267802</v>
      </c>
    </row>
    <row r="64" spans="1:11">
      <c r="A64" t="s">
        <v>25</v>
      </c>
      <c r="B64" t="s">
        <v>39</v>
      </c>
      <c r="C64">
        <v>2005</v>
      </c>
      <c r="D64" s="2">
        <v>0.05</v>
      </c>
      <c r="E64">
        <v>164702</v>
      </c>
      <c r="F64">
        <v>92.8</v>
      </c>
      <c r="G64" s="3">
        <v>15995</v>
      </c>
      <c r="H64" s="12">
        <f>Table1[[#This Row],[Model average]]-(2016-Table1[[#This Row],[Year]])*12000</f>
        <v>32702</v>
      </c>
      <c r="I64" s="6">
        <f>IFERROR(Table1[[#This Row],[Miles Left]]/Table1[[#This Row],[Great Truecar $]],0)</f>
        <v>2.0445139105970616</v>
      </c>
      <c r="J64" s="6">
        <f>Table1[[#This Row],[Great Truecar $]]/Table1[[#This Row],[Miles Left]]</f>
        <v>0.48911381566876644</v>
      </c>
      <c r="K64" s="3">
        <f>(12000*Table1[[#This Row],[$ per Mile]])-1502</f>
        <v>4367.3657880251976</v>
      </c>
    </row>
    <row r="65" spans="1:11">
      <c r="A65" t="s">
        <v>25</v>
      </c>
      <c r="B65" t="s">
        <v>29</v>
      </c>
      <c r="C65">
        <v>2006</v>
      </c>
      <c r="D65" s="2">
        <v>5.1999999999999998E-2</v>
      </c>
      <c r="E65">
        <v>139298</v>
      </c>
      <c r="F65">
        <v>77.400000000000006</v>
      </c>
      <c r="G65" s="3">
        <v>9999</v>
      </c>
      <c r="H65" s="12">
        <f>Table1[[#This Row],[Model average]]-(2016-Table1[[#This Row],[Year]])*12000</f>
        <v>19298</v>
      </c>
      <c r="I65" s="6">
        <f>IFERROR(Table1[[#This Row],[Miles Left]]/Table1[[#This Row],[Great Truecar $]],0)</f>
        <v>1.9299929992999301</v>
      </c>
      <c r="J65" s="6">
        <f>Table1[[#This Row],[Great Truecar $]]/Table1[[#This Row],[Miles Left]]</f>
        <v>0.51813659446574778</v>
      </c>
      <c r="K65" s="3">
        <f>(12000*Table1[[#This Row],[$ per Mile]])-1502</f>
        <v>4715.639133588973</v>
      </c>
    </row>
    <row r="66" spans="1:11">
      <c r="A66" t="s">
        <v>25</v>
      </c>
      <c r="B66" t="s">
        <v>37</v>
      </c>
      <c r="C66">
        <v>2006</v>
      </c>
      <c r="D66" s="2">
        <v>0.05</v>
      </c>
      <c r="E66">
        <v>131975</v>
      </c>
      <c r="F66">
        <v>70.599999999999994</v>
      </c>
      <c r="G66" s="3">
        <v>6997</v>
      </c>
      <c r="H66" s="12">
        <f>Table1[[#This Row],[Model average]]-(2016-Table1[[#This Row],[Year]])*12000</f>
        <v>11975</v>
      </c>
      <c r="I66" s="6">
        <f>IFERROR(Table1[[#This Row],[Miles Left]]/Table1[[#This Row],[Great Truecar $]],0)</f>
        <v>1.7114477633271401</v>
      </c>
      <c r="J66" s="6">
        <f>Table1[[#This Row],[Great Truecar $]]/Table1[[#This Row],[Miles Left]]</f>
        <v>0.58430062630480162</v>
      </c>
      <c r="K66" s="3">
        <f>(12000*Table1[[#This Row],[$ per Mile]])-1502</f>
        <v>5509.6075156576198</v>
      </c>
    </row>
    <row r="67" spans="1:11">
      <c r="A67" t="s">
        <v>25</v>
      </c>
      <c r="B67" t="s">
        <v>35</v>
      </c>
      <c r="C67">
        <v>2005</v>
      </c>
      <c r="D67" s="2">
        <v>0.05</v>
      </c>
      <c r="E67">
        <v>147784</v>
      </c>
      <c r="F67">
        <v>83.4</v>
      </c>
      <c r="G67" s="3">
        <v>9477</v>
      </c>
      <c r="H67" s="12">
        <f>Table1[[#This Row],[Model average]]-(2016-Table1[[#This Row],[Year]])*12000</f>
        <v>15784</v>
      </c>
      <c r="I67" s="6">
        <f>IFERROR(Table1[[#This Row],[Miles Left]]/Table1[[#This Row],[Great Truecar $]],0)</f>
        <v>1.6655059618022581</v>
      </c>
      <c r="J67" s="6">
        <f>Table1[[#This Row],[Great Truecar $]]/Table1[[#This Row],[Miles Left]]</f>
        <v>0.60041814495691836</v>
      </c>
      <c r="K67" s="3">
        <f>(12000*Table1[[#This Row],[$ per Mile]])-1502</f>
        <v>5703.0177394830207</v>
      </c>
    </row>
    <row r="68" spans="1:11">
      <c r="A68" t="s">
        <v>25</v>
      </c>
      <c r="B68" t="s">
        <v>36</v>
      </c>
      <c r="C68">
        <v>2010</v>
      </c>
      <c r="D68" s="2">
        <v>0.02</v>
      </c>
      <c r="E68">
        <v>110865</v>
      </c>
      <c r="F68">
        <v>70.5</v>
      </c>
      <c r="G68" s="3">
        <v>26694</v>
      </c>
      <c r="H68" s="12">
        <f>Table1[[#This Row],[Model average]]-(2016-Table1[[#This Row],[Year]])*12000</f>
        <v>38865</v>
      </c>
      <c r="I68" s="6">
        <f>IFERROR(Table1[[#This Row],[Miles Left]]/Table1[[#This Row],[Great Truecar $]],0)</f>
        <v>1.4559451562148797</v>
      </c>
      <c r="J68" s="6">
        <f>Table1[[#This Row],[Great Truecar $]]/Table1[[#This Row],[Miles Left]]</f>
        <v>0.68683905827865688</v>
      </c>
      <c r="K68" s="3">
        <f>(12000*Table1[[#This Row],[$ per Mile]])-1502</f>
        <v>6740.0686993438831</v>
      </c>
    </row>
    <row r="69" spans="1:11">
      <c r="A69" s="15" t="s">
        <v>25</v>
      </c>
      <c r="B69" s="15" t="s">
        <v>26</v>
      </c>
      <c r="C69" s="15">
        <v>2008</v>
      </c>
      <c r="D69" s="16">
        <v>3.5000000000000003E-2</v>
      </c>
      <c r="E69" s="15">
        <v>105855</v>
      </c>
      <c r="F69" s="15">
        <v>76.5</v>
      </c>
      <c r="G69" s="14">
        <v>6995</v>
      </c>
      <c r="H69" s="12">
        <f>Table1[[#This Row],[Model average]]-(2016-Table1[[#This Row],[Year]])*12000</f>
        <v>9855</v>
      </c>
      <c r="I69" s="6">
        <f>IFERROR(Table1[[#This Row],[Miles Left]]/Table1[[#This Row],[Great Truecar $]],0)</f>
        <v>1.4088634739099357</v>
      </c>
      <c r="J69" s="6">
        <f>Table1[[#This Row],[Great Truecar $]]/Table1[[#This Row],[Miles Left]]</f>
        <v>0.70979198376458652</v>
      </c>
      <c r="K69" s="3">
        <f>(12000*Table1[[#This Row],[$ per Mile]])-1502</f>
        <v>7015.503805175038</v>
      </c>
    </row>
    <row r="70" spans="1:11">
      <c r="A70" t="s">
        <v>7</v>
      </c>
      <c r="B70" t="s">
        <v>11</v>
      </c>
      <c r="C70">
        <v>2006</v>
      </c>
      <c r="D70" s="2">
        <v>7.4999999999999997E-2</v>
      </c>
      <c r="E70">
        <v>129579</v>
      </c>
      <c r="F70">
        <v>73.900000000000006</v>
      </c>
      <c r="G70" s="3">
        <v>7450</v>
      </c>
      <c r="H70" s="12">
        <f>Table1[[#This Row],[Model average]]-(2016-Table1[[#This Row],[Year]])*12000</f>
        <v>9579</v>
      </c>
      <c r="I70" s="6">
        <f>IFERROR(Table1[[#This Row],[Miles Left]]/Table1[[#This Row],[Great Truecar $]],0)</f>
        <v>1.2857718120805368</v>
      </c>
      <c r="J70" s="6">
        <f>Table1[[#This Row],[Great Truecar $]]/Table1[[#This Row],[Miles Left]]</f>
        <v>0.77774297943417892</v>
      </c>
      <c r="K70" s="3">
        <f>(12000*Table1[[#This Row],[$ per Mile]])-1502</f>
        <v>7830.9157532101472</v>
      </c>
    </row>
    <row r="71" spans="1:11">
      <c r="A71" t="s">
        <v>7</v>
      </c>
      <c r="B71" t="s">
        <v>13</v>
      </c>
      <c r="C71">
        <v>2005</v>
      </c>
      <c r="D71" s="2">
        <v>0.10199999999999999</v>
      </c>
      <c r="E71">
        <v>145276</v>
      </c>
      <c r="F71">
        <v>65.900000000000006</v>
      </c>
      <c r="G71" s="3">
        <v>10998</v>
      </c>
      <c r="H71" s="12">
        <f>Table1[[#This Row],[Model average]]-(2016-Table1[[#This Row],[Year]])*12000</f>
        <v>13276</v>
      </c>
      <c r="I71" s="6">
        <f>IFERROR(Table1[[#This Row],[Miles Left]]/Table1[[#This Row],[Great Truecar $]],0)</f>
        <v>1.2071285688306965</v>
      </c>
      <c r="J71" s="6">
        <f>Table1[[#This Row],[Great Truecar $]]/Table1[[#This Row],[Miles Left]]</f>
        <v>0.82841217234106657</v>
      </c>
      <c r="K71" s="3">
        <f>(12000*Table1[[#This Row],[$ per Mile]])-1502</f>
        <v>8438.9460680927987</v>
      </c>
    </row>
    <row r="72" spans="1:11">
      <c r="A72" t="s">
        <v>25</v>
      </c>
      <c r="B72" t="s">
        <v>28</v>
      </c>
      <c r="C72">
        <v>2006</v>
      </c>
      <c r="D72" s="2">
        <v>0.04</v>
      </c>
      <c r="E72">
        <v>137431</v>
      </c>
      <c r="F72">
        <v>83.3</v>
      </c>
      <c r="G72" s="3">
        <v>15955</v>
      </c>
      <c r="H72" s="12">
        <f>Table1[[#This Row],[Model average]]-(2016-Table1[[#This Row],[Year]])*12000</f>
        <v>17431</v>
      </c>
      <c r="I72" s="6">
        <f>IFERROR(Table1[[#This Row],[Miles Left]]/Table1[[#This Row],[Great Truecar $]],0)</f>
        <v>1.0925101848950172</v>
      </c>
      <c r="J72" s="6">
        <f>Table1[[#This Row],[Great Truecar $]]/Table1[[#This Row],[Miles Left]]</f>
        <v>0.91532327462566687</v>
      </c>
      <c r="K72" s="3">
        <f>(12000*Table1[[#This Row],[$ per Mile]])-1502</f>
        <v>9481.8792955080025</v>
      </c>
    </row>
    <row r="73" spans="1:11">
      <c r="A73" t="s">
        <v>7</v>
      </c>
      <c r="B73" t="s">
        <v>12</v>
      </c>
      <c r="C73">
        <v>2009</v>
      </c>
      <c r="D73" s="2">
        <v>3.5000000000000003E-2</v>
      </c>
      <c r="E73">
        <v>96214</v>
      </c>
      <c r="F73">
        <v>65.5</v>
      </c>
      <c r="G73" s="3">
        <v>12793</v>
      </c>
      <c r="H73" s="12">
        <f>Table1[[#This Row],[Model average]]-(2016-Table1[[#This Row],[Year]])*12000</f>
        <v>12214</v>
      </c>
      <c r="I73" s="6">
        <f>IFERROR(Table1[[#This Row],[Miles Left]]/Table1[[#This Row],[Great Truecar $]],0)</f>
        <v>0.95474087391542251</v>
      </c>
      <c r="J73" s="6">
        <f>Table1[[#This Row],[Great Truecar $]]/Table1[[#This Row],[Miles Left]]</f>
        <v>1.047404617651875</v>
      </c>
      <c r="K73" s="3">
        <f>(12000*Table1[[#This Row],[$ per Mile]])-1502</f>
        <v>11066.8554118225</v>
      </c>
    </row>
    <row r="74" spans="1:11">
      <c r="A74" t="s">
        <v>25</v>
      </c>
      <c r="B74" t="s">
        <v>32</v>
      </c>
      <c r="C74">
        <v>2006</v>
      </c>
      <c r="D74" s="2">
        <v>0.06</v>
      </c>
      <c r="E74">
        <v>127272</v>
      </c>
      <c r="F74">
        <v>81.900000000000006</v>
      </c>
      <c r="G74" s="3">
        <v>8000</v>
      </c>
      <c r="H74" s="12">
        <f>Table1[[#This Row],[Model average]]-(2016-Table1[[#This Row],[Year]])*12000</f>
        <v>7272</v>
      </c>
      <c r="I74" s="6">
        <f>IFERROR(Table1[[#This Row],[Miles Left]]/Table1[[#This Row],[Great Truecar $]],0)</f>
        <v>0.90900000000000003</v>
      </c>
      <c r="J74" s="6">
        <f>Table1[[#This Row],[Great Truecar $]]/Table1[[#This Row],[Miles Left]]</f>
        <v>1.1001100110011002</v>
      </c>
      <c r="K74" s="3">
        <f>(12000*Table1[[#This Row],[$ per Mile]])-1502</f>
        <v>11699.320132013203</v>
      </c>
    </row>
    <row r="75" spans="1:11">
      <c r="A75" t="s">
        <v>25</v>
      </c>
      <c r="B75" t="s">
        <v>29</v>
      </c>
      <c r="C75">
        <v>2005</v>
      </c>
      <c r="D75" s="2">
        <v>6.5000000000000002E-2</v>
      </c>
      <c r="E75">
        <v>139298</v>
      </c>
      <c r="F75">
        <v>77.400000000000006</v>
      </c>
      <c r="G75" s="3">
        <v>8800</v>
      </c>
      <c r="H75" s="12">
        <f>Table1[[#This Row],[Model average]]-(2016-Table1[[#This Row],[Year]])*12000</f>
        <v>7298</v>
      </c>
      <c r="I75" s="6">
        <f>IFERROR(Table1[[#This Row],[Miles Left]]/Table1[[#This Row],[Great Truecar $]],0)</f>
        <v>0.82931818181818184</v>
      </c>
      <c r="J75" s="6">
        <f>Table1[[#This Row],[Great Truecar $]]/Table1[[#This Row],[Miles Left]]</f>
        <v>1.2058098109070978</v>
      </c>
      <c r="K75" s="3">
        <f>(12000*Table1[[#This Row],[$ per Mile]])-1502</f>
        <v>12967.717730885173</v>
      </c>
    </row>
    <row r="76" spans="1:11">
      <c r="A76" t="s">
        <v>7</v>
      </c>
      <c r="B76" t="s">
        <v>15</v>
      </c>
      <c r="C76">
        <v>2004</v>
      </c>
      <c r="D76" s="2">
        <v>0.1</v>
      </c>
      <c r="E76">
        <v>149717</v>
      </c>
      <c r="F76">
        <v>51.1</v>
      </c>
      <c r="G76" s="3">
        <v>6950</v>
      </c>
      <c r="H76" s="12">
        <f>Table1[[#This Row],[Model average]]-(2016-Table1[[#This Row],[Year]])*12000</f>
        <v>5717</v>
      </c>
      <c r="I76" s="6">
        <f>IFERROR(Table1[[#This Row],[Miles Left]]/Table1[[#This Row],[Great Truecar $]],0)</f>
        <v>0.82258992805755393</v>
      </c>
      <c r="J76" s="6">
        <f>Table1[[#This Row],[Great Truecar $]]/Table1[[#This Row],[Miles Left]]</f>
        <v>1.2156725555361203</v>
      </c>
      <c r="K76" s="3">
        <f>(12000*Table1[[#This Row],[$ per Mile]])-1502</f>
        <v>13086.070666433443</v>
      </c>
    </row>
    <row r="77" spans="1:11">
      <c r="A77" t="s">
        <v>25</v>
      </c>
      <c r="B77" t="s">
        <v>36</v>
      </c>
      <c r="C77">
        <v>2008</v>
      </c>
      <c r="D77" s="2">
        <v>4.4999999999999998E-2</v>
      </c>
      <c r="E77">
        <v>110865</v>
      </c>
      <c r="F77">
        <v>70.5</v>
      </c>
      <c r="G77" s="3">
        <v>20999</v>
      </c>
      <c r="H77" s="12">
        <f>Table1[[#This Row],[Model average]]-(2016-Table1[[#This Row],[Year]])*12000</f>
        <v>14865</v>
      </c>
      <c r="I77" s="6">
        <f>IFERROR(Table1[[#This Row],[Miles Left]]/Table1[[#This Row],[Great Truecar $]],0)</f>
        <v>0.70789085194533075</v>
      </c>
      <c r="J77" s="6">
        <f>Table1[[#This Row],[Great Truecar $]]/Table1[[#This Row],[Miles Left]]</f>
        <v>1.4126471577531112</v>
      </c>
      <c r="K77" s="3">
        <f>(12000*Table1[[#This Row],[$ per Mile]])-1502</f>
        <v>15449.765893037336</v>
      </c>
    </row>
    <row r="78" spans="1:11">
      <c r="A78" t="s">
        <v>25</v>
      </c>
      <c r="B78" t="s">
        <v>30</v>
      </c>
      <c r="C78">
        <v>2004</v>
      </c>
      <c r="D78" s="2">
        <v>0.06</v>
      </c>
      <c r="E78">
        <v>150252</v>
      </c>
      <c r="F78">
        <v>79.3</v>
      </c>
      <c r="G78" s="3">
        <v>9995</v>
      </c>
      <c r="H78" s="12">
        <f>Table1[[#This Row],[Model average]]-(2016-Table1[[#This Row],[Year]])*12000</f>
        <v>6252</v>
      </c>
      <c r="I78" s="6">
        <f>IFERROR(Table1[[#This Row],[Miles Left]]/Table1[[#This Row],[Great Truecar $]],0)</f>
        <v>0.62551275637818915</v>
      </c>
      <c r="J78" s="6">
        <f>Table1[[#This Row],[Great Truecar $]]/Table1[[#This Row],[Miles Left]]</f>
        <v>1.5986884197056941</v>
      </c>
      <c r="K78" s="3">
        <f>(12000*Table1[[#This Row],[$ per Mile]])-1502</f>
        <v>17682.261036468328</v>
      </c>
    </row>
    <row r="79" spans="1:11">
      <c r="A79" t="s">
        <v>7</v>
      </c>
      <c r="B79" t="s">
        <v>8</v>
      </c>
      <c r="C79">
        <v>2005</v>
      </c>
      <c r="D79" s="2">
        <v>0.13</v>
      </c>
      <c r="E79">
        <v>137307</v>
      </c>
      <c r="F79">
        <v>65.7</v>
      </c>
      <c r="G79" s="3">
        <v>8988</v>
      </c>
      <c r="H79" s="12">
        <f>Table1[[#This Row],[Model average]]-(2016-Table1[[#This Row],[Year]])*12000</f>
        <v>5307</v>
      </c>
      <c r="I79" s="6">
        <f>IFERROR(Table1[[#This Row],[Miles Left]]/Table1[[#This Row],[Great Truecar $]],0)</f>
        <v>0.59045393858477968</v>
      </c>
      <c r="J79" s="6">
        <f>Table1[[#This Row],[Great Truecar $]]/Table1[[#This Row],[Miles Left]]</f>
        <v>1.6936122102882984</v>
      </c>
      <c r="K79" s="3">
        <f>(12000*Table1[[#This Row],[$ per Mile]])-1502</f>
        <v>18821.346523459582</v>
      </c>
    </row>
    <row r="80" spans="1:11">
      <c r="A80" t="s">
        <v>25</v>
      </c>
      <c r="B80" t="s">
        <v>28</v>
      </c>
      <c r="C80">
        <v>2005</v>
      </c>
      <c r="D80" s="2">
        <v>6.5000000000000002E-2</v>
      </c>
      <c r="E80">
        <v>137431</v>
      </c>
      <c r="F80">
        <v>83.3</v>
      </c>
      <c r="G80" s="3">
        <v>14459</v>
      </c>
      <c r="H80" s="12">
        <f>Table1[[#This Row],[Model average]]-(2016-Table1[[#This Row],[Year]])*12000</f>
        <v>5431</v>
      </c>
      <c r="I80" s="6">
        <f>IFERROR(Table1[[#This Row],[Miles Left]]/Table1[[#This Row],[Great Truecar $]],0)</f>
        <v>0.37561380455079879</v>
      </c>
      <c r="J80" s="6">
        <f>Table1[[#This Row],[Great Truecar $]]/Table1[[#This Row],[Miles Left]]</f>
        <v>2.6623089670410605</v>
      </c>
      <c r="K80" s="3">
        <f>(12000*Table1[[#This Row],[$ per Mile]])-1502</f>
        <v>30445.707604492727</v>
      </c>
    </row>
    <row r="81" spans="1:11">
      <c r="A81" t="s">
        <v>25</v>
      </c>
      <c r="B81" t="s">
        <v>36</v>
      </c>
      <c r="C81">
        <v>2007</v>
      </c>
      <c r="D81" s="2">
        <v>4.8000000000000001E-2</v>
      </c>
      <c r="E81">
        <v>110865</v>
      </c>
      <c r="F81">
        <v>70.5</v>
      </c>
      <c r="G81" s="3">
        <v>19998</v>
      </c>
      <c r="H81" s="12">
        <f>Table1[[#This Row],[Model average]]-(2016-Table1[[#This Row],[Year]])*12000</f>
        <v>2865</v>
      </c>
      <c r="I81" s="6">
        <f>IFERROR(Table1[[#This Row],[Miles Left]]/Table1[[#This Row],[Great Truecar $]],0)</f>
        <v>0.14326432643264325</v>
      </c>
      <c r="J81" s="6">
        <f>Table1[[#This Row],[Great Truecar $]]/Table1[[#This Row],[Miles Left]]</f>
        <v>6.9801047120418849</v>
      </c>
      <c r="K81" s="3">
        <f>(12000*Table1[[#This Row],[$ per Mile]])-1502</f>
        <v>82259.256544502612</v>
      </c>
    </row>
    <row r="82" spans="1:11">
      <c r="A82" t="s">
        <v>25</v>
      </c>
      <c r="B82" t="s">
        <v>39</v>
      </c>
      <c r="C82">
        <v>2008</v>
      </c>
      <c r="D82" s="2">
        <v>0.05</v>
      </c>
      <c r="E82">
        <v>164702</v>
      </c>
      <c r="F82">
        <v>92.8</v>
      </c>
      <c r="H82" s="12">
        <f>Table1[[#This Row],[Model average]]-(2016-Table1[[#This Row],[Year]])*12000</f>
        <v>68702</v>
      </c>
      <c r="I82" s="6">
        <f>IFERROR(Table1[[#This Row],[Miles Left]]/Table1[[#This Row],[Great Truecar $]],0)</f>
        <v>0</v>
      </c>
      <c r="J82" s="6">
        <f>Table1[[#This Row],[Great Truecar $]]/Table1[[#This Row],[Miles Left]]</f>
        <v>0</v>
      </c>
      <c r="K82" s="3">
        <f>(12000*Table1[[#This Row],[$ per Mile]])-1502</f>
        <v>-1502</v>
      </c>
    </row>
    <row r="83" spans="1:11">
      <c r="A83" t="s">
        <v>25</v>
      </c>
      <c r="B83" t="s">
        <v>39</v>
      </c>
      <c r="C83">
        <v>2003</v>
      </c>
      <c r="D83" s="2">
        <v>3.5000000000000003E-2</v>
      </c>
      <c r="E83">
        <v>164702</v>
      </c>
      <c r="F83">
        <v>92.8</v>
      </c>
      <c r="H83" s="12">
        <f>Table1[[#This Row],[Model average]]-(2016-Table1[[#This Row],[Year]])*12000</f>
        <v>8702</v>
      </c>
      <c r="I83" s="6">
        <f>IFERROR(Table1[[#This Row],[Miles Left]]/Table1[[#This Row],[Great Truecar $]],0)</f>
        <v>0</v>
      </c>
      <c r="J83" s="6">
        <f>Table1[[#This Row],[Great Truecar $]]/Table1[[#This Row],[Miles Left]]</f>
        <v>0</v>
      </c>
      <c r="K83" s="3">
        <f>(12000*Table1[[#This Row],[$ per Mile]])-1502</f>
        <v>-1502</v>
      </c>
    </row>
    <row r="84" spans="1:11">
      <c r="A84" t="s">
        <v>25</v>
      </c>
      <c r="B84" t="s">
        <v>38</v>
      </c>
      <c r="C84">
        <v>2005</v>
      </c>
      <c r="D84" s="2">
        <v>0.05</v>
      </c>
      <c r="E84">
        <v>147687</v>
      </c>
      <c r="F84">
        <v>78.3</v>
      </c>
      <c r="H84" s="12">
        <f>Table1[[#This Row],[Model average]]-(2016-Table1[[#This Row],[Year]])*12000</f>
        <v>15687</v>
      </c>
      <c r="I84" s="6">
        <f>IFERROR(Table1[[#This Row],[Miles Left]]/Table1[[#This Row],[Great Truecar $]],0)</f>
        <v>0</v>
      </c>
      <c r="J84" s="6">
        <f>Table1[[#This Row],[Great Truecar $]]/Table1[[#This Row],[Miles Left]]</f>
        <v>0</v>
      </c>
      <c r="K84" s="3">
        <f>(12000*Table1[[#This Row],[$ per Mile]])-1502</f>
        <v>-1502</v>
      </c>
    </row>
    <row r="85" spans="1:11">
      <c r="A85" t="s">
        <v>25</v>
      </c>
      <c r="B85" t="s">
        <v>38</v>
      </c>
      <c r="C85">
        <v>2004</v>
      </c>
      <c r="D85" s="2">
        <v>5.0999999999999997E-2</v>
      </c>
      <c r="E85">
        <v>147687</v>
      </c>
      <c r="F85">
        <v>78.3</v>
      </c>
      <c r="H85" s="12">
        <f>Table1[[#This Row],[Model average]]-(2016-Table1[[#This Row],[Year]])*12000</f>
        <v>3687</v>
      </c>
      <c r="I85" s="6">
        <f>IFERROR(Table1[[#This Row],[Miles Left]]/Table1[[#This Row],[Great Truecar $]],0)</f>
        <v>0</v>
      </c>
      <c r="J85" s="6">
        <f>Table1[[#This Row],[Great Truecar $]]/Table1[[#This Row],[Miles Left]]</f>
        <v>0</v>
      </c>
      <c r="K85" s="3">
        <f>(12000*Table1[[#This Row],[$ per Mile]])-1502</f>
        <v>-1502</v>
      </c>
    </row>
    <row r="86" spans="1:11">
      <c r="A86" s="7" t="s">
        <v>25</v>
      </c>
      <c r="B86" s="7" t="s">
        <v>42</v>
      </c>
      <c r="C86" s="7">
        <v>2010</v>
      </c>
      <c r="D86" s="10">
        <v>0.05</v>
      </c>
      <c r="E86" s="7">
        <v>147687</v>
      </c>
      <c r="F86" s="7">
        <v>78.3</v>
      </c>
      <c r="G86" s="14"/>
      <c r="H86" s="12">
        <f>Table1[[#This Row],[Model average]]-(2016-Table1[[#This Row],[Year]])*12000</f>
        <v>75687</v>
      </c>
      <c r="I86" s="6">
        <f>IFERROR(Table1[[#This Row],[Miles Left]]/Table1[[#This Row],[Great Truecar $]],0)</f>
        <v>0</v>
      </c>
      <c r="J86" s="6">
        <f>Table1[[#This Row],[Great Truecar $]]/Table1[[#This Row],[Miles Left]]</f>
        <v>0</v>
      </c>
      <c r="K86" s="3">
        <f>(12000*Table1[[#This Row],[$ per Mile]])-1502</f>
        <v>-1502</v>
      </c>
    </row>
    <row r="87" spans="1:11">
      <c r="A87" s="7" t="s">
        <v>25</v>
      </c>
      <c r="B87" s="7" t="s">
        <v>42</v>
      </c>
      <c r="C87" s="7">
        <v>2009</v>
      </c>
      <c r="D87" s="10">
        <v>4.4999999999999998E-2</v>
      </c>
      <c r="E87" s="7">
        <v>147687</v>
      </c>
      <c r="F87" s="7">
        <v>78.3</v>
      </c>
      <c r="G87" s="14"/>
      <c r="H87" s="12">
        <f>Table1[[#This Row],[Model average]]-(2016-Table1[[#This Row],[Year]])*12000</f>
        <v>63687</v>
      </c>
      <c r="I87" s="6">
        <f>IFERROR(Table1[[#This Row],[Miles Left]]/Table1[[#This Row],[Great Truecar $]],0)</f>
        <v>0</v>
      </c>
      <c r="J87" s="6">
        <f>Table1[[#This Row],[Great Truecar $]]/Table1[[#This Row],[Miles Left]]</f>
        <v>0</v>
      </c>
      <c r="K87" s="3">
        <f>(12000*Table1[[#This Row],[$ per Mile]])-1502</f>
        <v>-1502</v>
      </c>
    </row>
    <row r="88" spans="1:11">
      <c r="A88" s="7" t="s">
        <v>25</v>
      </c>
      <c r="B88" s="7" t="s">
        <v>42</v>
      </c>
      <c r="C88" s="7">
        <v>2006</v>
      </c>
      <c r="D88" s="10">
        <v>0.04</v>
      </c>
      <c r="E88" s="7">
        <v>147687</v>
      </c>
      <c r="F88" s="7">
        <v>78.3</v>
      </c>
      <c r="G88" s="14"/>
      <c r="H88" s="12">
        <f>Table1[[#This Row],[Model average]]-(2016-Table1[[#This Row],[Year]])*12000</f>
        <v>27687</v>
      </c>
      <c r="I88" s="6">
        <f>IFERROR(Table1[[#This Row],[Miles Left]]/Table1[[#This Row],[Great Truecar $]],0)</f>
        <v>0</v>
      </c>
      <c r="J88" s="6">
        <f>Table1[[#This Row],[Great Truecar $]]/Table1[[#This Row],[Miles Left]]</f>
        <v>0</v>
      </c>
      <c r="K88" s="3">
        <f>(12000*Table1[[#This Row],[$ per Mile]])-1502</f>
        <v>-1502</v>
      </c>
    </row>
    <row r="89" spans="1:11">
      <c r="A89" s="7" t="s">
        <v>25</v>
      </c>
      <c r="B89" s="7" t="s">
        <v>42</v>
      </c>
      <c r="C89" s="7">
        <v>2005</v>
      </c>
      <c r="D89" s="10">
        <v>0.05</v>
      </c>
      <c r="E89" s="7">
        <v>147687</v>
      </c>
      <c r="F89" s="7">
        <v>78.3</v>
      </c>
      <c r="G89" s="14"/>
      <c r="H89" s="12">
        <f>Table1[[#This Row],[Model average]]-(2016-Table1[[#This Row],[Year]])*12000</f>
        <v>15687</v>
      </c>
      <c r="I89" s="6">
        <f>IFERROR(Table1[[#This Row],[Miles Left]]/Table1[[#This Row],[Great Truecar $]],0)</f>
        <v>0</v>
      </c>
      <c r="J89" s="6">
        <f>Table1[[#This Row],[Great Truecar $]]/Table1[[#This Row],[Miles Left]]</f>
        <v>0</v>
      </c>
      <c r="K89" s="3">
        <f>(12000*Table1[[#This Row],[$ per Mile]])-1502</f>
        <v>-1502</v>
      </c>
    </row>
    <row r="90" spans="1:11">
      <c r="A90" s="7" t="s">
        <v>25</v>
      </c>
      <c r="B90" s="7" t="s">
        <v>42</v>
      </c>
      <c r="C90" s="7">
        <v>2004</v>
      </c>
      <c r="D90" s="10">
        <v>5.0999999999999997E-2</v>
      </c>
      <c r="E90" s="7">
        <v>147687</v>
      </c>
      <c r="F90" s="7">
        <v>78.3</v>
      </c>
      <c r="G90" s="14"/>
      <c r="H90" s="12">
        <f>Table1[[#This Row],[Model average]]-(2016-Table1[[#This Row],[Year]])*12000</f>
        <v>3687</v>
      </c>
      <c r="I90" s="6">
        <f>IFERROR(Table1[[#This Row],[Miles Left]]/Table1[[#This Row],[Great Truecar $]],0)</f>
        <v>0</v>
      </c>
      <c r="J90" s="6">
        <f>Table1[[#This Row],[Great Truecar $]]/Table1[[#This Row],[Miles Left]]</f>
        <v>0</v>
      </c>
      <c r="K90" s="3">
        <f>(12000*Table1[[#This Row],[$ per Mile]])-1502</f>
        <v>-1502</v>
      </c>
    </row>
    <row r="91" spans="1:11">
      <c r="A91" t="s">
        <v>7</v>
      </c>
      <c r="B91" t="s">
        <v>8</v>
      </c>
      <c r="C91">
        <v>2008</v>
      </c>
      <c r="D91" s="2">
        <v>4.4999999999999998E-2</v>
      </c>
      <c r="E91">
        <v>137307</v>
      </c>
      <c r="F91">
        <v>65.7</v>
      </c>
      <c r="H91" s="12">
        <f>Table1[[#This Row],[Model average]]-(2016-Table1[[#This Row],[Year]])*12000</f>
        <v>41307</v>
      </c>
      <c r="I91" s="6">
        <f>IFERROR(Table1[[#This Row],[Miles Left]]/Table1[[#This Row],[Great Truecar $]],0)</f>
        <v>0</v>
      </c>
      <c r="J91" s="6">
        <f>Table1[[#This Row],[Great Truecar $]]/Table1[[#This Row],[Miles Left]]</f>
        <v>0</v>
      </c>
      <c r="K91" s="3">
        <f>(12000*Table1[[#This Row],[$ per Mile]])-1502</f>
        <v>-1502</v>
      </c>
    </row>
    <row r="92" spans="1:11">
      <c r="A92" t="s">
        <v>25</v>
      </c>
      <c r="B92" t="s">
        <v>37</v>
      </c>
      <c r="C92">
        <v>2003</v>
      </c>
      <c r="D92" s="2">
        <v>7.4999999999999997E-2</v>
      </c>
      <c r="E92">
        <v>131975</v>
      </c>
      <c r="F92">
        <v>70.599999999999994</v>
      </c>
      <c r="H92" s="12">
        <f>Table1[[#This Row],[Model average]]-(2016-Table1[[#This Row],[Year]])*12000</f>
        <v>-24025</v>
      </c>
      <c r="I92" s="6">
        <f>IFERROR(Table1[[#This Row],[Miles Left]]/Table1[[#This Row],[Great Truecar $]],0)</f>
        <v>0</v>
      </c>
      <c r="J92" s="6">
        <f>Table1[[#This Row],[Great Truecar $]]/Table1[[#This Row],[Miles Left]]</f>
        <v>0</v>
      </c>
      <c r="K92" s="3">
        <f>(12000*Table1[[#This Row],[$ per Mile]])-1502</f>
        <v>-1502</v>
      </c>
    </row>
    <row r="93" spans="1:11">
      <c r="A93" t="s">
        <v>7</v>
      </c>
      <c r="B93" t="s">
        <v>10</v>
      </c>
      <c r="C93">
        <v>2005</v>
      </c>
      <c r="D93" s="2">
        <v>0.09</v>
      </c>
      <c r="E93">
        <v>145747</v>
      </c>
      <c r="F93">
        <v>75.2</v>
      </c>
      <c r="H93" s="12">
        <f>Table1[[#This Row],[Model average]]-(2016-Table1[[#This Row],[Year]])*12000</f>
        <v>13747</v>
      </c>
      <c r="I93" s="6">
        <f>IFERROR(Table1[[#This Row],[Miles Left]]/Table1[[#This Row],[Great Truecar $]],0)</f>
        <v>0</v>
      </c>
      <c r="J93" s="6">
        <f>Table1[[#This Row],[Great Truecar $]]/Table1[[#This Row],[Miles Left]]</f>
        <v>0</v>
      </c>
      <c r="K93" s="3">
        <f>(12000*Table1[[#This Row],[$ per Mile]])-1502</f>
        <v>-1502</v>
      </c>
    </row>
    <row r="94" spans="1:11">
      <c r="A94" t="s">
        <v>16</v>
      </c>
      <c r="B94" t="s">
        <v>17</v>
      </c>
      <c r="C94">
        <v>2010</v>
      </c>
      <c r="D94" s="2">
        <v>0.11</v>
      </c>
      <c r="E94">
        <v>116752</v>
      </c>
      <c r="F94">
        <v>48.6</v>
      </c>
      <c r="H94" s="12">
        <f>Table1[[#This Row],[Model average]]-(2016-Table1[[#This Row],[Year]])*12000</f>
        <v>44752</v>
      </c>
      <c r="I94" s="6">
        <f>IFERROR(Table1[[#This Row],[Miles Left]]/Table1[[#This Row],[Great Truecar $]],0)</f>
        <v>0</v>
      </c>
      <c r="J94" s="6">
        <f>Table1[[#This Row],[Great Truecar $]]/Table1[[#This Row],[Miles Left]]</f>
        <v>0</v>
      </c>
      <c r="K94" s="3">
        <f>(12000*Table1[[#This Row],[$ per Mile]])-1502</f>
        <v>-1502</v>
      </c>
    </row>
    <row r="95" spans="1:11">
      <c r="A95" t="s">
        <v>16</v>
      </c>
      <c r="B95" t="s">
        <v>17</v>
      </c>
      <c r="C95">
        <v>2009</v>
      </c>
      <c r="D95" s="2">
        <v>6.5000000000000002E-2</v>
      </c>
      <c r="E95">
        <v>116752</v>
      </c>
      <c r="F95">
        <v>48.6</v>
      </c>
      <c r="H95" s="12">
        <f>Table1[[#This Row],[Model average]]-(2016-Table1[[#This Row],[Year]])*12000</f>
        <v>32752</v>
      </c>
      <c r="I95" s="6">
        <f>IFERROR(Table1[[#This Row],[Miles Left]]/Table1[[#This Row],[Great Truecar $]],0)</f>
        <v>0</v>
      </c>
      <c r="J95" s="6">
        <f>Table1[[#This Row],[Great Truecar $]]/Table1[[#This Row],[Miles Left]]</f>
        <v>0</v>
      </c>
      <c r="K95" s="3">
        <f>(12000*Table1[[#This Row],[$ per Mile]])-1502</f>
        <v>-1502</v>
      </c>
    </row>
    <row r="96" spans="1:11">
      <c r="A96" t="s">
        <v>16</v>
      </c>
      <c r="B96" t="s">
        <v>17</v>
      </c>
      <c r="C96">
        <v>2008</v>
      </c>
      <c r="D96" s="2">
        <v>7.0000000000000007E-2</v>
      </c>
      <c r="E96">
        <v>116752</v>
      </c>
      <c r="F96">
        <v>48.6</v>
      </c>
      <c r="H96" s="12">
        <f>Table1[[#This Row],[Model average]]-(2016-Table1[[#This Row],[Year]])*12000</f>
        <v>20752</v>
      </c>
      <c r="I96" s="6">
        <f>IFERROR(Table1[[#This Row],[Miles Left]]/Table1[[#This Row],[Great Truecar $]],0)</f>
        <v>0</v>
      </c>
      <c r="J96" s="6">
        <f>Table1[[#This Row],[Great Truecar $]]/Table1[[#This Row],[Miles Left]]</f>
        <v>0</v>
      </c>
      <c r="K96" s="3">
        <f>(12000*Table1[[#This Row],[$ per Mile]])-1502</f>
        <v>-1502</v>
      </c>
    </row>
    <row r="97" spans="1:11">
      <c r="A97" t="s">
        <v>16</v>
      </c>
      <c r="B97" t="s">
        <v>17</v>
      </c>
      <c r="C97">
        <v>2007</v>
      </c>
      <c r="D97" s="2">
        <v>0.1</v>
      </c>
      <c r="E97">
        <v>116752</v>
      </c>
      <c r="F97">
        <v>48.6</v>
      </c>
      <c r="H97" s="12">
        <f>Table1[[#This Row],[Model average]]-(2016-Table1[[#This Row],[Year]])*12000</f>
        <v>8752</v>
      </c>
      <c r="I97" s="6">
        <f>IFERROR(Table1[[#This Row],[Miles Left]]/Table1[[#This Row],[Great Truecar $]],0)</f>
        <v>0</v>
      </c>
      <c r="J97" s="6">
        <f>Table1[[#This Row],[Great Truecar $]]/Table1[[#This Row],[Miles Left]]</f>
        <v>0</v>
      </c>
      <c r="K97" s="3">
        <f>(12000*Table1[[#This Row],[$ per Mile]])-1502</f>
        <v>-1502</v>
      </c>
    </row>
    <row r="98" spans="1:11">
      <c r="A98" t="s">
        <v>16</v>
      </c>
      <c r="B98" t="s">
        <v>17</v>
      </c>
      <c r="C98">
        <v>2006</v>
      </c>
      <c r="D98" s="2">
        <v>0.11</v>
      </c>
      <c r="E98">
        <v>116752</v>
      </c>
      <c r="F98">
        <v>48.6</v>
      </c>
      <c r="H98" s="12">
        <f>Table1[[#This Row],[Model average]]-(2016-Table1[[#This Row],[Year]])*12000</f>
        <v>-3248</v>
      </c>
      <c r="I98" s="6">
        <f>IFERROR(Table1[[#This Row],[Miles Left]]/Table1[[#This Row],[Great Truecar $]],0)</f>
        <v>0</v>
      </c>
      <c r="J98" s="6">
        <f>Table1[[#This Row],[Great Truecar $]]/Table1[[#This Row],[Miles Left]]</f>
        <v>0</v>
      </c>
      <c r="K98" s="3">
        <f>(12000*Table1[[#This Row],[$ per Mile]])-1502</f>
        <v>-1502</v>
      </c>
    </row>
    <row r="99" spans="1:11">
      <c r="A99" t="s">
        <v>16</v>
      </c>
      <c r="B99" t="s">
        <v>17</v>
      </c>
      <c r="C99">
        <v>2005</v>
      </c>
      <c r="D99" s="2">
        <v>0.1</v>
      </c>
      <c r="E99">
        <v>116752</v>
      </c>
      <c r="F99">
        <v>48.6</v>
      </c>
      <c r="H99" s="12">
        <f>Table1[[#This Row],[Model average]]-(2016-Table1[[#This Row],[Year]])*12000</f>
        <v>-15248</v>
      </c>
      <c r="I99" s="6">
        <f>IFERROR(Table1[[#This Row],[Miles Left]]/Table1[[#This Row],[Great Truecar $]],0)</f>
        <v>0</v>
      </c>
      <c r="J99" s="6">
        <f>Table1[[#This Row],[Great Truecar $]]/Table1[[#This Row],[Miles Left]]</f>
        <v>0</v>
      </c>
      <c r="K99" s="3">
        <f>(12000*Table1[[#This Row],[$ per Mile]])-1502</f>
        <v>-1502</v>
      </c>
    </row>
    <row r="100" spans="1:11">
      <c r="A100" t="s">
        <v>7</v>
      </c>
      <c r="B100" t="s">
        <v>11</v>
      </c>
      <c r="C100">
        <v>2009</v>
      </c>
      <c r="D100" s="2">
        <v>3.7999999999999999E-2</v>
      </c>
      <c r="E100">
        <v>129579</v>
      </c>
      <c r="F100">
        <v>73.900000000000006</v>
      </c>
      <c r="H100" s="12">
        <f>Table1[[#This Row],[Model average]]-(2016-Table1[[#This Row],[Year]])*12000</f>
        <v>45579</v>
      </c>
      <c r="I100" s="6">
        <f>IFERROR(Table1[[#This Row],[Miles Left]]/Table1[[#This Row],[Great Truecar $]],0)</f>
        <v>0</v>
      </c>
      <c r="J100" s="6">
        <f>Table1[[#This Row],[Great Truecar $]]/Table1[[#This Row],[Miles Left]]</f>
        <v>0</v>
      </c>
      <c r="K100" s="3">
        <f>(12000*Table1[[#This Row],[$ per Mile]])-1502</f>
        <v>-1502</v>
      </c>
    </row>
    <row r="101" spans="1:11">
      <c r="A101" t="s">
        <v>7</v>
      </c>
      <c r="B101" t="s">
        <v>11</v>
      </c>
      <c r="C101">
        <v>2008</v>
      </c>
      <c r="D101" s="2">
        <v>0.04</v>
      </c>
      <c r="E101">
        <v>129579</v>
      </c>
      <c r="F101">
        <v>73.900000000000006</v>
      </c>
      <c r="H101" s="12">
        <f>Table1[[#This Row],[Model average]]-(2016-Table1[[#This Row],[Year]])*12000</f>
        <v>33579</v>
      </c>
      <c r="I101" s="6">
        <f>IFERROR(Table1[[#This Row],[Miles Left]]/Table1[[#This Row],[Great Truecar $]],0)</f>
        <v>0</v>
      </c>
      <c r="J101" s="6">
        <f>Table1[[#This Row],[Great Truecar $]]/Table1[[#This Row],[Miles Left]]</f>
        <v>0</v>
      </c>
      <c r="K101" s="3">
        <f>(12000*Table1[[#This Row],[$ per Mile]])-1502</f>
        <v>-1502</v>
      </c>
    </row>
    <row r="102" spans="1:11">
      <c r="A102" t="s">
        <v>7</v>
      </c>
      <c r="B102" t="s">
        <v>11</v>
      </c>
      <c r="C102">
        <v>2007</v>
      </c>
      <c r="D102" s="2">
        <v>0.05</v>
      </c>
      <c r="E102">
        <v>129579</v>
      </c>
      <c r="F102">
        <v>73.900000000000006</v>
      </c>
      <c r="H102" s="12">
        <f>Table1[[#This Row],[Model average]]-(2016-Table1[[#This Row],[Year]])*12000</f>
        <v>21579</v>
      </c>
      <c r="I102" s="6">
        <f>IFERROR(Table1[[#This Row],[Miles Left]]/Table1[[#This Row],[Great Truecar $]],0)</f>
        <v>0</v>
      </c>
      <c r="J102" s="6">
        <f>Table1[[#This Row],[Great Truecar $]]/Table1[[#This Row],[Miles Left]]</f>
        <v>0</v>
      </c>
      <c r="K102" s="3">
        <f>(12000*Table1[[#This Row],[$ per Mile]])-1502</f>
        <v>-1502</v>
      </c>
    </row>
    <row r="103" spans="1:11">
      <c r="A103" t="s">
        <v>7</v>
      </c>
      <c r="B103" t="s">
        <v>11</v>
      </c>
      <c r="C103">
        <v>2005</v>
      </c>
      <c r="D103" s="2">
        <v>6.5000000000000002E-2</v>
      </c>
      <c r="E103">
        <v>129579</v>
      </c>
      <c r="F103">
        <v>73.900000000000006</v>
      </c>
      <c r="H103" s="12">
        <f>Table1[[#This Row],[Model average]]-(2016-Table1[[#This Row],[Year]])*12000</f>
        <v>-2421</v>
      </c>
      <c r="I103" s="6">
        <f>IFERROR(Table1[[#This Row],[Miles Left]]/Table1[[#This Row],[Great Truecar $]],0)</f>
        <v>0</v>
      </c>
      <c r="J103" s="6">
        <f>Table1[[#This Row],[Great Truecar $]]/Table1[[#This Row],[Miles Left]]</f>
        <v>0</v>
      </c>
      <c r="K103" s="3">
        <f>(12000*Table1[[#This Row],[$ per Mile]])-1502</f>
        <v>-1502</v>
      </c>
    </row>
    <row r="104" spans="1:11">
      <c r="A104" t="s">
        <v>7</v>
      </c>
      <c r="B104" t="s">
        <v>12</v>
      </c>
      <c r="C104">
        <v>2008</v>
      </c>
      <c r="D104" s="2">
        <v>8.5000000000000006E-2</v>
      </c>
      <c r="E104">
        <v>96214</v>
      </c>
      <c r="F104">
        <v>65.5</v>
      </c>
      <c r="H104" s="12">
        <f>Table1[[#This Row],[Model average]]-(2016-Table1[[#This Row],[Year]])*12000</f>
        <v>214</v>
      </c>
      <c r="I104" s="6">
        <f>IFERROR(Table1[[#This Row],[Miles Left]]/Table1[[#This Row],[Great Truecar $]],0)</f>
        <v>0</v>
      </c>
      <c r="J104" s="6">
        <f>Table1[[#This Row],[Great Truecar $]]/Table1[[#This Row],[Miles Left]]</f>
        <v>0</v>
      </c>
      <c r="K104" s="3">
        <f>(12000*Table1[[#This Row],[$ per Mile]])-1502</f>
        <v>-1502</v>
      </c>
    </row>
    <row r="105" spans="1:11">
      <c r="A105" t="s">
        <v>7</v>
      </c>
      <c r="B105" t="s">
        <v>12</v>
      </c>
      <c r="C105">
        <v>2007</v>
      </c>
      <c r="D105" s="2">
        <v>7.4999999999999997E-2</v>
      </c>
      <c r="E105">
        <v>96214</v>
      </c>
      <c r="F105">
        <v>65.5</v>
      </c>
      <c r="H105" s="12">
        <f>Table1[[#This Row],[Model average]]-(2016-Table1[[#This Row],[Year]])*12000</f>
        <v>-11786</v>
      </c>
      <c r="I105" s="6">
        <f>IFERROR(Table1[[#This Row],[Miles Left]]/Table1[[#This Row],[Great Truecar $]],0)</f>
        <v>0</v>
      </c>
      <c r="J105" s="6">
        <f>Table1[[#This Row],[Great Truecar $]]/Table1[[#This Row],[Miles Left]]</f>
        <v>0</v>
      </c>
      <c r="K105" s="3">
        <f>(12000*Table1[[#This Row],[$ per Mile]])-1502</f>
        <v>-1502</v>
      </c>
    </row>
    <row r="106" spans="1:11">
      <c r="A106" t="s">
        <v>25</v>
      </c>
      <c r="B106" t="s">
        <v>36</v>
      </c>
      <c r="C106">
        <v>2009</v>
      </c>
      <c r="D106" s="2">
        <v>1E-3</v>
      </c>
      <c r="E106">
        <v>110865</v>
      </c>
      <c r="F106">
        <v>70.5</v>
      </c>
      <c r="H106" s="12">
        <f>Table1[[#This Row],[Model average]]-(2016-Table1[[#This Row],[Year]])*12000</f>
        <v>26865</v>
      </c>
      <c r="I106" s="6">
        <f>IFERROR(Table1[[#This Row],[Miles Left]]/Table1[[#This Row],[Great Truecar $]],0)</f>
        <v>0</v>
      </c>
      <c r="J106" s="6">
        <f>Table1[[#This Row],[Great Truecar $]]/Table1[[#This Row],[Miles Left]]</f>
        <v>0</v>
      </c>
      <c r="K106" s="3">
        <f>(12000*Table1[[#This Row],[$ per Mile]])-1502</f>
        <v>-1502</v>
      </c>
    </row>
    <row r="107" spans="1:11">
      <c r="A107" t="s">
        <v>4</v>
      </c>
      <c r="B107" t="s">
        <v>5</v>
      </c>
      <c r="C107">
        <v>2010</v>
      </c>
      <c r="D107" s="1">
        <v>0.02</v>
      </c>
      <c r="E107">
        <v>101594</v>
      </c>
      <c r="F107">
        <v>63.6</v>
      </c>
      <c r="H107" s="12">
        <f>Table1[[#This Row],[Model average]]-(2016-Table1[[#This Row],[Year]])*12000</f>
        <v>29594</v>
      </c>
      <c r="I107" s="6">
        <f>IFERROR(Table1[[#This Row],[Miles Left]]/Table1[[#This Row],[Great Truecar $]],0)</f>
        <v>0</v>
      </c>
      <c r="J107" s="6">
        <f>Table1[[#This Row],[Great Truecar $]]/Table1[[#This Row],[Miles Left]]</f>
        <v>0</v>
      </c>
      <c r="K107" s="3">
        <f>(12000*Table1[[#This Row],[$ per Mile]])-1502</f>
        <v>-1502</v>
      </c>
    </row>
    <row r="108" spans="1:11">
      <c r="A108" t="s">
        <v>4</v>
      </c>
      <c r="B108" t="s">
        <v>5</v>
      </c>
      <c r="C108">
        <v>2009</v>
      </c>
      <c r="D108" s="1">
        <v>0.06</v>
      </c>
      <c r="E108">
        <v>101594</v>
      </c>
      <c r="F108">
        <v>63.6</v>
      </c>
      <c r="H108" s="12">
        <f>Table1[[#This Row],[Model average]]-(2016-Table1[[#This Row],[Year]])*12000</f>
        <v>17594</v>
      </c>
      <c r="I108" s="6">
        <f>IFERROR(Table1[[#This Row],[Miles Left]]/Table1[[#This Row],[Great Truecar $]],0)</f>
        <v>0</v>
      </c>
      <c r="J108" s="6">
        <f>Table1[[#This Row],[Great Truecar $]]/Table1[[#This Row],[Miles Left]]</f>
        <v>0</v>
      </c>
      <c r="K108" s="3">
        <f>(12000*Table1[[#This Row],[$ per Mile]])-1502</f>
        <v>-1502</v>
      </c>
    </row>
    <row r="109" spans="1:11">
      <c r="A109" t="s">
        <v>25</v>
      </c>
      <c r="B109" t="s">
        <v>35</v>
      </c>
      <c r="C109">
        <v>2004</v>
      </c>
      <c r="D109" s="2">
        <v>4.9000000000000002E-2</v>
      </c>
      <c r="E109">
        <v>147784</v>
      </c>
      <c r="F109">
        <v>83.4</v>
      </c>
      <c r="H109" s="12">
        <f>Table1[[#This Row],[Model average]]-(2016-Table1[[#This Row],[Year]])*12000</f>
        <v>3784</v>
      </c>
      <c r="I109" s="6">
        <f>IFERROR(Table1[[#This Row],[Miles Left]]/Table1[[#This Row],[Great Truecar $]],0)</f>
        <v>0</v>
      </c>
      <c r="J109" s="6">
        <f>Table1[[#This Row],[Great Truecar $]]/Table1[[#This Row],[Miles Left]]</f>
        <v>0</v>
      </c>
      <c r="K109" s="3">
        <f>(12000*Table1[[#This Row],[$ per Mile]])-1502</f>
        <v>-1502</v>
      </c>
    </row>
    <row r="110" spans="1:11">
      <c r="A110" t="s">
        <v>7</v>
      </c>
      <c r="B110" t="s">
        <v>14</v>
      </c>
      <c r="C110">
        <v>2010</v>
      </c>
      <c r="D110" s="2">
        <v>0.05</v>
      </c>
      <c r="E110">
        <v>101248</v>
      </c>
      <c r="F110">
        <v>54.5</v>
      </c>
      <c r="H110" s="12">
        <f>Table1[[#This Row],[Model average]]-(2016-Table1[[#This Row],[Year]])*12000</f>
        <v>29248</v>
      </c>
      <c r="I110" s="6">
        <f>IFERROR(Table1[[#This Row],[Miles Left]]/Table1[[#This Row],[Great Truecar $]],0)</f>
        <v>0</v>
      </c>
      <c r="J110" s="6">
        <f>Table1[[#This Row],[Great Truecar $]]/Table1[[#This Row],[Miles Left]]</f>
        <v>0</v>
      </c>
      <c r="K110" s="3">
        <f>(12000*Table1[[#This Row],[$ per Mile]])-1502</f>
        <v>-1502</v>
      </c>
    </row>
    <row r="111" spans="1:11">
      <c r="A111" t="s">
        <v>7</v>
      </c>
      <c r="B111" t="s">
        <v>14</v>
      </c>
      <c r="C111">
        <v>2009</v>
      </c>
      <c r="D111" s="2">
        <v>0.38</v>
      </c>
      <c r="E111">
        <v>101248</v>
      </c>
      <c r="F111">
        <v>54.5</v>
      </c>
      <c r="H111" s="12">
        <f>Table1[[#This Row],[Model average]]-(2016-Table1[[#This Row],[Year]])*12000</f>
        <v>17248</v>
      </c>
      <c r="I111" s="6">
        <f>IFERROR(Table1[[#This Row],[Miles Left]]/Table1[[#This Row],[Great Truecar $]],0)</f>
        <v>0</v>
      </c>
      <c r="J111" s="6">
        <f>Table1[[#This Row],[Great Truecar $]]/Table1[[#This Row],[Miles Left]]</f>
        <v>0</v>
      </c>
      <c r="K111" s="3">
        <f>(12000*Table1[[#This Row],[$ per Mile]])-1502</f>
        <v>-1502</v>
      </c>
    </row>
    <row r="112" spans="1:11">
      <c r="A112" t="s">
        <v>7</v>
      </c>
      <c r="B112" t="s">
        <v>14</v>
      </c>
      <c r="C112">
        <v>2008</v>
      </c>
      <c r="D112" s="2">
        <v>0.38</v>
      </c>
      <c r="E112">
        <v>101248</v>
      </c>
      <c r="F112">
        <v>54.5</v>
      </c>
      <c r="H112" s="12">
        <f>Table1[[#This Row],[Model average]]-(2016-Table1[[#This Row],[Year]])*12000</f>
        <v>5248</v>
      </c>
      <c r="I112" s="6">
        <f>IFERROR(Table1[[#This Row],[Miles Left]]/Table1[[#This Row],[Great Truecar $]],0)</f>
        <v>0</v>
      </c>
      <c r="J112" s="6">
        <f>Table1[[#This Row],[Great Truecar $]]/Table1[[#This Row],[Miles Left]]</f>
        <v>0</v>
      </c>
      <c r="K112" s="3">
        <f>(12000*Table1[[#This Row],[$ per Mile]])-1502</f>
        <v>-1502</v>
      </c>
    </row>
    <row r="113" spans="1:11">
      <c r="A113" t="s">
        <v>7</v>
      </c>
      <c r="B113" t="s">
        <v>14</v>
      </c>
      <c r="C113">
        <v>2007</v>
      </c>
      <c r="D113" s="2">
        <v>0.38</v>
      </c>
      <c r="E113">
        <v>101248</v>
      </c>
      <c r="F113">
        <v>54.5</v>
      </c>
      <c r="H113" s="12">
        <f>Table1[[#This Row],[Model average]]-(2016-Table1[[#This Row],[Year]])*12000</f>
        <v>-6752</v>
      </c>
      <c r="I113" s="6">
        <f>IFERROR(Table1[[#This Row],[Miles Left]]/Table1[[#This Row],[Great Truecar $]],0)</f>
        <v>0</v>
      </c>
      <c r="J113" s="6">
        <f>Table1[[#This Row],[Great Truecar $]]/Table1[[#This Row],[Miles Left]]</f>
        <v>0</v>
      </c>
      <c r="K113" s="3">
        <f>(12000*Table1[[#This Row],[$ per Mile]])-1502</f>
        <v>-1502</v>
      </c>
    </row>
    <row r="114" spans="1:11">
      <c r="A114" t="s">
        <v>7</v>
      </c>
      <c r="B114" t="s">
        <v>14</v>
      </c>
      <c r="C114">
        <v>2006</v>
      </c>
      <c r="D114" s="2">
        <v>0.38</v>
      </c>
      <c r="E114">
        <v>101248</v>
      </c>
      <c r="F114">
        <v>54.5</v>
      </c>
      <c r="H114" s="12">
        <f>Table1[[#This Row],[Model average]]-(2016-Table1[[#This Row],[Year]])*12000</f>
        <v>-18752</v>
      </c>
      <c r="I114" s="6">
        <f>IFERROR(Table1[[#This Row],[Miles Left]]/Table1[[#This Row],[Great Truecar $]],0)</f>
        <v>0</v>
      </c>
      <c r="J114" s="6">
        <f>Table1[[#This Row],[Great Truecar $]]/Table1[[#This Row],[Miles Left]]</f>
        <v>0</v>
      </c>
      <c r="K114" s="3">
        <f>(12000*Table1[[#This Row],[$ per Mile]])-1502</f>
        <v>-1502</v>
      </c>
    </row>
    <row r="115" spans="1:11">
      <c r="A115" t="s">
        <v>7</v>
      </c>
      <c r="B115" t="s">
        <v>14</v>
      </c>
      <c r="C115">
        <v>2005</v>
      </c>
      <c r="D115" s="2">
        <v>0.38</v>
      </c>
      <c r="E115">
        <v>101248</v>
      </c>
      <c r="F115">
        <v>54.5</v>
      </c>
      <c r="H115" s="12">
        <f>Table1[[#This Row],[Model average]]-(2016-Table1[[#This Row],[Year]])*12000</f>
        <v>-30752</v>
      </c>
      <c r="I115" s="6">
        <f>IFERROR(Table1[[#This Row],[Miles Left]]/Table1[[#This Row],[Great Truecar $]],0)</f>
        <v>0</v>
      </c>
      <c r="J115" s="6">
        <f>Table1[[#This Row],[Great Truecar $]]/Table1[[#This Row],[Miles Left]]</f>
        <v>0</v>
      </c>
      <c r="K115" s="3">
        <f>(12000*Table1[[#This Row],[$ per Mile]])-1502</f>
        <v>-1502</v>
      </c>
    </row>
    <row r="116" spans="1:11">
      <c r="A116" t="s">
        <v>25</v>
      </c>
      <c r="B116" t="s">
        <v>34</v>
      </c>
      <c r="C116">
        <v>2007</v>
      </c>
      <c r="D116" s="2">
        <v>1E-3</v>
      </c>
      <c r="E116">
        <v>179641</v>
      </c>
      <c r="F116">
        <v>1000</v>
      </c>
      <c r="H116" s="12">
        <f>Table1[[#This Row],[Model average]]-(2016-Table1[[#This Row],[Year]])*12000</f>
        <v>71641</v>
      </c>
      <c r="I116" s="6">
        <f>IFERROR(Table1[[#This Row],[Miles Left]]/Table1[[#This Row],[Great Truecar $]],0)</f>
        <v>0</v>
      </c>
      <c r="J116" s="6">
        <f>Table1[[#This Row],[Great Truecar $]]/Table1[[#This Row],[Miles Left]]</f>
        <v>0</v>
      </c>
      <c r="K116" s="3">
        <f>(12000*Table1[[#This Row],[$ per Mile]])-1502</f>
        <v>-1502</v>
      </c>
    </row>
    <row r="117" spans="1:11">
      <c r="A117" t="s">
        <v>25</v>
      </c>
      <c r="B117" t="s">
        <v>34</v>
      </c>
      <c r="C117">
        <v>2006</v>
      </c>
      <c r="D117" s="2">
        <v>1E-3</v>
      </c>
      <c r="E117">
        <v>179641</v>
      </c>
      <c r="F117">
        <v>1000</v>
      </c>
      <c r="H117" s="12">
        <f>Table1[[#This Row],[Model average]]-(2016-Table1[[#This Row],[Year]])*12000</f>
        <v>59641</v>
      </c>
      <c r="I117" s="6">
        <f>IFERROR(Table1[[#This Row],[Miles Left]]/Table1[[#This Row],[Great Truecar $]],0)</f>
        <v>0</v>
      </c>
      <c r="J117" s="6">
        <f>Table1[[#This Row],[Great Truecar $]]/Table1[[#This Row],[Miles Left]]</f>
        <v>0</v>
      </c>
      <c r="K117" s="3">
        <f>(12000*Table1[[#This Row],[$ per Mile]])-1502</f>
        <v>-1502</v>
      </c>
    </row>
    <row r="118" spans="1:11">
      <c r="A118" t="s">
        <v>25</v>
      </c>
      <c r="B118" t="s">
        <v>34</v>
      </c>
      <c r="C118">
        <v>2005</v>
      </c>
      <c r="D118" s="2">
        <v>0.04</v>
      </c>
      <c r="E118">
        <v>179641</v>
      </c>
      <c r="F118">
        <v>1000</v>
      </c>
      <c r="H118" s="12">
        <f>Table1[[#This Row],[Model average]]-(2016-Table1[[#This Row],[Year]])*12000</f>
        <v>47641</v>
      </c>
      <c r="I118" s="6">
        <f>IFERROR(Table1[[#This Row],[Miles Left]]/Table1[[#This Row],[Great Truecar $]],0)</f>
        <v>0</v>
      </c>
      <c r="J118" s="6">
        <f>Table1[[#This Row],[Great Truecar $]]/Table1[[#This Row],[Miles Left]]</f>
        <v>0</v>
      </c>
      <c r="K118" s="3">
        <f>(12000*Table1[[#This Row],[$ per Mile]])-1502</f>
        <v>-1502</v>
      </c>
    </row>
    <row r="119" spans="1:11">
      <c r="A119" t="s">
        <v>25</v>
      </c>
      <c r="B119" t="s">
        <v>34</v>
      </c>
      <c r="C119">
        <v>2004</v>
      </c>
      <c r="D119" s="2">
        <v>0.08</v>
      </c>
      <c r="E119">
        <v>179641</v>
      </c>
      <c r="F119">
        <v>1000</v>
      </c>
      <c r="H119" s="12">
        <f>Table1[[#This Row],[Model average]]-(2016-Table1[[#This Row],[Year]])*12000</f>
        <v>35641</v>
      </c>
      <c r="I119" s="6">
        <f>IFERROR(Table1[[#This Row],[Miles Left]]/Table1[[#This Row],[Great Truecar $]],0)</f>
        <v>0</v>
      </c>
      <c r="J119" s="6">
        <f>Table1[[#This Row],[Great Truecar $]]/Table1[[#This Row],[Miles Left]]</f>
        <v>0</v>
      </c>
      <c r="K119" s="3">
        <f>(12000*Table1[[#This Row],[$ per Mile]])-1502</f>
        <v>-1502</v>
      </c>
    </row>
    <row r="120" spans="1:11">
      <c r="A120" t="s">
        <v>25</v>
      </c>
      <c r="B120" t="s">
        <v>34</v>
      </c>
      <c r="C120">
        <v>2003</v>
      </c>
      <c r="D120" s="2">
        <v>0.02</v>
      </c>
      <c r="E120">
        <v>179641</v>
      </c>
      <c r="F120">
        <v>1000</v>
      </c>
      <c r="H120" s="12">
        <f>Table1[[#This Row],[Model average]]-(2016-Table1[[#This Row],[Year]])*12000</f>
        <v>23641</v>
      </c>
      <c r="I120" s="6">
        <f>IFERROR(Table1[[#This Row],[Miles Left]]/Table1[[#This Row],[Great Truecar $]],0)</f>
        <v>0</v>
      </c>
      <c r="J120" s="6">
        <f>Table1[[#This Row],[Great Truecar $]]/Table1[[#This Row],[Miles Left]]</f>
        <v>0</v>
      </c>
      <c r="K120" s="3">
        <f>(12000*Table1[[#This Row],[$ per Mile]])-1502</f>
        <v>-1502</v>
      </c>
    </row>
    <row r="121" spans="1:11">
      <c r="A121" t="s">
        <v>25</v>
      </c>
      <c r="B121" t="s">
        <v>33</v>
      </c>
      <c r="C121">
        <v>2010</v>
      </c>
      <c r="D121" s="2">
        <v>0.05</v>
      </c>
      <c r="E121">
        <v>132228</v>
      </c>
      <c r="F121">
        <v>69.5</v>
      </c>
      <c r="H121" s="12">
        <f>Table1[[#This Row],[Model average]]-(2016-Table1[[#This Row],[Year]])*12000</f>
        <v>60228</v>
      </c>
      <c r="I121" s="6">
        <f>IFERROR(Table1[[#This Row],[Miles Left]]/Table1[[#This Row],[Great Truecar $]],0)</f>
        <v>0</v>
      </c>
      <c r="J121" s="6">
        <f>Table1[[#This Row],[Great Truecar $]]/Table1[[#This Row],[Miles Left]]</f>
        <v>0</v>
      </c>
      <c r="K121" s="3">
        <f>(12000*Table1[[#This Row],[$ per Mile]])-1502</f>
        <v>-1502</v>
      </c>
    </row>
    <row r="122" spans="1:11">
      <c r="A122" t="s">
        <v>25</v>
      </c>
      <c r="B122" t="s">
        <v>33</v>
      </c>
      <c r="C122">
        <v>2008</v>
      </c>
      <c r="D122" s="2">
        <v>0.09</v>
      </c>
      <c r="E122">
        <v>132228</v>
      </c>
      <c r="F122">
        <v>69.5</v>
      </c>
      <c r="H122" s="12">
        <f>Table1[[#This Row],[Model average]]-(2016-Table1[[#This Row],[Year]])*12000</f>
        <v>36228</v>
      </c>
      <c r="I122" s="6">
        <f>IFERROR(Table1[[#This Row],[Miles Left]]/Table1[[#This Row],[Great Truecar $]],0)</f>
        <v>0</v>
      </c>
      <c r="J122" s="6">
        <f>Table1[[#This Row],[Great Truecar $]]/Table1[[#This Row],[Miles Left]]</f>
        <v>0</v>
      </c>
      <c r="K122" s="3">
        <f>(12000*Table1[[#This Row],[$ per Mile]])-1502</f>
        <v>-1502</v>
      </c>
    </row>
    <row r="123" spans="1:11">
      <c r="A123" t="s">
        <v>25</v>
      </c>
      <c r="B123" t="s">
        <v>33</v>
      </c>
      <c r="C123">
        <v>2007</v>
      </c>
      <c r="D123" s="2">
        <v>0.05</v>
      </c>
      <c r="E123">
        <v>132228</v>
      </c>
      <c r="F123">
        <v>69.5</v>
      </c>
      <c r="H123" s="12">
        <f>Table1[[#This Row],[Model average]]-(2016-Table1[[#This Row],[Year]])*12000</f>
        <v>24228</v>
      </c>
      <c r="I123" s="6">
        <f>IFERROR(Table1[[#This Row],[Miles Left]]/Table1[[#This Row],[Great Truecar $]],0)</f>
        <v>0</v>
      </c>
      <c r="J123" s="6">
        <f>Table1[[#This Row],[Great Truecar $]]/Table1[[#This Row],[Miles Left]]</f>
        <v>0</v>
      </c>
      <c r="K123" s="3">
        <f>(12000*Table1[[#This Row],[$ per Mile]])-1502</f>
        <v>-1502</v>
      </c>
    </row>
    <row r="124" spans="1:11">
      <c r="A124" t="s">
        <v>7</v>
      </c>
      <c r="B124" t="s">
        <v>13</v>
      </c>
      <c r="C124">
        <v>2010</v>
      </c>
      <c r="D124" s="2">
        <v>0.09</v>
      </c>
      <c r="E124">
        <v>145276</v>
      </c>
      <c r="F124">
        <v>65.900000000000006</v>
      </c>
      <c r="H124" s="12">
        <f>Table1[[#This Row],[Model average]]-(2016-Table1[[#This Row],[Year]])*12000</f>
        <v>73276</v>
      </c>
      <c r="I124" s="6">
        <f>IFERROR(Table1[[#This Row],[Miles Left]]/Table1[[#This Row],[Great Truecar $]],0)</f>
        <v>0</v>
      </c>
      <c r="J124" s="6">
        <f>Table1[[#This Row],[Great Truecar $]]/Table1[[#This Row],[Miles Left]]</f>
        <v>0</v>
      </c>
      <c r="K124" s="3">
        <f>(12000*Table1[[#This Row],[$ per Mile]])-1502</f>
        <v>-1502</v>
      </c>
    </row>
    <row r="125" spans="1:11">
      <c r="A125" t="s">
        <v>25</v>
      </c>
      <c r="B125" t="s">
        <v>32</v>
      </c>
      <c r="C125">
        <v>2004</v>
      </c>
      <c r="D125" s="2">
        <v>0.06</v>
      </c>
      <c r="E125">
        <v>127272</v>
      </c>
      <c r="F125">
        <v>81.900000000000006</v>
      </c>
      <c r="H125" s="12">
        <f>Table1[[#This Row],[Model average]]-(2016-Table1[[#This Row],[Year]])*12000</f>
        <v>-16728</v>
      </c>
      <c r="I125" s="6">
        <f>IFERROR(Table1[[#This Row],[Miles Left]]/Table1[[#This Row],[Great Truecar $]],0)</f>
        <v>0</v>
      </c>
      <c r="J125" s="6">
        <f>Table1[[#This Row],[Great Truecar $]]/Table1[[#This Row],[Miles Left]]</f>
        <v>0</v>
      </c>
      <c r="K125" s="3">
        <f>(12000*Table1[[#This Row],[$ per Mile]])-1502</f>
        <v>-1502</v>
      </c>
    </row>
    <row r="126" spans="1:11">
      <c r="A126" t="s">
        <v>19</v>
      </c>
      <c r="B126" t="s">
        <v>22</v>
      </c>
      <c r="C126">
        <v>2010</v>
      </c>
      <c r="D126" s="2">
        <v>0.09</v>
      </c>
      <c r="E126">
        <v>121072</v>
      </c>
      <c r="F126">
        <v>44.3</v>
      </c>
      <c r="H126" s="12">
        <f>Table1[[#This Row],[Model average]]-(2016-Table1[[#This Row],[Year]])*12000</f>
        <v>49072</v>
      </c>
      <c r="I126" s="6">
        <f>IFERROR(Table1[[#This Row],[Miles Left]]/Table1[[#This Row],[Great Truecar $]],0)</f>
        <v>0</v>
      </c>
      <c r="J126" s="6">
        <f>Table1[[#This Row],[Great Truecar $]]/Table1[[#This Row],[Miles Left]]</f>
        <v>0</v>
      </c>
      <c r="K126" s="3">
        <f>(12000*Table1[[#This Row],[$ per Mile]])-1502</f>
        <v>-1502</v>
      </c>
    </row>
    <row r="127" spans="1:11">
      <c r="A127" t="s">
        <v>19</v>
      </c>
      <c r="B127" t="s">
        <v>22</v>
      </c>
      <c r="C127">
        <v>2009</v>
      </c>
      <c r="D127" s="2">
        <v>0.11</v>
      </c>
      <c r="E127">
        <v>121072</v>
      </c>
      <c r="F127">
        <v>44.3</v>
      </c>
      <c r="H127" s="12">
        <f>Table1[[#This Row],[Model average]]-(2016-Table1[[#This Row],[Year]])*12000</f>
        <v>37072</v>
      </c>
      <c r="I127" s="6">
        <f>IFERROR(Table1[[#This Row],[Miles Left]]/Table1[[#This Row],[Great Truecar $]],0)</f>
        <v>0</v>
      </c>
      <c r="J127" s="6">
        <f>Table1[[#This Row],[Great Truecar $]]/Table1[[#This Row],[Miles Left]]</f>
        <v>0</v>
      </c>
      <c r="K127" s="3">
        <f>(12000*Table1[[#This Row],[$ per Mile]])-1502</f>
        <v>-1502</v>
      </c>
    </row>
    <row r="128" spans="1:11">
      <c r="A128" t="s">
        <v>19</v>
      </c>
      <c r="B128" t="s">
        <v>22</v>
      </c>
      <c r="C128">
        <v>2008</v>
      </c>
      <c r="D128" s="2">
        <v>0.08</v>
      </c>
      <c r="E128">
        <v>121072</v>
      </c>
      <c r="F128">
        <v>44.3</v>
      </c>
      <c r="H128" s="12">
        <f>Table1[[#This Row],[Model average]]-(2016-Table1[[#This Row],[Year]])*12000</f>
        <v>25072</v>
      </c>
      <c r="I128" s="6">
        <f>IFERROR(Table1[[#This Row],[Miles Left]]/Table1[[#This Row],[Great Truecar $]],0)</f>
        <v>0</v>
      </c>
      <c r="J128" s="6">
        <f>Table1[[#This Row],[Great Truecar $]]/Table1[[#This Row],[Miles Left]]</f>
        <v>0</v>
      </c>
      <c r="K128" s="3">
        <f>(12000*Table1[[#This Row],[$ per Mile]])-1502</f>
        <v>-1502</v>
      </c>
    </row>
    <row r="129" spans="1:11">
      <c r="A129" t="s">
        <v>19</v>
      </c>
      <c r="B129" t="s">
        <v>22</v>
      </c>
      <c r="C129">
        <v>2007</v>
      </c>
      <c r="D129" s="2">
        <v>0.1</v>
      </c>
      <c r="E129">
        <v>121072</v>
      </c>
      <c r="F129">
        <v>44.3</v>
      </c>
      <c r="H129" s="12">
        <f>Table1[[#This Row],[Model average]]-(2016-Table1[[#This Row],[Year]])*12000</f>
        <v>13072</v>
      </c>
      <c r="I129" s="6">
        <f>IFERROR(Table1[[#This Row],[Miles Left]]/Table1[[#This Row],[Great Truecar $]],0)</f>
        <v>0</v>
      </c>
      <c r="J129" s="6">
        <f>Table1[[#This Row],[Great Truecar $]]/Table1[[#This Row],[Miles Left]]</f>
        <v>0</v>
      </c>
      <c r="K129" s="3">
        <f>(12000*Table1[[#This Row],[$ per Mile]])-1502</f>
        <v>-1502</v>
      </c>
    </row>
    <row r="130" spans="1:11">
      <c r="A130" t="s">
        <v>19</v>
      </c>
      <c r="B130" t="s">
        <v>22</v>
      </c>
      <c r="C130">
        <v>2006</v>
      </c>
      <c r="D130" s="2">
        <v>0.1</v>
      </c>
      <c r="E130">
        <v>121072</v>
      </c>
      <c r="F130">
        <v>44.3</v>
      </c>
      <c r="H130" s="12">
        <f>Table1[[#This Row],[Model average]]-(2016-Table1[[#This Row],[Year]])*12000</f>
        <v>1072</v>
      </c>
      <c r="I130" s="6">
        <f>IFERROR(Table1[[#This Row],[Miles Left]]/Table1[[#This Row],[Great Truecar $]],0)</f>
        <v>0</v>
      </c>
      <c r="J130" s="6">
        <f>Table1[[#This Row],[Great Truecar $]]/Table1[[#This Row],[Miles Left]]</f>
        <v>0</v>
      </c>
      <c r="K130" s="3">
        <f>(12000*Table1[[#This Row],[$ per Mile]])-1502</f>
        <v>-1502</v>
      </c>
    </row>
    <row r="131" spans="1:11">
      <c r="A131" t="s">
        <v>19</v>
      </c>
      <c r="B131" t="s">
        <v>22</v>
      </c>
      <c r="C131">
        <v>2005</v>
      </c>
      <c r="D131" s="2">
        <v>0.13500000000000001</v>
      </c>
      <c r="E131">
        <v>121072</v>
      </c>
      <c r="F131">
        <v>44.3</v>
      </c>
      <c r="H131" s="12">
        <f>Table1[[#This Row],[Model average]]-(2016-Table1[[#This Row],[Year]])*12000</f>
        <v>-10928</v>
      </c>
      <c r="I131" s="6">
        <f>IFERROR(Table1[[#This Row],[Miles Left]]/Table1[[#This Row],[Great Truecar $]],0)</f>
        <v>0</v>
      </c>
      <c r="J131" s="6">
        <f>Table1[[#This Row],[Great Truecar $]]/Table1[[#This Row],[Miles Left]]</f>
        <v>0</v>
      </c>
      <c r="K131" s="3">
        <f>(12000*Table1[[#This Row],[$ per Mile]])-1502</f>
        <v>-1502</v>
      </c>
    </row>
    <row r="132" spans="1:11">
      <c r="A132" t="s">
        <v>25</v>
      </c>
      <c r="B132" t="s">
        <v>31</v>
      </c>
      <c r="C132">
        <v>2010</v>
      </c>
      <c r="D132" s="2">
        <v>0.03</v>
      </c>
      <c r="E132">
        <v>151502</v>
      </c>
      <c r="F132">
        <v>90.2</v>
      </c>
      <c r="H132" s="12">
        <f>Table1[[#This Row],[Model average]]-(2016-Table1[[#This Row],[Year]])*12000</f>
        <v>79502</v>
      </c>
      <c r="I132" s="6">
        <f>IFERROR(Table1[[#This Row],[Miles Left]]/Table1[[#This Row],[Great Truecar $]],0)</f>
        <v>0</v>
      </c>
      <c r="J132" s="6">
        <f>Table1[[#This Row],[Great Truecar $]]/Table1[[#This Row],[Miles Left]]</f>
        <v>0</v>
      </c>
      <c r="K132" s="3">
        <f>(12000*Table1[[#This Row],[$ per Mile]])-1502</f>
        <v>-1502</v>
      </c>
    </row>
    <row r="133" spans="1:11">
      <c r="A133" t="s">
        <v>25</v>
      </c>
      <c r="B133" t="s">
        <v>31</v>
      </c>
      <c r="C133">
        <v>2009</v>
      </c>
      <c r="D133" s="2">
        <v>0.13</v>
      </c>
      <c r="E133">
        <v>151502</v>
      </c>
      <c r="F133">
        <v>90.2</v>
      </c>
      <c r="H133" s="12">
        <f>Table1[[#This Row],[Model average]]-(2016-Table1[[#This Row],[Year]])*12000</f>
        <v>67502</v>
      </c>
      <c r="I133" s="6">
        <f>IFERROR(Table1[[#This Row],[Miles Left]]/Table1[[#This Row],[Great Truecar $]],0)</f>
        <v>0</v>
      </c>
      <c r="J133" s="6">
        <f>Table1[[#This Row],[Great Truecar $]]/Table1[[#This Row],[Miles Left]]</f>
        <v>0</v>
      </c>
      <c r="K133" s="3">
        <f>(12000*Table1[[#This Row],[$ per Mile]])-1502</f>
        <v>-1502</v>
      </c>
    </row>
    <row r="134" spans="1:11">
      <c r="A134" t="s">
        <v>25</v>
      </c>
      <c r="B134" t="s">
        <v>31</v>
      </c>
      <c r="C134">
        <v>2007</v>
      </c>
      <c r="D134" s="2">
        <v>0.02</v>
      </c>
      <c r="E134">
        <v>151502</v>
      </c>
      <c r="F134">
        <v>90.2</v>
      </c>
      <c r="H134" s="12">
        <f>Table1[[#This Row],[Model average]]-(2016-Table1[[#This Row],[Year]])*12000</f>
        <v>43502</v>
      </c>
      <c r="I134" s="6">
        <f>IFERROR(Table1[[#This Row],[Miles Left]]/Table1[[#This Row],[Great Truecar $]],0)</f>
        <v>0</v>
      </c>
      <c r="J134" s="6">
        <f>Table1[[#This Row],[Great Truecar $]]/Table1[[#This Row],[Miles Left]]</f>
        <v>0</v>
      </c>
      <c r="K134" s="3">
        <f>(12000*Table1[[#This Row],[$ per Mile]])-1502</f>
        <v>-1502</v>
      </c>
    </row>
    <row r="135" spans="1:11">
      <c r="A135" t="s">
        <v>25</v>
      </c>
      <c r="B135" t="s">
        <v>31</v>
      </c>
      <c r="C135">
        <v>2005</v>
      </c>
      <c r="D135" s="2">
        <v>0.05</v>
      </c>
      <c r="E135">
        <v>151502</v>
      </c>
      <c r="F135">
        <v>90.2</v>
      </c>
      <c r="H135" s="12">
        <f>Table1[[#This Row],[Model average]]-(2016-Table1[[#This Row],[Year]])*12000</f>
        <v>19502</v>
      </c>
      <c r="I135" s="6">
        <f>IFERROR(Table1[[#This Row],[Miles Left]]/Table1[[#This Row],[Great Truecar $]],0)</f>
        <v>0</v>
      </c>
      <c r="J135" s="6">
        <f>Table1[[#This Row],[Great Truecar $]]/Table1[[#This Row],[Miles Left]]</f>
        <v>0</v>
      </c>
      <c r="K135" s="3">
        <f>(12000*Table1[[#This Row],[$ per Mile]])-1502</f>
        <v>-1502</v>
      </c>
    </row>
    <row r="136" spans="1:11">
      <c r="A136" t="s">
        <v>25</v>
      </c>
      <c r="B136" t="s">
        <v>31</v>
      </c>
      <c r="C136">
        <v>2004</v>
      </c>
      <c r="D136" s="2">
        <v>0.04</v>
      </c>
      <c r="E136">
        <v>151502</v>
      </c>
      <c r="F136">
        <v>90.2</v>
      </c>
      <c r="H136" s="12">
        <f>Table1[[#This Row],[Model average]]-(2016-Table1[[#This Row],[Year]])*12000</f>
        <v>7502</v>
      </c>
      <c r="I136" s="6">
        <f>IFERROR(Table1[[#This Row],[Miles Left]]/Table1[[#This Row],[Great Truecar $]],0)</f>
        <v>0</v>
      </c>
      <c r="J136" s="6">
        <f>Table1[[#This Row],[Great Truecar $]]/Table1[[#This Row],[Miles Left]]</f>
        <v>0</v>
      </c>
      <c r="K136" s="3">
        <f>(12000*Table1[[#This Row],[$ per Mile]])-1502</f>
        <v>-1502</v>
      </c>
    </row>
    <row r="137" spans="1:11">
      <c r="A137" t="s">
        <v>25</v>
      </c>
      <c r="B137" t="s">
        <v>30</v>
      </c>
      <c r="C137">
        <v>2009</v>
      </c>
      <c r="D137" s="2">
        <v>0.13</v>
      </c>
      <c r="E137">
        <v>150252</v>
      </c>
      <c r="F137">
        <v>79.3</v>
      </c>
      <c r="H137" s="12">
        <f>Table1[[#This Row],[Model average]]-(2016-Table1[[#This Row],[Year]])*12000</f>
        <v>66252</v>
      </c>
      <c r="I137" s="6">
        <f>IFERROR(Table1[[#This Row],[Miles Left]]/Table1[[#This Row],[Great Truecar $]],0)</f>
        <v>0</v>
      </c>
      <c r="J137" s="6">
        <f>Table1[[#This Row],[Great Truecar $]]/Table1[[#This Row],[Miles Left]]</f>
        <v>0</v>
      </c>
      <c r="K137" s="3">
        <f>(12000*Table1[[#This Row],[$ per Mile]])-1502</f>
        <v>-1502</v>
      </c>
    </row>
    <row r="138" spans="1:11">
      <c r="A138" t="s">
        <v>25</v>
      </c>
      <c r="B138" t="s">
        <v>30</v>
      </c>
      <c r="C138">
        <v>2005</v>
      </c>
      <c r="D138" s="2">
        <v>0.06</v>
      </c>
      <c r="E138">
        <v>150252</v>
      </c>
      <c r="F138">
        <v>79.3</v>
      </c>
      <c r="H138" s="12">
        <f>Table1[[#This Row],[Model average]]-(2016-Table1[[#This Row],[Year]])*12000</f>
        <v>18252</v>
      </c>
      <c r="I138" s="6">
        <f>IFERROR(Table1[[#This Row],[Miles Left]]/Table1[[#This Row],[Great Truecar $]],0)</f>
        <v>0</v>
      </c>
      <c r="J138" s="6">
        <f>Table1[[#This Row],[Great Truecar $]]/Table1[[#This Row],[Miles Left]]</f>
        <v>0</v>
      </c>
      <c r="K138" s="3">
        <f>(12000*Table1[[#This Row],[$ per Mile]])-1502</f>
        <v>-1502</v>
      </c>
    </row>
    <row r="139" spans="1:11">
      <c r="A139" t="s">
        <v>25</v>
      </c>
      <c r="B139" t="s">
        <v>30</v>
      </c>
      <c r="C139">
        <v>2003</v>
      </c>
      <c r="D139" s="2">
        <v>7.0000000000000007E-2</v>
      </c>
      <c r="E139">
        <v>150252</v>
      </c>
      <c r="F139">
        <v>79.3</v>
      </c>
      <c r="H139" s="12">
        <f>Table1[[#This Row],[Model average]]-(2016-Table1[[#This Row],[Year]])*12000</f>
        <v>-5748</v>
      </c>
      <c r="I139" s="6">
        <f>IFERROR(Table1[[#This Row],[Miles Left]]/Table1[[#This Row],[Great Truecar $]],0)</f>
        <v>0</v>
      </c>
      <c r="J139" s="6">
        <f>Table1[[#This Row],[Great Truecar $]]/Table1[[#This Row],[Miles Left]]</f>
        <v>0</v>
      </c>
      <c r="K139" s="3">
        <f>(12000*Table1[[#This Row],[$ per Mile]])-1502</f>
        <v>-1502</v>
      </c>
    </row>
    <row r="140" spans="1:11">
      <c r="A140" t="s">
        <v>25</v>
      </c>
      <c r="B140" t="s">
        <v>30</v>
      </c>
      <c r="C140">
        <v>2002</v>
      </c>
      <c r="D140" s="2">
        <v>0.06</v>
      </c>
      <c r="E140">
        <v>150252</v>
      </c>
      <c r="F140">
        <v>79.3</v>
      </c>
      <c r="H140" s="12">
        <f>Table1[[#This Row],[Model average]]-(2016-Table1[[#This Row],[Year]])*12000</f>
        <v>-17748</v>
      </c>
      <c r="I140" s="6">
        <f>IFERROR(Table1[[#This Row],[Miles Left]]/Table1[[#This Row],[Great Truecar $]],0)</f>
        <v>0</v>
      </c>
      <c r="J140" s="6">
        <f>Table1[[#This Row],[Great Truecar $]]/Table1[[#This Row],[Miles Left]]</f>
        <v>0</v>
      </c>
      <c r="K140" s="3">
        <f>(12000*Table1[[#This Row],[$ per Mile]])-1502</f>
        <v>-1502</v>
      </c>
    </row>
    <row r="141" spans="1:11">
      <c r="A141" t="s">
        <v>25</v>
      </c>
      <c r="B141" t="s">
        <v>29</v>
      </c>
      <c r="C141">
        <v>2008</v>
      </c>
      <c r="D141" s="2">
        <v>0.02</v>
      </c>
      <c r="E141">
        <v>139298</v>
      </c>
      <c r="F141">
        <v>77.400000000000006</v>
      </c>
      <c r="H141" s="12">
        <f>Table1[[#This Row],[Model average]]-(2016-Table1[[#This Row],[Year]])*12000</f>
        <v>43298</v>
      </c>
      <c r="I141" s="6">
        <f>IFERROR(Table1[[#This Row],[Miles Left]]/Table1[[#This Row],[Great Truecar $]],0)</f>
        <v>0</v>
      </c>
      <c r="J141" s="6">
        <f>Table1[[#This Row],[Great Truecar $]]/Table1[[#This Row],[Miles Left]]</f>
        <v>0</v>
      </c>
      <c r="K141" s="3">
        <f>(12000*Table1[[#This Row],[$ per Mile]])-1502</f>
        <v>-1502</v>
      </c>
    </row>
    <row r="142" spans="1:11">
      <c r="A142" t="s">
        <v>25</v>
      </c>
      <c r="B142" t="s">
        <v>29</v>
      </c>
      <c r="C142">
        <v>2007</v>
      </c>
      <c r="D142" s="2">
        <v>0.04</v>
      </c>
      <c r="E142">
        <v>139298</v>
      </c>
      <c r="F142">
        <v>77.400000000000006</v>
      </c>
      <c r="H142" s="12">
        <f>Table1[[#This Row],[Model average]]-(2016-Table1[[#This Row],[Year]])*12000</f>
        <v>31298</v>
      </c>
      <c r="I142" s="6">
        <f>IFERROR(Table1[[#This Row],[Miles Left]]/Table1[[#This Row],[Great Truecar $]],0)</f>
        <v>0</v>
      </c>
      <c r="J142" s="6">
        <f>Table1[[#This Row],[Great Truecar $]]/Table1[[#This Row],[Miles Left]]</f>
        <v>0</v>
      </c>
      <c r="K142" s="3">
        <f>(12000*Table1[[#This Row],[$ per Mile]])-1502</f>
        <v>-1502</v>
      </c>
    </row>
    <row r="143" spans="1:11">
      <c r="A143" t="s">
        <v>16</v>
      </c>
      <c r="B143" t="s">
        <v>18</v>
      </c>
      <c r="C143">
        <v>2010</v>
      </c>
      <c r="D143" s="2">
        <v>0.02</v>
      </c>
      <c r="E143">
        <v>123697</v>
      </c>
      <c r="F143">
        <v>47.8</v>
      </c>
      <c r="H143" s="12">
        <f>Table1[[#This Row],[Model average]]-(2016-Table1[[#This Row],[Year]])*12000</f>
        <v>51697</v>
      </c>
      <c r="I143" s="6">
        <f>IFERROR(Table1[[#This Row],[Miles Left]]/Table1[[#This Row],[Great Truecar $]],0)</f>
        <v>0</v>
      </c>
      <c r="J143" s="6">
        <f>Table1[[#This Row],[Great Truecar $]]/Table1[[#This Row],[Miles Left]]</f>
        <v>0</v>
      </c>
      <c r="K143" s="3">
        <f>(12000*Table1[[#This Row],[$ per Mile]])-1502</f>
        <v>-1502</v>
      </c>
    </row>
    <row r="144" spans="1:11">
      <c r="A144" t="s">
        <v>16</v>
      </c>
      <c r="B144" t="s">
        <v>18</v>
      </c>
      <c r="C144">
        <v>2009</v>
      </c>
      <c r="D144" s="2">
        <v>0.11</v>
      </c>
      <c r="E144">
        <v>123697</v>
      </c>
      <c r="F144">
        <v>47.8</v>
      </c>
      <c r="H144" s="12">
        <f>Table1[[#This Row],[Model average]]-(2016-Table1[[#This Row],[Year]])*12000</f>
        <v>39697</v>
      </c>
      <c r="I144" s="6">
        <f>IFERROR(Table1[[#This Row],[Miles Left]]/Table1[[#This Row],[Great Truecar $]],0)</f>
        <v>0</v>
      </c>
      <c r="J144" s="6">
        <f>Table1[[#This Row],[Great Truecar $]]/Table1[[#This Row],[Miles Left]]</f>
        <v>0</v>
      </c>
      <c r="K144" s="3">
        <f>(12000*Table1[[#This Row],[$ per Mile]])-1502</f>
        <v>-1502</v>
      </c>
    </row>
    <row r="145" spans="1:11">
      <c r="A145" t="s">
        <v>16</v>
      </c>
      <c r="B145" t="s">
        <v>18</v>
      </c>
      <c r="C145">
        <v>2008</v>
      </c>
      <c r="D145" s="2">
        <v>0.16</v>
      </c>
      <c r="E145">
        <v>123697</v>
      </c>
      <c r="F145">
        <v>47.8</v>
      </c>
      <c r="H145" s="12">
        <f>Table1[[#This Row],[Model average]]-(2016-Table1[[#This Row],[Year]])*12000</f>
        <v>27697</v>
      </c>
      <c r="I145" s="6">
        <f>IFERROR(Table1[[#This Row],[Miles Left]]/Table1[[#This Row],[Great Truecar $]],0)</f>
        <v>0</v>
      </c>
      <c r="J145" s="6">
        <f>Table1[[#This Row],[Great Truecar $]]/Table1[[#This Row],[Miles Left]]</f>
        <v>0</v>
      </c>
      <c r="K145" s="3">
        <f>(12000*Table1[[#This Row],[$ per Mile]])-1502</f>
        <v>-1502</v>
      </c>
    </row>
    <row r="146" spans="1:11">
      <c r="A146" t="s">
        <v>16</v>
      </c>
      <c r="B146" t="s">
        <v>18</v>
      </c>
      <c r="C146">
        <v>2007</v>
      </c>
      <c r="D146" s="2">
        <v>0.12</v>
      </c>
      <c r="E146">
        <v>123697</v>
      </c>
      <c r="F146">
        <v>47.8</v>
      </c>
      <c r="H146" s="12">
        <f>Table1[[#This Row],[Model average]]-(2016-Table1[[#This Row],[Year]])*12000</f>
        <v>15697</v>
      </c>
      <c r="I146" s="6">
        <f>IFERROR(Table1[[#This Row],[Miles Left]]/Table1[[#This Row],[Great Truecar $]],0)</f>
        <v>0</v>
      </c>
      <c r="J146" s="6">
        <f>Table1[[#This Row],[Great Truecar $]]/Table1[[#This Row],[Miles Left]]</f>
        <v>0</v>
      </c>
      <c r="K146" s="3">
        <f>(12000*Table1[[#This Row],[$ per Mile]])-1502</f>
        <v>-1502</v>
      </c>
    </row>
    <row r="147" spans="1:11">
      <c r="A147" t="s">
        <v>16</v>
      </c>
      <c r="B147" t="s">
        <v>18</v>
      </c>
      <c r="C147">
        <v>2006</v>
      </c>
      <c r="D147" s="2">
        <v>0.13</v>
      </c>
      <c r="E147">
        <v>123697</v>
      </c>
      <c r="F147">
        <v>47.8</v>
      </c>
      <c r="H147" s="12">
        <f>Table1[[#This Row],[Model average]]-(2016-Table1[[#This Row],[Year]])*12000</f>
        <v>3697</v>
      </c>
      <c r="I147" s="6">
        <f>IFERROR(Table1[[#This Row],[Miles Left]]/Table1[[#This Row],[Great Truecar $]],0)</f>
        <v>0</v>
      </c>
      <c r="J147" s="6">
        <f>Table1[[#This Row],[Great Truecar $]]/Table1[[#This Row],[Miles Left]]</f>
        <v>0</v>
      </c>
      <c r="K147" s="3">
        <f>(12000*Table1[[#This Row],[$ per Mile]])-1502</f>
        <v>-1502</v>
      </c>
    </row>
    <row r="148" spans="1:11">
      <c r="A148" t="s">
        <v>16</v>
      </c>
      <c r="B148" t="s">
        <v>18</v>
      </c>
      <c r="C148">
        <v>2005</v>
      </c>
      <c r="D148" s="2">
        <v>0.125</v>
      </c>
      <c r="E148">
        <v>123697</v>
      </c>
      <c r="F148">
        <v>47.8</v>
      </c>
      <c r="H148" s="12">
        <f>Table1[[#This Row],[Model average]]-(2016-Table1[[#This Row],[Year]])*12000</f>
        <v>-8303</v>
      </c>
      <c r="I148" s="6">
        <f>IFERROR(Table1[[#This Row],[Miles Left]]/Table1[[#This Row],[Great Truecar $]],0)</f>
        <v>0</v>
      </c>
      <c r="J148" s="6">
        <f>Table1[[#This Row],[Great Truecar $]]/Table1[[#This Row],[Miles Left]]</f>
        <v>0</v>
      </c>
      <c r="K148" s="3">
        <f>(12000*Table1[[#This Row],[$ per Mile]])-1502</f>
        <v>-1502</v>
      </c>
    </row>
    <row r="149" spans="1:11">
      <c r="A149" t="s">
        <v>19</v>
      </c>
      <c r="B149" t="s">
        <v>20</v>
      </c>
      <c r="C149">
        <v>2010</v>
      </c>
      <c r="D149" s="2">
        <v>4.4999999999999998E-2</v>
      </c>
      <c r="E149">
        <v>78078</v>
      </c>
      <c r="F149">
        <v>65.7</v>
      </c>
      <c r="H149" s="12">
        <f>Table1[[#This Row],[Model average]]-(2016-Table1[[#This Row],[Year]])*12000</f>
        <v>6078</v>
      </c>
      <c r="I149" s="6">
        <f>IFERROR(Table1[[#This Row],[Miles Left]]/Table1[[#This Row],[Great Truecar $]],0)</f>
        <v>0</v>
      </c>
      <c r="J149" s="6">
        <f>Table1[[#This Row],[Great Truecar $]]/Table1[[#This Row],[Miles Left]]</f>
        <v>0</v>
      </c>
      <c r="K149" s="3">
        <f>(12000*Table1[[#This Row],[$ per Mile]])-1502</f>
        <v>-1502</v>
      </c>
    </row>
    <row r="150" spans="1:11">
      <c r="A150" t="s">
        <v>19</v>
      </c>
      <c r="B150" t="s">
        <v>21</v>
      </c>
      <c r="C150">
        <v>2009</v>
      </c>
      <c r="D150" s="2">
        <v>0.06</v>
      </c>
      <c r="E150">
        <v>116083</v>
      </c>
      <c r="F150">
        <v>45.3</v>
      </c>
      <c r="H150" s="12">
        <f>Table1[[#This Row],[Model average]]-(2016-Table1[[#This Row],[Year]])*12000</f>
        <v>32083</v>
      </c>
      <c r="I150" s="6">
        <f>IFERROR(Table1[[#This Row],[Miles Left]]/Table1[[#This Row],[Great Truecar $]],0)</f>
        <v>0</v>
      </c>
      <c r="J150" s="6">
        <f>Table1[[#This Row],[Great Truecar $]]/Table1[[#This Row],[Miles Left]]</f>
        <v>0</v>
      </c>
      <c r="K150" s="3">
        <f>(12000*Table1[[#This Row],[$ per Mile]])-1502</f>
        <v>-1502</v>
      </c>
    </row>
    <row r="151" spans="1:11">
      <c r="A151" t="s">
        <v>19</v>
      </c>
      <c r="B151" t="s">
        <v>21</v>
      </c>
      <c r="C151">
        <v>2008</v>
      </c>
      <c r="D151" s="2">
        <v>0.11</v>
      </c>
      <c r="E151">
        <v>116083</v>
      </c>
      <c r="F151">
        <v>45.3</v>
      </c>
      <c r="H151" s="12">
        <f>Table1[[#This Row],[Model average]]-(2016-Table1[[#This Row],[Year]])*12000</f>
        <v>20083</v>
      </c>
      <c r="I151" s="6">
        <f>IFERROR(Table1[[#This Row],[Miles Left]]/Table1[[#This Row],[Great Truecar $]],0)</f>
        <v>0</v>
      </c>
      <c r="J151" s="6">
        <f>Table1[[#This Row],[Great Truecar $]]/Table1[[#This Row],[Miles Left]]</f>
        <v>0</v>
      </c>
      <c r="K151" s="3">
        <f>(12000*Table1[[#This Row],[$ per Mile]])-1502</f>
        <v>-1502</v>
      </c>
    </row>
    <row r="152" spans="1:11">
      <c r="A152" t="s">
        <v>19</v>
      </c>
      <c r="B152" t="s">
        <v>21</v>
      </c>
      <c r="C152">
        <v>2007</v>
      </c>
      <c r="D152" s="2">
        <v>0.08</v>
      </c>
      <c r="E152">
        <v>116083</v>
      </c>
      <c r="F152">
        <v>45.3</v>
      </c>
      <c r="H152" s="12">
        <f>Table1[[#This Row],[Model average]]-(2016-Table1[[#This Row],[Year]])*12000</f>
        <v>8083</v>
      </c>
      <c r="I152" s="6">
        <f>IFERROR(Table1[[#This Row],[Miles Left]]/Table1[[#This Row],[Great Truecar $]],0)</f>
        <v>0</v>
      </c>
      <c r="J152" s="6">
        <f>Table1[[#This Row],[Great Truecar $]]/Table1[[#This Row],[Miles Left]]</f>
        <v>0</v>
      </c>
      <c r="K152" s="3">
        <f>(12000*Table1[[#This Row],[$ per Mile]])-1502</f>
        <v>-1502</v>
      </c>
    </row>
    <row r="153" spans="1:11">
      <c r="A153" t="s">
        <v>19</v>
      </c>
      <c r="B153" t="s">
        <v>21</v>
      </c>
      <c r="C153">
        <v>2006</v>
      </c>
      <c r="D153" s="2">
        <v>0.11</v>
      </c>
      <c r="E153">
        <v>116083</v>
      </c>
      <c r="F153">
        <v>45.3</v>
      </c>
      <c r="H153" s="12">
        <f>Table1[[#This Row],[Model average]]-(2016-Table1[[#This Row],[Year]])*12000</f>
        <v>-3917</v>
      </c>
      <c r="I153" s="6">
        <f>IFERROR(Table1[[#This Row],[Miles Left]]/Table1[[#This Row],[Great Truecar $]],0)</f>
        <v>0</v>
      </c>
      <c r="J153" s="6">
        <f>Table1[[#This Row],[Great Truecar $]]/Table1[[#This Row],[Miles Left]]</f>
        <v>0</v>
      </c>
      <c r="K153" s="3">
        <f>(12000*Table1[[#This Row],[$ per Mile]])-1502</f>
        <v>-1502</v>
      </c>
    </row>
    <row r="154" spans="1:11">
      <c r="A154" t="s">
        <v>19</v>
      </c>
      <c r="B154" t="s">
        <v>21</v>
      </c>
      <c r="C154">
        <v>2005</v>
      </c>
      <c r="D154" s="2">
        <v>0.12</v>
      </c>
      <c r="E154">
        <v>116083</v>
      </c>
      <c r="F154">
        <v>45.3</v>
      </c>
      <c r="H154" s="12">
        <f>Table1[[#This Row],[Model average]]-(2016-Table1[[#This Row],[Year]])*12000</f>
        <v>-15917</v>
      </c>
      <c r="I154" s="6">
        <f>IFERROR(Table1[[#This Row],[Miles Left]]/Table1[[#This Row],[Great Truecar $]],0)</f>
        <v>0</v>
      </c>
      <c r="J154" s="6">
        <f>Table1[[#This Row],[Great Truecar $]]/Table1[[#This Row],[Miles Left]]</f>
        <v>0</v>
      </c>
      <c r="K154" s="3">
        <f>(12000*Table1[[#This Row],[$ per Mile]])-1502</f>
        <v>-1502</v>
      </c>
    </row>
    <row r="155" spans="1:11">
      <c r="A155" t="s">
        <v>25</v>
      </c>
      <c r="B155" t="s">
        <v>28</v>
      </c>
      <c r="C155">
        <v>2004</v>
      </c>
      <c r="D155" s="2">
        <v>0.05</v>
      </c>
      <c r="E155">
        <v>137431</v>
      </c>
      <c r="F155">
        <v>83.3</v>
      </c>
      <c r="H155" s="12">
        <f>Table1[[#This Row],[Model average]]-(2016-Table1[[#This Row],[Year]])*12000</f>
        <v>-6569</v>
      </c>
      <c r="I155" s="6">
        <f>IFERROR(Table1[[#This Row],[Miles Left]]/Table1[[#This Row],[Great Truecar $]],0)</f>
        <v>0</v>
      </c>
      <c r="J155" s="6">
        <f>Table1[[#This Row],[Great Truecar $]]/Table1[[#This Row],[Miles Left]]</f>
        <v>0</v>
      </c>
      <c r="K155" s="3">
        <f>(12000*Table1[[#This Row],[$ per Mile]])-1502</f>
        <v>-1502</v>
      </c>
    </row>
    <row r="156" spans="1:11">
      <c r="A156" t="s">
        <v>25</v>
      </c>
      <c r="B156" t="s">
        <v>27</v>
      </c>
      <c r="C156">
        <v>2010</v>
      </c>
      <c r="D156" s="2">
        <v>3.5000000000000003E-2</v>
      </c>
      <c r="E156">
        <v>93747</v>
      </c>
      <c r="F156">
        <v>60.6</v>
      </c>
      <c r="H156" s="12">
        <f>Table1[[#This Row],[Model average]]-(2016-Table1[[#This Row],[Year]])*12000</f>
        <v>21747</v>
      </c>
      <c r="I156" s="6">
        <f>IFERROR(Table1[[#This Row],[Miles Left]]/Table1[[#This Row],[Great Truecar $]],0)</f>
        <v>0</v>
      </c>
      <c r="J156" s="6">
        <f>Table1[[#This Row],[Great Truecar $]]/Table1[[#This Row],[Miles Left]]</f>
        <v>0</v>
      </c>
      <c r="K156" s="3">
        <f>(12000*Table1[[#This Row],[$ per Mile]])-1502</f>
        <v>-1502</v>
      </c>
    </row>
    <row r="157" spans="1:11">
      <c r="A157" t="s">
        <v>25</v>
      </c>
      <c r="B157" t="s">
        <v>27</v>
      </c>
      <c r="C157">
        <v>2009</v>
      </c>
      <c r="D157" s="2">
        <v>0.08</v>
      </c>
      <c r="E157">
        <v>93747</v>
      </c>
      <c r="F157">
        <v>60.6</v>
      </c>
      <c r="H157" s="12">
        <f>Table1[[#This Row],[Model average]]-(2016-Table1[[#This Row],[Year]])*12000</f>
        <v>9747</v>
      </c>
      <c r="I157" s="6">
        <f>IFERROR(Table1[[#This Row],[Miles Left]]/Table1[[#This Row],[Great Truecar $]],0)</f>
        <v>0</v>
      </c>
      <c r="J157" s="6">
        <f>Table1[[#This Row],[Great Truecar $]]/Table1[[#This Row],[Miles Left]]</f>
        <v>0</v>
      </c>
      <c r="K157" s="3">
        <f>(12000*Table1[[#This Row],[$ per Mile]])-1502</f>
        <v>-1502</v>
      </c>
    </row>
    <row r="158" spans="1:11">
      <c r="A158" t="s">
        <v>23</v>
      </c>
      <c r="B158" t="s">
        <v>24</v>
      </c>
      <c r="C158">
        <v>2010</v>
      </c>
      <c r="D158" s="2">
        <v>0.1</v>
      </c>
      <c r="E158">
        <v>119671</v>
      </c>
      <c r="F158">
        <v>72</v>
      </c>
      <c r="H158" s="12">
        <f>Table1[[#This Row],[Model average]]-(2016-Table1[[#This Row],[Year]])*12000</f>
        <v>47671</v>
      </c>
      <c r="I158" s="6">
        <f>IFERROR(Table1[[#This Row],[Miles Left]]/Table1[[#This Row],[Great Truecar $]],0)</f>
        <v>0</v>
      </c>
      <c r="J158" s="6">
        <f>Table1[[#This Row],[Great Truecar $]]/Table1[[#This Row],[Miles Left]]</f>
        <v>0</v>
      </c>
      <c r="K158" s="3">
        <f>(12000*Table1[[#This Row],[$ per Mile]])-1502</f>
        <v>-1502</v>
      </c>
    </row>
    <row r="159" spans="1:11">
      <c r="A159" t="s">
        <v>23</v>
      </c>
      <c r="B159" t="s">
        <v>24</v>
      </c>
      <c r="C159">
        <v>2009</v>
      </c>
      <c r="D159" s="2">
        <v>7.0000000000000007E-2</v>
      </c>
      <c r="E159">
        <v>119671</v>
      </c>
      <c r="F159">
        <v>72</v>
      </c>
      <c r="H159" s="12">
        <f>Table1[[#This Row],[Model average]]-(2016-Table1[[#This Row],[Year]])*12000</f>
        <v>35671</v>
      </c>
      <c r="I159" s="6">
        <f>IFERROR(Table1[[#This Row],[Miles Left]]/Table1[[#This Row],[Great Truecar $]],0)</f>
        <v>0</v>
      </c>
      <c r="J159" s="6">
        <f>Table1[[#This Row],[Great Truecar $]]/Table1[[#This Row],[Miles Left]]</f>
        <v>0</v>
      </c>
      <c r="K159" s="3">
        <f>(12000*Table1[[#This Row],[$ per Mile]])-1502</f>
        <v>-1502</v>
      </c>
    </row>
    <row r="160" spans="1:11">
      <c r="A160" s="8" t="s">
        <v>23</v>
      </c>
      <c r="B160" s="9" t="s">
        <v>24</v>
      </c>
      <c r="C160" s="9">
        <v>2008</v>
      </c>
      <c r="D160" s="11">
        <v>0.05</v>
      </c>
      <c r="E160" s="9">
        <v>119671</v>
      </c>
      <c r="F160" s="9">
        <v>72</v>
      </c>
      <c r="G160" s="4"/>
      <c r="H160" s="12">
        <f>Table1[[#This Row],[Model average]]-(2016-Table1[[#This Row],[Year]])*12000</f>
        <v>23671</v>
      </c>
      <c r="I160" s="6">
        <f>IFERROR(Table1[[#This Row],[Miles Left]]/Table1[[#This Row],[Great Truecar $]],0)</f>
        <v>0</v>
      </c>
      <c r="J160" s="6">
        <f>Table1[[#This Row],[Great Truecar $]]/Table1[[#This Row],[Miles Left]]</f>
        <v>0</v>
      </c>
      <c r="K160" s="3">
        <f>(12000*Table1[[#This Row],[$ per Mile]])-1502</f>
        <v>-1502</v>
      </c>
    </row>
    <row r="161" spans="1:11">
      <c r="A161" s="8" t="s">
        <v>23</v>
      </c>
      <c r="B161" s="9" t="s">
        <v>24</v>
      </c>
      <c r="C161" s="9">
        <v>2007</v>
      </c>
      <c r="D161" s="11">
        <v>0.05</v>
      </c>
      <c r="E161" s="9">
        <v>119671</v>
      </c>
      <c r="F161" s="9">
        <v>72</v>
      </c>
      <c r="G161" s="4"/>
      <c r="H161" s="12">
        <f>Table1[[#This Row],[Model average]]-(2016-Table1[[#This Row],[Year]])*12000</f>
        <v>11671</v>
      </c>
      <c r="I161" s="6">
        <f>IFERROR(Table1[[#This Row],[Miles Left]]/Table1[[#This Row],[Great Truecar $]],0)</f>
        <v>0</v>
      </c>
      <c r="J161" s="6">
        <f>Table1[[#This Row],[Great Truecar $]]/Table1[[#This Row],[Miles Left]]</f>
        <v>0</v>
      </c>
      <c r="K161" s="3">
        <f>(12000*Table1[[#This Row],[$ per Mile]])-1502</f>
        <v>-1502</v>
      </c>
    </row>
    <row r="162" spans="1:11">
      <c r="A162" s="8" t="s">
        <v>23</v>
      </c>
      <c r="B162" s="9" t="s">
        <v>24</v>
      </c>
      <c r="C162" s="9">
        <v>2006</v>
      </c>
      <c r="D162" s="11">
        <v>0.05</v>
      </c>
      <c r="E162" s="9">
        <v>119671</v>
      </c>
      <c r="F162" s="9">
        <v>72</v>
      </c>
      <c r="G162" s="4"/>
      <c r="H162" s="12">
        <f>Table1[[#This Row],[Model average]]-(2016-Table1[[#This Row],[Year]])*12000</f>
        <v>-329</v>
      </c>
      <c r="I162" s="6">
        <f>IFERROR(Table1[[#This Row],[Miles Left]]/Table1[[#This Row],[Great Truecar $]],0)</f>
        <v>0</v>
      </c>
      <c r="J162" s="6">
        <f>Table1[[#This Row],[Great Truecar $]]/Table1[[#This Row],[Miles Left]]</f>
        <v>0</v>
      </c>
      <c r="K162" s="3">
        <f>(12000*Table1[[#This Row],[$ per Mile]])-1502</f>
        <v>-1502</v>
      </c>
    </row>
    <row r="163" spans="1:11">
      <c r="A163" s="8" t="s">
        <v>23</v>
      </c>
      <c r="B163" s="9" t="s">
        <v>24</v>
      </c>
      <c r="C163" s="9">
        <v>2005</v>
      </c>
      <c r="D163" s="11">
        <v>0.05</v>
      </c>
      <c r="E163" s="9">
        <v>119671</v>
      </c>
      <c r="F163" s="9">
        <v>72</v>
      </c>
      <c r="G163" s="4"/>
      <c r="H163" s="12">
        <f>Table1[[#This Row],[Model average]]-(2016-Table1[[#This Row],[Year]])*12000</f>
        <v>-12329</v>
      </c>
      <c r="I163" s="6">
        <f>IFERROR(Table1[[#This Row],[Miles Left]]/Table1[[#This Row],[Great Truecar $]],0)</f>
        <v>0</v>
      </c>
      <c r="J163" s="6">
        <f>Table1[[#This Row],[Great Truecar $]]/Table1[[#This Row],[Miles Left]]</f>
        <v>0</v>
      </c>
      <c r="K163" s="3">
        <f>(12000*Table1[[#This Row],[$ per Mile]])-1502</f>
        <v>-1502</v>
      </c>
    </row>
    <row r="164" spans="1:11">
      <c r="A164" s="8" t="s">
        <v>23</v>
      </c>
      <c r="B164" s="9" t="s">
        <v>24</v>
      </c>
      <c r="C164" s="9">
        <v>2004</v>
      </c>
      <c r="D164" s="11">
        <v>3.5000000000000003E-2</v>
      </c>
      <c r="E164" s="9">
        <v>119671</v>
      </c>
      <c r="F164" s="9">
        <v>72</v>
      </c>
      <c r="G164" s="4"/>
      <c r="H164" s="12">
        <f>Table1[[#This Row],[Model average]]-(2016-Table1[[#This Row],[Year]])*12000</f>
        <v>-24329</v>
      </c>
      <c r="I164" s="6">
        <f>IFERROR(Table1[[#This Row],[Miles Left]]/Table1[[#This Row],[Great Truecar $]],0)</f>
        <v>0</v>
      </c>
      <c r="J164" s="6">
        <f>Table1[[#This Row],[Great Truecar $]]/Table1[[#This Row],[Miles Left]]</f>
        <v>0</v>
      </c>
      <c r="K164" s="3">
        <f>(12000*Table1[[#This Row],[$ per Mile]])-1502</f>
        <v>-1502</v>
      </c>
    </row>
    <row r="165" spans="1:11">
      <c r="A165" s="8" t="s">
        <v>25</v>
      </c>
      <c r="B165" s="9" t="s">
        <v>37</v>
      </c>
      <c r="C165" s="9">
        <v>2005</v>
      </c>
      <c r="D165" s="11">
        <v>6.5000000000000002E-2</v>
      </c>
      <c r="E165" s="9">
        <v>131975</v>
      </c>
      <c r="F165" s="9">
        <v>70.599999999999994</v>
      </c>
      <c r="G165" s="4">
        <v>5995</v>
      </c>
      <c r="H165" s="18">
        <f>Table1[[#This Row],[Model average]]-(2016-Table1[[#This Row],[Year]])*12000</f>
        <v>-25</v>
      </c>
      <c r="I165" s="6">
        <f>IFERROR(Table1[[#This Row],[Miles Left]]/Table1[[#This Row],[Great Truecar $]],0)</f>
        <v>-4.1701417848206837E-3</v>
      </c>
      <c r="J165" s="6">
        <f>Table1[[#This Row],[Great Truecar $]]/Table1[[#This Row],[Miles Left]]</f>
        <v>-239.8</v>
      </c>
      <c r="K165" s="3">
        <f>(12000*Table1[[#This Row],[$ per Mile]])-1502</f>
        <v>-2879102</v>
      </c>
    </row>
    <row r="166" spans="1:11">
      <c r="A166" s="8" t="s">
        <v>25</v>
      </c>
      <c r="B166" s="9" t="s">
        <v>26</v>
      </c>
      <c r="C166" s="9">
        <v>2007</v>
      </c>
      <c r="D166" s="11">
        <v>0.05</v>
      </c>
      <c r="E166" s="9">
        <v>105855</v>
      </c>
      <c r="F166" s="9">
        <v>76.5</v>
      </c>
      <c r="G166" s="4">
        <v>7750</v>
      </c>
      <c r="H166" s="18">
        <f>Table1[[#This Row],[Model average]]-(2016-Table1[[#This Row],[Year]])*12000</f>
        <v>-2145</v>
      </c>
      <c r="I166" s="6">
        <f>IFERROR(Table1[[#This Row],[Miles Left]]/Table1[[#This Row],[Great Truecar $]],0)</f>
        <v>-0.27677419354838712</v>
      </c>
      <c r="J166" s="6">
        <f>Table1[[#This Row],[Great Truecar $]]/Table1[[#This Row],[Miles Left]]</f>
        <v>-3.6130536130536131</v>
      </c>
      <c r="K166" s="3">
        <f>(12000*Table1[[#This Row],[$ per Mile]])-1502</f>
        <v>-44858.643356643355</v>
      </c>
    </row>
    <row r="167" spans="1:11">
      <c r="A167" s="15" t="s">
        <v>25</v>
      </c>
      <c r="B167" s="9" t="s">
        <v>32</v>
      </c>
      <c r="C167" s="9">
        <v>2005</v>
      </c>
      <c r="D167" s="11">
        <v>7.4999999999999997E-2</v>
      </c>
      <c r="E167" s="9">
        <v>127272</v>
      </c>
      <c r="F167" s="9">
        <v>81.900000000000006</v>
      </c>
      <c r="G167" s="5">
        <v>8490</v>
      </c>
      <c r="H167" s="13">
        <f>Table1[[#This Row],[Model average]]-(2016-Table1[[#This Row],[Year]])*12000</f>
        <v>-4728</v>
      </c>
      <c r="I167" s="17">
        <f>IFERROR(Table1[[#This Row],[Miles Left]]/Table1[[#This Row],[Great Truecar $]],0)</f>
        <v>-0.55689045936395765</v>
      </c>
      <c r="J167" s="17">
        <f>Table1[[#This Row],[Great Truecar $]]/Table1[[#This Row],[Miles Left]]</f>
        <v>-1.7956852791878173</v>
      </c>
      <c r="K167" s="4">
        <f>(12000*Table1[[#This Row],[$ per Mile]])-1502</f>
        <v>-23050.223350253807</v>
      </c>
    </row>
    <row r="168" spans="1:11">
      <c r="A168" s="15" t="s">
        <v>25</v>
      </c>
      <c r="B168" s="9" t="s">
        <v>29</v>
      </c>
      <c r="C168" s="15">
        <v>2004</v>
      </c>
      <c r="D168" s="11">
        <v>0.05</v>
      </c>
      <c r="E168" s="9">
        <v>139298</v>
      </c>
      <c r="F168" s="9">
        <v>77.400000000000006</v>
      </c>
      <c r="G168" s="14">
        <v>6500</v>
      </c>
      <c r="H168" s="13">
        <f>Table1[[#This Row],[Model average]]-(2016-Table1[[#This Row],[Year]])*12000</f>
        <v>-4702</v>
      </c>
      <c r="I168" s="6">
        <f>IFERROR(Table1[[#This Row],[Miles Left]]/Table1[[#This Row],[Great Truecar $]],0)</f>
        <v>-0.7233846153846154</v>
      </c>
      <c r="J168" s="6">
        <f>Table1[[#This Row],[Great Truecar $]]/Table1[[#This Row],[Miles Left]]</f>
        <v>-1.382390472139515</v>
      </c>
      <c r="K168" s="3">
        <f>(12000*Table1[[#This Row],[$ per Mile]])-1502</f>
        <v>-18090.68566567418</v>
      </c>
    </row>
    <row r="169" spans="1:11">
      <c r="A169" s="15" t="s">
        <v>25</v>
      </c>
      <c r="B169" s="9" t="s">
        <v>37</v>
      </c>
      <c r="C169" s="15">
        <v>2004</v>
      </c>
      <c r="D169" s="11">
        <v>7.0000000000000007E-2</v>
      </c>
      <c r="E169" s="9">
        <v>131975</v>
      </c>
      <c r="F169" s="9">
        <v>70.599999999999994</v>
      </c>
      <c r="G169" s="14">
        <v>5998</v>
      </c>
      <c r="H169" s="13">
        <f>Table1[[#This Row],[Model average]]-(2016-Table1[[#This Row],[Year]])*12000</f>
        <v>-12025</v>
      </c>
      <c r="I169" s="6">
        <f>IFERROR(Table1[[#This Row],[Miles Left]]/Table1[[#This Row],[Great Truecar $]],0)</f>
        <v>-2.0048349449816607</v>
      </c>
      <c r="J169" s="6">
        <f>Table1[[#This Row],[Great Truecar $]]/Table1[[#This Row],[Miles Left]]</f>
        <v>-0.49879417879417881</v>
      </c>
      <c r="K169" s="3">
        <f>(12000*Table1[[#This Row],[$ per Mile]])-1502</f>
        <v>-7487.530145530146</v>
      </c>
    </row>
  </sheetData>
  <conditionalFormatting sqref="I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7:J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2016-06-20T18:19:26Z</dcterms:created>
  <dcterms:modified xsi:type="dcterms:W3CDTF">2016-06-20T21:14:56Z</dcterms:modified>
</cp:coreProperties>
</file>