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075" activeTab="2"/>
  </bookViews>
  <sheets>
    <sheet name="Lecture#1" sheetId="1" r:id="rId1"/>
    <sheet name="Lec#1 Excel Data Analysis" sheetId="5" r:id="rId2"/>
    <sheet name="Exercise#1" sheetId="2" r:id="rId3"/>
    <sheet name="Ex#1 Excel Data Analysis" sheetId="6" r:id="rId4"/>
    <sheet name="t table" sheetId="7" r:id="rId5"/>
  </sheets>
  <definedNames>
    <definedName name="_xlnm.Print_Area" localSheetId="4">'t table'!$A:$M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/>
  <c r="E22" i="1" l="1"/>
  <c r="E21"/>
  <c r="E20"/>
  <c r="M41" i="7" l="1"/>
  <c r="L41"/>
  <c r="K41"/>
  <c r="J41"/>
  <c r="I41"/>
  <c r="H41"/>
  <c r="G41"/>
  <c r="D41"/>
  <c r="C41"/>
  <c r="F41"/>
  <c r="E41"/>
  <c r="L40" l="1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4"/>
  <c r="L42" s="1"/>
  <c r="C30"/>
  <c r="D30"/>
  <c r="E30"/>
  <c r="F30"/>
  <c r="G30"/>
  <c r="H30"/>
  <c r="I30"/>
  <c r="J30"/>
  <c r="K30"/>
  <c r="M30"/>
  <c r="C31"/>
  <c r="D31"/>
  <c r="E31"/>
  <c r="F31"/>
  <c r="G31"/>
  <c r="H31"/>
  <c r="I31"/>
  <c r="J31"/>
  <c r="K31"/>
  <c r="M31"/>
  <c r="C32"/>
  <c r="D32"/>
  <c r="E32"/>
  <c r="F32"/>
  <c r="G32"/>
  <c r="H32"/>
  <c r="I32"/>
  <c r="J32"/>
  <c r="K32"/>
  <c r="M32"/>
  <c r="C33"/>
  <c r="D33"/>
  <c r="E33"/>
  <c r="F33"/>
  <c r="G33"/>
  <c r="H33"/>
  <c r="I33"/>
  <c r="J33"/>
  <c r="K33"/>
  <c r="M33"/>
  <c r="C34"/>
  <c r="D34"/>
  <c r="E34"/>
  <c r="F34"/>
  <c r="G34"/>
  <c r="H34"/>
  <c r="I34"/>
  <c r="J34"/>
  <c r="K34"/>
  <c r="M34"/>
  <c r="C35"/>
  <c r="D35"/>
  <c r="E35"/>
  <c r="F35"/>
  <c r="G35"/>
  <c r="H35"/>
  <c r="I35"/>
  <c r="J35"/>
  <c r="K35"/>
  <c r="M35"/>
  <c r="C36"/>
  <c r="D36"/>
  <c r="E36"/>
  <c r="F36"/>
  <c r="G36"/>
  <c r="H36"/>
  <c r="I36"/>
  <c r="J36"/>
  <c r="K36"/>
  <c r="M36"/>
  <c r="C37"/>
  <c r="D37"/>
  <c r="E37"/>
  <c r="F37"/>
  <c r="G37"/>
  <c r="H37"/>
  <c r="I37"/>
  <c r="J37"/>
  <c r="K37"/>
  <c r="M37"/>
  <c r="C38"/>
  <c r="D38"/>
  <c r="E38"/>
  <c r="F38"/>
  <c r="G38"/>
  <c r="H38"/>
  <c r="I38"/>
  <c r="J38"/>
  <c r="K38"/>
  <c r="M38"/>
  <c r="C39"/>
  <c r="D39"/>
  <c r="E39"/>
  <c r="F39"/>
  <c r="G39"/>
  <c r="H39"/>
  <c r="I39"/>
  <c r="J39"/>
  <c r="K39"/>
  <c r="M39"/>
  <c r="C40"/>
  <c r="D40"/>
  <c r="E40"/>
  <c r="F40"/>
  <c r="G40"/>
  <c r="H40"/>
  <c r="I40"/>
  <c r="J40"/>
  <c r="K40"/>
  <c r="M40"/>
  <c r="C8"/>
  <c r="D8"/>
  <c r="E8"/>
  <c r="F8"/>
  <c r="G8"/>
  <c r="H8"/>
  <c r="I8"/>
  <c r="J8"/>
  <c r="K8"/>
  <c r="M8"/>
  <c r="C9"/>
  <c r="D9"/>
  <c r="E9"/>
  <c r="F9"/>
  <c r="G9"/>
  <c r="H9"/>
  <c r="I9"/>
  <c r="J9"/>
  <c r="K9"/>
  <c r="M9"/>
  <c r="C10"/>
  <c r="D10"/>
  <c r="E10"/>
  <c r="F10"/>
  <c r="G10"/>
  <c r="H10"/>
  <c r="I10"/>
  <c r="J10"/>
  <c r="K10"/>
  <c r="M10"/>
  <c r="C11"/>
  <c r="D11"/>
  <c r="E11"/>
  <c r="F11"/>
  <c r="G11"/>
  <c r="H11"/>
  <c r="I11"/>
  <c r="J11"/>
  <c r="K11"/>
  <c r="M11"/>
  <c r="C12"/>
  <c r="D12"/>
  <c r="E12"/>
  <c r="F12"/>
  <c r="G12"/>
  <c r="H12"/>
  <c r="I12"/>
  <c r="J12"/>
  <c r="K12"/>
  <c r="M12"/>
  <c r="C13"/>
  <c r="D13"/>
  <c r="E13"/>
  <c r="F13"/>
  <c r="G13"/>
  <c r="H13"/>
  <c r="I13"/>
  <c r="J13"/>
  <c r="K13"/>
  <c r="M13"/>
  <c r="C14"/>
  <c r="D14"/>
  <c r="E14"/>
  <c r="F14"/>
  <c r="G14"/>
  <c r="H14"/>
  <c r="I14"/>
  <c r="J14"/>
  <c r="K14"/>
  <c r="M14"/>
  <c r="C15"/>
  <c r="D15"/>
  <c r="E15"/>
  <c r="F15"/>
  <c r="G15"/>
  <c r="H15"/>
  <c r="I15"/>
  <c r="J15"/>
  <c r="K15"/>
  <c r="M15"/>
  <c r="C16"/>
  <c r="D16"/>
  <c r="E16"/>
  <c r="F16"/>
  <c r="G16"/>
  <c r="H16"/>
  <c r="I16"/>
  <c r="J16"/>
  <c r="K16"/>
  <c r="M16"/>
  <c r="C17"/>
  <c r="D17"/>
  <c r="E17"/>
  <c r="F17"/>
  <c r="G17"/>
  <c r="H17"/>
  <c r="I17"/>
  <c r="J17"/>
  <c r="K17"/>
  <c r="M17"/>
  <c r="C18"/>
  <c r="D18"/>
  <c r="E18"/>
  <c r="F18"/>
  <c r="G18"/>
  <c r="H18"/>
  <c r="I18"/>
  <c r="J18"/>
  <c r="K18"/>
  <c r="M18"/>
  <c r="C19"/>
  <c r="D19"/>
  <c r="E19"/>
  <c r="F19"/>
  <c r="G19"/>
  <c r="H19"/>
  <c r="I19"/>
  <c r="J19"/>
  <c r="K19"/>
  <c r="M19"/>
  <c r="C20"/>
  <c r="D20"/>
  <c r="E20"/>
  <c r="F20"/>
  <c r="G20"/>
  <c r="H20"/>
  <c r="I20"/>
  <c r="J20"/>
  <c r="K20"/>
  <c r="M20"/>
  <c r="C21"/>
  <c r="D21"/>
  <c r="E21"/>
  <c r="F21"/>
  <c r="G21"/>
  <c r="H21"/>
  <c r="I21"/>
  <c r="J21"/>
  <c r="K21"/>
  <c r="M21"/>
  <c r="C22"/>
  <c r="D22"/>
  <c r="E22"/>
  <c r="F22"/>
  <c r="G22"/>
  <c r="H22"/>
  <c r="I22"/>
  <c r="J22"/>
  <c r="K22"/>
  <c r="M22"/>
  <c r="C23"/>
  <c r="D23"/>
  <c r="E23"/>
  <c r="F23"/>
  <c r="G23"/>
  <c r="H23"/>
  <c r="I23"/>
  <c r="J23"/>
  <c r="K23"/>
  <c r="M23"/>
  <c r="C24"/>
  <c r="D24"/>
  <c r="E24"/>
  <c r="F24"/>
  <c r="G24"/>
  <c r="H24"/>
  <c r="I24"/>
  <c r="J24"/>
  <c r="K24"/>
  <c r="M24"/>
  <c r="C25"/>
  <c r="D25"/>
  <c r="E25"/>
  <c r="F25"/>
  <c r="G25"/>
  <c r="H25"/>
  <c r="I25"/>
  <c r="J25"/>
  <c r="K25"/>
  <c r="M25"/>
  <c r="C26"/>
  <c r="D26"/>
  <c r="E26"/>
  <c r="F26"/>
  <c r="G26"/>
  <c r="H26"/>
  <c r="I26"/>
  <c r="J26"/>
  <c r="K26"/>
  <c r="M26"/>
  <c r="C27"/>
  <c r="D27"/>
  <c r="E27"/>
  <c r="F27"/>
  <c r="G27"/>
  <c r="H27"/>
  <c r="I27"/>
  <c r="J27"/>
  <c r="K27"/>
  <c r="M27"/>
  <c r="C28"/>
  <c r="D28"/>
  <c r="E28"/>
  <c r="F28"/>
  <c r="G28"/>
  <c r="H28"/>
  <c r="I28"/>
  <c r="J28"/>
  <c r="K28"/>
  <c r="M28"/>
  <c r="C29"/>
  <c r="D29"/>
  <c r="E29"/>
  <c r="F29"/>
  <c r="G29"/>
  <c r="H29"/>
  <c r="I29"/>
  <c r="J29"/>
  <c r="K29"/>
  <c r="M29"/>
  <c r="C7"/>
  <c r="D7"/>
  <c r="E7"/>
  <c r="F7"/>
  <c r="G7"/>
  <c r="H7"/>
  <c r="I7"/>
  <c r="J7"/>
  <c r="K7"/>
  <c r="M7"/>
  <c r="M6"/>
  <c r="K6"/>
  <c r="J6"/>
  <c r="I6"/>
  <c r="H6"/>
  <c r="G6"/>
  <c r="F6"/>
  <c r="E6"/>
  <c r="D6"/>
  <c r="C6"/>
  <c r="B24" i="1"/>
  <c r="B27"/>
  <c r="M4" i="7" l="1"/>
  <c r="M42" s="1"/>
  <c r="K4"/>
  <c r="K42" s="1"/>
  <c r="J4"/>
  <c r="J42" s="1"/>
  <c r="I4"/>
  <c r="I42" s="1"/>
  <c r="H4"/>
  <c r="H42" s="1"/>
  <c r="G4"/>
  <c r="G42" s="1"/>
  <c r="F4"/>
  <c r="F42" s="1"/>
  <c r="E4"/>
  <c r="E42" s="1"/>
  <c r="D4"/>
  <c r="D42" s="1"/>
  <c r="C4"/>
  <c r="C42" s="1"/>
  <c r="C12" i="2" l="1"/>
  <c r="B12"/>
  <c r="F14"/>
  <c r="C16"/>
  <c r="C17" s="1"/>
  <c r="B16"/>
  <c r="B17" s="1"/>
  <c r="C15"/>
  <c r="C14" s="1"/>
  <c r="B15"/>
  <c r="B14" s="1"/>
  <c r="C19" i="1" l="1"/>
  <c r="I14"/>
  <c r="F14"/>
  <c r="C17"/>
  <c r="B17"/>
  <c r="C16"/>
  <c r="B16"/>
  <c r="I13"/>
  <c r="F13"/>
  <c r="I12"/>
  <c r="I11"/>
  <c r="I10"/>
  <c r="I9"/>
  <c r="I8"/>
  <c r="I7"/>
  <c r="I6"/>
  <c r="I5"/>
  <c r="I4"/>
  <c r="I3"/>
  <c r="F12"/>
  <c r="F11"/>
  <c r="F10"/>
  <c r="F9"/>
  <c r="F8"/>
  <c r="F7"/>
  <c r="F5"/>
  <c r="F4"/>
  <c r="F3"/>
  <c r="F6"/>
  <c r="H4"/>
  <c r="H5"/>
  <c r="H6"/>
  <c r="H7"/>
  <c r="H8"/>
  <c r="H9"/>
  <c r="H10"/>
  <c r="H11"/>
  <c r="H12"/>
  <c r="H3"/>
  <c r="E4"/>
  <c r="E5"/>
  <c r="E6"/>
  <c r="E7"/>
  <c r="E8"/>
  <c r="E9"/>
  <c r="E10"/>
  <c r="E11"/>
  <c r="E12"/>
  <c r="E3"/>
  <c r="C22" l="1"/>
  <c r="C13" i="2"/>
  <c r="B13"/>
  <c r="B15" i="1"/>
  <c r="B14" s="1"/>
  <c r="C15"/>
  <c r="C14" s="1"/>
  <c r="C13"/>
  <c r="B13"/>
  <c r="E7" i="2" l="1"/>
  <c r="F7" s="1"/>
  <c r="E11"/>
  <c r="F11" s="1"/>
  <c r="E4"/>
  <c r="F4" s="1"/>
  <c r="E8"/>
  <c r="F8" s="1"/>
  <c r="E3"/>
  <c r="F3" s="1"/>
  <c r="E6"/>
  <c r="F6" s="1"/>
  <c r="E10"/>
  <c r="F10" s="1"/>
  <c r="E5"/>
  <c r="F5" s="1"/>
  <c r="E9"/>
  <c r="F9" s="1"/>
  <c r="H6"/>
  <c r="I6" s="1"/>
  <c r="H10"/>
  <c r="I10" s="1"/>
  <c r="H9"/>
  <c r="I9" s="1"/>
  <c r="H7"/>
  <c r="I7" s="1"/>
  <c r="H11"/>
  <c r="I11" s="1"/>
  <c r="H4"/>
  <c r="I4" s="1"/>
  <c r="H8"/>
  <c r="I8" s="1"/>
  <c r="H3"/>
  <c r="I3" s="1"/>
  <c r="H5"/>
  <c r="I5" s="1"/>
  <c r="C19"/>
  <c r="F12" l="1"/>
  <c r="I12"/>
  <c r="I14" s="1"/>
</calcChain>
</file>

<file path=xl/sharedStrings.xml><?xml version="1.0" encoding="utf-8"?>
<sst xmlns="http://schemas.openxmlformats.org/spreadsheetml/2006/main" count="73" uniqueCount="45">
  <si>
    <t>Sales Closed per Week</t>
  </si>
  <si>
    <t>Dept A</t>
  </si>
  <si>
    <t>Dept B</t>
  </si>
  <si>
    <t>Mean</t>
  </si>
  <si>
    <t>Variance</t>
  </si>
  <si>
    <t>Sample Std Dev</t>
  </si>
  <si>
    <t>Degrees of Freedom</t>
  </si>
  <si>
    <t>Dept A Variance</t>
  </si>
  <si>
    <t>Dept B Variance</t>
  </si>
  <si>
    <t>n</t>
  </si>
  <si>
    <t>n-1</t>
  </si>
  <si>
    <t>t-Value</t>
  </si>
  <si>
    <t>Variable 1</t>
  </si>
  <si>
    <t>Variable 2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</si>
  <si>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</si>
  <si>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</si>
  <si>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</si>
  <si>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</si>
  <si>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</si>
  <si>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</si>
  <si>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</si>
  <si>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</si>
  <si>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</si>
  <si>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Sum</t>
  </si>
  <si>
    <t>cum. prob</t>
  </si>
  <si>
    <t>one-tail</t>
  </si>
  <si>
    <t>two-tail</t>
  </si>
  <si>
    <r>
      <rPr>
        <i/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.50</t>
    </r>
  </si>
  <si>
    <r>
      <rPr>
        <i/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.75</t>
    </r>
  </si>
  <si>
    <r>
      <rPr>
        <i/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.80</t>
    </r>
  </si>
  <si>
    <r>
      <rPr>
        <i/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.85</t>
    </r>
  </si>
  <si>
    <r>
      <rPr>
        <i/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.90</t>
    </r>
  </si>
  <si>
    <r>
      <rPr>
        <i/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.95</t>
    </r>
  </si>
  <si>
    <r>
      <rPr>
        <i/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.975</t>
    </r>
  </si>
  <si>
    <r>
      <rPr>
        <i/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.99</t>
    </r>
  </si>
  <si>
    <r>
      <rPr>
        <i/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.995</t>
    </r>
  </si>
  <si>
    <r>
      <rPr>
        <i/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.999</t>
    </r>
  </si>
  <si>
    <t>P-value</t>
  </si>
  <si>
    <t>t-Critical (1 tail)</t>
  </si>
  <si>
    <t>t-Critical (2-tail)</t>
  </si>
  <si>
    <t>Probability</t>
  </si>
  <si>
    <t>Z</t>
  </si>
  <si>
    <r>
      <rPr>
        <i/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.9995</t>
    </r>
  </si>
  <si>
    <t>Confidence Level</t>
  </si>
  <si>
    <r>
      <rPr>
        <b/>
        <i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 xml:space="preserve"> Table</t>
    </r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</si>
</sst>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"/>
    <numFmt numFmtId="166" formatCode="0.0%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0" borderId="6" xfId="0" applyBorder="1"/>
    <xf numFmtId="2" fontId="0" fillId="0" borderId="3" xfId="0" applyNumberFormat="1" applyBorder="1"/>
    <xf numFmtId="164" fontId="0" fillId="0" borderId="3" xfId="0" applyNumberFormat="1" applyBorder="1"/>
    <xf numFmtId="0" fontId="0" fillId="0" borderId="0" xfId="0" applyBorder="1" applyAlignment="1">
      <alignment horizontal="right"/>
    </xf>
    <xf numFmtId="0" fontId="1" fillId="0" borderId="6" xfId="0" applyFont="1" applyBorder="1" applyAlignment="1">
      <alignment horizontal="right"/>
    </xf>
    <xf numFmtId="9" fontId="1" fillId="0" borderId="8" xfId="1" applyFont="1" applyBorder="1" applyAlignment="1">
      <alignment horizontal="center"/>
    </xf>
    <xf numFmtId="9" fontId="1" fillId="0" borderId="4" xfId="1" applyFont="1" applyBorder="1" applyAlignment="1">
      <alignment horizontal="center"/>
    </xf>
    <xf numFmtId="166" fontId="1" fillId="0" borderId="4" xfId="1" applyNumberFormat="1" applyFont="1" applyBorder="1" applyAlignment="1">
      <alignment horizontal="center"/>
    </xf>
    <xf numFmtId="166" fontId="1" fillId="0" borderId="9" xfId="1" applyNumberFormat="1" applyFont="1" applyBorder="1" applyAlignment="1">
      <alignment horizontal="center"/>
    </xf>
    <xf numFmtId="0" fontId="0" fillId="0" borderId="11" xfId="0" applyBorder="1" applyAlignment="1">
      <alignment horizontal="right"/>
    </xf>
    <xf numFmtId="165" fontId="0" fillId="0" borderId="11" xfId="0" applyNumberFormat="1" applyBorder="1"/>
    <xf numFmtId="164" fontId="0" fillId="0" borderId="12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0" xfId="0" applyNumberFormat="1" applyBorder="1"/>
    <xf numFmtId="0" fontId="0" fillId="0" borderId="13" xfId="0" applyBorder="1"/>
    <xf numFmtId="164" fontId="0" fillId="0" borderId="1" xfId="0" applyNumberFormat="1" applyBorder="1"/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2" fontId="1" fillId="0" borderId="6" xfId="0" applyNumberFormat="1" applyFont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2" fontId="1" fillId="0" borderId="7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164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548640</xdr:colOff>
      <xdr:row>0</xdr:row>
      <xdr:rowOff>137160</xdr:rowOff>
    </xdr:from>
    <xdr:ext cx="708014" cy="280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xmlns:a14="http://schemas.microsoft.com/office/drawing/2010/main" xmlns:mc="http://schemas.openxmlformats.org/markup-compatibility/2006" id="{3682375C-49D7-4431-AD6F-920AF3A93037}"/>
            </a:ext>
          </a:extLst>
        </xdr:cNvPr>
        <xdr:cNvSpPr txBox="1"/>
      </xdr:nvSpPr>
      <xdr:spPr>
        <a:xfrm>
          <a:off x="2910840" y="137160"/>
          <a:ext cx="70801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i="0">
              <a:solidFill>
                <a:sysClr val="windowText" lastClr="000000"/>
              </a:solidFill>
              <a:latin typeface="Cambria Math" panose="02040503050406030204" pitchFamily="18" charset="0"/>
            </a:rPr>
            <a:t>(𝒙−¯𝒙)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6</xdr:col>
      <xdr:colOff>556260</xdr:colOff>
      <xdr:row>0</xdr:row>
      <xdr:rowOff>137160</xdr:rowOff>
    </xdr:from>
    <xdr:ext cx="708014" cy="280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xmlns:a14="http://schemas.microsoft.com/office/drawing/2010/main" xmlns:mc="http://schemas.openxmlformats.org/markup-compatibility/2006" id="{6CEFC686-CB19-41EC-9812-F76B4BAB0519}"/>
            </a:ext>
          </a:extLst>
        </xdr:cNvPr>
        <xdr:cNvSpPr txBox="1"/>
      </xdr:nvSpPr>
      <xdr:spPr>
        <a:xfrm>
          <a:off x="4747260" y="137160"/>
          <a:ext cx="70801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i="0">
              <a:solidFill>
                <a:sysClr val="windowText" lastClr="000000"/>
              </a:solidFill>
              <a:latin typeface="Cambria Math" panose="02040503050406030204" pitchFamily="18" charset="0"/>
            </a:rPr>
            <a:t>(𝒙−¯𝒙)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4</xdr:col>
      <xdr:colOff>510540</xdr:colOff>
      <xdr:row>0</xdr:row>
      <xdr:rowOff>137160</xdr:rowOff>
    </xdr:from>
    <xdr:ext cx="781624" cy="28834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xmlns:a14="http://schemas.microsoft.com/office/drawing/2010/main" xmlns:mc="http://schemas.openxmlformats.org/markup-compatibility/2006" id="{698855AF-51BB-4E6E-8E90-172B35770F8E}"/>
            </a:ext>
          </a:extLst>
        </xdr:cNvPr>
        <xdr:cNvSpPr txBox="1"/>
      </xdr:nvSpPr>
      <xdr:spPr>
        <a:xfrm>
          <a:off x="3482340" y="137160"/>
          <a:ext cx="781624" cy="2883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i="0">
              <a:solidFill>
                <a:sysClr val="windowText" lastClr="000000"/>
              </a:solidFill>
              <a:latin typeface="Cambria Math" panose="02040503050406030204" pitchFamily="18" charset="0"/>
            </a:rPr>
            <a:t>〖</a:t>
          </a:r>
          <a:r>
            <a:rPr lang="en-US" sz="1200" b="1" i="0">
              <a:solidFill>
                <a:sysClr val="windowText" lastClr="000000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(𝒙−¯𝒙)〗^</a:t>
          </a:r>
          <a:r>
            <a:rPr lang="en-US" sz="1200" b="1" i="0">
              <a:solidFill>
                <a:sysClr val="windowText" lastClr="000000"/>
              </a:solidFill>
              <a:latin typeface="Cambria Math" panose="02040503050406030204" pitchFamily="18" charset="0"/>
            </a:rPr>
            <a:t>𝟐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7</xdr:col>
      <xdr:colOff>525780</xdr:colOff>
      <xdr:row>0</xdr:row>
      <xdr:rowOff>129540</xdr:rowOff>
    </xdr:from>
    <xdr:ext cx="781624" cy="28834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xmlns:a14="http://schemas.microsoft.com/office/drawing/2010/main" xmlns:mc="http://schemas.openxmlformats.org/markup-compatibility/2006" id="{E7B43408-60D5-4A81-91DA-A3C913072D34}"/>
            </a:ext>
          </a:extLst>
        </xdr:cNvPr>
        <xdr:cNvSpPr txBox="1"/>
      </xdr:nvSpPr>
      <xdr:spPr>
        <a:xfrm>
          <a:off x="5326380" y="129540"/>
          <a:ext cx="781624" cy="2883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i="0">
              <a:solidFill>
                <a:sysClr val="windowText" lastClr="000000"/>
              </a:solidFill>
              <a:latin typeface="Cambria Math" panose="02040503050406030204" pitchFamily="18" charset="0"/>
            </a:rPr>
            <a:t>〖</a:t>
          </a:r>
          <a:r>
            <a:rPr lang="en-US" sz="1200" b="1" i="0">
              <a:solidFill>
                <a:sysClr val="windowText" lastClr="000000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(𝒙−¯𝒙)〗^</a:t>
          </a:r>
          <a:r>
            <a:rPr lang="en-US" sz="1200" b="1" i="0">
              <a:solidFill>
                <a:sysClr val="windowText" lastClr="000000"/>
              </a:solidFill>
              <a:latin typeface="Cambria Math" panose="02040503050406030204" pitchFamily="18" charset="0"/>
            </a:rPr>
            <a:t>𝟐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548640</xdr:colOff>
      <xdr:row>0</xdr:row>
      <xdr:rowOff>137160</xdr:rowOff>
    </xdr:from>
    <xdr:ext cx="708014" cy="280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xmlns:a14="http://schemas.microsoft.com/office/drawing/2010/main" xmlns:mc="http://schemas.openxmlformats.org/markup-compatibility/2006" id="{59AB4BC7-C7BE-4ADE-BE57-D208C5373A40}"/>
            </a:ext>
          </a:extLst>
        </xdr:cNvPr>
        <xdr:cNvSpPr txBox="1"/>
      </xdr:nvSpPr>
      <xdr:spPr>
        <a:xfrm>
          <a:off x="2910840" y="137160"/>
          <a:ext cx="70801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i="0">
              <a:solidFill>
                <a:sysClr val="windowText" lastClr="000000"/>
              </a:solidFill>
              <a:latin typeface="Cambria Math" panose="02040503050406030204" pitchFamily="18" charset="0"/>
            </a:rPr>
            <a:t>(𝒙−¯𝒙)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6</xdr:col>
      <xdr:colOff>556260</xdr:colOff>
      <xdr:row>0</xdr:row>
      <xdr:rowOff>137160</xdr:rowOff>
    </xdr:from>
    <xdr:ext cx="708014" cy="280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xmlns:a14="http://schemas.microsoft.com/office/drawing/2010/main" xmlns:mc="http://schemas.openxmlformats.org/markup-compatibility/2006" id="{98349B36-2B11-4230-9E67-78EFD2E52BCB}"/>
            </a:ext>
          </a:extLst>
        </xdr:cNvPr>
        <xdr:cNvSpPr txBox="1"/>
      </xdr:nvSpPr>
      <xdr:spPr>
        <a:xfrm>
          <a:off x="4747260" y="137160"/>
          <a:ext cx="70801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i="0">
              <a:solidFill>
                <a:sysClr val="windowText" lastClr="000000"/>
              </a:solidFill>
              <a:latin typeface="Cambria Math" panose="02040503050406030204" pitchFamily="18" charset="0"/>
            </a:rPr>
            <a:t>(𝒙−¯𝒙)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4</xdr:col>
      <xdr:colOff>510540</xdr:colOff>
      <xdr:row>0</xdr:row>
      <xdr:rowOff>137160</xdr:rowOff>
    </xdr:from>
    <xdr:ext cx="781624" cy="28834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xmlns:a14="http://schemas.microsoft.com/office/drawing/2010/main" xmlns:mc="http://schemas.openxmlformats.org/markup-compatibility/2006" id="{C5F66CBE-0A56-42F4-AE1B-74CC57D332F2}"/>
            </a:ext>
          </a:extLst>
        </xdr:cNvPr>
        <xdr:cNvSpPr txBox="1"/>
      </xdr:nvSpPr>
      <xdr:spPr>
        <a:xfrm>
          <a:off x="3482340" y="137160"/>
          <a:ext cx="781624" cy="2883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i="0">
              <a:solidFill>
                <a:sysClr val="windowText" lastClr="000000"/>
              </a:solidFill>
              <a:latin typeface="Cambria Math" panose="02040503050406030204" pitchFamily="18" charset="0"/>
            </a:rPr>
            <a:t>〖</a:t>
          </a:r>
          <a:r>
            <a:rPr lang="en-US" sz="1200" b="1" i="0">
              <a:solidFill>
                <a:sysClr val="windowText" lastClr="000000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(𝒙−¯𝒙)〗^</a:t>
          </a:r>
          <a:r>
            <a:rPr lang="en-US" sz="1200" b="1" i="0">
              <a:solidFill>
                <a:sysClr val="windowText" lastClr="000000"/>
              </a:solidFill>
              <a:latin typeface="Cambria Math" panose="02040503050406030204" pitchFamily="18" charset="0"/>
            </a:rPr>
            <a:t>𝟐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7</xdr:col>
      <xdr:colOff>525780</xdr:colOff>
      <xdr:row>0</xdr:row>
      <xdr:rowOff>129540</xdr:rowOff>
    </xdr:from>
    <xdr:ext cx="781624" cy="28834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xmlns:a14="http://schemas.microsoft.com/office/drawing/2010/main" xmlns:mc="http://schemas.openxmlformats.org/markup-compatibility/2006" id="{EDE4BCD5-A87B-44D0-8761-1CF8A1409879}"/>
            </a:ext>
          </a:extLst>
        </xdr:cNvPr>
        <xdr:cNvSpPr txBox="1"/>
      </xdr:nvSpPr>
      <xdr:spPr>
        <a:xfrm>
          <a:off x="5326380" y="129540"/>
          <a:ext cx="781624" cy="2883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i="0">
              <a:solidFill>
                <a:sysClr val="windowText" lastClr="000000"/>
              </a:solidFill>
              <a:latin typeface="Cambria Math" panose="02040503050406030204" pitchFamily="18" charset="0"/>
            </a:rPr>
            <a:t>〖</a:t>
          </a:r>
          <a:r>
            <a:rPr lang="en-US" sz="1200" b="1" i="0">
              <a:solidFill>
                <a:sysClr val="windowText" lastClr="000000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(𝒙−¯𝒙)〗^</a:t>
          </a:r>
          <a:r>
            <a:rPr lang="en-US" sz="1200" b="1" i="0">
              <a:solidFill>
                <a:sysClr val="windowText" lastClr="000000"/>
              </a:solidFill>
              <a:latin typeface="Cambria Math" panose="02040503050406030204" pitchFamily="18" charset="0"/>
            </a:rPr>
            <a:t>𝟐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167640</xdr:colOff>
      <xdr:row>43</xdr:row>
      <xdr:rowOff>38100</xdr:rowOff>
    </xdr:from>
    <xdr:to>
      <xdr:col>6</xdr:col>
      <xdr:colOff>45061</xdr:colOff>
      <xdr:row>45</xdr:row>
      <xdr:rowOff>14466</xdr:rowOff>
    </xdr:to>
    <xdr:pic>
      <xdr:nvPicPr>
        <xdr:cNvPr id="2" name="Shape 56" descr="watermark.jpg">
          <a:extLst>
            <a:ext uri="{FF2B5EF4-FFF2-40B4-BE49-F238E27FC236}">
              <a16:creationId xmlns:a16="http://schemas.microsoft.com/office/drawing/2014/main" xmlns="" id="{4DF5727D-C517-47C8-86BA-201AE9DCCF42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>
          <a:alphaModFix/>
        </a:blip>
        <a:srcRect l="-230" t="8854" r="230" b="38442"/>
        <a:stretch/>
      </xdr:blipFill>
      <xdr:spPr>
        <a:xfrm>
          <a:off x="632460" y="7924800"/>
          <a:ext cx="2315821" cy="34212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activeCell="E15" sqref="E15"/>
    </sheetView>
  </sheetViews>
  <sheetFormatPr defaultRowHeight="15"/>
  <cols>
    <col min="1" max="1" width="14.28515625" bestFit="1" customWidth="1"/>
    <col min="2" max="3" width="10.140625" customWidth="1"/>
    <col min="5" max="5" width="41.85546875" customWidth="1"/>
  </cols>
  <sheetData>
    <row r="1" spans="1:9">
      <c r="B1" s="34" t="s">
        <v>0</v>
      </c>
      <c r="C1" s="34"/>
      <c r="E1" s="34" t="s">
        <v>7</v>
      </c>
      <c r="F1" s="34"/>
      <c r="H1" s="34" t="s">
        <v>8</v>
      </c>
      <c r="I1" s="34"/>
    </row>
    <row r="2" spans="1:9">
      <c r="B2" s="6" t="s">
        <v>1</v>
      </c>
      <c r="C2" s="6" t="s">
        <v>2</v>
      </c>
    </row>
    <row r="3" spans="1:9">
      <c r="B3" s="1">
        <v>1136</v>
      </c>
      <c r="C3" s="1">
        <v>1184</v>
      </c>
      <c r="E3" s="1">
        <f>B3-B$13</f>
        <v>-50</v>
      </c>
      <c r="F3" s="1">
        <f t="shared" ref="F3:F5" si="0">E3^2</f>
        <v>2500</v>
      </c>
      <c r="H3" s="1">
        <f>C3-C$13</f>
        <v>-38</v>
      </c>
      <c r="I3" s="1">
        <f t="shared" ref="I3:I12" si="1">H3^2</f>
        <v>1444</v>
      </c>
    </row>
    <row r="4" spans="1:9">
      <c r="B4" s="1">
        <v>1178</v>
      </c>
      <c r="C4" s="1">
        <v>1203</v>
      </c>
      <c r="E4" s="1">
        <f t="shared" ref="E4:E12" si="2">B4-B$13</f>
        <v>-8</v>
      </c>
      <c r="F4" s="1">
        <f t="shared" si="0"/>
        <v>64</v>
      </c>
      <c r="H4" s="1">
        <f t="shared" ref="H4:H12" si="3">C4-C$13</f>
        <v>-19</v>
      </c>
      <c r="I4" s="1">
        <f t="shared" si="1"/>
        <v>361</v>
      </c>
    </row>
    <row r="5" spans="1:9">
      <c r="B5" s="1">
        <v>1212</v>
      </c>
      <c r="C5" s="1">
        <v>1219</v>
      </c>
      <c r="E5" s="1">
        <f t="shared" si="2"/>
        <v>26</v>
      </c>
      <c r="F5" s="1">
        <f t="shared" si="0"/>
        <v>676</v>
      </c>
      <c r="H5" s="1">
        <f t="shared" si="3"/>
        <v>-3</v>
      </c>
      <c r="I5" s="1">
        <f t="shared" si="1"/>
        <v>9</v>
      </c>
    </row>
    <row r="6" spans="1:9">
      <c r="B6" s="1">
        <v>1193</v>
      </c>
      <c r="C6" s="2">
        <v>1238</v>
      </c>
      <c r="E6" s="1">
        <f t="shared" si="2"/>
        <v>7</v>
      </c>
      <c r="F6" s="1">
        <f>E6^2</f>
        <v>49</v>
      </c>
      <c r="H6" s="1">
        <f t="shared" si="3"/>
        <v>16</v>
      </c>
      <c r="I6" s="1">
        <f t="shared" si="1"/>
        <v>256</v>
      </c>
    </row>
    <row r="7" spans="1:9">
      <c r="B7" s="1">
        <v>1226</v>
      </c>
      <c r="C7" s="2">
        <v>1243</v>
      </c>
      <c r="E7" s="1">
        <f t="shared" si="2"/>
        <v>40</v>
      </c>
      <c r="F7" s="1">
        <f t="shared" ref="F7:F12" si="4">E7^2</f>
        <v>1600</v>
      </c>
      <c r="H7" s="1">
        <f t="shared" si="3"/>
        <v>21</v>
      </c>
      <c r="I7" s="1">
        <f t="shared" si="1"/>
        <v>441</v>
      </c>
    </row>
    <row r="8" spans="1:9">
      <c r="B8" s="1">
        <v>1154</v>
      </c>
      <c r="C8" s="2">
        <v>1204</v>
      </c>
      <c r="E8" s="1">
        <f t="shared" si="2"/>
        <v>-32</v>
      </c>
      <c r="F8" s="1">
        <f t="shared" si="4"/>
        <v>1024</v>
      </c>
      <c r="H8" s="1">
        <f t="shared" si="3"/>
        <v>-18</v>
      </c>
      <c r="I8" s="1">
        <f t="shared" si="1"/>
        <v>324</v>
      </c>
    </row>
    <row r="9" spans="1:9">
      <c r="B9" s="1">
        <v>1230</v>
      </c>
      <c r="C9" s="1">
        <v>1269</v>
      </c>
      <c r="E9" s="1">
        <f t="shared" si="2"/>
        <v>44</v>
      </c>
      <c r="F9" s="1">
        <f t="shared" si="4"/>
        <v>1936</v>
      </c>
      <c r="H9" s="1">
        <f t="shared" si="3"/>
        <v>47</v>
      </c>
      <c r="I9" s="1">
        <f t="shared" si="1"/>
        <v>2209</v>
      </c>
    </row>
    <row r="10" spans="1:9">
      <c r="B10" s="2">
        <v>1222</v>
      </c>
      <c r="C10" s="2">
        <v>1256</v>
      </c>
      <c r="E10" s="1">
        <f t="shared" si="2"/>
        <v>36</v>
      </c>
      <c r="F10" s="1">
        <f t="shared" si="4"/>
        <v>1296</v>
      </c>
      <c r="H10" s="1">
        <f t="shared" si="3"/>
        <v>34</v>
      </c>
      <c r="I10" s="1">
        <f t="shared" si="1"/>
        <v>1156</v>
      </c>
    </row>
    <row r="11" spans="1:9">
      <c r="B11" s="1">
        <v>1161</v>
      </c>
      <c r="C11" s="2">
        <v>1156</v>
      </c>
      <c r="E11" s="1">
        <f t="shared" si="2"/>
        <v>-25</v>
      </c>
      <c r="F11" s="1">
        <f t="shared" si="4"/>
        <v>625</v>
      </c>
      <c r="H11" s="1">
        <f t="shared" si="3"/>
        <v>-66</v>
      </c>
      <c r="I11" s="1">
        <f t="shared" si="1"/>
        <v>4356</v>
      </c>
    </row>
    <row r="12" spans="1:9">
      <c r="B12" s="2">
        <v>1148</v>
      </c>
      <c r="C12" s="3">
        <v>1248</v>
      </c>
      <c r="E12" s="1">
        <f t="shared" si="2"/>
        <v>-38</v>
      </c>
      <c r="F12" s="1">
        <f t="shared" si="4"/>
        <v>1444</v>
      </c>
      <c r="H12" s="1">
        <f t="shared" si="3"/>
        <v>26</v>
      </c>
      <c r="I12" s="1">
        <f t="shared" si="1"/>
        <v>676</v>
      </c>
    </row>
    <row r="13" spans="1:9">
      <c r="A13" s="5" t="s">
        <v>3</v>
      </c>
      <c r="B13" s="4">
        <f>AVERAGE(B3:B12)</f>
        <v>1186</v>
      </c>
      <c r="C13" s="1">
        <f>AVERAGE(C3:C12)</f>
        <v>1222</v>
      </c>
      <c r="F13" s="4">
        <f>SUM(F3:F12)</f>
        <v>11214</v>
      </c>
      <c r="I13" s="4">
        <f>SUM(I3:I12)</f>
        <v>11232</v>
      </c>
    </row>
    <row r="14" spans="1:9">
      <c r="A14" s="5" t="s">
        <v>4</v>
      </c>
      <c r="B14" s="1">
        <f>B15^2</f>
        <v>1246.0000000000002</v>
      </c>
      <c r="C14" s="1">
        <f>C15^2</f>
        <v>1248.0000000000002</v>
      </c>
      <c r="F14" s="7">
        <f>F13/B17</f>
        <v>1246</v>
      </c>
      <c r="I14" s="7">
        <f>I13/C17</f>
        <v>1248</v>
      </c>
    </row>
    <row r="15" spans="1:9">
      <c r="A15" s="5" t="s">
        <v>5</v>
      </c>
      <c r="B15">
        <f>_xlfn.STDEV.S(B3:B12)</f>
        <v>35.298725189445584</v>
      </c>
      <c r="C15">
        <f>_xlfn.STDEV.S(C3:C12)</f>
        <v>35.327043465311391</v>
      </c>
    </row>
    <row r="16" spans="1:9">
      <c r="A16" s="5" t="s">
        <v>9</v>
      </c>
      <c r="B16" s="1">
        <f>COUNTA(B3:B12)</f>
        <v>10</v>
      </c>
      <c r="C16" s="1">
        <f>COUNTA(C3:C12)</f>
        <v>10</v>
      </c>
    </row>
    <row r="17" spans="1:5">
      <c r="A17" s="5" t="s">
        <v>10</v>
      </c>
      <c r="B17" s="1">
        <f>B16-1</f>
        <v>9</v>
      </c>
      <c r="C17" s="1">
        <f>C16-1</f>
        <v>9</v>
      </c>
    </row>
    <row r="19" spans="1:5">
      <c r="A19" s="5" t="s">
        <v>11</v>
      </c>
      <c r="C19">
        <f>ABS(C13-B13)/SQRT((B14/B16)+(C14/C16))</f>
        <v>2.2795770510504845</v>
      </c>
    </row>
    <row r="20" spans="1:5">
      <c r="A20" s="5"/>
      <c r="E20">
        <f>((1246+1248)/10)^2</f>
        <v>62200.36</v>
      </c>
    </row>
    <row r="21" spans="1:5">
      <c r="A21" s="5" t="s">
        <v>40</v>
      </c>
      <c r="C21">
        <v>0.05</v>
      </c>
      <c r="E21">
        <f>(1/9)*((1246/10)^2)+(1/9)*((1248/10)^2)</f>
        <v>3455.5777777777771</v>
      </c>
    </row>
    <row r="22" spans="1:5">
      <c r="A22" s="5" t="s">
        <v>6</v>
      </c>
      <c r="C22">
        <f>COUNTA(B3:C12)-COUNTA(B3:C3)</f>
        <v>18</v>
      </c>
      <c r="E22">
        <f>E20/E21</f>
        <v>17.999988424511741</v>
      </c>
    </row>
    <row r="24" spans="1:5">
      <c r="A24" t="s">
        <v>38</v>
      </c>
      <c r="B24">
        <f>_xlfn.T.INV(C21,C22)</f>
        <v>-1.7340636066175394</v>
      </c>
    </row>
    <row r="25" spans="1:5">
      <c r="A25" t="s">
        <v>37</v>
      </c>
    </row>
    <row r="27" spans="1:5">
      <c r="A27" t="s">
        <v>39</v>
      </c>
      <c r="B27">
        <f>_xlfn.T.INV.2T(C21,C22)</f>
        <v>2.1009220402410378</v>
      </c>
    </row>
  </sheetData>
  <mergeCells count="3">
    <mergeCell ref="B1:C1"/>
    <mergeCell ref="E1:F1"/>
    <mergeCell ref="H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M21" sqref="M21"/>
    </sheetView>
  </sheetViews>
  <sheetFormatPr defaultRowHeight="15"/>
  <cols>
    <col min="1" max="1" width="41.28515625" bestFit="1" customWidth="1"/>
    <col min="2" max="2" width="12.7109375" bestFit="1" customWidth="1"/>
    <col min="3" max="3" width="9.7109375" bestFit="1" customWidth="1"/>
  </cols>
  <sheetData>
    <row r="1" spans="1:3">
      <c r="A1" t="s">
        <v>22</v>
      </c>
    </row>
    <row r="2" spans="1:3" ht="15.75" thickBot="1"/>
    <row r="3" spans="1:3">
      <c r="A3" s="10"/>
      <c r="B3" s="10" t="s">
        <v>12</v>
      </c>
      <c r="C3" s="10" t="s">
        <v>13</v>
      </c>
    </row>
    <row r="4" spans="1:3">
      <c r="A4" s="8" t="s">
        <v>3</v>
      </c>
      <c r="B4" s="8">
        <v>1186</v>
      </c>
      <c r="C4" s="8">
        <v>1222</v>
      </c>
    </row>
    <row r="5" spans="1:3">
      <c r="A5" s="8" t="s">
        <v>4</v>
      </c>
      <c r="B5" s="8">
        <v>1246</v>
      </c>
      <c r="C5" s="8">
        <v>1248</v>
      </c>
    </row>
    <row r="6" spans="1:3">
      <c r="A6" s="8" t="s">
        <v>14</v>
      </c>
      <c r="B6" s="8">
        <v>10</v>
      </c>
      <c r="C6" s="8">
        <v>10</v>
      </c>
    </row>
    <row r="7" spans="1:3">
      <c r="A7" s="8" t="s">
        <v>15</v>
      </c>
      <c r="B7" s="8">
        <v>0</v>
      </c>
      <c r="C7" s="8"/>
    </row>
    <row r="8" spans="1:3">
      <c r="A8" s="8" t="s">
        <v>16</v>
      </c>
      <c r="B8" s="8">
        <v>18</v>
      </c>
      <c r="C8" s="8"/>
    </row>
    <row r="9" spans="1:3">
      <c r="A9" s="8" t="s">
        <v>17</v>
      </c>
      <c r="B9" s="8">
        <v>-2.2795770510504845</v>
      </c>
      <c r="C9" s="8"/>
    </row>
    <row r="10" spans="1:3">
      <c r="A10" s="8" t="s">
        <v>18</v>
      </c>
      <c r="B10" s="8">
        <v>1.7522528133638308E-2</v>
      </c>
      <c r="C10" s="8"/>
    </row>
    <row r="11" spans="1:3">
      <c r="A11" s="8" t="s">
        <v>19</v>
      </c>
      <c r="B11" s="8">
        <v>1.7340636066175394</v>
      </c>
      <c r="C11" s="8"/>
    </row>
    <row r="12" spans="1:3">
      <c r="A12" s="8" t="s">
        <v>20</v>
      </c>
      <c r="B12" s="8">
        <v>3.5045056267276616E-2</v>
      </c>
      <c r="C12" s="8"/>
    </row>
    <row r="13" spans="1:3" ht="15.75" thickBot="1">
      <c r="A13" s="9" t="s">
        <v>21</v>
      </c>
      <c r="B13" s="9">
        <v>2.1009220402410378</v>
      </c>
      <c r="C1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1"/>
  <sheetViews>
    <sheetView tabSelected="1" workbookViewId="0">
      <selection activeCell="C19" sqref="C19"/>
    </sheetView>
  </sheetViews>
  <sheetFormatPr defaultRowHeight="15"/>
  <cols>
    <col min="1" max="1" width="14.28515625" bestFit="1" customWidth="1"/>
    <col min="2" max="3" width="10.140625" customWidth="1"/>
  </cols>
  <sheetData>
    <row r="1" spans="1:14">
      <c r="B1" s="34" t="s">
        <v>0</v>
      </c>
      <c r="C1" s="34"/>
      <c r="E1" s="34" t="s">
        <v>7</v>
      </c>
      <c r="F1" s="34"/>
      <c r="H1" s="34" t="s">
        <v>8</v>
      </c>
      <c r="I1" s="34"/>
    </row>
    <row r="2" spans="1:14">
      <c r="B2" s="6" t="s">
        <v>1</v>
      </c>
      <c r="C2" s="6" t="s">
        <v>2</v>
      </c>
    </row>
    <row r="3" spans="1:14">
      <c r="B3" s="1">
        <v>40</v>
      </c>
      <c r="C3" s="1">
        <v>43</v>
      </c>
      <c r="E3" s="1">
        <f>B3-B$13</f>
        <v>2</v>
      </c>
      <c r="F3" s="1">
        <f t="shared" ref="F3:F11" si="0">E3^2</f>
        <v>4</v>
      </c>
      <c r="H3" s="1">
        <f>C3-C$13</f>
        <v>2</v>
      </c>
      <c r="I3" s="1">
        <f t="shared" ref="I3:I11" si="1">H3^2</f>
        <v>4</v>
      </c>
    </row>
    <row r="4" spans="1:14">
      <c r="B4" s="1">
        <v>36</v>
      </c>
      <c r="C4" s="1">
        <v>41</v>
      </c>
      <c r="E4" s="1">
        <f t="shared" ref="E4:E11" si="2">B4-B$13</f>
        <v>-2</v>
      </c>
      <c r="F4" s="1">
        <f t="shared" si="0"/>
        <v>4</v>
      </c>
      <c r="H4" s="1">
        <f t="shared" ref="H4:H11" si="3">C4-C$13</f>
        <v>0</v>
      </c>
      <c r="I4" s="1">
        <f t="shared" si="1"/>
        <v>0</v>
      </c>
      <c r="N4">
        <v>25</v>
      </c>
    </row>
    <row r="5" spans="1:14">
      <c r="B5" s="1">
        <v>42</v>
      </c>
      <c r="C5" s="1">
        <v>44</v>
      </c>
      <c r="E5" s="1">
        <f t="shared" si="2"/>
        <v>4</v>
      </c>
      <c r="F5" s="1">
        <f t="shared" si="0"/>
        <v>16</v>
      </c>
      <c r="H5" s="1">
        <f t="shared" si="3"/>
        <v>3</v>
      </c>
      <c r="I5" s="1">
        <f t="shared" si="1"/>
        <v>9</v>
      </c>
      <c r="N5">
        <v>36</v>
      </c>
    </row>
    <row r="6" spans="1:14">
      <c r="B6" s="1">
        <v>36</v>
      </c>
      <c r="C6" s="1">
        <v>39</v>
      </c>
      <c r="E6" s="1">
        <f t="shared" si="2"/>
        <v>-2</v>
      </c>
      <c r="F6" s="1">
        <f t="shared" si="0"/>
        <v>4</v>
      </c>
      <c r="H6" s="1">
        <f t="shared" si="3"/>
        <v>-2</v>
      </c>
      <c r="I6" s="1">
        <f t="shared" si="1"/>
        <v>4</v>
      </c>
    </row>
    <row r="7" spans="1:14">
      <c r="B7" s="1">
        <v>35</v>
      </c>
      <c r="C7" s="1">
        <v>37</v>
      </c>
      <c r="E7" s="1">
        <f t="shared" si="2"/>
        <v>-3</v>
      </c>
      <c r="F7" s="1">
        <f t="shared" si="0"/>
        <v>9</v>
      </c>
      <c r="H7" s="1">
        <f t="shared" si="3"/>
        <v>-4</v>
      </c>
      <c r="I7" s="1">
        <f t="shared" si="1"/>
        <v>16</v>
      </c>
    </row>
    <row r="8" spans="1:14">
      <c r="B8" s="1">
        <v>35</v>
      </c>
      <c r="C8" s="1">
        <v>35</v>
      </c>
      <c r="E8" s="1">
        <f t="shared" si="2"/>
        <v>-3</v>
      </c>
      <c r="F8" s="1">
        <f t="shared" si="0"/>
        <v>9</v>
      </c>
      <c r="H8" s="1">
        <f t="shared" si="3"/>
        <v>-6</v>
      </c>
      <c r="I8" s="1">
        <f t="shared" si="1"/>
        <v>36</v>
      </c>
    </row>
    <row r="9" spans="1:14">
      <c r="B9" s="2">
        <v>41</v>
      </c>
      <c r="C9" s="2">
        <v>44</v>
      </c>
      <c r="E9" s="1">
        <f t="shared" si="2"/>
        <v>3</v>
      </c>
      <c r="F9" s="1">
        <f t="shared" si="0"/>
        <v>9</v>
      </c>
      <c r="H9" s="1">
        <f t="shared" si="3"/>
        <v>3</v>
      </c>
      <c r="I9" s="1">
        <f t="shared" si="1"/>
        <v>9</v>
      </c>
    </row>
    <row r="10" spans="1:14">
      <c r="B10" s="1">
        <v>43</v>
      </c>
      <c r="C10" s="2">
        <v>46</v>
      </c>
      <c r="E10" s="1">
        <f t="shared" si="2"/>
        <v>5</v>
      </c>
      <c r="F10" s="1">
        <f t="shared" si="0"/>
        <v>25</v>
      </c>
      <c r="H10" s="1">
        <f t="shared" si="3"/>
        <v>5</v>
      </c>
      <c r="I10" s="1">
        <f t="shared" si="1"/>
        <v>25</v>
      </c>
    </row>
    <row r="11" spans="1:14">
      <c r="B11" s="2">
        <v>34</v>
      </c>
      <c r="C11" s="3">
        <v>40</v>
      </c>
      <c r="E11" s="1">
        <f t="shared" si="2"/>
        <v>-4</v>
      </c>
      <c r="F11" s="1">
        <f t="shared" si="0"/>
        <v>16</v>
      </c>
      <c r="H11" s="1">
        <f t="shared" si="3"/>
        <v>-1</v>
      </c>
      <c r="I11" s="1">
        <f t="shared" si="1"/>
        <v>1</v>
      </c>
    </row>
    <row r="12" spans="1:14">
      <c r="A12" s="5" t="s">
        <v>23</v>
      </c>
      <c r="B12" s="11">
        <f>SUM(B3:B11)</f>
        <v>342</v>
      </c>
      <c r="C12" s="11">
        <f>SUM(C3:C11)</f>
        <v>369</v>
      </c>
      <c r="E12" s="1"/>
      <c r="F12" s="4">
        <f>SUM(F3:F11)</f>
        <v>96</v>
      </c>
      <c r="I12" s="4">
        <f>SUM(I3:I11)</f>
        <v>104</v>
      </c>
    </row>
    <row r="13" spans="1:14">
      <c r="A13" s="5" t="s">
        <v>3</v>
      </c>
      <c r="B13" s="4">
        <f>AVERAGE(B3:B11)</f>
        <v>38</v>
      </c>
      <c r="C13" s="1">
        <f>AVERAGE(C3:C11)</f>
        <v>41</v>
      </c>
    </row>
    <row r="14" spans="1:14">
      <c r="A14" s="5" t="s">
        <v>4</v>
      </c>
      <c r="B14" s="1">
        <f>B15^2</f>
        <v>11.999999999999998</v>
      </c>
      <c r="C14" s="1">
        <f>C15^2</f>
        <v>12.999999999999998</v>
      </c>
      <c r="F14" s="7">
        <f>F12/B17</f>
        <v>12</v>
      </c>
      <c r="I14" s="7">
        <f>I12/C17</f>
        <v>13</v>
      </c>
    </row>
    <row r="15" spans="1:14">
      <c r="A15" s="5" t="s">
        <v>5</v>
      </c>
      <c r="B15">
        <f>_xlfn.STDEV.S(B3:B11)</f>
        <v>3.4641016151377544</v>
      </c>
      <c r="C15">
        <f>_xlfn.STDEV.S(C3:C11)</f>
        <v>3.6055512754639891</v>
      </c>
    </row>
    <row r="16" spans="1:14">
      <c r="A16" s="5" t="s">
        <v>9</v>
      </c>
      <c r="B16" s="1">
        <f>COUNTA(B3:B11)</f>
        <v>9</v>
      </c>
      <c r="C16" s="1">
        <f>COUNTA(C3:C11)</f>
        <v>9</v>
      </c>
    </row>
    <row r="17" spans="1:3">
      <c r="A17" s="5" t="s">
        <v>10</v>
      </c>
      <c r="B17" s="1">
        <f>B16-1</f>
        <v>8</v>
      </c>
      <c r="C17" s="1">
        <f>C16-1</f>
        <v>8</v>
      </c>
    </row>
    <row r="19" spans="1:3">
      <c r="A19" s="5" t="s">
        <v>11</v>
      </c>
      <c r="C19">
        <f>ABS(C13-B13)/SQRT((B14/B16)+(C14/C16))</f>
        <v>1.8000000000000003</v>
      </c>
    </row>
    <row r="21" spans="1:3">
      <c r="A21" s="5" t="s">
        <v>6</v>
      </c>
      <c r="C21">
        <f>COUNTA(B3:B11)+COUNTA(C3:C11)-2</f>
        <v>16</v>
      </c>
    </row>
  </sheetData>
  <mergeCells count="3">
    <mergeCell ref="B1:C1"/>
    <mergeCell ref="E1:F1"/>
    <mergeCell ref="H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B8" sqref="B8"/>
    </sheetView>
  </sheetViews>
  <sheetFormatPr defaultRowHeight="15"/>
  <cols>
    <col min="1" max="1" width="27.7109375" customWidth="1"/>
    <col min="2" max="2" width="12" bestFit="1" customWidth="1"/>
    <col min="3" max="3" width="9.7109375" bestFit="1" customWidth="1"/>
  </cols>
  <sheetData>
    <row r="1" spans="1:3">
      <c r="A1" t="s">
        <v>22</v>
      </c>
    </row>
    <row r="2" spans="1:3" ht="15.75" thickBot="1"/>
    <row r="3" spans="1:3">
      <c r="A3" s="10"/>
      <c r="B3" s="10" t="s">
        <v>12</v>
      </c>
      <c r="C3" s="10" t="s">
        <v>13</v>
      </c>
    </row>
    <row r="4" spans="1:3">
      <c r="A4" s="8" t="s">
        <v>3</v>
      </c>
      <c r="B4" s="8">
        <v>38</v>
      </c>
      <c r="C4" s="8">
        <v>41</v>
      </c>
    </row>
    <row r="5" spans="1:3">
      <c r="A5" s="8" t="s">
        <v>4</v>
      </c>
      <c r="B5" s="8">
        <v>12</v>
      </c>
      <c r="C5" s="8">
        <v>13</v>
      </c>
    </row>
    <row r="6" spans="1:3">
      <c r="A6" s="8" t="s">
        <v>14</v>
      </c>
      <c r="B6" s="8">
        <v>9</v>
      </c>
      <c r="C6" s="8">
        <v>9</v>
      </c>
    </row>
    <row r="7" spans="1:3">
      <c r="A7" s="8" t="s">
        <v>15</v>
      </c>
      <c r="B7" s="8">
        <v>0</v>
      </c>
      <c r="C7" s="8"/>
    </row>
    <row r="8" spans="1:3">
      <c r="A8" s="8" t="s">
        <v>16</v>
      </c>
      <c r="B8" s="8">
        <v>16</v>
      </c>
      <c r="C8" s="8"/>
    </row>
    <row r="9" spans="1:3">
      <c r="A9" s="8" t="s">
        <v>17</v>
      </c>
      <c r="B9" s="8">
        <v>-1.7999999999999998</v>
      </c>
      <c r="C9" s="8"/>
    </row>
    <row r="10" spans="1:3">
      <c r="A10" s="8" t="s">
        <v>18</v>
      </c>
      <c r="B10" s="8">
        <v>4.5371617360459249E-2</v>
      </c>
      <c r="C10" s="8"/>
    </row>
    <row r="11" spans="1:3">
      <c r="A11" s="8" t="s">
        <v>19</v>
      </c>
      <c r="B11" s="8">
        <v>1.7458836762762506</v>
      </c>
      <c r="C11" s="8"/>
    </row>
    <row r="12" spans="1:3">
      <c r="A12" s="8" t="s">
        <v>20</v>
      </c>
      <c r="B12" s="8">
        <v>9.0743234720918498E-2</v>
      </c>
      <c r="C12" s="8"/>
    </row>
    <row r="13" spans="1:3" ht="15.75" thickBot="1">
      <c r="A13" s="9" t="s">
        <v>21</v>
      </c>
      <c r="B13" s="9">
        <v>2.119905299221255</v>
      </c>
      <c r="C1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3"/>
  <sheetViews>
    <sheetView workbookViewId="0">
      <pane xSplit="2" ySplit="4" topLeftCell="C20" activePane="bottomRight" state="frozen"/>
      <selection pane="topRight" activeCell="B1" sqref="B1"/>
      <selection pane="bottomLeft" activeCell="A5" sqref="A5"/>
      <selection pane="bottomRight" activeCell="H21" sqref="H21"/>
    </sheetView>
  </sheetViews>
  <sheetFormatPr defaultRowHeight="15"/>
  <cols>
    <col min="1" max="1" width="6.7109375" customWidth="1"/>
    <col min="2" max="2" width="3.5703125" customWidth="1"/>
    <col min="3" max="13" width="8" customWidth="1"/>
  </cols>
  <sheetData>
    <row r="1" spans="1:13" s="33" customFormat="1" ht="18.75">
      <c r="B1" s="35" t="s">
        <v>44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18">
      <c r="A2" s="39" t="s">
        <v>24</v>
      </c>
      <c r="B2" s="40"/>
      <c r="C2" s="14" t="s">
        <v>27</v>
      </c>
      <c r="D2" s="14" t="s">
        <v>28</v>
      </c>
      <c r="E2" s="14" t="s">
        <v>29</v>
      </c>
      <c r="F2" s="14" t="s">
        <v>30</v>
      </c>
      <c r="G2" s="14" t="s">
        <v>31</v>
      </c>
      <c r="H2" s="14" t="s">
        <v>32</v>
      </c>
      <c r="I2" s="14" t="s">
        <v>33</v>
      </c>
      <c r="J2" s="14" t="s">
        <v>34</v>
      </c>
      <c r="K2" s="14" t="s">
        <v>35</v>
      </c>
      <c r="L2" s="14" t="s">
        <v>36</v>
      </c>
      <c r="M2" s="25" t="s">
        <v>42</v>
      </c>
    </row>
    <row r="3" spans="1:13" s="12" customFormat="1">
      <c r="A3" s="41" t="s">
        <v>25</v>
      </c>
      <c r="B3" s="42"/>
      <c r="C3" s="12">
        <v>0.5</v>
      </c>
      <c r="D3" s="12">
        <v>0.25</v>
      </c>
      <c r="E3" s="12">
        <v>0.2</v>
      </c>
      <c r="F3" s="12">
        <v>0.15</v>
      </c>
      <c r="G3" s="12">
        <v>0.1</v>
      </c>
      <c r="H3" s="12">
        <v>0.05</v>
      </c>
      <c r="I3" s="13">
        <v>2.5000000000000001E-2</v>
      </c>
      <c r="J3" s="12">
        <v>0.01</v>
      </c>
      <c r="K3" s="13">
        <v>5.0000000000000001E-3</v>
      </c>
      <c r="L3" s="13">
        <v>1E-3</v>
      </c>
      <c r="M3" s="26">
        <v>5.0000000000000001E-4</v>
      </c>
    </row>
    <row r="4" spans="1:13" s="12" customFormat="1" ht="15.75" thickBot="1">
      <c r="A4" s="43" t="s">
        <v>26</v>
      </c>
      <c r="B4" s="44"/>
      <c r="C4" s="17">
        <f>C3*2</f>
        <v>1</v>
      </c>
      <c r="D4" s="17">
        <f t="shared" ref="D4:M4" si="0">D3*2</f>
        <v>0.5</v>
      </c>
      <c r="E4" s="17">
        <f t="shared" si="0"/>
        <v>0.4</v>
      </c>
      <c r="F4" s="17">
        <f t="shared" si="0"/>
        <v>0.3</v>
      </c>
      <c r="G4" s="17">
        <f t="shared" si="0"/>
        <v>0.2</v>
      </c>
      <c r="H4" s="17">
        <f t="shared" si="0"/>
        <v>0.1</v>
      </c>
      <c r="I4" s="17">
        <f t="shared" si="0"/>
        <v>0.05</v>
      </c>
      <c r="J4" s="17">
        <f t="shared" si="0"/>
        <v>0.02</v>
      </c>
      <c r="K4" s="17">
        <f t="shared" si="0"/>
        <v>0.01</v>
      </c>
      <c r="L4" s="18">
        <f t="shared" si="0"/>
        <v>2E-3</v>
      </c>
      <c r="M4" s="27">
        <f t="shared" si="0"/>
        <v>1E-3</v>
      </c>
    </row>
    <row r="5" spans="1:13">
      <c r="B5" s="20" t="s">
        <v>16</v>
      </c>
      <c r="M5" s="28"/>
    </row>
    <row r="6" spans="1:13">
      <c r="B6" s="16">
        <v>1</v>
      </c>
      <c r="C6" s="13">
        <f t="shared" ref="C6:C38" si="1">_xlfn.T.INV(C$3,$B6)</f>
        <v>0</v>
      </c>
      <c r="D6" s="13">
        <f>_xlfn.T.INV(1-D$3,$B6)</f>
        <v>1</v>
      </c>
      <c r="E6" s="13">
        <f t="shared" ref="E6:M21" si="2">_xlfn.T.INV(1-E$3,$B6)</f>
        <v>1.376381920471174</v>
      </c>
      <c r="F6" s="13">
        <f t="shared" si="2"/>
        <v>1.9626105055051501</v>
      </c>
      <c r="G6" s="13">
        <f t="shared" si="2"/>
        <v>3.0776835371752544</v>
      </c>
      <c r="H6" s="13">
        <f t="shared" si="2"/>
        <v>6.3137515146750376</v>
      </c>
      <c r="I6" s="13">
        <f t="shared" si="2"/>
        <v>12.706204736174694</v>
      </c>
      <c r="J6" s="13">
        <f t="shared" si="2"/>
        <v>31.820515953773928</v>
      </c>
      <c r="K6" s="13">
        <f t="shared" si="2"/>
        <v>63.656741162871526</v>
      </c>
      <c r="L6" s="13">
        <f t="shared" si="2"/>
        <v>318.30883898555015</v>
      </c>
      <c r="M6" s="29">
        <f t="shared" si="2"/>
        <v>636.6192487687897</v>
      </c>
    </row>
    <row r="7" spans="1:13">
      <c r="B7" s="16">
        <v>2</v>
      </c>
      <c r="C7" s="13">
        <f t="shared" si="1"/>
        <v>0</v>
      </c>
      <c r="D7" s="13">
        <f>_xlfn.T.INV(1-D$3,$B7)</f>
        <v>0.81649658092772592</v>
      </c>
      <c r="E7" s="13">
        <f t="shared" si="2"/>
        <v>1.0606601717798214</v>
      </c>
      <c r="F7" s="13">
        <f t="shared" si="2"/>
        <v>1.3862065601673439</v>
      </c>
      <c r="G7" s="13">
        <f t="shared" si="2"/>
        <v>1.8856180831641269</v>
      </c>
      <c r="H7" s="13">
        <f t="shared" si="2"/>
        <v>2.9199855803537247</v>
      </c>
      <c r="I7" s="13">
        <f t="shared" si="2"/>
        <v>4.3026527297494619</v>
      </c>
      <c r="J7" s="13">
        <f t="shared" si="2"/>
        <v>6.9645567342832715</v>
      </c>
      <c r="K7" s="13">
        <f t="shared" si="2"/>
        <v>9.9248432009182892</v>
      </c>
      <c r="L7" s="13">
        <f t="shared" si="2"/>
        <v>22.327124770119866</v>
      </c>
      <c r="M7" s="29">
        <f t="shared" si="2"/>
        <v>31.599054576445365</v>
      </c>
    </row>
    <row r="8" spans="1:13">
      <c r="B8" s="16">
        <v>3</v>
      </c>
      <c r="C8" s="13">
        <f t="shared" si="1"/>
        <v>0</v>
      </c>
      <c r="D8" s="13">
        <f t="shared" ref="D8:M30" si="3">_xlfn.T.INV(1-D$3,$B8)</f>
        <v>0.76489232840434507</v>
      </c>
      <c r="E8" s="13">
        <f t="shared" si="2"/>
        <v>0.97847231236330501</v>
      </c>
      <c r="F8" s="13">
        <f t="shared" si="2"/>
        <v>1.2497781050332251</v>
      </c>
      <c r="G8" s="13">
        <f t="shared" si="2"/>
        <v>1.63774435369621</v>
      </c>
      <c r="H8" s="13">
        <f t="shared" si="2"/>
        <v>2.3533634348018233</v>
      </c>
      <c r="I8" s="13">
        <f t="shared" si="2"/>
        <v>3.1824463052837078</v>
      </c>
      <c r="J8" s="13">
        <f t="shared" si="2"/>
        <v>4.5407028585681317</v>
      </c>
      <c r="K8" s="13">
        <f t="shared" si="2"/>
        <v>5.8409093097333553</v>
      </c>
      <c r="L8" s="13">
        <f t="shared" si="2"/>
        <v>10.214531852407381</v>
      </c>
      <c r="M8" s="29">
        <f t="shared" si="2"/>
        <v>12.923978636687965</v>
      </c>
    </row>
    <row r="9" spans="1:13">
      <c r="B9" s="16">
        <v>4</v>
      </c>
      <c r="C9" s="13">
        <f t="shared" si="1"/>
        <v>0</v>
      </c>
      <c r="D9" s="13">
        <f t="shared" si="3"/>
        <v>0.74069708411268287</v>
      </c>
      <c r="E9" s="13">
        <f t="shared" si="2"/>
        <v>0.94096457723518112</v>
      </c>
      <c r="F9" s="13">
        <f t="shared" si="2"/>
        <v>1.189566852443694</v>
      </c>
      <c r="G9" s="13">
        <f t="shared" si="2"/>
        <v>1.5332062740589445</v>
      </c>
      <c r="H9" s="13">
        <f t="shared" si="2"/>
        <v>2.131846786326649</v>
      </c>
      <c r="I9" s="13">
        <f t="shared" si="2"/>
        <v>2.776445105197793</v>
      </c>
      <c r="J9" s="13">
        <f t="shared" si="2"/>
        <v>3.7469473879791959</v>
      </c>
      <c r="K9" s="13">
        <f t="shared" si="2"/>
        <v>4.6040948713499921</v>
      </c>
      <c r="L9" s="13">
        <f t="shared" si="2"/>
        <v>7.1731822197823059</v>
      </c>
      <c r="M9" s="29">
        <f t="shared" si="2"/>
        <v>8.6103015813795221</v>
      </c>
    </row>
    <row r="10" spans="1:13">
      <c r="B10" s="31">
        <v>5</v>
      </c>
      <c r="C10" s="32">
        <f t="shared" si="1"/>
        <v>0</v>
      </c>
      <c r="D10" s="32">
        <f t="shared" si="3"/>
        <v>0.72668684380042159</v>
      </c>
      <c r="E10" s="32">
        <f t="shared" si="2"/>
        <v>0.91954378024082639</v>
      </c>
      <c r="F10" s="32">
        <f t="shared" si="2"/>
        <v>1.1557673428942929</v>
      </c>
      <c r="G10" s="32">
        <f t="shared" si="2"/>
        <v>1.4758840488244818</v>
      </c>
      <c r="H10" s="32">
        <f t="shared" si="2"/>
        <v>2.0150483733330233</v>
      </c>
      <c r="I10" s="32">
        <f t="shared" si="2"/>
        <v>2.570581835636315</v>
      </c>
      <c r="J10" s="32">
        <f t="shared" si="2"/>
        <v>3.3649299989072183</v>
      </c>
      <c r="K10" s="32">
        <f t="shared" si="2"/>
        <v>4.0321429835552269</v>
      </c>
      <c r="L10" s="32">
        <f t="shared" si="2"/>
        <v>5.8934295313560083</v>
      </c>
      <c r="M10" s="30">
        <f t="shared" si="2"/>
        <v>6.8688266258812734</v>
      </c>
    </row>
    <row r="11" spans="1:13">
      <c r="B11" s="16">
        <v>6</v>
      </c>
      <c r="C11" s="13">
        <f t="shared" si="1"/>
        <v>0</v>
      </c>
      <c r="D11" s="13">
        <f t="shared" si="3"/>
        <v>0.71755819649141217</v>
      </c>
      <c r="E11" s="13">
        <f t="shared" si="2"/>
        <v>0.905703285180531</v>
      </c>
      <c r="F11" s="13">
        <f t="shared" si="2"/>
        <v>1.1341569306757562</v>
      </c>
      <c r="G11" s="13">
        <f t="shared" si="2"/>
        <v>1.4397557472651481</v>
      </c>
      <c r="H11" s="13">
        <f t="shared" si="2"/>
        <v>1.9431802805153022</v>
      </c>
      <c r="I11" s="13">
        <f t="shared" si="2"/>
        <v>2.4469118511449688</v>
      </c>
      <c r="J11" s="13">
        <f t="shared" si="2"/>
        <v>3.1426684032909824</v>
      </c>
      <c r="K11" s="13">
        <f t="shared" si="2"/>
        <v>3.7074280213247786</v>
      </c>
      <c r="L11" s="13">
        <f t="shared" si="2"/>
        <v>5.2076262387253625</v>
      </c>
      <c r="M11" s="29">
        <f t="shared" si="2"/>
        <v>5.9588161788188847</v>
      </c>
    </row>
    <row r="12" spans="1:13">
      <c r="B12" s="16">
        <v>7</v>
      </c>
      <c r="C12" s="13">
        <f t="shared" si="1"/>
        <v>0</v>
      </c>
      <c r="D12" s="13">
        <f t="shared" si="3"/>
        <v>0.71114177808178591</v>
      </c>
      <c r="E12" s="13">
        <f t="shared" si="2"/>
        <v>0.89602964431376519</v>
      </c>
      <c r="F12" s="13">
        <f t="shared" si="2"/>
        <v>1.119159128361364</v>
      </c>
      <c r="G12" s="13">
        <f t="shared" si="2"/>
        <v>1.4149239276505086</v>
      </c>
      <c r="H12" s="13">
        <f t="shared" si="2"/>
        <v>1.8945786050900069</v>
      </c>
      <c r="I12" s="13">
        <f t="shared" si="2"/>
        <v>2.3646242515927849</v>
      </c>
      <c r="J12" s="13">
        <f t="shared" si="2"/>
        <v>2.9979515668685282</v>
      </c>
      <c r="K12" s="13">
        <f t="shared" si="2"/>
        <v>3.4994832973504928</v>
      </c>
      <c r="L12" s="13">
        <f t="shared" si="2"/>
        <v>4.7852896286383331</v>
      </c>
      <c r="M12" s="29">
        <f t="shared" si="2"/>
        <v>5.4078825208618282</v>
      </c>
    </row>
    <row r="13" spans="1:13">
      <c r="B13" s="16">
        <v>8</v>
      </c>
      <c r="C13" s="13">
        <f t="shared" si="1"/>
        <v>0</v>
      </c>
      <c r="D13" s="13">
        <f t="shared" si="3"/>
        <v>0.70638661264483749</v>
      </c>
      <c r="E13" s="13">
        <f t="shared" si="2"/>
        <v>0.88888951776701974</v>
      </c>
      <c r="F13" s="13">
        <f t="shared" si="2"/>
        <v>1.1081454445582559</v>
      </c>
      <c r="G13" s="13">
        <f t="shared" si="2"/>
        <v>1.3968153097438649</v>
      </c>
      <c r="H13" s="13">
        <f t="shared" si="2"/>
        <v>1.8595480375308975</v>
      </c>
      <c r="I13" s="13">
        <f t="shared" si="2"/>
        <v>2.3060041352041662</v>
      </c>
      <c r="J13" s="13">
        <f t="shared" si="2"/>
        <v>2.896459447709621</v>
      </c>
      <c r="K13" s="13">
        <f t="shared" si="2"/>
        <v>3.3553873313333948</v>
      </c>
      <c r="L13" s="13">
        <f t="shared" si="2"/>
        <v>4.5007909337237244</v>
      </c>
      <c r="M13" s="29">
        <f t="shared" si="2"/>
        <v>5.0413054333734557</v>
      </c>
    </row>
    <row r="14" spans="1:13">
      <c r="B14" s="16">
        <v>9</v>
      </c>
      <c r="C14" s="13">
        <f t="shared" si="1"/>
        <v>0</v>
      </c>
      <c r="D14" s="13">
        <f t="shared" si="3"/>
        <v>0.70272214675132494</v>
      </c>
      <c r="E14" s="13">
        <f t="shared" si="2"/>
        <v>0.88340385968553581</v>
      </c>
      <c r="F14" s="13">
        <f t="shared" si="2"/>
        <v>1.0997161963946571</v>
      </c>
      <c r="G14" s="13">
        <f t="shared" si="2"/>
        <v>1.3830287383966327</v>
      </c>
      <c r="H14" s="13">
        <f t="shared" si="2"/>
        <v>1.8331129326562368</v>
      </c>
      <c r="I14" s="13">
        <f t="shared" si="2"/>
        <v>2.2621571627982049</v>
      </c>
      <c r="J14" s="13">
        <f t="shared" si="2"/>
        <v>2.8214379250258079</v>
      </c>
      <c r="K14" s="13">
        <f t="shared" si="2"/>
        <v>3.2498355415921263</v>
      </c>
      <c r="L14" s="13">
        <f t="shared" si="2"/>
        <v>4.2968056627299189</v>
      </c>
      <c r="M14" s="29">
        <f t="shared" si="2"/>
        <v>4.780912585931218</v>
      </c>
    </row>
    <row r="15" spans="1:13">
      <c r="B15" s="31">
        <v>10</v>
      </c>
      <c r="C15" s="32">
        <f t="shared" si="1"/>
        <v>0</v>
      </c>
      <c r="D15" s="32">
        <f t="shared" si="3"/>
        <v>0.69981206131243168</v>
      </c>
      <c r="E15" s="32">
        <f t="shared" si="2"/>
        <v>0.87905782855058912</v>
      </c>
      <c r="F15" s="32">
        <f t="shared" si="2"/>
        <v>1.0930580735905258</v>
      </c>
      <c r="G15" s="32">
        <f t="shared" si="2"/>
        <v>1.3721836411103363</v>
      </c>
      <c r="H15" s="32">
        <f t="shared" si="2"/>
        <v>1.8124611228116754</v>
      </c>
      <c r="I15" s="32">
        <f t="shared" si="2"/>
        <v>2.2281388519862744</v>
      </c>
      <c r="J15" s="32">
        <f t="shared" si="2"/>
        <v>2.7637694581126957</v>
      </c>
      <c r="K15" s="32">
        <f t="shared" si="2"/>
        <v>3.1692726726169509</v>
      </c>
      <c r="L15" s="32">
        <f t="shared" si="2"/>
        <v>4.1437004940465894</v>
      </c>
      <c r="M15" s="30">
        <f t="shared" si="2"/>
        <v>4.5868938587027079</v>
      </c>
    </row>
    <row r="16" spans="1:13">
      <c r="B16" s="16">
        <v>11</v>
      </c>
      <c r="C16" s="13">
        <f t="shared" si="1"/>
        <v>0</v>
      </c>
      <c r="D16" s="13">
        <f t="shared" si="3"/>
        <v>0.69744532755988053</v>
      </c>
      <c r="E16" s="13">
        <f t="shared" si="2"/>
        <v>0.87552997807388222</v>
      </c>
      <c r="F16" s="13">
        <f t="shared" si="2"/>
        <v>1.0876663803503823</v>
      </c>
      <c r="G16" s="13">
        <f t="shared" si="2"/>
        <v>1.3634303180205409</v>
      </c>
      <c r="H16" s="13">
        <f t="shared" si="2"/>
        <v>1.795884818704043</v>
      </c>
      <c r="I16" s="13">
        <f t="shared" si="2"/>
        <v>2.2009851600916384</v>
      </c>
      <c r="J16" s="13">
        <f t="shared" si="2"/>
        <v>2.7180791838138609</v>
      </c>
      <c r="K16" s="13">
        <f t="shared" si="2"/>
        <v>3.10580651553928</v>
      </c>
      <c r="L16" s="13">
        <f t="shared" si="2"/>
        <v>4.0247010376307379</v>
      </c>
      <c r="M16" s="29">
        <f t="shared" si="2"/>
        <v>4.436979338234516</v>
      </c>
    </row>
    <row r="17" spans="2:13">
      <c r="B17" s="16">
        <v>12</v>
      </c>
      <c r="C17" s="13">
        <f t="shared" si="1"/>
        <v>0</v>
      </c>
      <c r="D17" s="13">
        <f t="shared" si="3"/>
        <v>0.69548286551179161</v>
      </c>
      <c r="E17" s="13">
        <f t="shared" si="2"/>
        <v>0.87260929158813938</v>
      </c>
      <c r="F17" s="13">
        <f t="shared" si="2"/>
        <v>1.0832114204565071</v>
      </c>
      <c r="G17" s="13">
        <f t="shared" si="2"/>
        <v>1.3562173340232055</v>
      </c>
      <c r="H17" s="13">
        <f t="shared" si="2"/>
        <v>1.7822875556493194</v>
      </c>
      <c r="I17" s="13">
        <f t="shared" si="2"/>
        <v>2.178812829667228</v>
      </c>
      <c r="J17" s="13">
        <f t="shared" si="2"/>
        <v>2.6809979931209136</v>
      </c>
      <c r="K17" s="13">
        <f t="shared" si="2"/>
        <v>3.0545395893929017</v>
      </c>
      <c r="L17" s="13">
        <f t="shared" si="2"/>
        <v>3.9296332646264913</v>
      </c>
      <c r="M17" s="29">
        <f t="shared" si="2"/>
        <v>4.3177912836062466</v>
      </c>
    </row>
    <row r="18" spans="2:13">
      <c r="B18" s="16">
        <v>13</v>
      </c>
      <c r="C18" s="13">
        <f t="shared" si="1"/>
        <v>0</v>
      </c>
      <c r="D18" s="13">
        <f t="shared" si="3"/>
        <v>0.69382930423544042</v>
      </c>
      <c r="E18" s="13">
        <f t="shared" si="2"/>
        <v>0.87015153396817402</v>
      </c>
      <c r="F18" s="13">
        <f t="shared" si="2"/>
        <v>1.0794687370358969</v>
      </c>
      <c r="G18" s="13">
        <f t="shared" si="2"/>
        <v>1.3501712887800554</v>
      </c>
      <c r="H18" s="13">
        <f t="shared" si="2"/>
        <v>1.7709333959868729</v>
      </c>
      <c r="I18" s="13">
        <f t="shared" si="2"/>
        <v>2.1603686564627917</v>
      </c>
      <c r="J18" s="13">
        <f t="shared" si="2"/>
        <v>2.6503088379121915</v>
      </c>
      <c r="K18" s="13">
        <f t="shared" si="2"/>
        <v>3.0122758387165782</v>
      </c>
      <c r="L18" s="13">
        <f t="shared" si="2"/>
        <v>3.8519823911683875</v>
      </c>
      <c r="M18" s="29">
        <f t="shared" si="2"/>
        <v>4.2208317277071812</v>
      </c>
    </row>
    <row r="19" spans="2:13">
      <c r="B19" s="16">
        <v>14</v>
      </c>
      <c r="C19" s="13">
        <f t="shared" si="1"/>
        <v>0</v>
      </c>
      <c r="D19" s="13">
        <f t="shared" si="3"/>
        <v>0.69241706957000537</v>
      </c>
      <c r="E19" s="13">
        <f t="shared" si="2"/>
        <v>0.86805478155742033</v>
      </c>
      <c r="F19" s="13">
        <f t="shared" si="2"/>
        <v>1.0762802445838149</v>
      </c>
      <c r="G19" s="13">
        <f t="shared" si="2"/>
        <v>1.3450303744546506</v>
      </c>
      <c r="H19" s="13">
        <f t="shared" si="2"/>
        <v>1.7613101357748921</v>
      </c>
      <c r="I19" s="13">
        <f t="shared" si="2"/>
        <v>2.1447866879178035</v>
      </c>
      <c r="J19" s="13">
        <f t="shared" si="2"/>
        <v>2.6244940675900517</v>
      </c>
      <c r="K19" s="13">
        <f t="shared" si="2"/>
        <v>2.9768427343708344</v>
      </c>
      <c r="L19" s="13">
        <f t="shared" si="2"/>
        <v>3.7873902375233461</v>
      </c>
      <c r="M19" s="29">
        <f t="shared" si="2"/>
        <v>4.1404541127382588</v>
      </c>
    </row>
    <row r="20" spans="2:13">
      <c r="B20" s="31">
        <v>15</v>
      </c>
      <c r="C20" s="32">
        <f t="shared" si="1"/>
        <v>0</v>
      </c>
      <c r="D20" s="32">
        <f t="shared" si="3"/>
        <v>0.6911969489584906</v>
      </c>
      <c r="E20" s="32">
        <f t="shared" si="2"/>
        <v>0.86624497319495286</v>
      </c>
      <c r="F20" s="32">
        <f t="shared" si="2"/>
        <v>1.0735313955824191</v>
      </c>
      <c r="G20" s="32">
        <f t="shared" si="2"/>
        <v>1.3406056078504547</v>
      </c>
      <c r="H20" s="32">
        <f t="shared" si="2"/>
        <v>1.7530503556925723</v>
      </c>
      <c r="I20" s="32">
        <f t="shared" si="2"/>
        <v>2.1314495455597742</v>
      </c>
      <c r="J20" s="32">
        <f t="shared" si="2"/>
        <v>2.6024802950111217</v>
      </c>
      <c r="K20" s="32">
        <f t="shared" si="2"/>
        <v>2.9467128834752367</v>
      </c>
      <c r="L20" s="32">
        <f t="shared" si="2"/>
        <v>3.7328344253108989</v>
      </c>
      <c r="M20" s="30">
        <f t="shared" si="2"/>
        <v>4.0727651959038447</v>
      </c>
    </row>
    <row r="21" spans="2:13">
      <c r="B21" s="16">
        <v>16</v>
      </c>
      <c r="C21" s="13">
        <f t="shared" si="1"/>
        <v>0</v>
      </c>
      <c r="D21" s="13">
        <f t="shared" si="3"/>
        <v>0.69013225381055954</v>
      </c>
      <c r="E21" s="13">
        <f t="shared" si="2"/>
        <v>0.86466700179829137</v>
      </c>
      <c r="F21" s="13">
        <f t="shared" si="2"/>
        <v>1.071137163284315</v>
      </c>
      <c r="G21" s="13">
        <f t="shared" si="2"/>
        <v>1.3367571673273158</v>
      </c>
      <c r="H21" s="47">
        <f t="shared" si="2"/>
        <v>1.7458836762762506</v>
      </c>
      <c r="I21" s="13">
        <f t="shared" si="2"/>
        <v>2.119905299221255</v>
      </c>
      <c r="J21" s="13">
        <f t="shared" si="2"/>
        <v>2.5834871852759917</v>
      </c>
      <c r="K21" s="13">
        <f t="shared" si="2"/>
        <v>2.9207816224250998</v>
      </c>
      <c r="L21" s="13">
        <f t="shared" si="2"/>
        <v>3.686154792686013</v>
      </c>
      <c r="M21" s="29">
        <f t="shared" si="2"/>
        <v>4.0149963271841083</v>
      </c>
    </row>
    <row r="22" spans="2:13">
      <c r="B22" s="16">
        <v>17</v>
      </c>
      <c r="C22" s="13">
        <f t="shared" si="1"/>
        <v>0</v>
      </c>
      <c r="D22" s="13">
        <f t="shared" si="3"/>
        <v>0.68919507515393985</v>
      </c>
      <c r="E22" s="13">
        <f t="shared" si="3"/>
        <v>0.86327901742005297</v>
      </c>
      <c r="F22" s="13">
        <f t="shared" si="3"/>
        <v>1.0690331106211022</v>
      </c>
      <c r="G22" s="13">
        <f t="shared" si="3"/>
        <v>1.3333793897216262</v>
      </c>
      <c r="H22" s="13">
        <f t="shared" si="3"/>
        <v>1.7396067260750721</v>
      </c>
      <c r="I22" s="13">
        <f t="shared" si="3"/>
        <v>2.109815577833317</v>
      </c>
      <c r="J22" s="13">
        <f t="shared" si="3"/>
        <v>2.5669339837247178</v>
      </c>
      <c r="K22" s="13">
        <f t="shared" si="3"/>
        <v>2.8982305196774178</v>
      </c>
      <c r="L22" s="13">
        <f t="shared" si="3"/>
        <v>3.6457673800784094</v>
      </c>
      <c r="M22" s="29">
        <f t="shared" si="3"/>
        <v>3.9651262721190821</v>
      </c>
    </row>
    <row r="23" spans="2:13">
      <c r="B23" s="16">
        <v>18</v>
      </c>
      <c r="C23" s="13">
        <f t="shared" si="1"/>
        <v>0</v>
      </c>
      <c r="D23" s="13">
        <f t="shared" si="3"/>
        <v>0.68836380646620021</v>
      </c>
      <c r="E23" s="13">
        <f t="shared" si="3"/>
        <v>0.86204866798959834</v>
      </c>
      <c r="F23" s="13">
        <f t="shared" si="3"/>
        <v>1.0671695155355498</v>
      </c>
      <c r="G23" s="13">
        <f t="shared" si="3"/>
        <v>1.3303909435699099</v>
      </c>
      <c r="H23" s="13">
        <f t="shared" si="3"/>
        <v>1.7340636066175383</v>
      </c>
      <c r="I23" s="13">
        <f t="shared" si="3"/>
        <v>2.1009220402410378</v>
      </c>
      <c r="J23" s="13">
        <f t="shared" si="3"/>
        <v>2.552379630182251</v>
      </c>
      <c r="K23" s="13">
        <f t="shared" si="3"/>
        <v>2.8784404727386073</v>
      </c>
      <c r="L23" s="13">
        <f t="shared" si="3"/>
        <v>3.6104848848250928</v>
      </c>
      <c r="M23" s="29">
        <f t="shared" si="3"/>
        <v>3.9216458250852084</v>
      </c>
    </row>
    <row r="24" spans="2:13">
      <c r="B24" s="16">
        <v>19</v>
      </c>
      <c r="C24" s="13">
        <f t="shared" si="1"/>
        <v>0</v>
      </c>
      <c r="D24" s="13">
        <f t="shared" si="3"/>
        <v>0.68762146020395809</v>
      </c>
      <c r="E24" s="13">
        <f t="shared" si="3"/>
        <v>0.86095055026892919</v>
      </c>
      <c r="F24" s="13">
        <f t="shared" si="3"/>
        <v>1.0655073985870127</v>
      </c>
      <c r="G24" s="13">
        <f t="shared" si="3"/>
        <v>1.3277282090267981</v>
      </c>
      <c r="H24" s="13">
        <f t="shared" si="3"/>
        <v>1.7291328115213698</v>
      </c>
      <c r="I24" s="13">
        <f t="shared" si="3"/>
        <v>2.0930240544083087</v>
      </c>
      <c r="J24" s="13">
        <f t="shared" si="3"/>
        <v>2.5394831906239612</v>
      </c>
      <c r="K24" s="13">
        <f t="shared" si="3"/>
        <v>2.860934606464979</v>
      </c>
      <c r="L24" s="13">
        <f t="shared" si="3"/>
        <v>3.5794001489547154</v>
      </c>
      <c r="M24" s="29">
        <f t="shared" si="3"/>
        <v>3.8834058525921304</v>
      </c>
    </row>
    <row r="25" spans="2:13">
      <c r="B25" s="31">
        <v>20</v>
      </c>
      <c r="C25" s="32">
        <f t="shared" si="1"/>
        <v>0</v>
      </c>
      <c r="D25" s="32">
        <f t="shared" si="3"/>
        <v>0.68695449644880313</v>
      </c>
      <c r="E25" s="32">
        <f t="shared" si="3"/>
        <v>0.85996443973238734</v>
      </c>
      <c r="F25" s="32">
        <f t="shared" si="3"/>
        <v>1.0640157711603981</v>
      </c>
      <c r="G25" s="32">
        <f t="shared" si="3"/>
        <v>1.3253407069850465</v>
      </c>
      <c r="H25" s="32">
        <f t="shared" si="3"/>
        <v>1.7247182429207868</v>
      </c>
      <c r="I25" s="32">
        <f t="shared" si="3"/>
        <v>2.0859634472658648</v>
      </c>
      <c r="J25" s="32">
        <f t="shared" si="3"/>
        <v>2.5279770027415722</v>
      </c>
      <c r="K25" s="32">
        <f t="shared" si="3"/>
        <v>2.8453397097861086</v>
      </c>
      <c r="L25" s="32">
        <f t="shared" si="3"/>
        <v>3.5518083432033323</v>
      </c>
      <c r="M25" s="30">
        <f t="shared" si="3"/>
        <v>3.849516274930874</v>
      </c>
    </row>
    <row r="26" spans="2:13">
      <c r="B26" s="16">
        <v>21</v>
      </c>
      <c r="C26" s="13">
        <f t="shared" si="1"/>
        <v>0</v>
      </c>
      <c r="D26" s="13">
        <f t="shared" si="3"/>
        <v>0.68635199072695385</v>
      </c>
      <c r="E26" s="13">
        <f t="shared" si="3"/>
        <v>0.85907403519482572</v>
      </c>
      <c r="F26" s="13">
        <f t="shared" si="3"/>
        <v>1.0626696881250381</v>
      </c>
      <c r="G26" s="13">
        <f t="shared" si="3"/>
        <v>1.3231878738651732</v>
      </c>
      <c r="H26" s="13">
        <f t="shared" si="3"/>
        <v>1.7207429028118781</v>
      </c>
      <c r="I26" s="13">
        <f t="shared" si="3"/>
        <v>2.07961384472768</v>
      </c>
      <c r="J26" s="13">
        <f t="shared" si="3"/>
        <v>2.5176480160447414</v>
      </c>
      <c r="K26" s="13">
        <f t="shared" si="3"/>
        <v>2.8313595580230499</v>
      </c>
      <c r="L26" s="13">
        <f t="shared" si="3"/>
        <v>3.5271536688691771</v>
      </c>
      <c r="M26" s="29">
        <f t="shared" si="3"/>
        <v>3.8192771642745083</v>
      </c>
    </row>
    <row r="27" spans="2:13">
      <c r="B27" s="16">
        <v>22</v>
      </c>
      <c r="C27" s="13">
        <f t="shared" si="1"/>
        <v>0</v>
      </c>
      <c r="D27" s="13">
        <f t="shared" si="3"/>
        <v>0.68580503172188534</v>
      </c>
      <c r="E27" s="13">
        <f t="shared" si="3"/>
        <v>0.85826605165820524</v>
      </c>
      <c r="F27" s="13">
        <f t="shared" si="3"/>
        <v>1.0614488433804641</v>
      </c>
      <c r="G27" s="13">
        <f t="shared" si="3"/>
        <v>1.3212367416133624</v>
      </c>
      <c r="H27" s="13">
        <f t="shared" si="3"/>
        <v>1.7171443743802424</v>
      </c>
      <c r="I27" s="13">
        <f t="shared" si="3"/>
        <v>2.0738730679040249</v>
      </c>
      <c r="J27" s="13">
        <f t="shared" si="3"/>
        <v>2.5083245528990799</v>
      </c>
      <c r="K27" s="13">
        <f t="shared" si="3"/>
        <v>2.8187560606001427</v>
      </c>
      <c r="L27" s="13">
        <f t="shared" si="3"/>
        <v>3.5049920310846616</v>
      </c>
      <c r="M27" s="29">
        <f t="shared" si="3"/>
        <v>3.7921306716984358</v>
      </c>
    </row>
    <row r="28" spans="2:13">
      <c r="B28" s="16">
        <v>23</v>
      </c>
      <c r="C28" s="13">
        <f t="shared" si="1"/>
        <v>0</v>
      </c>
      <c r="D28" s="13">
        <f t="shared" si="3"/>
        <v>0.68530627806129341</v>
      </c>
      <c r="E28" s="13">
        <f t="shared" si="3"/>
        <v>0.85752955368803352</v>
      </c>
      <c r="F28" s="13">
        <f t="shared" si="3"/>
        <v>1.0603365395897379</v>
      </c>
      <c r="G28" s="13">
        <f t="shared" si="3"/>
        <v>1.3194602398161621</v>
      </c>
      <c r="H28" s="13">
        <f t="shared" si="3"/>
        <v>1.7138715277470482</v>
      </c>
      <c r="I28" s="13">
        <f t="shared" si="3"/>
        <v>2.0686576104190477</v>
      </c>
      <c r="J28" s="13">
        <f t="shared" si="3"/>
        <v>2.4998667394946672</v>
      </c>
      <c r="K28" s="13">
        <f t="shared" si="3"/>
        <v>2.807335683769999</v>
      </c>
      <c r="L28" s="13">
        <f t="shared" si="3"/>
        <v>3.4849643749398127</v>
      </c>
      <c r="M28" s="29">
        <f t="shared" si="3"/>
        <v>3.7676268043118255</v>
      </c>
    </row>
    <row r="29" spans="2:13">
      <c r="B29" s="16">
        <v>24</v>
      </c>
      <c r="C29" s="13">
        <f t="shared" si="1"/>
        <v>0</v>
      </c>
      <c r="D29" s="13">
        <f t="shared" si="3"/>
        <v>0.68484962723698206</v>
      </c>
      <c r="E29" s="13">
        <f t="shared" si="3"/>
        <v>0.85685545807565711</v>
      </c>
      <c r="F29" s="13">
        <f t="shared" si="3"/>
        <v>1.0593189207557108</v>
      </c>
      <c r="G29" s="13">
        <f t="shared" si="3"/>
        <v>1.3178359336731498</v>
      </c>
      <c r="H29" s="13">
        <f t="shared" si="3"/>
        <v>1.7108820799094284</v>
      </c>
      <c r="I29" s="13">
        <f t="shared" si="3"/>
        <v>2.0638985616280254</v>
      </c>
      <c r="J29" s="13">
        <f t="shared" si="3"/>
        <v>2.4921594731577557</v>
      </c>
      <c r="K29" s="13">
        <f t="shared" si="3"/>
        <v>2.7969395047744556</v>
      </c>
      <c r="L29" s="13">
        <f t="shared" si="3"/>
        <v>3.4667772980160274</v>
      </c>
      <c r="M29" s="29">
        <f t="shared" si="3"/>
        <v>3.7453986192900963</v>
      </c>
    </row>
    <row r="30" spans="2:13">
      <c r="B30" s="31">
        <v>25</v>
      </c>
      <c r="C30" s="32">
        <f t="shared" si="1"/>
        <v>0</v>
      </c>
      <c r="D30" s="32">
        <f t="shared" si="3"/>
        <v>0.68442996490426722</v>
      </c>
      <c r="E30" s="32">
        <f t="shared" si="3"/>
        <v>0.85623615767646943</v>
      </c>
      <c r="F30" s="32">
        <f t="shared" si="3"/>
        <v>1.0583843926109071</v>
      </c>
      <c r="G30" s="32">
        <f t="shared" si="3"/>
        <v>1.3163450726738706</v>
      </c>
      <c r="H30" s="32">
        <f t="shared" si="3"/>
        <v>1.7081407612518986</v>
      </c>
      <c r="I30" s="32">
        <f t="shared" si="3"/>
        <v>2.0595385527532977</v>
      </c>
      <c r="J30" s="32">
        <f t="shared" si="3"/>
        <v>2.485107175410763</v>
      </c>
      <c r="K30" s="32">
        <f t="shared" si="3"/>
        <v>2.7874358136769692</v>
      </c>
      <c r="L30" s="32">
        <f t="shared" si="3"/>
        <v>3.4501887269730638</v>
      </c>
      <c r="M30" s="30">
        <f t="shared" si="3"/>
        <v>3.7251439497286936</v>
      </c>
    </row>
    <row r="31" spans="2:13">
      <c r="B31" s="16">
        <v>26</v>
      </c>
      <c r="C31" s="13">
        <f t="shared" si="1"/>
        <v>0</v>
      </c>
      <c r="D31" s="13">
        <f t="shared" ref="D31:M38" si="4">_xlfn.T.INV(1-D$3,$B31)</f>
        <v>0.68404297268287217</v>
      </c>
      <c r="E31" s="13">
        <f t="shared" si="4"/>
        <v>0.85566523332816824</v>
      </c>
      <c r="F31" s="13">
        <f t="shared" si="4"/>
        <v>1.0575231793060751</v>
      </c>
      <c r="G31" s="13">
        <f t="shared" si="4"/>
        <v>1.3149718642705173</v>
      </c>
      <c r="H31" s="13">
        <f t="shared" si="4"/>
        <v>1.7056179197592722</v>
      </c>
      <c r="I31" s="13">
        <f t="shared" si="4"/>
        <v>2.0555294386428731</v>
      </c>
      <c r="J31" s="13">
        <f t="shared" si="4"/>
        <v>2.4786298235912425</v>
      </c>
      <c r="K31" s="13">
        <f t="shared" si="4"/>
        <v>2.7787145333296825</v>
      </c>
      <c r="L31" s="13">
        <f t="shared" si="4"/>
        <v>3.4349971815631162</v>
      </c>
      <c r="M31" s="29">
        <f t="shared" si="4"/>
        <v>3.7066117434809542</v>
      </c>
    </row>
    <row r="32" spans="2:13">
      <c r="B32" s="16">
        <v>27</v>
      </c>
      <c r="C32" s="13">
        <f t="shared" si="1"/>
        <v>0</v>
      </c>
      <c r="D32" s="13">
        <f t="shared" si="4"/>
        <v>0.68368497913103199</v>
      </c>
      <c r="E32" s="13">
        <f t="shared" si="4"/>
        <v>0.85513723069428371</v>
      </c>
      <c r="F32" s="13">
        <f t="shared" si="4"/>
        <v>1.0567269804196731</v>
      </c>
      <c r="G32" s="13">
        <f t="shared" si="4"/>
        <v>1.3137029128292739</v>
      </c>
      <c r="H32" s="13">
        <f t="shared" si="4"/>
        <v>1.7032884457221271</v>
      </c>
      <c r="I32" s="13">
        <f t="shared" si="4"/>
        <v>2.0518305164802841</v>
      </c>
      <c r="J32" s="13">
        <f t="shared" si="4"/>
        <v>2.4726599119560055</v>
      </c>
      <c r="K32" s="13">
        <f t="shared" si="4"/>
        <v>2.7706829571222107</v>
      </c>
      <c r="L32" s="13">
        <f t="shared" si="4"/>
        <v>3.4210336212293058</v>
      </c>
      <c r="M32" s="29">
        <f t="shared" si="4"/>
        <v>3.6895917134592788</v>
      </c>
    </row>
    <row r="33" spans="1:13">
      <c r="B33" s="16">
        <v>28</v>
      </c>
      <c r="C33" s="13">
        <f t="shared" si="1"/>
        <v>0</v>
      </c>
      <c r="D33" s="13">
        <f t="shared" si="4"/>
        <v>0.68335284298850385</v>
      </c>
      <c r="E33" s="13">
        <f t="shared" si="4"/>
        <v>0.85464748558222203</v>
      </c>
      <c r="F33" s="13">
        <f t="shared" si="4"/>
        <v>1.0559887027683208</v>
      </c>
      <c r="G33" s="13">
        <f t="shared" si="4"/>
        <v>1.3125267815926682</v>
      </c>
      <c r="H33" s="13">
        <f t="shared" si="4"/>
        <v>1.7011309342659309</v>
      </c>
      <c r="I33" s="13">
        <f t="shared" si="4"/>
        <v>2.0484071417952445</v>
      </c>
      <c r="J33" s="13">
        <f t="shared" si="4"/>
        <v>2.467140097967472</v>
      </c>
      <c r="K33" s="13">
        <f t="shared" si="4"/>
        <v>2.7632624554614447</v>
      </c>
      <c r="L33" s="13">
        <f t="shared" si="4"/>
        <v>3.4081551783533595</v>
      </c>
      <c r="M33" s="29">
        <f t="shared" si="4"/>
        <v>3.6739064007013189</v>
      </c>
    </row>
    <row r="34" spans="1:13">
      <c r="B34" s="16">
        <v>29</v>
      </c>
      <c r="C34" s="13">
        <f t="shared" si="1"/>
        <v>0</v>
      </c>
      <c r="D34" s="13">
        <f t="shared" si="4"/>
        <v>0.68304386082161361</v>
      </c>
      <c r="E34" s="13">
        <f t="shared" si="4"/>
        <v>0.85419198588185485</v>
      </c>
      <c r="F34" s="13">
        <f t="shared" si="4"/>
        <v>1.0553022486563057</v>
      </c>
      <c r="G34" s="13">
        <f t="shared" si="4"/>
        <v>1.3114336473015502</v>
      </c>
      <c r="H34" s="13">
        <f t="shared" si="4"/>
        <v>1.6991270265334968</v>
      </c>
      <c r="I34" s="13">
        <f t="shared" si="4"/>
        <v>2.0452296421327034</v>
      </c>
      <c r="J34" s="13">
        <f t="shared" si="4"/>
        <v>2.4620213601504126</v>
      </c>
      <c r="K34" s="13">
        <f t="shared" si="4"/>
        <v>2.7563859036706049</v>
      </c>
      <c r="L34" s="13">
        <f t="shared" si="4"/>
        <v>3.3962402883568026</v>
      </c>
      <c r="M34" s="29">
        <f t="shared" si="4"/>
        <v>3.6594050194663734</v>
      </c>
    </row>
    <row r="35" spans="1:13">
      <c r="B35" s="31">
        <v>30</v>
      </c>
      <c r="C35" s="32">
        <f t="shared" si="1"/>
        <v>0</v>
      </c>
      <c r="D35" s="32">
        <f t="shared" si="4"/>
        <v>0.68275569332128949</v>
      </c>
      <c r="E35" s="32">
        <f t="shared" si="4"/>
        <v>0.85376726147129767</v>
      </c>
      <c r="F35" s="32">
        <f t="shared" si="4"/>
        <v>1.0546623471785603</v>
      </c>
      <c r="G35" s="32">
        <f t="shared" si="4"/>
        <v>1.3104150253913947</v>
      </c>
      <c r="H35" s="32">
        <f t="shared" si="4"/>
        <v>1.6972608865939567</v>
      </c>
      <c r="I35" s="32">
        <f t="shared" si="4"/>
        <v>2.0422724563012378</v>
      </c>
      <c r="J35" s="32">
        <f t="shared" si="4"/>
        <v>2.4572615424005915</v>
      </c>
      <c r="K35" s="32">
        <f t="shared" si="4"/>
        <v>2.7499956535672245</v>
      </c>
      <c r="L35" s="32">
        <f t="shared" si="4"/>
        <v>3.385184866829305</v>
      </c>
      <c r="M35" s="30">
        <f t="shared" si="4"/>
        <v>3.6459586350420627</v>
      </c>
    </row>
    <row r="36" spans="1:13">
      <c r="B36" s="16">
        <v>40</v>
      </c>
      <c r="C36" s="13">
        <f t="shared" si="1"/>
        <v>0</v>
      </c>
      <c r="D36" s="13">
        <f t="shared" si="4"/>
        <v>0.68067271716444966</v>
      </c>
      <c r="E36" s="13">
        <f t="shared" si="4"/>
        <v>0.85069979579045529</v>
      </c>
      <c r="F36" s="13">
        <f t="shared" si="4"/>
        <v>1.0500457784051431</v>
      </c>
      <c r="G36" s="13">
        <f t="shared" si="4"/>
        <v>1.3030770526071962</v>
      </c>
      <c r="H36" s="13">
        <f t="shared" si="4"/>
        <v>1.6838510133356521</v>
      </c>
      <c r="I36" s="13">
        <f t="shared" si="4"/>
        <v>2.0210753903062715</v>
      </c>
      <c r="J36" s="13">
        <f t="shared" si="4"/>
        <v>2.4232567793348565</v>
      </c>
      <c r="K36" s="13">
        <f t="shared" si="4"/>
        <v>2.7044592674331618</v>
      </c>
      <c r="L36" s="13">
        <f t="shared" si="4"/>
        <v>3.3068777140858212</v>
      </c>
      <c r="M36" s="29">
        <f t="shared" si="4"/>
        <v>3.5509657608633498</v>
      </c>
    </row>
    <row r="37" spans="1:13">
      <c r="B37" s="16">
        <v>60</v>
      </c>
      <c r="C37" s="13">
        <f t="shared" si="1"/>
        <v>0</v>
      </c>
      <c r="D37" s="13">
        <f t="shared" si="4"/>
        <v>0.67860072064813881</v>
      </c>
      <c r="E37" s="13">
        <f t="shared" si="4"/>
        <v>0.847653006356612</v>
      </c>
      <c r="F37" s="13">
        <f t="shared" si="4"/>
        <v>1.0454689431031854</v>
      </c>
      <c r="G37" s="13">
        <f t="shared" si="4"/>
        <v>1.2958210935157342</v>
      </c>
      <c r="H37" s="13">
        <f t="shared" si="4"/>
        <v>1.6706488649046354</v>
      </c>
      <c r="I37" s="13">
        <f t="shared" si="4"/>
        <v>2.0002978220142609</v>
      </c>
      <c r="J37" s="13">
        <f t="shared" si="4"/>
        <v>2.3901194726249129</v>
      </c>
      <c r="K37" s="13">
        <f t="shared" si="4"/>
        <v>2.6602830288550381</v>
      </c>
      <c r="L37" s="13">
        <f t="shared" si="4"/>
        <v>3.2317091260243584</v>
      </c>
      <c r="M37" s="29">
        <f t="shared" si="4"/>
        <v>3.4602004691963919</v>
      </c>
    </row>
    <row r="38" spans="1:13">
      <c r="B38" s="16">
        <v>80</v>
      </c>
      <c r="C38" s="13">
        <f t="shared" si="1"/>
        <v>0</v>
      </c>
      <c r="D38" s="13">
        <f t="shared" si="4"/>
        <v>0.67756884639483062</v>
      </c>
      <c r="E38" s="13">
        <f t="shared" si="4"/>
        <v>0.84613734794629325</v>
      </c>
      <c r="F38" s="13">
        <f t="shared" si="4"/>
        <v>1.0431953408378789</v>
      </c>
      <c r="G38" s="13">
        <f t="shared" si="4"/>
        <v>1.2922235830591362</v>
      </c>
      <c r="H38" s="13">
        <f t="shared" si="4"/>
        <v>1.6641245785896708</v>
      </c>
      <c r="I38" s="13">
        <f t="shared" si="4"/>
        <v>1.9900634212544475</v>
      </c>
      <c r="J38" s="13">
        <f t="shared" si="4"/>
        <v>2.3738682729673433</v>
      </c>
      <c r="K38" s="13">
        <f t="shared" si="4"/>
        <v>2.6386905963441825</v>
      </c>
      <c r="L38" s="13">
        <f t="shared" si="4"/>
        <v>3.195257690290743</v>
      </c>
      <c r="M38" s="29">
        <f t="shared" si="4"/>
        <v>3.4163374584769799</v>
      </c>
    </row>
    <row r="39" spans="1:13">
      <c r="A39" s="45">
        <v>100</v>
      </c>
      <c r="B39" s="46"/>
      <c r="C39" s="13">
        <f>_xlfn.T.INV(C$3,$A39)</f>
        <v>0</v>
      </c>
      <c r="D39" s="13">
        <f t="shared" ref="D39:M40" si="5">_xlfn.T.INV(1-D$3,$A39)</f>
        <v>0.67695104301146958</v>
      </c>
      <c r="E39" s="13">
        <f t="shared" si="5"/>
        <v>0.84523042449101327</v>
      </c>
      <c r="F39" s="13">
        <f t="shared" si="5"/>
        <v>1.0418359009083447</v>
      </c>
      <c r="G39" s="13">
        <f t="shared" si="5"/>
        <v>1.2900747613465169</v>
      </c>
      <c r="H39" s="13">
        <f t="shared" si="5"/>
        <v>1.6602343260853358</v>
      </c>
      <c r="I39" s="13">
        <f t="shared" si="5"/>
        <v>1.98397151852355</v>
      </c>
      <c r="J39" s="13">
        <f t="shared" si="5"/>
        <v>2.3642173662384813</v>
      </c>
      <c r="K39" s="13">
        <f t="shared" si="5"/>
        <v>2.6258905214380182</v>
      </c>
      <c r="L39" s="13">
        <f t="shared" si="5"/>
        <v>3.1737394937387822</v>
      </c>
      <c r="M39" s="29">
        <f t="shared" si="5"/>
        <v>3.3904913111642649</v>
      </c>
    </row>
    <row r="40" spans="1:13">
      <c r="A40" s="45">
        <v>1000</v>
      </c>
      <c r="B40" s="46"/>
      <c r="C40" s="13">
        <f>_xlfn.T.INV(C$3,$A40)</f>
        <v>0</v>
      </c>
      <c r="D40" s="13">
        <f t="shared" si="5"/>
        <v>0.67473516460701199</v>
      </c>
      <c r="E40" s="13">
        <f t="shared" si="5"/>
        <v>0.84198082216247228</v>
      </c>
      <c r="F40" s="13">
        <f t="shared" si="5"/>
        <v>1.0369711108274269</v>
      </c>
      <c r="G40" s="13">
        <f t="shared" si="5"/>
        <v>1.2823987214609143</v>
      </c>
      <c r="H40" s="13">
        <f t="shared" si="5"/>
        <v>1.6463788172854321</v>
      </c>
      <c r="I40" s="13">
        <f t="shared" si="5"/>
        <v>1.9623390808264143</v>
      </c>
      <c r="J40" s="13">
        <f t="shared" si="5"/>
        <v>2.3300826747555341</v>
      </c>
      <c r="K40" s="13">
        <f t="shared" si="5"/>
        <v>2.5807546980659501</v>
      </c>
      <c r="L40" s="13">
        <f t="shared" si="5"/>
        <v>3.0984021639129264</v>
      </c>
      <c r="M40" s="29">
        <f t="shared" si="5"/>
        <v>3.3002826484239631</v>
      </c>
    </row>
    <row r="41" spans="1:13">
      <c r="B41" s="15" t="s">
        <v>41</v>
      </c>
      <c r="C41" s="13">
        <f t="shared" ref="C41:D41" si="6">NORMSINV(1-C3)</f>
        <v>0</v>
      </c>
      <c r="D41" s="13">
        <f t="shared" si="6"/>
        <v>0.67448975019608193</v>
      </c>
      <c r="E41" s="13">
        <f>NORMSINV(1-E3)</f>
        <v>0.84162123357291474</v>
      </c>
      <c r="F41" s="13">
        <f>NORMSINV(1-F3)</f>
        <v>1.0364333894937898</v>
      </c>
      <c r="G41" s="13">
        <f t="shared" ref="G41:M41" si="7">NORMSINV(1-G3)</f>
        <v>1.2815515655446006</v>
      </c>
      <c r="H41" s="13">
        <f t="shared" si="7"/>
        <v>1.6448536269514715</v>
      </c>
      <c r="I41" s="13">
        <f t="shared" si="7"/>
        <v>1.9599639845400536</v>
      </c>
      <c r="J41" s="13">
        <f t="shared" si="7"/>
        <v>2.3263478740408408</v>
      </c>
      <c r="K41" s="13">
        <f t="shared" si="7"/>
        <v>2.5758293035488999</v>
      </c>
      <c r="L41" s="13">
        <f t="shared" si="7"/>
        <v>3.0902323061678132</v>
      </c>
      <c r="M41" s="30">
        <f t="shared" si="7"/>
        <v>3.2905267314919255</v>
      </c>
    </row>
    <row r="42" spans="1:13">
      <c r="B42" s="19"/>
      <c r="C42" s="21">
        <f>1-C4</f>
        <v>0</v>
      </c>
      <c r="D42" s="22">
        <f t="shared" ref="D42:M42" si="8">1-D4</f>
        <v>0.5</v>
      </c>
      <c r="E42" s="22">
        <f t="shared" si="8"/>
        <v>0.6</v>
      </c>
      <c r="F42" s="22">
        <f t="shared" si="8"/>
        <v>0.7</v>
      </c>
      <c r="G42" s="22">
        <f t="shared" si="8"/>
        <v>0.8</v>
      </c>
      <c r="H42" s="22">
        <f t="shared" si="8"/>
        <v>0.9</v>
      </c>
      <c r="I42" s="22">
        <f t="shared" si="8"/>
        <v>0.95</v>
      </c>
      <c r="J42" s="22">
        <f t="shared" si="8"/>
        <v>0.98</v>
      </c>
      <c r="K42" s="22">
        <f t="shared" si="8"/>
        <v>0.99</v>
      </c>
      <c r="L42" s="23">
        <f t="shared" ref="L42" si="9">1-L4</f>
        <v>0.998</v>
      </c>
      <c r="M42" s="24">
        <f t="shared" si="8"/>
        <v>0.999</v>
      </c>
    </row>
    <row r="43" spans="1:13">
      <c r="B43" s="19"/>
      <c r="C43" s="36" t="s">
        <v>43</v>
      </c>
      <c r="D43" s="37"/>
      <c r="E43" s="37"/>
      <c r="F43" s="37"/>
      <c r="G43" s="37"/>
      <c r="H43" s="37"/>
      <c r="I43" s="37"/>
      <c r="J43" s="37"/>
      <c r="K43" s="37"/>
      <c r="L43" s="37"/>
      <c r="M43" s="38"/>
    </row>
  </sheetData>
  <mergeCells count="7">
    <mergeCell ref="B1:M1"/>
    <mergeCell ref="C43:M43"/>
    <mergeCell ref="A2:B2"/>
    <mergeCell ref="A3:B3"/>
    <mergeCell ref="A4:B4"/>
    <mergeCell ref="A39:B39"/>
    <mergeCell ref="A40:B40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Lecture#1</vt:lpstr>
      <vt:lpstr>Lec#1 Excel Data Analysis</vt:lpstr>
      <vt:lpstr>Exercise#1</vt:lpstr>
      <vt:lpstr>Ex#1 Excel Data Analysis</vt:lpstr>
      <vt:lpstr>t table</vt:lpstr>
      <vt:lpstr>'t table'!Print_Area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Phone Thiri Yadana</cp:lastModifiedBy>
  <cp:lastPrinted>2018-08-09T20:44:02Z</cp:lastPrinted>
  <dcterms:created xsi:type="dcterms:W3CDTF">2018-07-09T22:02:44Z</dcterms:created>
  <dcterms:modified xsi:type="dcterms:W3CDTF">2020-07-18T14:44:03Z</dcterms:modified>
</cp:coreProperties>
</file>