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TDS Sheet" sheetId="2" r:id="rId2"/>
  </sheets>
  <definedNames>
    <definedName name="_xlnm._FilterDatabase" localSheetId="0" hidden="1">Sheet1!$I$1:$I$26</definedName>
  </definedNames>
  <calcPr calcId="152511"/>
</workbook>
</file>

<file path=xl/calcChain.xml><?xml version="1.0" encoding="utf-8"?>
<calcChain xmlns="http://schemas.openxmlformats.org/spreadsheetml/2006/main">
  <c r="H40" i="1" l="1"/>
  <c r="H41" i="1"/>
  <c r="H42" i="1"/>
  <c r="H43" i="1"/>
  <c r="H44" i="1"/>
  <c r="G38" i="1"/>
  <c r="G40" i="1"/>
  <c r="G41" i="1"/>
  <c r="G42" i="1"/>
  <c r="G43" i="1"/>
  <c r="G44" i="1"/>
  <c r="F36" i="1"/>
  <c r="F37" i="1"/>
  <c r="F38" i="1"/>
  <c r="H38" i="1" s="1"/>
  <c r="F39" i="1"/>
  <c r="F40" i="1"/>
  <c r="F41" i="1"/>
  <c r="F42" i="1"/>
  <c r="F43" i="1"/>
  <c r="F44" i="1"/>
  <c r="G39" i="1" l="1"/>
  <c r="H39" i="1" s="1"/>
  <c r="G36" i="1"/>
  <c r="H36" i="1" s="1"/>
  <c r="G37" i="1"/>
  <c r="H37" i="1" s="1"/>
  <c r="J8" i="1"/>
  <c r="J5" i="1"/>
  <c r="H28" i="1"/>
  <c r="G28" i="1"/>
  <c r="F26" i="1"/>
  <c r="G27" i="1"/>
  <c r="F30" i="1"/>
  <c r="G30" i="1" s="1"/>
  <c r="H30" i="1" s="1"/>
  <c r="F31" i="1"/>
  <c r="G31" i="1" s="1"/>
  <c r="F32" i="1"/>
  <c r="G32" i="1" s="1"/>
  <c r="F33" i="1"/>
  <c r="F34" i="1"/>
  <c r="G34" i="1" s="1"/>
  <c r="F35" i="1"/>
  <c r="F28" i="1"/>
  <c r="F29" i="1"/>
  <c r="F27" i="1"/>
  <c r="G26" i="1"/>
  <c r="H26" i="1" s="1"/>
  <c r="F25" i="1"/>
  <c r="G25" i="1" s="1"/>
  <c r="G35" i="1" l="1"/>
  <c r="H35" i="1" s="1"/>
  <c r="L5" i="1"/>
  <c r="K5" i="1"/>
  <c r="H34" i="1"/>
  <c r="G33" i="1"/>
  <c r="H33" i="1" s="1"/>
  <c r="H32" i="1"/>
  <c r="H31" i="1"/>
  <c r="G29" i="1"/>
  <c r="H29" i="1" s="1"/>
  <c r="H27" i="1"/>
  <c r="H25" i="1"/>
  <c r="F3" i="1"/>
  <c r="C7" i="2"/>
  <c r="B7" i="2"/>
  <c r="A7" i="2"/>
  <c r="C4" i="2"/>
  <c r="B4" i="2"/>
  <c r="A4" i="2"/>
  <c r="F20" i="1"/>
  <c r="K8" i="1" l="1"/>
  <c r="L8" i="1"/>
  <c r="G20" i="1"/>
  <c r="H20" i="1" s="1"/>
  <c r="F22" i="1"/>
  <c r="G22" i="1" s="1"/>
  <c r="F23" i="1"/>
  <c r="F24" i="1"/>
  <c r="G24" i="1" s="1"/>
  <c r="H24" i="1" l="1"/>
  <c r="G23" i="1"/>
  <c r="H23" i="1" s="1"/>
  <c r="H22" i="1"/>
  <c r="F19" i="1"/>
  <c r="G19" i="1" s="1"/>
  <c r="F21" i="1"/>
  <c r="G21" i="1" l="1"/>
  <c r="H21" i="1" s="1"/>
  <c r="F18" i="1"/>
  <c r="G18" i="1" s="1"/>
  <c r="H18" i="1" s="1"/>
  <c r="H19" i="1" l="1"/>
  <c r="F5" i="1"/>
  <c r="G5" i="1" s="1"/>
  <c r="F6" i="1"/>
  <c r="F7" i="1"/>
  <c r="G7" i="1" s="1"/>
  <c r="H7" i="1" s="1"/>
  <c r="F8" i="1"/>
  <c r="G8" i="1" s="1"/>
  <c r="H8" i="1" s="1"/>
  <c r="F9" i="1"/>
  <c r="G9" i="1" s="1"/>
  <c r="F10" i="1"/>
  <c r="F11" i="1"/>
  <c r="F12" i="1"/>
  <c r="G12" i="1" s="1"/>
  <c r="H12" i="1" s="1"/>
  <c r="G3" i="1"/>
  <c r="F14" i="1"/>
  <c r="G14" i="1" s="1"/>
  <c r="H14" i="1" s="1"/>
  <c r="F15" i="1"/>
  <c r="G15" i="1" s="1"/>
  <c r="H15" i="1" s="1"/>
  <c r="F13" i="1"/>
  <c r="G13" i="1" s="1"/>
  <c r="H13" i="1" s="1"/>
  <c r="F2" i="1"/>
  <c r="G2" i="1" s="1"/>
  <c r="F16" i="1"/>
  <c r="G16" i="1" s="1"/>
  <c r="F17" i="1"/>
  <c r="G17" i="1" s="1"/>
  <c r="H17" i="1" s="1"/>
  <c r="F4" i="1"/>
  <c r="G4" i="1" s="1"/>
  <c r="H4" i="1" l="1"/>
  <c r="H3" i="1"/>
  <c r="H5" i="1"/>
  <c r="G6" i="1"/>
  <c r="H16" i="1"/>
  <c r="H2" i="1"/>
  <c r="G11" i="1"/>
  <c r="H11" i="1" s="1"/>
  <c r="G10" i="1"/>
  <c r="H10" i="1" s="1"/>
  <c r="H9" i="1"/>
  <c r="H6" i="1" l="1"/>
</calcChain>
</file>

<file path=xl/sharedStrings.xml><?xml version="1.0" encoding="utf-8"?>
<sst xmlns="http://schemas.openxmlformats.org/spreadsheetml/2006/main" count="137" uniqueCount="92">
  <si>
    <t>T.ID</t>
  </si>
  <si>
    <t>DATE</t>
  </si>
  <si>
    <t>PACKAGE AMT</t>
  </si>
  <si>
    <t>T27012536516476</t>
  </si>
  <si>
    <t>Piyush Salvi</t>
  </si>
  <si>
    <t>T02022536646287</t>
  </si>
  <si>
    <t>Geeta Devi</t>
  </si>
  <si>
    <t>T03022536667247</t>
  </si>
  <si>
    <t>Sukhiya Devi</t>
  </si>
  <si>
    <t>Arjun Lal Sen</t>
  </si>
  <si>
    <t>T05022536703538</t>
  </si>
  <si>
    <t>T05022536707057</t>
  </si>
  <si>
    <t>Kailash Lal</t>
  </si>
  <si>
    <t>Laxmi Narayan Teli</t>
  </si>
  <si>
    <t>T11022536836186</t>
  </si>
  <si>
    <t>Ladu Lal Mali</t>
  </si>
  <si>
    <t>T15022536926711</t>
  </si>
  <si>
    <t>Gopal Lal</t>
  </si>
  <si>
    <t>T17022536968875</t>
  </si>
  <si>
    <t>T17022536974582</t>
  </si>
  <si>
    <t xml:space="preserve">Mohammed Azad </t>
  </si>
  <si>
    <t>G.Amt</t>
  </si>
  <si>
    <t>IMP G.Amt</t>
  </si>
  <si>
    <t>PATIENT NAME</t>
  </si>
  <si>
    <t>TDS Amt</t>
  </si>
  <si>
    <t>Net Amt</t>
  </si>
  <si>
    <t>Partially Received</t>
  </si>
  <si>
    <t>Receivable from TPA</t>
  </si>
  <si>
    <t>Outstanding Amount</t>
  </si>
  <si>
    <t>Status</t>
  </si>
  <si>
    <t>paid</t>
  </si>
  <si>
    <t>Bhaguta Meena</t>
  </si>
  <si>
    <t xml:space="preserve">Sugam Chandra </t>
  </si>
  <si>
    <t>Ghewar Chand</t>
  </si>
  <si>
    <t>pending</t>
  </si>
  <si>
    <t>T17012536317325</t>
  </si>
  <si>
    <t>T02032537281630</t>
  </si>
  <si>
    <t>T03032537310102</t>
  </si>
  <si>
    <t>T21022537066920</t>
  </si>
  <si>
    <t>Irfan Mewati</t>
  </si>
  <si>
    <t>T03012536051862</t>
  </si>
  <si>
    <t>Shambhu Lal Dholi</t>
  </si>
  <si>
    <t>Partially TDS</t>
  </si>
  <si>
    <t>TDS DEDUCTION</t>
  </si>
  <si>
    <t>Outstanding TDS</t>
  </si>
  <si>
    <t>TDS Payable to TPA</t>
  </si>
  <si>
    <t>T07032537411412</t>
  </si>
  <si>
    <t>Pooja Nayak</t>
  </si>
  <si>
    <t>T21032537707699</t>
  </si>
  <si>
    <t>Aditiya Sen</t>
  </si>
  <si>
    <t>T23032537764159</t>
  </si>
  <si>
    <t>Sukhdev Kathath</t>
  </si>
  <si>
    <t>T24032537793612</t>
  </si>
  <si>
    <t>Goru Lal Bairwa</t>
  </si>
  <si>
    <t>T27032537875911</t>
  </si>
  <si>
    <t>Mahendra</t>
  </si>
  <si>
    <t>T05042538078211</t>
  </si>
  <si>
    <t>T07042538108794</t>
  </si>
  <si>
    <t>Khimi Devi</t>
  </si>
  <si>
    <t>Saddam Husain</t>
  </si>
  <si>
    <t>T10042538188312</t>
  </si>
  <si>
    <t>Amit Jangid</t>
  </si>
  <si>
    <t>T26032537826555</t>
  </si>
  <si>
    <t>Chhitar Bairwa</t>
  </si>
  <si>
    <t>T15042538304371</t>
  </si>
  <si>
    <t>Ratta Bhil</t>
  </si>
  <si>
    <t>Lokesh Kumar Meena</t>
  </si>
  <si>
    <t>T18042538378759</t>
  </si>
  <si>
    <t>T23042538488175</t>
  </si>
  <si>
    <t>Ratani Devi</t>
  </si>
  <si>
    <t>T25042538536494</t>
  </si>
  <si>
    <t>Durga devi</t>
  </si>
  <si>
    <t>T26042538556820</t>
  </si>
  <si>
    <t>Prkash Chandr</t>
  </si>
  <si>
    <t>T26042538564212</t>
  </si>
  <si>
    <t>T30042538650418</t>
  </si>
  <si>
    <t>Jamani Devi</t>
  </si>
  <si>
    <t>T01052538683742</t>
  </si>
  <si>
    <t>T04052538753885</t>
  </si>
  <si>
    <t>Sunil Sahu</t>
  </si>
  <si>
    <t>T08052538854512</t>
  </si>
  <si>
    <t>Sukhdev Singh</t>
  </si>
  <si>
    <t>T10052538909506</t>
  </si>
  <si>
    <t>Jawan Singh</t>
  </si>
  <si>
    <t>T19052539117469</t>
  </si>
  <si>
    <t>Harji Gadri</t>
  </si>
  <si>
    <t>T25052539285946</t>
  </si>
  <si>
    <t>Mamta Bairagi</t>
  </si>
  <si>
    <t>T31052539437744</t>
  </si>
  <si>
    <t>Manoj Teli</t>
  </si>
  <si>
    <t>T04062539537800</t>
  </si>
  <si>
    <t>Devi Lal Gadri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</si>
</sst>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 &quot;₹&quot;\ * #,##0.00_ ;_ &quot;₹&quot;\ * \-#,##0.00_ ;_ &quot;₹&quot;\ * &quot;-&quot;??_ ;_ @_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B050"/>
      <name val="Verdana"/>
      <family val="2"/>
    </font>
    <font>
      <sz val="11"/>
      <color rgb="FF00B050"/>
      <name val="Calibri"/>
      <family val="2"/>
      <scheme val="minor"/>
    </font>
    <font>
      <sz val="9"/>
      <color rgb="FF00B050"/>
      <name val="Arial"/>
      <family val="2"/>
    </font>
    <font>
      <sz val="9"/>
      <color rgb="FF7030A0"/>
      <name val="Verdana"/>
      <family val="2"/>
    </font>
    <font>
      <sz val="11"/>
      <color rgb="FF7030A0"/>
      <name val="Calibri"/>
      <family val="2"/>
      <scheme val="minor"/>
    </font>
    <font>
      <sz val="9"/>
      <color rgb="FF7030A0"/>
      <name val="Arial"/>
      <family val="2"/>
    </font>
    <font>
      <sz val="9"/>
      <color theme="3"/>
      <name val="Verdana"/>
      <family val="2"/>
    </font>
    <font>
      <sz val="11"/>
      <color theme="3"/>
      <name val="Calibri"/>
      <family val="2"/>
      <scheme val="minor"/>
    </font>
    <font>
      <sz val="9"/>
      <color theme="3"/>
      <name val="Arial"/>
      <family val="2"/>
    </font>
    <font>
      <sz val="9"/>
      <color rgb="FFC00000"/>
      <name val="Verdana"/>
      <family val="2"/>
    </font>
    <font>
      <sz val="11"/>
      <color rgb="FFC00000"/>
      <name val="Calibri"/>
      <family val="2"/>
      <scheme val="minor"/>
    </font>
    <font>
      <sz val="9"/>
      <color rgb="FFC00000"/>
      <name val="Arial"/>
      <family val="2"/>
    </font>
    <font>
      <sz val="11"/>
      <color rgb="FFFF0000"/>
      <name val="Calibri"/>
      <family val="2"/>
      <scheme val="minor"/>
    </font>
    <font>
      <sz val="9"/>
      <color rgb="FFFF0000"/>
      <name val="Verdan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44" fontId="0" fillId="0" borderId="1" xfId="0" applyNumberFormat="1" applyBorder="1"/>
    <xf numFmtId="0" fontId="1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0" fillId="0" borderId="2" xfId="0" applyBorder="1"/>
    <xf numFmtId="2" fontId="0" fillId="0" borderId="2" xfId="0" applyNumberFormat="1" applyBorder="1"/>
    <xf numFmtId="0" fontId="0" fillId="0" borderId="1" xfId="0" applyFill="1" applyBorder="1"/>
    <xf numFmtId="2" fontId="0" fillId="0" borderId="1" xfId="0" applyNumberFormat="1" applyFill="1" applyBorder="1"/>
    <xf numFmtId="14" fontId="2" fillId="0" borderId="1" xfId="0" applyNumberFormat="1" applyFont="1" applyBorder="1" applyAlignment="1">
      <alignment horizontal="left"/>
    </xf>
    <xf numFmtId="0" fontId="3" fillId="0" borderId="1" xfId="0" applyFont="1" applyBorder="1"/>
    <xf numFmtId="0" fontId="4" fillId="0" borderId="1" xfId="0" applyFont="1" applyBorder="1" applyAlignment="1"/>
    <xf numFmtId="0" fontId="2" fillId="0" borderId="1" xfId="0" applyFont="1" applyBorder="1"/>
    <xf numFmtId="0" fontId="3" fillId="0" borderId="1" xfId="0" applyNumberFormat="1" applyFont="1" applyBorder="1"/>
    <xf numFmtId="2" fontId="3" fillId="0" borderId="1" xfId="0" applyNumberFormat="1" applyFont="1" applyBorder="1"/>
    <xf numFmtId="0" fontId="6" fillId="0" borderId="1" xfId="0" applyFont="1" applyBorder="1"/>
    <xf numFmtId="0" fontId="7" fillId="0" borderId="1" xfId="0" applyFont="1" applyBorder="1" applyAlignment="1"/>
    <xf numFmtId="0" fontId="5" fillId="0" borderId="1" xfId="0" applyFont="1" applyBorder="1"/>
    <xf numFmtId="0" fontId="6" fillId="0" borderId="1" xfId="0" applyNumberFormat="1" applyFont="1" applyBorder="1"/>
    <xf numFmtId="2" fontId="6" fillId="0" borderId="1" xfId="0" applyNumberFormat="1" applyFont="1" applyBorder="1"/>
    <xf numFmtId="14" fontId="8" fillId="0" borderId="1" xfId="0" applyNumberFormat="1" applyFont="1" applyBorder="1" applyAlignment="1">
      <alignment horizontal="left"/>
    </xf>
    <xf numFmtId="0" fontId="9" fillId="0" borderId="1" xfId="0" applyFont="1" applyBorder="1"/>
    <xf numFmtId="0" fontId="10" fillId="0" borderId="1" xfId="0" applyFont="1" applyBorder="1" applyAlignment="1"/>
    <xf numFmtId="0" fontId="8" fillId="0" borderId="1" xfId="0" applyFont="1" applyBorder="1"/>
    <xf numFmtId="0" fontId="9" fillId="0" borderId="1" xfId="0" applyNumberFormat="1" applyFont="1" applyBorder="1"/>
    <xf numFmtId="2" fontId="9" fillId="0" borderId="1" xfId="0" applyNumberFormat="1" applyFont="1" applyBorder="1"/>
    <xf numFmtId="14" fontId="3" fillId="0" borderId="1" xfId="0" applyNumberFormat="1" applyFont="1" applyBorder="1" applyAlignment="1">
      <alignment horizontal="left"/>
    </xf>
    <xf numFmtId="14" fontId="11" fillId="0" borderId="1" xfId="0" applyNumberFormat="1" applyFont="1" applyBorder="1" applyAlignment="1">
      <alignment horizontal="left"/>
    </xf>
    <xf numFmtId="0" fontId="12" fillId="0" borderId="1" xfId="0" applyFont="1" applyBorder="1"/>
    <xf numFmtId="0" fontId="13" fillId="0" borderId="1" xfId="0" applyFont="1" applyBorder="1" applyAlignment="1"/>
    <xf numFmtId="0" fontId="11" fillId="0" borderId="1" xfId="0" applyFont="1" applyBorder="1"/>
    <xf numFmtId="0" fontId="12" fillId="0" borderId="1" xfId="0" applyNumberFormat="1" applyFont="1" applyBorder="1"/>
    <xf numFmtId="2" fontId="12" fillId="0" borderId="1" xfId="0" applyNumberFormat="1" applyFont="1" applyBorder="1"/>
    <xf numFmtId="14" fontId="11" fillId="0" borderId="1" xfId="0" applyNumberFormat="1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 vertical="center"/>
    </xf>
    <xf numFmtId="14" fontId="12" fillId="0" borderId="1" xfId="0" applyNumberFormat="1" applyFont="1" applyBorder="1" applyAlignment="1">
      <alignment horizontal="left"/>
    </xf>
    <xf numFmtId="14" fontId="6" fillId="0" borderId="1" xfId="0" applyNumberFormat="1" applyFont="1" applyBorder="1" applyAlignment="1">
      <alignment horizontal="left"/>
    </xf>
    <xf numFmtId="0" fontId="5" fillId="0" borderId="1" xfId="0" applyFont="1" applyFill="1" applyBorder="1"/>
    <xf numFmtId="0" fontId="6" fillId="0" borderId="1" xfId="0" applyFont="1" applyFill="1" applyBorder="1"/>
    <xf numFmtId="2" fontId="6" fillId="0" borderId="1" xfId="0" applyNumberFormat="1" applyFont="1" applyFill="1" applyBorder="1"/>
    <xf numFmtId="14" fontId="14" fillId="0" borderId="1" xfId="0" applyNumberFormat="1" applyFont="1" applyBorder="1" applyAlignment="1">
      <alignment horizontal="left"/>
    </xf>
    <xf numFmtId="0" fontId="14" fillId="0" borderId="1" xfId="0" applyFont="1" applyBorder="1"/>
    <xf numFmtId="0" fontId="15" fillId="0" borderId="1" xfId="0" applyFont="1" applyFill="1" applyBorder="1"/>
    <xf numFmtId="0" fontId="14" fillId="0" borderId="1" xfId="0" applyFont="1" applyFill="1" applyBorder="1"/>
    <xf numFmtId="2" fontId="14" fillId="0" borderId="1" xfId="0" applyNumberFormat="1" applyFont="1" applyFill="1" applyBorder="1"/>
    <xf numFmtId="0" fontId="15" fillId="0" borderId="0" xfId="0" applyFont="1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0"/>
  <sheetViews>
    <sheetView tabSelected="1" zoomScale="130" zoomScaleNormal="130" workbookViewId="0">
      <pane ySplit="1" topLeftCell="A11" activePane="bottomLeft" state="frozen"/>
      <selection pane="bottomLeft" activeCell="L9" sqref="L9"/>
    </sheetView>
  </sheetViews>
  <sheetFormatPr defaultRowHeight="15" x14ac:dyDescent="0.25"/>
  <cols>
    <col min="1" max="1" width="11.5703125" style="7" bestFit="1" customWidth="1"/>
    <col min="2" max="2" width="17.140625" bestFit="1" customWidth="1"/>
    <col min="3" max="3" width="19.140625" customWidth="1"/>
    <col min="4" max="4" width="13.85546875" bestFit="1" customWidth="1"/>
    <col min="5" max="5" width="10.42578125" bestFit="1" customWidth="1"/>
    <col min="6" max="6" width="8.140625" customWidth="1"/>
    <col min="7" max="7" width="11.5703125" bestFit="1" customWidth="1"/>
    <col min="10" max="10" width="17" bestFit="1" customWidth="1"/>
    <col min="11" max="11" width="19.7109375" bestFit="1" customWidth="1"/>
    <col min="12" max="12" width="19.5703125" bestFit="1" customWidth="1"/>
    <col min="13" max="13" width="19.7109375" bestFit="1" customWidth="1"/>
    <col min="14" max="14" width="19.5703125" bestFit="1" customWidth="1"/>
  </cols>
  <sheetData>
    <row r="1" spans="1:12" x14ac:dyDescent="0.25">
      <c r="A1" s="8" t="s">
        <v>1</v>
      </c>
      <c r="B1" s="5" t="s">
        <v>0</v>
      </c>
      <c r="C1" s="5" t="s">
        <v>23</v>
      </c>
      <c r="D1" s="5" t="s">
        <v>2</v>
      </c>
      <c r="E1" s="5" t="s">
        <v>22</v>
      </c>
      <c r="F1" s="5" t="s">
        <v>21</v>
      </c>
      <c r="G1" s="5" t="s">
        <v>24</v>
      </c>
      <c r="H1" s="5" t="s">
        <v>25</v>
      </c>
      <c r="I1" s="5" t="s">
        <v>29</v>
      </c>
    </row>
    <row r="2" spans="1:12" x14ac:dyDescent="0.25">
      <c r="A2" s="24">
        <v>45660</v>
      </c>
      <c r="B2" s="25" t="s">
        <v>40</v>
      </c>
      <c r="C2" s="26" t="s">
        <v>41</v>
      </c>
      <c r="D2" s="27">
        <v>17000</v>
      </c>
      <c r="E2" s="27">
        <v>10000</v>
      </c>
      <c r="F2" s="28">
        <f>D2+E2</f>
        <v>27000</v>
      </c>
      <c r="G2" s="29">
        <f t="shared" ref="G2:G26" si="0">F2*10/100</f>
        <v>2700</v>
      </c>
      <c r="H2" s="29">
        <f t="shared" ref="H2:H26" si="1">F2-G2</f>
        <v>24300</v>
      </c>
      <c r="I2" s="25" t="s">
        <v>34</v>
      </c>
      <c r="J2" s="52" t="s">
        <v>43</v>
      </c>
      <c r="K2" s="53"/>
      <c r="L2" s="53"/>
    </row>
    <row r="3" spans="1:12" x14ac:dyDescent="0.25">
      <c r="A3" s="24">
        <v>45674</v>
      </c>
      <c r="B3" s="25" t="s">
        <v>35</v>
      </c>
      <c r="C3" s="26" t="s">
        <v>33</v>
      </c>
      <c r="D3" s="27">
        <v>16000</v>
      </c>
      <c r="E3" s="25">
        <v>6000</v>
      </c>
      <c r="F3" s="28">
        <f>E3+D3</f>
        <v>22000</v>
      </c>
      <c r="G3" s="29">
        <f t="shared" si="0"/>
        <v>2200</v>
      </c>
      <c r="H3" s="29">
        <f t="shared" si="1"/>
        <v>19800</v>
      </c>
      <c r="I3" s="25" t="s">
        <v>34</v>
      </c>
      <c r="J3" s="9"/>
      <c r="K3" s="2"/>
      <c r="L3" s="2"/>
    </row>
    <row r="4" spans="1:12" x14ac:dyDescent="0.25">
      <c r="A4" s="24">
        <v>45684</v>
      </c>
      <c r="B4" s="25" t="s">
        <v>3</v>
      </c>
      <c r="C4" s="26" t="s">
        <v>4</v>
      </c>
      <c r="D4" s="25">
        <v>15000</v>
      </c>
      <c r="E4" s="25">
        <v>0</v>
      </c>
      <c r="F4" s="28">
        <f t="shared" ref="F4:F25" si="2">D4+E4</f>
        <v>15000</v>
      </c>
      <c r="G4" s="29">
        <f t="shared" si="0"/>
        <v>1500</v>
      </c>
      <c r="H4" s="29">
        <f t="shared" si="1"/>
        <v>13500</v>
      </c>
      <c r="I4" s="25" t="s">
        <v>30</v>
      </c>
      <c r="J4" s="9" t="s">
        <v>42</v>
      </c>
      <c r="K4" s="2" t="s">
        <v>44</v>
      </c>
      <c r="L4" s="2" t="s">
        <v>45</v>
      </c>
    </row>
    <row r="5" spans="1:12" x14ac:dyDescent="0.25">
      <c r="A5" s="30">
        <v>45690</v>
      </c>
      <c r="B5" s="14" t="s">
        <v>5</v>
      </c>
      <c r="C5" s="15" t="s">
        <v>6</v>
      </c>
      <c r="D5" s="14">
        <v>13200</v>
      </c>
      <c r="E5" s="17">
        <v>9000</v>
      </c>
      <c r="F5" s="17">
        <f t="shared" si="2"/>
        <v>22200</v>
      </c>
      <c r="G5" s="18">
        <f t="shared" si="0"/>
        <v>2220</v>
      </c>
      <c r="H5" s="18">
        <f t="shared" si="1"/>
        <v>19980</v>
      </c>
      <c r="I5" s="14" t="s">
        <v>30</v>
      </c>
      <c r="J5" s="10" t="str">
        <f>"Dr " &amp; SUMIF(I2:I70,"paid",G2:G70)</f>
        <v>Dr 66695</v>
      </c>
      <c r="K5" s="3" t="str">
        <f>"Cr " &amp; SUMIF(I2:I70,"pending",G2:G70)</f>
        <v>Cr 23110</v>
      </c>
      <c r="L5" s="4">
        <f>SUM(G2:G70)</f>
        <v>89805</v>
      </c>
    </row>
    <row r="6" spans="1:12" x14ac:dyDescent="0.25">
      <c r="A6" s="13">
        <v>45691</v>
      </c>
      <c r="B6" s="14" t="s">
        <v>7</v>
      </c>
      <c r="C6" s="15" t="s">
        <v>8</v>
      </c>
      <c r="D6" s="14">
        <v>10000</v>
      </c>
      <c r="E6" s="14">
        <v>5000</v>
      </c>
      <c r="F6" s="17">
        <f t="shared" si="2"/>
        <v>15000</v>
      </c>
      <c r="G6" s="18">
        <f t="shared" si="0"/>
        <v>1500</v>
      </c>
      <c r="H6" s="18">
        <f t="shared" si="1"/>
        <v>13500</v>
      </c>
      <c r="I6" s="14" t="s">
        <v>30</v>
      </c>
      <c r="J6" s="50"/>
      <c r="K6" s="51"/>
      <c r="L6" s="51"/>
    </row>
    <row r="7" spans="1:12" x14ac:dyDescent="0.25">
      <c r="A7" s="30">
        <v>45693</v>
      </c>
      <c r="B7" s="14" t="s">
        <v>10</v>
      </c>
      <c r="C7" s="15" t="s">
        <v>9</v>
      </c>
      <c r="D7" s="14">
        <v>15000</v>
      </c>
      <c r="E7" s="14"/>
      <c r="F7" s="17">
        <f t="shared" si="2"/>
        <v>15000</v>
      </c>
      <c r="G7" s="18">
        <f t="shared" si="0"/>
        <v>1500</v>
      </c>
      <c r="H7" s="18">
        <f t="shared" si="1"/>
        <v>13500</v>
      </c>
      <c r="I7" s="14" t="s">
        <v>30</v>
      </c>
      <c r="J7" s="9" t="s">
        <v>26</v>
      </c>
      <c r="K7" s="2" t="s">
        <v>28</v>
      </c>
      <c r="L7" s="2" t="s">
        <v>27</v>
      </c>
    </row>
    <row r="8" spans="1:12" x14ac:dyDescent="0.25">
      <c r="A8" s="13">
        <v>45693</v>
      </c>
      <c r="B8" s="14" t="s">
        <v>11</v>
      </c>
      <c r="C8" s="15" t="s">
        <v>12</v>
      </c>
      <c r="D8" s="14">
        <v>12000</v>
      </c>
      <c r="E8" s="14">
        <v>1500</v>
      </c>
      <c r="F8" s="17">
        <f t="shared" si="2"/>
        <v>13500</v>
      </c>
      <c r="G8" s="18">
        <f t="shared" si="0"/>
        <v>1350</v>
      </c>
      <c r="H8" s="18">
        <f t="shared" si="1"/>
        <v>12150</v>
      </c>
      <c r="I8" s="14" t="s">
        <v>30</v>
      </c>
      <c r="J8" s="9" t="str">
        <f>"Cr "  &amp; SUMIF(I2:I70, "paid", H2:H70)</f>
        <v>Cr 600255</v>
      </c>
      <c r="K8" s="2" t="str">
        <f>"Dr " &amp;SUMIF(I2:I70, "pending", H2:H70)</f>
        <v>Dr 207990</v>
      </c>
      <c r="L8" s="4">
        <f>SUM(H2:H70)</f>
        <v>808245</v>
      </c>
    </row>
    <row r="9" spans="1:12" x14ac:dyDescent="0.25">
      <c r="A9" s="13">
        <v>45699</v>
      </c>
      <c r="B9" s="14" t="s">
        <v>14</v>
      </c>
      <c r="C9" s="15" t="s">
        <v>13</v>
      </c>
      <c r="D9" s="14">
        <v>40000</v>
      </c>
      <c r="E9" s="14">
        <v>17000</v>
      </c>
      <c r="F9" s="17">
        <f t="shared" si="2"/>
        <v>57000</v>
      </c>
      <c r="G9" s="18">
        <f t="shared" si="0"/>
        <v>5700</v>
      </c>
      <c r="H9" s="18">
        <f t="shared" si="1"/>
        <v>51300</v>
      </c>
      <c r="I9" s="14" t="s">
        <v>30</v>
      </c>
    </row>
    <row r="10" spans="1:12" x14ac:dyDescent="0.25">
      <c r="A10" s="30">
        <v>45703</v>
      </c>
      <c r="B10" s="14" t="s">
        <v>16</v>
      </c>
      <c r="C10" s="15" t="s">
        <v>15</v>
      </c>
      <c r="D10" s="16">
        <v>12000</v>
      </c>
      <c r="E10" s="14">
        <v>5000</v>
      </c>
      <c r="F10" s="17">
        <f t="shared" si="2"/>
        <v>17000</v>
      </c>
      <c r="G10" s="18">
        <f t="shared" si="0"/>
        <v>1700</v>
      </c>
      <c r="H10" s="18">
        <f t="shared" si="1"/>
        <v>15300</v>
      </c>
      <c r="I10" s="14" t="s">
        <v>30</v>
      </c>
    </row>
    <row r="11" spans="1:12" x14ac:dyDescent="0.25">
      <c r="A11" s="30">
        <v>45705</v>
      </c>
      <c r="B11" s="14" t="s">
        <v>18</v>
      </c>
      <c r="C11" s="15" t="s">
        <v>17</v>
      </c>
      <c r="D11" s="16">
        <v>5000</v>
      </c>
      <c r="E11" s="14">
        <v>0</v>
      </c>
      <c r="F11" s="17">
        <f t="shared" si="2"/>
        <v>5000</v>
      </c>
      <c r="G11" s="18">
        <f t="shared" si="0"/>
        <v>500</v>
      </c>
      <c r="H11" s="18">
        <f t="shared" si="1"/>
        <v>4500</v>
      </c>
      <c r="I11" s="14" t="s">
        <v>30</v>
      </c>
    </row>
    <row r="12" spans="1:12" x14ac:dyDescent="0.25">
      <c r="A12" s="13">
        <v>45705</v>
      </c>
      <c r="B12" s="14" t="s">
        <v>19</v>
      </c>
      <c r="C12" s="15" t="s">
        <v>20</v>
      </c>
      <c r="D12" s="16">
        <v>15000</v>
      </c>
      <c r="E12" s="14">
        <v>0</v>
      </c>
      <c r="F12" s="17">
        <f t="shared" si="2"/>
        <v>15000</v>
      </c>
      <c r="G12" s="18">
        <f t="shared" si="0"/>
        <v>1500</v>
      </c>
      <c r="H12" s="18">
        <f t="shared" si="1"/>
        <v>13500</v>
      </c>
      <c r="I12" s="14" t="s">
        <v>30</v>
      </c>
      <c r="J12" s="1"/>
    </row>
    <row r="13" spans="1:12" x14ac:dyDescent="0.25">
      <c r="A13" s="13">
        <v>45709</v>
      </c>
      <c r="B13" s="14" t="s">
        <v>38</v>
      </c>
      <c r="C13" s="15" t="s">
        <v>39</v>
      </c>
      <c r="D13" s="16">
        <v>5000</v>
      </c>
      <c r="E13" s="14">
        <v>0</v>
      </c>
      <c r="F13" s="17">
        <f t="shared" si="2"/>
        <v>5000</v>
      </c>
      <c r="G13" s="18">
        <f t="shared" si="0"/>
        <v>500</v>
      </c>
      <c r="H13" s="18">
        <f t="shared" si="1"/>
        <v>4500</v>
      </c>
      <c r="I13" s="14" t="s">
        <v>30</v>
      </c>
      <c r="J13" s="1"/>
    </row>
    <row r="14" spans="1:12" x14ac:dyDescent="0.25">
      <c r="A14" s="31">
        <v>45718</v>
      </c>
      <c r="B14" s="32" t="s">
        <v>36</v>
      </c>
      <c r="C14" s="33" t="s">
        <v>31</v>
      </c>
      <c r="D14" s="34">
        <v>16100</v>
      </c>
      <c r="E14" s="34">
        <v>7000</v>
      </c>
      <c r="F14" s="35">
        <f t="shared" si="2"/>
        <v>23100</v>
      </c>
      <c r="G14" s="36">
        <f t="shared" si="0"/>
        <v>2310</v>
      </c>
      <c r="H14" s="36">
        <f t="shared" si="1"/>
        <v>20790</v>
      </c>
      <c r="I14" s="32" t="s">
        <v>34</v>
      </c>
    </row>
    <row r="15" spans="1:12" x14ac:dyDescent="0.25">
      <c r="A15" s="31">
        <v>45719</v>
      </c>
      <c r="B15" s="32" t="s">
        <v>37</v>
      </c>
      <c r="C15" s="33" t="s">
        <v>32</v>
      </c>
      <c r="D15" s="34">
        <v>20500</v>
      </c>
      <c r="E15" s="34">
        <v>3000</v>
      </c>
      <c r="F15" s="35">
        <f t="shared" si="2"/>
        <v>23500</v>
      </c>
      <c r="G15" s="36">
        <f t="shared" si="0"/>
        <v>2350</v>
      </c>
      <c r="H15" s="36">
        <f t="shared" si="1"/>
        <v>21150</v>
      </c>
      <c r="I15" s="32" t="s">
        <v>30</v>
      </c>
    </row>
    <row r="16" spans="1:12" x14ac:dyDescent="0.25">
      <c r="A16" s="37">
        <v>45726</v>
      </c>
      <c r="B16" s="32" t="s">
        <v>46</v>
      </c>
      <c r="C16" s="33" t="s">
        <v>47</v>
      </c>
      <c r="D16" s="32">
        <v>15000</v>
      </c>
      <c r="E16" s="32"/>
      <c r="F16" s="35">
        <f t="shared" si="2"/>
        <v>15000</v>
      </c>
      <c r="G16" s="36">
        <f t="shared" si="0"/>
        <v>1500</v>
      </c>
      <c r="H16" s="36">
        <f t="shared" si="1"/>
        <v>13500</v>
      </c>
      <c r="I16" s="32" t="s">
        <v>30</v>
      </c>
    </row>
    <row r="17" spans="1:9" x14ac:dyDescent="0.25">
      <c r="A17" s="38">
        <v>45737</v>
      </c>
      <c r="B17" s="32" t="s">
        <v>48</v>
      </c>
      <c r="C17" s="33" t="s">
        <v>49</v>
      </c>
      <c r="D17" s="34">
        <v>16000</v>
      </c>
      <c r="E17" s="32">
        <v>10000</v>
      </c>
      <c r="F17" s="35">
        <f t="shared" si="2"/>
        <v>26000</v>
      </c>
      <c r="G17" s="36">
        <f t="shared" si="0"/>
        <v>2600</v>
      </c>
      <c r="H17" s="36">
        <f t="shared" si="1"/>
        <v>23400</v>
      </c>
      <c r="I17" s="32" t="s">
        <v>30</v>
      </c>
    </row>
    <row r="18" spans="1:9" x14ac:dyDescent="0.25">
      <c r="A18" s="38">
        <v>45739</v>
      </c>
      <c r="B18" s="32" t="s">
        <v>50</v>
      </c>
      <c r="C18" s="33" t="s">
        <v>51</v>
      </c>
      <c r="D18" s="34">
        <v>53200</v>
      </c>
      <c r="E18" s="32">
        <v>26000</v>
      </c>
      <c r="F18" s="35">
        <f t="shared" si="2"/>
        <v>79200</v>
      </c>
      <c r="G18" s="36">
        <f t="shared" si="0"/>
        <v>7920</v>
      </c>
      <c r="H18" s="36">
        <f t="shared" si="1"/>
        <v>71280</v>
      </c>
      <c r="I18" s="32" t="s">
        <v>30</v>
      </c>
    </row>
    <row r="19" spans="1:9" x14ac:dyDescent="0.25">
      <c r="A19" s="38">
        <v>45740</v>
      </c>
      <c r="B19" s="32" t="s">
        <v>52</v>
      </c>
      <c r="C19" s="33" t="s">
        <v>53</v>
      </c>
      <c r="D19" s="34">
        <v>15600</v>
      </c>
      <c r="E19" s="32">
        <v>1000</v>
      </c>
      <c r="F19" s="35">
        <f t="shared" si="2"/>
        <v>16600</v>
      </c>
      <c r="G19" s="36">
        <f t="shared" si="0"/>
        <v>1660</v>
      </c>
      <c r="H19" s="36">
        <f t="shared" si="1"/>
        <v>14940</v>
      </c>
      <c r="I19" s="32" t="s">
        <v>30</v>
      </c>
    </row>
    <row r="20" spans="1:9" x14ac:dyDescent="0.25">
      <c r="A20" s="39">
        <v>45742</v>
      </c>
      <c r="B20" s="32" t="s">
        <v>62</v>
      </c>
      <c r="C20" s="33" t="s">
        <v>63</v>
      </c>
      <c r="D20" s="34">
        <v>5000</v>
      </c>
      <c r="E20" s="32">
        <v>750</v>
      </c>
      <c r="F20" s="35">
        <f t="shared" si="2"/>
        <v>5750</v>
      </c>
      <c r="G20" s="36">
        <f t="shared" si="0"/>
        <v>575</v>
      </c>
      <c r="H20" s="36">
        <f t="shared" si="1"/>
        <v>5175</v>
      </c>
      <c r="I20" s="32" t="s">
        <v>30</v>
      </c>
    </row>
    <row r="21" spans="1:9" x14ac:dyDescent="0.25">
      <c r="A21" s="39">
        <v>45743</v>
      </c>
      <c r="B21" s="32" t="s">
        <v>54</v>
      </c>
      <c r="C21" s="33" t="s">
        <v>55</v>
      </c>
      <c r="D21" s="34">
        <v>16000</v>
      </c>
      <c r="E21" s="32">
        <v>10000</v>
      </c>
      <c r="F21" s="35">
        <f t="shared" si="2"/>
        <v>26000</v>
      </c>
      <c r="G21" s="36">
        <f t="shared" si="0"/>
        <v>2600</v>
      </c>
      <c r="H21" s="36">
        <f t="shared" si="1"/>
        <v>23400</v>
      </c>
      <c r="I21" s="32" t="s">
        <v>30</v>
      </c>
    </row>
    <row r="22" spans="1:9" x14ac:dyDescent="0.25">
      <c r="A22" s="40">
        <v>45752</v>
      </c>
      <c r="B22" s="19" t="s">
        <v>56</v>
      </c>
      <c r="C22" s="20" t="s">
        <v>58</v>
      </c>
      <c r="D22" s="21">
        <v>18400</v>
      </c>
      <c r="E22" s="19">
        <v>6000</v>
      </c>
      <c r="F22" s="22">
        <f t="shared" si="2"/>
        <v>24400</v>
      </c>
      <c r="G22" s="23">
        <f t="shared" si="0"/>
        <v>2440</v>
      </c>
      <c r="H22" s="23">
        <f t="shared" si="1"/>
        <v>21960</v>
      </c>
      <c r="I22" s="19" t="s">
        <v>30</v>
      </c>
    </row>
    <row r="23" spans="1:9" x14ac:dyDescent="0.25">
      <c r="A23" s="40">
        <v>45754</v>
      </c>
      <c r="B23" s="19" t="s">
        <v>57</v>
      </c>
      <c r="C23" s="20" t="s">
        <v>59</v>
      </c>
      <c r="D23" s="21">
        <v>15000</v>
      </c>
      <c r="E23" s="19">
        <v>0</v>
      </c>
      <c r="F23" s="22">
        <f t="shared" si="2"/>
        <v>15000</v>
      </c>
      <c r="G23" s="23">
        <f t="shared" si="0"/>
        <v>1500</v>
      </c>
      <c r="H23" s="23">
        <f t="shared" si="1"/>
        <v>13500</v>
      </c>
      <c r="I23" s="19" t="s">
        <v>30</v>
      </c>
    </row>
    <row r="24" spans="1:9" x14ac:dyDescent="0.25">
      <c r="A24" s="40">
        <v>45757</v>
      </c>
      <c r="B24" s="19" t="s">
        <v>60</v>
      </c>
      <c r="C24" s="20" t="s">
        <v>61</v>
      </c>
      <c r="D24" s="21">
        <v>19000</v>
      </c>
      <c r="E24" s="19">
        <v>14000</v>
      </c>
      <c r="F24" s="22">
        <f t="shared" si="2"/>
        <v>33000</v>
      </c>
      <c r="G24" s="23">
        <f t="shared" si="0"/>
        <v>3300</v>
      </c>
      <c r="H24" s="23">
        <f t="shared" si="1"/>
        <v>29700</v>
      </c>
      <c r="I24" s="19" t="s">
        <v>34</v>
      </c>
    </row>
    <row r="25" spans="1:9" x14ac:dyDescent="0.25">
      <c r="A25" s="40">
        <v>45762</v>
      </c>
      <c r="B25" s="19" t="s">
        <v>64</v>
      </c>
      <c r="C25" s="19" t="s">
        <v>65</v>
      </c>
      <c r="D25" s="21">
        <v>12000</v>
      </c>
      <c r="E25" s="19">
        <v>5000</v>
      </c>
      <c r="F25" s="19">
        <f t="shared" si="2"/>
        <v>17000</v>
      </c>
      <c r="G25" s="19">
        <f t="shared" si="0"/>
        <v>1700</v>
      </c>
      <c r="H25" s="19">
        <f t="shared" si="1"/>
        <v>15300</v>
      </c>
      <c r="I25" s="19" t="s">
        <v>30</v>
      </c>
    </row>
    <row r="26" spans="1:9" x14ac:dyDescent="0.25">
      <c r="A26" s="40">
        <v>45765</v>
      </c>
      <c r="B26" s="19" t="s">
        <v>67</v>
      </c>
      <c r="C26" s="19" t="s">
        <v>66</v>
      </c>
      <c r="D26" s="19">
        <v>53200</v>
      </c>
      <c r="E26" s="19">
        <v>26000</v>
      </c>
      <c r="F26" s="19">
        <f>D26+E26</f>
        <v>79200</v>
      </c>
      <c r="G26" s="19">
        <f t="shared" si="0"/>
        <v>7920</v>
      </c>
      <c r="H26" s="19">
        <f t="shared" si="1"/>
        <v>71280</v>
      </c>
      <c r="I26" s="19" t="s">
        <v>30</v>
      </c>
    </row>
    <row r="27" spans="1:9" x14ac:dyDescent="0.25">
      <c r="A27" s="40">
        <v>45770</v>
      </c>
      <c r="B27" s="19" t="s">
        <v>68</v>
      </c>
      <c r="C27" s="19" t="s">
        <v>69</v>
      </c>
      <c r="D27" s="41">
        <v>12000</v>
      </c>
      <c r="E27" s="42">
        <v>5000</v>
      </c>
      <c r="F27" s="42">
        <f>D27+E27</f>
        <v>17000</v>
      </c>
      <c r="G27" s="43">
        <f>F27*10/100</f>
        <v>1700</v>
      </c>
      <c r="H27" s="43">
        <f>F27-G27</f>
        <v>15300</v>
      </c>
      <c r="I27" s="42" t="s">
        <v>30</v>
      </c>
    </row>
    <row r="28" spans="1:9" x14ac:dyDescent="0.25">
      <c r="A28" s="40">
        <v>45772</v>
      </c>
      <c r="B28" s="19" t="s">
        <v>70</v>
      </c>
      <c r="C28" s="19" t="s">
        <v>71</v>
      </c>
      <c r="D28" s="41">
        <v>5000</v>
      </c>
      <c r="E28" s="42">
        <v>0</v>
      </c>
      <c r="F28" s="42">
        <f>D28+E28</f>
        <v>5000</v>
      </c>
      <c r="G28" s="43">
        <f t="shared" ref="G28:G44" si="3">F28*10/100</f>
        <v>500</v>
      </c>
      <c r="H28" s="43">
        <f t="shared" ref="H28:H44" si="4">F28-G28</f>
        <v>4500</v>
      </c>
      <c r="I28" s="42" t="s">
        <v>30</v>
      </c>
    </row>
    <row r="29" spans="1:9" x14ac:dyDescent="0.25">
      <c r="A29" s="40">
        <v>45773</v>
      </c>
      <c r="B29" s="19" t="s">
        <v>72</v>
      </c>
      <c r="C29" s="19" t="s">
        <v>73</v>
      </c>
      <c r="D29" s="41">
        <v>15000</v>
      </c>
      <c r="E29" s="42">
        <v>51000</v>
      </c>
      <c r="F29" s="42">
        <f>D29+E29</f>
        <v>66000</v>
      </c>
      <c r="G29" s="43">
        <f t="shared" si="3"/>
        <v>6600</v>
      </c>
      <c r="H29" s="43">
        <f t="shared" si="4"/>
        <v>59400</v>
      </c>
      <c r="I29" s="42" t="s">
        <v>34</v>
      </c>
    </row>
    <row r="30" spans="1:9" x14ac:dyDescent="0.25">
      <c r="A30" s="40">
        <v>45773</v>
      </c>
      <c r="B30" s="19" t="s">
        <v>74</v>
      </c>
      <c r="C30" s="19" t="s">
        <v>63</v>
      </c>
      <c r="D30" s="41">
        <v>5000</v>
      </c>
      <c r="E30" s="19"/>
      <c r="F30" s="42">
        <f t="shared" ref="F30:F44" si="5">D30+E30</f>
        <v>5000</v>
      </c>
      <c r="G30" s="43">
        <f t="shared" si="3"/>
        <v>500</v>
      </c>
      <c r="H30" s="43">
        <f t="shared" si="4"/>
        <v>4500</v>
      </c>
      <c r="I30" s="42" t="s">
        <v>30</v>
      </c>
    </row>
    <row r="31" spans="1:9" x14ac:dyDescent="0.25">
      <c r="A31" s="40">
        <v>45777</v>
      </c>
      <c r="B31" s="19" t="s">
        <v>75</v>
      </c>
      <c r="C31" s="19" t="s">
        <v>76</v>
      </c>
      <c r="D31" s="41">
        <v>5000</v>
      </c>
      <c r="E31" s="19"/>
      <c r="F31" s="42">
        <f t="shared" si="5"/>
        <v>5000</v>
      </c>
      <c r="G31" s="43">
        <f t="shared" si="3"/>
        <v>500</v>
      </c>
      <c r="H31" s="43">
        <f t="shared" si="4"/>
        <v>4500</v>
      </c>
      <c r="I31" s="42" t="s">
        <v>30</v>
      </c>
    </row>
    <row r="32" spans="1:9" x14ac:dyDescent="0.25">
      <c r="A32" s="44">
        <v>45778</v>
      </c>
      <c r="B32" s="45" t="s">
        <v>77</v>
      </c>
      <c r="C32" s="45" t="s">
        <v>49</v>
      </c>
      <c r="D32" s="46">
        <v>15000</v>
      </c>
      <c r="E32" s="45"/>
      <c r="F32" s="47">
        <f t="shared" si="5"/>
        <v>15000</v>
      </c>
      <c r="G32" s="48">
        <f t="shared" si="3"/>
        <v>1500</v>
      </c>
      <c r="H32" s="48">
        <f t="shared" si="4"/>
        <v>13500</v>
      </c>
      <c r="I32" s="47" t="s">
        <v>30</v>
      </c>
    </row>
    <row r="33" spans="1:9" x14ac:dyDescent="0.25">
      <c r="A33" s="44">
        <v>45781</v>
      </c>
      <c r="B33" s="45" t="s">
        <v>78</v>
      </c>
      <c r="C33" s="45" t="s">
        <v>79</v>
      </c>
      <c r="D33" s="46">
        <v>40000</v>
      </c>
      <c r="E33" s="45">
        <v>17000</v>
      </c>
      <c r="F33" s="47">
        <f t="shared" si="5"/>
        <v>57000</v>
      </c>
      <c r="G33" s="48">
        <f t="shared" si="3"/>
        <v>5700</v>
      </c>
      <c r="H33" s="48">
        <f t="shared" si="4"/>
        <v>51300</v>
      </c>
      <c r="I33" s="47" t="s">
        <v>30</v>
      </c>
    </row>
    <row r="34" spans="1:9" x14ac:dyDescent="0.25">
      <c r="A34" s="44">
        <v>45785</v>
      </c>
      <c r="B34" s="45" t="s">
        <v>80</v>
      </c>
      <c r="C34" s="45" t="s">
        <v>81</v>
      </c>
      <c r="D34" s="45">
        <v>20800</v>
      </c>
      <c r="E34" s="49">
        <v>7000</v>
      </c>
      <c r="F34" s="47">
        <f t="shared" si="5"/>
        <v>27800</v>
      </c>
      <c r="G34" s="48">
        <f t="shared" si="3"/>
        <v>2780</v>
      </c>
      <c r="H34" s="48">
        <f t="shared" si="4"/>
        <v>25020</v>
      </c>
      <c r="I34" s="47" t="s">
        <v>30</v>
      </c>
    </row>
    <row r="35" spans="1:9" x14ac:dyDescent="0.25">
      <c r="A35" s="44">
        <v>45787</v>
      </c>
      <c r="B35" s="45" t="s">
        <v>82</v>
      </c>
      <c r="C35" s="45" t="s">
        <v>83</v>
      </c>
      <c r="D35" s="45">
        <v>20800</v>
      </c>
      <c r="E35" s="45">
        <v>7000</v>
      </c>
      <c r="F35" s="47">
        <f t="shared" si="5"/>
        <v>27800</v>
      </c>
      <c r="G35" s="48">
        <f t="shared" si="3"/>
        <v>2780</v>
      </c>
      <c r="H35" s="48">
        <f t="shared" si="4"/>
        <v>25020</v>
      </c>
      <c r="I35" s="47" t="s">
        <v>30</v>
      </c>
    </row>
    <row r="36" spans="1:9" x14ac:dyDescent="0.25">
      <c r="A36" s="44">
        <v>45796</v>
      </c>
      <c r="B36" s="45" t="s">
        <v>84</v>
      </c>
      <c r="C36" s="45" t="s">
        <v>85</v>
      </c>
      <c r="D36" s="49">
        <v>15000</v>
      </c>
      <c r="E36" s="45">
        <v>0</v>
      </c>
      <c r="F36" s="47">
        <f t="shared" si="5"/>
        <v>15000</v>
      </c>
      <c r="G36" s="48">
        <f t="shared" si="3"/>
        <v>1500</v>
      </c>
      <c r="H36" s="48">
        <f t="shared" si="4"/>
        <v>13500</v>
      </c>
      <c r="I36" s="45" t="s">
        <v>34</v>
      </c>
    </row>
    <row r="37" spans="1:9" x14ac:dyDescent="0.25">
      <c r="A37" s="44">
        <v>45802</v>
      </c>
      <c r="B37" s="45" t="s">
        <v>86</v>
      </c>
      <c r="C37" s="45" t="s">
        <v>87</v>
      </c>
      <c r="D37" s="45">
        <v>15000</v>
      </c>
      <c r="E37" s="45">
        <v>0</v>
      </c>
      <c r="F37" s="47">
        <f t="shared" si="5"/>
        <v>15000</v>
      </c>
      <c r="G37" s="48">
        <f t="shared" si="3"/>
        <v>1500</v>
      </c>
      <c r="H37" s="48">
        <f t="shared" si="4"/>
        <v>13500</v>
      </c>
      <c r="I37" s="45" t="s">
        <v>34</v>
      </c>
    </row>
    <row r="38" spans="1:9" x14ac:dyDescent="0.25">
      <c r="A38" s="44">
        <v>45808</v>
      </c>
      <c r="B38" s="45" t="s">
        <v>88</v>
      </c>
      <c r="C38" s="45" t="s">
        <v>89</v>
      </c>
      <c r="D38" s="49">
        <v>15000</v>
      </c>
      <c r="E38" s="45"/>
      <c r="F38" s="47">
        <f t="shared" si="5"/>
        <v>15000</v>
      </c>
      <c r="G38" s="48">
        <f t="shared" si="3"/>
        <v>1500</v>
      </c>
      <c r="H38" s="48">
        <f t="shared" si="4"/>
        <v>13500</v>
      </c>
      <c r="I38" s="45" t="s">
        <v>34</v>
      </c>
    </row>
    <row r="39" spans="1:9" x14ac:dyDescent="0.25">
      <c r="A39" s="54">
        <v>45812</v>
      </c>
      <c r="B39" s="2" t="s">
        <v>90</v>
      </c>
      <c r="C39" s="2" t="s">
        <v>91</v>
      </c>
      <c r="D39" s="2">
        <v>15000</v>
      </c>
      <c r="E39" s="2"/>
      <c r="F39" s="11">
        <f t="shared" si="5"/>
        <v>15000</v>
      </c>
      <c r="G39" s="12">
        <f t="shared" si="3"/>
        <v>1500</v>
      </c>
      <c r="H39" s="12">
        <f t="shared" si="4"/>
        <v>13500</v>
      </c>
      <c r="I39" s="2" t="s">
        <v>34</v>
      </c>
    </row>
    <row r="40" spans="1:9" x14ac:dyDescent="0.25">
      <c r="A40" s="6"/>
      <c r="B40" s="2"/>
      <c r="C40" s="2"/>
      <c r="D40" s="2"/>
      <c r="E40" s="2"/>
      <c r="F40" s="11">
        <f t="shared" si="5"/>
        <v>0</v>
      </c>
      <c r="G40" s="12">
        <f t="shared" si="3"/>
        <v>0</v>
      </c>
      <c r="H40" s="12">
        <f t="shared" si="4"/>
        <v>0</v>
      </c>
      <c r="I40" s="2"/>
    </row>
    <row r="41" spans="1:9" x14ac:dyDescent="0.25">
      <c r="A41" s="6"/>
      <c r="B41" s="2"/>
      <c r="C41" s="2"/>
      <c r="D41" s="2"/>
      <c r="E41" s="2"/>
      <c r="F41" s="11">
        <f t="shared" si="5"/>
        <v>0</v>
      </c>
      <c r="G41" s="12">
        <f t="shared" si="3"/>
        <v>0</v>
      </c>
      <c r="H41" s="12">
        <f t="shared" si="4"/>
        <v>0</v>
      </c>
      <c r="I41" s="2"/>
    </row>
    <row r="42" spans="1:9" x14ac:dyDescent="0.25">
      <c r="A42" s="6"/>
      <c r="B42" s="2"/>
      <c r="C42" s="2"/>
      <c r="D42" s="2"/>
      <c r="E42" s="2"/>
      <c r="F42" s="11">
        <f t="shared" si="5"/>
        <v>0</v>
      </c>
      <c r="G42" s="12">
        <f t="shared" si="3"/>
        <v>0</v>
      </c>
      <c r="H42" s="12">
        <f t="shared" si="4"/>
        <v>0</v>
      </c>
      <c r="I42" s="2"/>
    </row>
    <row r="43" spans="1:9" x14ac:dyDescent="0.25">
      <c r="A43" s="6"/>
      <c r="B43" s="2"/>
      <c r="C43" s="2"/>
      <c r="D43" s="2"/>
      <c r="E43" s="2"/>
      <c r="F43" s="11">
        <f t="shared" si="5"/>
        <v>0</v>
      </c>
      <c r="G43" s="12">
        <f t="shared" si="3"/>
        <v>0</v>
      </c>
      <c r="H43" s="12">
        <f t="shared" si="4"/>
        <v>0</v>
      </c>
      <c r="I43" s="2"/>
    </row>
    <row r="44" spans="1:9" x14ac:dyDescent="0.25">
      <c r="A44" s="6"/>
      <c r="B44" s="2"/>
      <c r="C44" s="2"/>
      <c r="D44" s="2"/>
      <c r="E44" s="2"/>
      <c r="F44" s="11">
        <f t="shared" si="5"/>
        <v>0</v>
      </c>
      <c r="G44" s="12">
        <f t="shared" si="3"/>
        <v>0</v>
      </c>
      <c r="H44" s="12">
        <f t="shared" si="4"/>
        <v>0</v>
      </c>
      <c r="I44" s="2"/>
    </row>
    <row r="45" spans="1:9" x14ac:dyDescent="0.25">
      <c r="A45" s="6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6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6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6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6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6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6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6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6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6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6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6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6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6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6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6"/>
      <c r="B60" s="2"/>
      <c r="C60" s="2"/>
      <c r="D60" s="2"/>
      <c r="E60" s="2"/>
      <c r="F60" s="2"/>
      <c r="G60" s="2"/>
      <c r="H60" s="2"/>
      <c r="I60" s="2"/>
    </row>
  </sheetData>
  <sortState ref="A2:I24">
    <sortCondition ref="A1" customList="January,February,March,April,May,June,July,August,September,October,November,December"/>
  </sortState>
  <mergeCells count="2">
    <mergeCell ref="J6:L6"/>
    <mergeCell ref="J2:L2"/>
  </mergeCells>
  <pageMargins left="0.7" right="0.7" top="0.75" bottom="0.75" header="0.3" footer="0.3"/>
  <pageSetup scale="7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G9" sqref="G9"/>
    </sheetView>
  </sheetViews>
  <sheetFormatPr defaultRowHeight="15" x14ac:dyDescent="0.25"/>
  <cols>
    <col min="1" max="1" width="17" bestFit="1" customWidth="1"/>
    <col min="2" max="2" width="19.7109375" bestFit="1" customWidth="1"/>
    <col min="3" max="3" width="19.5703125" bestFit="1" customWidth="1"/>
  </cols>
  <sheetData>
    <row r="1" spans="1:3" x14ac:dyDescent="0.25">
      <c r="A1" s="53" t="s">
        <v>43</v>
      </c>
      <c r="B1" s="53"/>
      <c r="C1" s="53"/>
    </row>
    <row r="2" spans="1:3" x14ac:dyDescent="0.25">
      <c r="A2" s="2"/>
      <c r="B2" s="2"/>
      <c r="C2" s="2"/>
    </row>
    <row r="3" spans="1:3" x14ac:dyDescent="0.25">
      <c r="A3" s="2" t="s">
        <v>42</v>
      </c>
      <c r="B3" s="2" t="s">
        <v>44</v>
      </c>
      <c r="C3" s="2" t="s">
        <v>45</v>
      </c>
    </row>
    <row r="4" spans="1:3" x14ac:dyDescent="0.25">
      <c r="A4" s="3" t="e">
        <f>"Dr " &amp; SUMIF(#REF!,"paid",#REF!)</f>
        <v>#REF!</v>
      </c>
      <c r="B4" s="3" t="e">
        <f>"Cr " &amp; SUMIF(#REF!,"pending",#REF!)</f>
        <v>#REF!</v>
      </c>
      <c r="C4" s="4" t="e">
        <f>SUM(#REF!)</f>
        <v>#REF!</v>
      </c>
    </row>
    <row r="5" spans="1:3" x14ac:dyDescent="0.25">
      <c r="A5" s="51"/>
      <c r="B5" s="51"/>
      <c r="C5" s="51"/>
    </row>
    <row r="6" spans="1:3" x14ac:dyDescent="0.25">
      <c r="A6" s="2" t="s">
        <v>26</v>
      </c>
      <c r="B6" s="2" t="s">
        <v>28</v>
      </c>
      <c r="C6" s="2" t="s">
        <v>27</v>
      </c>
    </row>
    <row r="7" spans="1:3" x14ac:dyDescent="0.25">
      <c r="A7" s="2" t="e">
        <f>"Cr "  &amp; SUMIF(#REF!, "paid",#REF!)</f>
        <v>#REF!</v>
      </c>
      <c r="B7" s="2" t="e">
        <f>"Dr " &amp; SUMIF(#REF!, "pending",#REF!)</f>
        <v>#REF!</v>
      </c>
      <c r="C7" s="4" t="e">
        <f>SUM(#REF!)</f>
        <v>#REF!</v>
      </c>
    </row>
  </sheetData>
  <mergeCells count="2">
    <mergeCell ref="A1:C1"/>
    <mergeCell ref="A5:C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TDS 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2025-06-05T05:29:30Z</dcterms:modified>
</cp:coreProperties>
</file>