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TDS Sheet" sheetId="2" r:id="rId2"/>
  </sheets>
  <definedNames>
    <definedName name="_xlnm._FilterDatabase" localSheetId="0" hidden="1">Sheet1!$I$1:$I$26</definedName>
  </definedNames>
  <calcPr calcId="152511"/>
</workbook>
</file>

<file path=xl/calcChain.xml><?xml version="1.0" encoding="utf-8"?>
<calcChain xmlns="http://schemas.openxmlformats.org/spreadsheetml/2006/main">
  <c r="F3" i="1" l="1"/>
  <c r="G24" i="1"/>
  <c r="C7" i="2"/>
  <c r="B7" i="2"/>
  <c r="A7" i="2"/>
  <c r="C4" i="2"/>
  <c r="B4" i="2"/>
  <c r="A4" i="2"/>
  <c r="F20" i="1"/>
  <c r="G20" i="1" l="1"/>
  <c r="H20" i="1" s="1"/>
  <c r="F22" i="1"/>
  <c r="G22" i="1" s="1"/>
  <c r="F23" i="1"/>
  <c r="F24" i="1"/>
  <c r="H24" i="1" l="1"/>
  <c r="G23" i="1"/>
  <c r="H23" i="1" s="1"/>
  <c r="H22" i="1"/>
  <c r="F19" i="1"/>
  <c r="G19" i="1" s="1"/>
  <c r="F21" i="1"/>
  <c r="G21" i="1" l="1"/>
  <c r="H21" i="1" s="1"/>
  <c r="F18" i="1"/>
  <c r="G18" i="1" s="1"/>
  <c r="H18" i="1" s="1"/>
  <c r="H19" i="1" l="1"/>
  <c r="F5" i="1"/>
  <c r="G5" i="1" s="1"/>
  <c r="F6" i="1"/>
  <c r="F7" i="1"/>
  <c r="G7" i="1" s="1"/>
  <c r="H7" i="1" s="1"/>
  <c r="F8" i="1"/>
  <c r="G8" i="1" s="1"/>
  <c r="H8" i="1" s="1"/>
  <c r="F9" i="1"/>
  <c r="G9" i="1" s="1"/>
  <c r="F10" i="1"/>
  <c r="F11" i="1"/>
  <c r="F12" i="1"/>
  <c r="G12" i="1" s="1"/>
  <c r="H12" i="1" s="1"/>
  <c r="G3" i="1"/>
  <c r="F14" i="1"/>
  <c r="G14" i="1" s="1"/>
  <c r="H14" i="1" s="1"/>
  <c r="F15" i="1"/>
  <c r="G15" i="1" s="1"/>
  <c r="H15" i="1" s="1"/>
  <c r="F13" i="1"/>
  <c r="G13" i="1" s="1"/>
  <c r="H13" i="1" s="1"/>
  <c r="F2" i="1"/>
  <c r="G2" i="1" s="1"/>
  <c r="F16" i="1"/>
  <c r="G16" i="1" s="1"/>
  <c r="F17" i="1"/>
  <c r="G17" i="1" s="1"/>
  <c r="H17" i="1" s="1"/>
  <c r="F4" i="1"/>
  <c r="G4" i="1" s="1"/>
  <c r="J5" i="1" l="1"/>
  <c r="K5" i="1"/>
  <c r="H4" i="1"/>
  <c r="J8" i="1" s="1"/>
  <c r="H3" i="1"/>
  <c r="H5" i="1"/>
  <c r="G6" i="1"/>
  <c r="H16" i="1"/>
  <c r="H2" i="1"/>
  <c r="G11" i="1"/>
  <c r="H11" i="1" s="1"/>
  <c r="G10" i="1"/>
  <c r="H10" i="1" s="1"/>
  <c r="H9" i="1"/>
  <c r="L5" i="1" l="1"/>
  <c r="L8" i="1"/>
  <c r="K8" i="1"/>
  <c r="H6" i="1"/>
</calcChain>
</file>

<file path=xl/sharedStrings.xml><?xml version="1.0" encoding="utf-8"?>
<sst xmlns="http://schemas.openxmlformats.org/spreadsheetml/2006/main" count="92" uniqueCount="64">
  <si>
    <t>T.ID</t>
  </si>
  <si>
    <t>DATE</t>
  </si>
  <si>
    <t>PACKAGE AMT</t>
  </si>
  <si>
    <t>T27012536516476</t>
  </si>
  <si>
    <t>Piyush Salvi</t>
  </si>
  <si>
    <t>T02022536646287</t>
  </si>
  <si>
    <t>Geeta Devi</t>
  </si>
  <si>
    <t>T03022536667247</t>
  </si>
  <si>
    <t>Sukhiya Devi</t>
  </si>
  <si>
    <t>Arjun Lal Sen</t>
  </si>
  <si>
    <t>T05022536703538</t>
  </si>
  <si>
    <t>T05022536707057</t>
  </si>
  <si>
    <t>Kailash Lal</t>
  </si>
  <si>
    <t>Laxmi Narayan Teli</t>
  </si>
  <si>
    <t>T11022536836186</t>
  </si>
  <si>
    <t>Ladu Lal Mali</t>
  </si>
  <si>
    <t>T15022536926711</t>
  </si>
  <si>
    <t>Gopal Lal</t>
  </si>
  <si>
    <t>T17022536968875</t>
  </si>
  <si>
    <t>T17022536974582</t>
  </si>
  <si>
    <t xml:space="preserve">Mohammed Azad </t>
  </si>
  <si>
    <t>G.Amt</t>
  </si>
  <si>
    <t>IMP G.Amt</t>
  </si>
  <si>
    <t>PATIENT NAME</t>
  </si>
  <si>
    <t>TDS Amt</t>
  </si>
  <si>
    <t>Net Amt</t>
  </si>
  <si>
    <t>Partially Received</t>
  </si>
  <si>
    <t>Receivable from TPA</t>
  </si>
  <si>
    <t>Outstanding Amount</t>
  </si>
  <si>
    <t>Status</t>
  </si>
  <si>
    <t>paid</t>
  </si>
  <si>
    <t>Bhaguta Meena</t>
  </si>
  <si>
    <t xml:space="preserve">Sugam Chandra </t>
  </si>
  <si>
    <t>Ghewar Chand</t>
  </si>
  <si>
    <t>pending</t>
  </si>
  <si>
    <t>T17012536317325</t>
  </si>
  <si>
    <t>T02032537281630</t>
  </si>
  <si>
    <t>T03032537310102</t>
  </si>
  <si>
    <t>T21022537066920</t>
  </si>
  <si>
    <t>Irfan Mewati</t>
  </si>
  <si>
    <t>T03012536051862</t>
  </si>
  <si>
    <t>Shambhu Lal Dholi</t>
  </si>
  <si>
    <t>Partially TDS</t>
  </si>
  <si>
    <t>TDS DEDUCTION</t>
  </si>
  <si>
    <t>Outstanding TDS</t>
  </si>
  <si>
    <t>TDS Payable to TPA</t>
  </si>
  <si>
    <t>T07032537411412</t>
  </si>
  <si>
    <t>Pooja Nayak</t>
  </si>
  <si>
    <t>T21032537707699</t>
  </si>
  <si>
    <t>Aditiya Sen</t>
  </si>
  <si>
    <t>T23032537764159</t>
  </si>
  <si>
    <t>Sukhdev Kathath</t>
  </si>
  <si>
    <t>T24032537793612</t>
  </si>
  <si>
    <t>Goru Lal Bairwa</t>
  </si>
  <si>
    <t>T27032537875911</t>
  </si>
  <si>
    <t>Mahendra</t>
  </si>
  <si>
    <t>T05042538078211</t>
  </si>
  <si>
    <t>T07042538108794</t>
  </si>
  <si>
    <t>Khimi Devi</t>
  </si>
  <si>
    <t>Saddam Husain</t>
  </si>
  <si>
    <t>T10042538188312</t>
  </si>
  <si>
    <t>Amit Jangid</t>
  </si>
  <si>
    <t>T26032537826555</t>
  </si>
  <si>
    <t>Chhitar Bairwa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</si>
</sst>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rgb="FF073B31"/>
      <name val="Arial"/>
      <family val="2"/>
    </font>
    <font>
      <sz val="9"/>
      <color theme="1"/>
      <name val="Arial"/>
      <family val="2"/>
    </font>
    <font>
      <sz val="9"/>
      <color rgb="FF362B3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44" fontId="0" fillId="0" borderId="1" xfId="0" applyNumberForma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3" fillId="0" borderId="2" xfId="0" applyFont="1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1" fillId="0" borderId="0" xfId="0" applyFont="1" applyBorder="1"/>
    <xf numFmtId="0" fontId="4" fillId="0" borderId="0" xfId="0" applyFont="1" applyBorder="1" applyAlignment="1"/>
    <xf numFmtId="0" fontId="3" fillId="0" borderId="0" xfId="0" applyFont="1" applyBorder="1" applyAlignment="1"/>
    <xf numFmtId="14" fontId="1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abSelected="1" zoomScale="145" zoomScaleNormal="145" workbookViewId="0">
      <selection activeCell="J16" sqref="J16"/>
    </sheetView>
  </sheetViews>
  <sheetFormatPr defaultRowHeight="15" x14ac:dyDescent="0.25"/>
  <cols>
    <col min="1" max="1" width="11.5703125" style="13" bestFit="1" customWidth="1"/>
    <col min="2" max="2" width="17.140625" bestFit="1" customWidth="1"/>
    <col min="3" max="3" width="16" bestFit="1" customWidth="1"/>
    <col min="4" max="4" width="13.85546875" bestFit="1" customWidth="1"/>
    <col min="5" max="5" width="10.42578125" bestFit="1" customWidth="1"/>
    <col min="6" max="6" width="8.140625" customWidth="1"/>
    <col min="7" max="7" width="11.5703125" bestFit="1" customWidth="1"/>
    <col min="10" max="10" width="17" bestFit="1" customWidth="1"/>
    <col min="11" max="11" width="19.7109375" bestFit="1" customWidth="1"/>
    <col min="12" max="12" width="19.5703125" bestFit="1" customWidth="1"/>
    <col min="13" max="13" width="19.7109375" bestFit="1" customWidth="1"/>
    <col min="14" max="14" width="19.5703125" bestFit="1" customWidth="1"/>
  </cols>
  <sheetData>
    <row r="1" spans="1:12" x14ac:dyDescent="0.25">
      <c r="A1" s="16" t="s">
        <v>1</v>
      </c>
      <c r="B1" s="7" t="s">
        <v>0</v>
      </c>
      <c r="C1" s="7" t="s">
        <v>23</v>
      </c>
      <c r="D1" s="7" t="s">
        <v>2</v>
      </c>
      <c r="E1" s="7" t="s">
        <v>22</v>
      </c>
      <c r="F1" s="7" t="s">
        <v>21</v>
      </c>
      <c r="G1" s="7" t="s">
        <v>24</v>
      </c>
      <c r="H1" s="7" t="s">
        <v>25</v>
      </c>
      <c r="I1" s="7" t="s">
        <v>29</v>
      </c>
    </row>
    <row r="2" spans="1:12" x14ac:dyDescent="0.25">
      <c r="A2" s="17">
        <v>45660</v>
      </c>
      <c r="B2" s="2" t="s">
        <v>40</v>
      </c>
      <c r="C2" s="9" t="s">
        <v>41</v>
      </c>
      <c r="D2" s="5">
        <v>17000</v>
      </c>
      <c r="E2" s="5">
        <v>10000</v>
      </c>
      <c r="F2" s="3">
        <f>D2+E2</f>
        <v>27000</v>
      </c>
      <c r="G2" s="4">
        <f>F2*10/100</f>
        <v>2700</v>
      </c>
      <c r="H2" s="4">
        <f>F2-G2</f>
        <v>24300</v>
      </c>
      <c r="I2" s="2" t="s">
        <v>34</v>
      </c>
      <c r="J2" s="15" t="s">
        <v>43</v>
      </c>
      <c r="K2" s="15"/>
      <c r="L2" s="15"/>
    </row>
    <row r="3" spans="1:12" x14ac:dyDescent="0.25">
      <c r="A3" s="17">
        <v>45674</v>
      </c>
      <c r="B3" s="2" t="s">
        <v>35</v>
      </c>
      <c r="C3" s="8" t="s">
        <v>33</v>
      </c>
      <c r="D3" s="5">
        <v>16000</v>
      </c>
      <c r="E3" s="2">
        <v>6000</v>
      </c>
      <c r="F3" s="3">
        <f>E3+D3</f>
        <v>22000</v>
      </c>
      <c r="G3" s="4">
        <f>F3*10/100</f>
        <v>2200</v>
      </c>
      <c r="H3" s="4">
        <f>F3-G3</f>
        <v>19800</v>
      </c>
      <c r="I3" s="2" t="s">
        <v>34</v>
      </c>
      <c r="J3" s="2"/>
      <c r="K3" s="2"/>
      <c r="L3" s="2"/>
    </row>
    <row r="4" spans="1:12" x14ac:dyDescent="0.25">
      <c r="A4" s="17">
        <v>45684</v>
      </c>
      <c r="B4" s="2" t="s">
        <v>3</v>
      </c>
      <c r="C4" s="8" t="s">
        <v>4</v>
      </c>
      <c r="D4" s="2">
        <v>15000</v>
      </c>
      <c r="E4" s="2">
        <v>0</v>
      </c>
      <c r="F4" s="3">
        <f>D4+E4</f>
        <v>15000</v>
      </c>
      <c r="G4" s="4">
        <f>F4*10/100</f>
        <v>1500</v>
      </c>
      <c r="H4" s="4">
        <f>F4-G4</f>
        <v>13500</v>
      </c>
      <c r="I4" s="2" t="s">
        <v>30</v>
      </c>
      <c r="J4" s="2" t="s">
        <v>42</v>
      </c>
      <c r="K4" s="2" t="s">
        <v>44</v>
      </c>
      <c r="L4" s="2" t="s">
        <v>45</v>
      </c>
    </row>
    <row r="5" spans="1:12" x14ac:dyDescent="0.25">
      <c r="A5" s="18">
        <v>45690</v>
      </c>
      <c r="B5" s="2" t="s">
        <v>5</v>
      </c>
      <c r="C5" s="9" t="s">
        <v>6</v>
      </c>
      <c r="D5" s="2">
        <v>13200</v>
      </c>
      <c r="E5" s="3">
        <v>9000</v>
      </c>
      <c r="F5" s="3">
        <f>D5+E5</f>
        <v>22200</v>
      </c>
      <c r="G5" s="4">
        <f>F5*10/100</f>
        <v>2220</v>
      </c>
      <c r="H5" s="4">
        <f>F5-G5</f>
        <v>19980</v>
      </c>
      <c r="I5" s="2" t="s">
        <v>30</v>
      </c>
      <c r="J5" s="4" t="str">
        <f>"Dr " &amp; SUMIF(I2:I24,"paid",G2:G24)</f>
        <v>Dr 20320</v>
      </c>
      <c r="K5" s="4" t="str">
        <f>"Cr " &amp; SUMIF(I2:I24,"pending",G2:G24)</f>
        <v>Cr 31305</v>
      </c>
      <c r="L5" s="6">
        <f>SUM(G2:G24)</f>
        <v>51625</v>
      </c>
    </row>
    <row r="6" spans="1:12" x14ac:dyDescent="0.25">
      <c r="A6" s="17">
        <v>45691</v>
      </c>
      <c r="B6" s="2" t="s">
        <v>7</v>
      </c>
      <c r="C6" s="10" t="s">
        <v>8</v>
      </c>
      <c r="D6" s="2">
        <v>10000</v>
      </c>
      <c r="E6" s="2">
        <v>5000</v>
      </c>
      <c r="F6" s="3">
        <f>D6+E6</f>
        <v>15000</v>
      </c>
      <c r="G6" s="4">
        <f>F6*10/100</f>
        <v>1500</v>
      </c>
      <c r="H6" s="4">
        <f>F6-G6</f>
        <v>13500</v>
      </c>
      <c r="I6" s="2" t="s">
        <v>30</v>
      </c>
      <c r="J6" s="14"/>
      <c r="K6" s="14"/>
      <c r="L6" s="14"/>
    </row>
    <row r="7" spans="1:12" x14ac:dyDescent="0.25">
      <c r="A7" s="18">
        <v>45693</v>
      </c>
      <c r="B7" s="2" t="s">
        <v>10</v>
      </c>
      <c r="C7" s="9" t="s">
        <v>9</v>
      </c>
      <c r="D7" s="2">
        <v>15000</v>
      </c>
      <c r="E7" s="2"/>
      <c r="F7" s="3">
        <f>D7+E7</f>
        <v>15000</v>
      </c>
      <c r="G7" s="4">
        <f>F7*10/100</f>
        <v>1500</v>
      </c>
      <c r="H7" s="4">
        <f>F7-G7</f>
        <v>13500</v>
      </c>
      <c r="I7" s="2" t="s">
        <v>30</v>
      </c>
      <c r="J7" s="2" t="s">
        <v>26</v>
      </c>
      <c r="K7" s="2" t="s">
        <v>28</v>
      </c>
      <c r="L7" s="2" t="s">
        <v>27</v>
      </c>
    </row>
    <row r="8" spans="1:12" x14ac:dyDescent="0.25">
      <c r="A8" s="17">
        <v>45693</v>
      </c>
      <c r="B8" s="2" t="s">
        <v>11</v>
      </c>
      <c r="C8" s="9" t="s">
        <v>12</v>
      </c>
      <c r="D8" s="2">
        <v>12000</v>
      </c>
      <c r="E8" s="2">
        <v>1500</v>
      </c>
      <c r="F8" s="3">
        <f>D8+E8</f>
        <v>13500</v>
      </c>
      <c r="G8" s="4">
        <f>F8*10/100</f>
        <v>1350</v>
      </c>
      <c r="H8" s="4">
        <f>F8-G8</f>
        <v>12150</v>
      </c>
      <c r="I8" s="2" t="s">
        <v>30</v>
      </c>
      <c r="J8" s="2" t="str">
        <f>"Cr "  &amp; SUMIF(I2:I24, "paid", H2:H24)</f>
        <v>Cr 182880</v>
      </c>
      <c r="K8" s="2" t="str">
        <f>"Dr " &amp;SUMIF(I2:I24, "pending", H2:H24)</f>
        <v>Dr 281745</v>
      </c>
      <c r="L8" s="6">
        <f>SUM(H2:H24)</f>
        <v>464625</v>
      </c>
    </row>
    <row r="9" spans="1:12" x14ac:dyDescent="0.25">
      <c r="A9" s="17">
        <v>45699</v>
      </c>
      <c r="B9" s="2" t="s">
        <v>14</v>
      </c>
      <c r="C9" s="9" t="s">
        <v>13</v>
      </c>
      <c r="D9" s="2">
        <v>40000</v>
      </c>
      <c r="E9" s="2">
        <v>17000</v>
      </c>
      <c r="F9" s="3">
        <f>D9+E9</f>
        <v>57000</v>
      </c>
      <c r="G9" s="4">
        <f>F9*10/100</f>
        <v>5700</v>
      </c>
      <c r="H9" s="4">
        <f>F9-G9</f>
        <v>51300</v>
      </c>
      <c r="I9" s="2" t="s">
        <v>30</v>
      </c>
    </row>
    <row r="10" spans="1:12" x14ac:dyDescent="0.25">
      <c r="A10" s="18">
        <v>45703</v>
      </c>
      <c r="B10" s="2" t="s">
        <v>16</v>
      </c>
      <c r="C10" s="8" t="s">
        <v>15</v>
      </c>
      <c r="D10" s="5">
        <v>12000</v>
      </c>
      <c r="E10" s="2">
        <v>5000</v>
      </c>
      <c r="F10" s="3">
        <f>D10+E10</f>
        <v>17000</v>
      </c>
      <c r="G10" s="4">
        <f>F10*10/100</f>
        <v>1700</v>
      </c>
      <c r="H10" s="4">
        <f>F10-G10</f>
        <v>15300</v>
      </c>
      <c r="I10" s="2" t="s">
        <v>30</v>
      </c>
    </row>
    <row r="11" spans="1:12" x14ac:dyDescent="0.25">
      <c r="A11" s="18">
        <v>45705</v>
      </c>
      <c r="B11" s="2" t="s">
        <v>18</v>
      </c>
      <c r="C11" s="8" t="s">
        <v>17</v>
      </c>
      <c r="D11" s="5">
        <v>5000</v>
      </c>
      <c r="E11" s="2">
        <v>0</v>
      </c>
      <c r="F11" s="3">
        <f>D11+E11</f>
        <v>5000</v>
      </c>
      <c r="G11" s="4">
        <f>F11*10/100</f>
        <v>500</v>
      </c>
      <c r="H11" s="4">
        <f>F11-G11</f>
        <v>4500</v>
      </c>
      <c r="I11" s="2" t="s">
        <v>30</v>
      </c>
    </row>
    <row r="12" spans="1:12" x14ac:dyDescent="0.25">
      <c r="A12" s="17">
        <v>45705</v>
      </c>
      <c r="B12" s="2" t="s">
        <v>19</v>
      </c>
      <c r="C12" s="8" t="s">
        <v>20</v>
      </c>
      <c r="D12" s="5">
        <v>15000</v>
      </c>
      <c r="E12" s="2">
        <v>0</v>
      </c>
      <c r="F12" s="3">
        <f>D12+E12</f>
        <v>15000</v>
      </c>
      <c r="G12" s="4">
        <f>F12*10/100</f>
        <v>1500</v>
      </c>
      <c r="H12" s="4">
        <f>F12-G12</f>
        <v>13500</v>
      </c>
      <c r="I12" s="2" t="s">
        <v>30</v>
      </c>
      <c r="J12" s="1"/>
    </row>
    <row r="13" spans="1:12" x14ac:dyDescent="0.25">
      <c r="A13" s="17">
        <v>45709</v>
      </c>
      <c r="B13" s="2" t="s">
        <v>38</v>
      </c>
      <c r="C13" s="9" t="s">
        <v>39</v>
      </c>
      <c r="D13" s="5">
        <v>5000</v>
      </c>
      <c r="E13" s="2">
        <v>0</v>
      </c>
      <c r="F13" s="3">
        <f>D13+E13</f>
        <v>5000</v>
      </c>
      <c r="G13" s="4">
        <f>F13*10/100</f>
        <v>500</v>
      </c>
      <c r="H13" s="4">
        <f>F13-G13</f>
        <v>4500</v>
      </c>
      <c r="I13" s="2" t="s">
        <v>30</v>
      </c>
      <c r="J13" s="1"/>
    </row>
    <row r="14" spans="1:12" x14ac:dyDescent="0.25">
      <c r="A14" s="17">
        <v>45718</v>
      </c>
      <c r="B14" s="2" t="s">
        <v>36</v>
      </c>
      <c r="C14" s="8" t="s">
        <v>31</v>
      </c>
      <c r="D14" s="5">
        <v>16100</v>
      </c>
      <c r="E14" s="5">
        <v>7000</v>
      </c>
      <c r="F14" s="3">
        <f>D14+E14</f>
        <v>23100</v>
      </c>
      <c r="G14" s="4">
        <f>F14*10/100</f>
        <v>2310</v>
      </c>
      <c r="H14" s="4">
        <f>F14-G14</f>
        <v>20790</v>
      </c>
      <c r="I14" s="2" t="s">
        <v>34</v>
      </c>
    </row>
    <row r="15" spans="1:12" x14ac:dyDescent="0.25">
      <c r="A15" s="17">
        <v>45719</v>
      </c>
      <c r="B15" s="2" t="s">
        <v>37</v>
      </c>
      <c r="C15" s="8" t="s">
        <v>32</v>
      </c>
      <c r="D15" s="5">
        <v>20500</v>
      </c>
      <c r="E15" s="5">
        <v>3000</v>
      </c>
      <c r="F15" s="3">
        <f>D15+E15</f>
        <v>23500</v>
      </c>
      <c r="G15" s="4">
        <f>F15*10/100</f>
        <v>2350</v>
      </c>
      <c r="H15" s="4">
        <f>F15-G15</f>
        <v>21150</v>
      </c>
      <c r="I15" s="2" t="s">
        <v>30</v>
      </c>
    </row>
    <row r="16" spans="1:12" x14ac:dyDescent="0.25">
      <c r="A16" s="23">
        <v>45726</v>
      </c>
      <c r="B16" s="2" t="s">
        <v>46</v>
      </c>
      <c r="C16" s="9" t="s">
        <v>47</v>
      </c>
      <c r="D16" s="2">
        <v>15000</v>
      </c>
      <c r="E16" s="2"/>
      <c r="F16" s="3">
        <f>D16+E16</f>
        <v>15000</v>
      </c>
      <c r="G16" s="4">
        <f>F16*10/100</f>
        <v>1500</v>
      </c>
      <c r="H16" s="4">
        <f>F16-G16</f>
        <v>13500</v>
      </c>
      <c r="I16" s="2" t="s">
        <v>34</v>
      </c>
    </row>
    <row r="17" spans="1:9" x14ac:dyDescent="0.25">
      <c r="A17" s="19">
        <v>45737</v>
      </c>
      <c r="B17" s="2" t="s">
        <v>48</v>
      </c>
      <c r="C17" s="9" t="s">
        <v>49</v>
      </c>
      <c r="D17" s="20">
        <v>16000</v>
      </c>
      <c r="E17" s="2">
        <v>10000</v>
      </c>
      <c r="F17" s="3">
        <f>D17+E17</f>
        <v>26000</v>
      </c>
      <c r="G17" s="4">
        <f>F17*10/100</f>
        <v>2600</v>
      </c>
      <c r="H17" s="4">
        <f>F17-G17</f>
        <v>23400</v>
      </c>
      <c r="I17" s="2" t="s">
        <v>34</v>
      </c>
    </row>
    <row r="18" spans="1:9" x14ac:dyDescent="0.25">
      <c r="A18" s="19">
        <v>45739</v>
      </c>
      <c r="B18" s="2" t="s">
        <v>50</v>
      </c>
      <c r="C18" s="9" t="s">
        <v>51</v>
      </c>
      <c r="D18" s="20">
        <v>53200</v>
      </c>
      <c r="E18" s="2">
        <v>26000</v>
      </c>
      <c r="F18" s="3">
        <f>D18+E18</f>
        <v>79200</v>
      </c>
      <c r="G18" s="4">
        <f>F18*10/100</f>
        <v>7920</v>
      </c>
      <c r="H18" s="4">
        <f>F18-G18</f>
        <v>71280</v>
      </c>
      <c r="I18" s="2" t="s">
        <v>34</v>
      </c>
    </row>
    <row r="19" spans="1:9" x14ac:dyDescent="0.25">
      <c r="A19" s="19">
        <v>45740</v>
      </c>
      <c r="B19" s="2" t="s">
        <v>52</v>
      </c>
      <c r="C19" s="9" t="s">
        <v>53</v>
      </c>
      <c r="D19" s="20">
        <v>15600</v>
      </c>
      <c r="E19" s="2">
        <v>1000</v>
      </c>
      <c r="F19" s="3">
        <f>D19+E19</f>
        <v>16600</v>
      </c>
      <c r="G19" s="4">
        <f>F19*10/100</f>
        <v>1660</v>
      </c>
      <c r="H19" s="4">
        <f>F19-G19</f>
        <v>14940</v>
      </c>
      <c r="I19" s="2" t="s">
        <v>34</v>
      </c>
    </row>
    <row r="20" spans="1:9" x14ac:dyDescent="0.25">
      <c r="A20" s="18">
        <v>45742</v>
      </c>
      <c r="B20" s="2" t="s">
        <v>62</v>
      </c>
      <c r="C20" s="8" t="s">
        <v>63</v>
      </c>
      <c r="D20" s="20">
        <v>5000</v>
      </c>
      <c r="E20" s="2">
        <v>750</v>
      </c>
      <c r="F20" s="3">
        <f>D20+E20</f>
        <v>5750</v>
      </c>
      <c r="G20" s="4">
        <f>F20*10/100</f>
        <v>575</v>
      </c>
      <c r="H20" s="4">
        <f>F20-G20</f>
        <v>5175</v>
      </c>
      <c r="I20" s="2" t="s">
        <v>34</v>
      </c>
    </row>
    <row r="21" spans="1:9" x14ac:dyDescent="0.25">
      <c r="A21" s="18">
        <v>45743</v>
      </c>
      <c r="B21" s="2" t="s">
        <v>54</v>
      </c>
      <c r="C21" s="21" t="s">
        <v>55</v>
      </c>
      <c r="D21" s="20">
        <v>16000</v>
      </c>
      <c r="E21" s="2">
        <v>10000</v>
      </c>
      <c r="F21" s="3">
        <f>D21+E21</f>
        <v>26000</v>
      </c>
      <c r="G21" s="4">
        <f>F21*10/100</f>
        <v>2600</v>
      </c>
      <c r="H21" s="4">
        <f>F21-G21</f>
        <v>23400</v>
      </c>
      <c r="I21" s="2" t="s">
        <v>34</v>
      </c>
    </row>
    <row r="22" spans="1:9" ht="15.75" thickBot="1" x14ac:dyDescent="0.3">
      <c r="A22" s="18">
        <v>45752</v>
      </c>
      <c r="B22" s="2" t="s">
        <v>56</v>
      </c>
      <c r="C22" s="22" t="s">
        <v>58</v>
      </c>
      <c r="D22" s="20">
        <v>18400</v>
      </c>
      <c r="E22" s="2">
        <v>6000</v>
      </c>
      <c r="F22" s="3">
        <f>D22+E22</f>
        <v>24400</v>
      </c>
      <c r="G22" s="4">
        <f>F22*10/100</f>
        <v>2440</v>
      </c>
      <c r="H22" s="4">
        <f>F22-G22</f>
        <v>21960</v>
      </c>
      <c r="I22" s="2" t="s">
        <v>34</v>
      </c>
    </row>
    <row r="23" spans="1:9" ht="15.75" thickBot="1" x14ac:dyDescent="0.3">
      <c r="A23" s="18">
        <v>45754</v>
      </c>
      <c r="B23" s="2" t="s">
        <v>57</v>
      </c>
      <c r="C23" s="11" t="s">
        <v>59</v>
      </c>
      <c r="D23" s="20">
        <v>15000</v>
      </c>
      <c r="E23" s="2">
        <v>0</v>
      </c>
      <c r="F23" s="3">
        <f>D23+E23</f>
        <v>15000</v>
      </c>
      <c r="G23" s="4">
        <f>F23*10/100</f>
        <v>1500</v>
      </c>
      <c r="H23" s="4">
        <f>F23-G23</f>
        <v>13500</v>
      </c>
      <c r="I23" s="2" t="s">
        <v>34</v>
      </c>
    </row>
    <row r="24" spans="1:9" ht="15.75" thickBot="1" x14ac:dyDescent="0.3">
      <c r="A24" s="18">
        <v>45757</v>
      </c>
      <c r="B24" s="2" t="s">
        <v>60</v>
      </c>
      <c r="C24" s="11" t="s">
        <v>61</v>
      </c>
      <c r="D24" s="20">
        <v>19000</v>
      </c>
      <c r="E24" s="2">
        <v>14000</v>
      </c>
      <c r="F24" s="3">
        <f>D24+E24</f>
        <v>33000</v>
      </c>
      <c r="G24" s="4">
        <f>F24*10/100</f>
        <v>3300</v>
      </c>
      <c r="H24" s="4">
        <f>F24-G24</f>
        <v>29700</v>
      </c>
      <c r="I24" s="2" t="s">
        <v>34</v>
      </c>
    </row>
    <row r="25" spans="1:9" x14ac:dyDescent="0.25">
      <c r="A25" s="1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12"/>
      <c r="B26" s="2"/>
      <c r="C26" s="2"/>
      <c r="D26" s="2"/>
      <c r="E26" s="2"/>
      <c r="F26" s="2"/>
      <c r="G26" s="2"/>
      <c r="H26" s="2"/>
      <c r="I26" s="2"/>
    </row>
  </sheetData>
  <sortState ref="A2:I24">
    <sortCondition ref="A1" customList="January,February,March,April,May,June,July,August,September,October,November,December"/>
  </sortState>
  <mergeCells count="2">
    <mergeCell ref="J6:L6"/>
    <mergeCell ref="J2:L2"/>
  </mergeCells>
  <pageMargins left="0.7" right="0.7" top="0.75" bottom="0.75" header="0.3" footer="0.3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9" sqref="G9"/>
    </sheetView>
  </sheetViews>
  <sheetFormatPr defaultRowHeight="15" x14ac:dyDescent="0.25"/>
  <cols>
    <col min="1" max="1" width="17" bestFit="1" customWidth="1"/>
    <col min="2" max="2" width="19.7109375" bestFit="1" customWidth="1"/>
    <col min="3" max="3" width="19.5703125" bestFit="1" customWidth="1"/>
  </cols>
  <sheetData>
    <row r="1" spans="1:3" x14ac:dyDescent="0.25">
      <c r="A1" s="15" t="s">
        <v>43</v>
      </c>
      <c r="B1" s="15"/>
      <c r="C1" s="15"/>
    </row>
    <row r="2" spans="1:3" x14ac:dyDescent="0.25">
      <c r="A2" s="2"/>
      <c r="B2" s="2"/>
      <c r="C2" s="2"/>
    </row>
    <row r="3" spans="1:3" x14ac:dyDescent="0.25">
      <c r="A3" s="2" t="s">
        <v>42</v>
      </c>
      <c r="B3" s="2" t="s">
        <v>44</v>
      </c>
      <c r="C3" s="2" t="s">
        <v>45</v>
      </c>
    </row>
    <row r="4" spans="1:3" x14ac:dyDescent="0.25">
      <c r="A4" s="4" t="e">
        <f>"Dr " &amp; SUMIF(#REF!,"paid",#REF!)</f>
        <v>#REF!</v>
      </c>
      <c r="B4" s="4" t="e">
        <f>"Cr " &amp; SUMIF(#REF!,"pending",#REF!)</f>
        <v>#REF!</v>
      </c>
      <c r="C4" s="6" t="e">
        <f>SUM(#REF!)</f>
        <v>#REF!</v>
      </c>
    </row>
    <row r="5" spans="1:3" x14ac:dyDescent="0.25">
      <c r="A5" s="14"/>
      <c r="B5" s="14"/>
      <c r="C5" s="14"/>
    </row>
    <row r="6" spans="1:3" x14ac:dyDescent="0.25">
      <c r="A6" s="2" t="s">
        <v>26</v>
      </c>
      <c r="B6" s="2" t="s">
        <v>28</v>
      </c>
      <c r="C6" s="2" t="s">
        <v>27</v>
      </c>
    </row>
    <row r="7" spans="1:3" x14ac:dyDescent="0.25">
      <c r="A7" s="2" t="e">
        <f>"Cr "  &amp; SUMIF(#REF!, "paid",#REF!)</f>
        <v>#REF!</v>
      </c>
      <c r="B7" s="2" t="e">
        <f>"Dr " &amp; SUMIF(#REF!, "pending",#REF!)</f>
        <v>#REF!</v>
      </c>
      <c r="C7" s="6" t="e">
        <f>SUM(#REF!)</f>
        <v>#REF!</v>
      </c>
    </row>
  </sheetData>
  <mergeCells count="2">
    <mergeCell ref="A1:C1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TDS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2025-04-13T06:57:43Z</dcterms:modified>
</cp:coreProperties>
</file>