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Music\Data Analyst\Excel\"/>
    </mc:Choice>
  </mc:AlternateContent>
  <xr:revisionPtr revIDLastSave="0" documentId="13_ncr:1_{68773949-EF2C-44E5-8294-4A61BB7E7041}" xr6:coauthVersionLast="47" xr6:coauthVersionMax="47" xr10:uidLastSave="{00000000-0000-0000-0000-000000000000}"/>
  <bookViews>
    <workbookView xWindow="-120" yWindow="-120" windowWidth="20730" windowHeight="11040" tabRatio="669" firstSheet="21" activeTab="25" xr2:uid="{00000000-000D-0000-FFFF-FFFF00000000}"/>
  </bookViews>
  <sheets>
    <sheet name="1_Basics" sheetId="1" r:id="rId1"/>
    <sheet name="1_InsDelHide" sheetId="4" r:id="rId2"/>
    <sheet name="2_AutoFill" sheetId="5" r:id="rId3"/>
    <sheet name="2_FlashFill" sheetId="6" r:id="rId4"/>
    <sheet name="3_Home" sheetId="7" r:id="rId5"/>
    <sheet name="3_Merge" sheetId="8" r:id="rId6"/>
    <sheet name="3_ConditionalF" sheetId="10" r:id="rId7"/>
    <sheet name="3_AutofitColumn" sheetId="12" r:id="rId8"/>
    <sheet name="Sheet2" sheetId="42" r:id="rId9"/>
    <sheet name="3_FindSelect" sheetId="13" r:id="rId10"/>
    <sheet name="3_Sort" sheetId="14" r:id="rId11"/>
    <sheet name="3_Filter" sheetId="15" r:id="rId12"/>
    <sheet name="4_FreezeSplit" sheetId="16" r:id="rId13"/>
    <sheet name="5_Functions" sheetId="17" r:id="rId14"/>
    <sheet name="6_AbsRelReferences" sheetId="18" r:id="rId15"/>
    <sheet name="7_LogicalF" sheetId="19" r:id="rId16"/>
    <sheet name="7_AndOR" sheetId="20" r:id="rId17"/>
    <sheet name="8_TextF" sheetId="21" r:id="rId18"/>
    <sheet name="9_VLookUp" sheetId="22" r:id="rId19"/>
    <sheet name="9_VLookUpError" sheetId="23" r:id="rId20"/>
    <sheet name="10_Table" sheetId="43" r:id="rId21"/>
    <sheet name="10_Charts" sheetId="25" r:id="rId22"/>
    <sheet name="Sheet4" sheetId="44" r:id="rId23"/>
    <sheet name="11_PivotTable" sheetId="28" r:id="rId24"/>
    <sheet name="11_PvtTblSuggestion" sheetId="36" r:id="rId25"/>
    <sheet name="12_Dashboard" sheetId="48" r:id="rId26"/>
    <sheet name="12_DataforDashboard" sheetId="45" r:id="rId27"/>
    <sheet name="12_Errors" sheetId="37" r:id="rId28"/>
  </sheets>
  <definedNames>
    <definedName name="_xlnm._FilterDatabase" localSheetId="23" hidden="1">'11_PivotTable'!$A$1:$F$25</definedName>
    <definedName name="_xlnm._FilterDatabase" localSheetId="11" hidden="1">'3_Filter'!$A$1:$F$21</definedName>
    <definedName name="_xlnm._FilterDatabase" localSheetId="10" hidden="1">'3_Sort'!$B$1:$B$9</definedName>
    <definedName name="_xlchart.v1.0" hidden="1">'12_DataforDashboard'!$C$2:$C$1048576</definedName>
    <definedName name="_xlchart.v2.1" hidden="1">'12_DataforDashboard'!$A$2:$A$1048576</definedName>
    <definedName name="_xlchart.v2.2" hidden="1">'12_DataforDashboard'!$C$1</definedName>
    <definedName name="_xlchart.v2.3" hidden="1">'12_DataforDashboard'!$C$2:$C$1048576</definedName>
    <definedName name="_xlchart.v2.4" hidden="1">'12_DataforDashboard'!$A$2:$A$10</definedName>
    <definedName name="_xlchart.v2.5" hidden="1">'12_DataforDashboard'!$B$1</definedName>
    <definedName name="_xlchart.v2.6" hidden="1">'12_DataforDashboard'!$B$2:$B$10</definedName>
    <definedName name="Slicer_Author_Name">#N/A</definedName>
    <definedName name="Slicer_Author_Name1">#N/A</definedName>
    <definedName name="Slicer_Book_Title">#N/A</definedName>
    <definedName name="Slicer_Book_Title1">#N/A</definedName>
    <definedName name="Slicer_Industry_Vertical">#N/A</definedName>
    <definedName name="Slicer_Investors_Name">#N/A</definedName>
    <definedName name="Slicer_Startup_Name">#N/A</definedName>
  </definedNames>
  <calcPr calcId="191029"/>
  <pivotCaches>
    <pivotCache cacheId="15" r:id="rId29"/>
    <pivotCache cacheId="0" r:id="rId30"/>
  </pivotCaches>
  <extLst>
    <ext xmlns:x14="http://schemas.microsoft.com/office/spreadsheetml/2009/9/main" uri="{BBE1A952-AA13-448e-AADC-164F8A28A991}">
      <x14:slicerCaches>
        <x14:slicerCache r:id="rId31"/>
        <x14:slicerCache r:id="rId32"/>
        <x14:slicerCache r:id="rId3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4"/>
        <x14:slicerCache r:id="rId35"/>
        <x14:slicerCache r:id="rId36"/>
        <x14:slicerCache r:id="rId3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45" l="1"/>
  <c r="E3" i="45"/>
  <c r="C39" i="37"/>
  <c r="C38" i="37"/>
  <c r="C37" i="37"/>
  <c r="C36" i="37"/>
  <c r="C35" i="37"/>
  <c r="C29" i="37"/>
  <c r="B29" i="37"/>
  <c r="D26" i="37"/>
  <c r="D24" i="37"/>
  <c r="D23" i="37"/>
  <c r="C19" i="37" a="1"/>
  <c r="C19" i="37" s="1"/>
  <c r="B19" i="37" a="1"/>
  <c r="B19" i="37" s="1"/>
  <c r="C16" i="37"/>
  <c r="C15" i="37"/>
  <c r="C14" i="37"/>
  <c r="C13" i="37"/>
  <c r="C12" i="37"/>
  <c r="E3" i="43"/>
  <c r="E15" i="43"/>
  <c r="G13" i="21" l="1"/>
  <c r="F7" i="23" l="1"/>
  <c r="F8" i="23"/>
  <c r="F9" i="23"/>
  <c r="F3" i="23"/>
  <c r="F4" i="23"/>
  <c r="F5" i="23"/>
  <c r="F6" i="23"/>
  <c r="F2" i="23"/>
  <c r="F3" i="22"/>
  <c r="F2" i="22"/>
  <c r="F4" i="22"/>
  <c r="F5" i="22"/>
  <c r="F6" i="22"/>
  <c r="F7" i="22"/>
  <c r="F8" i="22"/>
  <c r="F9" i="22"/>
  <c r="G11" i="21"/>
  <c r="G10" i="21"/>
  <c r="B13" i="21"/>
  <c r="B14" i="21" s="1"/>
  <c r="B12" i="21"/>
  <c r="B11" i="21"/>
  <c r="G1" i="21"/>
  <c r="G5" i="21"/>
  <c r="G4" i="21"/>
  <c r="G3" i="21"/>
  <c r="B5" i="21"/>
  <c r="B4" i="21"/>
  <c r="B3" i="21"/>
  <c r="G16" i="20"/>
  <c r="G15" i="20"/>
  <c r="D18" i="20"/>
  <c r="B15" i="20"/>
  <c r="K2" i="20"/>
  <c r="K3" i="20"/>
  <c r="K4" i="20"/>
  <c r="K5" i="20"/>
  <c r="J2" i="20"/>
  <c r="J3" i="20"/>
  <c r="J4" i="20"/>
  <c r="J5" i="20"/>
  <c r="E3" i="20"/>
  <c r="E4" i="20"/>
  <c r="E5" i="20"/>
  <c r="E2" i="20"/>
  <c r="D5" i="20"/>
  <c r="D3" i="20"/>
  <c r="D4" i="20"/>
  <c r="D2" i="20"/>
  <c r="K3" i="19"/>
  <c r="K4" i="19"/>
  <c r="K5" i="19"/>
  <c r="K6" i="19"/>
  <c r="K7" i="19"/>
  <c r="K8" i="19"/>
  <c r="K9" i="19"/>
  <c r="K10" i="19"/>
  <c r="K2" i="19"/>
  <c r="G3" i="19"/>
  <c r="G4" i="19"/>
  <c r="G5" i="19"/>
  <c r="G6" i="19"/>
  <c r="G7" i="19"/>
  <c r="G8" i="19"/>
  <c r="G9" i="19"/>
  <c r="G10" i="19"/>
  <c r="G2" i="19"/>
  <c r="C2" i="19"/>
  <c r="C4" i="19"/>
  <c r="C5" i="19"/>
  <c r="C6" i="19"/>
  <c r="C3" i="19" s="1"/>
  <c r="C7" i="19"/>
  <c r="C8" i="19"/>
  <c r="C9" i="19"/>
  <c r="C10" i="19"/>
  <c r="K3" i="18"/>
  <c r="K4" i="18"/>
  <c r="K5" i="18"/>
  <c r="K6" i="18"/>
  <c r="K7" i="18"/>
  <c r="K8" i="18"/>
  <c r="K9" i="18"/>
  <c r="K10" i="18"/>
  <c r="K2" i="18"/>
  <c r="J3" i="18"/>
  <c r="J4" i="18"/>
  <c r="J5" i="18"/>
  <c r="J6" i="18"/>
  <c r="J7" i="18"/>
  <c r="J8" i="18"/>
  <c r="J9" i="18"/>
  <c r="J10" i="18"/>
  <c r="J2" i="18"/>
  <c r="E4" i="18"/>
  <c r="E5" i="18"/>
  <c r="D3" i="18"/>
  <c r="E3" i="18" s="1"/>
  <c r="D4" i="18"/>
  <c r="D5" i="18"/>
  <c r="D6" i="18"/>
  <c r="E6" i="18" s="1"/>
  <c r="D7" i="18"/>
  <c r="E7" i="18" s="1"/>
  <c r="D8" i="18"/>
  <c r="E8" i="18" s="1"/>
  <c r="D9" i="18"/>
  <c r="E9" i="18" s="1"/>
  <c r="D10" i="18"/>
  <c r="E10" i="18" s="1"/>
  <c r="D2" i="18"/>
  <c r="E2" i="18" s="1"/>
  <c r="B17" i="17"/>
  <c r="G9" i="17"/>
  <c r="F9" i="17"/>
  <c r="E9" i="17"/>
  <c r="D9" i="17"/>
  <c r="C9" i="17"/>
  <c r="B9" i="17"/>
  <c r="A9" i="17"/>
  <c r="C13" i="1" l="1"/>
  <c r="B13" i="1"/>
  <c r="A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<sst xmlns="http://schemas.openxmlformats.org/spreadsheetml/2006/main" count="1369" uniqueCount="563">
  <si>
    <t>Book Title</t>
  </si>
  <si>
    <t>Rating</t>
  </si>
  <si>
    <t>Number of Ratings</t>
  </si>
  <si>
    <t>The Fault in our Stars</t>
  </si>
  <si>
    <t>Author Name</t>
  </si>
  <si>
    <t>John Green</t>
  </si>
  <si>
    <t>The Alchemist</t>
  </si>
  <si>
    <t>Paulo Coelho</t>
  </si>
  <si>
    <t>The Kite Runner</t>
  </si>
  <si>
    <t>Khalid Hosseini</t>
  </si>
  <si>
    <t>Harry Potter and the Philosopher's Stone</t>
  </si>
  <si>
    <t>J.K. Rowling</t>
  </si>
  <si>
    <t>The Lord of the Rings - Fellowship of the Ring</t>
  </si>
  <si>
    <t>J.R.R. Tolkien</t>
  </si>
  <si>
    <t>Price (Paperback)</t>
  </si>
  <si>
    <t>Price (Hardcover)</t>
  </si>
  <si>
    <t>Price (Kindle)</t>
  </si>
  <si>
    <t>The Hitchhiker's guide to the Galaxy</t>
  </si>
  <si>
    <t>Douglas Adams</t>
  </si>
  <si>
    <t>Date</t>
  </si>
  <si>
    <t>Time</t>
  </si>
  <si>
    <t>Days</t>
  </si>
  <si>
    <t>Monday</t>
  </si>
  <si>
    <t>Tuesday</t>
  </si>
  <si>
    <t>Wednesday</t>
  </si>
  <si>
    <t>Thursday</t>
  </si>
  <si>
    <t>Friday</t>
  </si>
  <si>
    <t>First Name</t>
  </si>
  <si>
    <t>Last Name</t>
  </si>
  <si>
    <t>Full Name</t>
  </si>
  <si>
    <t>Harry</t>
  </si>
  <si>
    <t>Potter</t>
  </si>
  <si>
    <t>Granger</t>
  </si>
  <si>
    <t>Hermoine</t>
  </si>
  <si>
    <t>Ron</t>
  </si>
  <si>
    <t>Weasley</t>
  </si>
  <si>
    <t>Draco</t>
  </si>
  <si>
    <t>Malfoy</t>
  </si>
  <si>
    <t>Albus</t>
  </si>
  <si>
    <t>Dumbledore</t>
  </si>
  <si>
    <t>Tom</t>
  </si>
  <si>
    <t>Riddle</t>
  </si>
  <si>
    <t>Rubeus</t>
  </si>
  <si>
    <t>Hagrid</t>
  </si>
  <si>
    <t>Luna</t>
  </si>
  <si>
    <t>Lovegood</t>
  </si>
  <si>
    <t>Neville</t>
  </si>
  <si>
    <t>Longbottom</t>
  </si>
  <si>
    <t>Severes</t>
  </si>
  <si>
    <t>Snape</t>
  </si>
  <si>
    <t>James</t>
  </si>
  <si>
    <t>Remus</t>
  </si>
  <si>
    <t>Lupin</t>
  </si>
  <si>
    <t>Peter</t>
  </si>
  <si>
    <t>Pettigrew</t>
  </si>
  <si>
    <t>Sirius</t>
  </si>
  <si>
    <t>Black</t>
  </si>
  <si>
    <t>Alastor</t>
  </si>
  <si>
    <t>Moody</t>
  </si>
  <si>
    <t>Bellatrix</t>
  </si>
  <si>
    <t>Lestrange</t>
  </si>
  <si>
    <t>Lily</t>
  </si>
  <si>
    <t>Harry Potter</t>
  </si>
  <si>
    <t>Hermoine Granger</t>
  </si>
  <si>
    <t>Ron Weasley</t>
  </si>
  <si>
    <t>Draco Malfoy</t>
  </si>
  <si>
    <t>Albus Dumbledore</t>
  </si>
  <si>
    <t>Tom Riddle</t>
  </si>
  <si>
    <t>Rubeus Hagrid</t>
  </si>
  <si>
    <t>Luna Lovegood</t>
  </si>
  <si>
    <t>Neville Longbottom</t>
  </si>
  <si>
    <t>Severes Snape</t>
  </si>
  <si>
    <t>Lily Potter</t>
  </si>
  <si>
    <t>James Potter</t>
  </si>
  <si>
    <t>Remus Lupin</t>
  </si>
  <si>
    <t>Peter Pettigrew</t>
  </si>
  <si>
    <t>Sirius Black</t>
  </si>
  <si>
    <t>Alastor Moody</t>
  </si>
  <si>
    <t>Bellatrix Lestrange</t>
  </si>
  <si>
    <t>EmailID</t>
  </si>
  <si>
    <t>hermoinegranger@gmail.com</t>
  </si>
  <si>
    <t>harrypotter@gmail.com</t>
  </si>
  <si>
    <t>ronweasley@gmail.com</t>
  </si>
  <si>
    <t>siriusblack@gmail.com</t>
  </si>
  <si>
    <t>severessnape@gmail.com</t>
  </si>
  <si>
    <t>albusdumbledore@gmail.com</t>
  </si>
  <si>
    <t>hermoinegranger</t>
  </si>
  <si>
    <t>harrypotter</t>
  </si>
  <si>
    <t>ronweasley</t>
  </si>
  <si>
    <t>siriusblack</t>
  </si>
  <si>
    <t>severessnape</t>
  </si>
  <si>
    <t>albusdumbledore</t>
  </si>
  <si>
    <t>By 50</t>
  </si>
  <si>
    <t>By 1</t>
  </si>
  <si>
    <t>Saturday</t>
  </si>
  <si>
    <t>Sunday</t>
  </si>
  <si>
    <t>Insert _Row</t>
  </si>
  <si>
    <t>Insert_Columns</t>
  </si>
  <si>
    <t xml:space="preserve"> 06:00:00</t>
  </si>
  <si>
    <t xml:space="preserve"> 06:00:01</t>
  </si>
  <si>
    <t xml:space="preserve"> 06:00:02</t>
  </si>
  <si>
    <t xml:space="preserve"> 06:00:03</t>
  </si>
  <si>
    <t xml:space="preserve"> 06:00:04</t>
  </si>
  <si>
    <t xml:space="preserve"> 06:00:05</t>
  </si>
  <si>
    <t xml:space="preserve"> 06:00:06</t>
  </si>
  <si>
    <t>//Flash Fill</t>
  </si>
  <si>
    <t>//Flash Fill=Data-&gt;Flasfill</t>
  </si>
  <si>
    <t xml:space="preserve">Font Change </t>
  </si>
  <si>
    <t>Increase Size</t>
  </si>
  <si>
    <t>Decrease Size</t>
  </si>
  <si>
    <t>Change Color</t>
  </si>
  <si>
    <t>Fill Color</t>
  </si>
  <si>
    <t>Underline</t>
  </si>
  <si>
    <t>Add Border</t>
  </si>
  <si>
    <t>Top</t>
  </si>
  <si>
    <t>Middle</t>
  </si>
  <si>
    <t>Bottom</t>
  </si>
  <si>
    <t>Left</t>
  </si>
  <si>
    <t>Center</t>
  </si>
  <si>
    <t>Right</t>
  </si>
  <si>
    <t>Angle</t>
  </si>
  <si>
    <t>MUST-READ FICTION</t>
  </si>
  <si>
    <t>Albus Percival Wulfric Brian Dumbledore</t>
  </si>
  <si>
    <t>//Wrap Text</t>
  </si>
  <si>
    <t>Startup</t>
  </si>
  <si>
    <t>Industry Vertical</t>
  </si>
  <si>
    <t>Investors Name</t>
  </si>
  <si>
    <t>Amount</t>
  </si>
  <si>
    <t>CarDekhox</t>
  </si>
  <si>
    <t>E-Commerce</t>
  </si>
  <si>
    <t>Ping An Global Voyager Fund</t>
  </si>
  <si>
    <t>Dhruva Spacex</t>
  </si>
  <si>
    <t>Aerospace</t>
  </si>
  <si>
    <t>Mumbai Angels, Ravikanth Reddy</t>
  </si>
  <si>
    <t>Rivigox</t>
  </si>
  <si>
    <t>Technology</t>
  </si>
  <si>
    <t>SAIF Partners, Spring Canter Investment Ltd.</t>
  </si>
  <si>
    <t>Healthiansx</t>
  </si>
  <si>
    <t>B2B-focused foodtech startup</t>
  </si>
  <si>
    <t>Paytm, NPTK, Sabre Partners and Neoplux</t>
  </si>
  <si>
    <t>Liciousx</t>
  </si>
  <si>
    <t>Vertex Growth Fund</t>
  </si>
  <si>
    <t>Trellx</t>
  </si>
  <si>
    <t>Video</t>
  </si>
  <si>
    <t>Ruizheng Investment</t>
  </si>
  <si>
    <t>Rein Gamesx</t>
  </si>
  <si>
    <t>Gaming</t>
  </si>
  <si>
    <t>Manipal Education and Medical Group (MEMG)</t>
  </si>
  <si>
    <t>Lenskart.comx</t>
  </si>
  <si>
    <t>SoftBank Vision Fund</t>
  </si>
  <si>
    <t>Freshworksx</t>
  </si>
  <si>
    <t>Software</t>
  </si>
  <si>
    <t>Sequoia, CapitalG, Accel</t>
  </si>
  <si>
    <t>Mistersx</t>
  </si>
  <si>
    <t>Health and wellness</t>
  </si>
  <si>
    <t>Sauce.vc, Rainforest Ventures</t>
  </si>
  <si>
    <t>Health and Wellness</t>
  </si>
  <si>
    <t>DG Daiwa Ventures, DG Incubation</t>
  </si>
  <si>
    <t>format-&gt;Fit Column/row</t>
  </si>
  <si>
    <t>Student Name</t>
  </si>
  <si>
    <t>College</t>
  </si>
  <si>
    <t>City</t>
  </si>
  <si>
    <t>UOH</t>
  </si>
  <si>
    <t>Hyderabad</t>
  </si>
  <si>
    <t>Osmania University</t>
  </si>
  <si>
    <t>IIIT-H</t>
  </si>
  <si>
    <t>Jawahar Lal Nehru Technological Institute</t>
  </si>
  <si>
    <t>Osmania Medical College</t>
  </si>
  <si>
    <t>IIT, Delhi</t>
  </si>
  <si>
    <t>Delhi</t>
  </si>
  <si>
    <t>Assam University</t>
  </si>
  <si>
    <t>Silchar</t>
  </si>
  <si>
    <t>Maulana Azad National Urdu University</t>
  </si>
  <si>
    <t>University of Mumbai</t>
  </si>
  <si>
    <t>Mumbai</t>
  </si>
  <si>
    <t>Muffakham Jah College of Engineering and Technology</t>
  </si>
  <si>
    <t>Anna University</t>
  </si>
  <si>
    <t>Chennai</t>
  </si>
  <si>
    <t>Mahatma Gandhi University</t>
  </si>
  <si>
    <t>Thiruvananthapuram</t>
  </si>
  <si>
    <t>Scores</t>
  </si>
  <si>
    <t>Sr No</t>
  </si>
  <si>
    <t>Startup Name</t>
  </si>
  <si>
    <t>WealthBucketx</t>
  </si>
  <si>
    <t>FinTech</t>
  </si>
  <si>
    <t>New Delhi</t>
  </si>
  <si>
    <t>Vinod Khatumal</t>
  </si>
  <si>
    <t>Fashorx</t>
  </si>
  <si>
    <t>Fashion and Apparel</t>
  </si>
  <si>
    <t>Sprout Venture Partners</t>
  </si>
  <si>
    <t>Pandox</t>
  </si>
  <si>
    <t>Logistics</t>
  </si>
  <si>
    <t>Chiratae Ventures</t>
  </si>
  <si>
    <t>InCredx</t>
  </si>
  <si>
    <t>Finance</t>
  </si>
  <si>
    <t>Noida</t>
  </si>
  <si>
    <t>Faridabad</t>
  </si>
  <si>
    <t>San Francisco</t>
  </si>
  <si>
    <t>Hyderbaderabad</t>
  </si>
  <si>
    <t>Hyderbad</t>
  </si>
  <si>
    <t>Hyderbad, India</t>
  </si>
  <si>
    <t>BYJU’Sx</t>
  </si>
  <si>
    <t>E-Tech</t>
  </si>
  <si>
    <t>Bengaluru</t>
  </si>
  <si>
    <t>Tiger Global Management</t>
  </si>
  <si>
    <t>Shuttlx</t>
  </si>
  <si>
    <t>Transportation</t>
  </si>
  <si>
    <t>Gurgaon</t>
  </si>
  <si>
    <t>Susquehanna Growth Equity</t>
  </si>
  <si>
    <t>Mamaearthx</t>
  </si>
  <si>
    <t>E-commerce</t>
  </si>
  <si>
    <t>Sequoia Capital India</t>
  </si>
  <si>
    <t>Zomatox</t>
  </si>
  <si>
    <t>Hospitality</t>
  </si>
  <si>
    <t>Ant Financial</t>
  </si>
  <si>
    <t>Ecozenx</t>
  </si>
  <si>
    <t>Pune</t>
  </si>
  <si>
    <t>Sathguru Catalyzer Advisors</t>
  </si>
  <si>
    <t>Sunstone Eduversity Pvt. Ltdx</t>
  </si>
  <si>
    <t>Education</t>
  </si>
  <si>
    <t>Prime Venture Partners, LetsVenture, PS1 Venture and GlobalLogic co-founder Rajul Garg</t>
  </si>
  <si>
    <t>select a headline anyone and go to the sort and filter click filter</t>
  </si>
  <si>
    <t>StartupName</t>
  </si>
  <si>
    <t>City  Location</t>
  </si>
  <si>
    <t>Type</t>
  </si>
  <si>
    <t>AMOUNT</t>
  </si>
  <si>
    <t>Private Equity Round</t>
  </si>
  <si>
    <t>Series C</t>
  </si>
  <si>
    <t>Series B</t>
  </si>
  <si>
    <t>Pre-series A</t>
  </si>
  <si>
    <t>Seed Round</t>
  </si>
  <si>
    <t>Series A</t>
  </si>
  <si>
    <t>Series D</t>
  </si>
  <si>
    <t>Seed</t>
  </si>
  <si>
    <t>Series F</t>
  </si>
  <si>
    <t>Series E</t>
  </si>
  <si>
    <t>Debt Funding</t>
  </si>
  <si>
    <t>Series G</t>
  </si>
  <si>
    <t>Series H</t>
  </si>
  <si>
    <t>Burger Singhx</t>
  </si>
  <si>
    <t>Food and Beverage</t>
  </si>
  <si>
    <t>RB Investments</t>
  </si>
  <si>
    <t>Venture</t>
  </si>
  <si>
    <t>undisclosed</t>
  </si>
  <si>
    <t>Ninjacartx</t>
  </si>
  <si>
    <t>B2B Marketing</t>
  </si>
  <si>
    <t>Trifecta Capital Advisors</t>
  </si>
  <si>
    <t>Aye Financex</t>
  </si>
  <si>
    <t>SuperGamingx</t>
  </si>
  <si>
    <t>Video Games</t>
  </si>
  <si>
    <t>Dream Incubator</t>
  </si>
  <si>
    <t>Seed Funding</t>
  </si>
  <si>
    <t>Clumiox</t>
  </si>
  <si>
    <t>SaaS</t>
  </si>
  <si>
    <t>San Jose,</t>
  </si>
  <si>
    <t>Altimeter Capital, Sutter Hill Ventures</t>
  </si>
  <si>
    <t>eBikeGox</t>
  </si>
  <si>
    <t>Last Mile Transportation</t>
  </si>
  <si>
    <t>Amritsar</t>
  </si>
  <si>
    <t>Startup Buddy</t>
  </si>
  <si>
    <t>Digital Mall Asiax</t>
  </si>
  <si>
    <t>Amour Infrastructure</t>
  </si>
  <si>
    <t>Medikabazaarx</t>
  </si>
  <si>
    <t>Healthcare</t>
  </si>
  <si>
    <t>Ackermans &amp; van Haaren, HealthQuad, Rebright Partners, Toppan Printing</t>
  </si>
  <si>
    <t>Vogo Automotivex</t>
  </si>
  <si>
    <t>Kormangala</t>
  </si>
  <si>
    <t>Matrix Partners, Stellaris Venture Partners, Kalaari Capital</t>
  </si>
  <si>
    <t>Furtados School of Musicx</t>
  </si>
  <si>
    <t>Tulangan</t>
  </si>
  <si>
    <t>IAN Fund and DSG Consumer Partners</t>
  </si>
  <si>
    <t>Paytmx</t>
  </si>
  <si>
    <t>Vijay Shekhar Sharma</t>
  </si>
  <si>
    <t>Funding Round</t>
  </si>
  <si>
    <t>Dunzox</t>
  </si>
  <si>
    <t>Customer Service</t>
  </si>
  <si>
    <t>Lightbox</t>
  </si>
  <si>
    <t>Udaanx</t>
  </si>
  <si>
    <t>B2B</t>
  </si>
  <si>
    <t>Altimeter Capital, DST Global</t>
  </si>
  <si>
    <t>The Man Companyx</t>
  </si>
  <si>
    <t>Consumer Goods</t>
  </si>
  <si>
    <t>Ayushmann Khurana</t>
  </si>
  <si>
    <t>Corporate Round</t>
  </si>
  <si>
    <t>unknown</t>
  </si>
  <si>
    <t>FPL Technologiesx</t>
  </si>
  <si>
    <t>Matrix Partners India, Sequoia India</t>
  </si>
  <si>
    <t>Maiden Round</t>
  </si>
  <si>
    <t>Cashflox</t>
  </si>
  <si>
    <t>SAIF Partners</t>
  </si>
  <si>
    <t>Digital F5x</t>
  </si>
  <si>
    <t>Advertising, Marketing</t>
  </si>
  <si>
    <t>TIW Private Equity</t>
  </si>
  <si>
    <t>3rdFlixx</t>
  </si>
  <si>
    <t>Exfinity Venture Partners</t>
  </si>
  <si>
    <t>pre-series A</t>
  </si>
  <si>
    <t>75Fx</t>
  </si>
  <si>
    <t>IoT</t>
  </si>
  <si>
    <t>Burnsville</t>
  </si>
  <si>
    <t>Breakthrough Energy Ventures</t>
  </si>
  <si>
    <t>Myelin Foundryx</t>
  </si>
  <si>
    <t>Information Technology</t>
  </si>
  <si>
    <t>Endiya Partners</t>
  </si>
  <si>
    <t>Atomberg Technologyx</t>
  </si>
  <si>
    <t>Consumer Technology</t>
  </si>
  <si>
    <t>A91 Partners</t>
  </si>
  <si>
    <t>GOQiix</t>
  </si>
  <si>
    <t>Menlo Park</t>
  </si>
  <si>
    <t>Bennett Coleman and Company Ltd (BCCL)</t>
  </si>
  <si>
    <t>Vyapar Appx</t>
  </si>
  <si>
    <t>Accounting</t>
  </si>
  <si>
    <t>India Quotient, Axilor Ventures</t>
  </si>
  <si>
    <t>SC GG India Mobility Holdings LLC</t>
  </si>
  <si>
    <t>Progcapx</t>
  </si>
  <si>
    <t>Sequoia India</t>
  </si>
  <si>
    <t>MyPetrolPumpx</t>
  </si>
  <si>
    <t>Retail</t>
  </si>
  <si>
    <t>Seed Funding Round</t>
  </si>
  <si>
    <t>Alteria Capitalx</t>
  </si>
  <si>
    <t>Azim Premji, Binny Bansal</t>
  </si>
  <si>
    <t>Single Venture</t>
  </si>
  <si>
    <t>Pine Labsx</t>
  </si>
  <si>
    <t>Pine Labs Pte Ltd</t>
  </si>
  <si>
    <t>Meeshox</t>
  </si>
  <si>
    <t>Naspers</t>
  </si>
  <si>
    <t>Cars24x</t>
  </si>
  <si>
    <t>Gurugram</t>
  </si>
  <si>
    <t>MS Dhoni</t>
  </si>
  <si>
    <t>Uniphorex</t>
  </si>
  <si>
    <t>Customer Service Platform</t>
  </si>
  <si>
    <t>Palo Alto</t>
  </si>
  <si>
    <t>March Capital Partners</t>
  </si>
  <si>
    <t>Zendrivex</t>
  </si>
  <si>
    <t>Automotive</t>
  </si>
  <si>
    <t>XL Innovate</t>
  </si>
  <si>
    <t>Lo! Foodsx</t>
  </si>
  <si>
    <t>Rashmi Daga (founder, FreshMenu), Raveen Sastry (co-founder, Myntra) and Mitesh Shah (finance chief, BookMyShow)</t>
  </si>
  <si>
    <t>Talax</t>
  </si>
  <si>
    <t>Santa Monica</t>
  </si>
  <si>
    <t>RPS Ventures</t>
  </si>
  <si>
    <t>INDwealthx</t>
  </si>
  <si>
    <t>Venture Round</t>
  </si>
  <si>
    <t>HungerBoxx</t>
  </si>
  <si>
    <t>One97 Communications Ltd.</t>
  </si>
  <si>
    <t>AdmitKardx</t>
  </si>
  <si>
    <t>EdTech</t>
  </si>
  <si>
    <t>Growth DNA</t>
  </si>
  <si>
    <t>Mishry Reviewsx</t>
  </si>
  <si>
    <t>Services</t>
  </si>
  <si>
    <t>Vir Sanghvi</t>
  </si>
  <si>
    <t>Undisclosed</t>
  </si>
  <si>
    <t>Grofersx</t>
  </si>
  <si>
    <t>Softbank Vision Fund</t>
  </si>
  <si>
    <t>Rapido Bike Taxix</t>
  </si>
  <si>
    <t>Westbridge Capital</t>
  </si>
  <si>
    <t>RenewBuyx</t>
  </si>
  <si>
    <t>Lok Capital, IIFL Wealth</t>
  </si>
  <si>
    <t>Atlanx</t>
  </si>
  <si>
    <t>Singapore</t>
  </si>
  <si>
    <t>WaterBridge Ventures</t>
  </si>
  <si>
    <t>Pre-Series A</t>
  </si>
  <si>
    <t>WizCounselx</t>
  </si>
  <si>
    <t>Compliance</t>
  </si>
  <si>
    <t>Kapil Dev</t>
  </si>
  <si>
    <t>Angel</t>
  </si>
  <si>
    <t>Ola Cabsx</t>
  </si>
  <si>
    <t>Transport</t>
  </si>
  <si>
    <t>DIG Investment Ab, Deshe Holdings, Samih Toukan and Hussam Khoury</t>
  </si>
  <si>
    <t>Series J</t>
  </si>
  <si>
    <t>Artificial Intelligence</t>
  </si>
  <si>
    <t>Taramani</t>
  </si>
  <si>
    <t>Daalchini Technologiesx</t>
  </si>
  <si>
    <t>Artha Venture</t>
  </si>
  <si>
    <t>"BYJU\\'S"x</t>
  </si>
  <si>
    <t>Qatar Investment Authority</t>
  </si>
  <si>
    <t>Moglixx</t>
  </si>
  <si>
    <t>Composite Capital Management, Sequoia Capital India, Tiger Global Management</t>
  </si>
  <si>
    <t>Ezyhaulx</t>
  </si>
  <si>
    <t>Tech</t>
  </si>
  <si>
    <t>Indus OSx</t>
  </si>
  <si>
    <t>Andheri</t>
  </si>
  <si>
    <t>Ventureast</t>
  </si>
  <si>
    <t>HealthAssurex</t>
  </si>
  <si>
    <t>Health Care</t>
  </si>
  <si>
    <t>Blume Ventures</t>
  </si>
  <si>
    <t>House of Maasabax</t>
  </si>
  <si>
    <t>Luxury Label</t>
  </si>
  <si>
    <t>Binny Bansal</t>
  </si>
  <si>
    <t>split select a row or colum view-&gt;split</t>
  </si>
  <si>
    <t>Freeze the select the top row and freeze top row</t>
  </si>
  <si>
    <t xml:space="preserve">SUM </t>
  </si>
  <si>
    <t>AVERAGE</t>
  </si>
  <si>
    <t>MAX</t>
  </si>
  <si>
    <t>MIN</t>
  </si>
  <si>
    <t>COUNT</t>
  </si>
  <si>
    <t>COUNTA</t>
  </si>
  <si>
    <t>COUNTBLANK</t>
  </si>
  <si>
    <t>a</t>
  </si>
  <si>
    <t>//Return the no.of.rows have number on COUNT</t>
  </si>
  <si>
    <t xml:space="preserve">//Return No of the data </t>
  </si>
  <si>
    <t>//Return the no.of.row have a values   CountA</t>
  </si>
  <si>
    <t>Student</t>
  </si>
  <si>
    <t>Maths</t>
  </si>
  <si>
    <t>History</t>
  </si>
  <si>
    <t>New Maths</t>
  </si>
  <si>
    <t>New History</t>
  </si>
  <si>
    <t>Total</t>
  </si>
  <si>
    <t>New Total</t>
  </si>
  <si>
    <t>Correction</t>
  </si>
  <si>
    <t>Formula</t>
  </si>
  <si>
    <t>Forumula=SUM(A1+A2)*A3</t>
  </si>
  <si>
    <t>forumula is defined by user</t>
  </si>
  <si>
    <t>function is predefined formula by excel like count,sum</t>
  </si>
  <si>
    <t>//The new total add to each 10 mark with total</t>
  </si>
  <si>
    <t>form</t>
  </si>
  <si>
    <t>formula=(d2,$b$12),d2 is change to every row and $b$12 is fixed</t>
  </si>
  <si>
    <t>Marks (120)</t>
  </si>
  <si>
    <t>Result</t>
  </si>
  <si>
    <t>AND</t>
  </si>
  <si>
    <t>IF</t>
  </si>
  <si>
    <t>Total Marks</t>
  </si>
  <si>
    <t>Sports</t>
  </si>
  <si>
    <t>OR</t>
  </si>
  <si>
    <t>Yes</t>
  </si>
  <si>
    <t>No</t>
  </si>
  <si>
    <t>SUMIF</t>
  </si>
  <si>
    <t>Marks</t>
  </si>
  <si>
    <t>CountIF</t>
  </si>
  <si>
    <t>I want to see how this works.</t>
  </si>
  <si>
    <t>LEFT</t>
  </si>
  <si>
    <t>RIGHT</t>
  </si>
  <si>
    <t>MID</t>
  </si>
  <si>
    <t>HaRry PoTter</t>
  </si>
  <si>
    <t>UPPER</t>
  </si>
  <si>
    <t>LOWER</t>
  </si>
  <si>
    <t>PROPER</t>
  </si>
  <si>
    <t>Keep Calm and Excel</t>
  </si>
  <si>
    <t>LEN</t>
  </si>
  <si>
    <t>TRIM</t>
  </si>
  <si>
    <t>When</t>
  </si>
  <si>
    <t>in</t>
  </si>
  <si>
    <t>doubt,</t>
  </si>
  <si>
    <t>Google.</t>
  </si>
  <si>
    <t>CONCAT</t>
  </si>
  <si>
    <t>TEXTJOIN</t>
  </si>
  <si>
    <t xml:space="preserve"> IF</t>
  </si>
  <si>
    <t>IF(B2&gt;45,"Pass","Fail")</t>
  </si>
  <si>
    <t>IF(F2&gt;45,F2/120*100,"fail")</t>
  </si>
  <si>
    <t>Nested IF</t>
  </si>
  <si>
    <t>IF(J2&gt;45,"Pass",IF(J2=45,"Just Pass","Fail"))</t>
  </si>
  <si>
    <t>Nested IF=IF(logical_test, value_if_true, [value_if_false])</t>
  </si>
  <si>
    <t>=IF(logical_test, [value_if_true], [value_if_false])</t>
  </si>
  <si>
    <t>AND(B2&gt;45,C2&gt;45)</t>
  </si>
  <si>
    <t>AND(logical1, [logical2], …)</t>
  </si>
  <si>
    <t>ANDAND(logical1, [logical2], …)(logical1, [logical2], …)</t>
  </si>
  <si>
    <t>IF(AND(B3&gt;45,C3&gt;45),"Pass","Fail")</t>
  </si>
  <si>
    <t>OR(H2&gt;90,I2="Yes")</t>
  </si>
  <si>
    <t>IF(OR(H2&gt;90,I2="Yes"),"Nominee","No")</t>
  </si>
  <si>
    <t>OR([logical1], [logical2], ...)</t>
  </si>
  <si>
    <t>SUMIF(range, criteria, [sum_range])</t>
  </si>
  <si>
    <t>COUNTIFS(criteria_range1, criteria1, [criteria_range2, criteria2], ...)</t>
  </si>
  <si>
    <t>SUMIF(A9:A13,"&gt;100")</t>
  </si>
  <si>
    <t>SUMIF(C10:C16,"Harry",D10:D16)</t>
  </si>
  <si>
    <t>COUNTIF(C10:C16,"Harry")</t>
  </si>
  <si>
    <t>COUNTIF(D10:D16,"&gt;30")</t>
  </si>
  <si>
    <t>LEFT(A1,6)</t>
  </si>
  <si>
    <t>RIGHT(A1,11</t>
  </si>
  <si>
    <t>MID(A1,8,6)</t>
  </si>
  <si>
    <t>UPPER(F1)</t>
  </si>
  <si>
    <t>LOWER(F1)</t>
  </si>
  <si>
    <t>PROPER(F1)</t>
  </si>
  <si>
    <t>LEN(F1)</t>
  </si>
  <si>
    <t>LEN(A8)</t>
  </si>
  <si>
    <t xml:space="preserve">    Keep Calm and Excel</t>
  </si>
  <si>
    <t>LEN(A9)</t>
  </si>
  <si>
    <t>TRIM(A9)</t>
  </si>
  <si>
    <t>LEN(B13)</t>
  </si>
  <si>
    <t>(CONCATENATE(F8, " ",G8," ",H8," ",I8))</t>
  </si>
  <si>
    <t>CONCATENATE(F8,G8,H8,I8)</t>
  </si>
  <si>
    <t>textjoin(" ",TRUE,F8:I8)</t>
  </si>
  <si>
    <t>//Text join is not working and the output is "When in doubt,Google."</t>
  </si>
  <si>
    <t>Price</t>
  </si>
  <si>
    <t>Book Name</t>
  </si>
  <si>
    <t>Born a crime</t>
  </si>
  <si>
    <t>Atomic Habits</t>
  </si>
  <si>
    <t>Angels and Demons</t>
  </si>
  <si>
    <t>Ikigai</t>
  </si>
  <si>
    <t>Héctor García
Francesc Miralles </t>
  </si>
  <si>
    <t>James Clear</t>
  </si>
  <si>
    <t>The Psychology of Money</t>
  </si>
  <si>
    <t>Morgan Housel</t>
  </si>
  <si>
    <t>The Power of your Subconcious Mind</t>
  </si>
  <si>
    <t>Joseph Murphy</t>
  </si>
  <si>
    <t>The Blue Umbrella</t>
  </si>
  <si>
    <t>Ruskin Bond</t>
  </si>
  <si>
    <t>The Hound of The Baskervilles</t>
  </si>
  <si>
    <t>Sir Arthur Conan Doyle </t>
  </si>
  <si>
    <t>To Kill a Mockingbird</t>
  </si>
  <si>
    <t>Harper Lee</t>
  </si>
  <si>
    <t>The White Tiger</t>
  </si>
  <si>
    <t>Aravind Adiga</t>
  </si>
  <si>
    <t>Born a Crime</t>
  </si>
  <si>
    <t>Trevor Noah</t>
  </si>
  <si>
    <t>Deception Point</t>
  </si>
  <si>
    <t>Dan Brown</t>
  </si>
  <si>
    <t>A Thousand Splendid Suns</t>
  </si>
  <si>
    <t>Khaled Hosseini</t>
  </si>
  <si>
    <t>Goosebumps</t>
  </si>
  <si>
    <t>R.L.Stine</t>
  </si>
  <si>
    <t>The DaVinci Code</t>
  </si>
  <si>
    <t>Harry Potter and the Goblet of Fire</t>
  </si>
  <si>
    <t>Sherlock Holmes</t>
  </si>
  <si>
    <t>The Girl with the Dragon Tattoo</t>
  </si>
  <si>
    <t>Stieg Larrson </t>
  </si>
  <si>
    <t>The Great Gatsby </t>
  </si>
  <si>
    <t>F. Scott Fitzgerald </t>
  </si>
  <si>
    <t>Harry Potter and the Half-Blood Prince</t>
  </si>
  <si>
    <t>VLOOKUP(lookup_value, table_array, col_index_num, [range_lookup])</t>
  </si>
  <si>
    <t>VLOOKUP(E3,$A$1:$C$26,3,FALSE)</t>
  </si>
  <si>
    <t>$ Shortcut key is Fn+F4</t>
  </si>
  <si>
    <t>VLOOKUP(E4,$B$1:$C$26,3,FALSE) because vlookup right to left</t>
  </si>
  <si>
    <t>VLOOKUP(E9,$A$1:$C$26,2,FALSE) //book price</t>
  </si>
  <si>
    <t>VLOOKUP(E9,$A$1:$C$26,1,FALSE)//book title</t>
  </si>
  <si>
    <t>VLOOKUP(E9,$A$1:$C$26,3,FALSE)//book  Author</t>
  </si>
  <si>
    <t>Wings of fire</t>
  </si>
  <si>
    <t>Dr.A.P.J.Abdul Kalam</t>
  </si>
  <si>
    <t>Column1</t>
  </si>
  <si>
    <t>Column2</t>
  </si>
  <si>
    <t>Max Price</t>
  </si>
  <si>
    <t>MAX(tblBooks[Price])</t>
  </si>
  <si>
    <t>Item</t>
  </si>
  <si>
    <t>Jan</t>
  </si>
  <si>
    <t>Feb</t>
  </si>
  <si>
    <t>March</t>
  </si>
  <si>
    <t>Rent</t>
  </si>
  <si>
    <t>Groceries</t>
  </si>
  <si>
    <t>Dining Out</t>
  </si>
  <si>
    <t>Investments</t>
  </si>
  <si>
    <t>IndustryVertical</t>
  </si>
  <si>
    <t>CityLocation</t>
  </si>
  <si>
    <t>InvestorName</t>
  </si>
  <si>
    <t>Health And Wellness</t>
  </si>
  <si>
    <t>Video Gaming</t>
  </si>
  <si>
    <t>Row Labels</t>
  </si>
  <si>
    <t>Grand Total</t>
  </si>
  <si>
    <t>(All)</t>
  </si>
  <si>
    <t>Count of InvestorName</t>
  </si>
  <si>
    <t>Sum of Amount</t>
  </si>
  <si>
    <t>Sum of Amount in USD</t>
  </si>
  <si>
    <t>#### Error</t>
  </si>
  <si>
    <t>#DIV/0 Error</t>
  </si>
  <si>
    <t>X</t>
  </si>
  <si>
    <t>Y</t>
  </si>
  <si>
    <t>X/Y</t>
  </si>
  <si>
    <t>#Name</t>
  </si>
  <si>
    <t>#Value</t>
  </si>
  <si>
    <t>OMG,</t>
  </si>
  <si>
    <t>It's the error again!</t>
  </si>
  <si>
    <t xml:space="preserve">#NULL </t>
  </si>
  <si>
    <t xml:space="preserve">#NUM </t>
  </si>
  <si>
    <t>BOOK DETAILS</t>
  </si>
  <si>
    <t xml:space="preserve">MAX PRICE </t>
  </si>
  <si>
    <t>MIN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</si>
</sst>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164" formatCode="_(&quot;₹&quot;* #,##0.00_);_(&quot;₹&quot;* \(#,##0.00\);_(&quot;₹&quot;* &quot;-&quot;??_);_(@_)"/>
    <numFmt numFmtId="165" formatCode="_(&quot;₹&quot;* #,##0_);_(&quot;₹&quot;* \(#,##0\);_(&quot;₹&quot;* &quot;-&quot;??_);_(@_)"/>
    <numFmt numFmtId="166" formatCode="&quot;₹&quot;#,##0.00"/>
    <numFmt numFmtId="167" formatCode="_-[$£-809]* #,##0.00_-;\-[$£-809]* #,##0.00_-;_-[$£-809]* &quot;-&quot;??_-;_-@_-"/>
    <numFmt numFmtId="168" formatCode="0.0"/>
  </numFmts>
  <fonts count="18"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
      <name val="Calibri"/>
      <family val="2"/>
      <scheme val="minor"/>
    </font>
    <font>
      <b/>
      <sz val="11"/>
      <color theme="1"/>
      <name val="Calibri"/>
      <family val="2"/>
      <scheme val="minor"/>
    </font>
    <font>
      <sz val="12"/>
      <name val="Calibri"/>
      <family val="2"/>
      <scheme val="minor"/>
    </font>
    <font>
      <sz val="9"/>
      <color theme="1"/>
      <name val="Calibri"/>
      <family val="2"/>
      <scheme val="minor"/>
    </font>
    <font>
      <sz val="12"/>
      <color theme="1"/>
      <name val="Algerian"/>
      <family val="5"/>
    </font>
    <font>
      <sz val="22"/>
      <color theme="1"/>
      <name val="Calibri"/>
      <family val="2"/>
      <scheme val="minor"/>
    </font>
    <font>
      <sz val="16"/>
      <color rgb="FF002060"/>
      <name val="Calibri"/>
      <family val="2"/>
      <scheme val="minor"/>
    </font>
    <font>
      <sz val="12"/>
      <color rgb="FFFF0000"/>
      <name val="Calibri"/>
      <family val="2"/>
      <scheme val="minor"/>
    </font>
    <font>
      <sz val="11"/>
      <color rgb="FF000000"/>
      <name val="Calibri"/>
      <family val="2"/>
      <scheme val="minor"/>
    </font>
    <font>
      <sz val="12"/>
      <color rgb="FFFFFFFF"/>
      <name val="Arial"/>
      <family val="2"/>
    </font>
    <font>
      <b/>
      <sz val="12"/>
      <color theme="0"/>
      <name val="Calibri"/>
      <family val="2"/>
      <scheme val="minor"/>
    </font>
    <font>
      <b/>
      <sz val="12"/>
      <color rgb="FF000000"/>
      <name val="Calibri"/>
      <family val="2"/>
      <scheme val="minor"/>
    </font>
    <font>
      <b/>
      <sz val="10.5"/>
      <color rgb="FF1F1F1F"/>
      <name val="Arial"/>
      <family val="2"/>
    </font>
    <font>
      <sz val="24"/>
      <color rgb="FFFF0000"/>
      <name val="Algerian"/>
      <family val="5"/>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1" fillId="2" borderId="0" xfId="0" applyFont="1" applyFill="1"/>
    <xf numFmtId="165" fontId="0" fillId="0" borderId="0" xfId="0" applyNumberFormat="1"/>
    <xf numFmtId="0" fontId="1" fillId="0" borderId="0" xfId="0" applyFont="1"/>
    <xf numFmtId="15" fontId="0" fillId="0" borderId="0" xfId="0" applyNumberFormat="1"/>
    <xf numFmtId="20" fontId="0" fillId="0" borderId="0" xfId="0" applyNumberFormat="1"/>
    <xf numFmtId="0" fontId="3" fillId="0" borderId="0" xfId="1"/>
    <xf numFmtId="0" fontId="0" fillId="0" borderId="0" xfId="0" applyAlignment="1">
      <alignment wrapText="1"/>
    </xf>
    <xf numFmtId="164" fontId="0" fillId="0" borderId="0" xfId="0" applyNumberFormat="1"/>
    <xf numFmtId="166" fontId="0" fillId="0" borderId="0" xfId="0" applyNumberForma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3" borderId="0" xfId="0" applyFont="1" applyFill="1"/>
    <xf numFmtId="0" fontId="0" fillId="0" borderId="1" xfId="0" applyFont="1" applyBorder="1"/>
    <xf numFmtId="0" fontId="0" fillId="0" borderId="2" xfId="0" applyFont="1" applyBorder="1"/>
    <xf numFmtId="0" fontId="0" fillId="0" borderId="1" xfId="0" applyBorder="1"/>
    <xf numFmtId="0" fontId="6" fillId="0" borderId="0" xfId="0" applyFont="1" applyAlignment="1">
      <alignment vertical="top"/>
    </xf>
    <xf numFmtId="0" fontId="6" fillId="0" borderId="0" xfId="0" applyFont="1" applyAlignment="1">
      <alignment vertical="center"/>
    </xf>
    <xf numFmtId="0" fontId="6" fillId="0" borderId="0" xfId="0" applyFont="1" applyAlignment="1"/>
    <xf numFmtId="0" fontId="6" fillId="0" borderId="0" xfId="0" applyFont="1" applyAlignment="1">
      <alignment horizontal="left"/>
    </xf>
    <xf numFmtId="0" fontId="6" fillId="0" borderId="0" xfId="0" applyFont="1" applyAlignment="1">
      <alignment horizontal="center"/>
    </xf>
    <xf numFmtId="0" fontId="6" fillId="0" borderId="0" xfId="0" applyFont="1" applyAlignment="1">
      <alignment horizontal="right"/>
    </xf>
    <xf numFmtId="164" fontId="1" fillId="2" borderId="0" xfId="0" applyNumberFormat="1" applyFont="1" applyFill="1"/>
    <xf numFmtId="0" fontId="0" fillId="0" borderId="0" xfId="0" applyAlignment="1"/>
    <xf numFmtId="0" fontId="6" fillId="0" borderId="0" xfId="0" applyFont="1" applyAlignment="1">
      <alignment textRotation="135"/>
    </xf>
    <xf numFmtId="0" fontId="0" fillId="0" borderId="0" xfId="0" applyNumberFormat="1"/>
    <xf numFmtId="44" fontId="0" fillId="0" borderId="0" xfId="0" applyNumberFormat="1"/>
    <xf numFmtId="167" fontId="0" fillId="0" borderId="0" xfId="0" applyNumberFormat="1"/>
    <xf numFmtId="0" fontId="5" fillId="5" borderId="0" xfId="0" applyFont="1" applyFill="1" applyAlignment="1">
      <alignment horizontal="left"/>
    </xf>
    <xf numFmtId="0" fontId="5" fillId="5" borderId="0" xfId="0" applyFont="1" applyFill="1"/>
    <xf numFmtId="4" fontId="5" fillId="5" borderId="0" xfId="0" applyNumberFormat="1" applyFont="1" applyFill="1"/>
    <xf numFmtId="14" fontId="0" fillId="0" borderId="0" xfId="0" applyNumberFormat="1" applyAlignment="1">
      <alignment horizontal="left"/>
    </xf>
    <xf numFmtId="4" fontId="0" fillId="0" borderId="0" xfId="0" applyNumberFormat="1"/>
    <xf numFmtId="4" fontId="0" fillId="0" borderId="0" xfId="0" applyNumberFormat="1" applyFill="1"/>
    <xf numFmtId="0" fontId="0" fillId="0" borderId="0" xfId="0" applyAlignment="1">
      <alignment horizontal="center"/>
    </xf>
    <xf numFmtId="0" fontId="1" fillId="5" borderId="0" xfId="0" applyFont="1" applyFill="1"/>
    <xf numFmtId="0" fontId="0" fillId="6" borderId="0" xfId="0" applyFill="1"/>
    <xf numFmtId="1" fontId="0" fillId="0" borderId="0" xfId="0" applyNumberFormat="1"/>
    <xf numFmtId="0" fontId="5" fillId="0" borderId="0" xfId="0" applyFont="1" applyAlignment="1">
      <alignment horizontal="center" vertical="center"/>
    </xf>
    <xf numFmtId="0" fontId="0" fillId="0" borderId="0" xfId="0" applyAlignment="1">
      <alignment horizontal="left" vertical="center"/>
    </xf>
    <xf numFmtId="3" fontId="0" fillId="0" borderId="0" xfId="0" applyNumberFormat="1" applyAlignment="1">
      <alignment horizontal="left" vertical="center"/>
    </xf>
    <xf numFmtId="0" fontId="0" fillId="0" borderId="0" xfId="0" applyAlignment="1">
      <alignment horizontal="center" vertical="center"/>
    </xf>
    <xf numFmtId="4" fontId="0" fillId="0" borderId="0" xfId="0" applyNumberFormat="1" applyAlignment="1">
      <alignment horizontal="left" vertical="center"/>
    </xf>
    <xf numFmtId="0" fontId="0" fillId="2" borderId="0" xfId="0" applyFont="1" applyFill="1" applyAlignment="1">
      <alignment horizontal="center" vertical="center"/>
    </xf>
    <xf numFmtId="0" fontId="0" fillId="0" borderId="0" xfId="0" applyFont="1" applyAlignment="1">
      <alignment horizontal="left" vertical="center"/>
    </xf>
    <xf numFmtId="3" fontId="0" fillId="0" borderId="0" xfId="0" applyNumberFormat="1" applyFont="1" applyAlignment="1">
      <alignment horizontal="left" vertical="center"/>
    </xf>
    <xf numFmtId="0" fontId="1" fillId="4" borderId="0" xfId="0" applyFont="1" applyFill="1"/>
    <xf numFmtId="0" fontId="1" fillId="5" borderId="0" xfId="0" applyFont="1" applyFill="1" applyAlignment="1">
      <alignment horizontal="left"/>
    </xf>
    <xf numFmtId="168" fontId="0" fillId="0" borderId="0" xfId="0" applyNumberFormat="1" applyAlignment="1">
      <alignment horizontal="left"/>
    </xf>
    <xf numFmtId="0" fontId="0" fillId="0" borderId="0" xfId="0" applyAlignment="1">
      <alignment horizontal="left"/>
    </xf>
    <xf numFmtId="0" fontId="13" fillId="0" borderId="0" xfId="0" applyFont="1"/>
    <xf numFmtId="0" fontId="12" fillId="0" borderId="0" xfId="0" applyFont="1" applyAlignment="1">
      <alignment horizontal="center"/>
    </xf>
    <xf numFmtId="0" fontId="1" fillId="2" borderId="0" xfId="0" applyFont="1" applyFill="1" applyAlignment="1">
      <alignment horizontal="center"/>
    </xf>
    <xf numFmtId="165" fontId="1" fillId="2" borderId="0" xfId="0" applyNumberFormat="1" applyFont="1" applyFill="1" applyAlignment="1">
      <alignment horizontal="center"/>
    </xf>
    <xf numFmtId="165" fontId="0" fillId="0" borderId="0" xfId="0" applyNumberFormat="1" applyAlignment="1">
      <alignment horizontal="center"/>
    </xf>
    <xf numFmtId="0" fontId="0" fillId="0" borderId="3" xfId="0" applyBorder="1"/>
    <xf numFmtId="0" fontId="1" fillId="4"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12" fillId="0" borderId="0" xfId="0" applyFont="1" applyAlignment="1">
      <alignment horizontal="center"/>
    </xf>
    <xf numFmtId="0" fontId="1" fillId="0" borderId="0" xfId="0" applyFont="1" applyAlignment="1">
      <alignment horizontal="center"/>
    </xf>
    <xf numFmtId="0" fontId="1" fillId="0" borderId="0" xfId="0" applyFont="1" applyAlignment="1"/>
    <xf numFmtId="0" fontId="15" fillId="5" borderId="0" xfId="0" applyFont="1" applyFill="1"/>
    <xf numFmtId="0" fontId="15" fillId="0" borderId="0" xfId="0" applyFont="1"/>
    <xf numFmtId="165" fontId="1" fillId="0" borderId="0" xfId="0" applyNumberFormat="1" applyFont="1"/>
    <xf numFmtId="0" fontId="14" fillId="8" borderId="0" xfId="0" applyFont="1" applyFill="1"/>
    <xf numFmtId="0" fontId="0" fillId="7" borderId="3" xfId="0" applyFill="1" applyBorder="1"/>
    <xf numFmtId="3" fontId="0" fillId="7" borderId="3" xfId="0" applyNumberFormat="1" applyFill="1" applyBorder="1"/>
    <xf numFmtId="3" fontId="0" fillId="0" borderId="3" xfId="0" applyNumberFormat="1" applyBorder="1"/>
    <xf numFmtId="0" fontId="0" fillId="0" borderId="0" xfId="0" pivotButton="1"/>
    <xf numFmtId="0" fontId="0" fillId="0" borderId="0" xfId="0" applyAlignment="1">
      <alignment horizontal="left" indent="1"/>
    </xf>
    <xf numFmtId="3" fontId="0" fillId="0" borderId="0" xfId="0" applyNumberFormat="1"/>
    <xf numFmtId="0" fontId="16" fillId="0" borderId="0" xfId="0" applyFont="1"/>
    <xf numFmtId="1" fontId="0" fillId="0" borderId="0" xfId="0" applyNumberFormat="1" applyAlignment="1">
      <alignment horizontal="right"/>
    </xf>
    <xf numFmtId="0" fontId="17" fillId="9" borderId="0" xfId="0" applyFont="1" applyFill="1" applyAlignment="1">
      <alignment horizontal="center" vertical="center"/>
    </xf>
    <xf numFmtId="165" fontId="0" fillId="0" borderId="0" xfId="0" applyNumberFormat="1" applyAlignment="1"/>
  </cellXfs>
  <cellStyles count="2">
    <cellStyle name="Hyperlink" xfId="1" builtinId="8"/>
    <cellStyle name="Normal" xfId="0" builtinId="0"/>
  </cellStyles>
  <dxfs count="27">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numFmt numFmtId="165" formatCode="_(&quot;₹&quot;* #,##0_);_(&quot;₹&quot;* \(#,##0\);_(&quot;₹&quot;* &quot;-&quot;??_);_(@_)"/>
      <alignment horizontal="general" vertical="bottom" textRotation="0" wrapText="0" indent="0" justifyLastLine="0" shrinkToFit="0" readingOrder="0"/>
    </dxf>
    <dxf>
      <numFmt numFmtId="165" formatCode="_(&quot;₹&quot;* #,##0_);_(&quot;₹&quot;* \(#,##0\);_(&quot;₹&quot;* &quot;-&quot;??_);_(@_)"/>
      <alignment horizontal="center" vertical="bottom"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2"/>
        <color theme="0"/>
        <name val="Calibri"/>
        <scheme val="minor"/>
      </font>
      <fill>
        <patternFill patternType="solid">
          <fgColor theme="4"/>
          <bgColor theme="4"/>
        </patternFill>
      </fill>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5" formatCode="_(&quot;₹&quot;* #,##0_);_(&quot;₹&quot;* \(#,##0\);_(&quot;₹&quot;* &quot;-&quot;??_);_(@_)"/>
      <alignment horizontal="center" vertical="bottom" textRotation="0" wrapText="0" indent="0" justifyLastLine="0" shrinkToFit="0" readingOrder="0"/>
    </dxf>
    <dxf>
      <numFmt numFmtId="165" formatCode="_(&quot;₹&quot;* #,##0_);_(&quot;₹&quot;* \(#,##0\);_(&quot;₹&quot;* &quot;-&quot;??_);_(@_)"/>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 formatCode="0"/>
    </dxf>
    <dxf>
      <font>
        <b/>
      </font>
    </dxf>
  </dxfs>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microsoft.com/office/2007/relationships/slicerCache" Target="slicerCaches/slicerCache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2.xml"/><Relationship Id="rId37" Type="http://schemas.microsoft.com/office/2007/relationships/slicerCache" Target="slicerCaches/slicerCache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microsoft.com/office/2007/relationships/slicerCache" Target="slicerCaches/slicerCache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3.xml"/><Relationship Id="rId3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'10_Charts'!$B$1</c:f>
              <c:strCache>
                <c:ptCount val="1"/>
                <c:pt idx="0">
                  <c:v>Jan</c:v>
                </c:pt>
              </c:strCache>
            </c:strRef>
          </c:tx>
          <c:spPr>
            <a:solidFill>
              <a:schemeClr val="accent1"/>
            </a:solidFill>
            <a:ln>
              <a:noFill/>
            </a:ln>
            <a:effectLst/>
          </c:spPr>
          <c:invertIfNegative val="0"/>
          <c:cat>
            <c:strRef>
              <c:f>'10_Charts'!$A$2:$A$6</c:f>
              <c:strCache>
                <c:ptCount val="5"/>
                <c:pt idx="0">
                  <c:v>Rent</c:v>
                </c:pt>
                <c:pt idx="1">
                  <c:v>Groceries</c:v>
                </c:pt>
                <c:pt idx="2">
                  <c:v>Dining Out</c:v>
                </c:pt>
                <c:pt idx="3">
                  <c:v>Transport</c:v>
                </c:pt>
                <c:pt idx="4">
                  <c:v>Investments</c:v>
                </c:pt>
              </c:strCache>
            </c:strRef>
          </c:cat>
          <c:val>
            <c:numRef>
              <c:f>'10_Charts'!$B$2:$B$6</c:f>
              <c:numCache>
                <c:formatCode>_("₹"* #,##0_);_("₹"* \(#,##0\);_("₹"* "-"??_);_(@_)</c:formatCode>
                <c:ptCount val="5"/>
                <c:pt idx="0">
                  <c:v>20000</c:v>
                </c:pt>
                <c:pt idx="1">
                  <c:v>3000</c:v>
                </c:pt>
                <c:pt idx="2">
                  <c:v>2000</c:v>
                </c:pt>
                <c:pt idx="3">
                  <c:v>4000</c:v>
                </c:pt>
                <c:pt idx="4">
                  <c:v>15000</c:v>
                </c:pt>
              </c:numCache>
            </c:numRef>
          </c:val>
          <c:extLst>
            <c:ext xmlns:c16="http://schemas.microsoft.com/office/drawing/2014/chart" uri="{C3380CC4-5D6E-409C-BE32-E72D297353CC}">
              <c16:uniqueId val="{00000000-8BF4-4949-9CA2-B5775FDB4EC2}"/>
            </c:ext>
          </c:extLst>
        </c:ser>
        <c:ser>
          <c:idx val="1"/>
          <c:order val="1"/>
          <c:tx>
            <c:strRef>
              <c:f>'10_Charts'!$C$1</c:f>
              <c:strCache>
                <c:ptCount val="1"/>
                <c:pt idx="0">
                  <c:v>Feb</c:v>
                </c:pt>
              </c:strCache>
            </c:strRef>
          </c:tx>
          <c:spPr>
            <a:solidFill>
              <a:schemeClr val="accent2"/>
            </a:solidFill>
            <a:ln>
              <a:noFill/>
            </a:ln>
            <a:effectLst/>
          </c:spPr>
          <c:invertIfNegative val="0"/>
          <c:cat>
            <c:strRef>
              <c:f>'10_Charts'!$A$2:$A$6</c:f>
              <c:strCache>
                <c:ptCount val="5"/>
                <c:pt idx="0">
                  <c:v>Rent</c:v>
                </c:pt>
                <c:pt idx="1">
                  <c:v>Groceries</c:v>
                </c:pt>
                <c:pt idx="2">
                  <c:v>Dining Out</c:v>
                </c:pt>
                <c:pt idx="3">
                  <c:v>Transport</c:v>
                </c:pt>
                <c:pt idx="4">
                  <c:v>Investments</c:v>
                </c:pt>
              </c:strCache>
            </c:strRef>
          </c:cat>
          <c:val>
            <c:numRef>
              <c:f>'10_Charts'!$C$2:$C$6</c:f>
              <c:numCache>
                <c:formatCode>_("₹"* #,##0_);_("₹"* \(#,##0\);_("₹"* "-"??_);_(@_)</c:formatCode>
                <c:ptCount val="5"/>
                <c:pt idx="0">
                  <c:v>20000</c:v>
                </c:pt>
                <c:pt idx="1">
                  <c:v>3500</c:v>
                </c:pt>
                <c:pt idx="2">
                  <c:v>3000</c:v>
                </c:pt>
                <c:pt idx="3">
                  <c:v>4000</c:v>
                </c:pt>
                <c:pt idx="4">
                  <c:v>15000</c:v>
                </c:pt>
              </c:numCache>
            </c:numRef>
          </c:val>
          <c:extLst>
            <c:ext xmlns:c16="http://schemas.microsoft.com/office/drawing/2014/chart" uri="{C3380CC4-5D6E-409C-BE32-E72D297353CC}">
              <c16:uniqueId val="{00000001-8BF4-4949-9CA2-B5775FDB4EC2}"/>
            </c:ext>
          </c:extLst>
        </c:ser>
        <c:ser>
          <c:idx val="2"/>
          <c:order val="2"/>
          <c:tx>
            <c:strRef>
              <c:f>'10_Charts'!$D$1</c:f>
              <c:strCache>
                <c:ptCount val="1"/>
                <c:pt idx="0">
                  <c:v>March</c:v>
                </c:pt>
              </c:strCache>
            </c:strRef>
          </c:tx>
          <c:spPr>
            <a:solidFill>
              <a:schemeClr val="accent3"/>
            </a:solidFill>
            <a:ln>
              <a:noFill/>
            </a:ln>
            <a:effectLst/>
          </c:spPr>
          <c:invertIfNegative val="0"/>
          <c:cat>
            <c:strRef>
              <c:f>'10_Charts'!$A$2:$A$6</c:f>
              <c:strCache>
                <c:ptCount val="5"/>
                <c:pt idx="0">
                  <c:v>Rent</c:v>
                </c:pt>
                <c:pt idx="1">
                  <c:v>Groceries</c:v>
                </c:pt>
                <c:pt idx="2">
                  <c:v>Dining Out</c:v>
                </c:pt>
                <c:pt idx="3">
                  <c:v>Transport</c:v>
                </c:pt>
                <c:pt idx="4">
                  <c:v>Investments</c:v>
                </c:pt>
              </c:strCache>
            </c:strRef>
          </c:cat>
          <c:val>
            <c:numRef>
              <c:f>'10_Charts'!$D$2:$D$6</c:f>
              <c:numCache>
                <c:formatCode>_("₹"* #,##0_);_("₹"* \(#,##0\);_("₹"* "-"??_);_(@_)</c:formatCode>
                <c:ptCount val="5"/>
                <c:pt idx="0">
                  <c:v>20000</c:v>
                </c:pt>
                <c:pt idx="1">
                  <c:v>4000</c:v>
                </c:pt>
                <c:pt idx="2">
                  <c:v>7000</c:v>
                </c:pt>
                <c:pt idx="3">
                  <c:v>4000</c:v>
                </c:pt>
                <c:pt idx="4">
                  <c:v>15000</c:v>
                </c:pt>
              </c:numCache>
            </c:numRef>
          </c:val>
          <c:extLst>
            <c:ext xmlns:c16="http://schemas.microsoft.com/office/drawing/2014/chart" uri="{C3380CC4-5D6E-409C-BE32-E72D297353CC}">
              <c16:uniqueId val="{00000002-8BF4-4949-9CA2-B5775FDB4EC2}"/>
            </c:ext>
          </c:extLst>
        </c:ser>
        <c:dLbls>
          <c:dLblPos val="outEnd"/>
          <c:showLegendKey val="0"/>
          <c:showVal val="0"/>
          <c:showCatName val="0"/>
          <c:showSerName val="0"/>
          <c:showPercent val="0"/>
          <c:showBubbleSize val="0"/>
        </c:dLbls>
        <c:gapWidth val="150"/>
        <c:axId val="384938080"/>
        <c:axId val="384949728"/>
      </c:barChart>
      <c:catAx>
        <c:axId val="38493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49728"/>
        <c:crosses val="autoZero"/>
        <c:auto val="1"/>
        <c:lblAlgn val="ctr"/>
        <c:lblOffset val="100"/>
        <c:noMultiLvlLbl val="0"/>
      </c:catAx>
      <c:valAx>
        <c:axId val="38494972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938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26"/>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'10_Charts'!$A$2:$A$6</c:f>
              <c:strCache>
                <c:ptCount val="5"/>
                <c:pt idx="0">
                  <c:v>Rent</c:v>
                </c:pt>
                <c:pt idx="1">
                  <c:v>Groceries</c:v>
                </c:pt>
                <c:pt idx="2">
                  <c:v>Dining Out</c:v>
                </c:pt>
                <c:pt idx="3">
                  <c:v>Transport</c:v>
                </c:pt>
                <c:pt idx="4">
                  <c:v>Investments</c:v>
                </c:pt>
              </c:strCache>
            </c:strRef>
          </c:cat>
          <c:val>
            <c:numRef>
              <c:f>'10_Charts'!$B$2:$B$6</c:f>
              <c:numCache>
                <c:formatCode>_("₹"* #,##0_);_("₹"* \(#,##0\);_("₹"* "-"??_);_(@_)</c:formatCode>
                <c:ptCount val="5"/>
                <c:pt idx="0">
                  <c:v>20000</c:v>
                </c:pt>
                <c:pt idx="1">
                  <c:v>3000</c:v>
                </c:pt>
                <c:pt idx="2">
                  <c:v>2000</c:v>
                </c:pt>
                <c:pt idx="3">
                  <c:v>4000</c:v>
                </c:pt>
                <c:pt idx="4">
                  <c:v>15000</c:v>
                </c:pt>
              </c:numCache>
            </c:numRef>
          </c:val>
          <c:extLst>
            <c:ext xmlns:c16="http://schemas.microsoft.com/office/drawing/2014/chart" uri="{C3380CC4-5D6E-409C-BE32-E72D297353CC}">
              <c16:uniqueId val="{00000000-CF8F-42A6-96EE-CBEF93A99F49}"/>
            </c:ext>
          </c:extLst>
        </c:ser>
        <c: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'10_Charts'!$A$2:$A$6</c:f>
              <c:strCache>
                <c:ptCount val="5"/>
                <c:pt idx="0">
                  <c:v>Rent</c:v>
                </c:pt>
                <c:pt idx="1">
                  <c:v>Groceries</c:v>
                </c:pt>
                <c:pt idx="2">
                  <c:v>Dining Out</c:v>
                </c:pt>
                <c:pt idx="3">
                  <c:v>Transport</c:v>
                </c:pt>
                <c:pt idx="4">
                  <c:v>Investments</c:v>
                </c:pt>
              </c:strCache>
            </c:strRef>
          </c:cat>
          <c:val>
            <c:numRef>
              <c:f>'10_Charts'!$C$2:$C$6</c:f>
              <c:numCache>
                <c:formatCode>_("₹"* #,##0_);_("₹"* \(#,##0\);_("₹"* "-"??_);_(@_)</c:formatCode>
                <c:ptCount val="5"/>
                <c:pt idx="0">
                  <c:v>20000</c:v>
                </c:pt>
                <c:pt idx="1">
                  <c:v>3500</c:v>
                </c:pt>
                <c:pt idx="2">
                  <c:v>3000</c:v>
                </c:pt>
                <c:pt idx="3">
                  <c:v>4000</c:v>
                </c:pt>
                <c:pt idx="4">
                  <c:v>15000</c:v>
                </c:pt>
              </c:numCache>
            </c:numRef>
          </c:val>
          <c:extLst>
            <c:ext xmlns:c16="http://schemas.microsoft.com/office/drawing/2014/chart" uri="{C3380CC4-5D6E-409C-BE32-E72D297353CC}">
              <c16:uniqueId val="{00000001-CF8F-42A6-96EE-CBEF93A99F49}"/>
            </c:ext>
          </c:extLst>
        </c:ser>
        <c:ser>
          <c:idx val="2"/>
          <c:order val="2"/>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'10_Charts'!$A$2:$A$6</c:f>
              <c:strCache>
                <c:ptCount val="5"/>
                <c:pt idx="0">
                  <c:v>Rent</c:v>
                </c:pt>
                <c:pt idx="1">
                  <c:v>Groceries</c:v>
                </c:pt>
                <c:pt idx="2">
                  <c:v>Dining Out</c:v>
                </c:pt>
                <c:pt idx="3">
                  <c:v>Transport</c:v>
                </c:pt>
                <c:pt idx="4">
                  <c:v>Investments</c:v>
                </c:pt>
              </c:strCache>
            </c:strRef>
          </c:cat>
          <c:val>
            <c:numRef>
              <c:f>'10_Charts'!$D$2:$D$6</c:f>
              <c:numCache>
                <c:formatCode>_("₹"* #,##0_);_("₹"* \(#,##0\);_("₹"* "-"??_);_(@_)</c:formatCode>
                <c:ptCount val="5"/>
                <c:pt idx="0">
                  <c:v>20000</c:v>
                </c:pt>
                <c:pt idx="1">
                  <c:v>4000</c:v>
                </c:pt>
                <c:pt idx="2">
                  <c:v>7000</c:v>
                </c:pt>
                <c:pt idx="3">
                  <c:v>4000</c:v>
                </c:pt>
                <c:pt idx="4">
                  <c:v>15000</c:v>
                </c:pt>
              </c:numCache>
            </c:numRef>
          </c:val>
          <c:extLst>
            <c:ext xmlns:c16="http://schemas.microsoft.com/office/drawing/2014/chart" uri="{C3380CC4-5D6E-409C-BE32-E72D297353CC}">
              <c16:uniqueId val="{00000002-CF8F-42A6-96EE-CBEF93A99F4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1"/>
          <c:order val="1"/>
          <c:tx>
            <c:strRef>
              <c:f>'12_DataforDashboard'!$C$1</c:f>
              <c:strCache>
                <c:ptCount val="1"/>
                <c:pt idx="0">
                  <c:v> Price </c:v>
                </c:pt>
              </c:strCache>
            </c:strRef>
          </c:tx>
          <c:spPr>
            <a:solidFill>
              <a:srgbClr val="0070C0"/>
            </a:solidFill>
            <a:ln>
              <a:solidFill>
                <a:srgbClr val="FFFF00"/>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'12_DataforDashboard'!$A$2:$A$11</c:f>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f>'12_DataforDashboard'!$C$2:$C$11</c:f>
              <c:numCache>
                <c:formatCode>_("₹"* #,##0_);_("₹"* \(#,##0\);_("₹"* "-"??_);_(@_)</c:formatCode>
                <c:ptCount val="10"/>
                <c:pt idx="0">
                  <c:v>255</c:v>
                </c:pt>
                <c:pt idx="1">
                  <c:v>216</c:v>
                </c:pt>
                <c:pt idx="2">
                  <c:v>375</c:v>
                </c:pt>
                <c:pt idx="3">
                  <c:v>285</c:v>
                </c:pt>
                <c:pt idx="4">
                  <c:v>359</c:v>
                </c:pt>
                <c:pt idx="5">
                  <c:v>349</c:v>
                </c:pt>
                <c:pt idx="6">
                  <c:v>370</c:v>
                </c:pt>
                <c:pt idx="7">
                  <c:v>389</c:v>
                </c:pt>
                <c:pt idx="8">
                  <c:v>225</c:v>
                </c:pt>
              </c:numCache>
            </c:numRef>
          </c:val>
          <c:extLst>
            <c:ext xmlns:c16="http://schemas.microsoft.com/office/drawing/2014/chart" uri="{C3380CC4-5D6E-409C-BE32-E72D297353CC}">
              <c16:uniqueId val="{00000000-61AF-4620-9690-2DBBBA3B26F5}"/>
            </c:ext>
          </c:extLst>
        </c:ser>
        <c:dLbls>
          <c:showLegendKey val="0"/>
          <c:showVal val="0"/>
          <c:showCatName val="0"/>
          <c:showSerName val="0"/>
          <c:showPercent val="0"/>
          <c:showBubbleSize val="0"/>
        </c:dLbls>
        <c:gapWidth val="115"/>
        <c:overlap val="-20"/>
        <c:axId val="1288575008"/>
        <c:axId val="1288576256"/>
        <c:extLst>
          <c:ext xmlns:c15="http://schemas.microsoft.com/office/drawing/2012/chart" uri="{02D57815-91ED-43cb-92C2-25804820EDAC}">
            <c15:filteredBarSeries>
              <c15:ser>
                <c:idx val="0"/>
                <c:order val="0"/>
                <c:tx>
                  <c:strRef>
                    <c:extLst>
                      <c:ext uri="{02D57815-91ED-43cb-92C2-25804820EDAC}">
                        <c15:formulaRef>
                          <c15:sqref>'12_DataforDashboard'!$B$1</c15:sqref>
                        </c15:formulaRef>
                      </c:ext>
                    </c:extLst>
                    <c:strCache>
                      <c:ptCount val="1"/>
                      <c:pt idx="0">
                        <c:v> Author Name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uri="{02D57815-91ED-43cb-92C2-25804820EDAC}">
                        <c15:formulaRef>
                          <c15:sqref>'12_DataforDashboard'!$B$2:$B$11</c15:sqref>
                        </c15:formulaRef>
                      </c:ext>
                    </c:extLst>
                    <c:numCache>
                      <c:formatCode>_("₹"* #,##0_);_("₹"* \(#,##0\);_("₹"* "-"??_);_(@_)</c:formatCode>
                      <c:ptCount val="10"/>
                      <c:pt idx="0" formatCode="General">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61AF-4620-9690-2DBBBA3B26F5}"/>
                  </c:ext>
                </c:extLst>
              </c15:ser>
            </c15:filteredBarSeries>
            <c15:filteredBarSeries>
              <c15:ser>
                <c:idx val="2"/>
                <c:order val="2"/>
                <c:tx>
                  <c:strRef>
                    <c:extLst>
                      <c:ext xmlns:c15="http://schemas.microsoft.com/office/drawing/2012/chart" uri="{02D57815-91ED-43cb-92C2-25804820EDAC}">
                        <c15:formulaRef>
                          <c15:sqref>'12_DataforDashboard'!$D$1</c15:sqref>
                        </c15:formulaRef>
                      </c:ext>
                    </c:extLst>
                    <c:strCache>
                      <c:ptCount val="1"/>
                      <c:pt idx="0">
                        <c:v>Column1</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xmlns:c15="http://schemas.microsoft.com/office/drawing/2012/chart" uri="{02D57815-91ED-43cb-92C2-25804820EDAC}">
                        <c15:formulaRef>
                          <c15:sqref>'12_DataforDashboard'!$D$2:$D$11</c15:sqref>
                        </c15:formulaRef>
                      </c:ext>
                    </c:extLst>
                    <c:numCache>
                      <c:formatCode>General</c:formatCode>
                      <c:ptCount val="10"/>
                      <c:pt idx="0">
                        <c:v>0</c:v>
                      </c:pt>
                      <c:pt idx="1">
                        <c:v>0</c:v>
                      </c:pt>
                    </c:numCache>
                  </c:numRef>
                </c:val>
                <c:extLst>
                  <c:ext xmlns:c16="http://schemas.microsoft.com/office/drawing/2014/chart" uri="{C3380CC4-5D6E-409C-BE32-E72D297353CC}">
                    <c16:uniqueId val="{00000002-61AF-4620-9690-2DBBBA3B26F5}"/>
                  </c:ext>
                </c:extLst>
              </c15:ser>
            </c15:filteredBarSeries>
            <c15:filteredBarSeries>
              <c15:ser>
                <c:idx val="3"/>
                <c:order val="3"/>
                <c:tx>
                  <c:strRef>
                    <c:extLst>
                      <c:ext xmlns:c15="http://schemas.microsoft.com/office/drawing/2012/chart" uri="{02D57815-91ED-43cb-92C2-25804820EDAC}">
                        <c15:formulaRef>
                          <c15:sqref>'12_DataforDashboard'!$E$1</c15:sqref>
                        </c15:formulaRef>
                      </c:ext>
                    </c:extLst>
                    <c:strCache>
                      <c:ptCount val="1"/>
                      <c:pt idx="0">
                        <c:v>Column2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xmlns:c15="http://schemas.microsoft.com/office/drawing/2012/chart" uri="{02D57815-91ED-43cb-92C2-25804820EDAC}">
                        <c15:formulaRef>
                          <c15:sqref>'12_DataforDashboard'!$E$2:$E$11</c15:sqref>
                        </c15:formulaRef>
                      </c:ext>
                    </c:extLst>
                    <c:numCache>
                      <c:formatCode>General</c:formatCode>
                      <c:ptCount val="10"/>
                      <c:pt idx="0">
                        <c:v>389</c:v>
                      </c:pt>
                      <c:pt idx="1">
                        <c:v>216</c:v>
                      </c:pt>
                    </c:numCache>
                  </c:numRef>
                </c:val>
                <c:extLst>
                  <c:ext xmlns:c16="http://schemas.microsoft.com/office/drawing/2014/chart" uri="{C3380CC4-5D6E-409C-BE32-E72D297353CC}">
                    <c16:uniqueId val="{00000003-61AF-4620-9690-2DBBBA3B26F5}"/>
                  </c:ext>
                </c:extLst>
              </c15:ser>
            </c15:filteredBarSeries>
          </c:ext>
        </c:extLst>
      </c:barChart>
      <c:catAx>
        <c:axId val="1288575008"/>
        <c:scaling>
          <c:orientation val="minMax"/>
        </c:scaling>
        <c:delete val="0"/>
        <c:axPos val="l"/>
        <c:numFmt formatCode="General" sourceLinked="1"/>
        <c:majorTickMark val="none"/>
        <c:minorTickMark val="none"/>
        <c:tickLblPos val="nextTo"/>
        <c:spPr>
          <a:noFill/>
          <a:ln w="3175"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76256"/>
        <c:crosses val="autoZero"/>
        <c:auto val="1"/>
        <c:lblAlgn val="ctr"/>
        <c:lblOffset val="100"/>
        <c:noMultiLvlLbl val="0"/>
      </c:catAx>
      <c:valAx>
        <c:axId val="1288576256"/>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75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1"/>
          <c:order val="1"/>
          <c:tx>
            <c:strRef>
              <c:f>'12_DataforDashboard'!$C$1</c:f>
              <c:strCache>
                <c:ptCount val="1"/>
                <c:pt idx="0">
                  <c:v> Price </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'12_DataforDashboard'!$A$2:$A$11</c:f>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f>'12_DataforDashboard'!$C$2:$C$11</c:f>
              <c:numCache>
                <c:formatCode>_("₹"* #,##0_);_("₹"* \(#,##0\);_("₹"* "-"??_);_(@_)</c:formatCode>
                <c:ptCount val="10"/>
                <c:pt idx="0">
                  <c:v>255</c:v>
                </c:pt>
                <c:pt idx="1">
                  <c:v>216</c:v>
                </c:pt>
                <c:pt idx="2">
                  <c:v>375</c:v>
                </c:pt>
                <c:pt idx="3">
                  <c:v>285</c:v>
                </c:pt>
                <c:pt idx="4">
                  <c:v>359</c:v>
                </c:pt>
                <c:pt idx="5">
                  <c:v>349</c:v>
                </c:pt>
                <c:pt idx="6">
                  <c:v>370</c:v>
                </c:pt>
                <c:pt idx="7">
                  <c:v>389</c:v>
                </c:pt>
                <c:pt idx="8">
                  <c:v>225</c:v>
                </c:pt>
              </c:numCache>
            </c:numRef>
          </c:val>
          <c:extLst>
            <c:ext xmlns:c16="http://schemas.microsoft.com/office/drawing/2014/chart" uri="{C3380CC4-5D6E-409C-BE32-E72D297353CC}">
              <c16:uniqueId val="{00000001-BA8D-4B8D-A443-AA7F3DF18871}"/>
            </c:ext>
          </c:extLst>
        </c:ser>
        <c:dLbls>
          <c:showLegendKey val="0"/>
          <c:showVal val="0"/>
          <c:showCatName val="0"/>
          <c:showSerName val="0"/>
          <c:showPercent val="0"/>
          <c:showBubbleSize val="0"/>
        </c:dLbls>
        <c:gapWidth val="182"/>
        <c:overlap val="-50"/>
        <c:axId val="1288575008"/>
        <c:axId val="1288576256"/>
        <c:extLst>
          <c:ext xmlns:c15="http://schemas.microsoft.com/office/drawing/2012/chart" uri="{02D57815-91ED-43cb-92C2-25804820EDAC}">
            <c15:filteredBarSeries>
              <c15:ser>
                <c:idx val="0"/>
                <c:order val="0"/>
                <c:tx>
                  <c:strRef>
                    <c:extLst>
                      <c:ext uri="{02D57815-91ED-43cb-92C2-25804820EDAC}">
                        <c15:formulaRef>
                          <c15:sqref>'12_DataforDashboard'!$B$1</c15:sqref>
                        </c15:formulaRef>
                      </c:ext>
                    </c:extLst>
                    <c:strCache>
                      <c:ptCount val="1"/>
                      <c:pt idx="0">
                        <c:v> Author Name </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extLst>
                      <c:ex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uri="{02D57815-91ED-43cb-92C2-25804820EDAC}">
                        <c15:formulaRef>
                          <c15:sqref>'12_DataforDashboard'!$B$2:$B$11</c15:sqref>
                        </c15:formulaRef>
                      </c:ext>
                    </c:extLst>
                    <c:numCache>
                      <c:formatCode>_("₹"* #,##0_);_("₹"* \(#,##0\);_("₹"* "-"??_);_(@_)</c:formatCode>
                      <c:ptCount val="10"/>
                      <c:pt idx="0" formatCode="General">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BA8D-4B8D-A443-AA7F3DF18871}"/>
                  </c:ext>
                </c:extLst>
              </c15:ser>
            </c15:filteredBarSeries>
            <c15:filteredBarSeries>
              <c15:ser>
                <c:idx val="2"/>
                <c:order val="2"/>
                <c:tx>
                  <c:strRef>
                    <c:extLst>
                      <c:ext xmlns:c15="http://schemas.microsoft.com/office/drawing/2012/chart" uri="{02D57815-91ED-43cb-92C2-25804820EDAC}">
                        <c15:formulaRef>
                          <c15:sqref>'12_DataforDashboard'!$D$1</c15:sqref>
                        </c15:formulaRef>
                      </c:ext>
                    </c:extLst>
                    <c:strCache>
                      <c:ptCount val="1"/>
                      <c:pt idx="0">
                        <c:v>Column1</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extLst>
                      <c:ext xmlns:c15="http://schemas.microsoft.com/office/drawing/2012/char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xmlns:c15="http://schemas.microsoft.com/office/drawing/2012/chart" uri="{02D57815-91ED-43cb-92C2-25804820EDAC}">
                        <c15:formulaRef>
                          <c15:sqref>'12_DataforDashboard'!$D$2:$D$11</c15:sqref>
                        </c15:formulaRef>
                      </c:ext>
                    </c:extLst>
                    <c:numCache>
                      <c:formatCode>General</c:formatCode>
                      <c:ptCount val="10"/>
                      <c:pt idx="0">
                        <c:v>0</c:v>
                      </c:pt>
                      <c:pt idx="1">
                        <c:v>0</c:v>
                      </c:pt>
                    </c:numCache>
                  </c:numRef>
                </c:val>
                <c:extLst>
                  <c:ext xmlns:c16="http://schemas.microsoft.com/office/drawing/2014/chart" uri="{C3380CC4-5D6E-409C-BE32-E72D297353CC}">
                    <c16:uniqueId val="{00000002-BA8D-4B8D-A443-AA7F3DF18871}"/>
                  </c:ext>
                </c:extLst>
              </c15:ser>
            </c15:filteredBarSeries>
            <c15:filteredBarSeries>
              <c15:ser>
                <c:idx val="3"/>
                <c:order val="3"/>
                <c:tx>
                  <c:strRef>
                    <c:extLst>
                      <c:ext xmlns:c15="http://schemas.microsoft.com/office/drawing/2012/chart" uri="{02D57815-91ED-43cb-92C2-25804820EDAC}">
                        <c15:formulaRef>
                          <c15:sqref>'12_DataforDashboard'!$E$1</c15:sqref>
                        </c15:formulaRef>
                      </c:ext>
                    </c:extLst>
                    <c:strCache>
                      <c:ptCount val="1"/>
                      <c:pt idx="0">
                        <c:v>Column2</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extLst>
                      <c:ext xmlns:c15="http://schemas.microsoft.com/office/drawing/2012/chart" uri="{02D57815-91ED-43cb-92C2-25804820EDAC}">
                        <c15:formulaRef>
                          <c15:sqref>'12_DataforDashboard'!$A$2:$A$11</c15:sqref>
                        </c15:formulaRef>
                      </c:ext>
                    </c:extLst>
                    <c:strCache>
                      <c:ptCount val="9"/>
                      <c:pt idx="0">
                        <c:v>The Fault in our Stars</c:v>
                      </c:pt>
                      <c:pt idx="1">
                        <c:v>The Alchemist</c:v>
                      </c:pt>
                      <c:pt idx="2">
                        <c:v>The Kite Runner</c:v>
                      </c:pt>
                      <c:pt idx="3">
                        <c:v>Harry Potter and the Philosopher's Stone</c:v>
                      </c:pt>
                      <c:pt idx="4">
                        <c:v>The Lord of the Rings - Fellowship of the Ring</c:v>
                      </c:pt>
                      <c:pt idx="5">
                        <c:v>The Hitchhiker's guide to the Galaxy</c:v>
                      </c:pt>
                      <c:pt idx="6">
                        <c:v>Ikigai</c:v>
                      </c:pt>
                      <c:pt idx="7">
                        <c:v>Atomic Habits</c:v>
                      </c:pt>
                      <c:pt idx="8">
                        <c:v>The Psychology of Money</c:v>
                      </c:pt>
                    </c:strCache>
                  </c:strRef>
                </c:cat>
                <c:val>
                  <c:numRef>
                    <c:extLst>
                      <c:ext xmlns:c15="http://schemas.microsoft.com/office/drawing/2012/chart" uri="{02D57815-91ED-43cb-92C2-25804820EDAC}">
                        <c15:formulaRef>
                          <c15:sqref>'12_DataforDashboard'!$E$2:$E$11</c15:sqref>
                        </c15:formulaRef>
                      </c:ext>
                    </c:extLst>
                    <c:numCache>
                      <c:formatCode>General</c:formatCode>
                      <c:ptCount val="10"/>
                      <c:pt idx="0">
                        <c:v>389</c:v>
                      </c:pt>
                      <c:pt idx="1">
                        <c:v>216</c:v>
                      </c:pt>
                    </c:numCache>
                  </c:numRef>
                </c:val>
                <c:extLst>
                  <c:ext xmlns:c16="http://schemas.microsoft.com/office/drawing/2014/chart" uri="{C3380CC4-5D6E-409C-BE32-E72D297353CC}">
                    <c16:uniqueId val="{00000003-BA8D-4B8D-A443-AA7F3DF18871}"/>
                  </c:ext>
                </c:extLst>
              </c15:ser>
            </c15:filteredBarSeries>
          </c:ext>
        </c:extLst>
      </c:barChart>
      <c:catAx>
        <c:axId val="128857500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8576256"/>
        <c:crosses val="autoZero"/>
        <c:auto val="1"/>
        <c:lblAlgn val="ctr"/>
        <c:lblOffset val="100"/>
        <c:noMultiLvlLbl val="0"/>
      </c:catAx>
      <c:valAx>
        <c:axId val="128857625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85750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5</xdr:col>
      <xdr:colOff>619125</xdr:colOff>
      <xdr:row>5</xdr:row>
      <xdr:rowOff>9525</xdr:rowOff>
    </xdr:from>
    <xdr:to>
      <xdr:col>5</xdr:col>
      <xdr:colOff>2447925</xdr:colOff>
      <xdr:row>18</xdr:row>
      <xdr:rowOff>76200</xdr:rowOff>
    </xdr:to>
    <mc:AlternateContent xmlns:mc="http://schemas.openxmlformats.org/markup-compatibility/2006">
      <mc:Choice xmlns:sle15="http://schemas.microsoft.com/office/drawing/2012/slicer" Requires="sle15">
        <xdr:graphicFrame macro="">
          <xdr:nvGraphicFramePr>
            <xdr:cNvPr id="2" name="Book Title">
              <a:extLst>
                <a:ext uri="{FF2B5EF4-FFF2-40B4-BE49-F238E27FC236}">
                  <a16:creationId xmlns:a16="http://schemas.microsoft.com/office/drawing/2014/main" id="{C425EC11-A751-4707-A693-6B46B4A07F8E}"/>
                </a:ext>
              </a:extLst>
            </xdr:cNvPr>
            <xdr:cNvGraphicFramePr/>
          </xdr:nvGraphicFramePr>
          <xdr:xfrm>
            <a:off x="0" y="0"/>
            <a:ext cx="0" cy="0"/>
          </xdr:xfrm>
          <a:graphic>
            <a:graphicData uri="http://schemas.microsoft.com/office/drawing/2010/slicer">
              <sle:slicer xmlns:sle="http://schemas.microsoft.com/office/drawing/2010/slicer" name="Book Title"/>
            </a:graphicData>
          </a:graphic>
        </xdr:graphicFrame>
      </mc:Choice>
      <mc:Fallback>
        <xdr:sp macro="" textlink="">
          <xdr:nvSpPr>
            <xdr:cNvPr id="0" name=""/>
            <xdr:cNvSpPr>
              <a:spLocks noTextEdit="1"/>
            </xdr:cNvSpPr>
          </xdr:nvSpPr>
          <xdr:spPr>
            <a:xfrm>
              <a:off x="9677400" y="10096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180975</xdr:colOff>
      <xdr:row>5</xdr:row>
      <xdr:rowOff>142875</xdr:rowOff>
    </xdr:from>
    <xdr:to>
      <xdr:col>4</xdr:col>
      <xdr:colOff>219075</xdr:colOff>
      <xdr:row>19</xdr:row>
      <xdr:rowOff>9525</xdr:rowOff>
    </xdr:to>
    <mc:AlternateContent xmlns:mc="http://schemas.openxmlformats.org/markup-compatibility/2006">
      <mc:Choice xmlns:sle15="http://schemas.microsoft.com/office/drawing/2012/slicer" Requires="sle15">
        <xdr:graphicFrame macro="">
          <xdr:nvGraphicFramePr>
            <xdr:cNvPr id="3" name="Author Name">
              <a:extLst>
                <a:ext uri="{FF2B5EF4-FFF2-40B4-BE49-F238E27FC236}">
                  <a16:creationId xmlns:a16="http://schemas.microsoft.com/office/drawing/2014/main" id="{4DF8D77C-3297-4DD7-A0EE-CFD76C1DC180}"/>
                </a:ext>
              </a:extLst>
            </xdr:cNvPr>
            <xdr:cNvGraphicFramePr/>
          </xdr:nvGraphicFramePr>
          <xdr:xfrm>
            <a:off x="0" y="0"/>
            <a:ext cx="0" cy="0"/>
          </xdr:xfrm>
          <a:graphic>
            <a:graphicData uri="http://schemas.microsoft.com/office/drawing/2010/slicer">
              <sle:slicer xmlns:sle="http://schemas.microsoft.com/office/drawing/2010/slicer" name="Author Name"/>
            </a:graphicData>
          </a:graphic>
        </xdr:graphicFrame>
      </mc:Choice>
      <mc:Fallback>
        <xdr:sp macro="" textlink="">
          <xdr:nvSpPr>
            <xdr:cNvPr id="0" name=""/>
            <xdr:cNvSpPr>
              <a:spLocks noTextEdit="1"/>
            </xdr:cNvSpPr>
          </xdr:nvSpPr>
          <xdr:spPr>
            <a:xfrm>
              <a:off x="6657975" y="11430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172779</xdr:colOff>
      <xdr:row>1</xdr:row>
      <xdr:rowOff>123604</xdr:rowOff>
    </xdr:from>
    <xdr:to>
      <xdr:col>15</xdr:col>
      <xdr:colOff>166133</xdr:colOff>
      <xdr:row>23</xdr:row>
      <xdr:rowOff>11075</xdr:rowOff>
    </xdr:to>
    <xdr:graphicFrame macro="">
      <xdr:nvGraphicFramePr>
        <xdr:cNvPr id="2" name="Chart 1">
          <a:extLst>
            <a:ext uri="{FF2B5EF4-FFF2-40B4-BE49-F238E27FC236}">
              <a16:creationId xmlns:a16="http://schemas.microsoft.com/office/drawing/2014/main" id="{795FE615-709E-4922-8DDD-BC3D94B9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xdr:row>
      <xdr:rowOff>23923</xdr:rowOff>
    </xdr:from>
    <xdr:to>
      <xdr:col>5</xdr:col>
      <xdr:colOff>363279</xdr:colOff>
      <xdr:row>23</xdr:row>
      <xdr:rowOff>175437</xdr:rowOff>
    </xdr:to>
    <xdr:graphicFrame macro="">
      <xdr:nvGraphicFramePr>
        <xdr:cNvPr id="3" name="Chart 2">
          <a:extLst>
            <a:ext uri="{FF2B5EF4-FFF2-40B4-BE49-F238E27FC236}">
              <a16:creationId xmlns:a16="http://schemas.microsoft.com/office/drawing/2014/main" id="{4A115565-8F3D-4BE1-B918-2D7AA7ECB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600075</xdr:colOff>
      <xdr:row>0</xdr:row>
      <xdr:rowOff>0</xdr:rowOff>
    </xdr:from>
    <xdr:to>
      <xdr:col>4</xdr:col>
      <xdr:colOff>752475</xdr:colOff>
      <xdr:row>13</xdr:row>
      <xdr:rowOff>66675</xdr:rowOff>
    </xdr:to>
    <mc:AlternateContent xmlns:mc="http://schemas.openxmlformats.org/markup-compatibility/2006">
      <mc:Choice xmlns:a14="http://schemas.microsoft.com/office/drawing/2010/main" Requires="a14">
        <xdr:graphicFrame macro="">
          <xdr:nvGraphicFramePr>
            <xdr:cNvPr id="2" name="Startup Name">
              <a:extLst>
                <a:ext uri="{FF2B5EF4-FFF2-40B4-BE49-F238E27FC236}">
                  <a16:creationId xmlns:a16="http://schemas.microsoft.com/office/drawing/2014/main" id="{AEF3FBBC-CBA6-4421-A11E-0D24D155EC5A}"/>
                </a:ext>
              </a:extLst>
            </xdr:cNvPr>
            <xdr:cNvGraphicFramePr/>
          </xdr:nvGraphicFramePr>
          <xdr:xfrm>
            <a:off x="0" y="0"/>
            <a:ext cx="0" cy="0"/>
          </xdr:xfrm>
          <a:graphic>
            <a:graphicData uri="http://schemas.microsoft.com/office/drawing/2010/slicer">
              <sle:slicer xmlns:sle="http://schemas.microsoft.com/office/drawing/2010/slicer" name="Startup Name"/>
            </a:graphicData>
          </a:graphic>
        </xdr:graphicFrame>
      </mc:Choice>
      <mc:Fallback>
        <xdr:sp macro="" textlink="">
          <xdr:nvSpPr>
            <xdr:cNvPr id="0" name=""/>
            <xdr:cNvSpPr>
              <a:spLocks noTextEdit="1"/>
            </xdr:cNvSpPr>
          </xdr:nvSpPr>
          <xdr:spPr>
            <a:xfrm>
              <a:off x="3286125" y="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76200</xdr:colOff>
      <xdr:row>1</xdr:row>
      <xdr:rowOff>76200</xdr:rowOff>
    </xdr:from>
    <xdr:to>
      <xdr:col>7</xdr:col>
      <xdr:colOff>228600</xdr:colOff>
      <xdr:row>14</xdr:row>
      <xdr:rowOff>142875</xdr:rowOff>
    </xdr:to>
    <mc:AlternateContent xmlns:mc="http://schemas.openxmlformats.org/markup-compatibility/2006">
      <mc:Choice xmlns:a14="http://schemas.microsoft.com/office/drawing/2010/main" Requires="a14">
        <xdr:graphicFrame macro="">
          <xdr:nvGraphicFramePr>
            <xdr:cNvPr id="3" name="Industry Vertical">
              <a:extLst>
                <a:ext uri="{FF2B5EF4-FFF2-40B4-BE49-F238E27FC236}">
                  <a16:creationId xmlns:a16="http://schemas.microsoft.com/office/drawing/2014/main" id="{31820835-9766-448E-BA73-5BC62AA06D18}"/>
                </a:ext>
              </a:extLst>
            </xdr:cNvPr>
            <xdr:cNvGraphicFramePr/>
          </xdr:nvGraphicFramePr>
          <xdr:xfrm>
            <a:off x="0" y="0"/>
            <a:ext cx="0" cy="0"/>
          </xdr:xfrm>
          <a:graphic>
            <a:graphicData uri="http://schemas.microsoft.com/office/drawing/2010/slicer">
              <sle:slicer xmlns:sle="http://schemas.microsoft.com/office/drawing/2010/slicer" name="Industry Vertical"/>
            </a:graphicData>
          </a:graphic>
        </xdr:graphicFrame>
      </mc:Choice>
      <mc:Fallback>
        <xdr:sp macro="" textlink="">
          <xdr:nvSpPr>
            <xdr:cNvPr id="0" name=""/>
            <xdr:cNvSpPr>
              <a:spLocks noTextEdit="1"/>
            </xdr:cNvSpPr>
          </xdr:nvSpPr>
          <xdr:spPr>
            <a:xfrm>
              <a:off x="5276850" y="2762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533400</xdr:colOff>
      <xdr:row>1</xdr:row>
      <xdr:rowOff>142875</xdr:rowOff>
    </xdr:from>
    <xdr:to>
      <xdr:col>9</xdr:col>
      <xdr:colOff>685800</xdr:colOff>
      <xdr:row>15</xdr:row>
      <xdr:rowOff>9525</xdr:rowOff>
    </xdr:to>
    <mc:AlternateContent xmlns:mc="http://schemas.openxmlformats.org/markup-compatibility/2006">
      <mc:Choice xmlns:a14="http://schemas.microsoft.com/office/drawing/2010/main" Requires="a14">
        <xdr:graphicFrame macro="">
          <xdr:nvGraphicFramePr>
            <xdr:cNvPr id="4" name="Investors Name">
              <a:extLst>
                <a:ext uri="{FF2B5EF4-FFF2-40B4-BE49-F238E27FC236}">
                  <a16:creationId xmlns:a16="http://schemas.microsoft.com/office/drawing/2014/main" id="{B6DD6920-390E-4E48-BB6C-20EFB983168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dr:sp macro="" textlink="">
          <xdr:nvSpPr>
            <xdr:cNvPr id="0" name=""/>
            <xdr:cNvSpPr>
              <a:spLocks noTextEdit="1"/>
            </xdr:cNvSpPr>
          </xdr:nvSpPr>
          <xdr:spPr>
            <a:xfrm>
              <a:off x="74104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0</xdr:col>
      <xdr:colOff>866775</xdr:colOff>
      <xdr:row>1</xdr:row>
      <xdr:rowOff>90487</xdr:rowOff>
    </xdr:from>
    <xdr:ext cx="4981575" cy="833438"/>
    <xdr:sp macro="" textlink="">
      <xdr:nvSpPr>
        <xdr:cNvPr id="12" name="TextBox 11">
          <a:extLst>
            <a:ext uri="{FF2B5EF4-FFF2-40B4-BE49-F238E27FC236}">
              <a16:creationId xmlns:a16="http://schemas.microsoft.com/office/drawing/2014/main" id="{1A458288-0BDF-4C08-A9CE-CBAF7EAE8B97}"/>
            </a:ext>
          </a:extLst>
        </xdr:cNvPr>
        <xdr:cNvSpPr txBox="1"/>
      </xdr:nvSpPr>
      <xdr:spPr>
        <a:xfrm>
          <a:off x="866775" y="766762"/>
          <a:ext cx="4981575" cy="833438"/>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IN" sz="3600" b="1">
              <a:solidFill>
                <a:schemeClr val="tx1"/>
              </a:solidFill>
            </a:rPr>
            <a:t>MAX</a:t>
          </a:r>
          <a:r>
            <a:rPr lang="en-IN" sz="3600" b="1" baseline="0">
              <a:solidFill>
                <a:schemeClr val="tx1"/>
              </a:solidFill>
            </a:rPr>
            <a:t> BOOK PRICE    </a:t>
          </a:r>
          <a:r>
            <a:rPr lang="en-IN" sz="3600" b="1" i="0" u="none" strike="noStrike">
              <a:solidFill>
                <a:srgbClr val="FF0000"/>
              </a:solidFill>
              <a:effectLst/>
              <a:latin typeface="+mn-lt"/>
              <a:ea typeface="+mn-ea"/>
              <a:cs typeface="+mn-cs"/>
            </a:rPr>
            <a:t>389</a:t>
          </a:r>
          <a:r>
            <a:rPr lang="en-IN" sz="3600" b="1">
              <a:solidFill>
                <a:srgbClr val="FF0000"/>
              </a:solidFill>
            </a:rPr>
            <a:t> </a:t>
          </a:r>
        </a:p>
      </xdr:txBody>
    </xdr:sp>
    <xdr:clientData/>
  </xdr:oneCellAnchor>
  <xdr:oneCellAnchor>
    <xdr:from>
      <xdr:col>4</xdr:col>
      <xdr:colOff>752475</xdr:colOff>
      <xdr:row>1</xdr:row>
      <xdr:rowOff>80962</xdr:rowOff>
    </xdr:from>
    <xdr:ext cx="4981575" cy="833438"/>
    <xdr:sp macro="" textlink="">
      <xdr:nvSpPr>
        <xdr:cNvPr id="14" name="TextBox 13">
          <a:extLst>
            <a:ext uri="{FF2B5EF4-FFF2-40B4-BE49-F238E27FC236}">
              <a16:creationId xmlns:a16="http://schemas.microsoft.com/office/drawing/2014/main" id="{90425418-A509-4CA0-B15C-7BCEE5122D32}"/>
            </a:ext>
          </a:extLst>
        </xdr:cNvPr>
        <xdr:cNvSpPr txBox="1"/>
      </xdr:nvSpPr>
      <xdr:spPr>
        <a:xfrm>
          <a:off x="5934075" y="757237"/>
          <a:ext cx="4981575" cy="83343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IN" sz="3600" b="1">
              <a:solidFill>
                <a:schemeClr val="tx1"/>
              </a:solidFill>
            </a:rPr>
            <a:t>MIN</a:t>
          </a:r>
          <a:r>
            <a:rPr lang="en-IN" sz="3600" b="1" baseline="0">
              <a:solidFill>
                <a:schemeClr val="tx1"/>
              </a:solidFill>
            </a:rPr>
            <a:t> BOOK PRICE    </a:t>
          </a:r>
          <a:r>
            <a:rPr lang="en-IN" sz="3600" b="1" baseline="0">
              <a:solidFill>
                <a:srgbClr val="FF0000"/>
              </a:solidFill>
            </a:rPr>
            <a:t>216</a:t>
          </a:r>
          <a:endParaRPr lang="en-IN" sz="3600" b="1">
            <a:solidFill>
              <a:srgbClr val="FF0000"/>
            </a:solidFill>
          </a:endParaRPr>
        </a:p>
      </xdr:txBody>
    </xdr:sp>
    <xdr:clientData/>
  </xdr:oneCellAnchor>
  <xdr:twoCellAnchor editAs="absolute">
    <xdr:from>
      <xdr:col>2</xdr:col>
      <xdr:colOff>390525</xdr:colOff>
      <xdr:row>2</xdr:row>
      <xdr:rowOff>314325</xdr:rowOff>
    </xdr:from>
    <xdr:to>
      <xdr:col>3</xdr:col>
      <xdr:colOff>923925</xdr:colOff>
      <xdr:row>6</xdr:row>
      <xdr:rowOff>276225</xdr:rowOff>
    </xdr:to>
    <mc:AlternateContent xmlns:mc="http://schemas.openxmlformats.org/markup-compatibility/2006">
      <mc:Choice xmlns:sle15="http://schemas.microsoft.com/office/drawing/2012/slicer" Requires="sle15">
        <xdr:graphicFrame macro="">
          <xdr:nvGraphicFramePr>
            <xdr:cNvPr id="17" name="Author Name 2">
              <a:extLst>
                <a:ext uri="{FF2B5EF4-FFF2-40B4-BE49-F238E27FC236}">
                  <a16:creationId xmlns:a16="http://schemas.microsoft.com/office/drawing/2014/main" id="{167B7F29-7057-4902-9EC9-035AD0FD5472}"/>
                </a:ext>
              </a:extLst>
            </xdr:cNvPr>
            <xdr:cNvGraphicFramePr/>
          </xdr:nvGraphicFramePr>
          <xdr:xfrm>
            <a:off x="0" y="0"/>
            <a:ext cx="0" cy="0"/>
          </xdr:xfrm>
          <a:graphic>
            <a:graphicData uri="http://schemas.microsoft.com/office/drawing/2010/slicer">
              <sle:slicer xmlns:sle="http://schemas.microsoft.com/office/drawing/2010/slicer" name="Author Name 2"/>
            </a:graphicData>
          </a:graphic>
        </xdr:graphicFrame>
      </mc:Choice>
      <mc:Fallback>
        <xdr:sp macro="" textlink="">
          <xdr:nvSpPr>
            <xdr:cNvPr id="0" name=""/>
            <xdr:cNvSpPr>
              <a:spLocks noTextEdit="1"/>
            </xdr:cNvSpPr>
          </xdr:nvSpPr>
          <xdr:spPr>
            <a:xfrm>
              <a:off x="2981325" y="16668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866775</xdr:colOff>
      <xdr:row>2</xdr:row>
      <xdr:rowOff>390525</xdr:rowOff>
    </xdr:from>
    <xdr:to>
      <xdr:col>2</xdr:col>
      <xdr:colOff>104775</xdr:colOff>
      <xdr:row>6</xdr:row>
      <xdr:rowOff>352425</xdr:rowOff>
    </xdr:to>
    <mc:AlternateContent xmlns:mc="http://schemas.openxmlformats.org/markup-compatibility/2006">
      <mc:Choice xmlns:sle15="http://schemas.microsoft.com/office/drawing/2012/slicer" Requires="sle15">
        <xdr:graphicFrame macro="">
          <xdr:nvGraphicFramePr>
            <xdr:cNvPr id="18" name="Book Title 2">
              <a:extLst>
                <a:ext uri="{FF2B5EF4-FFF2-40B4-BE49-F238E27FC236}">
                  <a16:creationId xmlns:a16="http://schemas.microsoft.com/office/drawing/2014/main" id="{89E8387D-025F-4971-A2AD-B599DD35195A}"/>
                </a:ext>
              </a:extLst>
            </xdr:cNvPr>
            <xdr:cNvGraphicFramePr/>
          </xdr:nvGraphicFramePr>
          <xdr:xfrm>
            <a:off x="0" y="0"/>
            <a:ext cx="0" cy="0"/>
          </xdr:xfrm>
          <a:graphic>
            <a:graphicData uri="http://schemas.microsoft.com/office/drawing/2010/slicer">
              <sle:slicer xmlns:sle="http://schemas.microsoft.com/office/drawing/2010/slicer" name="Book Title 2"/>
            </a:graphicData>
          </a:graphic>
        </xdr:graphicFrame>
      </mc:Choice>
      <mc:Fallback>
        <xdr:sp macro="" textlink="">
          <xdr:nvSpPr>
            <xdr:cNvPr id="0" name=""/>
            <xdr:cNvSpPr>
              <a:spLocks noTextEdit="1"/>
            </xdr:cNvSpPr>
          </xdr:nvSpPr>
          <xdr:spPr>
            <a:xfrm>
              <a:off x="866775" y="17430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1276349</xdr:colOff>
      <xdr:row>2</xdr:row>
      <xdr:rowOff>419100</xdr:rowOff>
    </xdr:from>
    <xdr:to>
      <xdr:col>8</xdr:col>
      <xdr:colOff>542924</xdr:colOff>
      <xdr:row>6</xdr:row>
      <xdr:rowOff>457200</xdr:rowOff>
    </xdr:to>
    <xdr:graphicFrame macro="">
      <xdr:nvGraphicFramePr>
        <xdr:cNvPr id="19" name="Chart 18">
          <a:extLst>
            <a:ext uri="{FF2B5EF4-FFF2-40B4-BE49-F238E27FC236}">
              <a16:creationId xmlns:a16="http://schemas.microsoft.com/office/drawing/2014/main" id="{B3B9AB77-03FB-48B0-9A73-A38A2D780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76200</xdr:colOff>
      <xdr:row>10</xdr:row>
      <xdr:rowOff>142875</xdr:rowOff>
    </xdr:from>
    <xdr:to>
      <xdr:col>0</xdr:col>
      <xdr:colOff>1905000</xdr:colOff>
      <xdr:row>24</xdr:row>
      <xdr:rowOff>9525</xdr:rowOff>
    </xdr:to>
    <mc:AlternateContent xmlns:mc="http://schemas.openxmlformats.org/markup-compatibility/2006">
      <mc:Choice xmlns:sle15="http://schemas.microsoft.com/office/drawing/2012/slicer" Requires="sle15">
        <xdr:graphicFrame macro="">
          <xdr:nvGraphicFramePr>
            <xdr:cNvPr id="5" name="Book Title 1">
              <a:extLst>
                <a:ext uri="{FF2B5EF4-FFF2-40B4-BE49-F238E27FC236}">
                  <a16:creationId xmlns:a16="http://schemas.microsoft.com/office/drawing/2014/main" id="{48777055-A9E2-4FF5-BFFD-A8FD8C302785}"/>
                </a:ext>
              </a:extLst>
            </xdr:cNvPr>
            <xdr:cNvGraphicFramePr/>
          </xdr:nvGraphicFramePr>
          <xdr:xfrm>
            <a:off x="0" y="0"/>
            <a:ext cx="0" cy="0"/>
          </xdr:xfrm>
          <a:graphic>
            <a:graphicData uri="http://schemas.microsoft.com/office/drawing/2010/slicer">
              <sle:slicer xmlns:sle="http://schemas.microsoft.com/office/drawing/2010/slicer" name="Book Title 1"/>
            </a:graphicData>
          </a:graphic>
        </xdr:graphicFrame>
      </mc:Choice>
      <mc:Fallback>
        <xdr:sp macro="" textlink="">
          <xdr:nvSpPr>
            <xdr:cNvPr id="0" name=""/>
            <xdr:cNvSpPr>
              <a:spLocks noTextEdit="1"/>
            </xdr:cNvSpPr>
          </xdr:nvSpPr>
          <xdr:spPr>
            <a:xfrm>
              <a:off x="76200" y="21431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2228850</xdr:colOff>
      <xdr:row>10</xdr:row>
      <xdr:rowOff>190500</xdr:rowOff>
    </xdr:from>
    <xdr:to>
      <xdr:col>1</xdr:col>
      <xdr:colOff>1143000</xdr:colOff>
      <xdr:row>24</xdr:row>
      <xdr:rowOff>57150</xdr:rowOff>
    </xdr:to>
    <mc:AlternateContent xmlns:mc="http://schemas.openxmlformats.org/markup-compatibility/2006">
      <mc:Choice xmlns:sle15="http://schemas.microsoft.com/office/drawing/2012/slicer" Requires="sle15">
        <xdr:graphicFrame macro="">
          <xdr:nvGraphicFramePr>
            <xdr:cNvPr id="12" name="Author Name 1">
              <a:extLst>
                <a:ext uri="{FF2B5EF4-FFF2-40B4-BE49-F238E27FC236}">
                  <a16:creationId xmlns:a16="http://schemas.microsoft.com/office/drawing/2014/main" id="{E571B3E6-5A57-4A2C-B328-EA5EACA257AA}"/>
                </a:ext>
              </a:extLst>
            </xdr:cNvPr>
            <xdr:cNvGraphicFramePr/>
          </xdr:nvGraphicFramePr>
          <xdr:xfrm>
            <a:off x="0" y="0"/>
            <a:ext cx="0" cy="0"/>
          </xdr:xfrm>
          <a:graphic>
            <a:graphicData uri="http://schemas.microsoft.com/office/drawing/2010/slicer">
              <sle:slicer xmlns:sle="http://schemas.microsoft.com/office/drawing/2010/slicer" name="Author Name 1"/>
            </a:graphicData>
          </a:graphic>
        </xdr:graphicFrame>
      </mc:Choice>
      <mc:Fallback>
        <xdr:sp macro="" textlink="">
          <xdr:nvSpPr>
            <xdr:cNvPr id="0" name=""/>
            <xdr:cNvSpPr>
              <a:spLocks noTextEdit="1"/>
            </xdr:cNvSpPr>
          </xdr:nvSpPr>
          <xdr:spPr>
            <a:xfrm>
              <a:off x="2228850" y="21907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1062037</xdr:colOff>
      <xdr:row>3</xdr:row>
      <xdr:rowOff>133350</xdr:rowOff>
    </xdr:from>
    <xdr:to>
      <xdr:col>4</xdr:col>
      <xdr:colOff>566737</xdr:colOff>
      <xdr:row>17</xdr:row>
      <xdr:rowOff>76200</xdr:rowOff>
    </xdr:to>
    <xdr:graphicFrame macro="">
      <xdr:nvGraphicFramePr>
        <xdr:cNvPr id="13" name="Chart 12">
          <a:extLst>
            <a:ext uri="{FF2B5EF4-FFF2-40B4-BE49-F238E27FC236}">
              <a16:creationId xmlns:a16="http://schemas.microsoft.com/office/drawing/2014/main" id="{3049E869-671F-47F9-91D3-AA28E00D3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Practice_WorkBook_TheUrbanFight.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arna k" refreshedDate="45655.849645138886" createdVersion="7" refreshedVersion="7" minRefreshableVersion="3" recordCount="25" xr:uid="{2A0AADE5-A20E-400F-BD88-052430F393F5}">
  <cacheSource type="worksheet">
    <worksheetSource name="tblFunding"/>
  </cacheSource>
  <cacheFields count="6">
    <cacheField name="Startup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Vertical" numFmtId="0">
      <sharedItems count="6">
        <s v="Education"/>
        <s v="E-commerce"/>
        <s v="FinTech"/>
        <s v="Health And Wellness"/>
        <s v="Video Gaming"/>
        <s v="Healthcare"/>
      </sharedItems>
    </cacheField>
    <cacheField name="CityLocation" numFmtId="0">
      <sharedItems count="8">
        <s v="Bengaluru"/>
        <s v="New Delhi"/>
        <s v="Gurgaon"/>
        <s v="Noida"/>
        <s v="Faridabad"/>
        <s v="Pune"/>
        <s v="Delhi"/>
        <s v="Mumbai"/>
      </sharedItems>
    </cacheField>
    <cacheField name="InvestorName" numFmtId="0">
      <sharedItems count="16">
        <s v="Tiger Global Management"/>
        <s v="Sequoia Capital India"/>
        <s v="Vinod Khatumal"/>
        <s v="Ping An Global Voyager Fund"/>
        <s v="Paytm, NPTK, Sabre Partners and Neoplux"/>
        <s v="Vertex Growth Fund"/>
        <s v="Ruizheng Investment"/>
        <s v="Manipal Education and Medical Group (MEMG)"/>
        <s v="SoftBank Vision Fund"/>
        <s v="Sauce.vc, Rainforest Ventures"/>
        <s v="Prime Venture Partners, LetsVenture, PS1 Venture and GlobalLogic co-founder Rajul Garg"/>
        <s v="DG Daiwa Ventures, DG Incubation"/>
        <s v="FinTech"/>
        <s v="Dream Incubator"/>
        <s v="Amour Infrastructure"/>
        <s v="Ackermans &amp; van Haaren, HealthQuad, Rebright Partners, Toppan Printing"/>
      </sharedItems>
    </cacheField>
    <cacheField name="Type" numFmtId="0">
      <sharedItems count="12">
        <s v="Private Equity Round"/>
        <s v="Series B"/>
        <s v="Pre-series A"/>
        <s v="Series D"/>
        <s v="Series C"/>
        <s v="Series E"/>
        <s v="Seed Round"/>
        <s v="Series G"/>
        <s v="Seed"/>
        <s v="Debt Funding"/>
        <s v="Seed Funding"/>
        <s v="Series H"/>
      </sharedItems>
    </cacheField>
    <cacheField name="Amount" numFmtId="3">
      <sharedItems containsSemiMixedTypes="0" containsString="0" containsNumber="1" containsInteger="1" minValue="10000" maxValue="231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8.972732523151" createdVersion="8" refreshedVersion="8" minRefreshableVersion="3" recordCount="25" xr:uid="{44D15AD2-FA4E-4FE9-82BB-331E0F7AEA33}">
  <cacheSource type="worksheet">
    <worksheetSource ref="A1:F26" sheet="11_PivotTable" r:id="rId2"/>
  </cacheSource>
  <cacheFields count="6">
    <cacheField name="Startup 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 Vertical" numFmtId="0">
      <sharedItems count="6">
        <s v="Education"/>
        <s v="E-commerce"/>
        <s v="FinTech"/>
        <s v="Health And Wellness"/>
        <s v="Video Gaming"/>
        <s v="Healthcare"/>
      </sharedItems>
    </cacheField>
    <cacheField name="City  Location" numFmtId="0">
      <sharedItems count="8">
        <s v="Bengaluru"/>
        <s v="New Delhi"/>
        <s v="Gurgaon"/>
        <s v="Noida"/>
        <s v="Faridabad"/>
        <s v="Pune"/>
        <s v="Delhi"/>
        <s v="Mumbai"/>
      </sharedItems>
    </cacheField>
    <cacheField name="Investors Name" numFmtId="0">
      <sharedItems count="16">
        <s v="Tiger Global Management"/>
        <s v="Sequoia Capital India"/>
        <s v="Vinod Khatumal"/>
        <s v="Ping An Global Voyager Fund"/>
        <s v="Paytm, NPTK, Sabre Partners and Neoplux"/>
        <s v="Vertex Growth Fund"/>
        <s v="Ruizheng Investment"/>
        <s v="Manipal Education and Medical Group (MEMG)"/>
        <s v="SoftBank Vision Fund"/>
        <s v="Sauce.vc, Rainforest Ventures"/>
        <s v="Prime Venture Partners, LetsVenture, PS1 Venture and GlobalLogic co-founder Rajul Garg"/>
        <s v="DG Daiwa Ventures, DG Incubation"/>
        <s v="FinTech"/>
        <s v="Dream Incubator"/>
        <s v="Amour Infrastructure"/>
        <s v="Ackermans &amp; van Haaren, HealthQuad, Rebright Partners, Toppan Printing"/>
      </sharedItems>
    </cacheField>
    <cacheField name="InvestmentnType" numFmtId="0">
      <sharedItems/>
    </cacheField>
    <cacheField name="Amount in USD" numFmtId="3">
      <sharedItems containsSemiMixedTypes="0" containsString="0" containsNumber="1" containsInteger="1" minValue="10000" maxValue="231000000" count="24">
        <n v="200000000"/>
        <n v="18358860"/>
        <n v="3000000"/>
        <n v="70000000"/>
        <n v="12000000"/>
        <n v="30000000"/>
        <n v="2000000"/>
        <n v="50000000"/>
        <n v="231000000"/>
        <n v="486000"/>
        <n v="1500000"/>
        <n v="17411265"/>
        <n v="1300000"/>
        <n v="220000000"/>
        <n v="15800000"/>
        <n v="19411265"/>
        <n v="1400000"/>
        <n v="40000000"/>
        <n v="28358860"/>
        <n v="58860"/>
        <n v="10000"/>
        <n v="7411265"/>
        <n v="286000"/>
        <n v="20000"/>
      </sharedItems>
    </cacheField>
  </cacheFields>
  <extLst>
    <ext xmlns:x14="http://schemas.microsoft.com/office/spreadsheetml/2009/9/main" uri="{725AE2AE-9491-48be-B2B4-4EB974FC3084}">
      <x14:pivotCacheDefinition pivotCacheId="8987947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x v="0"/>
    <n v="200000000"/>
  </r>
  <r>
    <x v="1"/>
    <x v="1"/>
    <x v="0"/>
    <x v="1"/>
    <x v="1"/>
    <n v="18358860"/>
  </r>
  <r>
    <x v="2"/>
    <x v="2"/>
    <x v="1"/>
    <x v="2"/>
    <x v="2"/>
    <n v="3000000"/>
  </r>
  <r>
    <x v="3"/>
    <x v="1"/>
    <x v="2"/>
    <x v="3"/>
    <x v="3"/>
    <n v="70000000"/>
  </r>
  <r>
    <x v="4"/>
    <x v="3"/>
    <x v="0"/>
    <x v="4"/>
    <x v="4"/>
    <n v="12000000"/>
  </r>
  <r>
    <x v="5"/>
    <x v="1"/>
    <x v="0"/>
    <x v="5"/>
    <x v="5"/>
    <n v="30000000"/>
  </r>
  <r>
    <x v="6"/>
    <x v="4"/>
    <x v="0"/>
    <x v="6"/>
    <x v="6"/>
    <n v="2000000"/>
  </r>
  <r>
    <x v="7"/>
    <x v="4"/>
    <x v="3"/>
    <x v="7"/>
    <x v="6"/>
    <n v="50000000"/>
  </r>
  <r>
    <x v="8"/>
    <x v="1"/>
    <x v="4"/>
    <x v="8"/>
    <x v="7"/>
    <n v="231000000"/>
  </r>
  <r>
    <x v="9"/>
    <x v="3"/>
    <x v="2"/>
    <x v="9"/>
    <x v="1"/>
    <n v="486000"/>
  </r>
  <r>
    <x v="10"/>
    <x v="0"/>
    <x v="2"/>
    <x v="10"/>
    <x v="8"/>
    <n v="1500000"/>
  </r>
  <r>
    <x v="4"/>
    <x v="3"/>
    <x v="2"/>
    <x v="11"/>
    <x v="1"/>
    <n v="12000000"/>
  </r>
  <r>
    <x v="11"/>
    <x v="2"/>
    <x v="2"/>
    <x v="12"/>
    <x v="9"/>
    <n v="17411265"/>
  </r>
  <r>
    <x v="12"/>
    <x v="4"/>
    <x v="5"/>
    <x v="13"/>
    <x v="10"/>
    <n v="1300000"/>
  </r>
  <r>
    <x v="13"/>
    <x v="1"/>
    <x v="6"/>
    <x v="14"/>
    <x v="10"/>
    <n v="220000000"/>
  </r>
  <r>
    <x v="14"/>
    <x v="5"/>
    <x v="7"/>
    <x v="15"/>
    <x v="1"/>
    <n v="15800000"/>
  </r>
  <r>
    <x v="11"/>
    <x v="2"/>
    <x v="2"/>
    <x v="12"/>
    <x v="9"/>
    <n v="19411265"/>
  </r>
  <r>
    <x v="12"/>
    <x v="4"/>
    <x v="5"/>
    <x v="13"/>
    <x v="10"/>
    <n v="1400000"/>
  </r>
  <r>
    <x v="5"/>
    <x v="1"/>
    <x v="0"/>
    <x v="5"/>
    <x v="5"/>
    <n v="40000000"/>
  </r>
  <r>
    <x v="1"/>
    <x v="1"/>
    <x v="0"/>
    <x v="1"/>
    <x v="1"/>
    <n v="28358860"/>
  </r>
  <r>
    <x v="1"/>
    <x v="1"/>
    <x v="0"/>
    <x v="1"/>
    <x v="4"/>
    <n v="58860"/>
  </r>
  <r>
    <x v="8"/>
    <x v="1"/>
    <x v="4"/>
    <x v="8"/>
    <x v="11"/>
    <n v="10000"/>
  </r>
  <r>
    <x v="11"/>
    <x v="2"/>
    <x v="2"/>
    <x v="12"/>
    <x v="9"/>
    <n v="7411265"/>
  </r>
  <r>
    <x v="9"/>
    <x v="3"/>
    <x v="2"/>
    <x v="9"/>
    <x v="1"/>
    <n v="286000"/>
  </r>
  <r>
    <x v="6"/>
    <x v="4"/>
    <x v="0"/>
    <x v="6"/>
    <x v="6"/>
    <n v="2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s v="Private Equity Round"/>
    <x v="0"/>
  </r>
  <r>
    <x v="1"/>
    <x v="1"/>
    <x v="0"/>
    <x v="1"/>
    <s v="Series B"/>
    <x v="1"/>
  </r>
  <r>
    <x v="2"/>
    <x v="2"/>
    <x v="1"/>
    <x v="2"/>
    <s v="Pre-series A"/>
    <x v="2"/>
  </r>
  <r>
    <x v="3"/>
    <x v="1"/>
    <x v="2"/>
    <x v="3"/>
    <s v="Series D"/>
    <x v="3"/>
  </r>
  <r>
    <x v="4"/>
    <x v="3"/>
    <x v="0"/>
    <x v="4"/>
    <s v="Series C"/>
    <x v="4"/>
  </r>
  <r>
    <x v="5"/>
    <x v="1"/>
    <x v="0"/>
    <x v="5"/>
    <s v="Series E"/>
    <x v="5"/>
  </r>
  <r>
    <x v="6"/>
    <x v="4"/>
    <x v="0"/>
    <x v="6"/>
    <s v="Seed Round"/>
    <x v="6"/>
  </r>
  <r>
    <x v="7"/>
    <x v="4"/>
    <x v="3"/>
    <x v="7"/>
    <s v="Seed Round"/>
    <x v="7"/>
  </r>
  <r>
    <x v="8"/>
    <x v="1"/>
    <x v="4"/>
    <x v="8"/>
    <s v="Series G"/>
    <x v="8"/>
  </r>
  <r>
    <x v="9"/>
    <x v="3"/>
    <x v="2"/>
    <x v="9"/>
    <s v="Series B"/>
    <x v="9"/>
  </r>
  <r>
    <x v="10"/>
    <x v="0"/>
    <x v="2"/>
    <x v="10"/>
    <s v="Seed"/>
    <x v="10"/>
  </r>
  <r>
    <x v="4"/>
    <x v="3"/>
    <x v="2"/>
    <x v="11"/>
    <s v="Series B"/>
    <x v="4"/>
  </r>
  <r>
    <x v="11"/>
    <x v="2"/>
    <x v="2"/>
    <x v="12"/>
    <s v="Debt Funding"/>
    <x v="11"/>
  </r>
  <r>
    <x v="12"/>
    <x v="4"/>
    <x v="5"/>
    <x v="13"/>
    <s v="Seed Funding"/>
    <x v="12"/>
  </r>
  <r>
    <x v="13"/>
    <x v="1"/>
    <x v="6"/>
    <x v="14"/>
    <s v="Seed Funding"/>
    <x v="13"/>
  </r>
  <r>
    <x v="14"/>
    <x v="5"/>
    <x v="7"/>
    <x v="15"/>
    <s v="Series B"/>
    <x v="14"/>
  </r>
  <r>
    <x v="11"/>
    <x v="2"/>
    <x v="2"/>
    <x v="12"/>
    <s v="Debt Funding"/>
    <x v="15"/>
  </r>
  <r>
    <x v="12"/>
    <x v="4"/>
    <x v="5"/>
    <x v="13"/>
    <s v="Seed Funding"/>
    <x v="16"/>
  </r>
  <r>
    <x v="5"/>
    <x v="1"/>
    <x v="0"/>
    <x v="5"/>
    <s v="Series E"/>
    <x v="17"/>
  </r>
  <r>
    <x v="1"/>
    <x v="1"/>
    <x v="0"/>
    <x v="1"/>
    <s v="Series B"/>
    <x v="18"/>
  </r>
  <r>
    <x v="1"/>
    <x v="1"/>
    <x v="0"/>
    <x v="1"/>
    <s v="Series C"/>
    <x v="19"/>
  </r>
  <r>
    <x v="8"/>
    <x v="1"/>
    <x v="4"/>
    <x v="8"/>
    <s v="Series H"/>
    <x v="20"/>
  </r>
  <r>
    <x v="11"/>
    <x v="2"/>
    <x v="2"/>
    <x v="12"/>
    <s v="Debt Funding"/>
    <x v="21"/>
  </r>
  <r>
    <x v="9"/>
    <x v="3"/>
    <x v="2"/>
    <x v="9"/>
    <s v="Series B"/>
    <x v="22"/>
  </r>
  <r>
    <x v="6"/>
    <x v="4"/>
    <x v="0"/>
    <x v="6"/>
    <s v="Seed Round"/>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99461F-1E9A-4CE0-A256-C71CA4C6CE53}" name="PivotTable3"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5" firstHeaderRow="0" firstDataRow="1" firstDataCol="1" rowPageCount="1" colPageCount="1"/>
  <pivotFields count="6">
    <pivotField axis="axisRow" showAll="0" sortType="ascending">
      <items count="16">
        <item x="11"/>
        <item x="0"/>
        <item x="3"/>
        <item x="13"/>
        <item x="4"/>
        <item x="8"/>
        <item x="5"/>
        <item x="1"/>
        <item x="14"/>
        <item x="9"/>
        <item x="7"/>
        <item x="10"/>
        <item x="12"/>
        <item x="6"/>
        <item x="2"/>
        <item t="default"/>
      </items>
    </pivotField>
    <pivotField axis="axisRow" showAll="0">
      <items count="7">
        <item x="1"/>
        <item x="0"/>
        <item x="2"/>
        <item x="3"/>
        <item x="5"/>
        <item x="4"/>
        <item t="default"/>
      </items>
    </pivotField>
    <pivotField axis="axisPage" showAll="0">
      <items count="9">
        <item x="0"/>
        <item x="6"/>
        <item x="4"/>
        <item x="2"/>
        <item x="7"/>
        <item x="1"/>
        <item x="3"/>
        <item x="5"/>
        <item t="default"/>
      </items>
    </pivotField>
    <pivotField dataField="1" showAll="0">
      <items count="17">
        <item x="15"/>
        <item x="14"/>
        <item x="11"/>
        <item x="13"/>
        <item x="12"/>
        <item x="7"/>
        <item x="4"/>
        <item x="3"/>
        <item x="10"/>
        <item x="6"/>
        <item x="9"/>
        <item x="1"/>
        <item x="8"/>
        <item x="0"/>
        <item x="5"/>
        <item x="2"/>
        <item t="default"/>
      </items>
    </pivotField>
    <pivotField showAll="0">
      <items count="13">
        <item x="9"/>
        <item x="2"/>
        <item x="0"/>
        <item x="8"/>
        <item x="10"/>
        <item x="6"/>
        <item x="1"/>
        <item x="4"/>
        <item x="3"/>
        <item x="5"/>
        <item x="7"/>
        <item x="11"/>
        <item t="default"/>
      </items>
    </pivotField>
    <pivotField dataField="1" numFmtId="3" showAll="0"/>
  </pivotFields>
  <rowFields count="2">
    <field x="1"/>
    <field x="0"/>
  </rowFields>
  <rowItems count="22">
    <i>
      <x/>
    </i>
    <i r="1">
      <x v="2"/>
    </i>
    <i r="1">
      <x v="3"/>
    </i>
    <i r="1">
      <x v="5"/>
    </i>
    <i r="1">
      <x v="6"/>
    </i>
    <i r="1">
      <x v="7"/>
    </i>
    <i>
      <x v="1"/>
    </i>
    <i r="1">
      <x v="1"/>
    </i>
    <i r="1">
      <x v="11"/>
    </i>
    <i>
      <x v="2"/>
    </i>
    <i r="1">
      <x/>
    </i>
    <i r="1">
      <x v="14"/>
    </i>
    <i>
      <x v="3"/>
    </i>
    <i r="1">
      <x v="4"/>
    </i>
    <i r="1">
      <x v="9"/>
    </i>
    <i>
      <x v="4"/>
    </i>
    <i r="1">
      <x v="8"/>
    </i>
    <i>
      <x v="5"/>
    </i>
    <i r="1">
      <x v="10"/>
    </i>
    <i r="1">
      <x v="12"/>
    </i>
    <i r="1">
      <x v="13"/>
    </i>
    <i t="grand">
      <x/>
    </i>
  </rowItems>
  <colFields count="1">
    <field x="-2"/>
  </colFields>
  <colItems count="2">
    <i>
      <x/>
    </i>
    <i i="1">
      <x v="1"/>
    </i>
  </colItems>
  <pageFields count="1">
    <pageField fld="2" hier="-1"/>
  </pageFields>
  <dataFields count="2">
    <dataField name="Count of InvestorName" fld="3" subtotal="count" baseField="0" baseItem="0"/>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CA1544-E333-4D29-AEA0-EEDC61D41605}" name="PivotTable4" cacheId="0"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location ref="A2:B11" firstHeaderRow="1" firstDataRow="1" firstDataCol="1"/>
  <pivotFields count="6">
    <pivotField compact="0" outline="0" showAll="0">
      <items count="16">
        <item x="11"/>
        <item x="0"/>
        <item x="3"/>
        <item x="13"/>
        <item x="4"/>
        <item x="8"/>
        <item x="5"/>
        <item x="1"/>
        <item x="14"/>
        <item x="9"/>
        <item x="7"/>
        <item x="10"/>
        <item x="12"/>
        <item x="6"/>
        <item x="2"/>
        <item t="default"/>
      </items>
    </pivotField>
    <pivotField compact="0" outline="0" showAll="0">
      <items count="7">
        <item x="1"/>
        <item x="0"/>
        <item x="2"/>
        <item x="3"/>
        <item x="5"/>
        <item x="4"/>
        <item t="default"/>
      </items>
    </pivotField>
    <pivotField axis="axisRow" compact="0" outline="0" showAll="0" sortType="descending">
      <items count="9">
        <item x="0"/>
        <item x="6"/>
        <item x="4"/>
        <item x="2"/>
        <item x="7"/>
        <item x="1"/>
        <item x="3"/>
        <item x="5"/>
        <item t="default"/>
      </items>
      <autoSortScope>
        <pivotArea dataOnly="0" outline="0" fieldPosition="0">
          <references count="1">
            <reference field="4294967294" count="1" selected="0">
              <x v="0"/>
            </reference>
          </references>
        </pivotArea>
      </autoSortScope>
    </pivotField>
    <pivotField compact="0" outline="0" showAll="0">
      <items count="17">
        <item x="15"/>
        <item x="14"/>
        <item x="11"/>
        <item x="13"/>
        <item x="12"/>
        <item x="7"/>
        <item x="4"/>
        <item x="3"/>
        <item x="10"/>
        <item x="6"/>
        <item x="9"/>
        <item x="1"/>
        <item x="8"/>
        <item x="0"/>
        <item x="5"/>
        <item x="2"/>
        <item t="default"/>
      </items>
    </pivotField>
    <pivotField compact="0" outline="0" showAll="0"/>
    <pivotField dataField="1" compact="0" numFmtId="3" outline="0" showAll="0"/>
  </pivotFields>
  <rowFields count="1">
    <field x="2"/>
  </rowFields>
  <rowItems count="9">
    <i>
      <x/>
    </i>
    <i>
      <x v="2"/>
    </i>
    <i>
      <x v="1"/>
    </i>
    <i>
      <x v="3"/>
    </i>
    <i>
      <x v="6"/>
    </i>
    <i>
      <x v="4"/>
    </i>
    <i>
      <x v="5"/>
    </i>
    <i>
      <x v="7"/>
    </i>
    <i t="grand">
      <x/>
    </i>
  </rowItems>
  <colItems count="1">
    <i/>
  </colItems>
  <dataFields count="1">
    <dataField name="Sum of Amount in USD"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up_Name" xr10:uid="{D914C3B3-1A0D-45E4-82BF-57234789F2E4}" sourceName="Startup Name">
  <pivotTables>
    <pivotTable tabId="36" name="PivotTable4"/>
  </pivotTables>
  <data>
    <tabular pivotCacheId="898794731">
      <items count="15">
        <i x="11" s="1"/>
        <i x="0" s="1"/>
        <i x="3" s="1"/>
        <i x="13" s="1"/>
        <i x="4" s="1"/>
        <i x="8" s="1"/>
        <i x="5" s="1"/>
        <i x="1" s="1"/>
        <i x="14" s="1"/>
        <i x="9" s="1"/>
        <i x="7" s="1"/>
        <i x="10" s="1"/>
        <i x="12"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_Vertical" xr10:uid="{F1D97491-1F9E-4127-BA71-68D1A94DC3B4}" sourceName="Industry Vertical">
  <pivotTables>
    <pivotTable tabId="36" name="PivotTable4"/>
  </pivotTables>
  <data>
    <tabular pivotCacheId="898794731">
      <items count="6">
        <i x="1" s="1"/>
        <i x="0" s="1"/>
        <i x="2" s="1"/>
        <i x="3"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641E7048-93EC-4ED4-85B1-8F62466DA4FC}" sourceName="Investors Name">
  <pivotTables>
    <pivotTable tabId="36" name="PivotTable4"/>
  </pivotTables>
  <data>
    <tabular pivotCacheId="898794731">
      <items count="16">
        <i x="15" s="1"/>
        <i x="14" s="1"/>
        <i x="11" s="1"/>
        <i x="13" s="1"/>
        <i x="12" s="1"/>
        <i x="7" s="1"/>
        <i x="4" s="1"/>
        <i x="3" s="1"/>
        <i x="10" s="1"/>
        <i x="6" s="1"/>
        <i x="9" s="1"/>
        <i x="1" s="1"/>
        <i x="8" s="1"/>
        <i x="0"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Title" xr10:uid="{2E26B52C-6B73-4DA3-AC0F-3DC93B86D74B}" sourceName="Book Title">
  <extLst>
    <x:ext xmlns:x15="http://schemas.microsoft.com/office/spreadsheetml/2010/11/main" uri="{2F2917AC-EB37-4324-AD4E-5DD8C200BD13}">
      <x15:tableSlicerCache tableId="2"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_Name" xr10:uid="{6150B45D-D424-43B0-94BE-3A5B1AB6088C}" sourceName="Author Name">
  <extLst>
    <x:ext xmlns:x15="http://schemas.microsoft.com/office/spreadsheetml/2010/11/main" uri="{2F2917AC-EB37-4324-AD4E-5DD8C200BD13}">
      <x15:tableSlicerCache tableId="2"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Title1" xr10:uid="{1F31029E-D582-4DD2-8B3E-9DA95BC04F93}" sourceName="Book Title">
  <extLst>
    <x:ext xmlns:x15="http://schemas.microsoft.com/office/spreadsheetml/2010/11/main" uri="{2F2917AC-EB37-4324-AD4E-5DD8C200BD13}">
      <x15:tableSlicerCache tableId="7" column="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_Name1" xr10:uid="{CBC56443-73A0-403A-9E7E-F7847C99D4B4}" sourceName="Author Name">
  <extLst>
    <x:ext xmlns:x15="http://schemas.microsoft.com/office/spreadsheetml/2010/11/main" uri="{2F2917AC-EB37-4324-AD4E-5DD8C200BD13}">
      <x15:tableSlicerCache tableId="7"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Title" xr10:uid="{6E434609-58D8-4AE3-A01F-8A69095C41A3}" cache="Slicer_Book_Title" caption="Book Title" style="SlicerStyleLight6" rowHeight="257175"/>
  <slicer name="Author Name" xr10:uid="{9836D26F-AF06-486B-977B-DCEF15D41388}" cache="Slicer_Author_Name" caption="Author Nam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rtup Name" xr10:uid="{B9AB27B9-7E0D-4CE0-9AFF-D26CD0DE3808}" cache="Slicer_Startup_Name" caption="Startup Name" rowHeight="257175"/>
  <slicer name="Industry Vertical" xr10:uid="{AEA017C0-A417-47EB-9643-13B68A5841B3}" cache="Slicer_Industry_Vertical" caption="Industry Vertical" rowHeight="257175"/>
  <slicer name="Investors Name" xr10:uid="{8E6F4B0F-D11F-45C6-B25C-F1806993AD9C}" cache="Slicer_Investors_Name" caption="Investors Name"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Title 2" xr10:uid="{42A487CD-CE8B-45B8-AD55-425D65D2FCD8}" cache="Slicer_Book_Title1" caption="Book Title" rowHeight="257175"/>
  <slicer name="Author Name 2" xr10:uid="{27781107-3B7B-4C72-95B6-F7308041FAF6}" cache="Slicer_Author_Name1" caption="Author Name"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Title 1" xr10:uid="{173B3DE5-C423-47AF-AB92-D68AB150F44F}" cache="Slicer_Book_Title1" caption="Book Title" rowHeight="257175"/>
  <slicer name="Author Name 1" xr10:uid="{CF0EEECB-EEB5-4A2B-9795-108CAE1A091F}" cache="Slicer_Author_Name1" caption="Author Nam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F21" totalsRowShown="0" headerRowDxfId="26">
  <autoFilter ref="A1:F21" xr:uid="{00000000-0009-0000-0100-000001000000}">
    <filterColumn colId="2">
      <filters>
        <filter val="Aerospace"/>
        <filter val="E-commerce"/>
        <filter val="Fashion and Apparel"/>
        <filter val="FinTech"/>
        <filter val="Gaming"/>
      </filters>
    </filterColumn>
  </autoFilter>
  <sortState xmlns:xlrd2="http://schemas.microsoft.com/office/spreadsheetml/2017/richdata2" ref="A2:F21">
    <sortCondition ref="A1:A21"/>
  </sortState>
  <tableColumns count="6">
    <tableColumn id="1" xr3:uid="{00000000-0010-0000-0000-000001000000}" name="Sr No"/>
    <tableColumn id="2" xr3:uid="{00000000-0010-0000-0000-000002000000}" name="Startup Name"/>
    <tableColumn id="3" xr3:uid="{00000000-0010-0000-0000-000003000000}" name="Industry Vertical"/>
    <tableColumn id="4" xr3:uid="{00000000-0010-0000-0000-000004000000}" name="City"/>
    <tableColumn id="5" xr3:uid="{00000000-0010-0000-0000-000005000000}" name="Investors Name"/>
    <tableColumn id="6" xr3:uid="{00000000-0010-0000-0000-000006000000}" name="Amount" dataDxfId="2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C3315B-9A61-4D67-9605-EA980BB39E10}" name="tblBooks" displayName="tblBooks" ref="A1:E27">
  <autoFilter ref="A1:E27" xr:uid="{CDC3315B-9A61-4D67-9605-EA980BB39E10}"/>
  <tableColumns count="5">
    <tableColumn id="1" xr3:uid="{B13BA9CF-DA5F-4AFA-86C1-0C508CF12764}" name="Book Title" totalsRowLabel="Total" dataDxfId="24" totalsRowDxfId="19"/>
    <tableColumn id="2" xr3:uid="{70437E3E-06CB-4C54-9996-4CE056FBD173}" name="Author Name" dataDxfId="23" totalsRowDxfId="20"/>
    <tableColumn id="3" xr3:uid="{8340A6B6-F6A4-4E79-B106-9FCA3020E225}" name="Price" totalsRowFunction="sum" dataDxfId="22" totalsRowDxfId="21"/>
    <tableColumn id="7" xr3:uid="{20E28009-AF60-4A58-B4DD-28DE71538FBC}" name="Column1" dataDxfId="18"/>
    <tableColumn id="8" xr3:uid="{2DC171FD-3DE9-404A-8ED2-5E0766FD5CDD}" name="Column2" dataDxfId="17"/>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876F0-E847-4E04-923C-2F39B94A9587}" name="tblFunding" displayName="tblFunding" ref="A1:F26" totalsRowShown="0" headerRowDxfId="16" dataDxfId="15" tableBorderDxfId="14">
  <autoFilter ref="A1:F26" xr:uid="{DD7876F0-E847-4E04-923C-2F39B94A9587}"/>
  <tableColumns count="6">
    <tableColumn id="1" xr3:uid="{AE8714E8-6142-4C06-9E19-BA741718D0E3}" name="StartupName" dataDxfId="13"/>
    <tableColumn id="2" xr3:uid="{29C73269-3453-4081-896A-6D5402D386F0}" name="IndustryVertical" dataDxfId="12"/>
    <tableColumn id="3" xr3:uid="{DD1ED034-98DA-4A8B-9BF3-F817C546FB3C}" name="CityLocation" dataDxfId="11"/>
    <tableColumn id="4" xr3:uid="{596B32FF-2F75-42CF-9316-B7DF3BA70C0C}" name="InvestorName" dataDxfId="10"/>
    <tableColumn id="5" xr3:uid="{9A281391-B720-4924-9999-6CB35E35F265}" name="Type" dataDxfId="9"/>
    <tableColumn id="6" xr3:uid="{BEE69E8E-9EB3-4DDB-97A2-25B5B003B6DF}" name="Amount"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CB59BB-CDD1-4DEF-9AC7-7DF6BBF203F3}" name="tblBookDetails" displayName="tblBookDetails" ref="A1:E11" totalsRowShown="0">
  <autoFilter ref="A1:E11" xr:uid="{A7CB59BB-CDD1-4DEF-9AC7-7DF6BBF203F3}"/>
  <tableColumns count="5">
    <tableColumn id="1" xr3:uid="{F701F10E-F483-49F8-9AAC-AFFEB400C0AE}" name="Book Title" dataDxfId="7"/>
    <tableColumn id="6" xr3:uid="{A5910C84-CAC1-40B8-BC71-200A78AED647}" name="Author Name" dataDxfId="5"/>
    <tableColumn id="3" xr3:uid="{1A402935-6061-4EEB-A5C6-F27E229D3071}" name="Price" dataDxfId="6"/>
    <tableColumn id="4" xr3:uid="{61CB51BD-7435-4CEE-B8B2-B43D717764D5}" name="Column1"/>
    <tableColumn id="5" xr3:uid="{CD31E94C-CE72-4597-8221-68770387EF60}"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ronweasley@gmail.com" TargetMode="External"/><Relationship Id="rId2" Type="http://schemas.openxmlformats.org/officeDocument/2006/relationships/hyperlink" Target="mailto:harrypotter@gmail.com" TargetMode="External"/><Relationship Id="rId1" Type="http://schemas.openxmlformats.org/officeDocument/2006/relationships/hyperlink" Target="mailto:hermoinegranger@gmail.com" TargetMode="External"/><Relationship Id="rId6" Type="http://schemas.openxmlformats.org/officeDocument/2006/relationships/hyperlink" Target="mailto:albusdumbledore@gmail.com" TargetMode="External"/><Relationship Id="rId5" Type="http://schemas.openxmlformats.org/officeDocument/2006/relationships/hyperlink" Target="mailto:severessnape@gmail.com" TargetMode="External"/><Relationship Id="rId4" Type="http://schemas.openxmlformats.org/officeDocument/2006/relationships/hyperlink" Target="mailto:siriusblack@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2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zoomScaleNormal="100" workbookViewId="0">
      <selection activeCell="D14" sqref="D14"/>
    </sheetView>
  </sheetViews>
  <sheetFormatPr defaultColWidth="11" defaultRowHeight="15.75" x14ac:dyDescent="0.25"/>
  <cols>
    <col min="1" max="1" width="10.875" customWidth="1"/>
    <col min="2" max="2" width="11.5" bestFit="1" customWidth="1"/>
    <col min="3" max="3" width="17.375" customWidth="1"/>
    <col min="4" max="4" width="10.875" style="2"/>
    <col min="8" max="8" width="12.5" customWidth="1"/>
  </cols>
  <sheetData>
    <row r="1" spans="1:10" x14ac:dyDescent="0.25">
      <c r="A1">
        <v>10</v>
      </c>
      <c r="B1">
        <v>100</v>
      </c>
      <c r="C1">
        <v>100</v>
      </c>
      <c r="E1" s="2"/>
      <c r="F1" s="2"/>
      <c r="G1" s="2"/>
      <c r="H1" s="2"/>
      <c r="I1" s="2"/>
      <c r="J1" s="2"/>
    </row>
    <row r="2" spans="1:10" x14ac:dyDescent="0.25">
      <c r="A2">
        <v>20</v>
      </c>
      <c r="B2">
        <v>200</v>
      </c>
      <c r="C2">
        <v>150</v>
      </c>
      <c r="E2" s="2"/>
      <c r="F2" s="2"/>
      <c r="G2" s="2"/>
      <c r="H2" s="2"/>
      <c r="I2" s="2"/>
    </row>
    <row r="3" spans="1:10" x14ac:dyDescent="0.25">
      <c r="A3">
        <v>30</v>
      </c>
      <c r="B3">
        <v>300</v>
      </c>
      <c r="C3">
        <v>200</v>
      </c>
      <c r="E3" s="2"/>
      <c r="F3" s="2"/>
      <c r="G3" s="2"/>
      <c r="H3" s="2"/>
      <c r="I3" s="2"/>
    </row>
    <row r="4" spans="1:10" x14ac:dyDescent="0.25">
      <c r="A4">
        <v>40</v>
      </c>
      <c r="B4">
        <v>400</v>
      </c>
      <c r="C4">
        <v>250</v>
      </c>
      <c r="E4" s="2"/>
      <c r="F4" s="2"/>
      <c r="G4" s="2"/>
      <c r="H4" s="2"/>
      <c r="I4" s="2"/>
    </row>
    <row r="5" spans="1:10" x14ac:dyDescent="0.25">
      <c r="A5">
        <v>50</v>
      </c>
      <c r="B5">
        <v>500</v>
      </c>
      <c r="C5">
        <v>300</v>
      </c>
      <c r="E5" s="2"/>
      <c r="F5" s="2"/>
      <c r="G5" s="2"/>
      <c r="H5" s="2"/>
      <c r="I5" s="2"/>
    </row>
    <row r="6" spans="1:10" x14ac:dyDescent="0.25">
      <c r="C6">
        <v>350</v>
      </c>
      <c r="E6" s="2"/>
      <c r="F6" s="2"/>
      <c r="G6" s="2"/>
      <c r="H6" s="2"/>
      <c r="I6" s="2"/>
    </row>
    <row r="7" spans="1:10" x14ac:dyDescent="0.25">
      <c r="C7">
        <v>400</v>
      </c>
      <c r="E7" s="2"/>
      <c r="F7" s="2"/>
      <c r="G7" s="2"/>
      <c r="H7" s="2"/>
      <c r="I7" s="2"/>
    </row>
    <row r="8" spans="1:10" x14ac:dyDescent="0.25">
      <c r="C8">
        <v>450</v>
      </c>
      <c r="E8" s="2"/>
      <c r="F8" s="2"/>
      <c r="G8" s="2"/>
      <c r="H8" s="2"/>
      <c r="I8" s="2"/>
    </row>
    <row r="9" spans="1:10" x14ac:dyDescent="0.25">
      <c r="C9">
        <v>500</v>
      </c>
      <c r="E9" s="2"/>
      <c r="F9" s="2"/>
      <c r="G9" s="2"/>
      <c r="H9" s="2"/>
      <c r="I9" s="2"/>
    </row>
    <row r="10" spans="1:10" x14ac:dyDescent="0.25">
      <c r="C10">
        <v>550</v>
      </c>
      <c r="E10" s="2"/>
      <c r="F10" s="2"/>
      <c r="G10" s="2"/>
      <c r="H10" s="2"/>
      <c r="I10" s="2"/>
      <c r="J10" s="2"/>
    </row>
    <row r="11" spans="1:10" x14ac:dyDescent="0.25">
      <c r="E11" s="2"/>
      <c r="F11" s="2"/>
      <c r="G11" s="2"/>
      <c r="H11" s="2"/>
      <c r="I11" s="2"/>
    </row>
    <row r="12" spans="1:10" x14ac:dyDescent="0.25">
      <c r="E12" s="2"/>
      <c r="F12" s="2"/>
      <c r="G12" s="2"/>
      <c r="H12" s="2"/>
      <c r="I12" s="2"/>
    </row>
    <row r="13" spans="1:10" x14ac:dyDescent="0.25">
      <c r="A13">
        <f>SUM(A1,A2,A3,A4,A5)</f>
        <v>150</v>
      </c>
      <c r="B13">
        <f>SUM(B1:B5)</f>
        <v>1500</v>
      </c>
      <c r="C13">
        <f>SUM(C1:C10)</f>
        <v>3250</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zoomScale="118" zoomScaleNormal="118" workbookViewId="0">
      <pane ySplit="1" topLeftCell="A2" activePane="bottomLeft" state="frozen"/>
      <selection pane="bottomLeft" activeCell="C10" sqref="C10"/>
    </sheetView>
  </sheetViews>
  <sheetFormatPr defaultColWidth="11" defaultRowHeight="15.75" x14ac:dyDescent="0.25"/>
  <cols>
    <col min="1" max="1" width="39.375" bestFit="1" customWidth="1"/>
    <col min="2" max="2" width="13.875" hidden="1" customWidth="1"/>
    <col min="3" max="3" width="13.875" customWidth="1"/>
    <col min="4" max="4" width="6.5" customWidth="1"/>
    <col min="5" max="5" width="16.875" customWidth="1"/>
    <col min="6" max="6" width="15.875" bestFit="1" customWidth="1"/>
    <col min="7" max="7" width="15.875" customWidth="1"/>
    <col min="8" max="8" width="12.375" bestFit="1" customWidth="1"/>
  </cols>
  <sheetData>
    <row r="1" spans="1:8" ht="18" customHeight="1" x14ac:dyDescent="0.25">
      <c r="A1" s="1" t="s">
        <v>0</v>
      </c>
      <c r="B1" s="1" t="s">
        <v>4</v>
      </c>
      <c r="C1" s="1"/>
      <c r="D1" s="1" t="s">
        <v>1</v>
      </c>
      <c r="E1" s="1" t="s">
        <v>2</v>
      </c>
      <c r="F1" s="1" t="s">
        <v>14</v>
      </c>
      <c r="G1" s="1" t="s">
        <v>15</v>
      </c>
      <c r="H1" s="1" t="s">
        <v>16</v>
      </c>
    </row>
    <row r="2" spans="1:8" x14ac:dyDescent="0.25">
      <c r="A2" t="s">
        <v>3</v>
      </c>
      <c r="B2" t="s">
        <v>5</v>
      </c>
      <c r="C2" t="s">
        <v>97</v>
      </c>
      <c r="D2">
        <v>4.5</v>
      </c>
      <c r="E2">
        <v>81583</v>
      </c>
      <c r="F2">
        <v>255</v>
      </c>
      <c r="G2">
        <v>1364</v>
      </c>
      <c r="H2">
        <v>1364</v>
      </c>
    </row>
    <row r="3" spans="1:8" x14ac:dyDescent="0.25">
      <c r="A3" t="s">
        <v>6</v>
      </c>
      <c r="B3" t="s">
        <v>7</v>
      </c>
      <c r="D3">
        <v>4.5999999999999996</v>
      </c>
      <c r="E3">
        <v>99503</v>
      </c>
      <c r="F3">
        <v>216</v>
      </c>
      <c r="G3">
        <v>341.4</v>
      </c>
      <c r="H3">
        <v>75</v>
      </c>
    </row>
    <row r="4" spans="1:8" x14ac:dyDescent="0.25">
      <c r="A4" t="s">
        <v>8</v>
      </c>
      <c r="B4" t="s">
        <v>9</v>
      </c>
      <c r="C4" t="s">
        <v>97</v>
      </c>
      <c r="D4">
        <v>4.5999999999999996</v>
      </c>
      <c r="E4">
        <v>26427</v>
      </c>
      <c r="F4">
        <v>375</v>
      </c>
      <c r="G4">
        <v>1359</v>
      </c>
      <c r="H4">
        <v>180.5</v>
      </c>
    </row>
    <row r="5" spans="1:8" x14ac:dyDescent="0.25">
      <c r="A5" t="s">
        <v>96</v>
      </c>
    </row>
    <row r="6" spans="1:8" x14ac:dyDescent="0.25">
      <c r="A6" t="s">
        <v>10</v>
      </c>
      <c r="B6" t="s">
        <v>11</v>
      </c>
      <c r="D6">
        <v>4.7</v>
      </c>
      <c r="E6">
        <v>58360</v>
      </c>
      <c r="F6">
        <v>285</v>
      </c>
      <c r="G6">
        <v>1285.71</v>
      </c>
      <c r="H6">
        <v>270.75</v>
      </c>
    </row>
    <row r="7" spans="1:8" x14ac:dyDescent="0.25">
      <c r="A7" t="s">
        <v>12</v>
      </c>
      <c r="B7" t="s">
        <v>13</v>
      </c>
      <c r="D7">
        <v>4.4000000000000004</v>
      </c>
      <c r="E7">
        <v>12761</v>
      </c>
      <c r="F7">
        <v>359</v>
      </c>
      <c r="G7">
        <v>776</v>
      </c>
      <c r="H7">
        <v>218.48</v>
      </c>
    </row>
    <row r="8" spans="1:8" x14ac:dyDescent="0.25">
      <c r="A8" t="s">
        <v>17</v>
      </c>
      <c r="B8" t="s">
        <v>18</v>
      </c>
      <c r="D8">
        <v>4.4000000000000004</v>
      </c>
      <c r="E8">
        <v>12720</v>
      </c>
      <c r="F8">
        <v>349</v>
      </c>
      <c r="G8">
        <v>709</v>
      </c>
      <c r="H8">
        <v>235.21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zoomScale="96" zoomScaleNormal="96" workbookViewId="0">
      <selection activeCell="F21" sqref="F21"/>
    </sheetView>
  </sheetViews>
  <sheetFormatPr defaultColWidth="11" defaultRowHeight="15.75" x14ac:dyDescent="0.25"/>
  <cols>
    <col min="4" max="4" width="12.5" customWidth="1"/>
  </cols>
  <sheetData>
    <row r="1" spans="1:11" x14ac:dyDescent="0.25">
      <c r="A1" s="3" t="s">
        <v>93</v>
      </c>
      <c r="B1" s="3" t="s">
        <v>92</v>
      </c>
      <c r="C1" s="3" t="s">
        <v>19</v>
      </c>
      <c r="D1" s="3" t="s">
        <v>20</v>
      </c>
      <c r="E1" s="3" t="s">
        <v>21</v>
      </c>
    </row>
    <row r="2" spans="1:11" x14ac:dyDescent="0.25">
      <c r="A2">
        <v>1</v>
      </c>
      <c r="B2">
        <v>50</v>
      </c>
      <c r="C2" s="4">
        <v>45644</v>
      </c>
      <c r="D2" s="5" t="s">
        <v>98</v>
      </c>
      <c r="E2" s="5" t="s">
        <v>22</v>
      </c>
    </row>
    <row r="3" spans="1:11" x14ac:dyDescent="0.25">
      <c r="A3">
        <v>2</v>
      </c>
      <c r="B3">
        <v>100</v>
      </c>
      <c r="C3" s="4">
        <v>45645</v>
      </c>
      <c r="D3" s="5" t="s">
        <v>99</v>
      </c>
      <c r="E3" s="5" t="s">
        <v>23</v>
      </c>
    </row>
    <row r="4" spans="1:11" x14ac:dyDescent="0.25">
      <c r="A4">
        <v>3</v>
      </c>
      <c r="B4">
        <v>150</v>
      </c>
      <c r="C4" s="4">
        <v>45646</v>
      </c>
      <c r="D4" s="5" t="s">
        <v>100</v>
      </c>
      <c r="E4" s="5" t="s">
        <v>24</v>
      </c>
    </row>
    <row r="5" spans="1:11" x14ac:dyDescent="0.25">
      <c r="A5">
        <v>4</v>
      </c>
      <c r="B5">
        <v>200</v>
      </c>
      <c r="C5" s="4">
        <v>45647</v>
      </c>
      <c r="D5" s="5" t="s">
        <v>101</v>
      </c>
      <c r="E5" s="5" t="s">
        <v>25</v>
      </c>
    </row>
    <row r="6" spans="1:11" x14ac:dyDescent="0.25">
      <c r="A6">
        <v>5</v>
      </c>
      <c r="B6">
        <v>250</v>
      </c>
      <c r="C6" s="4">
        <v>45648</v>
      </c>
      <c r="D6" s="5" t="s">
        <v>102</v>
      </c>
      <c r="E6" s="5" t="s">
        <v>26</v>
      </c>
      <c r="H6">
        <v>-4</v>
      </c>
    </row>
    <row r="7" spans="1:11" x14ac:dyDescent="0.25">
      <c r="A7">
        <v>6</v>
      </c>
      <c r="B7">
        <v>300</v>
      </c>
      <c r="C7" s="4"/>
      <c r="D7" s="5" t="s">
        <v>103</v>
      </c>
      <c r="E7" s="5" t="s">
        <v>94</v>
      </c>
      <c r="H7">
        <v>-3</v>
      </c>
    </row>
    <row r="8" spans="1:11" x14ac:dyDescent="0.25">
      <c r="A8">
        <v>7</v>
      </c>
      <c r="B8">
        <v>350</v>
      </c>
      <c r="C8" s="4"/>
      <c r="D8" s="5" t="s">
        <v>104</v>
      </c>
      <c r="E8" s="5" t="s">
        <v>95</v>
      </c>
      <c r="H8">
        <v>-2</v>
      </c>
    </row>
    <row r="9" spans="1:11" x14ac:dyDescent="0.25">
      <c r="A9">
        <v>8</v>
      </c>
      <c r="B9">
        <v>400</v>
      </c>
      <c r="C9" s="4"/>
      <c r="D9" s="5"/>
      <c r="E9" s="5"/>
      <c r="H9">
        <v>-1</v>
      </c>
    </row>
    <row r="10" spans="1:11" x14ac:dyDescent="0.25">
      <c r="C10" s="4"/>
      <c r="D10" s="5"/>
      <c r="E10" s="5"/>
      <c r="F10">
        <v>-2</v>
      </c>
      <c r="G10">
        <v>-1</v>
      </c>
      <c r="H10">
        <v>0</v>
      </c>
      <c r="I10">
        <v>1</v>
      </c>
      <c r="J10">
        <v>2</v>
      </c>
      <c r="K10">
        <v>3</v>
      </c>
    </row>
    <row r="11" spans="1:11" x14ac:dyDescent="0.25">
      <c r="C11" s="4"/>
      <c r="D11" s="5"/>
      <c r="E11" s="5"/>
      <c r="H11">
        <v>1</v>
      </c>
    </row>
    <row r="12" spans="1:11" x14ac:dyDescent="0.25">
      <c r="H12">
        <v>2</v>
      </c>
    </row>
    <row r="13" spans="1:11" x14ac:dyDescent="0.25">
      <c r="C13" s="4">
        <v>45644</v>
      </c>
      <c r="H13">
        <v>3</v>
      </c>
    </row>
    <row r="14" spans="1:11" x14ac:dyDescent="0.25">
      <c r="C14" s="4">
        <v>45645</v>
      </c>
      <c r="E14" s="5"/>
      <c r="F14" t="s">
        <v>23</v>
      </c>
      <c r="H14">
        <v>4</v>
      </c>
    </row>
    <row r="15" spans="1:11" x14ac:dyDescent="0.25">
      <c r="C15" s="4">
        <v>45646</v>
      </c>
      <c r="E15" s="5"/>
      <c r="F15" t="s">
        <v>24</v>
      </c>
      <c r="H15">
        <v>5</v>
      </c>
    </row>
    <row r="16" spans="1:11" x14ac:dyDescent="0.25">
      <c r="C16" s="4">
        <v>45649</v>
      </c>
      <c r="F16" t="s">
        <v>25</v>
      </c>
    </row>
    <row r="17" spans="3:9" x14ac:dyDescent="0.25">
      <c r="C17" s="4">
        <v>45650</v>
      </c>
      <c r="F17" t="s">
        <v>26</v>
      </c>
    </row>
    <row r="18" spans="3:9" x14ac:dyDescent="0.25">
      <c r="C18" s="4">
        <v>45651</v>
      </c>
      <c r="F18" t="s">
        <v>94</v>
      </c>
    </row>
    <row r="19" spans="3:9" x14ac:dyDescent="0.25">
      <c r="C19" s="4">
        <v>45652</v>
      </c>
      <c r="E19" t="s">
        <v>94</v>
      </c>
      <c r="F19" t="s">
        <v>95</v>
      </c>
      <c r="G19" t="s">
        <v>22</v>
      </c>
      <c r="H19" t="s">
        <v>23</v>
      </c>
      <c r="I19" t="s">
        <v>24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4"/>
  <sheetViews>
    <sheetView topLeftCell="A37" zoomScale="112" zoomScaleNormal="112" workbookViewId="0">
      <selection activeCell="D44" sqref="D44"/>
    </sheetView>
  </sheetViews>
  <sheetFormatPr defaultColWidth="20.5" defaultRowHeight="15.75" x14ac:dyDescent="0.25"/>
  <cols>
    <col min="1" max="1" width="32.375" customWidth="1"/>
    <col min="3" max="3" width="26.75" customWidth="1"/>
  </cols>
  <sheetData>
    <row r="1" spans="1:4" x14ac:dyDescent="0.25">
      <c r="A1" s="1" t="s">
        <v>27</v>
      </c>
      <c r="B1" s="1" t="s">
        <v>28</v>
      </c>
      <c r="C1" s="1" t="s">
        <v>29</v>
      </c>
    </row>
    <row r="2" spans="1:4" x14ac:dyDescent="0.25">
      <c r="A2" t="s">
        <v>30</v>
      </c>
      <c r="B2" t="s">
        <v>31</v>
      </c>
      <c r="C2" t="s">
        <v>62</v>
      </c>
    </row>
    <row r="3" spans="1:4" x14ac:dyDescent="0.25">
      <c r="A3" t="s">
        <v>33</v>
      </c>
      <c r="B3" t="s">
        <v>32</v>
      </c>
      <c r="C3" t="s">
        <v>63</v>
      </c>
    </row>
    <row r="4" spans="1:4" x14ac:dyDescent="0.25">
      <c r="A4" t="s">
        <v>34</v>
      </c>
      <c r="B4" t="s">
        <v>35</v>
      </c>
      <c r="C4" t="s">
        <v>64</v>
      </c>
    </row>
    <row r="5" spans="1:4" x14ac:dyDescent="0.25">
      <c r="A5" t="s">
        <v>36</v>
      </c>
      <c r="B5" t="s">
        <v>37</v>
      </c>
      <c r="C5" t="s">
        <v>65</v>
      </c>
    </row>
    <row r="6" spans="1:4" x14ac:dyDescent="0.25">
      <c r="A6" t="s">
        <v>38</v>
      </c>
      <c r="B6" t="s">
        <v>39</v>
      </c>
      <c r="C6" t="s">
        <v>66</v>
      </c>
    </row>
    <row r="7" spans="1:4" x14ac:dyDescent="0.25">
      <c r="A7" t="s">
        <v>40</v>
      </c>
      <c r="B7" t="s">
        <v>41</v>
      </c>
      <c r="C7" t="s">
        <v>67</v>
      </c>
    </row>
    <row r="8" spans="1:4" x14ac:dyDescent="0.25">
      <c r="A8" t="s">
        <v>42</v>
      </c>
      <c r="B8" t="s">
        <v>43</v>
      </c>
      <c r="C8" t="s">
        <v>68</v>
      </c>
    </row>
    <row r="9" spans="1:4" x14ac:dyDescent="0.25">
      <c r="A9" t="s">
        <v>44</v>
      </c>
      <c r="B9" t="s">
        <v>45</v>
      </c>
      <c r="C9" t="s">
        <v>69</v>
      </c>
      <c r="D9" t="s">
        <v>105</v>
      </c>
    </row>
    <row r="10" spans="1:4" x14ac:dyDescent="0.25">
      <c r="A10" t="s">
        <v>46</v>
      </c>
      <c r="B10" t="s">
        <v>47</v>
      </c>
      <c r="C10" t="s">
        <v>70</v>
      </c>
    </row>
    <row r="11" spans="1:4" x14ac:dyDescent="0.25">
      <c r="A11" t="s">
        <v>48</v>
      </c>
      <c r="B11" t="s">
        <v>49</v>
      </c>
      <c r="C11" t="s">
        <v>71</v>
      </c>
    </row>
    <row r="12" spans="1:4" x14ac:dyDescent="0.25">
      <c r="A12" t="s">
        <v>61</v>
      </c>
      <c r="B12" t="s">
        <v>31</v>
      </c>
      <c r="C12" t="s">
        <v>72</v>
      </c>
    </row>
    <row r="13" spans="1:4" x14ac:dyDescent="0.25">
      <c r="A13" t="s">
        <v>50</v>
      </c>
      <c r="B13" t="s">
        <v>31</v>
      </c>
      <c r="C13" t="s">
        <v>73</v>
      </c>
    </row>
    <row r="14" spans="1:4" x14ac:dyDescent="0.25">
      <c r="A14" t="s">
        <v>51</v>
      </c>
      <c r="B14" t="s">
        <v>52</v>
      </c>
      <c r="C14" t="s">
        <v>74</v>
      </c>
    </row>
    <row r="15" spans="1:4" x14ac:dyDescent="0.25">
      <c r="A15" t="s">
        <v>53</v>
      </c>
      <c r="B15" t="s">
        <v>54</v>
      </c>
      <c r="C15" t="s">
        <v>75</v>
      </c>
    </row>
    <row r="16" spans="1:4" x14ac:dyDescent="0.25">
      <c r="A16" t="s">
        <v>55</v>
      </c>
      <c r="B16" t="s">
        <v>56</v>
      </c>
      <c r="C16" t="s">
        <v>76</v>
      </c>
    </row>
    <row r="17" spans="1:3" x14ac:dyDescent="0.25">
      <c r="A17" t="s">
        <v>57</v>
      </c>
      <c r="B17" t="s">
        <v>58</v>
      </c>
      <c r="C17" t="s">
        <v>77</v>
      </c>
    </row>
    <row r="18" spans="1:3" x14ac:dyDescent="0.25">
      <c r="A18" t="s">
        <v>59</v>
      </c>
      <c r="B18" t="s">
        <v>60</v>
      </c>
      <c r="C18" t="s">
        <v>78</v>
      </c>
    </row>
    <row r="23" spans="1:3" x14ac:dyDescent="0.25">
      <c r="A23" s="3" t="s">
        <v>79</v>
      </c>
    </row>
    <row r="24" spans="1:3" x14ac:dyDescent="0.25">
      <c r="A24" s="6" t="s">
        <v>80</v>
      </c>
      <c r="B24" t="s">
        <v>86</v>
      </c>
    </row>
    <row r="25" spans="1:3" x14ac:dyDescent="0.25">
      <c r="A25" s="6" t="s">
        <v>81</v>
      </c>
      <c r="B25" t="s">
        <v>87</v>
      </c>
    </row>
    <row r="26" spans="1:3" x14ac:dyDescent="0.25">
      <c r="A26" s="6" t="s">
        <v>82</v>
      </c>
      <c r="B26" t="s">
        <v>88</v>
      </c>
      <c r="C26" t="s">
        <v>106</v>
      </c>
    </row>
    <row r="27" spans="1:3" x14ac:dyDescent="0.25">
      <c r="A27" s="6" t="s">
        <v>83</v>
      </c>
      <c r="B27" t="s">
        <v>89</v>
      </c>
    </row>
    <row r="28" spans="1:3" x14ac:dyDescent="0.25">
      <c r="A28" s="6" t="s">
        <v>84</v>
      </c>
      <c r="B28" t="s">
        <v>90</v>
      </c>
    </row>
    <row r="29" spans="1:3" x14ac:dyDescent="0.25">
      <c r="A29" s="6" t="s">
        <v>85</v>
      </c>
      <c r="B29" t="s">
        <v>91</v>
      </c>
    </row>
    <row r="30" spans="1:3" x14ac:dyDescent="0.25">
      <c r="A30" s="6"/>
    </row>
    <row r="31" spans="1:3" x14ac:dyDescent="0.25">
      <c r="A31" s="6"/>
    </row>
    <row r="32" spans="1:3" x14ac:dyDescent="0.25">
      <c r="A32" s="6"/>
    </row>
    <row r="33" spans="1:3" x14ac:dyDescent="0.25">
      <c r="A33" s="6"/>
    </row>
    <row r="34" spans="1:3" x14ac:dyDescent="0.25">
      <c r="A34" s="6"/>
    </row>
    <row r="37" spans="1:3" x14ac:dyDescent="0.25">
      <c r="A37" s="3" t="s">
        <v>29</v>
      </c>
      <c r="B37" s="3" t="s">
        <v>27</v>
      </c>
      <c r="C37" s="3" t="s">
        <v>28</v>
      </c>
    </row>
    <row r="38" spans="1:3" x14ac:dyDescent="0.25">
      <c r="A38" t="s">
        <v>62</v>
      </c>
      <c r="B38" t="s">
        <v>30</v>
      </c>
      <c r="C38" t="s">
        <v>31</v>
      </c>
    </row>
    <row r="39" spans="1:3" x14ac:dyDescent="0.25">
      <c r="A39" t="s">
        <v>63</v>
      </c>
      <c r="B39" t="s">
        <v>33</v>
      </c>
      <c r="C39" t="s">
        <v>32</v>
      </c>
    </row>
    <row r="40" spans="1:3" x14ac:dyDescent="0.25">
      <c r="A40" t="s">
        <v>64</v>
      </c>
      <c r="B40" t="s">
        <v>34</v>
      </c>
      <c r="C40" t="s">
        <v>35</v>
      </c>
    </row>
    <row r="41" spans="1:3" x14ac:dyDescent="0.25">
      <c r="A41" t="s">
        <v>65</v>
      </c>
      <c r="B41" t="s">
        <v>36</v>
      </c>
      <c r="C41" t="s">
        <v>37</v>
      </c>
    </row>
    <row r="42" spans="1:3" x14ac:dyDescent="0.25">
      <c r="A42" t="s">
        <v>66</v>
      </c>
      <c r="B42" t="s">
        <v>38</v>
      </c>
      <c r="C42" t="s">
        <v>39</v>
      </c>
    </row>
    <row r="43" spans="1:3" x14ac:dyDescent="0.25">
      <c r="A43" t="s">
        <v>67</v>
      </c>
      <c r="B43" t="s">
        <v>40</v>
      </c>
      <c r="C43" t="s">
        <v>41</v>
      </c>
    </row>
    <row r="44" spans="1:3" x14ac:dyDescent="0.25">
      <c r="A44" t="s">
        <v>68</v>
      </c>
      <c r="B44" t="s">
        <v>42</v>
      </c>
      <c r="C44" t="s">
        <v>43</v>
      </c>
    </row>
    <row r="45" spans="1:3" x14ac:dyDescent="0.25">
      <c r="A45" t="s">
        <v>69</v>
      </c>
      <c r="B45" t="s">
        <v>44</v>
      </c>
      <c r="C45" t="s">
        <v>45</v>
      </c>
    </row>
    <row r="46" spans="1:3" x14ac:dyDescent="0.25">
      <c r="A46" t="s">
        <v>70</v>
      </c>
      <c r="B46" t="s">
        <v>46</v>
      </c>
      <c r="C46" t="s">
        <v>47</v>
      </c>
    </row>
    <row r="47" spans="1:3" x14ac:dyDescent="0.25">
      <c r="A47" t="s">
        <v>71</v>
      </c>
      <c r="B47" t="s">
        <v>48</v>
      </c>
      <c r="C47" t="s">
        <v>49</v>
      </c>
    </row>
    <row r="48" spans="1:3" x14ac:dyDescent="0.25">
      <c r="A48" t="s">
        <v>72</v>
      </c>
      <c r="B48" t="s">
        <v>61</v>
      </c>
      <c r="C48" t="s">
        <v>31</v>
      </c>
    </row>
    <row r="49" spans="1:3" x14ac:dyDescent="0.25">
      <c r="A49" t="s">
        <v>73</v>
      </c>
      <c r="B49" t="s">
        <v>50</v>
      </c>
      <c r="C49" t="s">
        <v>31</v>
      </c>
    </row>
    <row r="50" spans="1:3" x14ac:dyDescent="0.25">
      <c r="A50" t="s">
        <v>74</v>
      </c>
      <c r="B50" t="s">
        <v>51</v>
      </c>
      <c r="C50" t="s">
        <v>52</v>
      </c>
    </row>
    <row r="51" spans="1:3" x14ac:dyDescent="0.25">
      <c r="A51" t="s">
        <v>75</v>
      </c>
      <c r="B51" t="s">
        <v>53</v>
      </c>
      <c r="C51" t="s">
        <v>54</v>
      </c>
    </row>
    <row r="52" spans="1:3" x14ac:dyDescent="0.25">
      <c r="A52" t="s">
        <v>76</v>
      </c>
      <c r="B52" t="s">
        <v>55</v>
      </c>
      <c r="C52" t="s">
        <v>56</v>
      </c>
    </row>
    <row r="53" spans="1:3" x14ac:dyDescent="0.25">
      <c r="A53" t="s">
        <v>77</v>
      </c>
      <c r="B53" t="s">
        <v>57</v>
      </c>
      <c r="C53" t="s">
        <v>58</v>
      </c>
    </row>
    <row r="54" spans="1:3" x14ac:dyDescent="0.25">
      <c r="A54" t="s">
        <v>78</v>
      </c>
      <c r="B54" t="s">
        <v>59</v>
      </c>
      <c r="C54" t="s">
        <v>60</v>
      </c>
    </row>
  </sheetData>
  <hyperlinks>
    <hyperlink ref="A24" r:id="rId1" xr:uid="{00000000-0004-0000-0300-000000000000}"/>
    <hyperlink ref="A25" r:id="rId2" xr:uid="{00000000-0004-0000-0300-000001000000}"/>
    <hyperlink ref="A26" r:id="rId3" xr:uid="{00000000-0004-0000-0300-000002000000}"/>
    <hyperlink ref="A27" r:id="rId4" xr:uid="{00000000-0004-0000-0300-000003000000}"/>
    <hyperlink ref="A28" r:id="rId5" xr:uid="{00000000-0004-0000-0300-000004000000}"/>
    <hyperlink ref="A29" r:id="rId6"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topLeftCell="A2" zoomScale="106" zoomScaleNormal="106" workbookViewId="0">
      <selection activeCell="E12" sqref="E12"/>
    </sheetView>
  </sheetViews>
  <sheetFormatPr defaultColWidth="11" defaultRowHeight="18.75" customHeight="1" x14ac:dyDescent="0.25"/>
  <cols>
    <col min="1" max="1" width="22.375" customWidth="1"/>
    <col min="3" max="3" width="13.125" customWidth="1"/>
  </cols>
  <sheetData>
    <row r="1" spans="1:11" ht="18.75" customHeight="1" x14ac:dyDescent="0.3">
      <c r="A1" s="13" t="s">
        <v>107</v>
      </c>
      <c r="C1" s="20" t="s">
        <v>114</v>
      </c>
    </row>
    <row r="2" spans="1:11" ht="18.75" customHeight="1" x14ac:dyDescent="0.45">
      <c r="A2" s="14" t="s">
        <v>108</v>
      </c>
      <c r="C2" s="21" t="s">
        <v>115</v>
      </c>
    </row>
    <row r="3" spans="1:11" ht="18.75" customHeight="1" x14ac:dyDescent="0.25">
      <c r="A3" s="12" t="s">
        <v>109</v>
      </c>
      <c r="C3" s="22" t="s">
        <v>116</v>
      </c>
    </row>
    <row r="4" spans="1:11" ht="18.75" customHeight="1" x14ac:dyDescent="0.35">
      <c r="A4" s="15" t="s">
        <v>110</v>
      </c>
      <c r="C4" s="23" t="s">
        <v>117</v>
      </c>
      <c r="D4" s="19"/>
      <c r="E4" s="19"/>
      <c r="F4" s="19"/>
      <c r="H4" s="3" t="s">
        <v>29</v>
      </c>
    </row>
    <row r="5" spans="1:11" ht="18.75" customHeight="1" x14ac:dyDescent="0.25">
      <c r="A5" s="16" t="s">
        <v>111</v>
      </c>
      <c r="C5" s="24" t="s">
        <v>118</v>
      </c>
      <c r="D5" s="19"/>
      <c r="E5" s="19"/>
      <c r="F5" s="19"/>
      <c r="H5" s="27" t="s">
        <v>62</v>
      </c>
    </row>
    <row r="6" spans="1:11" ht="18.75" customHeight="1" x14ac:dyDescent="0.25">
      <c r="A6" s="10" t="s">
        <v>112</v>
      </c>
      <c r="C6" s="25" t="s">
        <v>119</v>
      </c>
      <c r="H6" s="27" t="s">
        <v>63</v>
      </c>
      <c r="K6" t="s">
        <v>123</v>
      </c>
    </row>
    <row r="7" spans="1:11" ht="25.5" customHeight="1" x14ac:dyDescent="0.25">
      <c r="A7" s="17" t="s">
        <v>113</v>
      </c>
      <c r="C7" s="28" t="s">
        <v>120</v>
      </c>
      <c r="H7" s="27" t="s">
        <v>122</v>
      </c>
    </row>
    <row r="8" spans="1:11" ht="18.75" customHeight="1" x14ac:dyDescent="0.25">
      <c r="A8" s="18"/>
      <c r="C8" s="11"/>
    </row>
    <row r="14" spans="1:11" ht="18.75" customHeight="1" x14ac:dyDescent="0.25">
      <c r="A14" s="3"/>
    </row>
    <row r="17" spans="1:2" ht="18.75" customHeight="1" x14ac:dyDescent="0.25">
      <c r="A17" s="3"/>
      <c r="B17" s="3"/>
    </row>
    <row r="18" spans="1:2" ht="18.75" customHeight="1" x14ac:dyDescent="0.25">
      <c r="A18" s="7"/>
    </row>
    <row r="19" spans="1:2" ht="18.75" customHeight="1" x14ac:dyDescent="0.25">
      <c r="A19" s="7"/>
    </row>
    <row r="20" spans="1:2" ht="18.75" customHeight="1" x14ac:dyDescent="0.25">
      <c r="A2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zoomScale="98" zoomScaleNormal="98" workbookViewId="0">
      <selection activeCell="E13" sqref="E13"/>
    </sheetView>
  </sheetViews>
  <sheetFormatPr defaultColWidth="11" defaultRowHeight="15.75" x14ac:dyDescent="0.25"/>
  <cols>
    <col min="1" max="1" width="39.375" bestFit="1" customWidth="1"/>
    <col min="2" max="2" width="13.875" bestFit="1" customWidth="1"/>
    <col min="3" max="3" width="6.5" bestFit="1" customWidth="1"/>
    <col min="4" max="5" width="15.5" bestFit="1" customWidth="1"/>
    <col min="6" max="6" width="12.125" bestFit="1" customWidth="1"/>
  </cols>
  <sheetData>
    <row r="1" spans="1:6" x14ac:dyDescent="0.25">
      <c r="A1" s="60" t="s">
        <v>121</v>
      </c>
      <c r="B1" s="60"/>
      <c r="C1" s="60"/>
      <c r="D1" s="60"/>
      <c r="E1" s="60"/>
      <c r="F1" s="60"/>
    </row>
    <row r="2" spans="1:6" x14ac:dyDescent="0.25">
      <c r="A2" s="1" t="s">
        <v>0</v>
      </c>
      <c r="B2" s="1" t="s">
        <v>4</v>
      </c>
      <c r="C2" s="1" t="s">
        <v>1</v>
      </c>
      <c r="D2" s="26" t="s">
        <v>14</v>
      </c>
      <c r="E2" s="26" t="s">
        <v>15</v>
      </c>
      <c r="F2" s="1" t="s">
        <v>16</v>
      </c>
    </row>
    <row r="3" spans="1:6" x14ac:dyDescent="0.25">
      <c r="A3" t="s">
        <v>3</v>
      </c>
      <c r="B3" t="s">
        <v>5</v>
      </c>
      <c r="C3">
        <v>4.5</v>
      </c>
      <c r="D3" s="30">
        <v>255</v>
      </c>
      <c r="E3" s="31">
        <v>1364</v>
      </c>
      <c r="F3" s="29">
        <v>1364</v>
      </c>
    </row>
    <row r="4" spans="1:6" x14ac:dyDescent="0.25">
      <c r="A4" t="s">
        <v>6</v>
      </c>
      <c r="B4" t="s">
        <v>7</v>
      </c>
      <c r="C4">
        <v>4.5999999999999996</v>
      </c>
      <c r="D4" s="30">
        <v>216</v>
      </c>
      <c r="E4" s="31">
        <v>341.4</v>
      </c>
      <c r="F4" s="29">
        <v>75</v>
      </c>
    </row>
    <row r="5" spans="1:6" x14ac:dyDescent="0.25">
      <c r="A5" t="s">
        <v>8</v>
      </c>
      <c r="B5" t="s">
        <v>9</v>
      </c>
      <c r="C5">
        <v>4.5999999999999996</v>
      </c>
      <c r="D5" s="30">
        <v>375</v>
      </c>
      <c r="E5" s="31">
        <v>1359</v>
      </c>
      <c r="F5" s="29">
        <v>180.5</v>
      </c>
    </row>
    <row r="6" spans="1:6" x14ac:dyDescent="0.25">
      <c r="A6" t="s">
        <v>10</v>
      </c>
      <c r="B6" t="s">
        <v>11</v>
      </c>
      <c r="C6">
        <v>4.7</v>
      </c>
      <c r="D6" s="30">
        <v>285</v>
      </c>
      <c r="E6" s="31">
        <v>1285.71</v>
      </c>
      <c r="F6" s="29">
        <v>270.75</v>
      </c>
    </row>
    <row r="7" spans="1:6" x14ac:dyDescent="0.25">
      <c r="A7" t="s">
        <v>12</v>
      </c>
      <c r="B7" t="s">
        <v>13</v>
      </c>
      <c r="C7">
        <v>4.4000000000000004</v>
      </c>
      <c r="D7" s="30">
        <v>359</v>
      </c>
      <c r="E7" s="31">
        <v>776</v>
      </c>
      <c r="F7" s="29">
        <v>218.48</v>
      </c>
    </row>
    <row r="8" spans="1:6" x14ac:dyDescent="0.25">
      <c r="A8" t="s">
        <v>17</v>
      </c>
      <c r="B8" t="s">
        <v>18</v>
      </c>
      <c r="C8">
        <v>4.4000000000000004</v>
      </c>
      <c r="D8" s="30">
        <v>349</v>
      </c>
      <c r="E8" s="31">
        <v>709</v>
      </c>
      <c r="F8" s="29">
        <v>235.21</v>
      </c>
    </row>
    <row r="9" spans="1:6" x14ac:dyDescent="0.25">
      <c r="D9" s="30"/>
      <c r="E9" s="31"/>
      <c r="F9" s="29"/>
    </row>
    <row r="10" spans="1:6" x14ac:dyDescent="0.25">
      <c r="D10" s="8"/>
      <c r="E10" s="9"/>
    </row>
    <row r="11" spans="1:6" x14ac:dyDescent="0.25">
      <c r="D11" s="8"/>
      <c r="E11" s="9"/>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8"/>
  <sheetViews>
    <sheetView zoomScaleNormal="100" workbookViewId="0">
      <selection activeCell="F16" sqref="F16"/>
    </sheetView>
  </sheetViews>
  <sheetFormatPr defaultColWidth="21.125" defaultRowHeight="15.75" x14ac:dyDescent="0.25"/>
  <cols>
    <col min="1" max="1" width="11" customWidth="1"/>
    <col min="2" max="2" width="13" bestFit="1" customWidth="1"/>
    <col min="3" max="3" width="25.875" bestFit="1" customWidth="1"/>
    <col min="4" max="4" width="40.625" bestFit="1" customWidth="1"/>
    <col min="5" max="5" width="22.875" customWidth="1"/>
  </cols>
  <sheetData>
    <row r="1" spans="1:5" x14ac:dyDescent="0.25">
      <c r="A1" s="32" t="s">
        <v>19</v>
      </c>
      <c r="B1" s="33" t="s">
        <v>124</v>
      </c>
      <c r="C1" s="33" t="s">
        <v>125</v>
      </c>
      <c r="D1" s="33" t="s">
        <v>126</v>
      </c>
      <c r="E1" s="34" t="s">
        <v>127</v>
      </c>
    </row>
    <row r="2" spans="1:5" x14ac:dyDescent="0.25">
      <c r="A2" s="35">
        <v>43805</v>
      </c>
      <c r="B2" t="s">
        <v>128</v>
      </c>
      <c r="C2" t="s">
        <v>129</v>
      </c>
      <c r="D2" t="s">
        <v>130</v>
      </c>
      <c r="E2" s="37">
        <v>70000000</v>
      </c>
    </row>
    <row r="3" spans="1:5" x14ac:dyDescent="0.25">
      <c r="A3" s="35">
        <v>43802</v>
      </c>
      <c r="B3" t="s">
        <v>131</v>
      </c>
      <c r="C3" t="s">
        <v>132</v>
      </c>
      <c r="D3" t="s">
        <v>133</v>
      </c>
      <c r="E3" s="37">
        <v>50000000</v>
      </c>
    </row>
    <row r="4" spans="1:5" x14ac:dyDescent="0.25">
      <c r="A4" s="35">
        <v>43812</v>
      </c>
      <c r="B4" t="s">
        <v>134</v>
      </c>
      <c r="C4" t="s">
        <v>135</v>
      </c>
      <c r="D4" t="s">
        <v>136</v>
      </c>
      <c r="E4" s="37">
        <v>20000000</v>
      </c>
    </row>
    <row r="5" spans="1:5" x14ac:dyDescent="0.25">
      <c r="A5" s="35">
        <v>43816</v>
      </c>
      <c r="B5" t="s">
        <v>137</v>
      </c>
      <c r="C5" t="s">
        <v>138</v>
      </c>
      <c r="D5" t="s">
        <v>139</v>
      </c>
      <c r="E5" s="37">
        <v>12000000</v>
      </c>
    </row>
    <row r="6" spans="1:5" x14ac:dyDescent="0.25">
      <c r="A6" s="35">
        <v>43815</v>
      </c>
      <c r="B6" t="s">
        <v>140</v>
      </c>
      <c r="C6" t="s">
        <v>129</v>
      </c>
      <c r="D6" t="s">
        <v>141</v>
      </c>
      <c r="E6" s="37">
        <v>30000000</v>
      </c>
    </row>
    <row r="7" spans="1:5" x14ac:dyDescent="0.25">
      <c r="A7" s="35">
        <v>43813</v>
      </c>
      <c r="B7" t="s">
        <v>142</v>
      </c>
      <c r="C7" t="s">
        <v>143</v>
      </c>
      <c r="D7" t="s">
        <v>144</v>
      </c>
      <c r="E7" s="37">
        <v>2000000</v>
      </c>
    </row>
    <row r="8" spans="1:5" x14ac:dyDescent="0.25">
      <c r="A8" s="35">
        <v>43810</v>
      </c>
      <c r="B8" t="s">
        <v>145</v>
      </c>
      <c r="C8" t="s">
        <v>146</v>
      </c>
      <c r="D8" t="s">
        <v>147</v>
      </c>
      <c r="E8" s="37">
        <v>50000000</v>
      </c>
    </row>
    <row r="9" spans="1:5" x14ac:dyDescent="0.25">
      <c r="A9" s="35">
        <v>43819</v>
      </c>
      <c r="B9" t="s">
        <v>148</v>
      </c>
      <c r="C9" t="s">
        <v>129</v>
      </c>
      <c r="D9" t="s">
        <v>149</v>
      </c>
      <c r="E9" s="37">
        <v>231000000</v>
      </c>
    </row>
    <row r="10" spans="1:5" x14ac:dyDescent="0.25">
      <c r="A10" s="35">
        <v>43782</v>
      </c>
      <c r="B10" t="s">
        <v>150</v>
      </c>
      <c r="C10" t="s">
        <v>151</v>
      </c>
      <c r="D10" t="s">
        <v>152</v>
      </c>
      <c r="E10" s="37">
        <v>150000000</v>
      </c>
    </row>
    <row r="11" spans="1:5" x14ac:dyDescent="0.25">
      <c r="A11" s="35">
        <v>43783</v>
      </c>
      <c r="B11" t="s">
        <v>153</v>
      </c>
      <c r="C11" t="s">
        <v>154</v>
      </c>
      <c r="D11" t="s">
        <v>155</v>
      </c>
      <c r="E11" s="37">
        <v>486000</v>
      </c>
    </row>
    <row r="12" spans="1:5" x14ac:dyDescent="0.25">
      <c r="A12" s="35">
        <v>43787</v>
      </c>
      <c r="B12" t="s">
        <v>137</v>
      </c>
      <c r="C12" t="s">
        <v>156</v>
      </c>
      <c r="D12" t="s">
        <v>157</v>
      </c>
      <c r="E12" s="37">
        <v>12000000</v>
      </c>
    </row>
    <row r="13" spans="1:5" x14ac:dyDescent="0.25">
      <c r="A13" s="35">
        <v>43787</v>
      </c>
      <c r="B13" t="s">
        <v>137</v>
      </c>
      <c r="C13" t="s">
        <v>156</v>
      </c>
      <c r="D13" t="s">
        <v>157</v>
      </c>
      <c r="E13" s="37">
        <v>12000000</v>
      </c>
    </row>
    <row r="14" spans="1:5" x14ac:dyDescent="0.25">
      <c r="A14" s="35"/>
      <c r="E14" s="36"/>
    </row>
    <row r="15" spans="1:5" x14ac:dyDescent="0.25">
      <c r="A15" s="35"/>
      <c r="E15" s="36"/>
    </row>
    <row r="16" spans="1:5" x14ac:dyDescent="0.25">
      <c r="A16" s="35"/>
      <c r="E16" s="36"/>
    </row>
    <row r="17" spans="1:5" x14ac:dyDescent="0.25">
      <c r="A17" s="35"/>
      <c r="E17" s="36"/>
    </row>
    <row r="18" spans="1:5" x14ac:dyDescent="0.25">
      <c r="A18" s="35"/>
      <c r="E18" s="36"/>
    </row>
    <row r="19" spans="1:5" x14ac:dyDescent="0.25">
      <c r="A19" s="35"/>
      <c r="E19" s="36"/>
    </row>
    <row r="20" spans="1:5" x14ac:dyDescent="0.25">
      <c r="A20" s="35"/>
      <c r="E20" s="36"/>
    </row>
    <row r="21" spans="1:5" x14ac:dyDescent="0.25">
      <c r="A21" s="35"/>
      <c r="E21" s="36"/>
    </row>
    <row r="22" spans="1:5" x14ac:dyDescent="0.25">
      <c r="A22" s="35"/>
      <c r="E22" s="36"/>
    </row>
    <row r="23" spans="1:5" x14ac:dyDescent="0.25">
      <c r="A23" s="35"/>
      <c r="E23" s="36"/>
    </row>
    <row r="24" spans="1:5" x14ac:dyDescent="0.25">
      <c r="A24" s="35"/>
      <c r="E24" s="36"/>
    </row>
    <row r="25" spans="1:5" x14ac:dyDescent="0.25">
      <c r="A25" s="35"/>
      <c r="E25" s="36"/>
    </row>
    <row r="26" spans="1:5" x14ac:dyDescent="0.25">
      <c r="A26" s="35"/>
      <c r="E26" s="36"/>
    </row>
    <row r="27" spans="1:5" x14ac:dyDescent="0.25">
      <c r="A27" s="35"/>
      <c r="E27" s="36"/>
    </row>
    <row r="28" spans="1:5" x14ac:dyDescent="0.25">
      <c r="A28" s="35"/>
      <c r="E28" s="36"/>
    </row>
    <row r="29" spans="1:5" x14ac:dyDescent="0.25">
      <c r="A29" s="35"/>
      <c r="E29" s="36"/>
    </row>
    <row r="30" spans="1:5" x14ac:dyDescent="0.25">
      <c r="A30" s="35"/>
      <c r="E30" s="36"/>
    </row>
    <row r="31" spans="1:5" x14ac:dyDescent="0.25">
      <c r="A31" s="35"/>
      <c r="E31" s="36"/>
    </row>
    <row r="32" spans="1:5" x14ac:dyDescent="0.25">
      <c r="A32" s="35"/>
      <c r="E32" s="36"/>
    </row>
    <row r="33" spans="1:5" x14ac:dyDescent="0.25">
      <c r="A33" s="35"/>
      <c r="E33" s="36"/>
    </row>
    <row r="34" spans="1:5" x14ac:dyDescent="0.25">
      <c r="A34" s="35"/>
      <c r="E34" s="36"/>
    </row>
    <row r="35" spans="1:5" x14ac:dyDescent="0.25">
      <c r="A35" s="35"/>
      <c r="E35" s="36"/>
    </row>
    <row r="36" spans="1:5" x14ac:dyDescent="0.25">
      <c r="A36" s="35"/>
      <c r="E36" s="36"/>
    </row>
    <row r="37" spans="1:5" x14ac:dyDescent="0.25">
      <c r="A37" s="35"/>
      <c r="E37" s="36"/>
    </row>
    <row r="38" spans="1:5" x14ac:dyDescent="0.25">
      <c r="A38" s="35"/>
      <c r="E38" s="36"/>
    </row>
    <row r="39" spans="1:5" x14ac:dyDescent="0.25">
      <c r="A39" s="35"/>
      <c r="E39" s="36"/>
    </row>
    <row r="40" spans="1:5" x14ac:dyDescent="0.25">
      <c r="A40" s="35"/>
      <c r="E40" s="36"/>
    </row>
    <row r="41" spans="1:5" x14ac:dyDescent="0.25">
      <c r="A41" s="35"/>
      <c r="E41" s="36"/>
    </row>
    <row r="42" spans="1:5" x14ac:dyDescent="0.25">
      <c r="A42" s="35"/>
      <c r="E42" s="36"/>
    </row>
    <row r="43" spans="1:5" x14ac:dyDescent="0.25">
      <c r="A43" s="35"/>
      <c r="E43" s="36"/>
    </row>
    <row r="44" spans="1:5" x14ac:dyDescent="0.25">
      <c r="A44" s="35"/>
      <c r="E44" s="36"/>
    </row>
    <row r="45" spans="1:5" x14ac:dyDescent="0.25">
      <c r="A45" s="35"/>
      <c r="E45" s="36"/>
    </row>
    <row r="46" spans="1:5" x14ac:dyDescent="0.25">
      <c r="A46" s="35"/>
      <c r="E46" s="36"/>
    </row>
    <row r="47" spans="1:5" x14ac:dyDescent="0.25">
      <c r="A47" s="35"/>
      <c r="E47" s="36"/>
    </row>
    <row r="48" spans="1:5" x14ac:dyDescent="0.25">
      <c r="A48" s="35"/>
      <c r="E48" s="36"/>
    </row>
    <row r="49" spans="1:5" x14ac:dyDescent="0.25">
      <c r="A49" s="35"/>
      <c r="E49" s="36"/>
    </row>
    <row r="50" spans="1:5" x14ac:dyDescent="0.25">
      <c r="A50" s="35"/>
      <c r="E50" s="36"/>
    </row>
    <row r="51" spans="1:5" x14ac:dyDescent="0.25">
      <c r="A51" s="35"/>
      <c r="E51" s="36"/>
    </row>
    <row r="52" spans="1:5" x14ac:dyDescent="0.25">
      <c r="A52" s="35"/>
      <c r="E52" s="36"/>
    </row>
    <row r="53" spans="1:5" x14ac:dyDescent="0.25">
      <c r="A53" s="35"/>
      <c r="E53" s="36"/>
    </row>
    <row r="54" spans="1:5" x14ac:dyDescent="0.25">
      <c r="A54" s="35"/>
      <c r="E54" s="36"/>
    </row>
    <row r="55" spans="1:5" x14ac:dyDescent="0.25">
      <c r="A55" s="35"/>
      <c r="E55" s="36"/>
    </row>
    <row r="56" spans="1:5" x14ac:dyDescent="0.25">
      <c r="A56" s="35"/>
      <c r="E56" s="36"/>
    </row>
    <row r="57" spans="1:5" x14ac:dyDescent="0.25">
      <c r="A57" s="35"/>
      <c r="E57" s="36"/>
    </row>
    <row r="58" spans="1:5" x14ac:dyDescent="0.25">
      <c r="A58" s="35"/>
      <c r="E58" s="36"/>
    </row>
    <row r="59" spans="1:5" x14ac:dyDescent="0.25">
      <c r="A59" s="35"/>
      <c r="E59" s="36"/>
    </row>
    <row r="60" spans="1:5" x14ac:dyDescent="0.25">
      <c r="A60" s="35"/>
      <c r="E60" s="36"/>
    </row>
    <row r="61" spans="1:5" x14ac:dyDescent="0.25">
      <c r="A61" s="35"/>
      <c r="E61" s="36"/>
    </row>
    <row r="62" spans="1:5" x14ac:dyDescent="0.25">
      <c r="A62" s="35"/>
      <c r="E62" s="36"/>
    </row>
    <row r="63" spans="1:5" x14ac:dyDescent="0.25">
      <c r="A63" s="35"/>
      <c r="E63" s="36"/>
    </row>
    <row r="64" spans="1:5" x14ac:dyDescent="0.25">
      <c r="A64" s="35"/>
      <c r="E64" s="36"/>
    </row>
    <row r="65" spans="1:5" x14ac:dyDescent="0.25">
      <c r="A65" s="35"/>
      <c r="E65" s="36"/>
    </row>
    <row r="66" spans="1:5" x14ac:dyDescent="0.25">
      <c r="A66" s="35"/>
      <c r="E66" s="36"/>
    </row>
    <row r="67" spans="1:5" x14ac:dyDescent="0.25">
      <c r="A67" s="35"/>
      <c r="E67" s="36"/>
    </row>
    <row r="68" spans="1:5" x14ac:dyDescent="0.25">
      <c r="A68" s="35"/>
      <c r="E68" s="36"/>
    </row>
    <row r="69" spans="1:5" x14ac:dyDescent="0.25">
      <c r="A69" s="35"/>
      <c r="E69" s="36"/>
    </row>
    <row r="70" spans="1:5" x14ac:dyDescent="0.25">
      <c r="A70" s="35"/>
      <c r="E70" s="36"/>
    </row>
    <row r="71" spans="1:5" x14ac:dyDescent="0.25">
      <c r="A71" s="35"/>
      <c r="E71" s="36"/>
    </row>
    <row r="72" spans="1:5" x14ac:dyDescent="0.25">
      <c r="A72" s="35"/>
      <c r="E72" s="36"/>
    </row>
    <row r="73" spans="1:5" x14ac:dyDescent="0.25">
      <c r="A73" s="35"/>
      <c r="E73" s="36"/>
    </row>
    <row r="74" spans="1:5" x14ac:dyDescent="0.25">
      <c r="A74" s="35"/>
      <c r="E74" s="36"/>
    </row>
    <row r="75" spans="1:5" x14ac:dyDescent="0.25">
      <c r="A75" s="35"/>
      <c r="E75" s="36"/>
    </row>
    <row r="76" spans="1:5" x14ac:dyDescent="0.25">
      <c r="A76" s="35"/>
      <c r="E76" s="36"/>
    </row>
    <row r="77" spans="1:5" x14ac:dyDescent="0.25">
      <c r="A77" s="35"/>
      <c r="E77" s="36"/>
    </row>
    <row r="78" spans="1:5" x14ac:dyDescent="0.25">
      <c r="A78" s="35"/>
      <c r="E78" s="36"/>
    </row>
    <row r="79" spans="1:5" x14ac:dyDescent="0.25">
      <c r="A79" s="35"/>
      <c r="E79" s="36"/>
    </row>
    <row r="80" spans="1:5" x14ac:dyDescent="0.25">
      <c r="A80" s="35"/>
      <c r="E80" s="36"/>
    </row>
    <row r="81" spans="1:5" x14ac:dyDescent="0.25">
      <c r="A81" s="35"/>
      <c r="E81" s="36"/>
    </row>
    <row r="82" spans="1:5" x14ac:dyDescent="0.25">
      <c r="A82" s="35"/>
      <c r="E82" s="36"/>
    </row>
    <row r="83" spans="1:5" x14ac:dyDescent="0.25">
      <c r="A83" s="35"/>
      <c r="E83" s="36"/>
    </row>
    <row r="84" spans="1:5" x14ac:dyDescent="0.25">
      <c r="A84" s="35"/>
      <c r="E84" s="36"/>
    </row>
    <row r="85" spans="1:5" x14ac:dyDescent="0.25">
      <c r="A85" s="35"/>
      <c r="E85" s="36"/>
    </row>
    <row r="86" spans="1:5" x14ac:dyDescent="0.25">
      <c r="A86" s="35"/>
      <c r="E86" s="36"/>
    </row>
    <row r="87" spans="1:5" x14ac:dyDescent="0.25">
      <c r="A87" s="35"/>
      <c r="E87" s="36"/>
    </row>
    <row r="88" spans="1:5" x14ac:dyDescent="0.25">
      <c r="A88" s="35"/>
      <c r="E88" s="36"/>
    </row>
    <row r="89" spans="1:5" x14ac:dyDescent="0.25">
      <c r="A89" s="35"/>
      <c r="E89" s="36"/>
    </row>
    <row r="90" spans="1:5" x14ac:dyDescent="0.25">
      <c r="A90" s="35"/>
      <c r="E90" s="36"/>
    </row>
    <row r="91" spans="1:5" x14ac:dyDescent="0.25">
      <c r="A91" s="35"/>
      <c r="E91" s="36"/>
    </row>
    <row r="92" spans="1:5" x14ac:dyDescent="0.25">
      <c r="A92" s="35"/>
      <c r="E92" s="36"/>
    </row>
    <row r="93" spans="1:5" x14ac:dyDescent="0.25">
      <c r="A93" s="35"/>
      <c r="E93" s="36"/>
    </row>
    <row r="94" spans="1:5" x14ac:dyDescent="0.25">
      <c r="A94" s="35"/>
      <c r="E94" s="36"/>
    </row>
    <row r="95" spans="1:5" x14ac:dyDescent="0.25">
      <c r="A95" s="35"/>
      <c r="E95" s="36"/>
    </row>
    <row r="96" spans="1:5" x14ac:dyDescent="0.25">
      <c r="A96" s="35"/>
      <c r="E96" s="36"/>
    </row>
    <row r="97" spans="1:5" x14ac:dyDescent="0.25">
      <c r="A97" s="35"/>
      <c r="E97" s="36"/>
    </row>
    <row r="98" spans="1:5" x14ac:dyDescent="0.25">
      <c r="A98" s="35"/>
      <c r="E98" s="36"/>
    </row>
    <row r="99" spans="1:5" x14ac:dyDescent="0.25">
      <c r="A99" s="35"/>
      <c r="E99" s="36"/>
    </row>
    <row r="100" spans="1:5" x14ac:dyDescent="0.25">
      <c r="A100" s="35"/>
      <c r="E100" s="36"/>
    </row>
    <row r="101" spans="1:5" x14ac:dyDescent="0.25">
      <c r="A101" s="35"/>
      <c r="E101" s="36"/>
    </row>
    <row r="102" spans="1:5" x14ac:dyDescent="0.25">
      <c r="A102" s="35"/>
      <c r="E102" s="36"/>
    </row>
    <row r="103" spans="1:5" x14ac:dyDescent="0.25">
      <c r="A103" s="35"/>
      <c r="E103" s="36"/>
    </row>
    <row r="104" spans="1:5" x14ac:dyDescent="0.25">
      <c r="A104" s="35"/>
      <c r="E104" s="36"/>
    </row>
    <row r="105" spans="1:5" x14ac:dyDescent="0.25">
      <c r="A105" s="35"/>
      <c r="E105" s="36"/>
    </row>
    <row r="106" spans="1:5" x14ac:dyDescent="0.25">
      <c r="A106" s="35"/>
      <c r="E106" s="36"/>
    </row>
    <row r="107" spans="1:5" x14ac:dyDescent="0.25">
      <c r="A107" s="35"/>
      <c r="E107" s="36"/>
    </row>
    <row r="108" spans="1:5" x14ac:dyDescent="0.25">
      <c r="A108" s="35"/>
      <c r="E108" s="36"/>
    </row>
  </sheetData>
  <conditionalFormatting sqref="E1:E13">
    <cfRule type="dataBar" priority="2">
      <dataBar>
        <cfvo type="min"/>
        <cfvo type="max"/>
        <color rgb="FFFFB628"/>
      </dataBar>
      <extLst>
        <ext xmlns:x14="http://schemas.microsoft.com/office/spreadsheetml/2009/9/main" uri="{B025F937-C7B1-47D3-B67F-A62EFF666E3E}">
          <x14:id>{C0B01C90-DA6B-4228-AB35-1F1EA1CA8ADF}</x14:id>
        </ext>
      </extLst>
    </cfRule>
    <cfRule type="cellIs" dxfId="4" priority="3" operator="between">
      <formula>58114500</formula>
      <formula>173371500</formula>
    </cfRule>
    <cfRule type="top10" dxfId="3" priority="4" percent="1" bottom="1" rank="5"/>
    <cfRule type="top10" dxfId="2" priority="5" rank="5"/>
    <cfRule type="top10" dxfId="1" priority="6" rank="10"/>
  </conditionalFormatting>
  <conditionalFormatting sqref="E2:E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0B01C90-DA6B-4228-AB35-1F1EA1CA8ADF}">
            <x14:dataBar minLength="0" maxLength="100" gradient="0">
              <x14:cfvo type="autoMin"/>
              <x14:cfvo type="autoMax"/>
              <x14:negativeFillColor rgb="FFFF0000"/>
              <x14:axisColor rgb="FF000000"/>
            </x14:dataBar>
          </x14:cfRule>
          <xm:sqref>E1:E13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zoomScale="96" zoomScaleNormal="96" workbookViewId="0">
      <selection activeCell="F16" sqref="F16"/>
    </sheetView>
  </sheetViews>
  <sheetFormatPr defaultColWidth="11" defaultRowHeight="15.75" x14ac:dyDescent="0.25"/>
  <cols>
    <col min="1" max="1" width="38.625" bestFit="1" customWidth="1"/>
    <col min="2" max="2" width="13.625" bestFit="1" customWidth="1"/>
    <col min="3" max="3" width="6.375" bestFit="1" customWidth="1"/>
    <col min="4" max="4" width="17.125" bestFit="1" customWidth="1"/>
    <col min="5" max="5" width="16" bestFit="1" customWidth="1"/>
    <col min="6" max="6" width="15.875" bestFit="1" customWidth="1"/>
    <col min="7" max="7" width="12.25" bestFit="1" customWidth="1"/>
  </cols>
  <sheetData>
    <row r="1" spans="1:7" x14ac:dyDescent="0.25">
      <c r="A1" s="1" t="s">
        <v>0</v>
      </c>
      <c r="B1" s="1" t="s">
        <v>4</v>
      </c>
      <c r="C1" s="1" t="s">
        <v>1</v>
      </c>
      <c r="D1" s="1" t="s">
        <v>2</v>
      </c>
      <c r="E1" s="1" t="s">
        <v>14</v>
      </c>
      <c r="F1" s="1" t="s">
        <v>15</v>
      </c>
      <c r="G1" s="1" t="s">
        <v>16</v>
      </c>
    </row>
    <row r="2" spans="1:7" x14ac:dyDescent="0.25">
      <c r="A2" t="s">
        <v>3</v>
      </c>
      <c r="B2" t="s">
        <v>5</v>
      </c>
      <c r="C2">
        <v>4.5</v>
      </c>
      <c r="D2">
        <v>81583</v>
      </c>
      <c r="E2">
        <v>255</v>
      </c>
      <c r="F2">
        <v>1364</v>
      </c>
      <c r="G2">
        <v>1364</v>
      </c>
    </row>
    <row r="3" spans="1:7" x14ac:dyDescent="0.25">
      <c r="A3" t="s">
        <v>6</v>
      </c>
      <c r="B3" t="s">
        <v>7</v>
      </c>
      <c r="C3">
        <v>4.5999999999999996</v>
      </c>
      <c r="D3">
        <v>99503</v>
      </c>
      <c r="E3">
        <v>216</v>
      </c>
      <c r="F3">
        <v>341.4</v>
      </c>
      <c r="G3">
        <v>75</v>
      </c>
    </row>
    <row r="4" spans="1:7" x14ac:dyDescent="0.25">
      <c r="A4" t="s">
        <v>8</v>
      </c>
      <c r="B4" t="s">
        <v>9</v>
      </c>
      <c r="C4">
        <v>4.5999999999999996</v>
      </c>
      <c r="D4">
        <v>26427</v>
      </c>
      <c r="E4">
        <v>375</v>
      </c>
      <c r="F4">
        <v>1359</v>
      </c>
      <c r="G4">
        <v>180.5</v>
      </c>
    </row>
    <row r="5" spans="1:7" x14ac:dyDescent="0.25">
      <c r="A5" t="s">
        <v>10</v>
      </c>
      <c r="B5" t="s">
        <v>11</v>
      </c>
      <c r="C5">
        <v>4.7</v>
      </c>
      <c r="D5">
        <v>58360</v>
      </c>
      <c r="E5">
        <v>285</v>
      </c>
      <c r="F5">
        <v>1285.71</v>
      </c>
      <c r="G5">
        <v>270.75</v>
      </c>
    </row>
    <row r="6" spans="1:7" x14ac:dyDescent="0.25">
      <c r="A6" t="s">
        <v>12</v>
      </c>
      <c r="B6" t="s">
        <v>13</v>
      </c>
      <c r="C6">
        <v>4.4000000000000004</v>
      </c>
      <c r="D6">
        <v>12761</v>
      </c>
      <c r="E6">
        <v>359</v>
      </c>
      <c r="F6">
        <v>776</v>
      </c>
      <c r="G6">
        <v>218.48</v>
      </c>
    </row>
    <row r="7" spans="1:7" x14ac:dyDescent="0.25">
      <c r="A7" t="s">
        <v>17</v>
      </c>
      <c r="B7" t="s">
        <v>18</v>
      </c>
      <c r="C7">
        <v>4.4000000000000004</v>
      </c>
      <c r="D7">
        <v>12720</v>
      </c>
      <c r="E7">
        <v>349</v>
      </c>
      <c r="F7">
        <v>709</v>
      </c>
      <c r="G7">
        <v>235.21</v>
      </c>
    </row>
    <row r="12" spans="1:7" x14ac:dyDescent="0.25">
      <c r="C12" s="61" t="s">
        <v>158</v>
      </c>
      <c r="D12" s="61"/>
      <c r="E12" s="61"/>
    </row>
  </sheetData>
  <mergeCells count="1">
    <mergeCell ref="C12:E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zoomScale="96" zoomScaleNormal="96" workbookViewId="0">
      <selection activeCell="D23" sqref="D23"/>
    </sheetView>
  </sheetViews>
  <sheetFormatPr defaultColWidth="11" defaultRowHeight="15.75" x14ac:dyDescent="0.25"/>
  <cols>
    <col min="1" max="1" width="17.375" bestFit="1" customWidth="1"/>
    <col min="2" max="2" width="46.875" bestFit="1" customWidth="1"/>
    <col min="3" max="3" width="18.375" bestFit="1" customWidth="1"/>
  </cols>
  <sheetData>
    <row r="1" spans="1:3" x14ac:dyDescent="0.25">
      <c r="A1" s="39" t="s">
        <v>159</v>
      </c>
      <c r="B1" s="39" t="s">
        <v>160</v>
      </c>
      <c r="C1" s="3" t="s">
        <v>161</v>
      </c>
    </row>
    <row r="2" spans="1:3" x14ac:dyDescent="0.25">
      <c r="A2" t="s">
        <v>62</v>
      </c>
      <c r="B2" t="s">
        <v>162</v>
      </c>
      <c r="C2" s="40" t="s">
        <v>198</v>
      </c>
    </row>
    <row r="3" spans="1:3" x14ac:dyDescent="0.25">
      <c r="A3" t="s">
        <v>63</v>
      </c>
      <c r="B3" t="s">
        <v>164</v>
      </c>
      <c r="C3" s="40" t="s">
        <v>199</v>
      </c>
    </row>
    <row r="4" spans="1:3" x14ac:dyDescent="0.25">
      <c r="A4" t="s">
        <v>64</v>
      </c>
      <c r="B4" t="s">
        <v>165</v>
      </c>
      <c r="C4" s="40" t="s">
        <v>198</v>
      </c>
    </row>
    <row r="5" spans="1:3" x14ac:dyDescent="0.25">
      <c r="A5" t="s">
        <v>65</v>
      </c>
      <c r="B5" t="s">
        <v>166</v>
      </c>
      <c r="C5" s="40" t="s">
        <v>200</v>
      </c>
    </row>
    <row r="6" spans="1:3" x14ac:dyDescent="0.25">
      <c r="A6" t="s">
        <v>66</v>
      </c>
      <c r="B6" t="s">
        <v>167</v>
      </c>
      <c r="C6" s="40" t="s">
        <v>199</v>
      </c>
    </row>
    <row r="7" spans="1:3" x14ac:dyDescent="0.25">
      <c r="A7" t="s">
        <v>68</v>
      </c>
      <c r="B7" t="s">
        <v>168</v>
      </c>
      <c r="C7" t="s">
        <v>169</v>
      </c>
    </row>
    <row r="8" spans="1:3" x14ac:dyDescent="0.25">
      <c r="A8" t="s">
        <v>69</v>
      </c>
      <c r="B8" t="s">
        <v>170</v>
      </c>
      <c r="C8" t="s">
        <v>171</v>
      </c>
    </row>
    <row r="9" spans="1:3" x14ac:dyDescent="0.25">
      <c r="A9" t="s">
        <v>70</v>
      </c>
      <c r="B9" t="s">
        <v>172</v>
      </c>
      <c r="C9" s="40" t="s">
        <v>199</v>
      </c>
    </row>
    <row r="10" spans="1:3" x14ac:dyDescent="0.25">
      <c r="A10" t="s">
        <v>72</v>
      </c>
      <c r="B10" t="s">
        <v>173</v>
      </c>
      <c r="C10" t="s">
        <v>174</v>
      </c>
    </row>
    <row r="11" spans="1:3" x14ac:dyDescent="0.25">
      <c r="A11" t="s">
        <v>71</v>
      </c>
      <c r="B11" t="s">
        <v>175</v>
      </c>
      <c r="C11" s="40" t="s">
        <v>198</v>
      </c>
    </row>
    <row r="12" spans="1:3" x14ac:dyDescent="0.25">
      <c r="A12" t="s">
        <v>74</v>
      </c>
      <c r="B12" t="s">
        <v>176</v>
      </c>
      <c r="C12" t="s">
        <v>177</v>
      </c>
    </row>
    <row r="13" spans="1:3" x14ac:dyDescent="0.25">
      <c r="A13" t="s">
        <v>76</v>
      </c>
      <c r="B13" t="s">
        <v>178</v>
      </c>
      <c r="C13" t="s">
        <v>179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2"/>
  <sheetViews>
    <sheetView zoomScale="112" zoomScaleNormal="112" workbookViewId="0">
      <selection activeCell="F12" sqref="F12"/>
    </sheetView>
  </sheetViews>
  <sheetFormatPr defaultColWidth="11" defaultRowHeight="15.75" x14ac:dyDescent="0.25"/>
  <cols>
    <col min="1" max="1" width="13" bestFit="1" customWidth="1"/>
    <col min="2" max="2" width="6.375" bestFit="1" customWidth="1"/>
  </cols>
  <sheetData>
    <row r="1" spans="1:2" x14ac:dyDescent="0.25">
      <c r="A1" s="39" t="s">
        <v>159</v>
      </c>
      <c r="B1" s="39" t="s">
        <v>180</v>
      </c>
    </row>
    <row r="2" spans="1:2" x14ac:dyDescent="0.25">
      <c r="A2" t="s">
        <v>38</v>
      </c>
      <c r="B2">
        <v>100</v>
      </c>
    </row>
    <row r="3" spans="1:2" x14ac:dyDescent="0.25">
      <c r="A3" t="s">
        <v>33</v>
      </c>
      <c r="B3">
        <v>100</v>
      </c>
    </row>
    <row r="4" spans="1:2" x14ac:dyDescent="0.25">
      <c r="A4" t="s">
        <v>48</v>
      </c>
      <c r="B4">
        <v>99</v>
      </c>
    </row>
    <row r="5" spans="1:2" x14ac:dyDescent="0.25">
      <c r="A5" t="s">
        <v>40</v>
      </c>
      <c r="B5">
        <v>99</v>
      </c>
    </row>
    <row r="6" spans="1:2" x14ac:dyDescent="0.25">
      <c r="A6" t="s">
        <v>40</v>
      </c>
      <c r="B6">
        <v>99</v>
      </c>
    </row>
    <row r="7" spans="1:2" x14ac:dyDescent="0.25">
      <c r="A7" t="s">
        <v>61</v>
      </c>
      <c r="B7">
        <v>93</v>
      </c>
    </row>
    <row r="8" spans="1:2" x14ac:dyDescent="0.25">
      <c r="A8" t="s">
        <v>61</v>
      </c>
      <c r="B8">
        <v>93</v>
      </c>
    </row>
    <row r="9" spans="1:2" x14ac:dyDescent="0.25">
      <c r="A9" t="s">
        <v>30</v>
      </c>
      <c r="B9">
        <v>65</v>
      </c>
    </row>
    <row r="10" spans="1:2" x14ac:dyDescent="0.25">
      <c r="A10" t="s">
        <v>30</v>
      </c>
      <c r="B10">
        <v>65</v>
      </c>
    </row>
    <row r="11" spans="1:2" x14ac:dyDescent="0.25">
      <c r="A11" t="s">
        <v>34</v>
      </c>
      <c r="B11">
        <v>60</v>
      </c>
    </row>
    <row r="12" spans="1:2" x14ac:dyDescent="0.25">
      <c r="A12" t="s">
        <v>50</v>
      </c>
      <c r="B12">
        <v>40</v>
      </c>
    </row>
  </sheetData>
  <autoFilter ref="B1:B9" xr:uid="{00000000-0009-0000-0000-00000A000000}"/>
  <sortState xmlns:xlrd2="http://schemas.microsoft.com/office/spreadsheetml/2017/richdata2" ref="A2:B12">
    <sortCondition descending="1" ref="B2:B12"/>
    <sortCondition ref="A2:A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8"/>
  <sheetViews>
    <sheetView zoomScale="106" zoomScaleNormal="106" workbookViewId="0">
      <selection activeCell="E27" sqref="E27"/>
    </sheetView>
  </sheetViews>
  <sheetFormatPr defaultColWidth="11" defaultRowHeight="15.75" x14ac:dyDescent="0.25"/>
  <cols>
    <col min="1" max="1" width="7" customWidth="1"/>
    <col min="2" max="2" width="26.875" bestFit="1" customWidth="1"/>
    <col min="3" max="3" width="25.875" bestFit="1" customWidth="1"/>
    <col min="4" max="4" width="12.375" bestFit="1" customWidth="1"/>
    <col min="5" max="5" width="76.125" bestFit="1" customWidth="1"/>
    <col min="6" max="6" width="16.625" bestFit="1" customWidth="1"/>
  </cols>
  <sheetData>
    <row r="1" spans="1:6" s="3" customFormat="1" x14ac:dyDescent="0.25">
      <c r="A1" s="3" t="s">
        <v>181</v>
      </c>
      <c r="B1" s="3" t="s">
        <v>182</v>
      </c>
      <c r="C1" s="3" t="s">
        <v>125</v>
      </c>
      <c r="D1" s="3" t="s">
        <v>161</v>
      </c>
      <c r="E1" s="3" t="s">
        <v>126</v>
      </c>
      <c r="F1" s="3" t="s">
        <v>127</v>
      </c>
    </row>
    <row r="2" spans="1:6" hidden="1" x14ac:dyDescent="0.25">
      <c r="A2">
        <v>1</v>
      </c>
      <c r="B2" t="s">
        <v>201</v>
      </c>
      <c r="C2" t="s">
        <v>202</v>
      </c>
      <c r="D2" t="s">
        <v>203</v>
      </c>
      <c r="E2" t="s">
        <v>204</v>
      </c>
      <c r="F2" s="41">
        <v>200000000</v>
      </c>
    </row>
    <row r="3" spans="1:6" hidden="1" x14ac:dyDescent="0.25">
      <c r="A3">
        <v>2</v>
      </c>
      <c r="B3" t="s">
        <v>205</v>
      </c>
      <c r="C3" t="s">
        <v>206</v>
      </c>
      <c r="D3" t="s">
        <v>207</v>
      </c>
      <c r="E3" t="s">
        <v>208</v>
      </c>
      <c r="F3" s="41">
        <v>8048394</v>
      </c>
    </row>
    <row r="4" spans="1:6" x14ac:dyDescent="0.25">
      <c r="A4">
        <v>3</v>
      </c>
      <c r="B4" t="s">
        <v>209</v>
      </c>
      <c r="C4" t="s">
        <v>210</v>
      </c>
      <c r="D4" t="s">
        <v>203</v>
      </c>
      <c r="E4" t="s">
        <v>211</v>
      </c>
      <c r="F4" s="41">
        <v>18358860</v>
      </c>
    </row>
    <row r="5" spans="1:6" x14ac:dyDescent="0.25">
      <c r="A5">
        <v>4</v>
      </c>
      <c r="B5" t="s">
        <v>183</v>
      </c>
      <c r="C5" t="s">
        <v>184</v>
      </c>
      <c r="D5" t="s">
        <v>185</v>
      </c>
      <c r="E5" t="s">
        <v>186</v>
      </c>
      <c r="F5">
        <v>3000000</v>
      </c>
    </row>
    <row r="6" spans="1:6" x14ac:dyDescent="0.25">
      <c r="A6">
        <v>5</v>
      </c>
      <c r="B6" t="s">
        <v>187</v>
      </c>
      <c r="C6" t="s">
        <v>188</v>
      </c>
      <c r="D6" t="s">
        <v>174</v>
      </c>
      <c r="E6" t="s">
        <v>189</v>
      </c>
      <c r="F6">
        <v>1800000</v>
      </c>
    </row>
    <row r="7" spans="1:6" hidden="1" x14ac:dyDescent="0.25">
      <c r="A7">
        <v>6</v>
      </c>
      <c r="B7" t="s">
        <v>190</v>
      </c>
      <c r="C7" t="s">
        <v>191</v>
      </c>
      <c r="D7" t="s">
        <v>177</v>
      </c>
      <c r="E7" t="s">
        <v>192</v>
      </c>
      <c r="F7">
        <v>9000000</v>
      </c>
    </row>
    <row r="8" spans="1:6" hidden="1" x14ac:dyDescent="0.25">
      <c r="A8">
        <v>7</v>
      </c>
      <c r="B8" t="s">
        <v>212</v>
      </c>
      <c r="C8" t="s">
        <v>213</v>
      </c>
      <c r="D8" t="s">
        <v>207</v>
      </c>
      <c r="E8" t="s">
        <v>214</v>
      </c>
      <c r="F8" s="41">
        <v>150000000</v>
      </c>
    </row>
    <row r="9" spans="1:6" hidden="1" x14ac:dyDescent="0.25">
      <c r="A9">
        <v>8</v>
      </c>
      <c r="B9" t="s">
        <v>215</v>
      </c>
      <c r="C9" t="s">
        <v>135</v>
      </c>
      <c r="D9" t="s">
        <v>216</v>
      </c>
      <c r="E9" t="s">
        <v>217</v>
      </c>
      <c r="F9" s="41">
        <v>6000000</v>
      </c>
    </row>
    <row r="10" spans="1:6" x14ac:dyDescent="0.25">
      <c r="A10">
        <v>9</v>
      </c>
      <c r="B10" t="s">
        <v>128</v>
      </c>
      <c r="C10" t="s">
        <v>129</v>
      </c>
      <c r="D10" t="s">
        <v>207</v>
      </c>
      <c r="E10" t="s">
        <v>130</v>
      </c>
      <c r="F10" s="41">
        <v>70000000</v>
      </c>
    </row>
    <row r="11" spans="1:6" x14ac:dyDescent="0.25">
      <c r="A11">
        <v>10</v>
      </c>
      <c r="B11" t="s">
        <v>131</v>
      </c>
      <c r="C11" t="s">
        <v>132</v>
      </c>
      <c r="D11" t="s">
        <v>203</v>
      </c>
      <c r="E11" t="s">
        <v>133</v>
      </c>
      <c r="F11" s="41">
        <v>50000000</v>
      </c>
    </row>
    <row r="12" spans="1:6" hidden="1" x14ac:dyDescent="0.25">
      <c r="A12">
        <v>11</v>
      </c>
      <c r="B12" t="s">
        <v>134</v>
      </c>
      <c r="C12" t="s">
        <v>135</v>
      </c>
      <c r="D12" t="s">
        <v>207</v>
      </c>
      <c r="E12" t="s">
        <v>136</v>
      </c>
      <c r="F12" s="41">
        <v>20000000</v>
      </c>
    </row>
    <row r="13" spans="1:6" hidden="1" x14ac:dyDescent="0.25">
      <c r="A13">
        <v>12</v>
      </c>
      <c r="B13" t="s">
        <v>137</v>
      </c>
      <c r="C13" t="s">
        <v>138</v>
      </c>
      <c r="D13" t="s">
        <v>203</v>
      </c>
      <c r="E13" t="s">
        <v>139</v>
      </c>
      <c r="F13" s="41">
        <v>12000000</v>
      </c>
    </row>
    <row r="14" spans="1:6" x14ac:dyDescent="0.25">
      <c r="A14">
        <v>13</v>
      </c>
      <c r="B14" t="s">
        <v>140</v>
      </c>
      <c r="C14" t="s">
        <v>129</v>
      </c>
      <c r="D14" t="s">
        <v>203</v>
      </c>
      <c r="E14" t="s">
        <v>141</v>
      </c>
      <c r="F14" s="41">
        <v>30000000</v>
      </c>
    </row>
    <row r="15" spans="1:6" hidden="1" x14ac:dyDescent="0.25">
      <c r="A15">
        <v>14</v>
      </c>
      <c r="B15" t="s">
        <v>193</v>
      </c>
      <c r="C15" t="s">
        <v>194</v>
      </c>
      <c r="D15" t="s">
        <v>174</v>
      </c>
      <c r="F15">
        <v>5900000</v>
      </c>
    </row>
    <row r="16" spans="1:6" hidden="1" x14ac:dyDescent="0.25">
      <c r="A16">
        <v>15</v>
      </c>
      <c r="B16" t="s">
        <v>142</v>
      </c>
      <c r="C16" t="s">
        <v>143</v>
      </c>
      <c r="D16" t="s">
        <v>203</v>
      </c>
      <c r="E16" t="s">
        <v>144</v>
      </c>
      <c r="F16" s="41">
        <v>2000000</v>
      </c>
    </row>
    <row r="17" spans="1:6" x14ac:dyDescent="0.25">
      <c r="A17">
        <v>16</v>
      </c>
      <c r="B17" t="s">
        <v>145</v>
      </c>
      <c r="C17" t="s">
        <v>146</v>
      </c>
      <c r="D17" t="s">
        <v>195</v>
      </c>
      <c r="E17" t="s">
        <v>147</v>
      </c>
      <c r="F17">
        <v>50000000</v>
      </c>
    </row>
    <row r="18" spans="1:6" x14ac:dyDescent="0.25">
      <c r="A18">
        <v>17</v>
      </c>
      <c r="B18" t="s">
        <v>148</v>
      </c>
      <c r="C18" t="s">
        <v>129</v>
      </c>
      <c r="D18" t="s">
        <v>196</v>
      </c>
      <c r="E18" t="s">
        <v>149</v>
      </c>
      <c r="F18">
        <v>231000000</v>
      </c>
    </row>
    <row r="19" spans="1:6" hidden="1" x14ac:dyDescent="0.25">
      <c r="A19">
        <v>18</v>
      </c>
      <c r="B19" t="s">
        <v>150</v>
      </c>
      <c r="C19" t="s">
        <v>151</v>
      </c>
      <c r="D19" t="s">
        <v>197</v>
      </c>
      <c r="E19" t="s">
        <v>152</v>
      </c>
      <c r="F19">
        <v>150000000</v>
      </c>
    </row>
    <row r="20" spans="1:6" hidden="1" x14ac:dyDescent="0.25">
      <c r="A20">
        <v>19</v>
      </c>
      <c r="B20" t="s">
        <v>153</v>
      </c>
      <c r="C20" t="s">
        <v>154</v>
      </c>
      <c r="D20" t="s">
        <v>207</v>
      </c>
      <c r="E20" t="s">
        <v>155</v>
      </c>
      <c r="F20" s="41">
        <v>486000</v>
      </c>
    </row>
    <row r="21" spans="1:6" hidden="1" x14ac:dyDescent="0.25">
      <c r="A21">
        <v>20</v>
      </c>
      <c r="B21" t="s">
        <v>218</v>
      </c>
      <c r="C21" t="s">
        <v>219</v>
      </c>
      <c r="D21" t="s">
        <v>207</v>
      </c>
      <c r="E21" t="s">
        <v>220</v>
      </c>
      <c r="F21" s="41">
        <v>1500000</v>
      </c>
    </row>
    <row r="28" spans="1:6" x14ac:dyDescent="0.25">
      <c r="C28" t="s">
        <v>221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045"/>
  <sheetViews>
    <sheetView topLeftCell="C1" zoomScale="98" zoomScaleNormal="98" workbookViewId="0">
      <pane ySplit="4725" topLeftCell="A28"/>
      <selection activeCell="D7" sqref="D7"/>
      <selection pane="bottomLeft" activeCell="D33" sqref="D33"/>
    </sheetView>
  </sheetViews>
  <sheetFormatPr defaultColWidth="8.875" defaultRowHeight="15.75" x14ac:dyDescent="0.25"/>
  <cols>
    <col min="1" max="1" width="27.5" style="43" customWidth="1"/>
    <col min="2" max="2" width="34.875" style="43" customWidth="1"/>
    <col min="3" max="3" width="23.875" style="43" customWidth="1"/>
    <col min="4" max="4" width="83.625" style="46" customWidth="1"/>
    <col min="5" max="5" width="20.5" style="43" customWidth="1"/>
    <col min="6" max="6" width="14.875" style="43" customWidth="1"/>
    <col min="7" max="16384" width="8.875" style="45"/>
  </cols>
  <sheetData>
    <row r="1" spans="1:6" s="42" customFormat="1" x14ac:dyDescent="0.25">
      <c r="A1" s="47" t="s">
        <v>222</v>
      </c>
      <c r="B1" s="47" t="s">
        <v>125</v>
      </c>
      <c r="C1" s="47" t="s">
        <v>223</v>
      </c>
      <c r="D1" s="47" t="s">
        <v>126</v>
      </c>
      <c r="E1" s="47" t="s">
        <v>224</v>
      </c>
      <c r="F1" s="47" t="s">
        <v>225</v>
      </c>
    </row>
    <row r="2" spans="1:6" x14ac:dyDescent="0.25">
      <c r="A2" s="48" t="s">
        <v>201</v>
      </c>
      <c r="B2" s="48" t="s">
        <v>202</v>
      </c>
      <c r="C2" s="48" t="s">
        <v>203</v>
      </c>
      <c r="D2" s="48" t="s">
        <v>204</v>
      </c>
      <c r="E2" s="48" t="s">
        <v>226</v>
      </c>
      <c r="F2" s="49">
        <v>200000000</v>
      </c>
    </row>
    <row r="3" spans="1:6" x14ac:dyDescent="0.25">
      <c r="A3" s="48" t="s">
        <v>205</v>
      </c>
      <c r="B3" s="48" t="s">
        <v>206</v>
      </c>
      <c r="C3" s="48" t="s">
        <v>207</v>
      </c>
      <c r="D3" s="48" t="s">
        <v>208</v>
      </c>
      <c r="E3" s="48" t="s">
        <v>227</v>
      </c>
      <c r="F3" s="49">
        <v>8048394</v>
      </c>
    </row>
    <row r="4" spans="1:6" x14ac:dyDescent="0.25">
      <c r="A4" s="48" t="s">
        <v>209</v>
      </c>
      <c r="B4" s="48" t="s">
        <v>210</v>
      </c>
      <c r="C4" s="48" t="s">
        <v>203</v>
      </c>
      <c r="D4" s="48" t="s">
        <v>211</v>
      </c>
      <c r="E4" s="48" t="s">
        <v>228</v>
      </c>
      <c r="F4" s="49">
        <v>18358860</v>
      </c>
    </row>
    <row r="5" spans="1:6" x14ac:dyDescent="0.25">
      <c r="A5" s="48" t="s">
        <v>183</v>
      </c>
      <c r="B5" s="48" t="s">
        <v>184</v>
      </c>
      <c r="C5" s="48" t="s">
        <v>185</v>
      </c>
      <c r="D5" s="48" t="s">
        <v>186</v>
      </c>
      <c r="E5" s="48" t="s">
        <v>229</v>
      </c>
      <c r="F5" s="49">
        <v>3000000</v>
      </c>
    </row>
    <row r="6" spans="1:6" x14ac:dyDescent="0.25">
      <c r="A6" s="48" t="s">
        <v>187</v>
      </c>
      <c r="B6" s="48" t="s">
        <v>188</v>
      </c>
      <c r="C6" s="48" t="s">
        <v>174</v>
      </c>
      <c r="D6" s="48" t="s">
        <v>189</v>
      </c>
      <c r="E6" s="48" t="s">
        <v>230</v>
      </c>
      <c r="F6" s="49">
        <v>1800000</v>
      </c>
    </row>
    <row r="7" spans="1:6" x14ac:dyDescent="0.25">
      <c r="A7" s="48" t="s">
        <v>190</v>
      </c>
      <c r="B7" s="48" t="s">
        <v>191</v>
      </c>
      <c r="C7" s="48" t="s">
        <v>177</v>
      </c>
      <c r="D7" s="48" t="s">
        <v>192</v>
      </c>
      <c r="E7" s="48" t="s">
        <v>231</v>
      </c>
      <c r="F7" s="49">
        <v>9000000</v>
      </c>
    </row>
    <row r="8" spans="1:6" x14ac:dyDescent="0.25">
      <c r="A8" s="48" t="s">
        <v>212</v>
      </c>
      <c r="B8" s="48" t="s">
        <v>213</v>
      </c>
      <c r="C8" s="48" t="s">
        <v>207</v>
      </c>
      <c r="D8" s="48" t="s">
        <v>214</v>
      </c>
      <c r="E8" s="48" t="s">
        <v>226</v>
      </c>
      <c r="F8" s="49">
        <v>150000000</v>
      </c>
    </row>
    <row r="9" spans="1:6" x14ac:dyDescent="0.25">
      <c r="A9" s="48" t="s">
        <v>215</v>
      </c>
      <c r="B9" s="48" t="s">
        <v>135</v>
      </c>
      <c r="C9" s="48" t="s">
        <v>216</v>
      </c>
      <c r="D9" s="48" t="s">
        <v>217</v>
      </c>
      <c r="E9" s="48" t="s">
        <v>231</v>
      </c>
      <c r="F9" s="49">
        <v>6000000</v>
      </c>
    </row>
    <row r="10" spans="1:6" x14ac:dyDescent="0.25">
      <c r="A10" s="48" t="s">
        <v>128</v>
      </c>
      <c r="B10" s="48" t="s">
        <v>129</v>
      </c>
      <c r="C10" s="48" t="s">
        <v>207</v>
      </c>
      <c r="D10" s="48" t="s">
        <v>130</v>
      </c>
      <c r="E10" s="48" t="s">
        <v>232</v>
      </c>
      <c r="F10" s="49">
        <v>70000000</v>
      </c>
    </row>
    <row r="11" spans="1:6" x14ac:dyDescent="0.25">
      <c r="A11" s="48" t="s">
        <v>131</v>
      </c>
      <c r="B11" s="48" t="s">
        <v>132</v>
      </c>
      <c r="C11" s="48" t="s">
        <v>203</v>
      </c>
      <c r="D11" s="48" t="s">
        <v>133</v>
      </c>
      <c r="E11" s="48" t="s">
        <v>233</v>
      </c>
      <c r="F11" s="49">
        <v>50000000</v>
      </c>
    </row>
    <row r="12" spans="1:6" x14ac:dyDescent="0.25">
      <c r="A12" s="48" t="s">
        <v>134</v>
      </c>
      <c r="B12" s="48" t="s">
        <v>135</v>
      </c>
      <c r="C12" s="48" t="s">
        <v>207</v>
      </c>
      <c r="D12" s="48" t="s">
        <v>136</v>
      </c>
      <c r="E12" s="48" t="s">
        <v>234</v>
      </c>
      <c r="F12" s="49">
        <v>20000000</v>
      </c>
    </row>
    <row r="13" spans="1:6" x14ac:dyDescent="0.25">
      <c r="A13" s="48" t="s">
        <v>137</v>
      </c>
      <c r="B13" s="48" t="s">
        <v>138</v>
      </c>
      <c r="C13" s="48" t="s">
        <v>203</v>
      </c>
      <c r="D13" s="48" t="s">
        <v>139</v>
      </c>
      <c r="E13" s="48" t="s">
        <v>227</v>
      </c>
      <c r="F13" s="49">
        <v>12000000</v>
      </c>
    </row>
    <row r="14" spans="1:6" x14ac:dyDescent="0.25">
      <c r="A14" s="48" t="s">
        <v>140</v>
      </c>
      <c r="B14" s="48" t="s">
        <v>129</v>
      </c>
      <c r="C14" s="48" t="s">
        <v>203</v>
      </c>
      <c r="D14" s="48" t="s">
        <v>141</v>
      </c>
      <c r="E14" s="48" t="s">
        <v>235</v>
      </c>
      <c r="F14" s="49">
        <v>30000000</v>
      </c>
    </row>
    <row r="15" spans="1:6" x14ac:dyDescent="0.25">
      <c r="A15" s="48" t="s">
        <v>193</v>
      </c>
      <c r="B15" s="48" t="s">
        <v>194</v>
      </c>
      <c r="C15" s="48" t="s">
        <v>174</v>
      </c>
      <c r="D15" s="48"/>
      <c r="E15" s="48" t="s">
        <v>236</v>
      </c>
      <c r="F15" s="49">
        <v>5900000</v>
      </c>
    </row>
    <row r="16" spans="1:6" x14ac:dyDescent="0.25">
      <c r="A16" s="48" t="s">
        <v>142</v>
      </c>
      <c r="B16" s="48" t="s">
        <v>143</v>
      </c>
      <c r="C16" s="48" t="s">
        <v>203</v>
      </c>
      <c r="D16" s="48" t="s">
        <v>144</v>
      </c>
      <c r="E16" s="48" t="s">
        <v>230</v>
      </c>
      <c r="F16" s="49">
        <v>2000000</v>
      </c>
    </row>
    <row r="17" spans="1:6" x14ac:dyDescent="0.25">
      <c r="A17" s="48" t="s">
        <v>145</v>
      </c>
      <c r="B17" s="48" t="s">
        <v>146</v>
      </c>
      <c r="C17" s="48" t="s">
        <v>195</v>
      </c>
      <c r="D17" s="48" t="s">
        <v>147</v>
      </c>
      <c r="E17" s="48" t="s">
        <v>230</v>
      </c>
      <c r="F17" s="49">
        <v>50000000</v>
      </c>
    </row>
    <row r="18" spans="1:6" x14ac:dyDescent="0.25">
      <c r="A18" s="48" t="s">
        <v>148</v>
      </c>
      <c r="B18" s="48" t="s">
        <v>129</v>
      </c>
      <c r="C18" s="48" t="s">
        <v>196</v>
      </c>
      <c r="D18" s="48" t="s">
        <v>149</v>
      </c>
      <c r="E18" s="48" t="s">
        <v>237</v>
      </c>
      <c r="F18" s="49">
        <v>231000000</v>
      </c>
    </row>
    <row r="19" spans="1:6" x14ac:dyDescent="0.25">
      <c r="A19" s="48" t="s">
        <v>150</v>
      </c>
      <c r="B19" s="48" t="s">
        <v>151</v>
      </c>
      <c r="C19" s="48" t="s">
        <v>197</v>
      </c>
      <c r="D19" s="48" t="s">
        <v>152</v>
      </c>
      <c r="E19" s="48" t="s">
        <v>238</v>
      </c>
      <c r="F19" s="49">
        <v>150000000</v>
      </c>
    </row>
    <row r="20" spans="1:6" x14ac:dyDescent="0.25">
      <c r="A20" s="48" t="s">
        <v>153</v>
      </c>
      <c r="B20" s="48" t="s">
        <v>154</v>
      </c>
      <c r="C20" s="48" t="s">
        <v>207</v>
      </c>
      <c r="D20" s="48" t="s">
        <v>155</v>
      </c>
      <c r="E20" s="48" t="s">
        <v>228</v>
      </c>
      <c r="F20" s="49">
        <v>486000</v>
      </c>
    </row>
    <row r="21" spans="1:6" x14ac:dyDescent="0.25">
      <c r="A21" s="48" t="s">
        <v>218</v>
      </c>
      <c r="B21" s="48" t="s">
        <v>219</v>
      </c>
      <c r="C21" s="48" t="s">
        <v>207</v>
      </c>
      <c r="D21" s="48" t="s">
        <v>220</v>
      </c>
      <c r="E21" s="48" t="s">
        <v>233</v>
      </c>
      <c r="F21" s="49">
        <v>1500000</v>
      </c>
    </row>
    <row r="22" spans="1:6" x14ac:dyDescent="0.25">
      <c r="A22" s="48" t="s">
        <v>239</v>
      </c>
      <c r="B22" s="48" t="s">
        <v>240</v>
      </c>
      <c r="C22" s="48" t="s">
        <v>207</v>
      </c>
      <c r="D22" s="48" t="s">
        <v>241</v>
      </c>
      <c r="E22" s="48" t="s">
        <v>242</v>
      </c>
      <c r="F22" s="48" t="s">
        <v>243</v>
      </c>
    </row>
    <row r="23" spans="1:6" x14ac:dyDescent="0.25">
      <c r="A23" s="48" t="s">
        <v>137</v>
      </c>
      <c r="B23" s="48" t="s">
        <v>156</v>
      </c>
      <c r="C23" s="48" t="s">
        <v>207</v>
      </c>
      <c r="D23" s="48" t="s">
        <v>157</v>
      </c>
      <c r="E23" s="48" t="s">
        <v>228</v>
      </c>
      <c r="F23" s="49">
        <v>12000000</v>
      </c>
    </row>
    <row r="24" spans="1:6" x14ac:dyDescent="0.25">
      <c r="A24" s="48" t="s">
        <v>244</v>
      </c>
      <c r="B24" s="48" t="s">
        <v>245</v>
      </c>
      <c r="C24" s="48" t="s">
        <v>203</v>
      </c>
      <c r="D24" s="48" t="s">
        <v>246</v>
      </c>
      <c r="E24" s="48" t="s">
        <v>236</v>
      </c>
      <c r="F24" s="49">
        <v>26000000</v>
      </c>
    </row>
    <row r="25" spans="1:6" x14ac:dyDescent="0.25">
      <c r="A25" s="48" t="s">
        <v>247</v>
      </c>
      <c r="B25" s="48" t="s">
        <v>184</v>
      </c>
      <c r="C25" s="48" t="s">
        <v>207</v>
      </c>
      <c r="D25" s="48" t="s">
        <v>184</v>
      </c>
      <c r="E25" s="48" t="s">
        <v>236</v>
      </c>
      <c r="F25" s="49">
        <v>17411265</v>
      </c>
    </row>
    <row r="26" spans="1:6" x14ac:dyDescent="0.25">
      <c r="A26" s="48" t="s">
        <v>248</v>
      </c>
      <c r="B26" s="48" t="s">
        <v>249</v>
      </c>
      <c r="C26" s="48" t="s">
        <v>216</v>
      </c>
      <c r="D26" s="48" t="s">
        <v>250</v>
      </c>
      <c r="E26" s="48" t="s">
        <v>251</v>
      </c>
      <c r="F26" s="49">
        <v>1300000</v>
      </c>
    </row>
    <row r="27" spans="1:6" x14ac:dyDescent="0.25">
      <c r="A27" s="48" t="s">
        <v>252</v>
      </c>
      <c r="B27" s="48" t="s">
        <v>253</v>
      </c>
      <c r="C27" s="48" t="s">
        <v>254</v>
      </c>
      <c r="D27" s="48" t="s">
        <v>255</v>
      </c>
      <c r="E27" s="48" t="s">
        <v>227</v>
      </c>
      <c r="F27" s="49">
        <v>135000000</v>
      </c>
    </row>
    <row r="28" spans="1:6" x14ac:dyDescent="0.25">
      <c r="A28" s="48" t="s">
        <v>256</v>
      </c>
      <c r="B28" s="48" t="s">
        <v>257</v>
      </c>
      <c r="C28" s="48" t="s">
        <v>258</v>
      </c>
      <c r="D28" s="48" t="s">
        <v>259</v>
      </c>
      <c r="E28" s="48" t="s">
        <v>233</v>
      </c>
      <c r="F28" s="49">
        <v>300000</v>
      </c>
    </row>
    <row r="29" spans="1:6" x14ac:dyDescent="0.25">
      <c r="A29" s="48" t="s">
        <v>260</v>
      </c>
      <c r="B29" s="48" t="s">
        <v>129</v>
      </c>
      <c r="C29" s="48" t="s">
        <v>169</v>
      </c>
      <c r="D29" s="48" t="s">
        <v>261</v>
      </c>
      <c r="E29" s="48" t="s">
        <v>251</v>
      </c>
      <c r="F29" s="49">
        <v>220000000</v>
      </c>
    </row>
    <row r="30" spans="1:6" x14ac:dyDescent="0.25">
      <c r="A30" s="48" t="s">
        <v>262</v>
      </c>
      <c r="B30" s="48" t="s">
        <v>263</v>
      </c>
      <c r="C30" s="48" t="s">
        <v>174</v>
      </c>
      <c r="D30" s="48" t="s">
        <v>264</v>
      </c>
      <c r="E30" s="48" t="s">
        <v>228</v>
      </c>
      <c r="F30" s="49">
        <v>15800000</v>
      </c>
    </row>
    <row r="31" spans="1:6" x14ac:dyDescent="0.25">
      <c r="A31" s="48" t="s">
        <v>265</v>
      </c>
      <c r="B31" s="48" t="s">
        <v>257</v>
      </c>
      <c r="C31" s="48" t="s">
        <v>266</v>
      </c>
      <c r="D31" s="48" t="s">
        <v>267</v>
      </c>
      <c r="E31" s="48" t="s">
        <v>228</v>
      </c>
      <c r="F31" s="49">
        <v>283000000</v>
      </c>
    </row>
    <row r="32" spans="1:6" x14ac:dyDescent="0.25">
      <c r="A32" s="48" t="s">
        <v>268</v>
      </c>
      <c r="B32" s="48" t="s">
        <v>219</v>
      </c>
      <c r="C32" s="48" t="s">
        <v>269</v>
      </c>
      <c r="D32" s="48" t="s">
        <v>270</v>
      </c>
      <c r="E32" s="48"/>
      <c r="F32" s="49">
        <v>200000000</v>
      </c>
    </row>
    <row r="33" spans="1:6" x14ac:dyDescent="0.25">
      <c r="A33" s="48" t="s">
        <v>271</v>
      </c>
      <c r="B33" s="48" t="s">
        <v>184</v>
      </c>
      <c r="C33" s="48" t="s">
        <v>195</v>
      </c>
      <c r="D33" s="48" t="s">
        <v>272</v>
      </c>
      <c r="E33" s="48" t="s">
        <v>273</v>
      </c>
      <c r="F33" s="49">
        <v>1000000000</v>
      </c>
    </row>
    <row r="34" spans="1:6" x14ac:dyDescent="0.25">
      <c r="A34" s="48" t="s">
        <v>274</v>
      </c>
      <c r="B34" s="48" t="s">
        <v>275</v>
      </c>
      <c r="C34" s="48" t="s">
        <v>203</v>
      </c>
      <c r="D34" s="48" t="s">
        <v>276</v>
      </c>
      <c r="E34" s="48" t="s">
        <v>232</v>
      </c>
      <c r="F34" s="49">
        <v>45000000</v>
      </c>
    </row>
    <row r="35" spans="1:6" x14ac:dyDescent="0.25">
      <c r="A35" s="48" t="s">
        <v>277</v>
      </c>
      <c r="B35" s="48" t="s">
        <v>278</v>
      </c>
      <c r="C35" s="48" t="s">
        <v>203</v>
      </c>
      <c r="D35" s="48" t="s">
        <v>279</v>
      </c>
      <c r="E35" s="48" t="s">
        <v>232</v>
      </c>
      <c r="F35" s="49">
        <v>585000000</v>
      </c>
    </row>
    <row r="36" spans="1:6" x14ac:dyDescent="0.25">
      <c r="A36" s="48" t="s">
        <v>280</v>
      </c>
      <c r="B36" s="48" t="s">
        <v>281</v>
      </c>
      <c r="C36" s="48" t="s">
        <v>207</v>
      </c>
      <c r="D36" s="48" t="s">
        <v>282</v>
      </c>
      <c r="E36" s="48" t="s">
        <v>283</v>
      </c>
      <c r="F36" s="48" t="s">
        <v>284</v>
      </c>
    </row>
    <row r="37" spans="1:6" x14ac:dyDescent="0.25">
      <c r="A37" s="48" t="s">
        <v>285</v>
      </c>
      <c r="B37" s="48" t="s">
        <v>184</v>
      </c>
      <c r="C37" s="48" t="s">
        <v>216</v>
      </c>
      <c r="D37" s="48" t="s">
        <v>286</v>
      </c>
      <c r="E37" s="48" t="s">
        <v>287</v>
      </c>
      <c r="F37" s="49">
        <v>4500000</v>
      </c>
    </row>
    <row r="38" spans="1:6" x14ac:dyDescent="0.25">
      <c r="A38" s="48" t="s">
        <v>288</v>
      </c>
      <c r="B38" s="48" t="s">
        <v>184</v>
      </c>
      <c r="C38" s="48" t="s">
        <v>174</v>
      </c>
      <c r="D38" s="48" t="s">
        <v>289</v>
      </c>
      <c r="E38" s="48" t="s">
        <v>231</v>
      </c>
      <c r="F38" s="49">
        <v>3300000</v>
      </c>
    </row>
    <row r="39" spans="1:6" x14ac:dyDescent="0.25">
      <c r="A39" s="48" t="s">
        <v>290</v>
      </c>
      <c r="B39" s="48" t="s">
        <v>291</v>
      </c>
      <c r="C39" s="48" t="s">
        <v>174</v>
      </c>
      <c r="D39" s="48" t="s">
        <v>292</v>
      </c>
      <c r="E39" s="48" t="s">
        <v>226</v>
      </c>
      <c r="F39" s="49">
        <v>6000000</v>
      </c>
    </row>
    <row r="40" spans="1:6" x14ac:dyDescent="0.25">
      <c r="A40" s="48" t="s">
        <v>293</v>
      </c>
      <c r="B40" s="48" t="s">
        <v>253</v>
      </c>
      <c r="C40" s="48" t="s">
        <v>163</v>
      </c>
      <c r="D40" s="48" t="s">
        <v>294</v>
      </c>
      <c r="E40" s="48" t="s">
        <v>295</v>
      </c>
      <c r="F40" s="49">
        <v>5000000</v>
      </c>
    </row>
    <row r="41" spans="1:6" x14ac:dyDescent="0.25">
      <c r="A41" s="48" t="s">
        <v>296</v>
      </c>
      <c r="B41" s="48" t="s">
        <v>297</v>
      </c>
      <c r="C41" s="48" t="s">
        <v>298</v>
      </c>
      <c r="D41" s="48" t="s">
        <v>299</v>
      </c>
      <c r="E41" s="48" t="s">
        <v>231</v>
      </c>
      <c r="F41" s="49">
        <v>18000000</v>
      </c>
    </row>
    <row r="42" spans="1:6" x14ac:dyDescent="0.25">
      <c r="A42" s="48" t="s">
        <v>300</v>
      </c>
      <c r="B42" s="48" t="s">
        <v>301</v>
      </c>
      <c r="C42" s="48" t="s">
        <v>203</v>
      </c>
      <c r="D42" s="48" t="s">
        <v>302</v>
      </c>
      <c r="E42" s="48" t="s">
        <v>233</v>
      </c>
      <c r="F42" s="49">
        <v>1000000</v>
      </c>
    </row>
    <row r="43" spans="1:6" x14ac:dyDescent="0.25">
      <c r="A43" s="48" t="s">
        <v>303</v>
      </c>
      <c r="B43" s="48" t="s">
        <v>304</v>
      </c>
      <c r="C43" s="48" t="s">
        <v>174</v>
      </c>
      <c r="D43" s="48" t="s">
        <v>305</v>
      </c>
      <c r="E43" s="48" t="s">
        <v>231</v>
      </c>
      <c r="F43" s="49">
        <v>10000000</v>
      </c>
    </row>
    <row r="44" spans="1:6" x14ac:dyDescent="0.25">
      <c r="A44" s="48" t="s">
        <v>306</v>
      </c>
      <c r="B44" s="48" t="s">
        <v>156</v>
      </c>
      <c r="C44" s="48" t="s">
        <v>307</v>
      </c>
      <c r="D44" s="48" t="s">
        <v>308</v>
      </c>
      <c r="E44" s="48" t="s">
        <v>227</v>
      </c>
      <c r="F44" s="49">
        <v>450000000</v>
      </c>
    </row>
    <row r="45" spans="1:6" x14ac:dyDescent="0.25">
      <c r="A45" s="48" t="s">
        <v>309</v>
      </c>
      <c r="B45" s="48" t="s">
        <v>310</v>
      </c>
      <c r="C45" s="48" t="s">
        <v>203</v>
      </c>
      <c r="D45" s="48" t="s">
        <v>311</v>
      </c>
      <c r="E45" s="48" t="s">
        <v>231</v>
      </c>
      <c r="F45" s="49">
        <v>5000000</v>
      </c>
    </row>
    <row r="46" spans="1:6" x14ac:dyDescent="0.25">
      <c r="A46" s="48" t="s">
        <v>128</v>
      </c>
      <c r="B46" s="48" t="s">
        <v>129</v>
      </c>
      <c r="C46" s="48" t="s">
        <v>207</v>
      </c>
      <c r="D46" s="48" t="s">
        <v>312</v>
      </c>
      <c r="E46" s="48" t="s">
        <v>227</v>
      </c>
      <c r="F46" s="49">
        <v>20000000</v>
      </c>
    </row>
    <row r="47" spans="1:6" x14ac:dyDescent="0.25">
      <c r="A47" s="48" t="s">
        <v>313</v>
      </c>
      <c r="B47" s="48" t="s">
        <v>194</v>
      </c>
      <c r="C47" s="48" t="s">
        <v>185</v>
      </c>
      <c r="D47" s="48" t="s">
        <v>314</v>
      </c>
      <c r="E47" s="48" t="s">
        <v>231</v>
      </c>
      <c r="F47" s="49">
        <v>5000000</v>
      </c>
    </row>
    <row r="48" spans="1:6" x14ac:dyDescent="0.25">
      <c r="A48" s="48" t="s">
        <v>315</v>
      </c>
      <c r="B48" s="48" t="s">
        <v>316</v>
      </c>
      <c r="C48" s="48" t="s">
        <v>203</v>
      </c>
      <c r="D48" s="48"/>
      <c r="E48" s="48" t="s">
        <v>317</v>
      </c>
      <c r="F48" s="49">
        <v>1600000</v>
      </c>
    </row>
    <row r="49" spans="1:6" x14ac:dyDescent="0.25">
      <c r="A49" s="48" t="s">
        <v>318</v>
      </c>
      <c r="B49" s="48" t="s">
        <v>194</v>
      </c>
      <c r="C49" s="48" t="s">
        <v>174</v>
      </c>
      <c r="D49" s="48" t="s">
        <v>319</v>
      </c>
      <c r="E49" s="48" t="s">
        <v>320</v>
      </c>
      <c r="F49" s="49">
        <v>140000000</v>
      </c>
    </row>
    <row r="50" spans="1:6" x14ac:dyDescent="0.25">
      <c r="A50" s="48" t="s">
        <v>321</v>
      </c>
      <c r="B50" s="48" t="s">
        <v>301</v>
      </c>
      <c r="C50" s="48" t="s">
        <v>195</v>
      </c>
      <c r="D50" s="48" t="s">
        <v>322</v>
      </c>
      <c r="E50" s="48" t="s">
        <v>283</v>
      </c>
      <c r="F50" s="49">
        <v>38080000</v>
      </c>
    </row>
    <row r="51" spans="1:6" x14ac:dyDescent="0.25">
      <c r="A51" s="48" t="s">
        <v>323</v>
      </c>
      <c r="B51" s="48" t="s">
        <v>129</v>
      </c>
      <c r="C51" s="48" t="s">
        <v>203</v>
      </c>
      <c r="D51" s="48" t="s">
        <v>324</v>
      </c>
      <c r="E51" s="48" t="s">
        <v>232</v>
      </c>
      <c r="F51" s="49">
        <v>125000000</v>
      </c>
    </row>
    <row r="52" spans="1:6" x14ac:dyDescent="0.25">
      <c r="A52" s="48" t="s">
        <v>325</v>
      </c>
      <c r="B52" s="48" t="s">
        <v>129</v>
      </c>
      <c r="C52" s="48" t="s">
        <v>326</v>
      </c>
      <c r="D52" s="48" t="s">
        <v>327</v>
      </c>
      <c r="E52" s="48" t="s">
        <v>232</v>
      </c>
      <c r="F52" s="49">
        <v>11000000</v>
      </c>
    </row>
    <row r="53" spans="1:6" x14ac:dyDescent="0.25">
      <c r="A53" s="48" t="s">
        <v>328</v>
      </c>
      <c r="B53" s="48" t="s">
        <v>329</v>
      </c>
      <c r="C53" s="48" t="s">
        <v>330</v>
      </c>
      <c r="D53" s="48" t="s">
        <v>331</v>
      </c>
      <c r="E53" s="48" t="s">
        <v>227</v>
      </c>
      <c r="F53" s="49">
        <v>51000000</v>
      </c>
    </row>
    <row r="54" spans="1:6" x14ac:dyDescent="0.25">
      <c r="A54" s="48" t="s">
        <v>332</v>
      </c>
      <c r="B54" s="48" t="s">
        <v>333</v>
      </c>
      <c r="C54" s="48" t="s">
        <v>197</v>
      </c>
      <c r="D54" s="48" t="s">
        <v>334</v>
      </c>
      <c r="E54" s="48" t="s">
        <v>228</v>
      </c>
      <c r="F54" s="49">
        <v>37000000</v>
      </c>
    </row>
    <row r="55" spans="1:6" x14ac:dyDescent="0.25">
      <c r="A55" s="48" t="s">
        <v>335</v>
      </c>
      <c r="B55" s="48" t="s">
        <v>281</v>
      </c>
      <c r="C55" s="48" t="s">
        <v>203</v>
      </c>
      <c r="D55" s="48" t="s">
        <v>336</v>
      </c>
      <c r="E55" s="48" t="s">
        <v>230</v>
      </c>
      <c r="F55" s="49">
        <v>500000</v>
      </c>
    </row>
    <row r="56" spans="1:6" x14ac:dyDescent="0.25">
      <c r="A56" s="48" t="s">
        <v>337</v>
      </c>
      <c r="B56" s="48" t="s">
        <v>184</v>
      </c>
      <c r="C56" s="48" t="s">
        <v>338</v>
      </c>
      <c r="D56" s="48" t="s">
        <v>339</v>
      </c>
      <c r="E56" s="48" t="s">
        <v>232</v>
      </c>
      <c r="F56" s="49">
        <v>110000000</v>
      </c>
    </row>
    <row r="57" spans="1:6" x14ac:dyDescent="0.25">
      <c r="A57" s="48" t="s">
        <v>340</v>
      </c>
      <c r="B57" s="48" t="s">
        <v>184</v>
      </c>
      <c r="C57" s="48" t="s">
        <v>207</v>
      </c>
      <c r="D57" s="48" t="s">
        <v>204</v>
      </c>
      <c r="E57" s="48" t="s">
        <v>341</v>
      </c>
      <c r="F57" s="49">
        <v>15000000</v>
      </c>
    </row>
    <row r="58" spans="1:6" x14ac:dyDescent="0.25">
      <c r="A58" s="48" t="s">
        <v>342</v>
      </c>
      <c r="B58" s="48" t="s">
        <v>240</v>
      </c>
      <c r="C58" s="48" t="s">
        <v>203</v>
      </c>
      <c r="D58" s="48" t="s">
        <v>343</v>
      </c>
      <c r="E58" s="48" t="s">
        <v>227</v>
      </c>
      <c r="F58" s="49">
        <v>6590000</v>
      </c>
    </row>
    <row r="59" spans="1:6" x14ac:dyDescent="0.25">
      <c r="A59" s="48" t="s">
        <v>344</v>
      </c>
      <c r="B59" s="48" t="s">
        <v>345</v>
      </c>
      <c r="C59" s="48" t="s">
        <v>195</v>
      </c>
      <c r="D59" s="48" t="s">
        <v>346</v>
      </c>
      <c r="E59" s="48" t="s">
        <v>230</v>
      </c>
      <c r="F59" s="49">
        <v>1000000</v>
      </c>
    </row>
    <row r="60" spans="1:6" x14ac:dyDescent="0.25">
      <c r="A60" s="48" t="s">
        <v>347</v>
      </c>
      <c r="B60" s="48" t="s">
        <v>348</v>
      </c>
      <c r="C60" s="48" t="s">
        <v>207</v>
      </c>
      <c r="D60" s="48" t="s">
        <v>349</v>
      </c>
      <c r="E60" s="48" t="s">
        <v>231</v>
      </c>
      <c r="F60" s="48" t="s">
        <v>350</v>
      </c>
    </row>
    <row r="61" spans="1:6" x14ac:dyDescent="0.25">
      <c r="A61" s="48" t="s">
        <v>351</v>
      </c>
      <c r="B61" s="48" t="s">
        <v>129</v>
      </c>
      <c r="C61" s="48" t="s">
        <v>207</v>
      </c>
      <c r="D61" s="48" t="s">
        <v>352</v>
      </c>
      <c r="E61" s="48" t="s">
        <v>234</v>
      </c>
      <c r="F61" s="49">
        <v>70000000</v>
      </c>
    </row>
    <row r="62" spans="1:6" x14ac:dyDescent="0.25">
      <c r="A62" s="48" t="s">
        <v>353</v>
      </c>
      <c r="B62" s="48" t="s">
        <v>206</v>
      </c>
      <c r="C62" s="48" t="s">
        <v>203</v>
      </c>
      <c r="D62" s="48" t="s">
        <v>354</v>
      </c>
      <c r="E62" s="48" t="s">
        <v>228</v>
      </c>
      <c r="F62" s="49">
        <v>3900000000</v>
      </c>
    </row>
    <row r="63" spans="1:6" x14ac:dyDescent="0.25">
      <c r="A63" s="48" t="s">
        <v>355</v>
      </c>
      <c r="B63" s="48" t="s">
        <v>194</v>
      </c>
      <c r="C63" s="48" t="s">
        <v>207</v>
      </c>
      <c r="D63" s="48" t="s">
        <v>356</v>
      </c>
      <c r="E63" s="48" t="s">
        <v>228</v>
      </c>
      <c r="F63" s="49">
        <v>19000000</v>
      </c>
    </row>
    <row r="64" spans="1:6" x14ac:dyDescent="0.25">
      <c r="A64" s="48" t="s">
        <v>357</v>
      </c>
      <c r="B64" s="48" t="s">
        <v>301</v>
      </c>
      <c r="C64" s="48" t="s">
        <v>358</v>
      </c>
      <c r="D64" s="48" t="s">
        <v>359</v>
      </c>
      <c r="E64" s="48" t="s">
        <v>360</v>
      </c>
      <c r="F64" s="49">
        <v>2500000</v>
      </c>
    </row>
    <row r="65" spans="1:6" x14ac:dyDescent="0.25">
      <c r="A65" s="48" t="s">
        <v>361</v>
      </c>
      <c r="B65" s="48" t="s">
        <v>362</v>
      </c>
      <c r="C65" s="48" t="s">
        <v>185</v>
      </c>
      <c r="D65" s="48" t="s">
        <v>363</v>
      </c>
      <c r="E65" s="48" t="s">
        <v>364</v>
      </c>
      <c r="F65" s="49">
        <v>145000</v>
      </c>
    </row>
    <row r="66" spans="1:6" x14ac:dyDescent="0.25">
      <c r="A66" s="48" t="s">
        <v>365</v>
      </c>
      <c r="B66" s="48" t="s">
        <v>366</v>
      </c>
      <c r="C66" s="48" t="s">
        <v>266</v>
      </c>
      <c r="D66" s="48" t="s">
        <v>367</v>
      </c>
      <c r="E66" s="48" t="s">
        <v>368</v>
      </c>
      <c r="F66" s="49">
        <v>1000000</v>
      </c>
    </row>
    <row r="67" spans="1:6" x14ac:dyDescent="0.25">
      <c r="A67" s="48" t="s">
        <v>328</v>
      </c>
      <c r="B67" s="48" t="s">
        <v>369</v>
      </c>
      <c r="C67" s="48" t="s">
        <v>370</v>
      </c>
      <c r="D67" s="48" t="s">
        <v>331</v>
      </c>
      <c r="E67" s="48" t="s">
        <v>227</v>
      </c>
      <c r="F67" s="49">
        <v>38080000</v>
      </c>
    </row>
    <row r="68" spans="1:6" x14ac:dyDescent="0.25">
      <c r="A68" s="48" t="s">
        <v>371</v>
      </c>
      <c r="B68" s="48" t="s">
        <v>240</v>
      </c>
      <c r="C68" s="48" t="s">
        <v>185</v>
      </c>
      <c r="D68" s="48" t="s">
        <v>372</v>
      </c>
      <c r="E68" s="48" t="s">
        <v>230</v>
      </c>
      <c r="F68" s="49">
        <v>500000</v>
      </c>
    </row>
    <row r="69" spans="1:6" x14ac:dyDescent="0.25">
      <c r="A69" s="48" t="s">
        <v>373</v>
      </c>
      <c r="B69" s="48" t="s">
        <v>345</v>
      </c>
      <c r="C69" s="48" t="s">
        <v>203</v>
      </c>
      <c r="D69" s="48" t="s">
        <v>374</v>
      </c>
      <c r="E69" s="48" t="s">
        <v>226</v>
      </c>
      <c r="F69" s="49">
        <v>150000000</v>
      </c>
    </row>
    <row r="70" spans="1:6" x14ac:dyDescent="0.25">
      <c r="A70" s="48" t="s">
        <v>375</v>
      </c>
      <c r="B70" s="48" t="s">
        <v>129</v>
      </c>
      <c r="C70" s="48" t="s">
        <v>358</v>
      </c>
      <c r="D70" s="48" t="s">
        <v>376</v>
      </c>
      <c r="E70" s="48" t="s">
        <v>232</v>
      </c>
      <c r="F70" s="49">
        <v>60000000</v>
      </c>
    </row>
    <row r="71" spans="1:6" x14ac:dyDescent="0.25">
      <c r="A71" s="48" t="s">
        <v>377</v>
      </c>
      <c r="B71" s="48" t="s">
        <v>378</v>
      </c>
      <c r="C71" s="48" t="s">
        <v>358</v>
      </c>
      <c r="D71" s="48" t="s">
        <v>350</v>
      </c>
      <c r="E71" s="48" t="s">
        <v>228</v>
      </c>
      <c r="F71" s="49">
        <v>16000000</v>
      </c>
    </row>
    <row r="72" spans="1:6" x14ac:dyDescent="0.25">
      <c r="A72" s="48" t="s">
        <v>379</v>
      </c>
      <c r="B72" s="48" t="s">
        <v>378</v>
      </c>
      <c r="C72" s="48" t="s">
        <v>380</v>
      </c>
      <c r="D72" s="48" t="s">
        <v>381</v>
      </c>
      <c r="E72" s="48" t="s">
        <v>228</v>
      </c>
      <c r="F72" s="49">
        <v>5750000</v>
      </c>
    </row>
    <row r="73" spans="1:6" x14ac:dyDescent="0.25">
      <c r="A73" s="48" t="s">
        <v>382</v>
      </c>
      <c r="B73" s="48" t="s">
        <v>383</v>
      </c>
      <c r="C73" s="48" t="s">
        <v>174</v>
      </c>
      <c r="D73" s="48" t="s">
        <v>384</v>
      </c>
      <c r="E73" s="48" t="s">
        <v>231</v>
      </c>
      <c r="F73" s="49">
        <v>2500000</v>
      </c>
    </row>
    <row r="74" spans="1:6" x14ac:dyDescent="0.25">
      <c r="A74" s="48" t="s">
        <v>385</v>
      </c>
      <c r="B74" s="48" t="s">
        <v>386</v>
      </c>
      <c r="C74" s="48" t="s">
        <v>174</v>
      </c>
      <c r="D74" s="48" t="s">
        <v>387</v>
      </c>
      <c r="E74" s="48" t="s">
        <v>231</v>
      </c>
      <c r="F74" s="49">
        <v>1000000</v>
      </c>
    </row>
    <row r="75" spans="1:6" x14ac:dyDescent="0.25">
      <c r="D75" s="43"/>
      <c r="F75" s="44"/>
    </row>
    <row r="76" spans="1:6" x14ac:dyDescent="0.25">
      <c r="D76" s="43"/>
      <c r="F76" s="44"/>
    </row>
    <row r="77" spans="1:6" x14ac:dyDescent="0.25">
      <c r="D77" s="43"/>
      <c r="F77" s="44"/>
    </row>
    <row r="78" spans="1:6" x14ac:dyDescent="0.25">
      <c r="D78" s="43"/>
      <c r="F78" s="46"/>
    </row>
    <row r="79" spans="1:6" x14ac:dyDescent="0.25">
      <c r="D79" s="43"/>
      <c r="F79" s="44"/>
    </row>
    <row r="80" spans="1:6" x14ac:dyDescent="0.25">
      <c r="D80" s="43"/>
      <c r="F80" s="44"/>
    </row>
    <row r="81" spans="4:6" x14ac:dyDescent="0.25">
      <c r="D81" s="43"/>
      <c r="F81" s="44"/>
    </row>
    <row r="82" spans="4:6" x14ac:dyDescent="0.25">
      <c r="D82" s="43" t="s">
        <v>388</v>
      </c>
      <c r="F82" s="44"/>
    </row>
    <row r="83" spans="4:6" x14ac:dyDescent="0.25">
      <c r="D83" s="43" t="s">
        <v>389</v>
      </c>
      <c r="F83" s="46"/>
    </row>
    <row r="84" spans="4:6" x14ac:dyDescent="0.25">
      <c r="D84" s="43"/>
      <c r="F84" s="44"/>
    </row>
    <row r="85" spans="4:6" x14ac:dyDescent="0.25">
      <c r="D85" s="43"/>
      <c r="F85" s="46"/>
    </row>
    <row r="86" spans="4:6" x14ac:dyDescent="0.25">
      <c r="D86" s="43"/>
      <c r="F86" s="44"/>
    </row>
    <row r="87" spans="4:6" x14ac:dyDescent="0.25">
      <c r="D87" s="43"/>
      <c r="F87" s="44"/>
    </row>
    <row r="88" spans="4:6" x14ac:dyDescent="0.25">
      <c r="D88" s="43"/>
      <c r="F88" s="44"/>
    </row>
    <row r="89" spans="4:6" x14ac:dyDescent="0.25">
      <c r="D89" s="43"/>
      <c r="F89" s="44"/>
    </row>
    <row r="90" spans="4:6" x14ac:dyDescent="0.25">
      <c r="D90" s="43"/>
      <c r="F90" s="44"/>
    </row>
    <row r="91" spans="4:6" x14ac:dyDescent="0.25">
      <c r="D91" s="43"/>
    </row>
    <row r="92" spans="4:6" x14ac:dyDescent="0.25">
      <c r="D92" s="43"/>
      <c r="F92" s="44"/>
    </row>
    <row r="93" spans="4:6" x14ac:dyDescent="0.25">
      <c r="D93" s="43"/>
    </row>
    <row r="94" spans="4:6" x14ac:dyDescent="0.25">
      <c r="D94" s="43"/>
      <c r="F94" s="44"/>
    </row>
    <row r="95" spans="4:6" x14ac:dyDescent="0.25">
      <c r="D95" s="43"/>
      <c r="F95" s="44"/>
    </row>
    <row r="96" spans="4:6" x14ac:dyDescent="0.25">
      <c r="D96" s="43"/>
      <c r="F96" s="44"/>
    </row>
    <row r="97" spans="4:6" x14ac:dyDescent="0.25">
      <c r="D97" s="43"/>
      <c r="F97" s="44"/>
    </row>
    <row r="98" spans="4:6" x14ac:dyDescent="0.25">
      <c r="D98" s="43"/>
      <c r="F98" s="44"/>
    </row>
    <row r="99" spans="4:6" x14ac:dyDescent="0.25">
      <c r="D99" s="43"/>
      <c r="F99" s="44"/>
    </row>
    <row r="100" spans="4:6" x14ac:dyDescent="0.25">
      <c r="D100" s="43"/>
      <c r="F100" s="44"/>
    </row>
    <row r="101" spans="4:6" x14ac:dyDescent="0.25">
      <c r="D101" s="43"/>
      <c r="F101" s="44"/>
    </row>
    <row r="102" spans="4:6" x14ac:dyDescent="0.25">
      <c r="D102" s="43"/>
      <c r="F102" s="44"/>
    </row>
    <row r="103" spans="4:6" x14ac:dyDescent="0.25">
      <c r="D103" s="43"/>
      <c r="F103" s="44"/>
    </row>
    <row r="104" spans="4:6" x14ac:dyDescent="0.25">
      <c r="D104" s="43"/>
      <c r="F104" s="44"/>
    </row>
    <row r="105" spans="4:6" x14ac:dyDescent="0.25">
      <c r="D105" s="43"/>
      <c r="F105" s="44"/>
    </row>
    <row r="106" spans="4:6" x14ac:dyDescent="0.25">
      <c r="D106" s="43"/>
      <c r="F106" s="44"/>
    </row>
    <row r="107" spans="4:6" x14ac:dyDescent="0.25">
      <c r="D107" s="43"/>
      <c r="F107" s="44"/>
    </row>
    <row r="108" spans="4:6" x14ac:dyDescent="0.25">
      <c r="D108" s="43"/>
      <c r="F108" s="44"/>
    </row>
    <row r="109" spans="4:6" x14ac:dyDescent="0.25">
      <c r="D109" s="43"/>
      <c r="F109" s="44"/>
    </row>
    <row r="110" spans="4:6" x14ac:dyDescent="0.25">
      <c r="D110" s="43"/>
      <c r="F110" s="44"/>
    </row>
    <row r="111" spans="4:6" x14ac:dyDescent="0.25">
      <c r="D111" s="43"/>
    </row>
    <row r="112" spans="4:6" x14ac:dyDescent="0.25">
      <c r="D112" s="43"/>
      <c r="F112" s="44"/>
    </row>
    <row r="113" spans="4:6" x14ac:dyDescent="0.25">
      <c r="D113" s="43"/>
      <c r="F113" s="44"/>
    </row>
    <row r="114" spans="4:6" x14ac:dyDescent="0.25">
      <c r="D114" s="43"/>
    </row>
    <row r="115" spans="4:6" x14ac:dyDescent="0.25">
      <c r="D115" s="43"/>
      <c r="F115" s="44"/>
    </row>
    <row r="116" spans="4:6" x14ac:dyDescent="0.25">
      <c r="D116" s="43"/>
      <c r="F116" s="44"/>
    </row>
    <row r="117" spans="4:6" x14ac:dyDescent="0.25">
      <c r="D117" s="43"/>
      <c r="F117" s="44"/>
    </row>
    <row r="118" spans="4:6" x14ac:dyDescent="0.25">
      <c r="D118" s="43"/>
      <c r="F118" s="44"/>
    </row>
    <row r="119" spans="4:6" x14ac:dyDescent="0.25">
      <c r="D119" s="43"/>
      <c r="F119" s="44"/>
    </row>
    <row r="120" spans="4:6" x14ac:dyDescent="0.25">
      <c r="D120" s="43"/>
      <c r="F120" s="44"/>
    </row>
    <row r="121" spans="4:6" x14ac:dyDescent="0.25">
      <c r="D121" s="43"/>
      <c r="F121" s="44"/>
    </row>
    <row r="122" spans="4:6" x14ac:dyDescent="0.25">
      <c r="D122" s="43"/>
      <c r="F122" s="44"/>
    </row>
    <row r="123" spans="4:6" x14ac:dyDescent="0.25">
      <c r="D123" s="43"/>
      <c r="F123" s="44"/>
    </row>
    <row r="124" spans="4:6" x14ac:dyDescent="0.25">
      <c r="D124" s="43"/>
      <c r="F124" s="44"/>
    </row>
    <row r="125" spans="4:6" x14ac:dyDescent="0.25">
      <c r="D125" s="43"/>
      <c r="F125" s="44"/>
    </row>
    <row r="126" spans="4:6" x14ac:dyDescent="0.25">
      <c r="D126" s="43"/>
      <c r="F126" s="44"/>
    </row>
    <row r="127" spans="4:6" x14ac:dyDescent="0.25">
      <c r="D127" s="43"/>
      <c r="F127" s="44"/>
    </row>
    <row r="128" spans="4:6" x14ac:dyDescent="0.25">
      <c r="D128" s="43"/>
      <c r="F128" s="44"/>
    </row>
    <row r="129" spans="4:6" x14ac:dyDescent="0.25">
      <c r="D129" s="43"/>
      <c r="F129" s="44"/>
    </row>
    <row r="130" spans="4:6" x14ac:dyDescent="0.25">
      <c r="D130" s="43"/>
      <c r="F130" s="44"/>
    </row>
    <row r="131" spans="4:6" x14ac:dyDescent="0.25">
      <c r="D131" s="43"/>
      <c r="F131" s="44"/>
    </row>
    <row r="132" spans="4:6" x14ac:dyDescent="0.25">
      <c r="D132" s="43"/>
      <c r="F132" s="44"/>
    </row>
    <row r="133" spans="4:6" x14ac:dyDescent="0.25">
      <c r="D133" s="43"/>
      <c r="F133" s="44"/>
    </row>
    <row r="134" spans="4:6" x14ac:dyDescent="0.25">
      <c r="D134" s="43"/>
      <c r="F134" s="44"/>
    </row>
    <row r="135" spans="4:6" x14ac:dyDescent="0.25">
      <c r="D135" s="43"/>
      <c r="F135" s="44"/>
    </row>
    <row r="136" spans="4:6" x14ac:dyDescent="0.25">
      <c r="D136" s="43"/>
      <c r="F136" s="44"/>
    </row>
    <row r="137" spans="4:6" x14ac:dyDescent="0.25">
      <c r="D137" s="43"/>
      <c r="F137" s="44"/>
    </row>
    <row r="138" spans="4:6" x14ac:dyDescent="0.25">
      <c r="D138" s="43"/>
      <c r="F138" s="44"/>
    </row>
    <row r="139" spans="4:6" x14ac:dyDescent="0.25">
      <c r="D139" s="43"/>
      <c r="F139" s="44"/>
    </row>
    <row r="140" spans="4:6" x14ac:dyDescent="0.25">
      <c r="D140" s="43"/>
      <c r="F140" s="44"/>
    </row>
    <row r="141" spans="4:6" x14ac:dyDescent="0.25">
      <c r="D141" s="43"/>
    </row>
    <row r="142" spans="4:6" x14ac:dyDescent="0.25">
      <c r="D142" s="43"/>
      <c r="F142" s="44"/>
    </row>
    <row r="143" spans="4:6" x14ac:dyDescent="0.25">
      <c r="D143" s="43"/>
      <c r="F143" s="44"/>
    </row>
    <row r="144" spans="4:6" x14ac:dyDescent="0.25">
      <c r="D144" s="43"/>
      <c r="F144" s="44"/>
    </row>
    <row r="145" spans="4:6" x14ac:dyDescent="0.25">
      <c r="D145" s="43"/>
      <c r="F145" s="44"/>
    </row>
    <row r="146" spans="4:6" x14ac:dyDescent="0.25">
      <c r="D146" s="43"/>
    </row>
    <row r="147" spans="4:6" x14ac:dyDescent="0.25">
      <c r="D147" s="43"/>
      <c r="F147" s="44"/>
    </row>
    <row r="148" spans="4:6" x14ac:dyDescent="0.25">
      <c r="D148" s="43"/>
      <c r="F148" s="44"/>
    </row>
    <row r="149" spans="4:6" x14ac:dyDescent="0.25">
      <c r="D149" s="43"/>
      <c r="F149" s="44"/>
    </row>
    <row r="150" spans="4:6" x14ac:dyDescent="0.25">
      <c r="D150" s="43"/>
      <c r="F150" s="44"/>
    </row>
    <row r="151" spans="4:6" x14ac:dyDescent="0.25">
      <c r="D151" s="43"/>
      <c r="F151" s="44"/>
    </row>
    <row r="152" spans="4:6" x14ac:dyDescent="0.25">
      <c r="D152" s="43"/>
      <c r="F152" s="44"/>
    </row>
    <row r="153" spans="4:6" x14ac:dyDescent="0.25">
      <c r="D153" s="43"/>
      <c r="F153" s="44"/>
    </row>
    <row r="154" spans="4:6" x14ac:dyDescent="0.25">
      <c r="D154" s="43"/>
      <c r="F154" s="44"/>
    </row>
    <row r="155" spans="4:6" x14ac:dyDescent="0.25">
      <c r="D155" s="43"/>
      <c r="F155" s="44"/>
    </row>
    <row r="156" spans="4:6" x14ac:dyDescent="0.25">
      <c r="D156" s="43"/>
      <c r="F156" s="44"/>
    </row>
    <row r="157" spans="4:6" x14ac:dyDescent="0.25">
      <c r="D157" s="43"/>
    </row>
    <row r="158" spans="4:6" x14ac:dyDescent="0.25">
      <c r="D158" s="43"/>
      <c r="F158" s="44"/>
    </row>
    <row r="159" spans="4:6" x14ac:dyDescent="0.25">
      <c r="D159" s="43"/>
    </row>
    <row r="160" spans="4:6" x14ac:dyDescent="0.25">
      <c r="D160" s="43"/>
      <c r="F160" s="44"/>
    </row>
    <row r="161" spans="4:6" x14ac:dyDescent="0.25">
      <c r="D161" s="43"/>
      <c r="F161" s="44"/>
    </row>
    <row r="162" spans="4:6" x14ac:dyDescent="0.25">
      <c r="D162" s="43"/>
      <c r="F162" s="44"/>
    </row>
    <row r="163" spans="4:6" x14ac:dyDescent="0.25">
      <c r="D163" s="43"/>
      <c r="F163" s="44"/>
    </row>
    <row r="164" spans="4:6" x14ac:dyDescent="0.25">
      <c r="D164" s="43"/>
      <c r="F164" s="44"/>
    </row>
    <row r="165" spans="4:6" x14ac:dyDescent="0.25">
      <c r="D165" s="43"/>
      <c r="F165" s="44"/>
    </row>
    <row r="166" spans="4:6" x14ac:dyDescent="0.25">
      <c r="D166" s="43"/>
      <c r="F166" s="44"/>
    </row>
    <row r="167" spans="4:6" x14ac:dyDescent="0.25">
      <c r="D167" s="43"/>
    </row>
    <row r="168" spans="4:6" x14ac:dyDescent="0.25">
      <c r="D168" s="43"/>
      <c r="F168" s="44"/>
    </row>
    <row r="169" spans="4:6" x14ac:dyDescent="0.25">
      <c r="D169" s="43"/>
      <c r="F169" s="44"/>
    </row>
    <row r="170" spans="4:6" x14ac:dyDescent="0.25">
      <c r="D170" s="43"/>
      <c r="F170" s="44"/>
    </row>
    <row r="171" spans="4:6" x14ac:dyDescent="0.25">
      <c r="D171" s="43"/>
      <c r="F171" s="44"/>
    </row>
    <row r="172" spans="4:6" x14ac:dyDescent="0.25">
      <c r="D172" s="43"/>
      <c r="F172" s="44"/>
    </row>
    <row r="173" spans="4:6" x14ac:dyDescent="0.25">
      <c r="D173" s="43"/>
      <c r="F173" s="44"/>
    </row>
    <row r="174" spans="4:6" x14ac:dyDescent="0.25">
      <c r="D174" s="43"/>
      <c r="F174" s="44"/>
    </row>
    <row r="175" spans="4:6" x14ac:dyDescent="0.25">
      <c r="D175" s="43"/>
      <c r="F175" s="44"/>
    </row>
    <row r="176" spans="4:6" x14ac:dyDescent="0.25">
      <c r="D176" s="43"/>
      <c r="F176" s="44"/>
    </row>
    <row r="177" spans="4:6" x14ac:dyDescent="0.25">
      <c r="D177" s="43"/>
      <c r="F177" s="44"/>
    </row>
    <row r="178" spans="4:6" x14ac:dyDescent="0.25">
      <c r="D178" s="43"/>
      <c r="F178" s="44"/>
    </row>
    <row r="179" spans="4:6" x14ac:dyDescent="0.25">
      <c r="D179" s="43"/>
      <c r="F179" s="44"/>
    </row>
    <row r="180" spans="4:6" x14ac:dyDescent="0.25">
      <c r="D180" s="43"/>
      <c r="F180" s="44"/>
    </row>
    <row r="181" spans="4:6" x14ac:dyDescent="0.25">
      <c r="D181" s="43"/>
      <c r="F181" s="44"/>
    </row>
    <row r="182" spans="4:6" x14ac:dyDescent="0.25">
      <c r="D182" s="43"/>
      <c r="F182" s="44"/>
    </row>
    <row r="183" spans="4:6" x14ac:dyDescent="0.25">
      <c r="D183" s="43"/>
      <c r="F183" s="44"/>
    </row>
    <row r="184" spans="4:6" x14ac:dyDescent="0.25">
      <c r="D184" s="43"/>
      <c r="F184" s="44"/>
    </row>
    <row r="185" spans="4:6" x14ac:dyDescent="0.25">
      <c r="D185" s="43"/>
      <c r="F185" s="44"/>
    </row>
    <row r="186" spans="4:6" x14ac:dyDescent="0.25">
      <c r="D186" s="43"/>
      <c r="F186" s="44"/>
    </row>
    <row r="187" spans="4:6" x14ac:dyDescent="0.25">
      <c r="D187" s="43"/>
      <c r="F187" s="44"/>
    </row>
    <row r="188" spans="4:6" x14ac:dyDescent="0.25">
      <c r="D188" s="43"/>
      <c r="F188" s="44"/>
    </row>
    <row r="189" spans="4:6" x14ac:dyDescent="0.25">
      <c r="D189" s="43"/>
      <c r="F189" s="44"/>
    </row>
    <row r="190" spans="4:6" x14ac:dyDescent="0.25">
      <c r="D190" s="43"/>
      <c r="F190" s="44"/>
    </row>
    <row r="191" spans="4:6" x14ac:dyDescent="0.25">
      <c r="D191" s="43"/>
    </row>
    <row r="192" spans="4:6" x14ac:dyDescent="0.25">
      <c r="D192" s="43"/>
      <c r="F192" s="44"/>
    </row>
    <row r="193" spans="4:6" x14ac:dyDescent="0.25">
      <c r="D193" s="43"/>
      <c r="F193" s="44"/>
    </row>
    <row r="194" spans="4:6" x14ac:dyDescent="0.25">
      <c r="D194" s="43"/>
      <c r="F194" s="44"/>
    </row>
    <row r="195" spans="4:6" x14ac:dyDescent="0.25">
      <c r="D195" s="43"/>
      <c r="F195" s="44"/>
    </row>
    <row r="196" spans="4:6" x14ac:dyDescent="0.25">
      <c r="D196" s="43"/>
      <c r="F196" s="44"/>
    </row>
    <row r="197" spans="4:6" x14ac:dyDescent="0.25">
      <c r="D197" s="43"/>
      <c r="F197" s="44"/>
    </row>
    <row r="198" spans="4:6" x14ac:dyDescent="0.25">
      <c r="D198" s="43"/>
      <c r="F198" s="44"/>
    </row>
    <row r="199" spans="4:6" x14ac:dyDescent="0.25">
      <c r="D199" s="43"/>
    </row>
    <row r="200" spans="4:6" x14ac:dyDescent="0.25">
      <c r="D200" s="43"/>
      <c r="F200" s="44"/>
    </row>
    <row r="201" spans="4:6" x14ac:dyDescent="0.25">
      <c r="D201" s="43"/>
      <c r="F201" s="44"/>
    </row>
    <row r="202" spans="4:6" x14ac:dyDescent="0.25">
      <c r="D202" s="43"/>
      <c r="F202" s="44"/>
    </row>
    <row r="203" spans="4:6" x14ac:dyDescent="0.25">
      <c r="D203" s="43"/>
      <c r="F203" s="44"/>
    </row>
    <row r="204" spans="4:6" x14ac:dyDescent="0.25">
      <c r="D204" s="43"/>
      <c r="F204" s="44"/>
    </row>
    <row r="205" spans="4:6" x14ac:dyDescent="0.25">
      <c r="D205" s="43"/>
      <c r="F205" s="44"/>
    </row>
    <row r="206" spans="4:6" x14ac:dyDescent="0.25">
      <c r="D206" s="43"/>
      <c r="F206" s="44"/>
    </row>
    <row r="207" spans="4:6" x14ac:dyDescent="0.25">
      <c r="D207" s="43"/>
      <c r="F207" s="44"/>
    </row>
    <row r="208" spans="4:6" x14ac:dyDescent="0.25">
      <c r="D208" s="43"/>
      <c r="F208" s="44"/>
    </row>
    <row r="209" spans="4:6" x14ac:dyDescent="0.25">
      <c r="D209" s="43"/>
      <c r="F209" s="44"/>
    </row>
    <row r="210" spans="4:6" x14ac:dyDescent="0.25">
      <c r="D210" s="43"/>
      <c r="F210" s="44"/>
    </row>
    <row r="211" spans="4:6" x14ac:dyDescent="0.25">
      <c r="D211" s="43"/>
      <c r="F211" s="44"/>
    </row>
    <row r="212" spans="4:6" x14ac:dyDescent="0.25">
      <c r="D212" s="43"/>
    </row>
    <row r="213" spans="4:6" x14ac:dyDescent="0.25">
      <c r="D213" s="43"/>
      <c r="F213" s="44"/>
    </row>
    <row r="214" spans="4:6" x14ac:dyDescent="0.25">
      <c r="D214" s="43"/>
      <c r="F214" s="44"/>
    </row>
    <row r="215" spans="4:6" x14ac:dyDescent="0.25">
      <c r="D215" s="43"/>
      <c r="F215" s="44"/>
    </row>
    <row r="216" spans="4:6" x14ac:dyDescent="0.25">
      <c r="D216" s="43"/>
      <c r="F216" s="44"/>
    </row>
    <row r="217" spans="4:6" x14ac:dyDescent="0.25">
      <c r="D217" s="43"/>
      <c r="F217" s="44"/>
    </row>
    <row r="218" spans="4:6" x14ac:dyDescent="0.25">
      <c r="D218" s="43"/>
      <c r="F218" s="44"/>
    </row>
    <row r="219" spans="4:6" x14ac:dyDescent="0.25">
      <c r="D219" s="43"/>
      <c r="F219" s="44"/>
    </row>
    <row r="220" spans="4:6" x14ac:dyDescent="0.25">
      <c r="D220" s="43"/>
      <c r="F220" s="44"/>
    </row>
    <row r="221" spans="4:6" x14ac:dyDescent="0.25">
      <c r="D221" s="43"/>
    </row>
    <row r="222" spans="4:6" x14ac:dyDescent="0.25">
      <c r="D222" s="43"/>
      <c r="F222" s="44"/>
    </row>
    <row r="223" spans="4:6" x14ac:dyDescent="0.25">
      <c r="D223" s="43"/>
      <c r="F223" s="44"/>
    </row>
    <row r="224" spans="4:6" x14ac:dyDescent="0.25">
      <c r="D224" s="43"/>
      <c r="F224" s="44"/>
    </row>
    <row r="225" spans="4:6" x14ac:dyDescent="0.25">
      <c r="D225" s="43"/>
      <c r="F225" s="44"/>
    </row>
    <row r="226" spans="4:6" x14ac:dyDescent="0.25">
      <c r="D226" s="43"/>
      <c r="F226" s="44"/>
    </row>
    <row r="227" spans="4:6" x14ac:dyDescent="0.25">
      <c r="D227" s="43"/>
      <c r="F227" s="44"/>
    </row>
    <row r="228" spans="4:6" x14ac:dyDescent="0.25">
      <c r="D228" s="43"/>
      <c r="F228" s="44"/>
    </row>
    <row r="229" spans="4:6" x14ac:dyDescent="0.25">
      <c r="D229" s="43"/>
    </row>
    <row r="230" spans="4:6" x14ac:dyDescent="0.25">
      <c r="D230" s="43"/>
    </row>
    <row r="231" spans="4:6" x14ac:dyDescent="0.25">
      <c r="D231" s="43"/>
    </row>
    <row r="232" spans="4:6" x14ac:dyDescent="0.25">
      <c r="D232" s="43"/>
      <c r="F232" s="44"/>
    </row>
    <row r="233" spans="4:6" x14ac:dyDescent="0.25">
      <c r="D233" s="43"/>
      <c r="F233" s="44"/>
    </row>
    <row r="234" spans="4:6" x14ac:dyDescent="0.25">
      <c r="D234" s="43"/>
      <c r="F234" s="44"/>
    </row>
    <row r="235" spans="4:6" x14ac:dyDescent="0.25">
      <c r="D235" s="43"/>
    </row>
    <row r="236" spans="4:6" x14ac:dyDescent="0.25">
      <c r="D236" s="43"/>
      <c r="F236" s="44"/>
    </row>
    <row r="237" spans="4:6" x14ac:dyDescent="0.25">
      <c r="D237" s="43"/>
      <c r="F237" s="44"/>
    </row>
    <row r="238" spans="4:6" x14ac:dyDescent="0.25">
      <c r="D238" s="43"/>
      <c r="F238" s="44"/>
    </row>
    <row r="239" spans="4:6" x14ac:dyDescent="0.25">
      <c r="D239" s="43"/>
    </row>
    <row r="240" spans="4:6" x14ac:dyDescent="0.25">
      <c r="D240" s="43"/>
      <c r="F240" s="44"/>
    </row>
    <row r="241" spans="4:6" x14ac:dyDescent="0.25">
      <c r="D241" s="43"/>
    </row>
    <row r="242" spans="4:6" x14ac:dyDescent="0.25">
      <c r="D242" s="43"/>
      <c r="F242" s="44"/>
    </row>
    <row r="243" spans="4:6" x14ac:dyDescent="0.25">
      <c r="D243" s="43"/>
      <c r="F243" s="44"/>
    </row>
    <row r="244" spans="4:6" x14ac:dyDescent="0.25">
      <c r="D244" s="43"/>
      <c r="F244" s="44"/>
    </row>
    <row r="245" spans="4:6" x14ac:dyDescent="0.25">
      <c r="D245" s="43"/>
      <c r="F245" s="44"/>
    </row>
    <row r="246" spans="4:6" x14ac:dyDescent="0.25">
      <c r="D246" s="43"/>
    </row>
    <row r="247" spans="4:6" x14ac:dyDescent="0.25">
      <c r="D247" s="43"/>
      <c r="F247" s="44"/>
    </row>
    <row r="248" spans="4:6" x14ac:dyDescent="0.25">
      <c r="D248" s="43"/>
      <c r="F248" s="44"/>
    </row>
    <row r="249" spans="4:6" x14ac:dyDescent="0.25">
      <c r="D249" s="43"/>
      <c r="F249" s="44"/>
    </row>
    <row r="250" spans="4:6" x14ac:dyDescent="0.25">
      <c r="D250" s="43"/>
      <c r="F250" s="44"/>
    </row>
    <row r="251" spans="4:6" x14ac:dyDescent="0.25">
      <c r="D251" s="43"/>
      <c r="F251" s="44"/>
    </row>
    <row r="252" spans="4:6" x14ac:dyDescent="0.25">
      <c r="D252" s="43"/>
      <c r="F252" s="44"/>
    </row>
    <row r="253" spans="4:6" x14ac:dyDescent="0.25">
      <c r="D253" s="43"/>
      <c r="F253" s="44"/>
    </row>
    <row r="254" spans="4:6" x14ac:dyDescent="0.25">
      <c r="D254" s="43"/>
      <c r="F254" s="44"/>
    </row>
    <row r="255" spans="4:6" x14ac:dyDescent="0.25">
      <c r="D255" s="43"/>
      <c r="F255" s="44"/>
    </row>
    <row r="256" spans="4:6" x14ac:dyDescent="0.25">
      <c r="D256" s="43"/>
      <c r="F256" s="44"/>
    </row>
    <row r="257" spans="4:6" x14ac:dyDescent="0.25">
      <c r="D257" s="43"/>
      <c r="F257" s="44"/>
    </row>
    <row r="258" spans="4:6" x14ac:dyDescent="0.25">
      <c r="D258" s="43"/>
    </row>
    <row r="259" spans="4:6" x14ac:dyDescent="0.25">
      <c r="D259" s="43"/>
      <c r="F259" s="44"/>
    </row>
    <row r="260" spans="4:6" x14ac:dyDescent="0.25">
      <c r="D260" s="43"/>
      <c r="F260" s="44"/>
    </row>
    <row r="261" spans="4:6" x14ac:dyDescent="0.25">
      <c r="D261" s="43"/>
      <c r="F261" s="44"/>
    </row>
    <row r="262" spans="4:6" x14ac:dyDescent="0.25">
      <c r="D262" s="43"/>
      <c r="F262" s="44"/>
    </row>
    <row r="263" spans="4:6" x14ac:dyDescent="0.25">
      <c r="D263" s="43"/>
      <c r="F263" s="44"/>
    </row>
    <row r="264" spans="4:6" x14ac:dyDescent="0.25">
      <c r="D264" s="43"/>
      <c r="F264" s="44"/>
    </row>
    <row r="265" spans="4:6" x14ac:dyDescent="0.25">
      <c r="D265" s="43"/>
      <c r="F265" s="44"/>
    </row>
    <row r="266" spans="4:6" x14ac:dyDescent="0.25">
      <c r="D266" s="43"/>
    </row>
    <row r="267" spans="4:6" x14ac:dyDescent="0.25">
      <c r="D267" s="43"/>
      <c r="F267" s="44"/>
    </row>
    <row r="268" spans="4:6" x14ac:dyDescent="0.25">
      <c r="D268" s="43"/>
      <c r="F268" s="44"/>
    </row>
    <row r="269" spans="4:6" x14ac:dyDescent="0.25">
      <c r="D269" s="43"/>
      <c r="F269" s="44"/>
    </row>
    <row r="270" spans="4:6" x14ac:dyDescent="0.25">
      <c r="D270" s="43"/>
      <c r="F270" s="44"/>
    </row>
    <row r="271" spans="4:6" x14ac:dyDescent="0.25">
      <c r="D271" s="43"/>
      <c r="F271" s="44"/>
    </row>
    <row r="272" spans="4:6" x14ac:dyDescent="0.25">
      <c r="D272" s="43"/>
      <c r="F272" s="44"/>
    </row>
    <row r="273" spans="4:6" x14ac:dyDescent="0.25">
      <c r="D273" s="43"/>
      <c r="F273" s="44"/>
    </row>
    <row r="274" spans="4:6" x14ac:dyDescent="0.25">
      <c r="D274" s="43"/>
      <c r="F274" s="44"/>
    </row>
    <row r="275" spans="4:6" x14ac:dyDescent="0.25">
      <c r="D275" s="43"/>
      <c r="F275" s="44"/>
    </row>
    <row r="276" spans="4:6" x14ac:dyDescent="0.25">
      <c r="D276" s="43"/>
      <c r="F276" s="44"/>
    </row>
    <row r="277" spans="4:6" x14ac:dyDescent="0.25">
      <c r="D277" s="43"/>
      <c r="F277" s="44"/>
    </row>
    <row r="278" spans="4:6" x14ac:dyDescent="0.25">
      <c r="D278" s="43"/>
      <c r="F278" s="44"/>
    </row>
    <row r="279" spans="4:6" x14ac:dyDescent="0.25">
      <c r="D279" s="43"/>
    </row>
    <row r="280" spans="4:6" x14ac:dyDescent="0.25">
      <c r="D280" s="43"/>
      <c r="F280" s="44"/>
    </row>
    <row r="281" spans="4:6" x14ac:dyDescent="0.25">
      <c r="D281" s="43"/>
    </row>
    <row r="282" spans="4:6" x14ac:dyDescent="0.25">
      <c r="D282" s="43"/>
      <c r="F282" s="44"/>
    </row>
    <row r="283" spans="4:6" x14ac:dyDescent="0.25">
      <c r="D283" s="43"/>
      <c r="F283" s="44"/>
    </row>
    <row r="284" spans="4:6" x14ac:dyDescent="0.25">
      <c r="D284" s="43"/>
    </row>
    <row r="285" spans="4:6" x14ac:dyDescent="0.25">
      <c r="D285" s="43"/>
      <c r="F285" s="44"/>
    </row>
    <row r="286" spans="4:6" x14ac:dyDescent="0.25">
      <c r="D286" s="43"/>
      <c r="F286" s="44"/>
    </row>
    <row r="287" spans="4:6" x14ac:dyDescent="0.25">
      <c r="D287" s="43"/>
      <c r="F287" s="44"/>
    </row>
    <row r="288" spans="4:6" x14ac:dyDescent="0.25">
      <c r="D288" s="43"/>
      <c r="F288" s="44"/>
    </row>
    <row r="289" spans="4:6" x14ac:dyDescent="0.25">
      <c r="D289" s="43"/>
      <c r="F289" s="44"/>
    </row>
    <row r="290" spans="4:6" x14ac:dyDescent="0.25">
      <c r="D290" s="43"/>
    </row>
    <row r="291" spans="4:6" x14ac:dyDescent="0.25">
      <c r="D291" s="43"/>
    </row>
    <row r="292" spans="4:6" x14ac:dyDescent="0.25">
      <c r="D292" s="43"/>
      <c r="F292" s="44"/>
    </row>
    <row r="293" spans="4:6" x14ac:dyDescent="0.25">
      <c r="D293" s="43"/>
    </row>
    <row r="294" spans="4:6" x14ac:dyDescent="0.25">
      <c r="D294" s="43"/>
      <c r="F294" s="44"/>
    </row>
    <row r="295" spans="4:6" x14ac:dyDescent="0.25">
      <c r="D295" s="43"/>
      <c r="F295" s="44"/>
    </row>
    <row r="296" spans="4:6" x14ac:dyDescent="0.25">
      <c r="D296" s="43"/>
    </row>
    <row r="297" spans="4:6" x14ac:dyDescent="0.25">
      <c r="D297" s="43"/>
      <c r="F297" s="44"/>
    </row>
    <row r="298" spans="4:6" x14ac:dyDescent="0.25">
      <c r="D298" s="43"/>
      <c r="F298" s="44"/>
    </row>
    <row r="299" spans="4:6" x14ac:dyDescent="0.25">
      <c r="D299" s="43"/>
    </row>
    <row r="300" spans="4:6" x14ac:dyDescent="0.25">
      <c r="D300" s="43"/>
      <c r="F300" s="44"/>
    </row>
    <row r="301" spans="4:6" x14ac:dyDescent="0.25">
      <c r="D301" s="43"/>
    </row>
    <row r="302" spans="4:6" x14ac:dyDescent="0.25">
      <c r="D302" s="43"/>
    </row>
    <row r="303" spans="4:6" x14ac:dyDescent="0.25">
      <c r="D303" s="43"/>
    </row>
    <row r="304" spans="4:6" x14ac:dyDescent="0.25">
      <c r="D304" s="43"/>
      <c r="F304" s="44"/>
    </row>
    <row r="305" spans="4:6" x14ac:dyDescent="0.25">
      <c r="D305" s="43"/>
    </row>
    <row r="306" spans="4:6" x14ac:dyDescent="0.25">
      <c r="D306" s="43"/>
      <c r="F306" s="44"/>
    </row>
    <row r="307" spans="4:6" x14ac:dyDescent="0.25">
      <c r="D307" s="43"/>
      <c r="F307" s="44"/>
    </row>
    <row r="308" spans="4:6" x14ac:dyDescent="0.25">
      <c r="D308" s="43"/>
      <c r="F308" s="44"/>
    </row>
    <row r="309" spans="4:6" x14ac:dyDescent="0.25">
      <c r="D309" s="43"/>
      <c r="F309" s="44"/>
    </row>
    <row r="310" spans="4:6" x14ac:dyDescent="0.25">
      <c r="D310" s="43"/>
      <c r="F310" s="44"/>
    </row>
    <row r="311" spans="4:6" x14ac:dyDescent="0.25">
      <c r="D311" s="43"/>
      <c r="F311" s="44"/>
    </row>
    <row r="312" spans="4:6" x14ac:dyDescent="0.25">
      <c r="D312" s="43"/>
    </row>
    <row r="313" spans="4:6" x14ac:dyDescent="0.25">
      <c r="D313" s="43"/>
      <c r="F313" s="44"/>
    </row>
    <row r="314" spans="4:6" x14ac:dyDescent="0.25">
      <c r="D314" s="43"/>
    </row>
    <row r="315" spans="4:6" x14ac:dyDescent="0.25">
      <c r="D315" s="43"/>
      <c r="F315" s="44"/>
    </row>
    <row r="316" spans="4:6" x14ac:dyDescent="0.25">
      <c r="D316" s="43"/>
      <c r="F316" s="44"/>
    </row>
    <row r="317" spans="4:6" x14ac:dyDescent="0.25">
      <c r="D317" s="43"/>
    </row>
    <row r="318" spans="4:6" x14ac:dyDescent="0.25">
      <c r="D318" s="43"/>
      <c r="F318" s="44"/>
    </row>
    <row r="319" spans="4:6" x14ac:dyDescent="0.25">
      <c r="D319" s="43"/>
      <c r="F319" s="44"/>
    </row>
    <row r="320" spans="4:6" x14ac:dyDescent="0.25">
      <c r="D320" s="43"/>
      <c r="F320" s="44"/>
    </row>
    <row r="321" spans="4:6" x14ac:dyDescent="0.25">
      <c r="D321" s="43"/>
      <c r="F321" s="44"/>
    </row>
    <row r="322" spans="4:6" x14ac:dyDescent="0.25">
      <c r="D322" s="43"/>
      <c r="F322" s="44"/>
    </row>
    <row r="323" spans="4:6" x14ac:dyDescent="0.25">
      <c r="D323" s="43"/>
      <c r="F323" s="44"/>
    </row>
    <row r="324" spans="4:6" x14ac:dyDescent="0.25">
      <c r="D324" s="43"/>
      <c r="F324" s="44"/>
    </row>
    <row r="325" spans="4:6" x14ac:dyDescent="0.25">
      <c r="D325" s="43"/>
      <c r="F325" s="44"/>
    </row>
    <row r="326" spans="4:6" x14ac:dyDescent="0.25">
      <c r="D326" s="43"/>
      <c r="F326" s="44"/>
    </row>
    <row r="327" spans="4:6" x14ac:dyDescent="0.25">
      <c r="D327" s="43"/>
      <c r="F327" s="44"/>
    </row>
    <row r="328" spans="4:6" x14ac:dyDescent="0.25">
      <c r="D328" s="43"/>
      <c r="F328" s="44"/>
    </row>
    <row r="329" spans="4:6" x14ac:dyDescent="0.25">
      <c r="D329" s="43"/>
      <c r="F329" s="44"/>
    </row>
    <row r="330" spans="4:6" x14ac:dyDescent="0.25">
      <c r="D330" s="43"/>
      <c r="F330" s="44"/>
    </row>
    <row r="331" spans="4:6" x14ac:dyDescent="0.25">
      <c r="D331" s="43"/>
      <c r="F331" s="44"/>
    </row>
    <row r="332" spans="4:6" x14ac:dyDescent="0.25">
      <c r="D332" s="43"/>
      <c r="F332" s="44"/>
    </row>
    <row r="333" spans="4:6" x14ac:dyDescent="0.25">
      <c r="D333" s="43"/>
    </row>
    <row r="334" spans="4:6" x14ac:dyDescent="0.25">
      <c r="D334" s="43"/>
      <c r="F334" s="44"/>
    </row>
    <row r="335" spans="4:6" x14ac:dyDescent="0.25">
      <c r="D335" s="43"/>
      <c r="F335" s="44"/>
    </row>
    <row r="336" spans="4:6" x14ac:dyDescent="0.25">
      <c r="D336" s="43"/>
      <c r="F336" s="44"/>
    </row>
    <row r="337" spans="4:6" x14ac:dyDescent="0.25">
      <c r="D337" s="43"/>
      <c r="F337" s="44"/>
    </row>
    <row r="338" spans="4:6" x14ac:dyDescent="0.25">
      <c r="D338" s="43"/>
      <c r="F338" s="44"/>
    </row>
    <row r="339" spans="4:6" x14ac:dyDescent="0.25">
      <c r="D339" s="43"/>
      <c r="F339" s="44"/>
    </row>
    <row r="340" spans="4:6" x14ac:dyDescent="0.25">
      <c r="D340" s="43"/>
    </row>
    <row r="341" spans="4:6" x14ac:dyDescent="0.25">
      <c r="D341" s="43"/>
    </row>
    <row r="342" spans="4:6" x14ac:dyDescent="0.25">
      <c r="D342" s="43"/>
      <c r="F342" s="44"/>
    </row>
    <row r="343" spans="4:6" x14ac:dyDescent="0.25">
      <c r="D343" s="43"/>
      <c r="F343" s="44"/>
    </row>
    <row r="344" spans="4:6" x14ac:dyDescent="0.25">
      <c r="D344" s="43"/>
      <c r="F344" s="44"/>
    </row>
    <row r="345" spans="4:6" x14ac:dyDescent="0.25">
      <c r="D345" s="43"/>
    </row>
    <row r="346" spans="4:6" x14ac:dyDescent="0.25">
      <c r="D346" s="43"/>
      <c r="F346" s="44"/>
    </row>
    <row r="347" spans="4:6" x14ac:dyDescent="0.25">
      <c r="D347" s="43"/>
      <c r="F347" s="44"/>
    </row>
    <row r="348" spans="4:6" x14ac:dyDescent="0.25">
      <c r="D348" s="43"/>
      <c r="F348" s="44"/>
    </row>
    <row r="349" spans="4:6" x14ac:dyDescent="0.25">
      <c r="D349" s="43"/>
      <c r="F349" s="44"/>
    </row>
    <row r="350" spans="4:6" x14ac:dyDescent="0.25">
      <c r="D350" s="43"/>
      <c r="F350" s="44"/>
    </row>
    <row r="351" spans="4:6" x14ac:dyDescent="0.25">
      <c r="D351" s="43"/>
    </row>
    <row r="352" spans="4:6" x14ac:dyDescent="0.25">
      <c r="D352" s="43"/>
      <c r="F352" s="44"/>
    </row>
    <row r="353" spans="4:6" x14ac:dyDescent="0.25">
      <c r="D353" s="43"/>
      <c r="F353" s="44"/>
    </row>
    <row r="354" spans="4:6" x14ac:dyDescent="0.25">
      <c r="D354" s="43"/>
      <c r="F354" s="44"/>
    </row>
    <row r="355" spans="4:6" x14ac:dyDescent="0.25">
      <c r="D355" s="43"/>
      <c r="F355" s="44"/>
    </row>
    <row r="356" spans="4:6" x14ac:dyDescent="0.25">
      <c r="D356" s="43"/>
      <c r="F356" s="44"/>
    </row>
    <row r="357" spans="4:6" x14ac:dyDescent="0.25">
      <c r="D357" s="43"/>
    </row>
    <row r="358" spans="4:6" x14ac:dyDescent="0.25">
      <c r="D358" s="43"/>
      <c r="F358" s="44"/>
    </row>
    <row r="359" spans="4:6" x14ac:dyDescent="0.25">
      <c r="D359" s="43"/>
      <c r="F359" s="44"/>
    </row>
    <row r="360" spans="4:6" x14ac:dyDescent="0.25">
      <c r="D360" s="43"/>
      <c r="F360" s="44"/>
    </row>
    <row r="361" spans="4:6" x14ac:dyDescent="0.25">
      <c r="D361" s="43"/>
      <c r="F361" s="44"/>
    </row>
    <row r="362" spans="4:6" x14ac:dyDescent="0.25">
      <c r="D362" s="43"/>
      <c r="F362" s="44"/>
    </row>
    <row r="363" spans="4:6" x14ac:dyDescent="0.25">
      <c r="D363" s="43"/>
    </row>
    <row r="364" spans="4:6" x14ac:dyDescent="0.25">
      <c r="D364" s="43"/>
      <c r="F364" s="44"/>
    </row>
    <row r="365" spans="4:6" x14ac:dyDescent="0.25">
      <c r="D365" s="43"/>
    </row>
    <row r="366" spans="4:6" x14ac:dyDescent="0.25">
      <c r="D366" s="43"/>
      <c r="F366" s="44"/>
    </row>
    <row r="367" spans="4:6" x14ac:dyDescent="0.25">
      <c r="D367" s="43"/>
    </row>
    <row r="368" spans="4:6" x14ac:dyDescent="0.25">
      <c r="D368" s="43"/>
      <c r="F368" s="44"/>
    </row>
    <row r="369" spans="4:6" x14ac:dyDescent="0.25">
      <c r="D369" s="43"/>
      <c r="F369" s="44"/>
    </row>
    <row r="370" spans="4:6" x14ac:dyDescent="0.25">
      <c r="D370" s="43"/>
    </row>
    <row r="371" spans="4:6" x14ac:dyDescent="0.25">
      <c r="D371" s="43"/>
      <c r="F371" s="44"/>
    </row>
    <row r="372" spans="4:6" x14ac:dyDescent="0.25">
      <c r="D372" s="43"/>
      <c r="F372" s="44"/>
    </row>
    <row r="373" spans="4:6" x14ac:dyDescent="0.25">
      <c r="D373" s="43"/>
      <c r="F373" s="44"/>
    </row>
    <row r="374" spans="4:6" x14ac:dyDescent="0.25">
      <c r="D374" s="43"/>
      <c r="F374" s="44"/>
    </row>
    <row r="375" spans="4:6" x14ac:dyDescent="0.25">
      <c r="D375" s="43"/>
      <c r="F375" s="44"/>
    </row>
    <row r="376" spans="4:6" x14ac:dyDescent="0.25">
      <c r="D376" s="43"/>
      <c r="F376" s="44"/>
    </row>
    <row r="377" spans="4:6" x14ac:dyDescent="0.25">
      <c r="D377" s="43"/>
      <c r="F377" s="44"/>
    </row>
    <row r="378" spans="4:6" x14ac:dyDescent="0.25">
      <c r="D378" s="43"/>
      <c r="F378" s="44"/>
    </row>
    <row r="379" spans="4:6" x14ac:dyDescent="0.25">
      <c r="D379" s="43"/>
      <c r="F379" s="44"/>
    </row>
    <row r="380" spans="4:6" x14ac:dyDescent="0.25">
      <c r="D380" s="43"/>
      <c r="F380" s="44"/>
    </row>
    <row r="381" spans="4:6" x14ac:dyDescent="0.25">
      <c r="D381" s="43"/>
      <c r="F381" s="44"/>
    </row>
    <row r="382" spans="4:6" x14ac:dyDescent="0.25">
      <c r="D382" s="43"/>
      <c r="F382" s="44"/>
    </row>
    <row r="383" spans="4:6" x14ac:dyDescent="0.25">
      <c r="D383" s="43"/>
      <c r="F383" s="44"/>
    </row>
    <row r="384" spans="4:6" x14ac:dyDescent="0.25">
      <c r="D384" s="43"/>
      <c r="F384" s="44"/>
    </row>
    <row r="385" spans="4:6" x14ac:dyDescent="0.25">
      <c r="D385" s="43"/>
    </row>
    <row r="386" spans="4:6" x14ac:dyDescent="0.25">
      <c r="D386" s="43"/>
      <c r="F386" s="44"/>
    </row>
    <row r="387" spans="4:6" x14ac:dyDescent="0.25">
      <c r="D387" s="43"/>
      <c r="F387" s="44"/>
    </row>
    <row r="388" spans="4:6" x14ac:dyDescent="0.25">
      <c r="D388" s="43"/>
    </row>
    <row r="389" spans="4:6" x14ac:dyDescent="0.25">
      <c r="D389" s="43"/>
      <c r="F389" s="44"/>
    </row>
    <row r="390" spans="4:6" x14ac:dyDescent="0.25">
      <c r="D390" s="43"/>
      <c r="F390" s="44"/>
    </row>
    <row r="391" spans="4:6" x14ac:dyDescent="0.25">
      <c r="D391" s="43"/>
      <c r="F391" s="44"/>
    </row>
    <row r="392" spans="4:6" x14ac:dyDescent="0.25">
      <c r="D392" s="43"/>
    </row>
    <row r="393" spans="4:6" x14ac:dyDescent="0.25">
      <c r="D393" s="43"/>
    </row>
    <row r="394" spans="4:6" x14ac:dyDescent="0.25">
      <c r="D394" s="43"/>
      <c r="F394" s="44"/>
    </row>
    <row r="395" spans="4:6" x14ac:dyDescent="0.25">
      <c r="D395" s="43"/>
    </row>
    <row r="396" spans="4:6" x14ac:dyDescent="0.25">
      <c r="D396" s="43"/>
    </row>
    <row r="397" spans="4:6" x14ac:dyDescent="0.25">
      <c r="D397" s="43"/>
      <c r="F397" s="44"/>
    </row>
    <row r="398" spans="4:6" x14ac:dyDescent="0.25">
      <c r="D398" s="43"/>
      <c r="F398" s="44"/>
    </row>
    <row r="399" spans="4:6" x14ac:dyDescent="0.25">
      <c r="D399" s="43"/>
      <c r="F399" s="44"/>
    </row>
    <row r="400" spans="4:6" x14ac:dyDescent="0.25">
      <c r="D400" s="43"/>
      <c r="F400" s="44"/>
    </row>
    <row r="401" spans="4:6" x14ac:dyDescent="0.25">
      <c r="D401" s="43"/>
      <c r="F401" s="44"/>
    </row>
    <row r="402" spans="4:6" x14ac:dyDescent="0.25">
      <c r="D402" s="43"/>
      <c r="F402" s="44"/>
    </row>
    <row r="403" spans="4:6" x14ac:dyDescent="0.25">
      <c r="D403" s="43"/>
      <c r="F403" s="44"/>
    </row>
    <row r="404" spans="4:6" x14ac:dyDescent="0.25">
      <c r="D404" s="43"/>
      <c r="F404" s="44"/>
    </row>
    <row r="405" spans="4:6" x14ac:dyDescent="0.25">
      <c r="D405" s="43"/>
      <c r="F405" s="44"/>
    </row>
    <row r="406" spans="4:6" x14ac:dyDescent="0.25">
      <c r="D406" s="43"/>
      <c r="F406" s="44"/>
    </row>
    <row r="407" spans="4:6" x14ac:dyDescent="0.25">
      <c r="D407" s="43"/>
      <c r="F407" s="44"/>
    </row>
    <row r="408" spans="4:6" x14ac:dyDescent="0.25">
      <c r="D408" s="43"/>
      <c r="F408" s="44"/>
    </row>
    <row r="409" spans="4:6" x14ac:dyDescent="0.25">
      <c r="D409" s="43"/>
      <c r="F409" s="44"/>
    </row>
    <row r="410" spans="4:6" x14ac:dyDescent="0.25">
      <c r="D410" s="43"/>
      <c r="F410" s="44"/>
    </row>
    <row r="411" spans="4:6" x14ac:dyDescent="0.25">
      <c r="D411" s="43"/>
      <c r="F411" s="44"/>
    </row>
    <row r="412" spans="4:6" x14ac:dyDescent="0.25">
      <c r="D412" s="43"/>
    </row>
    <row r="413" spans="4:6" x14ac:dyDescent="0.25">
      <c r="D413" s="43"/>
      <c r="F413" s="44"/>
    </row>
    <row r="414" spans="4:6" x14ac:dyDescent="0.25">
      <c r="D414" s="43"/>
      <c r="F414" s="44"/>
    </row>
    <row r="415" spans="4:6" x14ac:dyDescent="0.25">
      <c r="D415" s="43"/>
      <c r="F415" s="44"/>
    </row>
    <row r="416" spans="4:6" x14ac:dyDescent="0.25">
      <c r="D416" s="43"/>
      <c r="F416" s="44"/>
    </row>
    <row r="417" spans="4:6" x14ac:dyDescent="0.25">
      <c r="D417" s="43"/>
      <c r="F417" s="44"/>
    </row>
    <row r="418" spans="4:6" x14ac:dyDescent="0.25">
      <c r="D418" s="43"/>
      <c r="F418" s="44"/>
    </row>
    <row r="419" spans="4:6" x14ac:dyDescent="0.25">
      <c r="D419" s="43"/>
    </row>
    <row r="420" spans="4:6" x14ac:dyDescent="0.25">
      <c r="D420" s="43"/>
      <c r="F420" s="44"/>
    </row>
    <row r="421" spans="4:6" x14ac:dyDescent="0.25">
      <c r="D421" s="43"/>
      <c r="F421" s="44"/>
    </row>
    <row r="422" spans="4:6" x14ac:dyDescent="0.25">
      <c r="D422" s="43"/>
      <c r="F422" s="44"/>
    </row>
    <row r="423" spans="4:6" x14ac:dyDescent="0.25">
      <c r="D423" s="43"/>
      <c r="F423" s="44"/>
    </row>
    <row r="424" spans="4:6" x14ac:dyDescent="0.25">
      <c r="D424" s="43"/>
      <c r="F424" s="44"/>
    </row>
    <row r="425" spans="4:6" x14ac:dyDescent="0.25">
      <c r="D425" s="43"/>
      <c r="F425" s="44"/>
    </row>
    <row r="426" spans="4:6" x14ac:dyDescent="0.25">
      <c r="D426" s="43"/>
      <c r="F426" s="44"/>
    </row>
    <row r="427" spans="4:6" x14ac:dyDescent="0.25">
      <c r="D427" s="43"/>
      <c r="F427" s="44"/>
    </row>
    <row r="428" spans="4:6" x14ac:dyDescent="0.25">
      <c r="D428" s="43"/>
      <c r="F428" s="44"/>
    </row>
    <row r="429" spans="4:6" x14ac:dyDescent="0.25">
      <c r="D429" s="43"/>
      <c r="F429" s="44"/>
    </row>
    <row r="430" spans="4:6" x14ac:dyDescent="0.25">
      <c r="D430" s="43"/>
    </row>
    <row r="431" spans="4:6" x14ac:dyDescent="0.25">
      <c r="D431" s="43"/>
      <c r="F431" s="44"/>
    </row>
    <row r="432" spans="4:6" x14ac:dyDescent="0.25">
      <c r="D432" s="43"/>
      <c r="F432" s="44"/>
    </row>
    <row r="433" spans="4:6" x14ac:dyDescent="0.25">
      <c r="D433" s="43"/>
      <c r="F433" s="44"/>
    </row>
    <row r="434" spans="4:6" x14ac:dyDescent="0.25">
      <c r="D434" s="43"/>
      <c r="F434" s="44"/>
    </row>
    <row r="435" spans="4:6" x14ac:dyDescent="0.25">
      <c r="D435" s="43"/>
      <c r="F435" s="44"/>
    </row>
    <row r="436" spans="4:6" x14ac:dyDescent="0.25">
      <c r="D436" s="43"/>
      <c r="F436" s="44"/>
    </row>
    <row r="437" spans="4:6" x14ac:dyDescent="0.25">
      <c r="D437" s="43"/>
      <c r="F437" s="44"/>
    </row>
    <row r="438" spans="4:6" x14ac:dyDescent="0.25">
      <c r="D438" s="43"/>
      <c r="F438" s="44"/>
    </row>
    <row r="439" spans="4:6" x14ac:dyDescent="0.25">
      <c r="D439" s="43"/>
      <c r="F439" s="44"/>
    </row>
    <row r="440" spans="4:6" x14ac:dyDescent="0.25">
      <c r="D440" s="43"/>
      <c r="F440" s="44"/>
    </row>
    <row r="441" spans="4:6" x14ac:dyDescent="0.25">
      <c r="D441" s="43"/>
      <c r="F441" s="44"/>
    </row>
    <row r="442" spans="4:6" x14ac:dyDescent="0.25">
      <c r="D442" s="43"/>
      <c r="F442" s="44"/>
    </row>
    <row r="443" spans="4:6" x14ac:dyDescent="0.25">
      <c r="D443" s="43"/>
      <c r="F443" s="44"/>
    </row>
    <row r="444" spans="4:6" x14ac:dyDescent="0.25">
      <c r="D444" s="43"/>
      <c r="F444" s="44"/>
    </row>
    <row r="445" spans="4:6" x14ac:dyDescent="0.25">
      <c r="D445" s="43"/>
      <c r="F445" s="44"/>
    </row>
    <row r="446" spans="4:6" x14ac:dyDescent="0.25">
      <c r="D446" s="43"/>
      <c r="F446" s="44"/>
    </row>
    <row r="447" spans="4:6" x14ac:dyDescent="0.25">
      <c r="D447" s="43"/>
    </row>
    <row r="448" spans="4:6" x14ac:dyDescent="0.25">
      <c r="D448" s="43"/>
      <c r="F448" s="44"/>
    </row>
    <row r="449" spans="4:6" x14ac:dyDescent="0.25">
      <c r="D449" s="43"/>
      <c r="F449" s="44"/>
    </row>
    <row r="450" spans="4:6" x14ac:dyDescent="0.25">
      <c r="D450" s="43"/>
      <c r="F450" s="44"/>
    </row>
    <row r="451" spans="4:6" x14ac:dyDescent="0.25">
      <c r="D451" s="43"/>
      <c r="F451" s="44"/>
    </row>
    <row r="452" spans="4:6" x14ac:dyDescent="0.25">
      <c r="D452" s="43"/>
      <c r="F452" s="44"/>
    </row>
    <row r="453" spans="4:6" x14ac:dyDescent="0.25">
      <c r="D453" s="43"/>
    </row>
    <row r="454" spans="4:6" x14ac:dyDescent="0.25">
      <c r="D454" s="43"/>
      <c r="F454" s="44"/>
    </row>
    <row r="455" spans="4:6" x14ac:dyDescent="0.25">
      <c r="D455" s="43"/>
      <c r="F455" s="44"/>
    </row>
    <row r="456" spans="4:6" x14ac:dyDescent="0.25">
      <c r="D456" s="43"/>
      <c r="F456" s="44"/>
    </row>
    <row r="457" spans="4:6" x14ac:dyDescent="0.25">
      <c r="D457" s="43"/>
      <c r="F457" s="44"/>
    </row>
    <row r="458" spans="4:6" x14ac:dyDescent="0.25">
      <c r="D458" s="43"/>
    </row>
    <row r="459" spans="4:6" x14ac:dyDescent="0.25">
      <c r="D459" s="43"/>
      <c r="F459" s="44"/>
    </row>
    <row r="460" spans="4:6" x14ac:dyDescent="0.25">
      <c r="D460" s="43"/>
      <c r="F460" s="44"/>
    </row>
    <row r="461" spans="4:6" x14ac:dyDescent="0.25">
      <c r="D461" s="43"/>
    </row>
    <row r="462" spans="4:6" x14ac:dyDescent="0.25">
      <c r="D462" s="43"/>
      <c r="F462" s="44"/>
    </row>
    <row r="463" spans="4:6" x14ac:dyDescent="0.25">
      <c r="D463" s="43"/>
    </row>
    <row r="464" spans="4:6" x14ac:dyDescent="0.25">
      <c r="D464" s="43"/>
      <c r="F464" s="44"/>
    </row>
    <row r="465" spans="4:6" x14ac:dyDescent="0.25">
      <c r="D465" s="43"/>
      <c r="F465" s="44"/>
    </row>
    <row r="466" spans="4:6" x14ac:dyDescent="0.25">
      <c r="D466" s="43"/>
      <c r="F466" s="44"/>
    </row>
    <row r="467" spans="4:6" x14ac:dyDescent="0.25">
      <c r="D467" s="43"/>
      <c r="F467" s="44"/>
    </row>
    <row r="468" spans="4:6" x14ac:dyDescent="0.25">
      <c r="D468" s="43"/>
      <c r="F468" s="44"/>
    </row>
    <row r="469" spans="4:6" x14ac:dyDescent="0.25">
      <c r="D469" s="43"/>
    </row>
    <row r="470" spans="4:6" x14ac:dyDescent="0.25">
      <c r="D470" s="43"/>
      <c r="F470" s="44"/>
    </row>
    <row r="471" spans="4:6" x14ac:dyDescent="0.25">
      <c r="D471" s="43"/>
    </row>
    <row r="472" spans="4:6" x14ac:dyDescent="0.25">
      <c r="D472" s="43"/>
      <c r="F472" s="44"/>
    </row>
    <row r="473" spans="4:6" x14ac:dyDescent="0.25">
      <c r="D473" s="43"/>
      <c r="F473" s="44"/>
    </row>
    <row r="474" spans="4:6" x14ac:dyDescent="0.25">
      <c r="D474" s="43"/>
    </row>
    <row r="475" spans="4:6" x14ac:dyDescent="0.25">
      <c r="D475" s="43"/>
    </row>
    <row r="476" spans="4:6" x14ac:dyDescent="0.25">
      <c r="D476" s="43"/>
      <c r="F476" s="44"/>
    </row>
    <row r="477" spans="4:6" x14ac:dyDescent="0.25">
      <c r="D477" s="43"/>
    </row>
    <row r="478" spans="4:6" x14ac:dyDescent="0.25">
      <c r="D478" s="43"/>
      <c r="F478" s="44"/>
    </row>
    <row r="479" spans="4:6" x14ac:dyDescent="0.25">
      <c r="D479" s="43"/>
      <c r="F479" s="44"/>
    </row>
    <row r="480" spans="4:6" x14ac:dyDescent="0.25">
      <c r="D480" s="43"/>
    </row>
    <row r="481" spans="4:6" x14ac:dyDescent="0.25">
      <c r="D481" s="43"/>
    </row>
    <row r="482" spans="4:6" x14ac:dyDescent="0.25">
      <c r="D482" s="43"/>
    </row>
    <row r="483" spans="4:6" x14ac:dyDescent="0.25">
      <c r="D483" s="43"/>
      <c r="F483" s="44"/>
    </row>
    <row r="484" spans="4:6" x14ac:dyDescent="0.25">
      <c r="D484" s="43"/>
      <c r="F484" s="44"/>
    </row>
    <row r="485" spans="4:6" x14ac:dyDescent="0.25">
      <c r="D485" s="43"/>
      <c r="F485" s="44"/>
    </row>
    <row r="486" spans="4:6" x14ac:dyDescent="0.25">
      <c r="D486" s="43"/>
      <c r="F486" s="44"/>
    </row>
    <row r="487" spans="4:6" x14ac:dyDescent="0.25">
      <c r="D487" s="43"/>
      <c r="F487" s="44"/>
    </row>
    <row r="488" spans="4:6" x14ac:dyDescent="0.25">
      <c r="D488" s="43"/>
      <c r="F488" s="44"/>
    </row>
    <row r="489" spans="4:6" x14ac:dyDescent="0.25">
      <c r="D489" s="43"/>
      <c r="F489" s="44"/>
    </row>
    <row r="490" spans="4:6" x14ac:dyDescent="0.25">
      <c r="D490" s="43"/>
    </row>
    <row r="491" spans="4:6" x14ac:dyDescent="0.25">
      <c r="D491" s="43"/>
    </row>
    <row r="492" spans="4:6" x14ac:dyDescent="0.25">
      <c r="D492" s="43"/>
      <c r="F492" s="44"/>
    </row>
    <row r="493" spans="4:6" x14ac:dyDescent="0.25">
      <c r="D493" s="43"/>
    </row>
    <row r="494" spans="4:6" x14ac:dyDescent="0.25">
      <c r="D494" s="43"/>
      <c r="F494" s="44"/>
    </row>
    <row r="495" spans="4:6" x14ac:dyDescent="0.25">
      <c r="D495" s="43"/>
    </row>
    <row r="496" spans="4:6" x14ac:dyDescent="0.25">
      <c r="D496" s="43"/>
      <c r="F496" s="44"/>
    </row>
    <row r="497" spans="4:6" x14ac:dyDescent="0.25">
      <c r="D497" s="43"/>
      <c r="F497" s="44"/>
    </row>
    <row r="498" spans="4:6" x14ac:dyDescent="0.25">
      <c r="D498" s="43"/>
    </row>
    <row r="499" spans="4:6" x14ac:dyDescent="0.25">
      <c r="D499" s="43"/>
      <c r="F499" s="44"/>
    </row>
    <row r="500" spans="4:6" x14ac:dyDescent="0.25">
      <c r="D500" s="43"/>
    </row>
    <row r="501" spans="4:6" x14ac:dyDescent="0.25">
      <c r="D501" s="43"/>
    </row>
    <row r="502" spans="4:6" x14ac:dyDescent="0.25">
      <c r="D502" s="43"/>
      <c r="F502" s="44"/>
    </row>
    <row r="503" spans="4:6" x14ac:dyDescent="0.25">
      <c r="D503" s="43"/>
    </row>
    <row r="504" spans="4:6" x14ac:dyDescent="0.25">
      <c r="D504" s="43"/>
      <c r="F504" s="44"/>
    </row>
    <row r="505" spans="4:6" x14ac:dyDescent="0.25">
      <c r="D505" s="43"/>
      <c r="F505" s="44"/>
    </row>
    <row r="506" spans="4:6" x14ac:dyDescent="0.25">
      <c r="D506" s="43"/>
      <c r="F506" s="44"/>
    </row>
    <row r="507" spans="4:6" x14ac:dyDescent="0.25">
      <c r="D507" s="43"/>
      <c r="F507" s="44"/>
    </row>
    <row r="508" spans="4:6" x14ac:dyDescent="0.25">
      <c r="D508" s="43"/>
      <c r="F508" s="44"/>
    </row>
    <row r="509" spans="4:6" x14ac:dyDescent="0.25">
      <c r="D509" s="43"/>
      <c r="F509" s="44"/>
    </row>
    <row r="510" spans="4:6" x14ac:dyDescent="0.25">
      <c r="D510" s="43"/>
    </row>
    <row r="511" spans="4:6" x14ac:dyDescent="0.25">
      <c r="D511" s="43"/>
      <c r="F511" s="44"/>
    </row>
    <row r="512" spans="4:6" x14ac:dyDescent="0.25">
      <c r="D512" s="43"/>
    </row>
    <row r="513" spans="4:6" x14ac:dyDescent="0.25">
      <c r="D513" s="43"/>
    </row>
    <row r="514" spans="4:6" x14ac:dyDescent="0.25">
      <c r="D514" s="43"/>
      <c r="F514" s="44"/>
    </row>
    <row r="515" spans="4:6" x14ac:dyDescent="0.25">
      <c r="D515" s="43"/>
      <c r="F515" s="44"/>
    </row>
    <row r="516" spans="4:6" x14ac:dyDescent="0.25">
      <c r="D516" s="43"/>
      <c r="F516" s="44"/>
    </row>
    <row r="517" spans="4:6" x14ac:dyDescent="0.25">
      <c r="D517" s="43"/>
      <c r="F517" s="44"/>
    </row>
    <row r="518" spans="4:6" x14ac:dyDescent="0.25">
      <c r="D518" s="43"/>
      <c r="F518" s="44"/>
    </row>
    <row r="519" spans="4:6" x14ac:dyDescent="0.25">
      <c r="D519" s="43"/>
      <c r="F519" s="44"/>
    </row>
    <row r="520" spans="4:6" x14ac:dyDescent="0.25">
      <c r="D520" s="43"/>
      <c r="F520" s="44"/>
    </row>
    <row r="521" spans="4:6" x14ac:dyDescent="0.25">
      <c r="D521" s="43"/>
      <c r="F521" s="44"/>
    </row>
    <row r="522" spans="4:6" x14ac:dyDescent="0.25">
      <c r="D522" s="43"/>
      <c r="F522" s="44"/>
    </row>
    <row r="523" spans="4:6" x14ac:dyDescent="0.25">
      <c r="D523" s="43"/>
    </row>
    <row r="524" spans="4:6" x14ac:dyDescent="0.25">
      <c r="D524" s="43"/>
    </row>
    <row r="525" spans="4:6" x14ac:dyDescent="0.25">
      <c r="D525" s="43"/>
      <c r="F525" s="44"/>
    </row>
    <row r="526" spans="4:6" x14ac:dyDescent="0.25">
      <c r="D526" s="43"/>
    </row>
    <row r="527" spans="4:6" x14ac:dyDescent="0.25">
      <c r="D527" s="43"/>
      <c r="F527" s="44"/>
    </row>
    <row r="528" spans="4:6" x14ac:dyDescent="0.25">
      <c r="D528" s="43"/>
      <c r="F528" s="44"/>
    </row>
    <row r="529" spans="4:6" x14ac:dyDescent="0.25">
      <c r="D529" s="43"/>
      <c r="F529" s="44"/>
    </row>
    <row r="530" spans="4:6" x14ac:dyDescent="0.25">
      <c r="D530" s="43"/>
      <c r="F530" s="44"/>
    </row>
    <row r="531" spans="4:6" x14ac:dyDescent="0.25">
      <c r="D531" s="43"/>
      <c r="F531" s="44"/>
    </row>
    <row r="532" spans="4:6" x14ac:dyDescent="0.25">
      <c r="D532" s="43"/>
      <c r="F532" s="44"/>
    </row>
    <row r="533" spans="4:6" x14ac:dyDescent="0.25">
      <c r="D533" s="43"/>
      <c r="F533" s="44"/>
    </row>
    <row r="534" spans="4:6" x14ac:dyDescent="0.25">
      <c r="D534" s="43"/>
      <c r="F534" s="44"/>
    </row>
    <row r="535" spans="4:6" x14ac:dyDescent="0.25">
      <c r="D535" s="43"/>
      <c r="F535" s="44"/>
    </row>
    <row r="536" spans="4:6" x14ac:dyDescent="0.25">
      <c r="D536" s="43"/>
    </row>
    <row r="537" spans="4:6" x14ac:dyDescent="0.25">
      <c r="D537" s="43"/>
      <c r="F537" s="44"/>
    </row>
    <row r="538" spans="4:6" x14ac:dyDescent="0.25">
      <c r="D538" s="43"/>
    </row>
    <row r="539" spans="4:6" x14ac:dyDescent="0.25">
      <c r="D539" s="43"/>
    </row>
    <row r="540" spans="4:6" x14ac:dyDescent="0.25">
      <c r="D540" s="43"/>
      <c r="F540" s="44"/>
    </row>
    <row r="541" spans="4:6" x14ac:dyDescent="0.25">
      <c r="D541" s="43"/>
    </row>
    <row r="542" spans="4:6" x14ac:dyDescent="0.25">
      <c r="D542" s="43"/>
      <c r="F542" s="44"/>
    </row>
    <row r="543" spans="4:6" x14ac:dyDescent="0.25">
      <c r="D543" s="43"/>
      <c r="F543" s="44"/>
    </row>
    <row r="544" spans="4:6" x14ac:dyDescent="0.25">
      <c r="D544" s="43"/>
      <c r="F544" s="44"/>
    </row>
    <row r="545" spans="4:6" x14ac:dyDescent="0.25">
      <c r="D545" s="43"/>
      <c r="F545" s="44"/>
    </row>
    <row r="546" spans="4:6" x14ac:dyDescent="0.25">
      <c r="D546" s="43"/>
      <c r="F546" s="44"/>
    </row>
    <row r="547" spans="4:6" x14ac:dyDescent="0.25">
      <c r="D547" s="43"/>
      <c r="F547" s="44"/>
    </row>
    <row r="548" spans="4:6" x14ac:dyDescent="0.25">
      <c r="D548" s="43"/>
      <c r="F548" s="44"/>
    </row>
    <row r="549" spans="4:6" x14ac:dyDescent="0.25">
      <c r="D549" s="43"/>
      <c r="F549" s="44"/>
    </row>
    <row r="550" spans="4:6" x14ac:dyDescent="0.25">
      <c r="D550" s="43"/>
      <c r="F550" s="44"/>
    </row>
    <row r="551" spans="4:6" x14ac:dyDescent="0.25">
      <c r="D551" s="43"/>
      <c r="F551" s="44"/>
    </row>
    <row r="552" spans="4:6" x14ac:dyDescent="0.25">
      <c r="D552" s="43"/>
      <c r="F552" s="44"/>
    </row>
    <row r="553" spans="4:6" x14ac:dyDescent="0.25">
      <c r="D553" s="43"/>
      <c r="F553" s="44"/>
    </row>
    <row r="554" spans="4:6" x14ac:dyDescent="0.25">
      <c r="D554" s="43"/>
    </row>
    <row r="555" spans="4:6" x14ac:dyDescent="0.25">
      <c r="D555" s="43"/>
      <c r="F555" s="44"/>
    </row>
    <row r="556" spans="4:6" x14ac:dyDescent="0.25">
      <c r="D556" s="43"/>
      <c r="F556" s="44"/>
    </row>
    <row r="557" spans="4:6" x14ac:dyDescent="0.25">
      <c r="D557" s="43"/>
      <c r="F557" s="44"/>
    </row>
    <row r="558" spans="4:6" x14ac:dyDescent="0.25">
      <c r="D558" s="43"/>
      <c r="F558" s="44"/>
    </row>
    <row r="559" spans="4:6" x14ac:dyDescent="0.25">
      <c r="D559" s="43"/>
      <c r="F559" s="44"/>
    </row>
    <row r="560" spans="4:6" x14ac:dyDescent="0.25">
      <c r="D560" s="43"/>
      <c r="F560" s="44"/>
    </row>
    <row r="561" spans="4:6" x14ac:dyDescent="0.25">
      <c r="D561" s="43"/>
    </row>
    <row r="562" spans="4:6" x14ac:dyDescent="0.25">
      <c r="D562" s="43"/>
      <c r="F562" s="44"/>
    </row>
    <row r="563" spans="4:6" x14ac:dyDescent="0.25">
      <c r="D563" s="43"/>
      <c r="F563" s="44"/>
    </row>
    <row r="564" spans="4:6" x14ac:dyDescent="0.25">
      <c r="D564" s="43"/>
      <c r="F564" s="44"/>
    </row>
    <row r="565" spans="4:6" x14ac:dyDescent="0.25">
      <c r="D565" s="43"/>
    </row>
    <row r="566" spans="4:6" x14ac:dyDescent="0.25">
      <c r="D566" s="43"/>
    </row>
    <row r="567" spans="4:6" x14ac:dyDescent="0.25">
      <c r="D567" s="43"/>
      <c r="F567" s="44"/>
    </row>
    <row r="568" spans="4:6" x14ac:dyDescent="0.25">
      <c r="D568" s="43"/>
      <c r="F568" s="44"/>
    </row>
    <row r="569" spans="4:6" x14ac:dyDescent="0.25">
      <c r="D569" s="43"/>
      <c r="F569" s="44"/>
    </row>
    <row r="570" spans="4:6" x14ac:dyDescent="0.25">
      <c r="D570" s="43"/>
    </row>
    <row r="571" spans="4:6" x14ac:dyDescent="0.25">
      <c r="D571" s="43"/>
      <c r="F571" s="44"/>
    </row>
    <row r="572" spans="4:6" x14ac:dyDescent="0.25">
      <c r="D572" s="43"/>
      <c r="F572" s="44"/>
    </row>
    <row r="573" spans="4:6" x14ac:dyDescent="0.25">
      <c r="D573" s="43"/>
      <c r="F573" s="44"/>
    </row>
    <row r="574" spans="4:6" x14ac:dyDescent="0.25">
      <c r="D574" s="43"/>
      <c r="F574" s="44"/>
    </row>
    <row r="575" spans="4:6" x14ac:dyDescent="0.25">
      <c r="D575" s="43"/>
      <c r="F575" s="44"/>
    </row>
    <row r="576" spans="4:6" x14ac:dyDescent="0.25">
      <c r="D576" s="43"/>
      <c r="F576" s="44"/>
    </row>
    <row r="577" spans="4:6" x14ac:dyDescent="0.25">
      <c r="D577" s="43"/>
      <c r="F577" s="44"/>
    </row>
    <row r="578" spans="4:6" x14ac:dyDescent="0.25">
      <c r="D578" s="43"/>
      <c r="F578" s="44"/>
    </row>
    <row r="579" spans="4:6" x14ac:dyDescent="0.25">
      <c r="D579" s="43"/>
      <c r="F579" s="44"/>
    </row>
    <row r="580" spans="4:6" x14ac:dyDescent="0.25">
      <c r="D580" s="43"/>
      <c r="F580" s="44"/>
    </row>
    <row r="581" spans="4:6" x14ac:dyDescent="0.25">
      <c r="D581" s="43"/>
      <c r="F581" s="44"/>
    </row>
    <row r="582" spans="4:6" x14ac:dyDescent="0.25">
      <c r="D582" s="43"/>
      <c r="F582" s="44"/>
    </row>
    <row r="583" spans="4:6" x14ac:dyDescent="0.25">
      <c r="D583" s="43"/>
      <c r="F583" s="44"/>
    </row>
    <row r="584" spans="4:6" x14ac:dyDescent="0.25">
      <c r="D584" s="43"/>
      <c r="F584" s="44"/>
    </row>
    <row r="585" spans="4:6" x14ac:dyDescent="0.25">
      <c r="D585" s="43"/>
      <c r="F585" s="44"/>
    </row>
    <row r="586" spans="4:6" x14ac:dyDescent="0.25">
      <c r="D586" s="43"/>
      <c r="F586" s="44"/>
    </row>
    <row r="587" spans="4:6" x14ac:dyDescent="0.25">
      <c r="D587" s="43"/>
    </row>
    <row r="588" spans="4:6" x14ac:dyDescent="0.25">
      <c r="D588" s="43"/>
      <c r="F588" s="44"/>
    </row>
    <row r="589" spans="4:6" x14ac:dyDescent="0.25">
      <c r="D589" s="43"/>
      <c r="F589" s="44"/>
    </row>
    <row r="590" spans="4:6" x14ac:dyDescent="0.25">
      <c r="D590" s="43"/>
    </row>
    <row r="591" spans="4:6" x14ac:dyDescent="0.25">
      <c r="D591" s="43"/>
      <c r="F591" s="44"/>
    </row>
    <row r="592" spans="4:6" x14ac:dyDescent="0.25">
      <c r="D592" s="43"/>
      <c r="F592" s="44"/>
    </row>
    <row r="593" spans="4:6" x14ac:dyDescent="0.25">
      <c r="D593" s="43"/>
    </row>
    <row r="594" spans="4:6" x14ac:dyDescent="0.25">
      <c r="D594" s="43"/>
      <c r="F594" s="44"/>
    </row>
    <row r="595" spans="4:6" x14ac:dyDescent="0.25">
      <c r="D595" s="43"/>
      <c r="F595" s="44"/>
    </row>
    <row r="596" spans="4:6" x14ac:dyDescent="0.25">
      <c r="D596" s="43"/>
    </row>
    <row r="597" spans="4:6" x14ac:dyDescent="0.25">
      <c r="D597" s="43"/>
      <c r="F597" s="44"/>
    </row>
    <row r="598" spans="4:6" x14ac:dyDescent="0.25">
      <c r="D598" s="43"/>
      <c r="F598" s="44"/>
    </row>
    <row r="599" spans="4:6" x14ac:dyDescent="0.25">
      <c r="D599" s="43"/>
      <c r="F599" s="44"/>
    </row>
    <row r="600" spans="4:6" x14ac:dyDescent="0.25">
      <c r="D600" s="43"/>
    </row>
    <row r="601" spans="4:6" x14ac:dyDescent="0.25">
      <c r="D601" s="43"/>
      <c r="F601" s="44"/>
    </row>
    <row r="602" spans="4:6" x14ac:dyDescent="0.25">
      <c r="D602" s="43"/>
      <c r="F602" s="44"/>
    </row>
    <row r="603" spans="4:6" x14ac:dyDescent="0.25">
      <c r="D603" s="43"/>
      <c r="F603" s="44"/>
    </row>
    <row r="604" spans="4:6" x14ac:dyDescent="0.25">
      <c r="D604" s="43"/>
      <c r="F604" s="44"/>
    </row>
    <row r="605" spans="4:6" x14ac:dyDescent="0.25">
      <c r="D605" s="43"/>
    </row>
    <row r="606" spans="4:6" x14ac:dyDescent="0.25">
      <c r="D606" s="43"/>
      <c r="F606" s="44"/>
    </row>
    <row r="607" spans="4:6" x14ac:dyDescent="0.25">
      <c r="D607" s="43"/>
      <c r="F607" s="44"/>
    </row>
    <row r="608" spans="4:6" x14ac:dyDescent="0.25">
      <c r="D608" s="43"/>
    </row>
    <row r="609" spans="4:6" x14ac:dyDescent="0.25">
      <c r="D609" s="43"/>
      <c r="F609" s="44"/>
    </row>
    <row r="610" spans="4:6" x14ac:dyDescent="0.25">
      <c r="D610" s="43"/>
    </row>
    <row r="611" spans="4:6" x14ac:dyDescent="0.25">
      <c r="D611" s="43"/>
      <c r="F611" s="44"/>
    </row>
    <row r="612" spans="4:6" x14ac:dyDescent="0.25">
      <c r="D612" s="43"/>
    </row>
    <row r="613" spans="4:6" x14ac:dyDescent="0.25">
      <c r="D613" s="43"/>
      <c r="F613" s="44"/>
    </row>
    <row r="614" spans="4:6" x14ac:dyDescent="0.25">
      <c r="D614" s="43"/>
    </row>
    <row r="615" spans="4:6" x14ac:dyDescent="0.25">
      <c r="D615" s="43"/>
    </row>
    <row r="616" spans="4:6" x14ac:dyDescent="0.25">
      <c r="D616" s="43"/>
      <c r="F616" s="44"/>
    </row>
    <row r="617" spans="4:6" x14ac:dyDescent="0.25">
      <c r="D617" s="43"/>
      <c r="F617" s="44"/>
    </row>
    <row r="618" spans="4:6" x14ac:dyDescent="0.25">
      <c r="D618" s="43"/>
    </row>
    <row r="619" spans="4:6" x14ac:dyDescent="0.25">
      <c r="D619" s="43"/>
    </row>
    <row r="620" spans="4:6" x14ac:dyDescent="0.25">
      <c r="D620" s="43"/>
      <c r="F620" s="44"/>
    </row>
    <row r="621" spans="4:6" x14ac:dyDescent="0.25">
      <c r="D621" s="43"/>
    </row>
    <row r="622" spans="4:6" x14ac:dyDescent="0.25">
      <c r="D622" s="43"/>
    </row>
    <row r="623" spans="4:6" x14ac:dyDescent="0.25">
      <c r="D623" s="43"/>
      <c r="F623" s="44"/>
    </row>
    <row r="624" spans="4:6" x14ac:dyDescent="0.25">
      <c r="D624" s="43"/>
      <c r="F624" s="44"/>
    </row>
    <row r="625" spans="4:6" x14ac:dyDescent="0.25">
      <c r="D625" s="43"/>
    </row>
    <row r="626" spans="4:6" x14ac:dyDescent="0.25">
      <c r="D626" s="43"/>
    </row>
    <row r="627" spans="4:6" x14ac:dyDescent="0.25">
      <c r="D627" s="43"/>
    </row>
    <row r="628" spans="4:6" x14ac:dyDescent="0.25">
      <c r="D628" s="43"/>
      <c r="F628" s="44"/>
    </row>
    <row r="629" spans="4:6" x14ac:dyDescent="0.25">
      <c r="D629" s="43"/>
    </row>
    <row r="630" spans="4:6" x14ac:dyDescent="0.25">
      <c r="D630" s="43"/>
      <c r="F630" s="44"/>
    </row>
    <row r="631" spans="4:6" x14ac:dyDescent="0.25">
      <c r="D631" s="43"/>
    </row>
    <row r="632" spans="4:6" x14ac:dyDescent="0.25">
      <c r="D632" s="43"/>
      <c r="F632" s="44"/>
    </row>
    <row r="633" spans="4:6" x14ac:dyDescent="0.25">
      <c r="D633" s="43"/>
      <c r="F633" s="44"/>
    </row>
    <row r="634" spans="4:6" x14ac:dyDescent="0.25">
      <c r="D634" s="43"/>
      <c r="F634" s="44"/>
    </row>
    <row r="635" spans="4:6" x14ac:dyDescent="0.25">
      <c r="D635" s="43"/>
    </row>
    <row r="636" spans="4:6" x14ac:dyDescent="0.25">
      <c r="D636" s="43"/>
    </row>
    <row r="637" spans="4:6" x14ac:dyDescent="0.25">
      <c r="D637" s="43"/>
      <c r="F637" s="44"/>
    </row>
    <row r="638" spans="4:6" x14ac:dyDescent="0.25">
      <c r="D638" s="43"/>
      <c r="F638" s="44"/>
    </row>
    <row r="639" spans="4:6" x14ac:dyDescent="0.25">
      <c r="D639" s="43"/>
      <c r="F639" s="44"/>
    </row>
    <row r="640" spans="4:6" x14ac:dyDescent="0.25">
      <c r="D640" s="43"/>
    </row>
    <row r="641" spans="4:6" x14ac:dyDescent="0.25">
      <c r="D641" s="43"/>
    </row>
    <row r="642" spans="4:6" x14ac:dyDescent="0.25">
      <c r="D642" s="43"/>
    </row>
    <row r="643" spans="4:6" x14ac:dyDescent="0.25">
      <c r="D643" s="43"/>
    </row>
    <row r="644" spans="4:6" x14ac:dyDescent="0.25">
      <c r="D644" s="43"/>
    </row>
    <row r="645" spans="4:6" x14ac:dyDescent="0.25">
      <c r="D645" s="43"/>
    </row>
    <row r="646" spans="4:6" x14ac:dyDescent="0.25">
      <c r="D646" s="43"/>
    </row>
    <row r="647" spans="4:6" x14ac:dyDescent="0.25">
      <c r="D647" s="43"/>
      <c r="F647" s="44"/>
    </row>
    <row r="648" spans="4:6" x14ac:dyDescent="0.25">
      <c r="D648" s="43"/>
      <c r="F648" s="44"/>
    </row>
    <row r="649" spans="4:6" x14ac:dyDescent="0.25">
      <c r="D649" s="43"/>
      <c r="F649" s="44"/>
    </row>
    <row r="650" spans="4:6" x14ac:dyDescent="0.25">
      <c r="D650" s="43"/>
      <c r="F650" s="44"/>
    </row>
    <row r="651" spans="4:6" x14ac:dyDescent="0.25">
      <c r="D651" s="43"/>
    </row>
    <row r="652" spans="4:6" x14ac:dyDescent="0.25">
      <c r="D652" s="43"/>
    </row>
    <row r="653" spans="4:6" x14ac:dyDescent="0.25">
      <c r="D653" s="43"/>
      <c r="F653" s="44"/>
    </row>
    <row r="654" spans="4:6" x14ac:dyDescent="0.25">
      <c r="D654" s="43"/>
    </row>
    <row r="655" spans="4:6" x14ac:dyDescent="0.25">
      <c r="D655" s="43"/>
      <c r="F655" s="44"/>
    </row>
    <row r="656" spans="4:6" x14ac:dyDescent="0.25">
      <c r="D656" s="43"/>
    </row>
    <row r="657" spans="4:6" x14ac:dyDescent="0.25">
      <c r="D657" s="43"/>
      <c r="F657" s="44"/>
    </row>
    <row r="658" spans="4:6" x14ac:dyDescent="0.25">
      <c r="D658" s="43"/>
      <c r="F658" s="44"/>
    </row>
    <row r="659" spans="4:6" x14ac:dyDescent="0.25">
      <c r="D659" s="43"/>
    </row>
    <row r="660" spans="4:6" x14ac:dyDescent="0.25">
      <c r="D660" s="43"/>
      <c r="F660" s="44"/>
    </row>
    <row r="661" spans="4:6" x14ac:dyDescent="0.25">
      <c r="D661" s="43"/>
      <c r="F661" s="44"/>
    </row>
    <row r="662" spans="4:6" x14ac:dyDescent="0.25">
      <c r="D662" s="43"/>
      <c r="F662" s="44"/>
    </row>
    <row r="663" spans="4:6" x14ac:dyDescent="0.25">
      <c r="D663" s="43"/>
    </row>
    <row r="664" spans="4:6" x14ac:dyDescent="0.25">
      <c r="D664" s="43"/>
    </row>
    <row r="665" spans="4:6" x14ac:dyDescent="0.25">
      <c r="D665" s="43"/>
    </row>
    <row r="666" spans="4:6" x14ac:dyDescent="0.25">
      <c r="D666" s="43"/>
      <c r="F666" s="44"/>
    </row>
    <row r="667" spans="4:6" x14ac:dyDescent="0.25">
      <c r="D667" s="43"/>
      <c r="F667" s="44"/>
    </row>
    <row r="668" spans="4:6" x14ac:dyDescent="0.25">
      <c r="D668" s="43"/>
    </row>
    <row r="669" spans="4:6" x14ac:dyDescent="0.25">
      <c r="D669" s="43"/>
      <c r="F669" s="44"/>
    </row>
    <row r="670" spans="4:6" x14ac:dyDescent="0.25">
      <c r="D670" s="43"/>
      <c r="F670" s="44"/>
    </row>
    <row r="671" spans="4:6" x14ac:dyDescent="0.25">
      <c r="D671" s="43"/>
      <c r="F671" s="44"/>
    </row>
    <row r="672" spans="4:6" x14ac:dyDescent="0.25">
      <c r="D672" s="43"/>
      <c r="F672" s="44"/>
    </row>
    <row r="673" spans="4:6" x14ac:dyDescent="0.25">
      <c r="D673" s="43"/>
      <c r="F673" s="44"/>
    </row>
    <row r="674" spans="4:6" x14ac:dyDescent="0.25">
      <c r="D674" s="43"/>
      <c r="F674" s="44"/>
    </row>
    <row r="675" spans="4:6" x14ac:dyDescent="0.25">
      <c r="D675" s="43"/>
      <c r="F675" s="44"/>
    </row>
    <row r="676" spans="4:6" x14ac:dyDescent="0.25">
      <c r="D676" s="43"/>
    </row>
    <row r="677" spans="4:6" x14ac:dyDescent="0.25">
      <c r="D677" s="43"/>
      <c r="F677" s="44"/>
    </row>
    <row r="678" spans="4:6" x14ac:dyDescent="0.25">
      <c r="D678" s="43"/>
      <c r="F678" s="44"/>
    </row>
    <row r="679" spans="4:6" x14ac:dyDescent="0.25">
      <c r="D679" s="43"/>
      <c r="F679" s="44"/>
    </row>
    <row r="680" spans="4:6" x14ac:dyDescent="0.25">
      <c r="D680" s="43"/>
      <c r="F680" s="44"/>
    </row>
    <row r="681" spans="4:6" x14ac:dyDescent="0.25">
      <c r="D681" s="43"/>
      <c r="F681" s="44"/>
    </row>
    <row r="682" spans="4:6" x14ac:dyDescent="0.25">
      <c r="D682" s="43"/>
      <c r="F682" s="44"/>
    </row>
    <row r="683" spans="4:6" x14ac:dyDescent="0.25">
      <c r="D683" s="43"/>
      <c r="F683" s="44"/>
    </row>
    <row r="684" spans="4:6" x14ac:dyDescent="0.25">
      <c r="D684" s="43"/>
      <c r="F684" s="44"/>
    </row>
    <row r="685" spans="4:6" x14ac:dyDescent="0.25">
      <c r="D685" s="43"/>
    </row>
    <row r="686" spans="4:6" x14ac:dyDescent="0.25">
      <c r="D686" s="43"/>
    </row>
    <row r="687" spans="4:6" x14ac:dyDescent="0.25">
      <c r="D687" s="43"/>
      <c r="F687" s="44"/>
    </row>
    <row r="688" spans="4:6" x14ac:dyDescent="0.25">
      <c r="D688" s="43"/>
    </row>
    <row r="689" spans="4:6" x14ac:dyDescent="0.25">
      <c r="D689" s="43"/>
      <c r="F689" s="44"/>
    </row>
    <row r="690" spans="4:6" x14ac:dyDescent="0.25">
      <c r="D690" s="43"/>
      <c r="F690" s="44"/>
    </row>
    <row r="691" spans="4:6" x14ac:dyDescent="0.25">
      <c r="D691" s="43"/>
      <c r="F691" s="44"/>
    </row>
    <row r="692" spans="4:6" x14ac:dyDescent="0.25">
      <c r="D692" s="43"/>
    </row>
    <row r="693" spans="4:6" x14ac:dyDescent="0.25">
      <c r="D693" s="43"/>
      <c r="F693" s="44"/>
    </row>
    <row r="694" spans="4:6" x14ac:dyDescent="0.25">
      <c r="D694" s="43"/>
    </row>
    <row r="695" spans="4:6" x14ac:dyDescent="0.25">
      <c r="D695" s="43"/>
    </row>
    <row r="696" spans="4:6" x14ac:dyDescent="0.25">
      <c r="D696" s="43"/>
    </row>
    <row r="697" spans="4:6" x14ac:dyDescent="0.25">
      <c r="D697" s="43"/>
      <c r="F697" s="44"/>
    </row>
    <row r="698" spans="4:6" x14ac:dyDescent="0.25">
      <c r="D698" s="43"/>
      <c r="F698" s="44"/>
    </row>
    <row r="699" spans="4:6" x14ac:dyDescent="0.25">
      <c r="D699" s="43"/>
      <c r="F699" s="44"/>
    </row>
    <row r="700" spans="4:6" x14ac:dyDescent="0.25">
      <c r="D700" s="43"/>
      <c r="F700" s="44"/>
    </row>
    <row r="701" spans="4:6" x14ac:dyDescent="0.25">
      <c r="D701" s="43"/>
    </row>
    <row r="702" spans="4:6" x14ac:dyDescent="0.25">
      <c r="D702" s="43"/>
    </row>
    <row r="703" spans="4:6" x14ac:dyDescent="0.25">
      <c r="D703" s="43"/>
    </row>
    <row r="704" spans="4:6" x14ac:dyDescent="0.25">
      <c r="D704" s="43"/>
    </row>
    <row r="705" spans="4:6" x14ac:dyDescent="0.25">
      <c r="D705" s="43"/>
      <c r="F705" s="44"/>
    </row>
    <row r="706" spans="4:6" x14ac:dyDescent="0.25">
      <c r="D706" s="43"/>
    </row>
    <row r="707" spans="4:6" x14ac:dyDescent="0.25">
      <c r="D707" s="43"/>
      <c r="F707" s="44"/>
    </row>
    <row r="708" spans="4:6" x14ac:dyDescent="0.25">
      <c r="D708" s="43"/>
      <c r="F708" s="44"/>
    </row>
    <row r="709" spans="4:6" x14ac:dyDescent="0.25">
      <c r="D709" s="43"/>
      <c r="F709" s="44"/>
    </row>
    <row r="710" spans="4:6" x14ac:dyDescent="0.25">
      <c r="D710" s="43"/>
    </row>
    <row r="711" spans="4:6" x14ac:dyDescent="0.25">
      <c r="D711" s="43"/>
    </row>
    <row r="712" spans="4:6" x14ac:dyDescent="0.25">
      <c r="D712" s="43"/>
    </row>
    <row r="713" spans="4:6" x14ac:dyDescent="0.25">
      <c r="D713" s="43"/>
      <c r="F713" s="44"/>
    </row>
    <row r="714" spans="4:6" x14ac:dyDescent="0.25">
      <c r="D714" s="43"/>
      <c r="F714" s="44"/>
    </row>
    <row r="715" spans="4:6" x14ac:dyDescent="0.25">
      <c r="D715" s="43"/>
    </row>
    <row r="716" spans="4:6" x14ac:dyDescent="0.25">
      <c r="D716" s="43"/>
      <c r="F716" s="44"/>
    </row>
    <row r="717" spans="4:6" x14ac:dyDescent="0.25">
      <c r="D717" s="43"/>
      <c r="F717" s="44"/>
    </row>
    <row r="718" spans="4:6" x14ac:dyDescent="0.25">
      <c r="D718" s="43"/>
      <c r="F718" s="44"/>
    </row>
    <row r="719" spans="4:6" x14ac:dyDescent="0.25">
      <c r="D719" s="43"/>
    </row>
    <row r="720" spans="4:6" x14ac:dyDescent="0.25">
      <c r="D720" s="43"/>
      <c r="F720" s="44"/>
    </row>
    <row r="721" spans="4:6" x14ac:dyDescent="0.25">
      <c r="D721" s="43"/>
    </row>
    <row r="722" spans="4:6" x14ac:dyDescent="0.25">
      <c r="D722" s="43"/>
    </row>
    <row r="723" spans="4:6" x14ac:dyDescent="0.25">
      <c r="D723" s="43"/>
      <c r="F723" s="44"/>
    </row>
    <row r="724" spans="4:6" x14ac:dyDescent="0.25">
      <c r="D724" s="43"/>
      <c r="F724" s="44"/>
    </row>
    <row r="725" spans="4:6" x14ac:dyDescent="0.25">
      <c r="D725" s="43"/>
    </row>
    <row r="726" spans="4:6" x14ac:dyDescent="0.25">
      <c r="D726" s="43"/>
      <c r="F726" s="44"/>
    </row>
    <row r="727" spans="4:6" x14ac:dyDescent="0.25">
      <c r="D727" s="43"/>
    </row>
    <row r="728" spans="4:6" x14ac:dyDescent="0.25">
      <c r="D728" s="43"/>
    </row>
    <row r="729" spans="4:6" x14ac:dyDescent="0.25">
      <c r="D729" s="43"/>
      <c r="F729" s="44"/>
    </row>
    <row r="730" spans="4:6" x14ac:dyDescent="0.25">
      <c r="D730" s="43"/>
      <c r="F730" s="44"/>
    </row>
    <row r="731" spans="4:6" x14ac:dyDescent="0.25">
      <c r="D731" s="43"/>
    </row>
    <row r="732" spans="4:6" x14ac:dyDescent="0.25">
      <c r="D732" s="43"/>
    </row>
    <row r="733" spans="4:6" x14ac:dyDescent="0.25">
      <c r="D733" s="43"/>
      <c r="F733" s="44"/>
    </row>
    <row r="734" spans="4:6" x14ac:dyDescent="0.25">
      <c r="D734" s="43"/>
      <c r="F734" s="44"/>
    </row>
    <row r="735" spans="4:6" x14ac:dyDescent="0.25">
      <c r="D735" s="43"/>
      <c r="F735" s="44"/>
    </row>
    <row r="736" spans="4:6" x14ac:dyDescent="0.25">
      <c r="D736" s="43"/>
      <c r="F736" s="44"/>
    </row>
    <row r="737" spans="4:6" x14ac:dyDescent="0.25">
      <c r="D737" s="43"/>
      <c r="F737" s="44"/>
    </row>
    <row r="738" spans="4:6" x14ac:dyDescent="0.25">
      <c r="D738" s="43"/>
      <c r="F738" s="44"/>
    </row>
    <row r="739" spans="4:6" x14ac:dyDescent="0.25">
      <c r="D739" s="43"/>
      <c r="F739" s="44"/>
    </row>
    <row r="740" spans="4:6" x14ac:dyDescent="0.25">
      <c r="D740" s="43"/>
      <c r="F740" s="44"/>
    </row>
    <row r="741" spans="4:6" x14ac:dyDescent="0.25">
      <c r="D741" s="43"/>
    </row>
    <row r="742" spans="4:6" x14ac:dyDescent="0.25">
      <c r="D742" s="43"/>
      <c r="F742" s="44"/>
    </row>
    <row r="743" spans="4:6" x14ac:dyDescent="0.25">
      <c r="D743" s="43"/>
      <c r="F743" s="44"/>
    </row>
    <row r="744" spans="4:6" x14ac:dyDescent="0.25">
      <c r="D744" s="43"/>
      <c r="F744" s="44"/>
    </row>
    <row r="745" spans="4:6" x14ac:dyDescent="0.25">
      <c r="D745" s="43"/>
      <c r="F745" s="44"/>
    </row>
    <row r="746" spans="4:6" x14ac:dyDescent="0.25">
      <c r="D746" s="43"/>
      <c r="F746" s="44"/>
    </row>
    <row r="747" spans="4:6" x14ac:dyDescent="0.25">
      <c r="D747" s="43"/>
    </row>
    <row r="748" spans="4:6" x14ac:dyDescent="0.25">
      <c r="D748" s="43"/>
      <c r="F748" s="44"/>
    </row>
    <row r="749" spans="4:6" x14ac:dyDescent="0.25">
      <c r="D749" s="43"/>
    </row>
    <row r="750" spans="4:6" x14ac:dyDescent="0.25">
      <c r="D750" s="43"/>
      <c r="F750" s="44"/>
    </row>
    <row r="751" spans="4:6" x14ac:dyDescent="0.25">
      <c r="D751" s="43"/>
    </row>
    <row r="752" spans="4:6" x14ac:dyDescent="0.25">
      <c r="D752" s="43"/>
      <c r="F752" s="44"/>
    </row>
    <row r="753" spans="4:6" x14ac:dyDescent="0.25">
      <c r="D753" s="43"/>
      <c r="F753" s="44"/>
    </row>
    <row r="754" spans="4:6" x14ac:dyDescent="0.25">
      <c r="D754" s="43"/>
      <c r="F754" s="44"/>
    </row>
    <row r="755" spans="4:6" x14ac:dyDescent="0.25">
      <c r="D755" s="43"/>
      <c r="F755" s="44"/>
    </row>
    <row r="756" spans="4:6" x14ac:dyDescent="0.25">
      <c r="D756" s="43"/>
      <c r="F756" s="44"/>
    </row>
    <row r="757" spans="4:6" x14ac:dyDescent="0.25">
      <c r="D757" s="43"/>
    </row>
    <row r="758" spans="4:6" x14ac:dyDescent="0.25">
      <c r="D758" s="43"/>
    </row>
    <row r="759" spans="4:6" x14ac:dyDescent="0.25">
      <c r="D759" s="43"/>
    </row>
    <row r="760" spans="4:6" x14ac:dyDescent="0.25">
      <c r="D760" s="43"/>
      <c r="F760" s="44"/>
    </row>
    <row r="761" spans="4:6" x14ac:dyDescent="0.25">
      <c r="D761" s="43"/>
      <c r="F761" s="44"/>
    </row>
    <row r="762" spans="4:6" x14ac:dyDescent="0.25">
      <c r="D762" s="43"/>
      <c r="F762" s="44"/>
    </row>
    <row r="763" spans="4:6" x14ac:dyDescent="0.25">
      <c r="D763" s="43"/>
      <c r="F763" s="44"/>
    </row>
    <row r="764" spans="4:6" x14ac:dyDescent="0.25">
      <c r="D764" s="43"/>
      <c r="F764" s="44"/>
    </row>
    <row r="765" spans="4:6" x14ac:dyDescent="0.25">
      <c r="D765" s="43"/>
      <c r="F765" s="44"/>
    </row>
    <row r="766" spans="4:6" x14ac:dyDescent="0.25">
      <c r="D766" s="43"/>
      <c r="F766" s="44"/>
    </row>
    <row r="767" spans="4:6" x14ac:dyDescent="0.25">
      <c r="D767" s="43"/>
      <c r="F767" s="44"/>
    </row>
    <row r="768" spans="4:6" x14ac:dyDescent="0.25">
      <c r="D768" s="43"/>
    </row>
    <row r="769" spans="4:6" x14ac:dyDescent="0.25">
      <c r="D769" s="43"/>
      <c r="F769" s="44"/>
    </row>
    <row r="770" spans="4:6" x14ac:dyDescent="0.25">
      <c r="D770" s="43"/>
      <c r="F770" s="44"/>
    </row>
    <row r="771" spans="4:6" x14ac:dyDescent="0.25">
      <c r="D771" s="43"/>
      <c r="F771" s="44"/>
    </row>
    <row r="772" spans="4:6" x14ac:dyDescent="0.25">
      <c r="D772" s="43"/>
      <c r="F772" s="44"/>
    </row>
    <row r="773" spans="4:6" x14ac:dyDescent="0.25">
      <c r="D773" s="43"/>
      <c r="F773" s="44"/>
    </row>
    <row r="774" spans="4:6" x14ac:dyDescent="0.25">
      <c r="D774" s="43"/>
      <c r="F774" s="44"/>
    </row>
    <row r="775" spans="4:6" x14ac:dyDescent="0.25">
      <c r="D775" s="43"/>
      <c r="F775" s="44"/>
    </row>
    <row r="776" spans="4:6" x14ac:dyDescent="0.25">
      <c r="D776" s="43"/>
      <c r="F776" s="44"/>
    </row>
    <row r="777" spans="4:6" x14ac:dyDescent="0.25">
      <c r="D777" s="43"/>
      <c r="F777" s="44"/>
    </row>
    <row r="778" spans="4:6" x14ac:dyDescent="0.25">
      <c r="D778" s="43"/>
    </row>
    <row r="779" spans="4:6" x14ac:dyDescent="0.25">
      <c r="D779" s="43"/>
      <c r="F779" s="44"/>
    </row>
    <row r="780" spans="4:6" x14ac:dyDescent="0.25">
      <c r="D780" s="43"/>
    </row>
    <row r="781" spans="4:6" x14ac:dyDescent="0.25">
      <c r="D781" s="43"/>
      <c r="F781" s="44"/>
    </row>
    <row r="782" spans="4:6" x14ac:dyDescent="0.25">
      <c r="D782" s="43"/>
      <c r="F782" s="44"/>
    </row>
    <row r="783" spans="4:6" x14ac:dyDescent="0.25">
      <c r="D783" s="43"/>
      <c r="F783" s="44"/>
    </row>
    <row r="784" spans="4:6" x14ac:dyDescent="0.25">
      <c r="D784" s="43"/>
    </row>
    <row r="785" spans="4:6" x14ac:dyDescent="0.25">
      <c r="D785" s="43"/>
      <c r="F785" s="44"/>
    </row>
    <row r="786" spans="4:6" x14ac:dyDescent="0.25">
      <c r="D786" s="43"/>
      <c r="F786" s="44"/>
    </row>
    <row r="787" spans="4:6" x14ac:dyDescent="0.25">
      <c r="D787" s="43"/>
      <c r="F787" s="44"/>
    </row>
    <row r="788" spans="4:6" x14ac:dyDescent="0.25">
      <c r="D788" s="43"/>
      <c r="F788" s="44"/>
    </row>
    <row r="789" spans="4:6" x14ac:dyDescent="0.25">
      <c r="D789" s="43"/>
      <c r="F789" s="44"/>
    </row>
    <row r="790" spans="4:6" x14ac:dyDescent="0.25">
      <c r="D790" s="43"/>
      <c r="F790" s="44"/>
    </row>
    <row r="791" spans="4:6" x14ac:dyDescent="0.25">
      <c r="D791" s="43"/>
    </row>
    <row r="792" spans="4:6" x14ac:dyDescent="0.25">
      <c r="D792" s="43"/>
      <c r="F792" s="44"/>
    </row>
    <row r="793" spans="4:6" x14ac:dyDescent="0.25">
      <c r="D793" s="43"/>
      <c r="F793" s="44"/>
    </row>
    <row r="794" spans="4:6" x14ac:dyDescent="0.25">
      <c r="D794" s="43"/>
      <c r="F794" s="44"/>
    </row>
    <row r="795" spans="4:6" x14ac:dyDescent="0.25">
      <c r="D795" s="43"/>
    </row>
    <row r="796" spans="4:6" x14ac:dyDescent="0.25">
      <c r="D796" s="43"/>
    </row>
    <row r="797" spans="4:6" x14ac:dyDescent="0.25">
      <c r="D797" s="43"/>
    </row>
    <row r="798" spans="4:6" x14ac:dyDescent="0.25">
      <c r="D798" s="43"/>
    </row>
    <row r="799" spans="4:6" x14ac:dyDescent="0.25">
      <c r="D799" s="43"/>
    </row>
    <row r="800" spans="4:6" x14ac:dyDescent="0.25">
      <c r="D800" s="43"/>
      <c r="F800" s="44"/>
    </row>
    <row r="801" spans="4:6" x14ac:dyDescent="0.25">
      <c r="D801" s="43"/>
      <c r="F801" s="44"/>
    </row>
    <row r="802" spans="4:6" x14ac:dyDescent="0.25">
      <c r="D802" s="43"/>
    </row>
    <row r="803" spans="4:6" x14ac:dyDescent="0.25">
      <c r="D803" s="43"/>
    </row>
    <row r="804" spans="4:6" x14ac:dyDescent="0.25">
      <c r="D804" s="43"/>
      <c r="F804" s="44"/>
    </row>
    <row r="805" spans="4:6" x14ac:dyDescent="0.25">
      <c r="D805" s="43"/>
      <c r="F805" s="44"/>
    </row>
    <row r="806" spans="4:6" x14ac:dyDescent="0.25">
      <c r="D806" s="43"/>
      <c r="F806" s="44"/>
    </row>
    <row r="807" spans="4:6" x14ac:dyDescent="0.25">
      <c r="D807" s="43"/>
      <c r="F807" s="44"/>
    </row>
    <row r="808" spans="4:6" x14ac:dyDescent="0.25">
      <c r="D808" s="43"/>
    </row>
    <row r="809" spans="4:6" x14ac:dyDescent="0.25">
      <c r="D809" s="43"/>
    </row>
    <row r="810" spans="4:6" x14ac:dyDescent="0.25">
      <c r="D810" s="43"/>
    </row>
    <row r="811" spans="4:6" x14ac:dyDescent="0.25">
      <c r="D811" s="43"/>
    </row>
    <row r="812" spans="4:6" x14ac:dyDescent="0.25">
      <c r="D812" s="43"/>
      <c r="F812" s="44"/>
    </row>
    <row r="813" spans="4:6" x14ac:dyDescent="0.25">
      <c r="D813" s="43"/>
      <c r="F813" s="44"/>
    </row>
    <row r="814" spans="4:6" x14ac:dyDescent="0.25">
      <c r="D814" s="43"/>
      <c r="F814" s="44"/>
    </row>
    <row r="815" spans="4:6" x14ac:dyDescent="0.25">
      <c r="D815" s="43"/>
    </row>
    <row r="816" spans="4:6" x14ac:dyDescent="0.25">
      <c r="D816" s="43"/>
      <c r="F816" s="44"/>
    </row>
    <row r="817" spans="4:6" x14ac:dyDescent="0.25">
      <c r="D817" s="43"/>
    </row>
    <row r="818" spans="4:6" x14ac:dyDescent="0.25">
      <c r="D818" s="43"/>
    </row>
    <row r="819" spans="4:6" x14ac:dyDescent="0.25">
      <c r="D819" s="43"/>
      <c r="F819" s="44"/>
    </row>
    <row r="820" spans="4:6" x14ac:dyDescent="0.25">
      <c r="D820" s="43"/>
    </row>
    <row r="821" spans="4:6" x14ac:dyDescent="0.25">
      <c r="D821" s="43"/>
      <c r="F821" s="44"/>
    </row>
    <row r="822" spans="4:6" x14ac:dyDescent="0.25">
      <c r="D822" s="43"/>
      <c r="F822" s="44"/>
    </row>
    <row r="823" spans="4:6" x14ac:dyDescent="0.25">
      <c r="D823" s="43"/>
      <c r="F823" s="44"/>
    </row>
    <row r="824" spans="4:6" x14ac:dyDescent="0.25">
      <c r="D824" s="43"/>
    </row>
    <row r="825" spans="4:6" x14ac:dyDescent="0.25">
      <c r="D825" s="43"/>
    </row>
    <row r="826" spans="4:6" x14ac:dyDescent="0.25">
      <c r="D826" s="43"/>
      <c r="F826" s="44"/>
    </row>
    <row r="827" spans="4:6" x14ac:dyDescent="0.25">
      <c r="D827" s="43"/>
      <c r="F827" s="44"/>
    </row>
    <row r="828" spans="4:6" x14ac:dyDescent="0.25">
      <c r="D828" s="43"/>
      <c r="F828" s="44"/>
    </row>
    <row r="829" spans="4:6" x14ac:dyDescent="0.25">
      <c r="D829" s="43"/>
      <c r="F829" s="44"/>
    </row>
    <row r="830" spans="4:6" x14ac:dyDescent="0.25">
      <c r="D830" s="43"/>
      <c r="F830" s="44"/>
    </row>
    <row r="831" spans="4:6" x14ac:dyDescent="0.25">
      <c r="D831" s="43"/>
    </row>
    <row r="832" spans="4:6" x14ac:dyDescent="0.25">
      <c r="D832" s="43"/>
      <c r="F832" s="44"/>
    </row>
    <row r="833" spans="4:6" x14ac:dyDescent="0.25">
      <c r="D833" s="43"/>
      <c r="F833" s="44"/>
    </row>
    <row r="834" spans="4:6" x14ac:dyDescent="0.25">
      <c r="D834" s="43"/>
    </row>
    <row r="835" spans="4:6" x14ac:dyDescent="0.25">
      <c r="D835" s="43"/>
    </row>
    <row r="836" spans="4:6" x14ac:dyDescent="0.25">
      <c r="D836" s="43"/>
      <c r="F836" s="44"/>
    </row>
    <row r="837" spans="4:6" x14ac:dyDescent="0.25">
      <c r="D837" s="43"/>
      <c r="F837" s="44"/>
    </row>
    <row r="838" spans="4:6" x14ac:dyDescent="0.25">
      <c r="D838" s="43"/>
    </row>
    <row r="839" spans="4:6" x14ac:dyDescent="0.25">
      <c r="D839" s="43"/>
      <c r="F839" s="44"/>
    </row>
    <row r="840" spans="4:6" x14ac:dyDescent="0.25">
      <c r="D840" s="43"/>
    </row>
    <row r="841" spans="4:6" x14ac:dyDescent="0.25">
      <c r="D841" s="43"/>
      <c r="F841" s="44"/>
    </row>
    <row r="842" spans="4:6" x14ac:dyDescent="0.25">
      <c r="D842" s="43"/>
      <c r="F842" s="44"/>
    </row>
    <row r="843" spans="4:6" x14ac:dyDescent="0.25">
      <c r="D843" s="43"/>
      <c r="F843" s="44"/>
    </row>
    <row r="844" spans="4:6" x14ac:dyDescent="0.25">
      <c r="D844" s="43"/>
    </row>
    <row r="845" spans="4:6" x14ac:dyDescent="0.25">
      <c r="D845" s="43"/>
    </row>
    <row r="846" spans="4:6" x14ac:dyDescent="0.25">
      <c r="D846" s="43"/>
    </row>
    <row r="847" spans="4:6" x14ac:dyDescent="0.25">
      <c r="D847" s="43"/>
    </row>
    <row r="848" spans="4:6" x14ac:dyDescent="0.25">
      <c r="D848" s="43"/>
      <c r="F848" s="44"/>
    </row>
    <row r="849" spans="4:6" x14ac:dyDescent="0.25">
      <c r="D849" s="43"/>
    </row>
    <row r="850" spans="4:6" x14ac:dyDescent="0.25">
      <c r="D850" s="43"/>
    </row>
    <row r="851" spans="4:6" x14ac:dyDescent="0.25">
      <c r="D851" s="43"/>
      <c r="F851" s="44"/>
    </row>
    <row r="852" spans="4:6" x14ac:dyDescent="0.25">
      <c r="D852" s="43"/>
      <c r="F852" s="44"/>
    </row>
    <row r="853" spans="4:6" x14ac:dyDescent="0.25">
      <c r="D853" s="43"/>
      <c r="F853" s="44"/>
    </row>
    <row r="854" spans="4:6" x14ac:dyDescent="0.25">
      <c r="D854" s="43"/>
      <c r="F854" s="44"/>
    </row>
    <row r="855" spans="4:6" x14ac:dyDescent="0.25">
      <c r="D855" s="43"/>
      <c r="F855" s="44"/>
    </row>
    <row r="856" spans="4:6" x14ac:dyDescent="0.25">
      <c r="D856" s="43"/>
      <c r="F856" s="44"/>
    </row>
    <row r="857" spans="4:6" x14ac:dyDescent="0.25">
      <c r="D857" s="43"/>
    </row>
    <row r="858" spans="4:6" x14ac:dyDescent="0.25">
      <c r="D858" s="43"/>
      <c r="F858" s="44"/>
    </row>
    <row r="859" spans="4:6" x14ac:dyDescent="0.25">
      <c r="D859" s="43"/>
    </row>
    <row r="860" spans="4:6" x14ac:dyDescent="0.25">
      <c r="D860" s="43"/>
    </row>
    <row r="861" spans="4:6" x14ac:dyDescent="0.25">
      <c r="D861" s="43"/>
      <c r="F861" s="44"/>
    </row>
    <row r="862" spans="4:6" x14ac:dyDescent="0.25">
      <c r="D862" s="43"/>
      <c r="F862" s="44"/>
    </row>
    <row r="863" spans="4:6" x14ac:dyDescent="0.25">
      <c r="D863" s="43"/>
      <c r="F863" s="44"/>
    </row>
    <row r="864" spans="4:6" x14ac:dyDescent="0.25">
      <c r="D864" s="43"/>
      <c r="F864" s="44"/>
    </row>
    <row r="865" spans="4:6" x14ac:dyDescent="0.25">
      <c r="D865" s="43"/>
      <c r="F865" s="44"/>
    </row>
    <row r="866" spans="4:6" x14ac:dyDescent="0.25">
      <c r="D866" s="43"/>
      <c r="F866" s="44"/>
    </row>
    <row r="867" spans="4:6" x14ac:dyDescent="0.25">
      <c r="D867" s="43"/>
    </row>
    <row r="868" spans="4:6" x14ac:dyDescent="0.25">
      <c r="D868" s="43"/>
      <c r="F868" s="44"/>
    </row>
    <row r="869" spans="4:6" x14ac:dyDescent="0.25">
      <c r="D869" s="43"/>
    </row>
    <row r="870" spans="4:6" x14ac:dyDescent="0.25">
      <c r="D870" s="43"/>
      <c r="F870" s="44"/>
    </row>
    <row r="871" spans="4:6" x14ac:dyDescent="0.25">
      <c r="D871" s="43"/>
      <c r="F871" s="44"/>
    </row>
    <row r="872" spans="4:6" x14ac:dyDescent="0.25">
      <c r="D872" s="43"/>
    </row>
    <row r="873" spans="4:6" x14ac:dyDescent="0.25">
      <c r="D873" s="43"/>
    </row>
    <row r="874" spans="4:6" x14ac:dyDescent="0.25">
      <c r="D874" s="43"/>
    </row>
    <row r="875" spans="4:6" x14ac:dyDescent="0.25">
      <c r="D875" s="43"/>
      <c r="F875" s="44"/>
    </row>
    <row r="876" spans="4:6" x14ac:dyDescent="0.25">
      <c r="D876" s="43"/>
    </row>
    <row r="877" spans="4:6" x14ac:dyDescent="0.25">
      <c r="D877" s="43"/>
      <c r="F877" s="44"/>
    </row>
    <row r="878" spans="4:6" x14ac:dyDescent="0.25">
      <c r="D878" s="43"/>
      <c r="F878" s="44"/>
    </row>
    <row r="879" spans="4:6" x14ac:dyDescent="0.25">
      <c r="D879" s="43"/>
      <c r="F879" s="44"/>
    </row>
    <row r="880" spans="4:6" x14ac:dyDescent="0.25">
      <c r="D880" s="43"/>
      <c r="F880" s="44"/>
    </row>
    <row r="881" spans="4:6" x14ac:dyDescent="0.25">
      <c r="D881" s="43"/>
      <c r="F881" s="44"/>
    </row>
    <row r="882" spans="4:6" x14ac:dyDescent="0.25">
      <c r="D882" s="43"/>
    </row>
    <row r="883" spans="4:6" x14ac:dyDescent="0.25">
      <c r="D883" s="43"/>
      <c r="F883" s="44"/>
    </row>
    <row r="884" spans="4:6" x14ac:dyDescent="0.25">
      <c r="D884" s="43"/>
      <c r="F884" s="44"/>
    </row>
    <row r="885" spans="4:6" x14ac:dyDescent="0.25">
      <c r="D885" s="43"/>
      <c r="F885" s="44"/>
    </row>
    <row r="886" spans="4:6" x14ac:dyDescent="0.25">
      <c r="D886" s="43"/>
      <c r="F886" s="44"/>
    </row>
    <row r="887" spans="4:6" x14ac:dyDescent="0.25">
      <c r="D887" s="43"/>
    </row>
    <row r="888" spans="4:6" x14ac:dyDescent="0.25">
      <c r="D888" s="43"/>
    </row>
    <row r="889" spans="4:6" x14ac:dyDescent="0.25">
      <c r="D889" s="43"/>
    </row>
    <row r="890" spans="4:6" x14ac:dyDescent="0.25">
      <c r="D890" s="43"/>
      <c r="F890" s="44"/>
    </row>
    <row r="891" spans="4:6" x14ac:dyDescent="0.25">
      <c r="D891" s="43"/>
      <c r="F891" s="44"/>
    </row>
    <row r="892" spans="4:6" x14ac:dyDescent="0.25">
      <c r="D892" s="43"/>
      <c r="F892" s="44"/>
    </row>
    <row r="893" spans="4:6" x14ac:dyDescent="0.25">
      <c r="D893" s="43"/>
      <c r="F893" s="44"/>
    </row>
    <row r="894" spans="4:6" x14ac:dyDescent="0.25">
      <c r="D894" s="43"/>
    </row>
    <row r="895" spans="4:6" x14ac:dyDescent="0.25">
      <c r="D895" s="43"/>
    </row>
    <row r="896" spans="4:6" x14ac:dyDescent="0.25">
      <c r="D896" s="43"/>
      <c r="F896" s="44"/>
    </row>
    <row r="897" spans="4:6" x14ac:dyDescent="0.25">
      <c r="D897" s="43"/>
      <c r="F897" s="44"/>
    </row>
    <row r="898" spans="4:6" x14ac:dyDescent="0.25">
      <c r="D898" s="43"/>
    </row>
    <row r="899" spans="4:6" x14ac:dyDescent="0.25">
      <c r="D899" s="43"/>
      <c r="F899" s="44"/>
    </row>
    <row r="900" spans="4:6" x14ac:dyDescent="0.25">
      <c r="D900" s="43"/>
      <c r="F900" s="44"/>
    </row>
    <row r="901" spans="4:6" x14ac:dyDescent="0.25">
      <c r="D901" s="43"/>
      <c r="F901" s="44"/>
    </row>
    <row r="902" spans="4:6" x14ac:dyDescent="0.25">
      <c r="D902" s="43"/>
      <c r="F902" s="44"/>
    </row>
    <row r="903" spans="4:6" x14ac:dyDescent="0.25">
      <c r="D903" s="43"/>
      <c r="F903" s="44"/>
    </row>
    <row r="904" spans="4:6" x14ac:dyDescent="0.25">
      <c r="D904" s="43"/>
      <c r="F904" s="44"/>
    </row>
    <row r="905" spans="4:6" x14ac:dyDescent="0.25">
      <c r="D905" s="43"/>
    </row>
    <row r="906" spans="4:6" x14ac:dyDescent="0.25">
      <c r="D906" s="43"/>
      <c r="F906" s="44"/>
    </row>
    <row r="907" spans="4:6" x14ac:dyDescent="0.25">
      <c r="D907" s="43"/>
      <c r="F907" s="44"/>
    </row>
    <row r="908" spans="4:6" x14ac:dyDescent="0.25">
      <c r="D908" s="43"/>
      <c r="F908" s="44"/>
    </row>
    <row r="909" spans="4:6" x14ac:dyDescent="0.25">
      <c r="D909" s="43"/>
      <c r="F909" s="44"/>
    </row>
    <row r="910" spans="4:6" x14ac:dyDescent="0.25">
      <c r="D910" s="43"/>
    </row>
    <row r="911" spans="4:6" x14ac:dyDescent="0.25">
      <c r="D911" s="43"/>
      <c r="F911" s="44"/>
    </row>
    <row r="912" spans="4:6" x14ac:dyDescent="0.25">
      <c r="D912" s="43"/>
      <c r="F912" s="44"/>
    </row>
    <row r="913" spans="4:6" x14ac:dyDescent="0.25">
      <c r="D913" s="43"/>
      <c r="F913" s="44"/>
    </row>
    <row r="914" spans="4:6" x14ac:dyDescent="0.25">
      <c r="D914" s="43"/>
    </row>
    <row r="915" spans="4:6" x14ac:dyDescent="0.25">
      <c r="D915" s="43"/>
      <c r="F915" s="44"/>
    </row>
    <row r="916" spans="4:6" x14ac:dyDescent="0.25">
      <c r="D916" s="43"/>
      <c r="F916" s="44"/>
    </row>
    <row r="917" spans="4:6" x14ac:dyDescent="0.25">
      <c r="D917" s="43"/>
      <c r="F917" s="44"/>
    </row>
    <row r="918" spans="4:6" x14ac:dyDescent="0.25">
      <c r="D918" s="43"/>
    </row>
    <row r="919" spans="4:6" x14ac:dyDescent="0.25">
      <c r="D919" s="43"/>
      <c r="F919" s="44"/>
    </row>
    <row r="920" spans="4:6" x14ac:dyDescent="0.25">
      <c r="D920" s="43"/>
    </row>
    <row r="921" spans="4:6" x14ac:dyDescent="0.25">
      <c r="D921" s="43"/>
    </row>
    <row r="922" spans="4:6" x14ac:dyDescent="0.25">
      <c r="D922" s="43"/>
      <c r="F922" s="44"/>
    </row>
    <row r="923" spans="4:6" x14ac:dyDescent="0.25">
      <c r="D923" s="43"/>
      <c r="F923" s="44"/>
    </row>
    <row r="924" spans="4:6" x14ac:dyDescent="0.25">
      <c r="D924" s="43"/>
    </row>
    <row r="925" spans="4:6" x14ac:dyDescent="0.25">
      <c r="D925" s="43"/>
    </row>
    <row r="926" spans="4:6" x14ac:dyDescent="0.25">
      <c r="D926" s="43"/>
      <c r="F926" s="44"/>
    </row>
    <row r="927" spans="4:6" x14ac:dyDescent="0.25">
      <c r="D927" s="43"/>
      <c r="F927" s="44"/>
    </row>
    <row r="928" spans="4:6" x14ac:dyDescent="0.25">
      <c r="D928" s="43"/>
    </row>
    <row r="929" spans="4:6" x14ac:dyDescent="0.25">
      <c r="D929" s="43"/>
    </row>
    <row r="930" spans="4:6" x14ac:dyDescent="0.25">
      <c r="D930" s="43"/>
      <c r="F930" s="44"/>
    </row>
    <row r="931" spans="4:6" x14ac:dyDescent="0.25">
      <c r="D931" s="43"/>
      <c r="F931" s="44"/>
    </row>
    <row r="932" spans="4:6" x14ac:dyDescent="0.25">
      <c r="D932" s="43"/>
      <c r="F932" s="44"/>
    </row>
    <row r="933" spans="4:6" x14ac:dyDescent="0.25">
      <c r="D933" s="43"/>
    </row>
    <row r="934" spans="4:6" x14ac:dyDescent="0.25">
      <c r="D934" s="43"/>
      <c r="F934" s="44"/>
    </row>
    <row r="935" spans="4:6" x14ac:dyDescent="0.25">
      <c r="D935" s="43"/>
    </row>
    <row r="936" spans="4:6" x14ac:dyDescent="0.25">
      <c r="D936" s="43"/>
      <c r="F936" s="44"/>
    </row>
    <row r="937" spans="4:6" x14ac:dyDescent="0.25">
      <c r="D937" s="43"/>
    </row>
    <row r="938" spans="4:6" x14ac:dyDescent="0.25">
      <c r="D938" s="43"/>
      <c r="F938" s="44"/>
    </row>
    <row r="939" spans="4:6" x14ac:dyDescent="0.25">
      <c r="D939" s="43"/>
    </row>
    <row r="940" spans="4:6" x14ac:dyDescent="0.25">
      <c r="D940" s="43"/>
      <c r="F940" s="44"/>
    </row>
    <row r="941" spans="4:6" x14ac:dyDescent="0.25">
      <c r="D941" s="43"/>
      <c r="F941" s="44"/>
    </row>
    <row r="942" spans="4:6" x14ac:dyDescent="0.25">
      <c r="D942" s="43"/>
      <c r="F942" s="44"/>
    </row>
    <row r="943" spans="4:6" x14ac:dyDescent="0.25">
      <c r="D943" s="43"/>
      <c r="F943" s="44"/>
    </row>
    <row r="944" spans="4:6" x14ac:dyDescent="0.25">
      <c r="D944" s="43"/>
      <c r="F944" s="44"/>
    </row>
    <row r="945" spans="4:6" x14ac:dyDescent="0.25">
      <c r="D945" s="43"/>
      <c r="F945" s="44"/>
    </row>
    <row r="946" spans="4:6" x14ac:dyDescent="0.25">
      <c r="D946" s="43"/>
      <c r="F946" s="44"/>
    </row>
    <row r="947" spans="4:6" x14ac:dyDescent="0.25">
      <c r="D947" s="43"/>
      <c r="F947" s="44"/>
    </row>
    <row r="948" spans="4:6" x14ac:dyDescent="0.25">
      <c r="D948" s="43"/>
      <c r="F948" s="44"/>
    </row>
    <row r="949" spans="4:6" x14ac:dyDescent="0.25">
      <c r="D949" s="43"/>
      <c r="F949" s="44"/>
    </row>
    <row r="950" spans="4:6" x14ac:dyDescent="0.25">
      <c r="D950" s="43"/>
      <c r="F950" s="44"/>
    </row>
    <row r="951" spans="4:6" x14ac:dyDescent="0.25">
      <c r="D951" s="43"/>
      <c r="F951" s="44"/>
    </row>
    <row r="952" spans="4:6" x14ac:dyDescent="0.25">
      <c r="D952" s="43"/>
      <c r="F952" s="44"/>
    </row>
    <row r="953" spans="4:6" x14ac:dyDescent="0.25">
      <c r="D953" s="43"/>
    </row>
    <row r="954" spans="4:6" x14ac:dyDescent="0.25">
      <c r="D954" s="43"/>
      <c r="F954" s="44"/>
    </row>
    <row r="955" spans="4:6" x14ac:dyDescent="0.25">
      <c r="D955" s="43"/>
      <c r="F955" s="44"/>
    </row>
    <row r="956" spans="4:6" x14ac:dyDescent="0.25">
      <c r="D956" s="43"/>
      <c r="F956" s="44"/>
    </row>
    <row r="957" spans="4:6" x14ac:dyDescent="0.25">
      <c r="D957" s="43"/>
    </row>
    <row r="958" spans="4:6" x14ac:dyDescent="0.25">
      <c r="D958" s="43"/>
      <c r="F958" s="44"/>
    </row>
    <row r="959" spans="4:6" x14ac:dyDescent="0.25">
      <c r="D959" s="43"/>
    </row>
    <row r="960" spans="4:6" x14ac:dyDescent="0.25">
      <c r="D960" s="43"/>
    </row>
    <row r="961" spans="4:6" x14ac:dyDescent="0.25">
      <c r="D961" s="43"/>
      <c r="F961" s="44"/>
    </row>
    <row r="962" spans="4:6" x14ac:dyDescent="0.25">
      <c r="D962" s="43"/>
      <c r="F962" s="44"/>
    </row>
    <row r="963" spans="4:6" x14ac:dyDescent="0.25">
      <c r="D963" s="43"/>
      <c r="F963" s="44"/>
    </row>
    <row r="964" spans="4:6" x14ac:dyDescent="0.25">
      <c r="D964" s="43"/>
    </row>
    <row r="965" spans="4:6" x14ac:dyDescent="0.25">
      <c r="D965" s="43"/>
      <c r="F965" s="44"/>
    </row>
    <row r="966" spans="4:6" x14ac:dyDescent="0.25">
      <c r="D966" s="43"/>
      <c r="F966" s="44"/>
    </row>
    <row r="967" spans="4:6" x14ac:dyDescent="0.25">
      <c r="D967" s="43"/>
    </row>
    <row r="968" spans="4:6" x14ac:dyDescent="0.25">
      <c r="D968" s="43"/>
      <c r="F968" s="44"/>
    </row>
    <row r="969" spans="4:6" x14ac:dyDescent="0.25">
      <c r="D969" s="43"/>
      <c r="F969" s="44"/>
    </row>
    <row r="970" spans="4:6" x14ac:dyDescent="0.25">
      <c r="D970" s="43"/>
      <c r="F970" s="44"/>
    </row>
    <row r="971" spans="4:6" x14ac:dyDescent="0.25">
      <c r="D971" s="43"/>
    </row>
    <row r="972" spans="4:6" x14ac:dyDescent="0.25">
      <c r="D972" s="43"/>
      <c r="F972" s="44"/>
    </row>
    <row r="973" spans="4:6" x14ac:dyDescent="0.25">
      <c r="D973" s="43"/>
      <c r="F973" s="44"/>
    </row>
    <row r="974" spans="4:6" x14ac:dyDescent="0.25">
      <c r="D974" s="43"/>
      <c r="F974" s="44"/>
    </row>
    <row r="975" spans="4:6" x14ac:dyDescent="0.25">
      <c r="D975" s="43"/>
      <c r="F975" s="44"/>
    </row>
    <row r="976" spans="4:6" x14ac:dyDescent="0.25">
      <c r="D976" s="43"/>
    </row>
    <row r="977" spans="4:6" x14ac:dyDescent="0.25">
      <c r="D977" s="43"/>
      <c r="F977" s="44"/>
    </row>
    <row r="978" spans="4:6" x14ac:dyDescent="0.25">
      <c r="D978" s="43"/>
    </row>
    <row r="979" spans="4:6" x14ac:dyDescent="0.25">
      <c r="D979" s="43"/>
      <c r="F979" s="44"/>
    </row>
    <row r="980" spans="4:6" x14ac:dyDescent="0.25">
      <c r="D980" s="43"/>
    </row>
    <row r="981" spans="4:6" x14ac:dyDescent="0.25">
      <c r="D981" s="43"/>
      <c r="F981" s="44"/>
    </row>
    <row r="982" spans="4:6" x14ac:dyDescent="0.25">
      <c r="D982" s="43"/>
    </row>
    <row r="983" spans="4:6" x14ac:dyDescent="0.25">
      <c r="D983" s="43"/>
      <c r="F983" s="44"/>
    </row>
    <row r="984" spans="4:6" x14ac:dyDescent="0.25">
      <c r="D984" s="43"/>
      <c r="F984" s="44"/>
    </row>
    <row r="985" spans="4:6" x14ac:dyDescent="0.25">
      <c r="D985" s="43"/>
    </row>
    <row r="986" spans="4:6" x14ac:dyDescent="0.25">
      <c r="D986" s="43"/>
      <c r="F986" s="44"/>
    </row>
    <row r="987" spans="4:6" x14ac:dyDescent="0.25">
      <c r="D987" s="43"/>
      <c r="F987" s="44"/>
    </row>
    <row r="988" spans="4:6" x14ac:dyDescent="0.25">
      <c r="D988" s="43"/>
    </row>
    <row r="989" spans="4:6" x14ac:dyDescent="0.25">
      <c r="D989" s="43"/>
    </row>
    <row r="990" spans="4:6" x14ac:dyDescent="0.25">
      <c r="D990" s="43"/>
    </row>
    <row r="991" spans="4:6" x14ac:dyDescent="0.25">
      <c r="D991" s="43"/>
      <c r="F991" s="44"/>
    </row>
    <row r="992" spans="4:6" x14ac:dyDescent="0.25">
      <c r="D992" s="43"/>
      <c r="F992" s="44"/>
    </row>
    <row r="993" spans="4:6" x14ac:dyDescent="0.25">
      <c r="D993" s="43"/>
      <c r="F993" s="44"/>
    </row>
    <row r="994" spans="4:6" x14ac:dyDescent="0.25">
      <c r="D994" s="43"/>
    </row>
    <row r="995" spans="4:6" x14ac:dyDescent="0.25">
      <c r="D995" s="43"/>
    </row>
    <row r="996" spans="4:6" x14ac:dyDescent="0.25">
      <c r="D996" s="43"/>
      <c r="F996" s="44"/>
    </row>
    <row r="997" spans="4:6" x14ac:dyDescent="0.25">
      <c r="D997" s="43"/>
    </row>
    <row r="998" spans="4:6" x14ac:dyDescent="0.25">
      <c r="D998" s="43"/>
    </row>
    <row r="999" spans="4:6" x14ac:dyDescent="0.25">
      <c r="D999" s="43"/>
      <c r="F999" s="44"/>
    </row>
    <row r="1000" spans="4:6" x14ac:dyDescent="0.25">
      <c r="D1000" s="43"/>
    </row>
    <row r="1001" spans="4:6" x14ac:dyDescent="0.25">
      <c r="D1001" s="43"/>
      <c r="F1001" s="44"/>
    </row>
    <row r="1002" spans="4:6" x14ac:dyDescent="0.25">
      <c r="D1002" s="43"/>
      <c r="F1002" s="44"/>
    </row>
    <row r="1003" spans="4:6" x14ac:dyDescent="0.25">
      <c r="D1003" s="43"/>
      <c r="F1003" s="44"/>
    </row>
    <row r="1004" spans="4:6" x14ac:dyDescent="0.25">
      <c r="D1004" s="43"/>
      <c r="F1004" s="44"/>
    </row>
    <row r="1005" spans="4:6" x14ac:dyDescent="0.25">
      <c r="D1005" s="43"/>
      <c r="F1005" s="44"/>
    </row>
    <row r="1006" spans="4:6" x14ac:dyDescent="0.25">
      <c r="D1006" s="43"/>
    </row>
    <row r="1007" spans="4:6" x14ac:dyDescent="0.25">
      <c r="D1007" s="43"/>
      <c r="F1007" s="44"/>
    </row>
    <row r="1008" spans="4:6" x14ac:dyDescent="0.25">
      <c r="D1008" s="43"/>
      <c r="F1008" s="44"/>
    </row>
    <row r="1009" spans="4:6" x14ac:dyDescent="0.25">
      <c r="D1009" s="43"/>
    </row>
    <row r="1010" spans="4:6" x14ac:dyDescent="0.25">
      <c r="D1010" s="43"/>
      <c r="F1010" s="44"/>
    </row>
    <row r="1011" spans="4:6" x14ac:dyDescent="0.25">
      <c r="D1011" s="43"/>
      <c r="F1011" s="44"/>
    </row>
    <row r="1012" spans="4:6" x14ac:dyDescent="0.25">
      <c r="D1012" s="43"/>
    </row>
    <row r="1013" spans="4:6" x14ac:dyDescent="0.25">
      <c r="D1013" s="43"/>
      <c r="F1013" s="44"/>
    </row>
    <row r="1014" spans="4:6" x14ac:dyDescent="0.25">
      <c r="D1014" s="43"/>
      <c r="F1014" s="44"/>
    </row>
    <row r="1015" spans="4:6" x14ac:dyDescent="0.25">
      <c r="D1015" s="43"/>
      <c r="F1015" s="44"/>
    </row>
    <row r="1016" spans="4:6" x14ac:dyDescent="0.25">
      <c r="D1016" s="43"/>
      <c r="F1016" s="44"/>
    </row>
    <row r="1017" spans="4:6" x14ac:dyDescent="0.25">
      <c r="D1017" s="43"/>
      <c r="F1017" s="44"/>
    </row>
    <row r="1018" spans="4:6" x14ac:dyDescent="0.25">
      <c r="D1018" s="43"/>
      <c r="F1018" s="44"/>
    </row>
    <row r="1019" spans="4:6" x14ac:dyDescent="0.25">
      <c r="D1019" s="43"/>
      <c r="F1019" s="44"/>
    </row>
    <row r="1020" spans="4:6" x14ac:dyDescent="0.25">
      <c r="D1020" s="43"/>
      <c r="F1020" s="44"/>
    </row>
    <row r="1021" spans="4:6" x14ac:dyDescent="0.25">
      <c r="D1021" s="43"/>
    </row>
    <row r="1022" spans="4:6" x14ac:dyDescent="0.25">
      <c r="D1022" s="43"/>
    </row>
    <row r="1023" spans="4:6" x14ac:dyDescent="0.25">
      <c r="D1023" s="43"/>
      <c r="F1023" s="44"/>
    </row>
    <row r="1024" spans="4:6" x14ac:dyDescent="0.25">
      <c r="D1024" s="43"/>
      <c r="F1024" s="44"/>
    </row>
    <row r="1025" spans="4:6" x14ac:dyDescent="0.25">
      <c r="D1025" s="43"/>
      <c r="F1025" s="44"/>
    </row>
    <row r="1026" spans="4:6" x14ac:dyDescent="0.25">
      <c r="D1026" s="43"/>
      <c r="F1026" s="44"/>
    </row>
    <row r="1027" spans="4:6" x14ac:dyDescent="0.25">
      <c r="D1027" s="43"/>
      <c r="F1027" s="44"/>
    </row>
    <row r="1028" spans="4:6" x14ac:dyDescent="0.25">
      <c r="D1028" s="43"/>
      <c r="F1028" s="44"/>
    </row>
    <row r="1029" spans="4:6" x14ac:dyDescent="0.25">
      <c r="D1029" s="43"/>
      <c r="F1029" s="44"/>
    </row>
    <row r="1030" spans="4:6" x14ac:dyDescent="0.25">
      <c r="D1030" s="43"/>
    </row>
    <row r="1031" spans="4:6" x14ac:dyDescent="0.25">
      <c r="D1031" s="43"/>
    </row>
    <row r="1032" spans="4:6" x14ac:dyDescent="0.25">
      <c r="D1032" s="43"/>
      <c r="F1032" s="44"/>
    </row>
    <row r="1033" spans="4:6" x14ac:dyDescent="0.25">
      <c r="D1033" s="43"/>
      <c r="F1033" s="44"/>
    </row>
    <row r="1034" spans="4:6" x14ac:dyDescent="0.25">
      <c r="D1034" s="43"/>
      <c r="F1034" s="44"/>
    </row>
    <row r="1035" spans="4:6" x14ac:dyDescent="0.25">
      <c r="D1035" s="43"/>
      <c r="F1035" s="44"/>
    </row>
    <row r="1036" spans="4:6" x14ac:dyDescent="0.25">
      <c r="D1036" s="43"/>
      <c r="F1036" s="44"/>
    </row>
    <row r="1037" spans="4:6" x14ac:dyDescent="0.25">
      <c r="D1037" s="43"/>
      <c r="F1037" s="44"/>
    </row>
    <row r="1038" spans="4:6" x14ac:dyDescent="0.25">
      <c r="D1038" s="43"/>
    </row>
    <row r="1039" spans="4:6" x14ac:dyDescent="0.25">
      <c r="D1039" s="43"/>
    </row>
    <row r="1040" spans="4:6" x14ac:dyDescent="0.25">
      <c r="D1040" s="43"/>
    </row>
    <row r="1041" spans="4:6" x14ac:dyDescent="0.25">
      <c r="D1041" s="43"/>
      <c r="F1041" s="44"/>
    </row>
    <row r="1042" spans="4:6" x14ac:dyDescent="0.25">
      <c r="D1042" s="43"/>
      <c r="F1042" s="44"/>
    </row>
    <row r="1043" spans="4:6" x14ac:dyDescent="0.25">
      <c r="D1043" s="43"/>
      <c r="F1043" s="44"/>
    </row>
    <row r="1044" spans="4:6" x14ac:dyDescent="0.25">
      <c r="D1044" s="43"/>
      <c r="F1044" s="44"/>
    </row>
    <row r="1045" spans="4:6" x14ac:dyDescent="0.25">
      <c r="D1045" s="43"/>
      <c r="F1045" s="44"/>
    </row>
    <row r="1046" spans="4:6" x14ac:dyDescent="0.25">
      <c r="D1046" s="43"/>
      <c r="F1046" s="44"/>
    </row>
    <row r="1047" spans="4:6" x14ac:dyDescent="0.25">
      <c r="D1047" s="43"/>
    </row>
    <row r="1048" spans="4:6" x14ac:dyDescent="0.25">
      <c r="D1048" s="43"/>
    </row>
    <row r="1049" spans="4:6" x14ac:dyDescent="0.25">
      <c r="D1049" s="43"/>
    </row>
    <row r="1050" spans="4:6" x14ac:dyDescent="0.25">
      <c r="D1050" s="43"/>
    </row>
    <row r="1051" spans="4:6" x14ac:dyDescent="0.25">
      <c r="D1051" s="43"/>
    </row>
    <row r="1052" spans="4:6" x14ac:dyDescent="0.25">
      <c r="D1052" s="43"/>
      <c r="F1052" s="44"/>
    </row>
    <row r="1053" spans="4:6" x14ac:dyDescent="0.25">
      <c r="D1053" s="43"/>
      <c r="F1053" s="44"/>
    </row>
    <row r="1054" spans="4:6" x14ac:dyDescent="0.25">
      <c r="D1054" s="43"/>
      <c r="F1054" s="44"/>
    </row>
    <row r="1055" spans="4:6" x14ac:dyDescent="0.25">
      <c r="D1055" s="43"/>
      <c r="F1055" s="44"/>
    </row>
    <row r="1056" spans="4:6" x14ac:dyDescent="0.25">
      <c r="D1056" s="43"/>
      <c r="F1056" s="44"/>
    </row>
    <row r="1057" spans="4:6" x14ac:dyDescent="0.25">
      <c r="D1057" s="43"/>
      <c r="F1057" s="44"/>
    </row>
    <row r="1058" spans="4:6" x14ac:dyDescent="0.25">
      <c r="D1058" s="43"/>
    </row>
    <row r="1059" spans="4:6" x14ac:dyDescent="0.25">
      <c r="D1059" s="43"/>
      <c r="F1059" s="44"/>
    </row>
    <row r="1060" spans="4:6" x14ac:dyDescent="0.25">
      <c r="D1060" s="43"/>
      <c r="F1060" s="44"/>
    </row>
    <row r="1061" spans="4:6" x14ac:dyDescent="0.25">
      <c r="D1061" s="43"/>
    </row>
    <row r="1062" spans="4:6" x14ac:dyDescent="0.25">
      <c r="D1062" s="43"/>
      <c r="F1062" s="44"/>
    </row>
    <row r="1063" spans="4:6" x14ac:dyDescent="0.25">
      <c r="D1063" s="43"/>
      <c r="F1063" s="44"/>
    </row>
    <row r="1064" spans="4:6" x14ac:dyDescent="0.25">
      <c r="D1064" s="43"/>
      <c r="F1064" s="44"/>
    </row>
    <row r="1065" spans="4:6" x14ac:dyDescent="0.25">
      <c r="D1065" s="43"/>
    </row>
    <row r="1066" spans="4:6" x14ac:dyDescent="0.25">
      <c r="D1066" s="43"/>
      <c r="F1066" s="44"/>
    </row>
    <row r="1067" spans="4:6" x14ac:dyDescent="0.25">
      <c r="D1067" s="43"/>
      <c r="F1067" s="44"/>
    </row>
    <row r="1068" spans="4:6" x14ac:dyDescent="0.25">
      <c r="D1068" s="43"/>
    </row>
    <row r="1069" spans="4:6" x14ac:dyDescent="0.25">
      <c r="D1069" s="43"/>
    </row>
    <row r="1070" spans="4:6" x14ac:dyDescent="0.25">
      <c r="D1070" s="43"/>
      <c r="F1070" s="44"/>
    </row>
    <row r="1071" spans="4:6" x14ac:dyDescent="0.25">
      <c r="D1071" s="43"/>
    </row>
    <row r="1072" spans="4:6" x14ac:dyDescent="0.25">
      <c r="D1072" s="43"/>
      <c r="F1072" s="44"/>
    </row>
    <row r="1073" spans="4:6" x14ac:dyDescent="0.25">
      <c r="D1073" s="43"/>
      <c r="F1073" s="44"/>
    </row>
    <row r="1074" spans="4:6" x14ac:dyDescent="0.25">
      <c r="D1074" s="43"/>
      <c r="F1074" s="44"/>
    </row>
    <row r="1075" spans="4:6" x14ac:dyDescent="0.25">
      <c r="D1075" s="43"/>
      <c r="F1075" s="44"/>
    </row>
    <row r="1076" spans="4:6" x14ac:dyDescent="0.25">
      <c r="D1076" s="43"/>
      <c r="F1076" s="44"/>
    </row>
    <row r="1077" spans="4:6" x14ac:dyDescent="0.25">
      <c r="D1077" s="43"/>
      <c r="F1077" s="44"/>
    </row>
    <row r="1078" spans="4:6" x14ac:dyDescent="0.25">
      <c r="D1078" s="43"/>
      <c r="F1078" s="44"/>
    </row>
    <row r="1079" spans="4:6" x14ac:dyDescent="0.25">
      <c r="D1079" s="43"/>
    </row>
    <row r="1080" spans="4:6" x14ac:dyDescent="0.25">
      <c r="D1080" s="43"/>
    </row>
    <row r="1081" spans="4:6" x14ac:dyDescent="0.25">
      <c r="D1081" s="43"/>
      <c r="F1081" s="44"/>
    </row>
    <row r="1082" spans="4:6" x14ac:dyDescent="0.25">
      <c r="D1082" s="43"/>
      <c r="F1082" s="44"/>
    </row>
    <row r="1083" spans="4:6" x14ac:dyDescent="0.25">
      <c r="D1083" s="43"/>
    </row>
    <row r="1084" spans="4:6" x14ac:dyDescent="0.25">
      <c r="D1084" s="43"/>
      <c r="F1084" s="44"/>
    </row>
    <row r="1085" spans="4:6" x14ac:dyDescent="0.25">
      <c r="D1085" s="43"/>
    </row>
    <row r="1086" spans="4:6" x14ac:dyDescent="0.25">
      <c r="D1086" s="43"/>
    </row>
    <row r="1087" spans="4:6" x14ac:dyDescent="0.25">
      <c r="D1087" s="43"/>
    </row>
    <row r="1088" spans="4:6" x14ac:dyDescent="0.25">
      <c r="D1088" s="43"/>
    </row>
    <row r="1089" spans="4:6" x14ac:dyDescent="0.25">
      <c r="D1089" s="43"/>
    </row>
    <row r="1090" spans="4:6" x14ac:dyDescent="0.25">
      <c r="D1090" s="43"/>
    </row>
    <row r="1091" spans="4:6" x14ac:dyDescent="0.25">
      <c r="D1091" s="43"/>
      <c r="F1091" s="44"/>
    </row>
    <row r="1092" spans="4:6" x14ac:dyDescent="0.25">
      <c r="D1092" s="43"/>
    </row>
    <row r="1093" spans="4:6" x14ac:dyDescent="0.25">
      <c r="D1093" s="43"/>
    </row>
    <row r="1094" spans="4:6" x14ac:dyDescent="0.25">
      <c r="D1094" s="43"/>
      <c r="F1094" s="44"/>
    </row>
    <row r="1095" spans="4:6" x14ac:dyDescent="0.25">
      <c r="D1095" s="43"/>
    </row>
    <row r="1096" spans="4:6" x14ac:dyDescent="0.25">
      <c r="D1096" s="43"/>
    </row>
    <row r="1097" spans="4:6" x14ac:dyDescent="0.25">
      <c r="D1097" s="43"/>
      <c r="F1097" s="44"/>
    </row>
    <row r="1098" spans="4:6" x14ac:dyDescent="0.25">
      <c r="D1098" s="43"/>
      <c r="F1098" s="44"/>
    </row>
    <row r="1099" spans="4:6" x14ac:dyDescent="0.25">
      <c r="D1099" s="43"/>
      <c r="F1099" s="44"/>
    </row>
    <row r="1100" spans="4:6" x14ac:dyDescent="0.25">
      <c r="D1100" s="43"/>
    </row>
    <row r="1101" spans="4:6" x14ac:dyDescent="0.25">
      <c r="D1101" s="43"/>
    </row>
    <row r="1102" spans="4:6" x14ac:dyDescent="0.25">
      <c r="D1102" s="43"/>
      <c r="F1102" s="44"/>
    </row>
    <row r="1103" spans="4:6" x14ac:dyDescent="0.25">
      <c r="D1103" s="43"/>
    </row>
    <row r="1104" spans="4:6" x14ac:dyDescent="0.25">
      <c r="D1104" s="43"/>
      <c r="F1104" s="44"/>
    </row>
    <row r="1105" spans="4:6" x14ac:dyDescent="0.25">
      <c r="D1105" s="43"/>
      <c r="F1105" s="44"/>
    </row>
    <row r="1106" spans="4:6" x14ac:dyDescent="0.25">
      <c r="D1106" s="43"/>
    </row>
    <row r="1107" spans="4:6" x14ac:dyDescent="0.25">
      <c r="D1107" s="43"/>
      <c r="F1107" s="44"/>
    </row>
    <row r="1108" spans="4:6" x14ac:dyDescent="0.25">
      <c r="D1108" s="43"/>
      <c r="F1108" s="44"/>
    </row>
    <row r="1109" spans="4:6" x14ac:dyDescent="0.25">
      <c r="D1109" s="43"/>
    </row>
    <row r="1110" spans="4:6" x14ac:dyDescent="0.25">
      <c r="D1110" s="43"/>
      <c r="F1110" s="44"/>
    </row>
    <row r="1111" spans="4:6" x14ac:dyDescent="0.25">
      <c r="D1111" s="43"/>
      <c r="F1111" s="44"/>
    </row>
    <row r="1112" spans="4:6" x14ac:dyDescent="0.25">
      <c r="D1112" s="43"/>
      <c r="F1112" s="44"/>
    </row>
    <row r="1113" spans="4:6" x14ac:dyDescent="0.25">
      <c r="D1113" s="43"/>
      <c r="F1113" s="44"/>
    </row>
    <row r="1114" spans="4:6" x14ac:dyDescent="0.25">
      <c r="D1114" s="43"/>
    </row>
    <row r="1115" spans="4:6" x14ac:dyDescent="0.25">
      <c r="D1115" s="43"/>
      <c r="F1115" s="44"/>
    </row>
    <row r="1116" spans="4:6" x14ac:dyDescent="0.25">
      <c r="D1116" s="43"/>
    </row>
    <row r="1117" spans="4:6" x14ac:dyDescent="0.25">
      <c r="D1117" s="43"/>
      <c r="F1117" s="44"/>
    </row>
    <row r="1118" spans="4:6" x14ac:dyDescent="0.25">
      <c r="D1118" s="43"/>
      <c r="F1118" s="44"/>
    </row>
    <row r="1119" spans="4:6" x14ac:dyDescent="0.25">
      <c r="D1119" s="43"/>
      <c r="F1119" s="44"/>
    </row>
    <row r="1120" spans="4:6" x14ac:dyDescent="0.25">
      <c r="D1120" s="43"/>
      <c r="F1120" s="44"/>
    </row>
    <row r="1121" spans="4:6" x14ac:dyDescent="0.25">
      <c r="D1121" s="43"/>
    </row>
    <row r="1122" spans="4:6" x14ac:dyDescent="0.25">
      <c r="D1122" s="43"/>
      <c r="F1122" s="44"/>
    </row>
    <row r="1123" spans="4:6" x14ac:dyDescent="0.25">
      <c r="D1123" s="43"/>
    </row>
    <row r="1124" spans="4:6" x14ac:dyDescent="0.25">
      <c r="D1124" s="43"/>
      <c r="F1124" s="44"/>
    </row>
    <row r="1125" spans="4:6" x14ac:dyDescent="0.25">
      <c r="D1125" s="43"/>
    </row>
    <row r="1126" spans="4:6" x14ac:dyDescent="0.25">
      <c r="D1126" s="43"/>
      <c r="F1126" s="44"/>
    </row>
    <row r="1127" spans="4:6" x14ac:dyDescent="0.25">
      <c r="D1127" s="43"/>
    </row>
    <row r="1128" spans="4:6" x14ac:dyDescent="0.25">
      <c r="D1128" s="43"/>
    </row>
    <row r="1129" spans="4:6" x14ac:dyDescent="0.25">
      <c r="D1129" s="43"/>
    </row>
    <row r="1130" spans="4:6" x14ac:dyDescent="0.25">
      <c r="D1130" s="43"/>
    </row>
    <row r="1131" spans="4:6" x14ac:dyDescent="0.25">
      <c r="D1131" s="43"/>
    </row>
    <row r="1132" spans="4:6" x14ac:dyDescent="0.25">
      <c r="D1132" s="43"/>
      <c r="F1132" s="44"/>
    </row>
    <row r="1133" spans="4:6" x14ac:dyDescent="0.25">
      <c r="D1133" s="43"/>
      <c r="F1133" s="44"/>
    </row>
    <row r="1134" spans="4:6" x14ac:dyDescent="0.25">
      <c r="D1134" s="43"/>
    </row>
    <row r="1135" spans="4:6" x14ac:dyDescent="0.25">
      <c r="D1135" s="43"/>
      <c r="F1135" s="44"/>
    </row>
    <row r="1136" spans="4:6" x14ac:dyDescent="0.25">
      <c r="D1136" s="43"/>
      <c r="F1136" s="44"/>
    </row>
    <row r="1137" spans="4:6" x14ac:dyDescent="0.25">
      <c r="D1137" s="43"/>
      <c r="F1137" s="44"/>
    </row>
    <row r="1138" spans="4:6" x14ac:dyDescent="0.25">
      <c r="D1138" s="43"/>
    </row>
    <row r="1139" spans="4:6" x14ac:dyDescent="0.25">
      <c r="D1139" s="43"/>
      <c r="F1139" s="44"/>
    </row>
    <row r="1140" spans="4:6" x14ac:dyDescent="0.25">
      <c r="D1140" s="43"/>
      <c r="F1140" s="44"/>
    </row>
    <row r="1141" spans="4:6" x14ac:dyDescent="0.25">
      <c r="D1141" s="43"/>
      <c r="F1141" s="44"/>
    </row>
    <row r="1142" spans="4:6" x14ac:dyDescent="0.25">
      <c r="D1142" s="43"/>
      <c r="F1142" s="44"/>
    </row>
    <row r="1143" spans="4:6" x14ac:dyDescent="0.25">
      <c r="D1143" s="43"/>
      <c r="F1143" s="44"/>
    </row>
    <row r="1144" spans="4:6" x14ac:dyDescent="0.25">
      <c r="D1144" s="43"/>
    </row>
    <row r="1145" spans="4:6" x14ac:dyDescent="0.25">
      <c r="D1145" s="43"/>
      <c r="F1145" s="44"/>
    </row>
    <row r="1146" spans="4:6" x14ac:dyDescent="0.25">
      <c r="D1146" s="43"/>
      <c r="F1146" s="44"/>
    </row>
    <row r="1147" spans="4:6" x14ac:dyDescent="0.25">
      <c r="D1147" s="43"/>
    </row>
    <row r="1148" spans="4:6" x14ac:dyDescent="0.25">
      <c r="D1148" s="43"/>
      <c r="F1148" s="44"/>
    </row>
    <row r="1149" spans="4:6" x14ac:dyDescent="0.25">
      <c r="D1149" s="43"/>
    </row>
    <row r="1150" spans="4:6" x14ac:dyDescent="0.25">
      <c r="D1150" s="43"/>
      <c r="F1150" s="44"/>
    </row>
    <row r="1151" spans="4:6" x14ac:dyDescent="0.25">
      <c r="D1151" s="43"/>
      <c r="F1151" s="44"/>
    </row>
    <row r="1152" spans="4:6" x14ac:dyDescent="0.25">
      <c r="D1152" s="43"/>
    </row>
    <row r="1153" spans="4:6" x14ac:dyDescent="0.25">
      <c r="D1153" s="43"/>
    </row>
    <row r="1154" spans="4:6" x14ac:dyDescent="0.25">
      <c r="D1154" s="43"/>
      <c r="F1154" s="44"/>
    </row>
    <row r="1155" spans="4:6" x14ac:dyDescent="0.25">
      <c r="D1155" s="43"/>
      <c r="F1155" s="44"/>
    </row>
    <row r="1156" spans="4:6" x14ac:dyDescent="0.25">
      <c r="D1156" s="43"/>
      <c r="F1156" s="44"/>
    </row>
    <row r="1157" spans="4:6" x14ac:dyDescent="0.25">
      <c r="D1157" s="43"/>
      <c r="F1157" s="44"/>
    </row>
    <row r="1158" spans="4:6" x14ac:dyDescent="0.25">
      <c r="D1158" s="43"/>
      <c r="F1158" s="44"/>
    </row>
    <row r="1159" spans="4:6" x14ac:dyDescent="0.25">
      <c r="D1159" s="43"/>
      <c r="F1159" s="44"/>
    </row>
    <row r="1160" spans="4:6" x14ac:dyDescent="0.25">
      <c r="D1160" s="43"/>
      <c r="F1160" s="44"/>
    </row>
    <row r="1161" spans="4:6" x14ac:dyDescent="0.25">
      <c r="D1161" s="43"/>
    </row>
    <row r="1162" spans="4:6" x14ac:dyDescent="0.25">
      <c r="D1162" s="43"/>
      <c r="F1162" s="44"/>
    </row>
    <row r="1163" spans="4:6" x14ac:dyDescent="0.25">
      <c r="D1163" s="43"/>
      <c r="F1163" s="44"/>
    </row>
    <row r="1164" spans="4:6" x14ac:dyDescent="0.25">
      <c r="D1164" s="43"/>
    </row>
    <row r="1165" spans="4:6" x14ac:dyDescent="0.25">
      <c r="D1165" s="43"/>
    </row>
    <row r="1166" spans="4:6" x14ac:dyDescent="0.25">
      <c r="D1166" s="43"/>
      <c r="F1166" s="44"/>
    </row>
    <row r="1167" spans="4:6" x14ac:dyDescent="0.25">
      <c r="D1167" s="43"/>
    </row>
    <row r="1168" spans="4:6" x14ac:dyDescent="0.25">
      <c r="D1168" s="43"/>
      <c r="F1168" s="44"/>
    </row>
    <row r="1169" spans="4:6" x14ac:dyDescent="0.25">
      <c r="D1169" s="43"/>
    </row>
    <row r="1170" spans="4:6" x14ac:dyDescent="0.25">
      <c r="D1170" s="43"/>
      <c r="F1170" s="44"/>
    </row>
    <row r="1171" spans="4:6" x14ac:dyDescent="0.25">
      <c r="D1171" s="43"/>
    </row>
    <row r="1172" spans="4:6" x14ac:dyDescent="0.25">
      <c r="D1172" s="43"/>
      <c r="F1172" s="44"/>
    </row>
    <row r="1173" spans="4:6" x14ac:dyDescent="0.25">
      <c r="D1173" s="43"/>
      <c r="F1173" s="44"/>
    </row>
    <row r="1174" spans="4:6" x14ac:dyDescent="0.25">
      <c r="D1174" s="43"/>
      <c r="F1174" s="44"/>
    </row>
    <row r="1175" spans="4:6" x14ac:dyDescent="0.25">
      <c r="D1175" s="43"/>
    </row>
    <row r="1176" spans="4:6" x14ac:dyDescent="0.25">
      <c r="D1176" s="43"/>
    </row>
    <row r="1177" spans="4:6" x14ac:dyDescent="0.25">
      <c r="D1177" s="43"/>
    </row>
    <row r="1178" spans="4:6" x14ac:dyDescent="0.25">
      <c r="D1178" s="43"/>
    </row>
    <row r="1179" spans="4:6" x14ac:dyDescent="0.25">
      <c r="D1179" s="43"/>
    </row>
    <row r="1180" spans="4:6" x14ac:dyDescent="0.25">
      <c r="D1180" s="43"/>
    </row>
    <row r="1181" spans="4:6" x14ac:dyDescent="0.25">
      <c r="D1181" s="43"/>
      <c r="F1181" s="44"/>
    </row>
    <row r="1182" spans="4:6" x14ac:dyDescent="0.25">
      <c r="D1182" s="43"/>
      <c r="F1182" s="44"/>
    </row>
    <row r="1183" spans="4:6" x14ac:dyDescent="0.25">
      <c r="D1183" s="43"/>
      <c r="F1183" s="44"/>
    </row>
    <row r="1184" spans="4:6" x14ac:dyDescent="0.25">
      <c r="D1184" s="43"/>
    </row>
    <row r="1185" spans="4:6" x14ac:dyDescent="0.25">
      <c r="D1185" s="43"/>
      <c r="F1185" s="44"/>
    </row>
    <row r="1186" spans="4:6" x14ac:dyDescent="0.25">
      <c r="D1186" s="43"/>
    </row>
    <row r="1187" spans="4:6" x14ac:dyDescent="0.25">
      <c r="D1187" s="43"/>
    </row>
    <row r="1188" spans="4:6" x14ac:dyDescent="0.25">
      <c r="D1188" s="43"/>
    </row>
    <row r="1189" spans="4:6" x14ac:dyDescent="0.25">
      <c r="D1189" s="43"/>
      <c r="F1189" s="44"/>
    </row>
    <row r="1190" spans="4:6" x14ac:dyDescent="0.25">
      <c r="D1190" s="43"/>
      <c r="F1190" s="44"/>
    </row>
    <row r="1191" spans="4:6" x14ac:dyDescent="0.25">
      <c r="D1191" s="43"/>
      <c r="F1191" s="44"/>
    </row>
    <row r="1192" spans="4:6" x14ac:dyDescent="0.25">
      <c r="D1192" s="43"/>
    </row>
    <row r="1193" spans="4:6" x14ac:dyDescent="0.25">
      <c r="D1193" s="43"/>
    </row>
    <row r="1194" spans="4:6" x14ac:dyDescent="0.25">
      <c r="D1194" s="43"/>
      <c r="F1194" s="44"/>
    </row>
    <row r="1195" spans="4:6" x14ac:dyDescent="0.25">
      <c r="D1195" s="43"/>
    </row>
    <row r="1196" spans="4:6" x14ac:dyDescent="0.25">
      <c r="D1196" s="43"/>
      <c r="F1196" s="44"/>
    </row>
    <row r="1197" spans="4:6" x14ac:dyDescent="0.25">
      <c r="D1197" s="43"/>
    </row>
    <row r="1198" spans="4:6" x14ac:dyDescent="0.25">
      <c r="D1198" s="43"/>
      <c r="F1198" s="44"/>
    </row>
    <row r="1199" spans="4:6" x14ac:dyDescent="0.25">
      <c r="D1199" s="43"/>
      <c r="F1199" s="44"/>
    </row>
    <row r="1200" spans="4:6" x14ac:dyDescent="0.25">
      <c r="D1200" s="43"/>
    </row>
    <row r="1201" spans="4:6" x14ac:dyDescent="0.25">
      <c r="D1201" s="43"/>
    </row>
    <row r="1202" spans="4:6" x14ac:dyDescent="0.25">
      <c r="D1202" s="43"/>
      <c r="F1202" s="44"/>
    </row>
    <row r="1203" spans="4:6" x14ac:dyDescent="0.25">
      <c r="D1203" s="43"/>
      <c r="F1203" s="44"/>
    </row>
    <row r="1204" spans="4:6" x14ac:dyDescent="0.25">
      <c r="D1204" s="43"/>
      <c r="F1204" s="44"/>
    </row>
    <row r="1205" spans="4:6" x14ac:dyDescent="0.25">
      <c r="D1205" s="43"/>
      <c r="F1205" s="44"/>
    </row>
    <row r="1206" spans="4:6" x14ac:dyDescent="0.25">
      <c r="D1206" s="43"/>
      <c r="F1206" s="44"/>
    </row>
    <row r="1207" spans="4:6" x14ac:dyDescent="0.25">
      <c r="D1207" s="43"/>
      <c r="F1207" s="44"/>
    </row>
    <row r="1208" spans="4:6" x14ac:dyDescent="0.25">
      <c r="D1208" s="43"/>
      <c r="F1208" s="44"/>
    </row>
    <row r="1209" spans="4:6" x14ac:dyDescent="0.25">
      <c r="D1209" s="43"/>
    </row>
    <row r="1210" spans="4:6" x14ac:dyDescent="0.25">
      <c r="D1210" s="43"/>
    </row>
    <row r="1211" spans="4:6" x14ac:dyDescent="0.25">
      <c r="D1211" s="43"/>
    </row>
    <row r="1212" spans="4:6" x14ac:dyDescent="0.25">
      <c r="D1212" s="43"/>
      <c r="F1212" s="44"/>
    </row>
    <row r="1213" spans="4:6" x14ac:dyDescent="0.25">
      <c r="D1213" s="43"/>
      <c r="F1213" s="44"/>
    </row>
    <row r="1214" spans="4:6" x14ac:dyDescent="0.25">
      <c r="D1214" s="43"/>
    </row>
    <row r="1215" spans="4:6" x14ac:dyDescent="0.25">
      <c r="D1215" s="43"/>
      <c r="F1215" s="44"/>
    </row>
    <row r="1216" spans="4:6" x14ac:dyDescent="0.25">
      <c r="D1216" s="43"/>
      <c r="F1216" s="44"/>
    </row>
    <row r="1217" spans="4:6" x14ac:dyDescent="0.25">
      <c r="D1217" s="43"/>
      <c r="F1217" s="44"/>
    </row>
    <row r="1218" spans="4:6" x14ac:dyDescent="0.25">
      <c r="D1218" s="43"/>
    </row>
    <row r="1219" spans="4:6" x14ac:dyDescent="0.25">
      <c r="D1219" s="43"/>
      <c r="F1219" s="44"/>
    </row>
    <row r="1220" spans="4:6" x14ac:dyDescent="0.25">
      <c r="D1220" s="43"/>
    </row>
    <row r="1221" spans="4:6" x14ac:dyDescent="0.25">
      <c r="D1221" s="43"/>
    </row>
    <row r="1222" spans="4:6" x14ac:dyDescent="0.25">
      <c r="D1222" s="43"/>
      <c r="F1222" s="44"/>
    </row>
    <row r="1223" spans="4:6" x14ac:dyDescent="0.25">
      <c r="D1223" s="43"/>
      <c r="F1223" s="44"/>
    </row>
    <row r="1224" spans="4:6" x14ac:dyDescent="0.25">
      <c r="D1224" s="43"/>
    </row>
    <row r="1225" spans="4:6" x14ac:dyDescent="0.25">
      <c r="D1225" s="43"/>
    </row>
    <row r="1226" spans="4:6" x14ac:dyDescent="0.25">
      <c r="D1226" s="43"/>
      <c r="F1226" s="44"/>
    </row>
    <row r="1227" spans="4:6" x14ac:dyDescent="0.25">
      <c r="D1227" s="43"/>
      <c r="F1227" s="44"/>
    </row>
    <row r="1228" spans="4:6" x14ac:dyDescent="0.25">
      <c r="D1228" s="43"/>
      <c r="F1228" s="44"/>
    </row>
    <row r="1229" spans="4:6" x14ac:dyDescent="0.25">
      <c r="D1229" s="43"/>
      <c r="F1229" s="44"/>
    </row>
    <row r="1230" spans="4:6" x14ac:dyDescent="0.25">
      <c r="D1230" s="43"/>
    </row>
    <row r="1231" spans="4:6" x14ac:dyDescent="0.25">
      <c r="D1231" s="43"/>
      <c r="F1231" s="44"/>
    </row>
    <row r="1232" spans="4:6" x14ac:dyDescent="0.25">
      <c r="D1232" s="43"/>
    </row>
    <row r="1233" spans="4:6" x14ac:dyDescent="0.25">
      <c r="D1233" s="43"/>
      <c r="F1233" s="44"/>
    </row>
    <row r="1234" spans="4:6" x14ac:dyDescent="0.25">
      <c r="D1234" s="43"/>
      <c r="F1234" s="44"/>
    </row>
    <row r="1235" spans="4:6" x14ac:dyDescent="0.25">
      <c r="D1235" s="43"/>
      <c r="F1235" s="44"/>
    </row>
    <row r="1236" spans="4:6" x14ac:dyDescent="0.25">
      <c r="D1236" s="43"/>
      <c r="F1236" s="44"/>
    </row>
    <row r="1237" spans="4:6" x14ac:dyDescent="0.25">
      <c r="D1237" s="43"/>
    </row>
    <row r="1238" spans="4:6" x14ac:dyDescent="0.25">
      <c r="D1238" s="43"/>
    </row>
    <row r="1239" spans="4:6" x14ac:dyDescent="0.25">
      <c r="D1239" s="43"/>
      <c r="F1239" s="44"/>
    </row>
    <row r="1240" spans="4:6" x14ac:dyDescent="0.25">
      <c r="D1240" s="43"/>
    </row>
    <row r="1241" spans="4:6" x14ac:dyDescent="0.25">
      <c r="D1241" s="43"/>
    </row>
    <row r="1242" spans="4:6" x14ac:dyDescent="0.25">
      <c r="D1242" s="43"/>
    </row>
    <row r="1243" spans="4:6" x14ac:dyDescent="0.25">
      <c r="D1243" s="43"/>
    </row>
    <row r="1244" spans="4:6" x14ac:dyDescent="0.25">
      <c r="D1244" s="43"/>
    </row>
    <row r="1245" spans="4:6" x14ac:dyDescent="0.25">
      <c r="D1245" s="43"/>
    </row>
    <row r="1246" spans="4:6" x14ac:dyDescent="0.25">
      <c r="D1246" s="43"/>
      <c r="F1246" s="44"/>
    </row>
    <row r="1247" spans="4:6" x14ac:dyDescent="0.25">
      <c r="D1247" s="43"/>
      <c r="F1247" s="44"/>
    </row>
    <row r="1248" spans="4:6" x14ac:dyDescent="0.25">
      <c r="D1248" s="43"/>
    </row>
    <row r="1249" spans="4:6" x14ac:dyDescent="0.25">
      <c r="D1249" s="43"/>
      <c r="F1249" s="44"/>
    </row>
    <row r="1250" spans="4:6" x14ac:dyDescent="0.25">
      <c r="D1250" s="43"/>
      <c r="F1250" s="44"/>
    </row>
    <row r="1251" spans="4:6" x14ac:dyDescent="0.25">
      <c r="D1251" s="43"/>
      <c r="F1251" s="44"/>
    </row>
    <row r="1252" spans="4:6" x14ac:dyDescent="0.25">
      <c r="D1252" s="43"/>
      <c r="F1252" s="44"/>
    </row>
    <row r="1253" spans="4:6" x14ac:dyDescent="0.25">
      <c r="D1253" s="43"/>
      <c r="F1253" s="44"/>
    </row>
    <row r="1254" spans="4:6" x14ac:dyDescent="0.25">
      <c r="D1254" s="43"/>
      <c r="F1254" s="44"/>
    </row>
    <row r="1255" spans="4:6" x14ac:dyDescent="0.25">
      <c r="D1255" s="43"/>
      <c r="F1255" s="44"/>
    </row>
    <row r="1256" spans="4:6" x14ac:dyDescent="0.25">
      <c r="D1256" s="43"/>
      <c r="F1256" s="44"/>
    </row>
    <row r="1257" spans="4:6" x14ac:dyDescent="0.25">
      <c r="D1257" s="43"/>
      <c r="F1257" s="44"/>
    </row>
    <row r="1258" spans="4:6" x14ac:dyDescent="0.25">
      <c r="D1258" s="43"/>
      <c r="F1258" s="44"/>
    </row>
    <row r="1259" spans="4:6" x14ac:dyDescent="0.25">
      <c r="D1259" s="43"/>
    </row>
    <row r="1260" spans="4:6" x14ac:dyDescent="0.25">
      <c r="D1260" s="43"/>
      <c r="F1260" s="44"/>
    </row>
    <row r="1261" spans="4:6" x14ac:dyDescent="0.25">
      <c r="D1261" s="43"/>
    </row>
    <row r="1262" spans="4:6" x14ac:dyDescent="0.25">
      <c r="D1262" s="43"/>
      <c r="F1262" s="44"/>
    </row>
    <row r="1263" spans="4:6" x14ac:dyDescent="0.25">
      <c r="D1263" s="43"/>
    </row>
    <row r="1264" spans="4:6" x14ac:dyDescent="0.25">
      <c r="D1264" s="43"/>
      <c r="F1264" s="44"/>
    </row>
    <row r="1265" spans="4:6" x14ac:dyDescent="0.25">
      <c r="D1265" s="43"/>
      <c r="F1265" s="44"/>
    </row>
    <row r="1266" spans="4:6" x14ac:dyDescent="0.25">
      <c r="D1266" s="43"/>
      <c r="F1266" s="44"/>
    </row>
    <row r="1267" spans="4:6" x14ac:dyDescent="0.25">
      <c r="D1267" s="43"/>
    </row>
    <row r="1268" spans="4:6" x14ac:dyDescent="0.25">
      <c r="D1268" s="43"/>
    </row>
    <row r="1269" spans="4:6" x14ac:dyDescent="0.25">
      <c r="D1269" s="43"/>
      <c r="F1269" s="44"/>
    </row>
    <row r="1270" spans="4:6" x14ac:dyDescent="0.25">
      <c r="D1270" s="43"/>
      <c r="F1270" s="44"/>
    </row>
    <row r="1271" spans="4:6" x14ac:dyDescent="0.25">
      <c r="D1271" s="43"/>
      <c r="F1271" s="44"/>
    </row>
    <row r="1272" spans="4:6" x14ac:dyDescent="0.25">
      <c r="D1272" s="43"/>
    </row>
    <row r="1273" spans="4:6" x14ac:dyDescent="0.25">
      <c r="D1273" s="43"/>
      <c r="F1273" s="44"/>
    </row>
    <row r="1274" spans="4:6" x14ac:dyDescent="0.25">
      <c r="D1274" s="43"/>
      <c r="F1274" s="44"/>
    </row>
    <row r="1275" spans="4:6" x14ac:dyDescent="0.25">
      <c r="D1275" s="43"/>
      <c r="F1275" s="44"/>
    </row>
    <row r="1276" spans="4:6" x14ac:dyDescent="0.25">
      <c r="D1276" s="43"/>
    </row>
    <row r="1277" spans="4:6" x14ac:dyDescent="0.25">
      <c r="D1277" s="43"/>
    </row>
    <row r="1278" spans="4:6" x14ac:dyDescent="0.25">
      <c r="D1278" s="43"/>
    </row>
    <row r="1279" spans="4:6" x14ac:dyDescent="0.25">
      <c r="D1279" s="43"/>
      <c r="F1279" s="44"/>
    </row>
    <row r="1280" spans="4:6" x14ac:dyDescent="0.25">
      <c r="D1280" s="43"/>
    </row>
    <row r="1281" spans="4:6" x14ac:dyDescent="0.25">
      <c r="D1281" s="43"/>
      <c r="F1281" s="44"/>
    </row>
    <row r="1282" spans="4:6" x14ac:dyDescent="0.25">
      <c r="D1282" s="43"/>
    </row>
    <row r="1283" spans="4:6" x14ac:dyDescent="0.25">
      <c r="D1283" s="43"/>
      <c r="F1283" s="44"/>
    </row>
    <row r="1284" spans="4:6" x14ac:dyDescent="0.25">
      <c r="D1284" s="43"/>
      <c r="F1284" s="44"/>
    </row>
    <row r="1285" spans="4:6" x14ac:dyDescent="0.25">
      <c r="D1285" s="43"/>
      <c r="F1285" s="44"/>
    </row>
    <row r="1286" spans="4:6" x14ac:dyDescent="0.25">
      <c r="D1286" s="43"/>
      <c r="F1286" s="44"/>
    </row>
    <row r="1287" spans="4:6" x14ac:dyDescent="0.25">
      <c r="D1287" s="43"/>
    </row>
    <row r="1288" spans="4:6" x14ac:dyDescent="0.25">
      <c r="D1288" s="43"/>
      <c r="F1288" s="44"/>
    </row>
    <row r="1289" spans="4:6" x14ac:dyDescent="0.25">
      <c r="D1289" s="43"/>
      <c r="F1289" s="44"/>
    </row>
    <row r="1290" spans="4:6" x14ac:dyDescent="0.25">
      <c r="D1290" s="43"/>
      <c r="F1290" s="44"/>
    </row>
    <row r="1291" spans="4:6" x14ac:dyDescent="0.25">
      <c r="D1291" s="43"/>
    </row>
    <row r="1292" spans="4:6" x14ac:dyDescent="0.25">
      <c r="D1292" s="43"/>
      <c r="F1292" s="44"/>
    </row>
    <row r="1293" spans="4:6" x14ac:dyDescent="0.25">
      <c r="D1293" s="43"/>
    </row>
    <row r="1294" spans="4:6" x14ac:dyDescent="0.25">
      <c r="D1294" s="43"/>
    </row>
    <row r="1295" spans="4:6" x14ac:dyDescent="0.25">
      <c r="D1295" s="43"/>
      <c r="F1295" s="44"/>
    </row>
    <row r="1296" spans="4:6" x14ac:dyDescent="0.25">
      <c r="D1296" s="43"/>
      <c r="F1296" s="44"/>
    </row>
    <row r="1297" spans="4:6" x14ac:dyDescent="0.25">
      <c r="D1297" s="43"/>
      <c r="F1297" s="44"/>
    </row>
    <row r="1298" spans="4:6" x14ac:dyDescent="0.25">
      <c r="D1298" s="43"/>
      <c r="F1298" s="44"/>
    </row>
    <row r="1299" spans="4:6" x14ac:dyDescent="0.25">
      <c r="D1299" s="43"/>
    </row>
    <row r="1300" spans="4:6" x14ac:dyDescent="0.25">
      <c r="D1300" s="43"/>
    </row>
    <row r="1301" spans="4:6" x14ac:dyDescent="0.25">
      <c r="D1301" s="43"/>
    </row>
    <row r="1302" spans="4:6" x14ac:dyDescent="0.25">
      <c r="D1302" s="43"/>
      <c r="F1302" s="44"/>
    </row>
    <row r="1303" spans="4:6" x14ac:dyDescent="0.25">
      <c r="D1303" s="43"/>
      <c r="F1303" s="44"/>
    </row>
    <row r="1304" spans="4:6" x14ac:dyDescent="0.25">
      <c r="D1304" s="43"/>
      <c r="F1304" s="44"/>
    </row>
    <row r="1305" spans="4:6" x14ac:dyDescent="0.25">
      <c r="D1305" s="43"/>
    </row>
    <row r="1306" spans="4:6" x14ac:dyDescent="0.25">
      <c r="D1306" s="43"/>
    </row>
    <row r="1307" spans="4:6" x14ac:dyDescent="0.25">
      <c r="D1307" s="43"/>
      <c r="F1307" s="44"/>
    </row>
    <row r="1308" spans="4:6" x14ac:dyDescent="0.25">
      <c r="D1308" s="43"/>
      <c r="F1308" s="44"/>
    </row>
    <row r="1309" spans="4:6" x14ac:dyDescent="0.25">
      <c r="D1309" s="43"/>
      <c r="F1309" s="44"/>
    </row>
    <row r="1310" spans="4:6" x14ac:dyDescent="0.25">
      <c r="D1310" s="43"/>
    </row>
    <row r="1311" spans="4:6" x14ac:dyDescent="0.25">
      <c r="D1311" s="43"/>
    </row>
    <row r="1312" spans="4:6" x14ac:dyDescent="0.25">
      <c r="D1312" s="43"/>
      <c r="F1312" s="44"/>
    </row>
    <row r="1313" spans="4:6" x14ac:dyDescent="0.25">
      <c r="D1313" s="43"/>
    </row>
    <row r="1314" spans="4:6" x14ac:dyDescent="0.25">
      <c r="D1314" s="43"/>
      <c r="F1314" s="44"/>
    </row>
    <row r="1315" spans="4:6" x14ac:dyDescent="0.25">
      <c r="D1315" s="43"/>
      <c r="F1315" s="44"/>
    </row>
    <row r="1316" spans="4:6" x14ac:dyDescent="0.25">
      <c r="D1316" s="43"/>
      <c r="F1316" s="44"/>
    </row>
    <row r="1317" spans="4:6" x14ac:dyDescent="0.25">
      <c r="D1317" s="43"/>
    </row>
    <row r="1318" spans="4:6" x14ac:dyDescent="0.25">
      <c r="D1318" s="43"/>
    </row>
    <row r="1319" spans="4:6" x14ac:dyDescent="0.25">
      <c r="D1319" s="43"/>
    </row>
    <row r="1320" spans="4:6" x14ac:dyDescent="0.25">
      <c r="D1320" s="43"/>
      <c r="F1320" s="44"/>
    </row>
    <row r="1321" spans="4:6" x14ac:dyDescent="0.25">
      <c r="D1321" s="43"/>
    </row>
    <row r="1322" spans="4:6" x14ac:dyDescent="0.25">
      <c r="D1322" s="43"/>
      <c r="F1322" s="44"/>
    </row>
    <row r="1323" spans="4:6" x14ac:dyDescent="0.25">
      <c r="D1323" s="43"/>
      <c r="F1323" s="44"/>
    </row>
    <row r="1324" spans="4:6" x14ac:dyDescent="0.25">
      <c r="D1324" s="43"/>
      <c r="F1324" s="44"/>
    </row>
    <row r="1325" spans="4:6" x14ac:dyDescent="0.25">
      <c r="D1325" s="43"/>
      <c r="F1325" s="44"/>
    </row>
    <row r="1326" spans="4:6" x14ac:dyDescent="0.25">
      <c r="D1326" s="43"/>
    </row>
    <row r="1327" spans="4:6" x14ac:dyDescent="0.25">
      <c r="D1327" s="43"/>
    </row>
    <row r="1328" spans="4:6" x14ac:dyDescent="0.25">
      <c r="D1328" s="43"/>
      <c r="F1328" s="44"/>
    </row>
    <row r="1329" spans="4:6" x14ac:dyDescent="0.25">
      <c r="D1329" s="43"/>
      <c r="F1329" s="44"/>
    </row>
    <row r="1330" spans="4:6" x14ac:dyDescent="0.25">
      <c r="D1330" s="43"/>
    </row>
    <row r="1331" spans="4:6" x14ac:dyDescent="0.25">
      <c r="D1331" s="43"/>
      <c r="F1331" s="44"/>
    </row>
    <row r="1332" spans="4:6" x14ac:dyDescent="0.25">
      <c r="D1332" s="43"/>
      <c r="F1332" s="44"/>
    </row>
    <row r="1333" spans="4:6" x14ac:dyDescent="0.25">
      <c r="D1333" s="43"/>
      <c r="F1333" s="44"/>
    </row>
    <row r="1334" spans="4:6" x14ac:dyDescent="0.25">
      <c r="D1334" s="43"/>
      <c r="F1334" s="44"/>
    </row>
    <row r="1335" spans="4:6" x14ac:dyDescent="0.25">
      <c r="D1335" s="43"/>
    </row>
    <row r="1336" spans="4:6" x14ac:dyDescent="0.25">
      <c r="D1336" s="43"/>
      <c r="F1336" s="44"/>
    </row>
    <row r="1337" spans="4:6" x14ac:dyDescent="0.25">
      <c r="D1337" s="43"/>
      <c r="F1337" s="44"/>
    </row>
    <row r="1338" spans="4:6" x14ac:dyDescent="0.25">
      <c r="D1338" s="43"/>
      <c r="F1338" s="44"/>
    </row>
    <row r="1339" spans="4:6" x14ac:dyDescent="0.25">
      <c r="D1339" s="43"/>
      <c r="F1339" s="44"/>
    </row>
    <row r="1340" spans="4:6" x14ac:dyDescent="0.25">
      <c r="D1340" s="43"/>
      <c r="F1340" s="44"/>
    </row>
    <row r="1341" spans="4:6" x14ac:dyDescent="0.25">
      <c r="D1341" s="43"/>
    </row>
    <row r="1342" spans="4:6" x14ac:dyDescent="0.25">
      <c r="D1342" s="43"/>
      <c r="F1342" s="44"/>
    </row>
    <row r="1343" spans="4:6" x14ac:dyDescent="0.25">
      <c r="D1343" s="43"/>
    </row>
    <row r="1344" spans="4:6" x14ac:dyDescent="0.25">
      <c r="D1344" s="43"/>
    </row>
    <row r="1345" spans="4:6" x14ac:dyDescent="0.25">
      <c r="D1345" s="43"/>
    </row>
    <row r="1346" spans="4:6" x14ac:dyDescent="0.25">
      <c r="D1346" s="43"/>
    </row>
    <row r="1347" spans="4:6" x14ac:dyDescent="0.25">
      <c r="D1347" s="43"/>
    </row>
    <row r="1348" spans="4:6" x14ac:dyDescent="0.25">
      <c r="D1348" s="43"/>
      <c r="F1348" s="44"/>
    </row>
    <row r="1349" spans="4:6" x14ac:dyDescent="0.25">
      <c r="D1349" s="43"/>
      <c r="F1349" s="44"/>
    </row>
    <row r="1350" spans="4:6" x14ac:dyDescent="0.25">
      <c r="D1350" s="43"/>
    </row>
    <row r="1351" spans="4:6" x14ac:dyDescent="0.25">
      <c r="D1351" s="43"/>
      <c r="F1351" s="44"/>
    </row>
    <row r="1352" spans="4:6" x14ac:dyDescent="0.25">
      <c r="D1352" s="43"/>
      <c r="F1352" s="44"/>
    </row>
    <row r="1353" spans="4:6" x14ac:dyDescent="0.25">
      <c r="D1353" s="43"/>
      <c r="F1353" s="44"/>
    </row>
    <row r="1354" spans="4:6" x14ac:dyDescent="0.25">
      <c r="D1354" s="43"/>
      <c r="F1354" s="44"/>
    </row>
    <row r="1355" spans="4:6" x14ac:dyDescent="0.25">
      <c r="D1355" s="43"/>
      <c r="F1355" s="44"/>
    </row>
    <row r="1356" spans="4:6" x14ac:dyDescent="0.25">
      <c r="D1356" s="43"/>
      <c r="F1356" s="44"/>
    </row>
    <row r="1357" spans="4:6" x14ac:dyDescent="0.25">
      <c r="D1357" s="43"/>
      <c r="F1357" s="44"/>
    </row>
    <row r="1358" spans="4:6" x14ac:dyDescent="0.25">
      <c r="D1358" s="43"/>
      <c r="F1358" s="44"/>
    </row>
    <row r="1359" spans="4:6" x14ac:dyDescent="0.25">
      <c r="D1359" s="43"/>
    </row>
    <row r="1360" spans="4:6" x14ac:dyDescent="0.25">
      <c r="D1360" s="43"/>
    </row>
    <row r="1361" spans="4:6" x14ac:dyDescent="0.25">
      <c r="D1361" s="43"/>
      <c r="F1361" s="44"/>
    </row>
    <row r="1362" spans="4:6" x14ac:dyDescent="0.25">
      <c r="D1362" s="43"/>
      <c r="F1362" s="44"/>
    </row>
    <row r="1363" spans="4:6" x14ac:dyDescent="0.25">
      <c r="D1363" s="43"/>
    </row>
    <row r="1364" spans="4:6" x14ac:dyDescent="0.25">
      <c r="D1364" s="43"/>
      <c r="F1364" s="44"/>
    </row>
    <row r="1365" spans="4:6" x14ac:dyDescent="0.25">
      <c r="D1365" s="43"/>
      <c r="F1365" s="44"/>
    </row>
    <row r="1366" spans="4:6" x14ac:dyDescent="0.25">
      <c r="D1366" s="43"/>
      <c r="F1366" s="44"/>
    </row>
    <row r="1367" spans="4:6" x14ac:dyDescent="0.25">
      <c r="D1367" s="43"/>
      <c r="F1367" s="44"/>
    </row>
    <row r="1368" spans="4:6" x14ac:dyDescent="0.25">
      <c r="D1368" s="43"/>
    </row>
    <row r="1369" spans="4:6" x14ac:dyDescent="0.25">
      <c r="D1369" s="43"/>
    </row>
    <row r="1370" spans="4:6" x14ac:dyDescent="0.25">
      <c r="D1370" s="43"/>
    </row>
    <row r="1371" spans="4:6" x14ac:dyDescent="0.25">
      <c r="D1371" s="43"/>
      <c r="F1371" s="44"/>
    </row>
    <row r="1372" spans="4:6" x14ac:dyDescent="0.25">
      <c r="D1372" s="43"/>
    </row>
    <row r="1373" spans="4:6" x14ac:dyDescent="0.25">
      <c r="D1373" s="43"/>
      <c r="F1373" s="44"/>
    </row>
    <row r="1374" spans="4:6" x14ac:dyDescent="0.25">
      <c r="D1374" s="43"/>
    </row>
    <row r="1375" spans="4:6" x14ac:dyDescent="0.25">
      <c r="D1375" s="43"/>
      <c r="F1375" s="44"/>
    </row>
    <row r="1376" spans="4:6" x14ac:dyDescent="0.25">
      <c r="D1376" s="43"/>
      <c r="F1376" s="44"/>
    </row>
    <row r="1377" spans="4:6" x14ac:dyDescent="0.25">
      <c r="D1377" s="43"/>
      <c r="F1377" s="44"/>
    </row>
    <row r="1378" spans="4:6" x14ac:dyDescent="0.25">
      <c r="D1378" s="43"/>
      <c r="F1378" s="44"/>
    </row>
    <row r="1379" spans="4:6" x14ac:dyDescent="0.25">
      <c r="D1379" s="43"/>
      <c r="F1379" s="44"/>
    </row>
    <row r="1380" spans="4:6" x14ac:dyDescent="0.25">
      <c r="D1380" s="43"/>
      <c r="F1380" s="44"/>
    </row>
    <row r="1381" spans="4:6" x14ac:dyDescent="0.25">
      <c r="D1381" s="43"/>
    </row>
    <row r="1382" spans="4:6" x14ac:dyDescent="0.25">
      <c r="D1382" s="43"/>
      <c r="F1382" s="44"/>
    </row>
    <row r="1383" spans="4:6" x14ac:dyDescent="0.25">
      <c r="D1383" s="43"/>
    </row>
    <row r="1384" spans="4:6" x14ac:dyDescent="0.25">
      <c r="D1384" s="43"/>
      <c r="F1384" s="44"/>
    </row>
    <row r="1385" spans="4:6" x14ac:dyDescent="0.25">
      <c r="D1385" s="43"/>
    </row>
    <row r="1386" spans="4:6" x14ac:dyDescent="0.25">
      <c r="D1386" s="43"/>
      <c r="F1386" s="44"/>
    </row>
    <row r="1387" spans="4:6" x14ac:dyDescent="0.25">
      <c r="D1387" s="43"/>
    </row>
    <row r="1388" spans="4:6" x14ac:dyDescent="0.25">
      <c r="D1388" s="43"/>
      <c r="F1388" s="44"/>
    </row>
    <row r="1389" spans="4:6" x14ac:dyDescent="0.25">
      <c r="D1389" s="43"/>
      <c r="F1389" s="44"/>
    </row>
    <row r="1390" spans="4:6" x14ac:dyDescent="0.25">
      <c r="D1390" s="43"/>
      <c r="F1390" s="44"/>
    </row>
    <row r="1391" spans="4:6" x14ac:dyDescent="0.25">
      <c r="D1391" s="43"/>
      <c r="F1391" s="44"/>
    </row>
    <row r="1392" spans="4:6" x14ac:dyDescent="0.25">
      <c r="D1392" s="43"/>
    </row>
    <row r="1393" spans="4:6" x14ac:dyDescent="0.25">
      <c r="D1393" s="43"/>
      <c r="F1393" s="44"/>
    </row>
    <row r="1394" spans="4:6" x14ac:dyDescent="0.25">
      <c r="D1394" s="43"/>
      <c r="F1394" s="44"/>
    </row>
    <row r="1395" spans="4:6" x14ac:dyDescent="0.25">
      <c r="D1395" s="43"/>
      <c r="F1395" s="44"/>
    </row>
    <row r="1396" spans="4:6" x14ac:dyDescent="0.25">
      <c r="D1396" s="43"/>
      <c r="F1396" s="44"/>
    </row>
    <row r="1397" spans="4:6" x14ac:dyDescent="0.25">
      <c r="D1397" s="43"/>
    </row>
    <row r="1398" spans="4:6" x14ac:dyDescent="0.25">
      <c r="D1398" s="43"/>
    </row>
    <row r="1399" spans="4:6" x14ac:dyDescent="0.25">
      <c r="D1399" s="43"/>
    </row>
    <row r="1400" spans="4:6" x14ac:dyDescent="0.25">
      <c r="D1400" s="43"/>
    </row>
    <row r="1401" spans="4:6" x14ac:dyDescent="0.25">
      <c r="D1401" s="43"/>
    </row>
    <row r="1402" spans="4:6" x14ac:dyDescent="0.25">
      <c r="D1402" s="43"/>
      <c r="F1402" s="44"/>
    </row>
    <row r="1403" spans="4:6" x14ac:dyDescent="0.25">
      <c r="D1403" s="43"/>
    </row>
    <row r="1404" spans="4:6" x14ac:dyDescent="0.25">
      <c r="D1404" s="43"/>
      <c r="F1404" s="44"/>
    </row>
    <row r="1405" spans="4:6" x14ac:dyDescent="0.25">
      <c r="D1405" s="43"/>
      <c r="F1405" s="44"/>
    </row>
    <row r="1406" spans="4:6" x14ac:dyDescent="0.25">
      <c r="D1406" s="43"/>
      <c r="F1406" s="44"/>
    </row>
    <row r="1407" spans="4:6" x14ac:dyDescent="0.25">
      <c r="D1407" s="43"/>
      <c r="F1407" s="44"/>
    </row>
    <row r="1408" spans="4:6" x14ac:dyDescent="0.25">
      <c r="D1408" s="43"/>
      <c r="F1408" s="44"/>
    </row>
    <row r="1409" spans="4:6" x14ac:dyDescent="0.25">
      <c r="D1409" s="43"/>
    </row>
    <row r="1410" spans="4:6" x14ac:dyDescent="0.25">
      <c r="D1410" s="43"/>
      <c r="F1410" s="44"/>
    </row>
    <row r="1411" spans="4:6" x14ac:dyDescent="0.25">
      <c r="D1411" s="43"/>
    </row>
    <row r="1412" spans="4:6" x14ac:dyDescent="0.25">
      <c r="D1412" s="43"/>
      <c r="F1412" s="44"/>
    </row>
    <row r="1413" spans="4:6" x14ac:dyDescent="0.25">
      <c r="D1413" s="43"/>
    </row>
    <row r="1414" spans="4:6" x14ac:dyDescent="0.25">
      <c r="D1414" s="43"/>
      <c r="F1414" s="44"/>
    </row>
    <row r="1415" spans="4:6" x14ac:dyDescent="0.25">
      <c r="D1415" s="43"/>
      <c r="F1415" s="44"/>
    </row>
    <row r="1416" spans="4:6" x14ac:dyDescent="0.25">
      <c r="D1416" s="43"/>
      <c r="F1416" s="44"/>
    </row>
    <row r="1417" spans="4:6" x14ac:dyDescent="0.25">
      <c r="D1417" s="43"/>
      <c r="F1417" s="44"/>
    </row>
    <row r="1418" spans="4:6" x14ac:dyDescent="0.25">
      <c r="D1418" s="43"/>
      <c r="F1418" s="44"/>
    </row>
    <row r="1419" spans="4:6" x14ac:dyDescent="0.25">
      <c r="D1419" s="43"/>
      <c r="F1419" s="44"/>
    </row>
    <row r="1420" spans="4:6" x14ac:dyDescent="0.25">
      <c r="D1420" s="43"/>
    </row>
    <row r="1421" spans="4:6" x14ac:dyDescent="0.25">
      <c r="D1421" s="43"/>
      <c r="F1421" s="44"/>
    </row>
    <row r="1422" spans="4:6" x14ac:dyDescent="0.25">
      <c r="D1422" s="43"/>
    </row>
    <row r="1423" spans="4:6" x14ac:dyDescent="0.25">
      <c r="D1423" s="43"/>
      <c r="F1423" s="44"/>
    </row>
    <row r="1424" spans="4:6" x14ac:dyDescent="0.25">
      <c r="D1424" s="43"/>
      <c r="F1424" s="44"/>
    </row>
    <row r="1425" spans="4:6" x14ac:dyDescent="0.25">
      <c r="D1425" s="43"/>
      <c r="F1425" s="44"/>
    </row>
    <row r="1426" spans="4:6" x14ac:dyDescent="0.25">
      <c r="D1426" s="43"/>
    </row>
    <row r="1427" spans="4:6" x14ac:dyDescent="0.25">
      <c r="D1427" s="43"/>
    </row>
    <row r="1428" spans="4:6" x14ac:dyDescent="0.25">
      <c r="D1428" s="43"/>
      <c r="F1428" s="44"/>
    </row>
    <row r="1429" spans="4:6" x14ac:dyDescent="0.25">
      <c r="D1429" s="43"/>
    </row>
    <row r="1430" spans="4:6" x14ac:dyDescent="0.25">
      <c r="D1430" s="43"/>
      <c r="F1430" s="44"/>
    </row>
    <row r="1431" spans="4:6" x14ac:dyDescent="0.25">
      <c r="D1431" s="43"/>
      <c r="F1431" s="44"/>
    </row>
    <row r="1432" spans="4:6" x14ac:dyDescent="0.25">
      <c r="D1432" s="43"/>
      <c r="F1432" s="44"/>
    </row>
    <row r="1433" spans="4:6" x14ac:dyDescent="0.25">
      <c r="D1433" s="43"/>
    </row>
    <row r="1434" spans="4:6" x14ac:dyDescent="0.25">
      <c r="D1434" s="43"/>
    </row>
    <row r="1435" spans="4:6" x14ac:dyDescent="0.25">
      <c r="D1435" s="43"/>
      <c r="F1435" s="44"/>
    </row>
    <row r="1436" spans="4:6" x14ac:dyDescent="0.25">
      <c r="D1436" s="43"/>
      <c r="F1436" s="44"/>
    </row>
    <row r="1437" spans="4:6" x14ac:dyDescent="0.25">
      <c r="D1437" s="43"/>
      <c r="F1437" s="44"/>
    </row>
    <row r="1438" spans="4:6" x14ac:dyDescent="0.25">
      <c r="D1438" s="43"/>
    </row>
    <row r="1439" spans="4:6" x14ac:dyDescent="0.25">
      <c r="D1439" s="43"/>
      <c r="F1439" s="44"/>
    </row>
    <row r="1440" spans="4:6" x14ac:dyDescent="0.25">
      <c r="D1440" s="43"/>
      <c r="F1440" s="44"/>
    </row>
    <row r="1441" spans="4:6" x14ac:dyDescent="0.25">
      <c r="D1441" s="43"/>
      <c r="F1441" s="44"/>
    </row>
    <row r="1442" spans="4:6" x14ac:dyDescent="0.25">
      <c r="D1442" s="43"/>
      <c r="F1442" s="44"/>
    </row>
    <row r="1443" spans="4:6" x14ac:dyDescent="0.25">
      <c r="D1443" s="43"/>
      <c r="F1443" s="44"/>
    </row>
    <row r="1444" spans="4:6" x14ac:dyDescent="0.25">
      <c r="D1444" s="43"/>
      <c r="F1444" s="44"/>
    </row>
    <row r="1445" spans="4:6" x14ac:dyDescent="0.25">
      <c r="D1445" s="43"/>
    </row>
    <row r="1446" spans="4:6" x14ac:dyDescent="0.25">
      <c r="D1446" s="43"/>
    </row>
    <row r="1447" spans="4:6" x14ac:dyDescent="0.25">
      <c r="D1447" s="43"/>
    </row>
    <row r="1448" spans="4:6" x14ac:dyDescent="0.25">
      <c r="D1448" s="43"/>
      <c r="F1448" s="44"/>
    </row>
    <row r="1449" spans="4:6" x14ac:dyDescent="0.25">
      <c r="D1449" s="43"/>
      <c r="F1449" s="44"/>
    </row>
    <row r="1450" spans="4:6" x14ac:dyDescent="0.25">
      <c r="D1450" s="43"/>
      <c r="F1450" s="44"/>
    </row>
    <row r="1451" spans="4:6" x14ac:dyDescent="0.25">
      <c r="D1451" s="43"/>
      <c r="F1451" s="44"/>
    </row>
    <row r="1452" spans="4:6" x14ac:dyDescent="0.25">
      <c r="D1452" s="43"/>
      <c r="F1452" s="44"/>
    </row>
    <row r="1453" spans="4:6" x14ac:dyDescent="0.25">
      <c r="D1453" s="43"/>
    </row>
    <row r="1454" spans="4:6" x14ac:dyDescent="0.25">
      <c r="D1454" s="43"/>
      <c r="F1454" s="44"/>
    </row>
    <row r="1455" spans="4:6" x14ac:dyDescent="0.25">
      <c r="D1455" s="43"/>
    </row>
    <row r="1456" spans="4:6" x14ac:dyDescent="0.25">
      <c r="D1456" s="43"/>
      <c r="F1456" s="44"/>
    </row>
    <row r="1457" spans="4:6" x14ac:dyDescent="0.25">
      <c r="D1457" s="43"/>
    </row>
    <row r="1458" spans="4:6" x14ac:dyDescent="0.25">
      <c r="D1458" s="43"/>
    </row>
    <row r="1459" spans="4:6" x14ac:dyDescent="0.25">
      <c r="D1459" s="43"/>
    </row>
    <row r="1460" spans="4:6" x14ac:dyDescent="0.25">
      <c r="D1460" s="43"/>
      <c r="F1460" s="44"/>
    </row>
    <row r="1461" spans="4:6" x14ac:dyDescent="0.25">
      <c r="D1461" s="43"/>
      <c r="F1461" s="44"/>
    </row>
    <row r="1462" spans="4:6" x14ac:dyDescent="0.25">
      <c r="D1462" s="43"/>
    </row>
    <row r="1463" spans="4:6" x14ac:dyDescent="0.25">
      <c r="D1463" s="43"/>
    </row>
    <row r="1464" spans="4:6" x14ac:dyDescent="0.25">
      <c r="D1464" s="43"/>
      <c r="F1464" s="44"/>
    </row>
    <row r="1465" spans="4:6" x14ac:dyDescent="0.25">
      <c r="D1465" s="43"/>
    </row>
    <row r="1466" spans="4:6" x14ac:dyDescent="0.25">
      <c r="D1466" s="43"/>
    </row>
    <row r="1467" spans="4:6" x14ac:dyDescent="0.25">
      <c r="D1467" s="43"/>
      <c r="F1467" s="44"/>
    </row>
    <row r="1468" spans="4:6" x14ac:dyDescent="0.25">
      <c r="D1468" s="43"/>
    </row>
    <row r="1469" spans="4:6" x14ac:dyDescent="0.25">
      <c r="D1469" s="43"/>
      <c r="F1469" s="44"/>
    </row>
    <row r="1470" spans="4:6" x14ac:dyDescent="0.25">
      <c r="D1470" s="43"/>
    </row>
    <row r="1471" spans="4:6" x14ac:dyDescent="0.25">
      <c r="D1471" s="43"/>
      <c r="F1471" s="44"/>
    </row>
    <row r="1472" spans="4:6" x14ac:dyDescent="0.25">
      <c r="D1472" s="43"/>
      <c r="F1472" s="44"/>
    </row>
    <row r="1473" spans="4:6" x14ac:dyDescent="0.25">
      <c r="D1473" s="43"/>
      <c r="F1473" s="44"/>
    </row>
    <row r="1474" spans="4:6" x14ac:dyDescent="0.25">
      <c r="D1474" s="43"/>
    </row>
    <row r="1475" spans="4:6" x14ac:dyDescent="0.25">
      <c r="D1475" s="43"/>
      <c r="F1475" s="44"/>
    </row>
    <row r="1476" spans="4:6" x14ac:dyDescent="0.25">
      <c r="D1476" s="43"/>
      <c r="F1476" s="44"/>
    </row>
    <row r="1477" spans="4:6" x14ac:dyDescent="0.25">
      <c r="D1477" s="43"/>
      <c r="F1477" s="44"/>
    </row>
    <row r="1478" spans="4:6" x14ac:dyDescent="0.25">
      <c r="D1478" s="43"/>
    </row>
    <row r="1479" spans="4:6" x14ac:dyDescent="0.25">
      <c r="D1479" s="43"/>
    </row>
    <row r="1480" spans="4:6" x14ac:dyDescent="0.25">
      <c r="D1480" s="43"/>
      <c r="F1480" s="44"/>
    </row>
    <row r="1481" spans="4:6" x14ac:dyDescent="0.25">
      <c r="D1481" s="43"/>
    </row>
    <row r="1482" spans="4:6" x14ac:dyDescent="0.25">
      <c r="D1482" s="43"/>
    </row>
    <row r="1483" spans="4:6" x14ac:dyDescent="0.25">
      <c r="D1483" s="43"/>
      <c r="F1483" s="44"/>
    </row>
    <row r="1484" spans="4:6" x14ac:dyDescent="0.25">
      <c r="D1484" s="43"/>
      <c r="F1484" s="44"/>
    </row>
    <row r="1485" spans="4:6" x14ac:dyDescent="0.25">
      <c r="D1485" s="43"/>
      <c r="F1485" s="44"/>
    </row>
    <row r="1486" spans="4:6" x14ac:dyDescent="0.25">
      <c r="D1486" s="43"/>
      <c r="F1486" s="44"/>
    </row>
    <row r="1487" spans="4:6" x14ac:dyDescent="0.25">
      <c r="D1487" s="43"/>
    </row>
    <row r="1488" spans="4:6" x14ac:dyDescent="0.25">
      <c r="D1488" s="43"/>
      <c r="F1488" s="44"/>
    </row>
    <row r="1489" spans="4:6" x14ac:dyDescent="0.25">
      <c r="D1489" s="43"/>
      <c r="F1489" s="44"/>
    </row>
    <row r="1490" spans="4:6" x14ac:dyDescent="0.25">
      <c r="D1490" s="43"/>
    </row>
    <row r="1491" spans="4:6" x14ac:dyDescent="0.25">
      <c r="D1491" s="43"/>
      <c r="F1491" s="44"/>
    </row>
    <row r="1492" spans="4:6" x14ac:dyDescent="0.25">
      <c r="D1492" s="43"/>
      <c r="F1492" s="44"/>
    </row>
    <row r="1493" spans="4:6" x14ac:dyDescent="0.25">
      <c r="D1493" s="43"/>
      <c r="F1493" s="44"/>
    </row>
    <row r="1494" spans="4:6" x14ac:dyDescent="0.25">
      <c r="D1494" s="43"/>
      <c r="F1494" s="44"/>
    </row>
    <row r="1495" spans="4:6" x14ac:dyDescent="0.25">
      <c r="D1495" s="43"/>
      <c r="F1495" s="44"/>
    </row>
    <row r="1496" spans="4:6" x14ac:dyDescent="0.25">
      <c r="D1496" s="43"/>
      <c r="F1496" s="44"/>
    </row>
    <row r="1497" spans="4:6" x14ac:dyDescent="0.25">
      <c r="D1497" s="43"/>
      <c r="F1497" s="44"/>
    </row>
    <row r="1498" spans="4:6" x14ac:dyDescent="0.25">
      <c r="D1498" s="43"/>
    </row>
    <row r="1499" spans="4:6" x14ac:dyDescent="0.25">
      <c r="D1499" s="43"/>
      <c r="F1499" s="44"/>
    </row>
    <row r="1500" spans="4:6" x14ac:dyDescent="0.25">
      <c r="D1500" s="43"/>
    </row>
    <row r="1501" spans="4:6" x14ac:dyDescent="0.25">
      <c r="D1501" s="43"/>
    </row>
    <row r="1502" spans="4:6" x14ac:dyDescent="0.25">
      <c r="D1502" s="43"/>
    </row>
    <row r="1503" spans="4:6" x14ac:dyDescent="0.25">
      <c r="D1503" s="43"/>
      <c r="F1503" s="44"/>
    </row>
    <row r="1504" spans="4:6" x14ac:dyDescent="0.25">
      <c r="D1504" s="43"/>
    </row>
    <row r="1505" spans="4:6" x14ac:dyDescent="0.25">
      <c r="D1505" s="43"/>
      <c r="F1505" s="44"/>
    </row>
    <row r="1506" spans="4:6" x14ac:dyDescent="0.25">
      <c r="D1506" s="43"/>
    </row>
    <row r="1507" spans="4:6" x14ac:dyDescent="0.25">
      <c r="D1507" s="43"/>
      <c r="F1507" s="44"/>
    </row>
    <row r="1508" spans="4:6" x14ac:dyDescent="0.25">
      <c r="D1508" s="43"/>
      <c r="F1508" s="44"/>
    </row>
    <row r="1509" spans="4:6" x14ac:dyDescent="0.25">
      <c r="D1509" s="43"/>
      <c r="F1509" s="44"/>
    </row>
    <row r="1510" spans="4:6" x14ac:dyDescent="0.25">
      <c r="D1510" s="43"/>
    </row>
    <row r="1511" spans="4:6" x14ac:dyDescent="0.25">
      <c r="D1511" s="43"/>
      <c r="F1511" s="44"/>
    </row>
    <row r="1512" spans="4:6" x14ac:dyDescent="0.25">
      <c r="D1512" s="43"/>
      <c r="F1512" s="44"/>
    </row>
    <row r="1513" spans="4:6" x14ac:dyDescent="0.25">
      <c r="D1513" s="43"/>
      <c r="F1513" s="44"/>
    </row>
    <row r="1514" spans="4:6" x14ac:dyDescent="0.25">
      <c r="D1514" s="43"/>
      <c r="F1514" s="44"/>
    </row>
    <row r="1515" spans="4:6" x14ac:dyDescent="0.25">
      <c r="D1515" s="43"/>
      <c r="F1515" s="44"/>
    </row>
    <row r="1516" spans="4:6" x14ac:dyDescent="0.25">
      <c r="D1516" s="43"/>
      <c r="F1516" s="44"/>
    </row>
    <row r="1517" spans="4:6" x14ac:dyDescent="0.25">
      <c r="D1517" s="43"/>
      <c r="F1517" s="44"/>
    </row>
    <row r="1518" spans="4:6" x14ac:dyDescent="0.25">
      <c r="D1518" s="43"/>
      <c r="F1518" s="44"/>
    </row>
    <row r="1519" spans="4:6" x14ac:dyDescent="0.25">
      <c r="D1519" s="43"/>
      <c r="F1519" s="44"/>
    </row>
    <row r="1520" spans="4:6" x14ac:dyDescent="0.25">
      <c r="D1520" s="43"/>
    </row>
    <row r="1521" spans="4:6" x14ac:dyDescent="0.25">
      <c r="D1521" s="43"/>
    </row>
    <row r="1522" spans="4:6" x14ac:dyDescent="0.25">
      <c r="D1522" s="43"/>
    </row>
    <row r="1523" spans="4:6" x14ac:dyDescent="0.25">
      <c r="D1523" s="43"/>
      <c r="F1523" s="44"/>
    </row>
    <row r="1524" spans="4:6" x14ac:dyDescent="0.25">
      <c r="D1524" s="43"/>
      <c r="F1524" s="44"/>
    </row>
    <row r="1525" spans="4:6" x14ac:dyDescent="0.25">
      <c r="D1525" s="43"/>
      <c r="F1525" s="44"/>
    </row>
    <row r="1526" spans="4:6" x14ac:dyDescent="0.25">
      <c r="D1526" s="43"/>
      <c r="F1526" s="44"/>
    </row>
    <row r="1527" spans="4:6" x14ac:dyDescent="0.25">
      <c r="D1527" s="43"/>
      <c r="F1527" s="44"/>
    </row>
    <row r="1528" spans="4:6" x14ac:dyDescent="0.25">
      <c r="D1528" s="43"/>
    </row>
    <row r="1529" spans="4:6" x14ac:dyDescent="0.25">
      <c r="D1529" s="43"/>
    </row>
    <row r="1530" spans="4:6" x14ac:dyDescent="0.25">
      <c r="D1530" s="43"/>
    </row>
    <row r="1531" spans="4:6" x14ac:dyDescent="0.25">
      <c r="D1531" s="43"/>
    </row>
    <row r="1532" spans="4:6" x14ac:dyDescent="0.25">
      <c r="D1532" s="43"/>
      <c r="F1532" s="44"/>
    </row>
    <row r="1533" spans="4:6" x14ac:dyDescent="0.25">
      <c r="D1533" s="43"/>
    </row>
    <row r="1534" spans="4:6" x14ac:dyDescent="0.25">
      <c r="D1534" s="43"/>
      <c r="F1534" s="44"/>
    </row>
    <row r="1535" spans="4:6" x14ac:dyDescent="0.25">
      <c r="D1535" s="43"/>
      <c r="F1535" s="44"/>
    </row>
    <row r="1536" spans="4:6" x14ac:dyDescent="0.25">
      <c r="D1536" s="43"/>
    </row>
    <row r="1537" spans="4:6" x14ac:dyDescent="0.25">
      <c r="D1537" s="43"/>
      <c r="F1537" s="44"/>
    </row>
    <row r="1538" spans="4:6" x14ac:dyDescent="0.25">
      <c r="D1538" s="43"/>
    </row>
    <row r="1539" spans="4:6" x14ac:dyDescent="0.25">
      <c r="D1539" s="43"/>
    </row>
    <row r="1540" spans="4:6" x14ac:dyDescent="0.25">
      <c r="D1540" s="43"/>
      <c r="F1540" s="44"/>
    </row>
    <row r="1541" spans="4:6" x14ac:dyDescent="0.25">
      <c r="D1541" s="43"/>
      <c r="F1541" s="44"/>
    </row>
    <row r="1542" spans="4:6" x14ac:dyDescent="0.25">
      <c r="D1542" s="43"/>
    </row>
    <row r="1543" spans="4:6" x14ac:dyDescent="0.25">
      <c r="D1543" s="43"/>
      <c r="F1543" s="44"/>
    </row>
    <row r="1544" spans="4:6" x14ac:dyDescent="0.25">
      <c r="D1544" s="43"/>
      <c r="F1544" s="44"/>
    </row>
    <row r="1545" spans="4:6" x14ac:dyDescent="0.25">
      <c r="D1545" s="43"/>
    </row>
    <row r="1546" spans="4:6" x14ac:dyDescent="0.25">
      <c r="D1546" s="43"/>
      <c r="F1546" s="44"/>
    </row>
    <row r="1547" spans="4:6" x14ac:dyDescent="0.25">
      <c r="D1547" s="43"/>
    </row>
    <row r="1548" spans="4:6" x14ac:dyDescent="0.25">
      <c r="D1548" s="43"/>
      <c r="F1548" s="44"/>
    </row>
    <row r="1549" spans="4:6" x14ac:dyDescent="0.25">
      <c r="D1549" s="43"/>
      <c r="F1549" s="44"/>
    </row>
    <row r="1550" spans="4:6" x14ac:dyDescent="0.25">
      <c r="D1550" s="43"/>
      <c r="F1550" s="44"/>
    </row>
    <row r="1551" spans="4:6" x14ac:dyDescent="0.25">
      <c r="D1551" s="43"/>
      <c r="F1551" s="44"/>
    </row>
    <row r="1552" spans="4:6" x14ac:dyDescent="0.25">
      <c r="D1552" s="43"/>
    </row>
    <row r="1553" spans="4:6" x14ac:dyDescent="0.25">
      <c r="D1553" s="43"/>
    </row>
    <row r="1554" spans="4:6" x14ac:dyDescent="0.25">
      <c r="D1554" s="43"/>
      <c r="F1554" s="44"/>
    </row>
    <row r="1555" spans="4:6" x14ac:dyDescent="0.25">
      <c r="D1555" s="43"/>
      <c r="F1555" s="44"/>
    </row>
    <row r="1556" spans="4:6" x14ac:dyDescent="0.25">
      <c r="D1556" s="43"/>
      <c r="F1556" s="44"/>
    </row>
    <row r="1557" spans="4:6" x14ac:dyDescent="0.25">
      <c r="D1557" s="43"/>
      <c r="F1557" s="44"/>
    </row>
    <row r="1558" spans="4:6" x14ac:dyDescent="0.25">
      <c r="D1558" s="43"/>
      <c r="F1558" s="44"/>
    </row>
    <row r="1559" spans="4:6" x14ac:dyDescent="0.25">
      <c r="D1559" s="43"/>
      <c r="F1559" s="44"/>
    </row>
    <row r="1560" spans="4:6" x14ac:dyDescent="0.25">
      <c r="D1560" s="43"/>
    </row>
    <row r="1561" spans="4:6" x14ac:dyDescent="0.25">
      <c r="D1561" s="43"/>
      <c r="F1561" s="44"/>
    </row>
    <row r="1562" spans="4:6" x14ac:dyDescent="0.25">
      <c r="D1562" s="43"/>
    </row>
    <row r="1563" spans="4:6" x14ac:dyDescent="0.25">
      <c r="D1563" s="43"/>
      <c r="F1563" s="44"/>
    </row>
    <row r="1564" spans="4:6" x14ac:dyDescent="0.25">
      <c r="D1564" s="43"/>
    </row>
    <row r="1565" spans="4:6" x14ac:dyDescent="0.25">
      <c r="D1565" s="43"/>
    </row>
    <row r="1566" spans="4:6" x14ac:dyDescent="0.25">
      <c r="D1566" s="43"/>
    </row>
    <row r="1567" spans="4:6" x14ac:dyDescent="0.25">
      <c r="D1567" s="43"/>
    </row>
    <row r="1568" spans="4:6" x14ac:dyDescent="0.25">
      <c r="D1568" s="43"/>
    </row>
    <row r="1569" spans="4:6" x14ac:dyDescent="0.25">
      <c r="D1569" s="43"/>
      <c r="F1569" s="44"/>
    </row>
    <row r="1570" spans="4:6" x14ac:dyDescent="0.25">
      <c r="D1570" s="43"/>
    </row>
    <row r="1571" spans="4:6" x14ac:dyDescent="0.25">
      <c r="D1571" s="43"/>
      <c r="F1571" s="44"/>
    </row>
    <row r="1572" spans="4:6" x14ac:dyDescent="0.25">
      <c r="D1572" s="43"/>
    </row>
    <row r="1573" spans="4:6" x14ac:dyDescent="0.25">
      <c r="D1573" s="43"/>
      <c r="F1573" s="44"/>
    </row>
    <row r="1574" spans="4:6" x14ac:dyDescent="0.25">
      <c r="D1574" s="43"/>
      <c r="F1574" s="44"/>
    </row>
    <row r="1575" spans="4:6" x14ac:dyDescent="0.25">
      <c r="D1575" s="43"/>
      <c r="F1575" s="44"/>
    </row>
    <row r="1576" spans="4:6" x14ac:dyDescent="0.25">
      <c r="D1576" s="43"/>
      <c r="F1576" s="44"/>
    </row>
    <row r="1577" spans="4:6" x14ac:dyDescent="0.25">
      <c r="D1577" s="43"/>
      <c r="F1577" s="44"/>
    </row>
    <row r="1578" spans="4:6" x14ac:dyDescent="0.25">
      <c r="D1578" s="43"/>
      <c r="F1578" s="44"/>
    </row>
    <row r="1579" spans="4:6" x14ac:dyDescent="0.25">
      <c r="D1579" s="43"/>
      <c r="F1579" s="44"/>
    </row>
    <row r="1580" spans="4:6" x14ac:dyDescent="0.25">
      <c r="D1580" s="43"/>
      <c r="F1580" s="44"/>
    </row>
    <row r="1581" spans="4:6" x14ac:dyDescent="0.25">
      <c r="D1581" s="43"/>
      <c r="F1581" s="44"/>
    </row>
    <row r="1582" spans="4:6" x14ac:dyDescent="0.25">
      <c r="D1582" s="43"/>
      <c r="F1582" s="44"/>
    </row>
    <row r="1583" spans="4:6" x14ac:dyDescent="0.25">
      <c r="D1583" s="43"/>
      <c r="F1583" s="44"/>
    </row>
    <row r="1584" spans="4:6" x14ac:dyDescent="0.25">
      <c r="D1584" s="43"/>
    </row>
    <row r="1585" spans="4:6" x14ac:dyDescent="0.25">
      <c r="D1585" s="43"/>
    </row>
    <row r="1586" spans="4:6" x14ac:dyDescent="0.25">
      <c r="D1586" s="43"/>
      <c r="F1586" s="44"/>
    </row>
    <row r="1587" spans="4:6" x14ac:dyDescent="0.25">
      <c r="D1587" s="43"/>
    </row>
    <row r="1588" spans="4:6" x14ac:dyDescent="0.25">
      <c r="D1588" s="43"/>
      <c r="F1588" s="44"/>
    </row>
    <row r="1589" spans="4:6" x14ac:dyDescent="0.25">
      <c r="D1589" s="43"/>
    </row>
    <row r="1590" spans="4:6" x14ac:dyDescent="0.25">
      <c r="D1590" s="43"/>
    </row>
    <row r="1591" spans="4:6" x14ac:dyDescent="0.25">
      <c r="D1591" s="43"/>
      <c r="F1591" s="44"/>
    </row>
    <row r="1592" spans="4:6" x14ac:dyDescent="0.25">
      <c r="D1592" s="43"/>
    </row>
    <row r="1593" spans="4:6" x14ac:dyDescent="0.25">
      <c r="D1593" s="43"/>
      <c r="F1593" s="44"/>
    </row>
    <row r="1594" spans="4:6" x14ac:dyDescent="0.25">
      <c r="D1594" s="43"/>
    </row>
    <row r="1595" spans="4:6" x14ac:dyDescent="0.25">
      <c r="D1595" s="43"/>
    </row>
    <row r="1596" spans="4:6" x14ac:dyDescent="0.25">
      <c r="D1596" s="43"/>
    </row>
    <row r="1597" spans="4:6" x14ac:dyDescent="0.25">
      <c r="D1597" s="43"/>
    </row>
    <row r="1598" spans="4:6" x14ac:dyDescent="0.25">
      <c r="D1598" s="43"/>
    </row>
    <row r="1599" spans="4:6" x14ac:dyDescent="0.25">
      <c r="D1599" s="43"/>
    </row>
    <row r="1600" spans="4:6" x14ac:dyDescent="0.25">
      <c r="D1600" s="43"/>
    </row>
    <row r="1601" spans="4:6" x14ac:dyDescent="0.25">
      <c r="D1601" s="43"/>
      <c r="F1601" s="44"/>
    </row>
    <row r="1602" spans="4:6" x14ac:dyDescent="0.25">
      <c r="D1602" s="43"/>
      <c r="F1602" s="44"/>
    </row>
    <row r="1603" spans="4:6" x14ac:dyDescent="0.25">
      <c r="D1603" s="43"/>
    </row>
    <row r="1604" spans="4:6" x14ac:dyDescent="0.25">
      <c r="D1604" s="43"/>
    </row>
    <row r="1605" spans="4:6" x14ac:dyDescent="0.25">
      <c r="D1605" s="43"/>
    </row>
    <row r="1606" spans="4:6" x14ac:dyDescent="0.25">
      <c r="D1606" s="43"/>
      <c r="F1606" s="44"/>
    </row>
    <row r="1607" spans="4:6" x14ac:dyDescent="0.25">
      <c r="D1607" s="43"/>
      <c r="F1607" s="44"/>
    </row>
    <row r="1608" spans="4:6" x14ac:dyDescent="0.25">
      <c r="D1608" s="43"/>
      <c r="F1608" s="44"/>
    </row>
    <row r="1609" spans="4:6" x14ac:dyDescent="0.25">
      <c r="D1609" s="43"/>
      <c r="F1609" s="44"/>
    </row>
    <row r="1610" spans="4:6" x14ac:dyDescent="0.25">
      <c r="D1610" s="43"/>
    </row>
    <row r="1611" spans="4:6" x14ac:dyDescent="0.25">
      <c r="D1611" s="43"/>
      <c r="F1611" s="44"/>
    </row>
    <row r="1612" spans="4:6" x14ac:dyDescent="0.25">
      <c r="D1612" s="43"/>
      <c r="F1612" s="44"/>
    </row>
    <row r="1613" spans="4:6" x14ac:dyDescent="0.25">
      <c r="D1613" s="43"/>
    </row>
    <row r="1614" spans="4:6" x14ac:dyDescent="0.25">
      <c r="D1614" s="43"/>
    </row>
    <row r="1615" spans="4:6" x14ac:dyDescent="0.25">
      <c r="D1615" s="43"/>
      <c r="F1615" s="44"/>
    </row>
    <row r="1616" spans="4:6" x14ac:dyDescent="0.25">
      <c r="D1616" s="43"/>
    </row>
    <row r="1617" spans="4:6" x14ac:dyDescent="0.25">
      <c r="D1617" s="43"/>
      <c r="F1617" s="44"/>
    </row>
    <row r="1618" spans="4:6" x14ac:dyDescent="0.25">
      <c r="D1618" s="43"/>
      <c r="F1618" s="44"/>
    </row>
    <row r="1619" spans="4:6" x14ac:dyDescent="0.25">
      <c r="D1619" s="43"/>
      <c r="F1619" s="44"/>
    </row>
    <row r="1620" spans="4:6" x14ac:dyDescent="0.25">
      <c r="D1620" s="43"/>
    </row>
    <row r="1621" spans="4:6" x14ac:dyDescent="0.25">
      <c r="D1621" s="43"/>
    </row>
    <row r="1622" spans="4:6" x14ac:dyDescent="0.25">
      <c r="D1622" s="43"/>
    </row>
    <row r="1623" spans="4:6" x14ac:dyDescent="0.25">
      <c r="D1623" s="43"/>
    </row>
    <row r="1624" spans="4:6" x14ac:dyDescent="0.25">
      <c r="D1624" s="43"/>
    </row>
    <row r="1625" spans="4:6" x14ac:dyDescent="0.25">
      <c r="D1625" s="43"/>
      <c r="F1625" s="44"/>
    </row>
    <row r="1626" spans="4:6" x14ac:dyDescent="0.25">
      <c r="D1626" s="43"/>
    </row>
    <row r="1627" spans="4:6" x14ac:dyDescent="0.25">
      <c r="D1627" s="43"/>
    </row>
    <row r="1628" spans="4:6" x14ac:dyDescent="0.25">
      <c r="D1628" s="43"/>
    </row>
    <row r="1629" spans="4:6" x14ac:dyDescent="0.25">
      <c r="D1629" s="43"/>
      <c r="F1629" s="44"/>
    </row>
    <row r="1630" spans="4:6" x14ac:dyDescent="0.25">
      <c r="D1630" s="43"/>
      <c r="F1630" s="44"/>
    </row>
    <row r="1631" spans="4:6" x14ac:dyDescent="0.25">
      <c r="D1631" s="43"/>
    </row>
    <row r="1632" spans="4:6" x14ac:dyDescent="0.25">
      <c r="D1632" s="43"/>
      <c r="F1632" s="44"/>
    </row>
    <row r="1633" spans="4:6" x14ac:dyDescent="0.25">
      <c r="D1633" s="43"/>
      <c r="F1633" s="44"/>
    </row>
    <row r="1634" spans="4:6" x14ac:dyDescent="0.25">
      <c r="D1634" s="43"/>
      <c r="F1634" s="44"/>
    </row>
    <row r="1635" spans="4:6" x14ac:dyDescent="0.25">
      <c r="D1635" s="43"/>
      <c r="F1635" s="44"/>
    </row>
    <row r="1636" spans="4:6" x14ac:dyDescent="0.25">
      <c r="D1636" s="43"/>
      <c r="F1636" s="44"/>
    </row>
    <row r="1637" spans="4:6" x14ac:dyDescent="0.25">
      <c r="D1637" s="43"/>
    </row>
    <row r="1638" spans="4:6" x14ac:dyDescent="0.25">
      <c r="D1638" s="43"/>
    </row>
    <row r="1639" spans="4:6" x14ac:dyDescent="0.25">
      <c r="D1639" s="43"/>
      <c r="F1639" s="44"/>
    </row>
    <row r="1640" spans="4:6" x14ac:dyDescent="0.25">
      <c r="D1640" s="43"/>
    </row>
    <row r="1641" spans="4:6" x14ac:dyDescent="0.25">
      <c r="D1641" s="43"/>
      <c r="F1641" s="44"/>
    </row>
    <row r="1642" spans="4:6" x14ac:dyDescent="0.25">
      <c r="D1642" s="43"/>
      <c r="F1642" s="44"/>
    </row>
    <row r="1643" spans="4:6" x14ac:dyDescent="0.25">
      <c r="D1643" s="43"/>
      <c r="F1643" s="44"/>
    </row>
    <row r="1644" spans="4:6" x14ac:dyDescent="0.25">
      <c r="D1644" s="43"/>
      <c r="F1644" s="44"/>
    </row>
    <row r="1645" spans="4:6" x14ac:dyDescent="0.25">
      <c r="D1645" s="43"/>
      <c r="F1645" s="44"/>
    </row>
    <row r="1646" spans="4:6" x14ac:dyDescent="0.25">
      <c r="D1646" s="43"/>
      <c r="F1646" s="44"/>
    </row>
    <row r="1647" spans="4:6" x14ac:dyDescent="0.25">
      <c r="D1647" s="43"/>
    </row>
    <row r="1648" spans="4:6" x14ac:dyDescent="0.25">
      <c r="D1648" s="43"/>
      <c r="F1648" s="44"/>
    </row>
    <row r="1649" spans="4:6" x14ac:dyDescent="0.25">
      <c r="D1649" s="43"/>
      <c r="F1649" s="44"/>
    </row>
    <row r="1650" spans="4:6" x14ac:dyDescent="0.25">
      <c r="D1650" s="43"/>
      <c r="F1650" s="44"/>
    </row>
    <row r="1651" spans="4:6" x14ac:dyDescent="0.25">
      <c r="D1651" s="43"/>
      <c r="F1651" s="44"/>
    </row>
    <row r="1652" spans="4:6" x14ac:dyDescent="0.25">
      <c r="D1652" s="43"/>
      <c r="F1652" s="44"/>
    </row>
    <row r="1653" spans="4:6" x14ac:dyDescent="0.25">
      <c r="D1653" s="43"/>
    </row>
    <row r="1654" spans="4:6" x14ac:dyDescent="0.25">
      <c r="D1654" s="43"/>
    </row>
    <row r="1655" spans="4:6" x14ac:dyDescent="0.25">
      <c r="D1655" s="43"/>
      <c r="F1655" s="44"/>
    </row>
    <row r="1656" spans="4:6" x14ac:dyDescent="0.25">
      <c r="D1656" s="43"/>
      <c r="F1656" s="44"/>
    </row>
    <row r="1657" spans="4:6" x14ac:dyDescent="0.25">
      <c r="D1657" s="43"/>
    </row>
    <row r="1658" spans="4:6" x14ac:dyDescent="0.25">
      <c r="D1658" s="43"/>
      <c r="F1658" s="44"/>
    </row>
    <row r="1659" spans="4:6" x14ac:dyDescent="0.25">
      <c r="D1659" s="43"/>
      <c r="F1659" s="44"/>
    </row>
    <row r="1660" spans="4:6" x14ac:dyDescent="0.25">
      <c r="D1660" s="43"/>
      <c r="F1660" s="44"/>
    </row>
    <row r="1661" spans="4:6" x14ac:dyDescent="0.25">
      <c r="D1661" s="43"/>
    </row>
    <row r="1662" spans="4:6" x14ac:dyDescent="0.25">
      <c r="D1662" s="43"/>
      <c r="F1662" s="44"/>
    </row>
    <row r="1663" spans="4:6" x14ac:dyDescent="0.25">
      <c r="D1663" s="43"/>
    </row>
    <row r="1664" spans="4:6" x14ac:dyDescent="0.25">
      <c r="D1664" s="43"/>
      <c r="F1664" s="44"/>
    </row>
    <row r="1665" spans="4:6" x14ac:dyDescent="0.25">
      <c r="D1665" s="43"/>
      <c r="F1665" s="44"/>
    </row>
    <row r="1666" spans="4:6" x14ac:dyDescent="0.25">
      <c r="D1666" s="43"/>
    </row>
    <row r="1667" spans="4:6" x14ac:dyDescent="0.25">
      <c r="D1667" s="43"/>
      <c r="F1667" s="44"/>
    </row>
    <row r="1668" spans="4:6" x14ac:dyDescent="0.25">
      <c r="D1668" s="43"/>
    </row>
    <row r="1669" spans="4:6" x14ac:dyDescent="0.25">
      <c r="D1669" s="43"/>
      <c r="F1669" s="44"/>
    </row>
    <row r="1670" spans="4:6" x14ac:dyDescent="0.25">
      <c r="D1670" s="43"/>
    </row>
    <row r="1671" spans="4:6" x14ac:dyDescent="0.25">
      <c r="D1671" s="43"/>
      <c r="F1671" s="44"/>
    </row>
    <row r="1672" spans="4:6" x14ac:dyDescent="0.25">
      <c r="D1672" s="43"/>
    </row>
    <row r="1673" spans="4:6" x14ac:dyDescent="0.25">
      <c r="D1673" s="43"/>
      <c r="F1673" s="44"/>
    </row>
    <row r="1674" spans="4:6" x14ac:dyDescent="0.25">
      <c r="D1674" s="43"/>
      <c r="F1674" s="44"/>
    </row>
    <row r="1675" spans="4:6" x14ac:dyDescent="0.25">
      <c r="D1675" s="43"/>
      <c r="F1675" s="44"/>
    </row>
    <row r="1676" spans="4:6" x14ac:dyDescent="0.25">
      <c r="D1676" s="43"/>
      <c r="F1676" s="44"/>
    </row>
    <row r="1677" spans="4:6" x14ac:dyDescent="0.25">
      <c r="D1677" s="43"/>
      <c r="F1677" s="44"/>
    </row>
    <row r="1678" spans="4:6" x14ac:dyDescent="0.25">
      <c r="D1678" s="43"/>
      <c r="F1678" s="44"/>
    </row>
    <row r="1679" spans="4:6" x14ac:dyDescent="0.25">
      <c r="D1679" s="43"/>
      <c r="F1679" s="44"/>
    </row>
    <row r="1680" spans="4:6" x14ac:dyDescent="0.25">
      <c r="D1680" s="43"/>
      <c r="F1680" s="44"/>
    </row>
    <row r="1681" spans="4:6" x14ac:dyDescent="0.25">
      <c r="D1681" s="43"/>
      <c r="F1681" s="44"/>
    </row>
    <row r="1682" spans="4:6" x14ac:dyDescent="0.25">
      <c r="D1682" s="43"/>
    </row>
    <row r="1683" spans="4:6" x14ac:dyDescent="0.25">
      <c r="D1683" s="43"/>
      <c r="F1683" s="44"/>
    </row>
    <row r="1684" spans="4:6" x14ac:dyDescent="0.25">
      <c r="D1684" s="43"/>
      <c r="F1684" s="44"/>
    </row>
    <row r="1685" spans="4:6" x14ac:dyDescent="0.25">
      <c r="D1685" s="43"/>
    </row>
    <row r="1686" spans="4:6" x14ac:dyDescent="0.25">
      <c r="D1686" s="43"/>
      <c r="F1686" s="44"/>
    </row>
    <row r="1687" spans="4:6" x14ac:dyDescent="0.25">
      <c r="D1687" s="43"/>
      <c r="F1687" s="44"/>
    </row>
    <row r="1688" spans="4:6" x14ac:dyDescent="0.25">
      <c r="D1688" s="43"/>
      <c r="F1688" s="44"/>
    </row>
    <row r="1689" spans="4:6" x14ac:dyDescent="0.25">
      <c r="D1689" s="43"/>
      <c r="F1689" s="44"/>
    </row>
    <row r="1690" spans="4:6" x14ac:dyDescent="0.25">
      <c r="D1690" s="43"/>
      <c r="F1690" s="44"/>
    </row>
    <row r="1691" spans="4:6" x14ac:dyDescent="0.25">
      <c r="D1691" s="43"/>
      <c r="F1691" s="44"/>
    </row>
    <row r="1692" spans="4:6" x14ac:dyDescent="0.25">
      <c r="D1692" s="43"/>
      <c r="F1692" s="44"/>
    </row>
    <row r="1693" spans="4:6" x14ac:dyDescent="0.25">
      <c r="D1693" s="43"/>
      <c r="F1693" s="44"/>
    </row>
    <row r="1694" spans="4:6" x14ac:dyDescent="0.25">
      <c r="D1694" s="43"/>
      <c r="F1694" s="44"/>
    </row>
    <row r="1695" spans="4:6" x14ac:dyDescent="0.25">
      <c r="D1695" s="43"/>
      <c r="F1695" s="44"/>
    </row>
    <row r="1696" spans="4:6" x14ac:dyDescent="0.25">
      <c r="D1696" s="43"/>
    </row>
    <row r="1697" spans="4:6" x14ac:dyDescent="0.25">
      <c r="D1697" s="43"/>
      <c r="F1697" s="44"/>
    </row>
    <row r="1698" spans="4:6" x14ac:dyDescent="0.25">
      <c r="D1698" s="43"/>
      <c r="F1698" s="44"/>
    </row>
    <row r="1699" spans="4:6" x14ac:dyDescent="0.25">
      <c r="D1699" s="43"/>
      <c r="F1699" s="44"/>
    </row>
    <row r="1700" spans="4:6" x14ac:dyDescent="0.25">
      <c r="D1700" s="43"/>
      <c r="F1700" s="44"/>
    </row>
    <row r="1701" spans="4:6" x14ac:dyDescent="0.25">
      <c r="D1701" s="43"/>
    </row>
    <row r="1702" spans="4:6" x14ac:dyDescent="0.25">
      <c r="D1702" s="43"/>
    </row>
    <row r="1703" spans="4:6" x14ac:dyDescent="0.25">
      <c r="D1703" s="43"/>
    </row>
    <row r="1704" spans="4:6" x14ac:dyDescent="0.25">
      <c r="D1704" s="43"/>
    </row>
    <row r="1705" spans="4:6" x14ac:dyDescent="0.25">
      <c r="D1705" s="43"/>
      <c r="F1705" s="44"/>
    </row>
    <row r="1706" spans="4:6" x14ac:dyDescent="0.25">
      <c r="D1706" s="43"/>
      <c r="F1706" s="44"/>
    </row>
    <row r="1707" spans="4:6" x14ac:dyDescent="0.25">
      <c r="D1707" s="43"/>
      <c r="F1707" s="44"/>
    </row>
    <row r="1708" spans="4:6" x14ac:dyDescent="0.25">
      <c r="D1708" s="43"/>
    </row>
    <row r="1709" spans="4:6" x14ac:dyDescent="0.25">
      <c r="D1709" s="43"/>
    </row>
    <row r="1710" spans="4:6" x14ac:dyDescent="0.25">
      <c r="D1710" s="43"/>
    </row>
    <row r="1711" spans="4:6" x14ac:dyDescent="0.25">
      <c r="D1711" s="43"/>
    </row>
    <row r="1712" spans="4:6" x14ac:dyDescent="0.25">
      <c r="D1712" s="43"/>
      <c r="F1712" s="44"/>
    </row>
    <row r="1713" spans="4:6" x14ac:dyDescent="0.25">
      <c r="D1713" s="43"/>
      <c r="F1713" s="44"/>
    </row>
    <row r="1714" spans="4:6" x14ac:dyDescent="0.25">
      <c r="D1714" s="43"/>
    </row>
    <row r="1715" spans="4:6" x14ac:dyDescent="0.25">
      <c r="D1715" s="43"/>
      <c r="F1715" s="44"/>
    </row>
    <row r="1716" spans="4:6" x14ac:dyDescent="0.25">
      <c r="D1716" s="43"/>
      <c r="F1716" s="44"/>
    </row>
    <row r="1717" spans="4:6" x14ac:dyDescent="0.25">
      <c r="D1717" s="43"/>
    </row>
    <row r="1718" spans="4:6" x14ac:dyDescent="0.25">
      <c r="D1718" s="43"/>
      <c r="F1718" s="44"/>
    </row>
    <row r="1719" spans="4:6" x14ac:dyDescent="0.25">
      <c r="D1719" s="43"/>
    </row>
    <row r="1720" spans="4:6" x14ac:dyDescent="0.25">
      <c r="D1720" s="43"/>
      <c r="F1720" s="44"/>
    </row>
    <row r="1721" spans="4:6" x14ac:dyDescent="0.25">
      <c r="D1721" s="43"/>
      <c r="F1721" s="44"/>
    </row>
    <row r="1722" spans="4:6" x14ac:dyDescent="0.25">
      <c r="D1722" s="43"/>
      <c r="F1722" s="44"/>
    </row>
    <row r="1723" spans="4:6" x14ac:dyDescent="0.25">
      <c r="D1723" s="43"/>
    </row>
    <row r="1724" spans="4:6" x14ac:dyDescent="0.25">
      <c r="D1724" s="43"/>
      <c r="F1724" s="44"/>
    </row>
    <row r="1725" spans="4:6" x14ac:dyDescent="0.25">
      <c r="D1725" s="43"/>
    </row>
    <row r="1726" spans="4:6" x14ac:dyDescent="0.25">
      <c r="D1726" s="43"/>
      <c r="F1726" s="44"/>
    </row>
    <row r="1727" spans="4:6" x14ac:dyDescent="0.25">
      <c r="D1727" s="43"/>
    </row>
    <row r="1728" spans="4:6" x14ac:dyDescent="0.25">
      <c r="D1728" s="43"/>
      <c r="F1728" s="44"/>
    </row>
    <row r="1729" spans="4:6" x14ac:dyDescent="0.25">
      <c r="D1729" s="43"/>
      <c r="F1729" s="44"/>
    </row>
    <row r="1730" spans="4:6" x14ac:dyDescent="0.25">
      <c r="D1730" s="43"/>
    </row>
    <row r="1731" spans="4:6" x14ac:dyDescent="0.25">
      <c r="D1731" s="43"/>
      <c r="F1731" s="44"/>
    </row>
    <row r="1732" spans="4:6" x14ac:dyDescent="0.25">
      <c r="D1732" s="43"/>
    </row>
    <row r="1733" spans="4:6" x14ac:dyDescent="0.25">
      <c r="D1733" s="43"/>
      <c r="F1733" s="44"/>
    </row>
    <row r="1734" spans="4:6" x14ac:dyDescent="0.25">
      <c r="D1734" s="43"/>
    </row>
    <row r="1735" spans="4:6" x14ac:dyDescent="0.25">
      <c r="D1735" s="43"/>
      <c r="F1735" s="44"/>
    </row>
    <row r="1736" spans="4:6" x14ac:dyDescent="0.25">
      <c r="D1736" s="43"/>
    </row>
    <row r="1737" spans="4:6" x14ac:dyDescent="0.25">
      <c r="D1737" s="43"/>
      <c r="F1737" s="44"/>
    </row>
    <row r="1738" spans="4:6" x14ac:dyDescent="0.25">
      <c r="D1738" s="43"/>
      <c r="F1738" s="44"/>
    </row>
    <row r="1739" spans="4:6" x14ac:dyDescent="0.25">
      <c r="D1739" s="43"/>
    </row>
    <row r="1740" spans="4:6" x14ac:dyDescent="0.25">
      <c r="D1740" s="43"/>
    </row>
    <row r="1741" spans="4:6" x14ac:dyDescent="0.25">
      <c r="D1741" s="43"/>
      <c r="F1741" s="44"/>
    </row>
    <row r="1742" spans="4:6" x14ac:dyDescent="0.25">
      <c r="D1742" s="43"/>
      <c r="F1742" s="44"/>
    </row>
    <row r="1743" spans="4:6" x14ac:dyDescent="0.25">
      <c r="D1743" s="43"/>
    </row>
    <row r="1744" spans="4:6" x14ac:dyDescent="0.25">
      <c r="D1744" s="43"/>
    </row>
    <row r="1745" spans="4:6" x14ac:dyDescent="0.25">
      <c r="D1745" s="43"/>
    </row>
    <row r="1746" spans="4:6" x14ac:dyDescent="0.25">
      <c r="D1746" s="43"/>
    </row>
    <row r="1747" spans="4:6" x14ac:dyDescent="0.25">
      <c r="D1747" s="43"/>
      <c r="F1747" s="44"/>
    </row>
    <row r="1748" spans="4:6" x14ac:dyDescent="0.25">
      <c r="D1748" s="43"/>
    </row>
    <row r="1749" spans="4:6" x14ac:dyDescent="0.25">
      <c r="D1749" s="43"/>
    </row>
    <row r="1750" spans="4:6" x14ac:dyDescent="0.25">
      <c r="D1750" s="43"/>
    </row>
    <row r="1751" spans="4:6" x14ac:dyDescent="0.25">
      <c r="D1751" s="43"/>
    </row>
    <row r="1752" spans="4:6" x14ac:dyDescent="0.25">
      <c r="D1752" s="43"/>
      <c r="F1752" s="44"/>
    </row>
    <row r="1753" spans="4:6" x14ac:dyDescent="0.25">
      <c r="D1753" s="43"/>
      <c r="F1753" s="44"/>
    </row>
    <row r="1754" spans="4:6" x14ac:dyDescent="0.25">
      <c r="D1754" s="43"/>
      <c r="F1754" s="44"/>
    </row>
    <row r="1755" spans="4:6" x14ac:dyDescent="0.25">
      <c r="D1755" s="43"/>
      <c r="F1755" s="44"/>
    </row>
    <row r="1756" spans="4:6" x14ac:dyDescent="0.25">
      <c r="D1756" s="43"/>
    </row>
    <row r="1757" spans="4:6" x14ac:dyDescent="0.25">
      <c r="D1757" s="43"/>
    </row>
    <row r="1758" spans="4:6" x14ac:dyDescent="0.25">
      <c r="D1758" s="43"/>
    </row>
    <row r="1759" spans="4:6" x14ac:dyDescent="0.25">
      <c r="D1759" s="43"/>
      <c r="F1759" s="44"/>
    </row>
    <row r="1760" spans="4:6" x14ac:dyDescent="0.25">
      <c r="D1760" s="43"/>
      <c r="F1760" s="44"/>
    </row>
    <row r="1761" spans="4:6" x14ac:dyDescent="0.25">
      <c r="D1761" s="43"/>
    </row>
    <row r="1762" spans="4:6" x14ac:dyDescent="0.25">
      <c r="D1762" s="43"/>
      <c r="F1762" s="44"/>
    </row>
    <row r="1763" spans="4:6" x14ac:dyDescent="0.25">
      <c r="D1763" s="43"/>
      <c r="F1763" s="44"/>
    </row>
    <row r="1764" spans="4:6" x14ac:dyDescent="0.25">
      <c r="D1764" s="43"/>
      <c r="F1764" s="44"/>
    </row>
    <row r="1765" spans="4:6" x14ac:dyDescent="0.25">
      <c r="D1765" s="43"/>
    </row>
    <row r="1766" spans="4:6" x14ac:dyDescent="0.25">
      <c r="D1766" s="43"/>
    </row>
    <row r="1767" spans="4:6" x14ac:dyDescent="0.25">
      <c r="D1767" s="43"/>
    </row>
    <row r="1768" spans="4:6" x14ac:dyDescent="0.25">
      <c r="D1768" s="43"/>
      <c r="F1768" s="44"/>
    </row>
    <row r="1769" spans="4:6" x14ac:dyDescent="0.25">
      <c r="D1769" s="43"/>
      <c r="F1769" s="44"/>
    </row>
    <row r="1770" spans="4:6" x14ac:dyDescent="0.25">
      <c r="D1770" s="43"/>
      <c r="F1770" s="44"/>
    </row>
    <row r="1771" spans="4:6" x14ac:dyDescent="0.25">
      <c r="D1771" s="43"/>
      <c r="F1771" s="44"/>
    </row>
    <row r="1772" spans="4:6" x14ac:dyDescent="0.25">
      <c r="D1772" s="43"/>
    </row>
    <row r="1773" spans="4:6" x14ac:dyDescent="0.25">
      <c r="D1773" s="43"/>
      <c r="F1773" s="44"/>
    </row>
    <row r="1774" spans="4:6" x14ac:dyDescent="0.25">
      <c r="D1774" s="43"/>
    </row>
    <row r="1775" spans="4:6" x14ac:dyDescent="0.25">
      <c r="D1775" s="43"/>
      <c r="F1775" s="44"/>
    </row>
    <row r="1776" spans="4:6" x14ac:dyDescent="0.25">
      <c r="D1776" s="43"/>
    </row>
    <row r="1777" spans="4:6" x14ac:dyDescent="0.25">
      <c r="D1777" s="43"/>
      <c r="F1777" s="44"/>
    </row>
    <row r="1778" spans="4:6" x14ac:dyDescent="0.25">
      <c r="D1778" s="43"/>
    </row>
    <row r="1779" spans="4:6" x14ac:dyDescent="0.25">
      <c r="D1779" s="43"/>
    </row>
    <row r="1780" spans="4:6" x14ac:dyDescent="0.25">
      <c r="D1780" s="43"/>
      <c r="F1780" s="44"/>
    </row>
    <row r="1781" spans="4:6" x14ac:dyDescent="0.25">
      <c r="D1781" s="43"/>
      <c r="F1781" s="44"/>
    </row>
    <row r="1782" spans="4:6" x14ac:dyDescent="0.25">
      <c r="D1782" s="43"/>
    </row>
    <row r="1783" spans="4:6" x14ac:dyDescent="0.25">
      <c r="D1783" s="43"/>
    </row>
    <row r="1784" spans="4:6" x14ac:dyDescent="0.25">
      <c r="D1784" s="43"/>
    </row>
    <row r="1785" spans="4:6" x14ac:dyDescent="0.25">
      <c r="D1785" s="43"/>
    </row>
    <row r="1786" spans="4:6" x14ac:dyDescent="0.25">
      <c r="D1786" s="43"/>
      <c r="F1786" s="44"/>
    </row>
    <row r="1787" spans="4:6" x14ac:dyDescent="0.25">
      <c r="D1787" s="43"/>
    </row>
    <row r="1788" spans="4:6" x14ac:dyDescent="0.25">
      <c r="D1788" s="43"/>
      <c r="F1788" s="44"/>
    </row>
    <row r="1789" spans="4:6" x14ac:dyDescent="0.25">
      <c r="D1789" s="43"/>
      <c r="F1789" s="44"/>
    </row>
    <row r="1790" spans="4:6" x14ac:dyDescent="0.25">
      <c r="D1790" s="43"/>
    </row>
    <row r="1791" spans="4:6" x14ac:dyDescent="0.25">
      <c r="D1791" s="43"/>
      <c r="F1791" s="44"/>
    </row>
    <row r="1792" spans="4:6" x14ac:dyDescent="0.25">
      <c r="D1792" s="43"/>
    </row>
    <row r="1793" spans="4:6" x14ac:dyDescent="0.25">
      <c r="D1793" s="43"/>
    </row>
    <row r="1794" spans="4:6" x14ac:dyDescent="0.25">
      <c r="D1794" s="43"/>
    </row>
    <row r="1795" spans="4:6" x14ac:dyDescent="0.25">
      <c r="D1795" s="43"/>
      <c r="F1795" s="44"/>
    </row>
    <row r="1796" spans="4:6" x14ac:dyDescent="0.25">
      <c r="D1796" s="43"/>
    </row>
    <row r="1797" spans="4:6" x14ac:dyDescent="0.25">
      <c r="D1797" s="43"/>
    </row>
    <row r="1798" spans="4:6" x14ac:dyDescent="0.25">
      <c r="D1798" s="43"/>
    </row>
    <row r="1799" spans="4:6" x14ac:dyDescent="0.25">
      <c r="D1799" s="43"/>
    </row>
    <row r="1800" spans="4:6" x14ac:dyDescent="0.25">
      <c r="D1800" s="43"/>
    </row>
    <row r="1801" spans="4:6" x14ac:dyDescent="0.25">
      <c r="D1801" s="43"/>
    </row>
    <row r="1802" spans="4:6" x14ac:dyDescent="0.25">
      <c r="D1802" s="43"/>
      <c r="F1802" s="44"/>
    </row>
    <row r="1803" spans="4:6" x14ac:dyDescent="0.25">
      <c r="D1803" s="43"/>
    </row>
    <row r="1804" spans="4:6" x14ac:dyDescent="0.25">
      <c r="D1804" s="43"/>
    </row>
    <row r="1805" spans="4:6" x14ac:dyDescent="0.25">
      <c r="D1805" s="43"/>
      <c r="F1805" s="44"/>
    </row>
    <row r="1806" spans="4:6" x14ac:dyDescent="0.25">
      <c r="D1806" s="43"/>
      <c r="F1806" s="44"/>
    </row>
    <row r="1807" spans="4:6" x14ac:dyDescent="0.25">
      <c r="D1807" s="43"/>
    </row>
    <row r="1808" spans="4:6" x14ac:dyDescent="0.25">
      <c r="D1808" s="43"/>
      <c r="F1808" s="44"/>
    </row>
    <row r="1809" spans="4:6" x14ac:dyDescent="0.25">
      <c r="D1809" s="43"/>
      <c r="F1809" s="44"/>
    </row>
    <row r="1810" spans="4:6" x14ac:dyDescent="0.25">
      <c r="D1810" s="43"/>
      <c r="F1810" s="44"/>
    </row>
    <row r="1811" spans="4:6" x14ac:dyDescent="0.25">
      <c r="D1811" s="43"/>
      <c r="F1811" s="44"/>
    </row>
    <row r="1812" spans="4:6" x14ac:dyDescent="0.25">
      <c r="D1812" s="43"/>
      <c r="F1812" s="44"/>
    </row>
    <row r="1813" spans="4:6" x14ac:dyDescent="0.25">
      <c r="D1813" s="43"/>
    </row>
    <row r="1814" spans="4:6" x14ac:dyDescent="0.25">
      <c r="D1814" s="43"/>
    </row>
    <row r="1815" spans="4:6" x14ac:dyDescent="0.25">
      <c r="D1815" s="43"/>
      <c r="F1815" s="44"/>
    </row>
    <row r="1816" spans="4:6" x14ac:dyDescent="0.25">
      <c r="D1816" s="43"/>
    </row>
    <row r="1817" spans="4:6" x14ac:dyDescent="0.25">
      <c r="D1817" s="43"/>
      <c r="F1817" s="44"/>
    </row>
    <row r="1818" spans="4:6" x14ac:dyDescent="0.25">
      <c r="D1818" s="43"/>
      <c r="F1818" s="44"/>
    </row>
    <row r="1819" spans="4:6" x14ac:dyDescent="0.25">
      <c r="D1819" s="43"/>
      <c r="F1819" s="44"/>
    </row>
    <row r="1820" spans="4:6" x14ac:dyDescent="0.25">
      <c r="D1820" s="43"/>
      <c r="F1820" s="44"/>
    </row>
    <row r="1821" spans="4:6" x14ac:dyDescent="0.25">
      <c r="D1821" s="43"/>
    </row>
    <row r="1822" spans="4:6" x14ac:dyDescent="0.25">
      <c r="D1822" s="43"/>
    </row>
    <row r="1823" spans="4:6" x14ac:dyDescent="0.25">
      <c r="D1823" s="43"/>
    </row>
    <row r="1824" spans="4:6" x14ac:dyDescent="0.25">
      <c r="D1824" s="43"/>
    </row>
    <row r="1825" spans="4:6" x14ac:dyDescent="0.25">
      <c r="D1825" s="43"/>
      <c r="F1825" s="44"/>
    </row>
    <row r="1826" spans="4:6" x14ac:dyDescent="0.25">
      <c r="D1826" s="43"/>
    </row>
    <row r="1827" spans="4:6" x14ac:dyDescent="0.25">
      <c r="D1827" s="43"/>
      <c r="F1827" s="44"/>
    </row>
    <row r="1828" spans="4:6" x14ac:dyDescent="0.25">
      <c r="D1828" s="43"/>
    </row>
    <row r="1829" spans="4:6" x14ac:dyDescent="0.25">
      <c r="D1829" s="43"/>
      <c r="F1829" s="44"/>
    </row>
    <row r="1830" spans="4:6" x14ac:dyDescent="0.25">
      <c r="D1830" s="43"/>
      <c r="F1830" s="44"/>
    </row>
    <row r="1831" spans="4:6" x14ac:dyDescent="0.25">
      <c r="D1831" s="43"/>
    </row>
    <row r="1832" spans="4:6" x14ac:dyDescent="0.25">
      <c r="D1832" s="43"/>
      <c r="F1832" s="44"/>
    </row>
    <row r="1833" spans="4:6" x14ac:dyDescent="0.25">
      <c r="D1833" s="43"/>
    </row>
    <row r="1834" spans="4:6" x14ac:dyDescent="0.25">
      <c r="D1834" s="43"/>
      <c r="F1834" s="44"/>
    </row>
    <row r="1835" spans="4:6" x14ac:dyDescent="0.25">
      <c r="D1835" s="43"/>
    </row>
    <row r="1836" spans="4:6" x14ac:dyDescent="0.25">
      <c r="D1836" s="43"/>
      <c r="F1836" s="44"/>
    </row>
    <row r="1837" spans="4:6" x14ac:dyDescent="0.25">
      <c r="D1837" s="43"/>
    </row>
    <row r="1838" spans="4:6" x14ac:dyDescent="0.25">
      <c r="D1838" s="43"/>
      <c r="F1838" s="44"/>
    </row>
    <row r="1839" spans="4:6" x14ac:dyDescent="0.25">
      <c r="D1839" s="43"/>
      <c r="F1839" s="44"/>
    </row>
    <row r="1840" spans="4:6" x14ac:dyDescent="0.25">
      <c r="D1840" s="43"/>
      <c r="F1840" s="44"/>
    </row>
    <row r="1841" spans="4:6" x14ac:dyDescent="0.25">
      <c r="D1841" s="43"/>
      <c r="F1841" s="44"/>
    </row>
    <row r="1842" spans="4:6" x14ac:dyDescent="0.25">
      <c r="D1842" s="43"/>
      <c r="F1842" s="44"/>
    </row>
    <row r="1843" spans="4:6" x14ac:dyDescent="0.25">
      <c r="D1843" s="43"/>
    </row>
    <row r="1844" spans="4:6" x14ac:dyDescent="0.25">
      <c r="D1844" s="43"/>
      <c r="F1844" s="44"/>
    </row>
    <row r="1845" spans="4:6" x14ac:dyDescent="0.25">
      <c r="D1845" s="43"/>
    </row>
    <row r="1846" spans="4:6" x14ac:dyDescent="0.25">
      <c r="D1846" s="43"/>
    </row>
    <row r="1847" spans="4:6" x14ac:dyDescent="0.25">
      <c r="D1847" s="43"/>
    </row>
    <row r="1848" spans="4:6" x14ac:dyDescent="0.25">
      <c r="D1848" s="43"/>
      <c r="F1848" s="44"/>
    </row>
    <row r="1849" spans="4:6" x14ac:dyDescent="0.25">
      <c r="D1849" s="43"/>
      <c r="F1849" s="44"/>
    </row>
    <row r="1850" spans="4:6" x14ac:dyDescent="0.25">
      <c r="D1850" s="43"/>
      <c r="F1850" s="44"/>
    </row>
    <row r="1851" spans="4:6" x14ac:dyDescent="0.25">
      <c r="D1851" s="43"/>
    </row>
    <row r="1852" spans="4:6" x14ac:dyDescent="0.25">
      <c r="D1852" s="43"/>
      <c r="F1852" s="44"/>
    </row>
    <row r="1853" spans="4:6" x14ac:dyDescent="0.25">
      <c r="D1853" s="43"/>
      <c r="F1853" s="44"/>
    </row>
    <row r="1854" spans="4:6" x14ac:dyDescent="0.25">
      <c r="D1854" s="43"/>
      <c r="F1854" s="44"/>
    </row>
    <row r="1855" spans="4:6" x14ac:dyDescent="0.25">
      <c r="D1855" s="43"/>
    </row>
    <row r="1856" spans="4:6" x14ac:dyDescent="0.25">
      <c r="D1856" s="43"/>
      <c r="F1856" s="44"/>
    </row>
    <row r="1857" spans="4:6" x14ac:dyDescent="0.25">
      <c r="D1857" s="43"/>
    </row>
    <row r="1858" spans="4:6" x14ac:dyDescent="0.25">
      <c r="D1858" s="43"/>
      <c r="F1858" s="44"/>
    </row>
    <row r="1859" spans="4:6" x14ac:dyDescent="0.25">
      <c r="D1859" s="43"/>
    </row>
    <row r="1860" spans="4:6" x14ac:dyDescent="0.25">
      <c r="D1860" s="43"/>
      <c r="F1860" s="44"/>
    </row>
    <row r="1861" spans="4:6" x14ac:dyDescent="0.25">
      <c r="D1861" s="43"/>
      <c r="F1861" s="44"/>
    </row>
    <row r="1862" spans="4:6" x14ac:dyDescent="0.25">
      <c r="D1862" s="43"/>
    </row>
    <row r="1863" spans="4:6" x14ac:dyDescent="0.25">
      <c r="D1863" s="43"/>
      <c r="F1863" s="44"/>
    </row>
    <row r="1864" spans="4:6" x14ac:dyDescent="0.25">
      <c r="D1864" s="43"/>
      <c r="F1864" s="44"/>
    </row>
    <row r="1865" spans="4:6" x14ac:dyDescent="0.25">
      <c r="D1865" s="43"/>
    </row>
    <row r="1866" spans="4:6" x14ac:dyDescent="0.25">
      <c r="D1866" s="43"/>
      <c r="F1866" s="44"/>
    </row>
    <row r="1867" spans="4:6" x14ac:dyDescent="0.25">
      <c r="D1867" s="43"/>
      <c r="F1867" s="44"/>
    </row>
    <row r="1868" spans="4:6" x14ac:dyDescent="0.25">
      <c r="D1868" s="43"/>
      <c r="F1868" s="44"/>
    </row>
    <row r="1869" spans="4:6" x14ac:dyDescent="0.25">
      <c r="D1869" s="43"/>
      <c r="F1869" s="44"/>
    </row>
    <row r="1870" spans="4:6" x14ac:dyDescent="0.25">
      <c r="D1870" s="43"/>
    </row>
    <row r="1871" spans="4:6" x14ac:dyDescent="0.25">
      <c r="D1871" s="43"/>
    </row>
    <row r="1872" spans="4:6" x14ac:dyDescent="0.25">
      <c r="D1872" s="43"/>
      <c r="F1872" s="44"/>
    </row>
    <row r="1873" spans="4:6" x14ac:dyDescent="0.25">
      <c r="D1873" s="43"/>
      <c r="F1873" s="44"/>
    </row>
    <row r="1874" spans="4:6" x14ac:dyDescent="0.25">
      <c r="D1874" s="43"/>
      <c r="F1874" s="44"/>
    </row>
    <row r="1875" spans="4:6" x14ac:dyDescent="0.25">
      <c r="D1875" s="43"/>
      <c r="F1875" s="44"/>
    </row>
    <row r="1876" spans="4:6" x14ac:dyDescent="0.25">
      <c r="D1876" s="43"/>
      <c r="F1876" s="44"/>
    </row>
    <row r="1877" spans="4:6" x14ac:dyDescent="0.25">
      <c r="D1877" s="43"/>
      <c r="F1877" s="44"/>
    </row>
    <row r="1878" spans="4:6" x14ac:dyDescent="0.25">
      <c r="D1878" s="43"/>
      <c r="F1878" s="44"/>
    </row>
    <row r="1879" spans="4:6" x14ac:dyDescent="0.25">
      <c r="D1879" s="43"/>
    </row>
    <row r="1880" spans="4:6" x14ac:dyDescent="0.25">
      <c r="D1880" s="43"/>
    </row>
    <row r="1881" spans="4:6" x14ac:dyDescent="0.25">
      <c r="D1881" s="43"/>
      <c r="F1881" s="44"/>
    </row>
    <row r="1882" spans="4:6" x14ac:dyDescent="0.25">
      <c r="D1882" s="43"/>
      <c r="F1882" s="44"/>
    </row>
    <row r="1883" spans="4:6" x14ac:dyDescent="0.25">
      <c r="D1883" s="43"/>
      <c r="F1883" s="44"/>
    </row>
    <row r="1884" spans="4:6" x14ac:dyDescent="0.25">
      <c r="D1884" s="43"/>
      <c r="F1884" s="44"/>
    </row>
    <row r="1885" spans="4:6" x14ac:dyDescent="0.25">
      <c r="D1885" s="43"/>
    </row>
    <row r="1886" spans="4:6" x14ac:dyDescent="0.25">
      <c r="D1886" s="43"/>
    </row>
    <row r="1887" spans="4:6" x14ac:dyDescent="0.25">
      <c r="D1887" s="43"/>
      <c r="F1887" s="44"/>
    </row>
    <row r="1888" spans="4:6" x14ac:dyDescent="0.25">
      <c r="D1888" s="43"/>
    </row>
    <row r="1889" spans="4:6" x14ac:dyDescent="0.25">
      <c r="D1889" s="43"/>
      <c r="F1889" s="44"/>
    </row>
    <row r="1890" spans="4:6" x14ac:dyDescent="0.25">
      <c r="D1890" s="43"/>
      <c r="F1890" s="44"/>
    </row>
    <row r="1891" spans="4:6" x14ac:dyDescent="0.25">
      <c r="D1891" s="43"/>
    </row>
    <row r="1892" spans="4:6" x14ac:dyDescent="0.25">
      <c r="D1892" s="43"/>
      <c r="F1892" s="44"/>
    </row>
    <row r="1893" spans="4:6" x14ac:dyDescent="0.25">
      <c r="D1893" s="43"/>
    </row>
    <row r="1894" spans="4:6" x14ac:dyDescent="0.25">
      <c r="D1894" s="43"/>
      <c r="F1894" s="44"/>
    </row>
    <row r="1895" spans="4:6" x14ac:dyDescent="0.25">
      <c r="D1895" s="43"/>
      <c r="F1895" s="44"/>
    </row>
    <row r="1896" spans="4:6" x14ac:dyDescent="0.25">
      <c r="D1896" s="43"/>
      <c r="F1896" s="44"/>
    </row>
    <row r="1897" spans="4:6" x14ac:dyDescent="0.25">
      <c r="D1897" s="43"/>
    </row>
    <row r="1898" spans="4:6" x14ac:dyDescent="0.25">
      <c r="D1898" s="43"/>
      <c r="F1898" s="44"/>
    </row>
    <row r="1899" spans="4:6" x14ac:dyDescent="0.25">
      <c r="D1899" s="43"/>
      <c r="F1899" s="44"/>
    </row>
    <row r="1900" spans="4:6" x14ac:dyDescent="0.25">
      <c r="D1900" s="43"/>
      <c r="F1900" s="44"/>
    </row>
    <row r="1901" spans="4:6" x14ac:dyDescent="0.25">
      <c r="D1901" s="43"/>
      <c r="F1901" s="44"/>
    </row>
    <row r="1902" spans="4:6" x14ac:dyDescent="0.25">
      <c r="D1902" s="43"/>
    </row>
    <row r="1903" spans="4:6" x14ac:dyDescent="0.25">
      <c r="D1903" s="43"/>
      <c r="F1903" s="44"/>
    </row>
    <row r="1904" spans="4:6" x14ac:dyDescent="0.25">
      <c r="D1904" s="43"/>
    </row>
    <row r="1905" spans="4:6" x14ac:dyDescent="0.25">
      <c r="D1905" s="43"/>
    </row>
    <row r="1906" spans="4:6" x14ac:dyDescent="0.25">
      <c r="D1906" s="43"/>
    </row>
    <row r="1907" spans="4:6" x14ac:dyDescent="0.25">
      <c r="D1907" s="43"/>
      <c r="F1907" s="44"/>
    </row>
    <row r="1908" spans="4:6" x14ac:dyDescent="0.25">
      <c r="D1908" s="43"/>
    </row>
    <row r="1909" spans="4:6" x14ac:dyDescent="0.25">
      <c r="D1909" s="43"/>
      <c r="F1909" s="44"/>
    </row>
    <row r="1910" spans="4:6" x14ac:dyDescent="0.25">
      <c r="D1910" s="43"/>
      <c r="F1910" s="44"/>
    </row>
    <row r="1911" spans="4:6" x14ac:dyDescent="0.25">
      <c r="D1911" s="43"/>
      <c r="F1911" s="44"/>
    </row>
    <row r="1912" spans="4:6" x14ac:dyDescent="0.25">
      <c r="D1912" s="43"/>
      <c r="F1912" s="44"/>
    </row>
    <row r="1913" spans="4:6" x14ac:dyDescent="0.25">
      <c r="D1913" s="43"/>
      <c r="F1913" s="44"/>
    </row>
    <row r="1914" spans="4:6" x14ac:dyDescent="0.25">
      <c r="D1914" s="43"/>
      <c r="F1914" s="44"/>
    </row>
    <row r="1915" spans="4:6" x14ac:dyDescent="0.25">
      <c r="D1915" s="43"/>
      <c r="F1915" s="44"/>
    </row>
    <row r="1916" spans="4:6" x14ac:dyDescent="0.25">
      <c r="D1916" s="43"/>
      <c r="F1916" s="44"/>
    </row>
    <row r="1917" spans="4:6" x14ac:dyDescent="0.25">
      <c r="D1917" s="43"/>
      <c r="F1917" s="44"/>
    </row>
    <row r="1918" spans="4:6" x14ac:dyDescent="0.25">
      <c r="D1918" s="43"/>
    </row>
    <row r="1919" spans="4:6" x14ac:dyDescent="0.25">
      <c r="D1919" s="43"/>
      <c r="F1919" s="44"/>
    </row>
    <row r="1920" spans="4:6" x14ac:dyDescent="0.25">
      <c r="D1920" s="43"/>
    </row>
    <row r="1921" spans="4:6" x14ac:dyDescent="0.25">
      <c r="D1921" s="43"/>
    </row>
    <row r="1922" spans="4:6" x14ac:dyDescent="0.25">
      <c r="D1922" s="43"/>
    </row>
    <row r="1923" spans="4:6" x14ac:dyDescent="0.25">
      <c r="D1923" s="43"/>
      <c r="F1923" s="44"/>
    </row>
    <row r="1924" spans="4:6" x14ac:dyDescent="0.25">
      <c r="D1924" s="43"/>
      <c r="F1924" s="44"/>
    </row>
    <row r="1925" spans="4:6" x14ac:dyDescent="0.25">
      <c r="D1925" s="43"/>
      <c r="F1925" s="44"/>
    </row>
    <row r="1926" spans="4:6" x14ac:dyDescent="0.25">
      <c r="D1926" s="43"/>
      <c r="F1926" s="44"/>
    </row>
    <row r="1927" spans="4:6" x14ac:dyDescent="0.25">
      <c r="D1927" s="43"/>
    </row>
    <row r="1928" spans="4:6" x14ac:dyDescent="0.25">
      <c r="D1928" s="43"/>
    </row>
    <row r="1929" spans="4:6" x14ac:dyDescent="0.25">
      <c r="D1929" s="43"/>
      <c r="F1929" s="44"/>
    </row>
    <row r="1930" spans="4:6" x14ac:dyDescent="0.25">
      <c r="D1930" s="43"/>
      <c r="F1930" s="44"/>
    </row>
    <row r="1931" spans="4:6" x14ac:dyDescent="0.25">
      <c r="D1931" s="43"/>
    </row>
    <row r="1932" spans="4:6" x14ac:dyDescent="0.25">
      <c r="D1932" s="43"/>
    </row>
    <row r="1933" spans="4:6" x14ac:dyDescent="0.25">
      <c r="D1933" s="43"/>
    </row>
    <row r="1934" spans="4:6" x14ac:dyDescent="0.25">
      <c r="D1934" s="43"/>
      <c r="F1934" s="44"/>
    </row>
    <row r="1935" spans="4:6" x14ac:dyDescent="0.25">
      <c r="D1935" s="43"/>
    </row>
    <row r="1936" spans="4:6" x14ac:dyDescent="0.25">
      <c r="D1936" s="43"/>
    </row>
    <row r="1937" spans="4:6" x14ac:dyDescent="0.25">
      <c r="D1937" s="43"/>
    </row>
    <row r="1938" spans="4:6" x14ac:dyDescent="0.25">
      <c r="D1938" s="43"/>
    </row>
    <row r="1939" spans="4:6" x14ac:dyDescent="0.25">
      <c r="D1939" s="43"/>
      <c r="F1939" s="44"/>
    </row>
    <row r="1940" spans="4:6" x14ac:dyDescent="0.25">
      <c r="D1940" s="43"/>
    </row>
    <row r="1941" spans="4:6" x14ac:dyDescent="0.25">
      <c r="D1941" s="43"/>
      <c r="F1941" s="44"/>
    </row>
    <row r="1942" spans="4:6" x14ac:dyDescent="0.25">
      <c r="D1942" s="43"/>
      <c r="F1942" s="44"/>
    </row>
    <row r="1943" spans="4:6" x14ac:dyDescent="0.25">
      <c r="D1943" s="43"/>
    </row>
    <row r="1944" spans="4:6" x14ac:dyDescent="0.25">
      <c r="D1944" s="43"/>
    </row>
    <row r="1945" spans="4:6" x14ac:dyDescent="0.25">
      <c r="D1945" s="43"/>
    </row>
    <row r="1946" spans="4:6" x14ac:dyDescent="0.25">
      <c r="D1946" s="43"/>
    </row>
    <row r="1947" spans="4:6" x14ac:dyDescent="0.25">
      <c r="D1947" s="43"/>
      <c r="F1947" s="44"/>
    </row>
    <row r="1948" spans="4:6" x14ac:dyDescent="0.25">
      <c r="D1948" s="43"/>
      <c r="F1948" s="44"/>
    </row>
    <row r="1949" spans="4:6" x14ac:dyDescent="0.25">
      <c r="D1949" s="43"/>
      <c r="F1949" s="44"/>
    </row>
    <row r="1950" spans="4:6" x14ac:dyDescent="0.25">
      <c r="D1950" s="43"/>
      <c r="F1950" s="44"/>
    </row>
    <row r="1951" spans="4:6" x14ac:dyDescent="0.25">
      <c r="D1951" s="43"/>
      <c r="F1951" s="44"/>
    </row>
    <row r="1952" spans="4:6" x14ac:dyDescent="0.25">
      <c r="D1952" s="43"/>
      <c r="F1952" s="44"/>
    </row>
    <row r="1953" spans="4:6" x14ac:dyDescent="0.25">
      <c r="D1953" s="43"/>
    </row>
    <row r="1954" spans="4:6" x14ac:dyDescent="0.25">
      <c r="D1954" s="43"/>
    </row>
    <row r="1955" spans="4:6" x14ac:dyDescent="0.25">
      <c r="D1955" s="43"/>
      <c r="F1955" s="44"/>
    </row>
    <row r="1956" spans="4:6" x14ac:dyDescent="0.25">
      <c r="D1956" s="43"/>
      <c r="F1956" s="44"/>
    </row>
    <row r="1957" spans="4:6" x14ac:dyDescent="0.25">
      <c r="D1957" s="43"/>
      <c r="F1957" s="44"/>
    </row>
    <row r="1958" spans="4:6" x14ac:dyDescent="0.25">
      <c r="D1958" s="43"/>
    </row>
    <row r="1959" spans="4:6" x14ac:dyDescent="0.25">
      <c r="D1959" s="43"/>
      <c r="F1959" s="44"/>
    </row>
    <row r="1960" spans="4:6" x14ac:dyDescent="0.25">
      <c r="D1960" s="43"/>
      <c r="F1960" s="44"/>
    </row>
    <row r="1961" spans="4:6" x14ac:dyDescent="0.25">
      <c r="D1961" s="43"/>
    </row>
    <row r="1962" spans="4:6" x14ac:dyDescent="0.25">
      <c r="D1962" s="43"/>
      <c r="F1962" s="44"/>
    </row>
    <row r="1963" spans="4:6" x14ac:dyDescent="0.25">
      <c r="D1963" s="43"/>
    </row>
    <row r="1964" spans="4:6" x14ac:dyDescent="0.25">
      <c r="D1964" s="43"/>
    </row>
    <row r="1965" spans="4:6" x14ac:dyDescent="0.25">
      <c r="D1965" s="43"/>
    </row>
    <row r="1966" spans="4:6" x14ac:dyDescent="0.25">
      <c r="D1966" s="43"/>
      <c r="F1966" s="44"/>
    </row>
    <row r="1967" spans="4:6" x14ac:dyDescent="0.25">
      <c r="D1967" s="43"/>
    </row>
    <row r="1968" spans="4:6" x14ac:dyDescent="0.25">
      <c r="D1968" s="43"/>
      <c r="F1968" s="44"/>
    </row>
    <row r="1969" spans="4:6" x14ac:dyDescent="0.25">
      <c r="D1969" s="43"/>
      <c r="F1969" s="44"/>
    </row>
    <row r="1970" spans="4:6" x14ac:dyDescent="0.25">
      <c r="D1970" s="43"/>
    </row>
    <row r="1971" spans="4:6" x14ac:dyDescent="0.25">
      <c r="D1971" s="43"/>
    </row>
    <row r="1972" spans="4:6" x14ac:dyDescent="0.25">
      <c r="D1972" s="43"/>
      <c r="F1972" s="44"/>
    </row>
    <row r="1973" spans="4:6" x14ac:dyDescent="0.25">
      <c r="D1973" s="43"/>
    </row>
    <row r="1974" spans="4:6" x14ac:dyDescent="0.25">
      <c r="D1974" s="43"/>
    </row>
    <row r="1975" spans="4:6" x14ac:dyDescent="0.25">
      <c r="D1975" s="43"/>
      <c r="F1975" s="44"/>
    </row>
    <row r="1976" spans="4:6" x14ac:dyDescent="0.25">
      <c r="D1976" s="43"/>
      <c r="F1976" s="44"/>
    </row>
    <row r="1977" spans="4:6" x14ac:dyDescent="0.25">
      <c r="D1977" s="43"/>
      <c r="F1977" s="44"/>
    </row>
    <row r="1978" spans="4:6" x14ac:dyDescent="0.25">
      <c r="D1978" s="43"/>
    </row>
    <row r="1979" spans="4:6" x14ac:dyDescent="0.25">
      <c r="D1979" s="43"/>
    </row>
    <row r="1980" spans="4:6" x14ac:dyDescent="0.25">
      <c r="D1980" s="43"/>
      <c r="F1980" s="44"/>
    </row>
    <row r="1981" spans="4:6" x14ac:dyDescent="0.25">
      <c r="D1981" s="43"/>
    </row>
    <row r="1982" spans="4:6" x14ac:dyDescent="0.25">
      <c r="D1982" s="43"/>
      <c r="F1982" s="44"/>
    </row>
    <row r="1983" spans="4:6" x14ac:dyDescent="0.25">
      <c r="D1983" s="43"/>
      <c r="F1983" s="44"/>
    </row>
    <row r="1984" spans="4:6" x14ac:dyDescent="0.25">
      <c r="D1984" s="43"/>
      <c r="F1984" s="44"/>
    </row>
    <row r="1985" spans="4:6" x14ac:dyDescent="0.25">
      <c r="D1985" s="43"/>
    </row>
    <row r="1986" spans="4:6" x14ac:dyDescent="0.25">
      <c r="D1986" s="43"/>
      <c r="F1986" s="44"/>
    </row>
    <row r="1987" spans="4:6" x14ac:dyDescent="0.25">
      <c r="D1987" s="43"/>
      <c r="F1987" s="44"/>
    </row>
    <row r="1988" spans="4:6" x14ac:dyDescent="0.25">
      <c r="D1988" s="43"/>
    </row>
    <row r="1989" spans="4:6" x14ac:dyDescent="0.25">
      <c r="D1989" s="43"/>
      <c r="F1989" s="44"/>
    </row>
    <row r="1990" spans="4:6" x14ac:dyDescent="0.25">
      <c r="D1990" s="43"/>
    </row>
    <row r="1991" spans="4:6" x14ac:dyDescent="0.25">
      <c r="D1991" s="43"/>
      <c r="F1991" s="44"/>
    </row>
    <row r="1992" spans="4:6" x14ac:dyDescent="0.25">
      <c r="D1992" s="43"/>
    </row>
    <row r="1993" spans="4:6" x14ac:dyDescent="0.25">
      <c r="D1993" s="43"/>
      <c r="F1993" s="44"/>
    </row>
    <row r="1994" spans="4:6" x14ac:dyDescent="0.25">
      <c r="D1994" s="43"/>
      <c r="F1994" s="44"/>
    </row>
    <row r="1995" spans="4:6" x14ac:dyDescent="0.25">
      <c r="D1995" s="43"/>
      <c r="F1995" s="44"/>
    </row>
    <row r="1996" spans="4:6" x14ac:dyDescent="0.25">
      <c r="D1996" s="43"/>
    </row>
    <row r="1997" spans="4:6" x14ac:dyDescent="0.25">
      <c r="D1997" s="43"/>
      <c r="F1997" s="44"/>
    </row>
    <row r="1998" spans="4:6" x14ac:dyDescent="0.25">
      <c r="D1998" s="43"/>
    </row>
    <row r="1999" spans="4:6" x14ac:dyDescent="0.25">
      <c r="D1999" s="43"/>
      <c r="F1999" s="44"/>
    </row>
    <row r="2000" spans="4:6" x14ac:dyDescent="0.25">
      <c r="D2000" s="43"/>
      <c r="F2000" s="44"/>
    </row>
    <row r="2001" spans="4:6" x14ac:dyDescent="0.25">
      <c r="D2001" s="43"/>
      <c r="F2001" s="44"/>
    </row>
    <row r="2002" spans="4:6" x14ac:dyDescent="0.25">
      <c r="D2002" s="43"/>
      <c r="F2002" s="44"/>
    </row>
    <row r="2003" spans="4:6" x14ac:dyDescent="0.25">
      <c r="D2003" s="43"/>
    </row>
    <row r="2004" spans="4:6" x14ac:dyDescent="0.25">
      <c r="D2004" s="43"/>
      <c r="F2004" s="44"/>
    </row>
    <row r="2005" spans="4:6" x14ac:dyDescent="0.25">
      <c r="D2005" s="43"/>
    </row>
    <row r="2006" spans="4:6" x14ac:dyDescent="0.25">
      <c r="D2006" s="43"/>
    </row>
    <row r="2007" spans="4:6" x14ac:dyDescent="0.25">
      <c r="D2007" s="43"/>
    </row>
    <row r="2008" spans="4:6" x14ac:dyDescent="0.25">
      <c r="D2008" s="43"/>
    </row>
    <row r="2009" spans="4:6" x14ac:dyDescent="0.25">
      <c r="D2009" s="43"/>
    </row>
    <row r="2010" spans="4:6" x14ac:dyDescent="0.25">
      <c r="D2010" s="43"/>
      <c r="F2010" s="44"/>
    </row>
    <row r="2011" spans="4:6" x14ac:dyDescent="0.25">
      <c r="D2011" s="43"/>
    </row>
    <row r="2012" spans="4:6" x14ac:dyDescent="0.25">
      <c r="D2012" s="43"/>
      <c r="F2012" s="44"/>
    </row>
    <row r="2013" spans="4:6" x14ac:dyDescent="0.25">
      <c r="D2013" s="43"/>
    </row>
    <row r="2014" spans="4:6" x14ac:dyDescent="0.25">
      <c r="D2014" s="43"/>
      <c r="F2014" s="44"/>
    </row>
    <row r="2015" spans="4:6" x14ac:dyDescent="0.25">
      <c r="D2015" s="43"/>
      <c r="F2015" s="44"/>
    </row>
    <row r="2016" spans="4:6" x14ac:dyDescent="0.25">
      <c r="D2016" s="43"/>
    </row>
    <row r="2017" spans="4:6" x14ac:dyDescent="0.25">
      <c r="D2017" s="43"/>
    </row>
    <row r="2018" spans="4:6" x14ac:dyDescent="0.25">
      <c r="D2018" s="43"/>
      <c r="F2018" s="44"/>
    </row>
    <row r="2019" spans="4:6" x14ac:dyDescent="0.25">
      <c r="D2019" s="43"/>
      <c r="F2019" s="44"/>
    </row>
    <row r="2020" spans="4:6" x14ac:dyDescent="0.25">
      <c r="D2020" s="43"/>
      <c r="F2020" s="44"/>
    </row>
    <row r="2021" spans="4:6" x14ac:dyDescent="0.25">
      <c r="D2021" s="43"/>
      <c r="F2021" s="44"/>
    </row>
    <row r="2022" spans="4:6" x14ac:dyDescent="0.25">
      <c r="D2022" s="43"/>
      <c r="F2022" s="44"/>
    </row>
    <row r="2023" spans="4:6" x14ac:dyDescent="0.25">
      <c r="D2023" s="43"/>
    </row>
    <row r="2024" spans="4:6" x14ac:dyDescent="0.25">
      <c r="D2024" s="43"/>
    </row>
    <row r="2025" spans="4:6" x14ac:dyDescent="0.25">
      <c r="D2025" s="43"/>
      <c r="F2025" s="44"/>
    </row>
    <row r="2026" spans="4:6" x14ac:dyDescent="0.25">
      <c r="D2026" s="43"/>
      <c r="F2026" s="44"/>
    </row>
    <row r="2027" spans="4:6" x14ac:dyDescent="0.25">
      <c r="D2027" s="43"/>
      <c r="F2027" s="44"/>
    </row>
    <row r="2028" spans="4:6" x14ac:dyDescent="0.25">
      <c r="D2028" s="43"/>
      <c r="F2028" s="44"/>
    </row>
    <row r="2029" spans="4:6" x14ac:dyDescent="0.25">
      <c r="D2029" s="43"/>
      <c r="F2029" s="44"/>
    </row>
    <row r="2030" spans="4:6" x14ac:dyDescent="0.25">
      <c r="D2030" s="43"/>
      <c r="F2030" s="44"/>
    </row>
    <row r="2031" spans="4:6" x14ac:dyDescent="0.25">
      <c r="D2031" s="43"/>
    </row>
    <row r="2032" spans="4:6" x14ac:dyDescent="0.25">
      <c r="D2032" s="43"/>
    </row>
    <row r="2033" spans="4:6" x14ac:dyDescent="0.25">
      <c r="D2033" s="43"/>
      <c r="F2033" s="44"/>
    </row>
    <row r="2034" spans="4:6" x14ac:dyDescent="0.25">
      <c r="D2034" s="43"/>
    </row>
    <row r="2035" spans="4:6" x14ac:dyDescent="0.25">
      <c r="D2035" s="43"/>
      <c r="F2035" s="44"/>
    </row>
    <row r="2036" spans="4:6" x14ac:dyDescent="0.25">
      <c r="D2036" s="43"/>
      <c r="F2036" s="44"/>
    </row>
    <row r="2037" spans="4:6" x14ac:dyDescent="0.25">
      <c r="D2037" s="43"/>
    </row>
    <row r="2038" spans="4:6" x14ac:dyDescent="0.25">
      <c r="D2038" s="43"/>
      <c r="F2038" s="44"/>
    </row>
    <row r="2039" spans="4:6" x14ac:dyDescent="0.25">
      <c r="D2039" s="43"/>
    </row>
    <row r="2040" spans="4:6" x14ac:dyDescent="0.25">
      <c r="D2040" s="43"/>
      <c r="F2040" s="44"/>
    </row>
    <row r="2041" spans="4:6" x14ac:dyDescent="0.25">
      <c r="D2041" s="43"/>
      <c r="F2041" s="44"/>
    </row>
    <row r="2042" spans="4:6" x14ac:dyDescent="0.25">
      <c r="D2042" s="43"/>
      <c r="F2042" s="44"/>
    </row>
    <row r="2043" spans="4:6" x14ac:dyDescent="0.25">
      <c r="D2043" s="43"/>
      <c r="F2043" s="44"/>
    </row>
    <row r="2044" spans="4:6" x14ac:dyDescent="0.25">
      <c r="D2044" s="43"/>
      <c r="F2044" s="44"/>
    </row>
    <row r="2045" spans="4:6" x14ac:dyDescent="0.25">
      <c r="D2045" s="43"/>
    </row>
    <row r="2046" spans="4:6" x14ac:dyDescent="0.25">
      <c r="D2046" s="43"/>
      <c r="F2046" s="44"/>
    </row>
    <row r="2047" spans="4:6" x14ac:dyDescent="0.25">
      <c r="D2047" s="43"/>
    </row>
    <row r="2048" spans="4:6" x14ac:dyDescent="0.25">
      <c r="D2048" s="43"/>
    </row>
    <row r="2049" spans="4:6" x14ac:dyDescent="0.25">
      <c r="D2049" s="43"/>
    </row>
    <row r="2050" spans="4:6" x14ac:dyDescent="0.25">
      <c r="D2050" s="43"/>
      <c r="F2050" s="44"/>
    </row>
    <row r="2051" spans="4:6" x14ac:dyDescent="0.25">
      <c r="D2051" s="43"/>
    </row>
    <row r="2052" spans="4:6" x14ac:dyDescent="0.25">
      <c r="D2052" s="43"/>
    </row>
    <row r="2053" spans="4:6" x14ac:dyDescent="0.25">
      <c r="D2053" s="43"/>
      <c r="F2053" s="44"/>
    </row>
    <row r="2054" spans="4:6" x14ac:dyDescent="0.25">
      <c r="D2054" s="43"/>
    </row>
    <row r="2055" spans="4:6" x14ac:dyDescent="0.25">
      <c r="D2055" s="43"/>
    </row>
    <row r="2056" spans="4:6" x14ac:dyDescent="0.25">
      <c r="D2056" s="43"/>
    </row>
    <row r="2057" spans="4:6" x14ac:dyDescent="0.25">
      <c r="D2057" s="43"/>
    </row>
    <row r="2058" spans="4:6" x14ac:dyDescent="0.25">
      <c r="D2058" s="43"/>
    </row>
    <row r="2059" spans="4:6" x14ac:dyDescent="0.25">
      <c r="D2059" s="43"/>
      <c r="F2059" s="44"/>
    </row>
    <row r="2060" spans="4:6" x14ac:dyDescent="0.25">
      <c r="D2060" s="43"/>
      <c r="F2060" s="44"/>
    </row>
    <row r="2061" spans="4:6" x14ac:dyDescent="0.25">
      <c r="D2061" s="43"/>
    </row>
    <row r="2062" spans="4:6" x14ac:dyDescent="0.25">
      <c r="D2062" s="43"/>
    </row>
    <row r="2063" spans="4:6" x14ac:dyDescent="0.25">
      <c r="D2063" s="43"/>
    </row>
    <row r="2064" spans="4:6" x14ac:dyDescent="0.25">
      <c r="D2064" s="43"/>
      <c r="F2064" s="44"/>
    </row>
    <row r="2065" spans="4:6" x14ac:dyDescent="0.25">
      <c r="D2065" s="43"/>
      <c r="F2065" s="44"/>
    </row>
    <row r="2066" spans="4:6" x14ac:dyDescent="0.25">
      <c r="D2066" s="43"/>
      <c r="F2066" s="44"/>
    </row>
    <row r="2067" spans="4:6" x14ac:dyDescent="0.25">
      <c r="D2067" s="43"/>
      <c r="F2067" s="44"/>
    </row>
    <row r="2068" spans="4:6" x14ac:dyDescent="0.25">
      <c r="D2068" s="43"/>
    </row>
    <row r="2069" spans="4:6" x14ac:dyDescent="0.25">
      <c r="D2069" s="43"/>
      <c r="F2069" s="44"/>
    </row>
    <row r="2070" spans="4:6" x14ac:dyDescent="0.25">
      <c r="D2070" s="43"/>
      <c r="F2070" s="44"/>
    </row>
    <row r="2071" spans="4:6" x14ac:dyDescent="0.25">
      <c r="D2071" s="43"/>
      <c r="F2071" s="44"/>
    </row>
    <row r="2072" spans="4:6" x14ac:dyDescent="0.25">
      <c r="D2072" s="43"/>
      <c r="F2072" s="44"/>
    </row>
    <row r="2073" spans="4:6" x14ac:dyDescent="0.25">
      <c r="D2073" s="43"/>
    </row>
    <row r="2074" spans="4:6" x14ac:dyDescent="0.25">
      <c r="D2074" s="43"/>
    </row>
    <row r="2075" spans="4:6" x14ac:dyDescent="0.25">
      <c r="D2075" s="43"/>
      <c r="F2075" s="44"/>
    </row>
    <row r="2076" spans="4:6" x14ac:dyDescent="0.25">
      <c r="D2076" s="43"/>
      <c r="F2076" s="44"/>
    </row>
    <row r="2077" spans="4:6" x14ac:dyDescent="0.25">
      <c r="D2077" s="43"/>
      <c r="F2077" s="44"/>
    </row>
    <row r="2078" spans="4:6" x14ac:dyDescent="0.25">
      <c r="D2078" s="43"/>
      <c r="F2078" s="44"/>
    </row>
    <row r="2079" spans="4:6" x14ac:dyDescent="0.25">
      <c r="D2079" s="43"/>
      <c r="F2079" s="44"/>
    </row>
    <row r="2080" spans="4:6" x14ac:dyDescent="0.25">
      <c r="D2080" s="43"/>
    </row>
    <row r="2081" spans="4:6" x14ac:dyDescent="0.25">
      <c r="D2081" s="43"/>
      <c r="F2081" s="44"/>
    </row>
    <row r="2082" spans="4:6" x14ac:dyDescent="0.25">
      <c r="D2082" s="43"/>
    </row>
    <row r="2083" spans="4:6" x14ac:dyDescent="0.25">
      <c r="D2083" s="43"/>
    </row>
    <row r="2084" spans="4:6" x14ac:dyDescent="0.25">
      <c r="D2084" s="43"/>
      <c r="F2084" s="44"/>
    </row>
    <row r="2085" spans="4:6" x14ac:dyDescent="0.25">
      <c r="D2085" s="43"/>
      <c r="F2085" s="44"/>
    </row>
    <row r="2086" spans="4:6" x14ac:dyDescent="0.25">
      <c r="D2086" s="43"/>
      <c r="F2086" s="44"/>
    </row>
    <row r="2087" spans="4:6" x14ac:dyDescent="0.25">
      <c r="D2087" s="43"/>
    </row>
    <row r="2088" spans="4:6" x14ac:dyDescent="0.25">
      <c r="D2088" s="43"/>
      <c r="F2088" s="44"/>
    </row>
    <row r="2089" spans="4:6" x14ac:dyDescent="0.25">
      <c r="D2089" s="43"/>
      <c r="F2089" s="44"/>
    </row>
    <row r="2090" spans="4:6" x14ac:dyDescent="0.25">
      <c r="D2090" s="43"/>
    </row>
    <row r="2091" spans="4:6" x14ac:dyDescent="0.25">
      <c r="D2091" s="43"/>
    </row>
    <row r="2092" spans="4:6" x14ac:dyDescent="0.25">
      <c r="D2092" s="43"/>
      <c r="F2092" s="44"/>
    </row>
    <row r="2093" spans="4:6" x14ac:dyDescent="0.25">
      <c r="D2093" s="43"/>
      <c r="F2093" s="44"/>
    </row>
    <row r="2094" spans="4:6" x14ac:dyDescent="0.25">
      <c r="D2094" s="43"/>
    </row>
    <row r="2095" spans="4:6" x14ac:dyDescent="0.25">
      <c r="D2095" s="43"/>
      <c r="F2095" s="44"/>
    </row>
    <row r="2096" spans="4:6" x14ac:dyDescent="0.25">
      <c r="D2096" s="43"/>
      <c r="F2096" s="44"/>
    </row>
    <row r="2097" spans="4:6" x14ac:dyDescent="0.25">
      <c r="D2097" s="43"/>
    </row>
    <row r="2098" spans="4:6" x14ac:dyDescent="0.25">
      <c r="D2098" s="43"/>
    </row>
    <row r="2099" spans="4:6" x14ac:dyDescent="0.25">
      <c r="D2099" s="43"/>
    </row>
    <row r="2100" spans="4:6" x14ac:dyDescent="0.25">
      <c r="D2100" s="43"/>
      <c r="F2100" s="44"/>
    </row>
    <row r="2101" spans="4:6" x14ac:dyDescent="0.25">
      <c r="D2101" s="43"/>
    </row>
    <row r="2102" spans="4:6" x14ac:dyDescent="0.25">
      <c r="D2102" s="43"/>
      <c r="F2102" s="44"/>
    </row>
    <row r="2103" spans="4:6" x14ac:dyDescent="0.25">
      <c r="D2103" s="43"/>
      <c r="F2103" s="44"/>
    </row>
    <row r="2104" spans="4:6" x14ac:dyDescent="0.25">
      <c r="D2104" s="43"/>
      <c r="F2104" s="44"/>
    </row>
    <row r="2105" spans="4:6" x14ac:dyDescent="0.25">
      <c r="D2105" s="43"/>
      <c r="F2105" s="44"/>
    </row>
    <row r="2106" spans="4:6" x14ac:dyDescent="0.25">
      <c r="D2106" s="43"/>
    </row>
    <row r="2107" spans="4:6" x14ac:dyDescent="0.25">
      <c r="D2107" s="43"/>
    </row>
    <row r="2108" spans="4:6" x14ac:dyDescent="0.25">
      <c r="D2108" s="43"/>
    </row>
    <row r="2109" spans="4:6" x14ac:dyDescent="0.25">
      <c r="D2109" s="43"/>
    </row>
    <row r="2110" spans="4:6" x14ac:dyDescent="0.25">
      <c r="D2110" s="43"/>
      <c r="F2110" s="44"/>
    </row>
    <row r="2111" spans="4:6" x14ac:dyDescent="0.25">
      <c r="D2111" s="43"/>
    </row>
    <row r="2112" spans="4:6" x14ac:dyDescent="0.25">
      <c r="D2112" s="43"/>
    </row>
    <row r="2113" spans="4:6" x14ac:dyDescent="0.25">
      <c r="D2113" s="43"/>
      <c r="F2113" s="44"/>
    </row>
    <row r="2114" spans="4:6" x14ac:dyDescent="0.25">
      <c r="D2114" s="43"/>
      <c r="F2114" s="44"/>
    </row>
    <row r="2115" spans="4:6" x14ac:dyDescent="0.25">
      <c r="D2115" s="43"/>
    </row>
    <row r="2116" spans="4:6" x14ac:dyDescent="0.25">
      <c r="D2116" s="43"/>
      <c r="F2116" s="44"/>
    </row>
    <row r="2117" spans="4:6" x14ac:dyDescent="0.25">
      <c r="D2117" s="43"/>
      <c r="F2117" s="44"/>
    </row>
    <row r="2118" spans="4:6" x14ac:dyDescent="0.25">
      <c r="D2118" s="43"/>
    </row>
    <row r="2119" spans="4:6" x14ac:dyDescent="0.25">
      <c r="D2119" s="43"/>
    </row>
    <row r="2120" spans="4:6" x14ac:dyDescent="0.25">
      <c r="D2120" s="43"/>
      <c r="F2120" s="44"/>
    </row>
    <row r="2121" spans="4:6" x14ac:dyDescent="0.25">
      <c r="D2121" s="43"/>
      <c r="F2121" s="44"/>
    </row>
    <row r="2122" spans="4:6" x14ac:dyDescent="0.25">
      <c r="D2122" s="43"/>
    </row>
    <row r="2123" spans="4:6" x14ac:dyDescent="0.25">
      <c r="D2123" s="43"/>
    </row>
    <row r="2124" spans="4:6" x14ac:dyDescent="0.25">
      <c r="D2124" s="43"/>
      <c r="F2124" s="44"/>
    </row>
    <row r="2125" spans="4:6" x14ac:dyDescent="0.25">
      <c r="D2125" s="43"/>
      <c r="F2125" s="44"/>
    </row>
    <row r="2126" spans="4:6" x14ac:dyDescent="0.25">
      <c r="D2126" s="43"/>
      <c r="F2126" s="44"/>
    </row>
    <row r="2127" spans="4:6" x14ac:dyDescent="0.25">
      <c r="D2127" s="43"/>
    </row>
    <row r="2128" spans="4:6" x14ac:dyDescent="0.25">
      <c r="D2128" s="43"/>
    </row>
    <row r="2129" spans="4:6" x14ac:dyDescent="0.25">
      <c r="D2129" s="43"/>
      <c r="F2129" s="44"/>
    </row>
    <row r="2130" spans="4:6" x14ac:dyDescent="0.25">
      <c r="D2130" s="43"/>
      <c r="F2130" s="44"/>
    </row>
    <row r="2131" spans="4:6" x14ac:dyDescent="0.25">
      <c r="D2131" s="43"/>
    </row>
    <row r="2132" spans="4:6" x14ac:dyDescent="0.25">
      <c r="D2132" s="43"/>
      <c r="F2132" s="44"/>
    </row>
    <row r="2133" spans="4:6" x14ac:dyDescent="0.25">
      <c r="D2133" s="43"/>
      <c r="F2133" s="44"/>
    </row>
    <row r="2134" spans="4:6" x14ac:dyDescent="0.25">
      <c r="D2134" s="43"/>
    </row>
    <row r="2135" spans="4:6" x14ac:dyDescent="0.25">
      <c r="D2135" s="43"/>
    </row>
    <row r="2136" spans="4:6" x14ac:dyDescent="0.25">
      <c r="D2136" s="43"/>
      <c r="F2136" s="44"/>
    </row>
    <row r="2137" spans="4:6" x14ac:dyDescent="0.25">
      <c r="D2137" s="43"/>
      <c r="F2137" s="44"/>
    </row>
    <row r="2138" spans="4:6" x14ac:dyDescent="0.25">
      <c r="D2138" s="43"/>
    </row>
    <row r="2139" spans="4:6" x14ac:dyDescent="0.25">
      <c r="D2139" s="43"/>
      <c r="F2139" s="44"/>
    </row>
    <row r="2140" spans="4:6" x14ac:dyDescent="0.25">
      <c r="D2140" s="43"/>
      <c r="F2140" s="44"/>
    </row>
    <row r="2141" spans="4:6" x14ac:dyDescent="0.25">
      <c r="D2141" s="43"/>
    </row>
    <row r="2142" spans="4:6" x14ac:dyDescent="0.25">
      <c r="D2142" s="43"/>
      <c r="F2142" s="44"/>
    </row>
    <row r="2143" spans="4:6" x14ac:dyDescent="0.25">
      <c r="D2143" s="43"/>
      <c r="F2143" s="44"/>
    </row>
    <row r="2144" spans="4:6" x14ac:dyDescent="0.25">
      <c r="D2144" s="43"/>
      <c r="F2144" s="44"/>
    </row>
    <row r="2145" spans="4:6" x14ac:dyDescent="0.25">
      <c r="D2145" s="43"/>
      <c r="F2145" s="44"/>
    </row>
    <row r="2146" spans="4:6" x14ac:dyDescent="0.25">
      <c r="D2146" s="43"/>
      <c r="F2146" s="44"/>
    </row>
    <row r="2147" spans="4:6" x14ac:dyDescent="0.25">
      <c r="D2147" s="43"/>
    </row>
    <row r="2148" spans="4:6" x14ac:dyDescent="0.25">
      <c r="D2148" s="43"/>
      <c r="F2148" s="44"/>
    </row>
    <row r="2149" spans="4:6" x14ac:dyDescent="0.25">
      <c r="D2149" s="43"/>
      <c r="F2149" s="44"/>
    </row>
    <row r="2150" spans="4:6" x14ac:dyDescent="0.25">
      <c r="D2150" s="43"/>
      <c r="F2150" s="44"/>
    </row>
    <row r="2151" spans="4:6" x14ac:dyDescent="0.25">
      <c r="D2151" s="43"/>
    </row>
    <row r="2152" spans="4:6" x14ac:dyDescent="0.25">
      <c r="D2152" s="43"/>
    </row>
    <row r="2153" spans="4:6" x14ac:dyDescent="0.25">
      <c r="D2153" s="43"/>
    </row>
    <row r="2154" spans="4:6" x14ac:dyDescent="0.25">
      <c r="D2154" s="43"/>
      <c r="F2154" s="44"/>
    </row>
    <row r="2155" spans="4:6" x14ac:dyDescent="0.25">
      <c r="D2155" s="43"/>
    </row>
    <row r="2156" spans="4:6" x14ac:dyDescent="0.25">
      <c r="D2156" s="43"/>
      <c r="F2156" s="44"/>
    </row>
    <row r="2157" spans="4:6" x14ac:dyDescent="0.25">
      <c r="D2157" s="43"/>
    </row>
    <row r="2158" spans="4:6" x14ac:dyDescent="0.25">
      <c r="D2158" s="43"/>
      <c r="F2158" s="44"/>
    </row>
    <row r="2159" spans="4:6" x14ac:dyDescent="0.25">
      <c r="D2159" s="43"/>
    </row>
    <row r="2160" spans="4:6" x14ac:dyDescent="0.25">
      <c r="D2160" s="43"/>
      <c r="F2160" s="44"/>
    </row>
    <row r="2161" spans="4:6" x14ac:dyDescent="0.25">
      <c r="D2161" s="43"/>
      <c r="F2161" s="44"/>
    </row>
    <row r="2162" spans="4:6" x14ac:dyDescent="0.25">
      <c r="D2162" s="43"/>
    </row>
    <row r="2163" spans="4:6" x14ac:dyDescent="0.25">
      <c r="D2163" s="43"/>
    </row>
    <row r="2164" spans="4:6" x14ac:dyDescent="0.25">
      <c r="D2164" s="43"/>
      <c r="F2164" s="44"/>
    </row>
    <row r="2165" spans="4:6" x14ac:dyDescent="0.25">
      <c r="D2165" s="43"/>
      <c r="F2165" s="44"/>
    </row>
    <row r="2166" spans="4:6" x14ac:dyDescent="0.25">
      <c r="D2166" s="43"/>
      <c r="F2166" s="44"/>
    </row>
    <row r="2167" spans="4:6" x14ac:dyDescent="0.25">
      <c r="D2167" s="43"/>
      <c r="F2167" s="44"/>
    </row>
    <row r="2168" spans="4:6" x14ac:dyDescent="0.25">
      <c r="D2168" s="43"/>
    </row>
    <row r="2169" spans="4:6" x14ac:dyDescent="0.25">
      <c r="D2169" s="43"/>
      <c r="F2169" s="44"/>
    </row>
    <row r="2170" spans="4:6" x14ac:dyDescent="0.25">
      <c r="D2170" s="43"/>
      <c r="F2170" s="44"/>
    </row>
    <row r="2171" spans="4:6" x14ac:dyDescent="0.25">
      <c r="D2171" s="43"/>
    </row>
    <row r="2172" spans="4:6" x14ac:dyDescent="0.25">
      <c r="D2172" s="43"/>
      <c r="F2172" s="44"/>
    </row>
    <row r="2173" spans="4:6" x14ac:dyDescent="0.25">
      <c r="D2173" s="43"/>
    </row>
    <row r="2174" spans="4:6" x14ac:dyDescent="0.25">
      <c r="D2174" s="43"/>
    </row>
    <row r="2175" spans="4:6" x14ac:dyDescent="0.25">
      <c r="D2175" s="43"/>
      <c r="F2175" s="44"/>
    </row>
    <row r="2176" spans="4:6" x14ac:dyDescent="0.25">
      <c r="D2176" s="43"/>
      <c r="F2176" s="44"/>
    </row>
    <row r="2177" spans="4:6" x14ac:dyDescent="0.25">
      <c r="D2177" s="43"/>
      <c r="F2177" s="44"/>
    </row>
    <row r="2178" spans="4:6" x14ac:dyDescent="0.25">
      <c r="D2178" s="43"/>
      <c r="F2178" s="44"/>
    </row>
    <row r="2179" spans="4:6" x14ac:dyDescent="0.25">
      <c r="D2179" s="43"/>
    </row>
    <row r="2180" spans="4:6" x14ac:dyDescent="0.25">
      <c r="D2180" s="43"/>
    </row>
    <row r="2181" spans="4:6" x14ac:dyDescent="0.25">
      <c r="D2181" s="43"/>
    </row>
    <row r="2182" spans="4:6" x14ac:dyDescent="0.25">
      <c r="D2182" s="43"/>
      <c r="F2182" s="44"/>
    </row>
    <row r="2183" spans="4:6" x14ac:dyDescent="0.25">
      <c r="D2183" s="43"/>
    </row>
    <row r="2184" spans="4:6" x14ac:dyDescent="0.25">
      <c r="D2184" s="43"/>
      <c r="F2184" s="44"/>
    </row>
    <row r="2185" spans="4:6" x14ac:dyDescent="0.25">
      <c r="D2185" s="43"/>
      <c r="F2185" s="44"/>
    </row>
    <row r="2186" spans="4:6" x14ac:dyDescent="0.25">
      <c r="D2186" s="43"/>
      <c r="F2186" s="44"/>
    </row>
    <row r="2187" spans="4:6" x14ac:dyDescent="0.25">
      <c r="D2187" s="43"/>
    </row>
    <row r="2188" spans="4:6" x14ac:dyDescent="0.25">
      <c r="D2188" s="43"/>
      <c r="F2188" s="44"/>
    </row>
    <row r="2189" spans="4:6" x14ac:dyDescent="0.25">
      <c r="D2189" s="43"/>
      <c r="F2189" s="44"/>
    </row>
    <row r="2190" spans="4:6" x14ac:dyDescent="0.25">
      <c r="D2190" s="43"/>
    </row>
    <row r="2191" spans="4:6" x14ac:dyDescent="0.25">
      <c r="D2191" s="43"/>
      <c r="F2191" s="44"/>
    </row>
    <row r="2192" spans="4:6" x14ac:dyDescent="0.25">
      <c r="D2192" s="43"/>
    </row>
    <row r="2193" spans="4:6" x14ac:dyDescent="0.25">
      <c r="D2193" s="43"/>
      <c r="F2193" s="44"/>
    </row>
    <row r="2194" spans="4:6" x14ac:dyDescent="0.25">
      <c r="D2194" s="43"/>
      <c r="F2194" s="44"/>
    </row>
    <row r="2195" spans="4:6" x14ac:dyDescent="0.25">
      <c r="D2195" s="43"/>
      <c r="F2195" s="44"/>
    </row>
    <row r="2196" spans="4:6" x14ac:dyDescent="0.25">
      <c r="D2196" s="43"/>
      <c r="F2196" s="44"/>
    </row>
    <row r="2197" spans="4:6" x14ac:dyDescent="0.25">
      <c r="D2197" s="43"/>
      <c r="F2197" s="44"/>
    </row>
    <row r="2198" spans="4:6" x14ac:dyDescent="0.25">
      <c r="D2198" s="43"/>
    </row>
    <row r="2199" spans="4:6" x14ac:dyDescent="0.25">
      <c r="D2199" s="43"/>
      <c r="F2199" s="44"/>
    </row>
    <row r="2200" spans="4:6" x14ac:dyDescent="0.25">
      <c r="D2200" s="43"/>
      <c r="F2200" s="44"/>
    </row>
    <row r="2201" spans="4:6" x14ac:dyDescent="0.25">
      <c r="D2201" s="43"/>
    </row>
    <row r="2202" spans="4:6" x14ac:dyDescent="0.25">
      <c r="D2202" s="43"/>
    </row>
    <row r="2203" spans="4:6" x14ac:dyDescent="0.25">
      <c r="D2203" s="43"/>
      <c r="F2203" s="44"/>
    </row>
    <row r="2204" spans="4:6" x14ac:dyDescent="0.25">
      <c r="D2204" s="43"/>
      <c r="F2204" s="44"/>
    </row>
    <row r="2205" spans="4:6" x14ac:dyDescent="0.25">
      <c r="D2205" s="43"/>
      <c r="F2205" s="44"/>
    </row>
    <row r="2206" spans="4:6" x14ac:dyDescent="0.25">
      <c r="D2206" s="43"/>
      <c r="F2206" s="44"/>
    </row>
    <row r="2207" spans="4:6" x14ac:dyDescent="0.25">
      <c r="D2207" s="43"/>
      <c r="F2207" s="44"/>
    </row>
    <row r="2208" spans="4:6" x14ac:dyDescent="0.25">
      <c r="D2208" s="43"/>
      <c r="F2208" s="44"/>
    </row>
    <row r="2209" spans="4:6" x14ac:dyDescent="0.25">
      <c r="D2209" s="43"/>
      <c r="F2209" s="44"/>
    </row>
    <row r="2210" spans="4:6" x14ac:dyDescent="0.25">
      <c r="D2210" s="43"/>
    </row>
    <row r="2211" spans="4:6" x14ac:dyDescent="0.25">
      <c r="D2211" s="43"/>
      <c r="F2211" s="44"/>
    </row>
    <row r="2212" spans="4:6" x14ac:dyDescent="0.25">
      <c r="D2212" s="43"/>
      <c r="F2212" s="44"/>
    </row>
    <row r="2213" spans="4:6" x14ac:dyDescent="0.25">
      <c r="D2213" s="43"/>
      <c r="F2213" s="44"/>
    </row>
    <row r="2214" spans="4:6" x14ac:dyDescent="0.25">
      <c r="D2214" s="43"/>
    </row>
    <row r="2215" spans="4:6" x14ac:dyDescent="0.25">
      <c r="D2215" s="43"/>
    </row>
    <row r="2216" spans="4:6" x14ac:dyDescent="0.25">
      <c r="D2216" s="43"/>
      <c r="F2216" s="44"/>
    </row>
    <row r="2217" spans="4:6" x14ac:dyDescent="0.25">
      <c r="D2217" s="43"/>
      <c r="F2217" s="44"/>
    </row>
    <row r="2218" spans="4:6" x14ac:dyDescent="0.25">
      <c r="D2218" s="43"/>
      <c r="F2218" s="44"/>
    </row>
    <row r="2219" spans="4:6" x14ac:dyDescent="0.25">
      <c r="D2219" s="43"/>
      <c r="F2219" s="44"/>
    </row>
    <row r="2220" spans="4:6" x14ac:dyDescent="0.25">
      <c r="D2220" s="43"/>
    </row>
    <row r="2221" spans="4:6" x14ac:dyDescent="0.25">
      <c r="D2221" s="43"/>
      <c r="F2221" s="44"/>
    </row>
    <row r="2222" spans="4:6" x14ac:dyDescent="0.25">
      <c r="D2222" s="43"/>
      <c r="F2222" s="44"/>
    </row>
    <row r="2223" spans="4:6" x14ac:dyDescent="0.25">
      <c r="D2223" s="43"/>
      <c r="F2223" s="44"/>
    </row>
    <row r="2224" spans="4:6" x14ac:dyDescent="0.25">
      <c r="D2224" s="43"/>
      <c r="F2224" s="44"/>
    </row>
    <row r="2225" spans="4:6" x14ac:dyDescent="0.25">
      <c r="D2225" s="43"/>
      <c r="F2225" s="44"/>
    </row>
    <row r="2226" spans="4:6" x14ac:dyDescent="0.25">
      <c r="D2226" s="43"/>
      <c r="F2226" s="44"/>
    </row>
    <row r="2227" spans="4:6" x14ac:dyDescent="0.25">
      <c r="D2227" s="43"/>
      <c r="F2227" s="44"/>
    </row>
    <row r="2228" spans="4:6" x14ac:dyDescent="0.25">
      <c r="D2228" s="43"/>
      <c r="F2228" s="44"/>
    </row>
    <row r="2229" spans="4:6" x14ac:dyDescent="0.25">
      <c r="D2229" s="43"/>
    </row>
    <row r="2230" spans="4:6" x14ac:dyDescent="0.25">
      <c r="D2230" s="43"/>
      <c r="F2230" s="44"/>
    </row>
    <row r="2231" spans="4:6" x14ac:dyDescent="0.25">
      <c r="D2231" s="43"/>
    </row>
    <row r="2232" spans="4:6" x14ac:dyDescent="0.25">
      <c r="D2232" s="43"/>
      <c r="F2232" s="44"/>
    </row>
    <row r="2233" spans="4:6" x14ac:dyDescent="0.25">
      <c r="D2233" s="43"/>
    </row>
    <row r="2234" spans="4:6" x14ac:dyDescent="0.25">
      <c r="D2234" s="43"/>
      <c r="F2234" s="44"/>
    </row>
    <row r="2235" spans="4:6" x14ac:dyDescent="0.25">
      <c r="D2235" s="43"/>
    </row>
    <row r="2236" spans="4:6" x14ac:dyDescent="0.25">
      <c r="D2236" s="43"/>
      <c r="F2236" s="44"/>
    </row>
    <row r="2237" spans="4:6" x14ac:dyDescent="0.25">
      <c r="D2237" s="43"/>
      <c r="F2237" s="44"/>
    </row>
    <row r="2238" spans="4:6" x14ac:dyDescent="0.25">
      <c r="D2238" s="43"/>
    </row>
    <row r="2239" spans="4:6" x14ac:dyDescent="0.25">
      <c r="D2239" s="43"/>
      <c r="F2239" s="44"/>
    </row>
    <row r="2240" spans="4:6" x14ac:dyDescent="0.25">
      <c r="D2240" s="43"/>
      <c r="F2240" s="44"/>
    </row>
    <row r="2241" spans="4:6" x14ac:dyDescent="0.25">
      <c r="D2241" s="43"/>
      <c r="F2241" s="44"/>
    </row>
    <row r="2242" spans="4:6" x14ac:dyDescent="0.25">
      <c r="D2242" s="43"/>
      <c r="F2242" s="44"/>
    </row>
    <row r="2243" spans="4:6" x14ac:dyDescent="0.25">
      <c r="D2243" s="43"/>
      <c r="F2243" s="44"/>
    </row>
    <row r="2244" spans="4:6" x14ac:dyDescent="0.25">
      <c r="D2244" s="43"/>
      <c r="F2244" s="44"/>
    </row>
    <row r="2245" spans="4:6" x14ac:dyDescent="0.25">
      <c r="D2245" s="43"/>
      <c r="F2245" s="44"/>
    </row>
    <row r="2246" spans="4:6" x14ac:dyDescent="0.25">
      <c r="D2246" s="43"/>
      <c r="F2246" s="44"/>
    </row>
    <row r="2247" spans="4:6" x14ac:dyDescent="0.25">
      <c r="D2247" s="43"/>
      <c r="F2247" s="44"/>
    </row>
    <row r="2248" spans="4:6" x14ac:dyDescent="0.25">
      <c r="D2248" s="43"/>
      <c r="F2248" s="44"/>
    </row>
    <row r="2249" spans="4:6" x14ac:dyDescent="0.25">
      <c r="D2249" s="43"/>
    </row>
    <row r="2250" spans="4:6" x14ac:dyDescent="0.25">
      <c r="D2250" s="43"/>
    </row>
    <row r="2251" spans="4:6" x14ac:dyDescent="0.25">
      <c r="D2251" s="43"/>
    </row>
    <row r="2252" spans="4:6" x14ac:dyDescent="0.25">
      <c r="D2252" s="43"/>
    </row>
    <row r="2253" spans="4:6" x14ac:dyDescent="0.25">
      <c r="D2253" s="43"/>
      <c r="F2253" s="44"/>
    </row>
    <row r="2254" spans="4:6" x14ac:dyDescent="0.25">
      <c r="D2254" s="43"/>
      <c r="F2254" s="44"/>
    </row>
    <row r="2255" spans="4:6" x14ac:dyDescent="0.25">
      <c r="D2255" s="43"/>
    </row>
    <row r="2256" spans="4:6" x14ac:dyDescent="0.25">
      <c r="D2256" s="43"/>
      <c r="F2256" s="44"/>
    </row>
    <row r="2257" spans="4:6" x14ac:dyDescent="0.25">
      <c r="D2257" s="43"/>
      <c r="F2257" s="44"/>
    </row>
    <row r="2258" spans="4:6" x14ac:dyDescent="0.25">
      <c r="D2258" s="43"/>
    </row>
    <row r="2259" spans="4:6" x14ac:dyDescent="0.25">
      <c r="D2259" s="43"/>
      <c r="F2259" s="44"/>
    </row>
    <row r="2260" spans="4:6" x14ac:dyDescent="0.25">
      <c r="D2260" s="43"/>
      <c r="F2260" s="44"/>
    </row>
    <row r="2261" spans="4:6" x14ac:dyDescent="0.25">
      <c r="D2261" s="43"/>
      <c r="F2261" s="44"/>
    </row>
    <row r="2262" spans="4:6" x14ac:dyDescent="0.25">
      <c r="D2262" s="43"/>
    </row>
    <row r="2263" spans="4:6" x14ac:dyDescent="0.25">
      <c r="D2263" s="43"/>
      <c r="F2263" s="44"/>
    </row>
    <row r="2264" spans="4:6" x14ac:dyDescent="0.25">
      <c r="D2264" s="43"/>
      <c r="F2264" s="44"/>
    </row>
    <row r="2265" spans="4:6" x14ac:dyDescent="0.25">
      <c r="D2265" s="43"/>
      <c r="F2265" s="44"/>
    </row>
    <row r="2266" spans="4:6" x14ac:dyDescent="0.25">
      <c r="D2266" s="43"/>
      <c r="F2266" s="44"/>
    </row>
    <row r="2267" spans="4:6" x14ac:dyDescent="0.25">
      <c r="D2267" s="43"/>
      <c r="F2267" s="44"/>
    </row>
    <row r="2268" spans="4:6" x14ac:dyDescent="0.25">
      <c r="D2268" s="43"/>
    </row>
    <row r="2269" spans="4:6" x14ac:dyDescent="0.25">
      <c r="D2269" s="43"/>
      <c r="F2269" s="44"/>
    </row>
    <row r="2270" spans="4:6" x14ac:dyDescent="0.25">
      <c r="D2270" s="43"/>
    </row>
    <row r="2271" spans="4:6" x14ac:dyDescent="0.25">
      <c r="D2271" s="43"/>
      <c r="F2271" s="44"/>
    </row>
    <row r="2272" spans="4:6" x14ac:dyDescent="0.25">
      <c r="D2272" s="43"/>
      <c r="F2272" s="44"/>
    </row>
    <row r="2273" spans="4:6" x14ac:dyDescent="0.25">
      <c r="D2273" s="43"/>
      <c r="F2273" s="44"/>
    </row>
    <row r="2274" spans="4:6" x14ac:dyDescent="0.25">
      <c r="D2274" s="43"/>
    </row>
    <row r="2275" spans="4:6" x14ac:dyDescent="0.25">
      <c r="D2275" s="43"/>
      <c r="F2275" s="44"/>
    </row>
    <row r="2276" spans="4:6" x14ac:dyDescent="0.25">
      <c r="D2276" s="43"/>
      <c r="F2276" s="44"/>
    </row>
    <row r="2277" spans="4:6" x14ac:dyDescent="0.25">
      <c r="D2277" s="43"/>
      <c r="F2277" s="44"/>
    </row>
    <row r="2278" spans="4:6" x14ac:dyDescent="0.25">
      <c r="D2278" s="43"/>
    </row>
    <row r="2279" spans="4:6" x14ac:dyDescent="0.25">
      <c r="D2279" s="43"/>
    </row>
    <row r="2280" spans="4:6" x14ac:dyDescent="0.25">
      <c r="D2280" s="43"/>
      <c r="F2280" s="44"/>
    </row>
    <row r="2281" spans="4:6" x14ac:dyDescent="0.25">
      <c r="D2281" s="43"/>
    </row>
    <row r="2282" spans="4:6" x14ac:dyDescent="0.25">
      <c r="D2282" s="43"/>
    </row>
    <row r="2283" spans="4:6" x14ac:dyDescent="0.25">
      <c r="D2283" s="43"/>
    </row>
    <row r="2284" spans="4:6" x14ac:dyDescent="0.25">
      <c r="D2284" s="43"/>
    </row>
    <row r="2285" spans="4:6" x14ac:dyDescent="0.25">
      <c r="D2285" s="43"/>
      <c r="F2285" s="44"/>
    </row>
    <row r="2286" spans="4:6" x14ac:dyDescent="0.25">
      <c r="D2286" s="43"/>
      <c r="F2286" s="44"/>
    </row>
    <row r="2287" spans="4:6" x14ac:dyDescent="0.25">
      <c r="D2287" s="43"/>
    </row>
    <row r="2288" spans="4:6" x14ac:dyDescent="0.25">
      <c r="D2288" s="43"/>
      <c r="F2288" s="44"/>
    </row>
    <row r="2289" spans="4:6" x14ac:dyDescent="0.25">
      <c r="D2289" s="43"/>
    </row>
    <row r="2290" spans="4:6" x14ac:dyDescent="0.25">
      <c r="D2290" s="43"/>
    </row>
    <row r="2291" spans="4:6" x14ac:dyDescent="0.25">
      <c r="D2291" s="43"/>
    </row>
    <row r="2292" spans="4:6" x14ac:dyDescent="0.25">
      <c r="D2292" s="43"/>
    </row>
    <row r="2293" spans="4:6" x14ac:dyDescent="0.25">
      <c r="D2293" s="43"/>
    </row>
    <row r="2294" spans="4:6" x14ac:dyDescent="0.25">
      <c r="D2294" s="43"/>
      <c r="F2294" s="44"/>
    </row>
    <row r="2295" spans="4:6" x14ac:dyDescent="0.25">
      <c r="D2295" s="43"/>
    </row>
    <row r="2296" spans="4:6" x14ac:dyDescent="0.25">
      <c r="D2296" s="43"/>
    </row>
    <row r="2297" spans="4:6" x14ac:dyDescent="0.25">
      <c r="D2297" s="43"/>
      <c r="F2297" s="44"/>
    </row>
    <row r="2298" spans="4:6" x14ac:dyDescent="0.25">
      <c r="D2298" s="43"/>
      <c r="F2298" s="44"/>
    </row>
    <row r="2299" spans="4:6" x14ac:dyDescent="0.25">
      <c r="D2299" s="43"/>
      <c r="F2299" s="44"/>
    </row>
    <row r="2300" spans="4:6" x14ac:dyDescent="0.25">
      <c r="D2300" s="43"/>
      <c r="F2300" s="44"/>
    </row>
    <row r="2301" spans="4:6" x14ac:dyDescent="0.25">
      <c r="D2301" s="43"/>
      <c r="F2301" s="44"/>
    </row>
    <row r="2302" spans="4:6" x14ac:dyDescent="0.25">
      <c r="D2302" s="43"/>
      <c r="F2302" s="44"/>
    </row>
    <row r="2303" spans="4:6" x14ac:dyDescent="0.25">
      <c r="D2303" s="43"/>
      <c r="F2303" s="44"/>
    </row>
    <row r="2304" spans="4:6" x14ac:dyDescent="0.25">
      <c r="D2304" s="43"/>
      <c r="F2304" s="44"/>
    </row>
    <row r="2305" spans="4:6" x14ac:dyDescent="0.25">
      <c r="D2305" s="43"/>
      <c r="F2305" s="44"/>
    </row>
    <row r="2306" spans="4:6" x14ac:dyDescent="0.25">
      <c r="D2306" s="43"/>
    </row>
    <row r="2307" spans="4:6" x14ac:dyDescent="0.25">
      <c r="D2307" s="43"/>
      <c r="F2307" s="44"/>
    </row>
    <row r="2308" spans="4:6" x14ac:dyDescent="0.25">
      <c r="D2308" s="43"/>
      <c r="F2308" s="44"/>
    </row>
    <row r="2309" spans="4:6" x14ac:dyDescent="0.25">
      <c r="D2309" s="43"/>
      <c r="F2309" s="44"/>
    </row>
    <row r="2310" spans="4:6" x14ac:dyDescent="0.25">
      <c r="D2310" s="43"/>
    </row>
    <row r="2311" spans="4:6" x14ac:dyDescent="0.25">
      <c r="D2311" s="43"/>
      <c r="F2311" s="44"/>
    </row>
    <row r="2312" spans="4:6" x14ac:dyDescent="0.25">
      <c r="D2312" s="43"/>
    </row>
    <row r="2313" spans="4:6" x14ac:dyDescent="0.25">
      <c r="D2313" s="43"/>
    </row>
    <row r="2314" spans="4:6" x14ac:dyDescent="0.25">
      <c r="D2314" s="43"/>
      <c r="F2314" s="44"/>
    </row>
    <row r="2315" spans="4:6" x14ac:dyDescent="0.25">
      <c r="D2315" s="43"/>
      <c r="F2315" s="44"/>
    </row>
    <row r="2316" spans="4:6" x14ac:dyDescent="0.25">
      <c r="D2316" s="43"/>
    </row>
    <row r="2317" spans="4:6" x14ac:dyDescent="0.25">
      <c r="D2317" s="43"/>
      <c r="F2317" s="44"/>
    </row>
    <row r="2318" spans="4:6" x14ac:dyDescent="0.25">
      <c r="D2318" s="43"/>
      <c r="F2318" s="44"/>
    </row>
    <row r="2319" spans="4:6" x14ac:dyDescent="0.25">
      <c r="D2319" s="43"/>
      <c r="F2319" s="44"/>
    </row>
    <row r="2320" spans="4:6" x14ac:dyDescent="0.25">
      <c r="D2320" s="43"/>
    </row>
    <row r="2321" spans="4:6" x14ac:dyDescent="0.25">
      <c r="D2321" s="43"/>
      <c r="F2321" s="44"/>
    </row>
    <row r="2322" spans="4:6" x14ac:dyDescent="0.25">
      <c r="D2322" s="43"/>
      <c r="F2322" s="44"/>
    </row>
    <row r="2323" spans="4:6" x14ac:dyDescent="0.25">
      <c r="D2323" s="43"/>
    </row>
    <row r="2324" spans="4:6" x14ac:dyDescent="0.25">
      <c r="D2324" s="43"/>
      <c r="F2324" s="44"/>
    </row>
    <row r="2325" spans="4:6" x14ac:dyDescent="0.25">
      <c r="D2325" s="43"/>
      <c r="F2325" s="44"/>
    </row>
    <row r="2326" spans="4:6" x14ac:dyDescent="0.25">
      <c r="D2326" s="43"/>
      <c r="F2326" s="44"/>
    </row>
    <row r="2327" spans="4:6" x14ac:dyDescent="0.25">
      <c r="D2327" s="43"/>
    </row>
    <row r="2328" spans="4:6" x14ac:dyDescent="0.25">
      <c r="D2328" s="43"/>
    </row>
    <row r="2329" spans="4:6" x14ac:dyDescent="0.25">
      <c r="D2329" s="43"/>
      <c r="F2329" s="44"/>
    </row>
    <row r="2330" spans="4:6" x14ac:dyDescent="0.25">
      <c r="D2330" s="43"/>
    </row>
    <row r="2331" spans="4:6" x14ac:dyDescent="0.25">
      <c r="D2331" s="43"/>
    </row>
    <row r="2332" spans="4:6" x14ac:dyDescent="0.25">
      <c r="D2332" s="43"/>
      <c r="F2332" s="44"/>
    </row>
    <row r="2333" spans="4:6" x14ac:dyDescent="0.25">
      <c r="D2333" s="43"/>
      <c r="F2333" s="44"/>
    </row>
    <row r="2334" spans="4:6" x14ac:dyDescent="0.25">
      <c r="D2334" s="43"/>
      <c r="F2334" s="44"/>
    </row>
    <row r="2335" spans="4:6" x14ac:dyDescent="0.25">
      <c r="D2335" s="43"/>
    </row>
    <row r="2336" spans="4:6" x14ac:dyDescent="0.25">
      <c r="D2336" s="43"/>
      <c r="F2336" s="44"/>
    </row>
    <row r="2337" spans="4:6" x14ac:dyDescent="0.25">
      <c r="D2337" s="43"/>
    </row>
    <row r="2338" spans="4:6" x14ac:dyDescent="0.25">
      <c r="D2338" s="43"/>
    </row>
    <row r="2339" spans="4:6" x14ac:dyDescent="0.25">
      <c r="D2339" s="43"/>
    </row>
    <row r="2340" spans="4:6" x14ac:dyDescent="0.25">
      <c r="D2340" s="43"/>
    </row>
    <row r="2341" spans="4:6" x14ac:dyDescent="0.25">
      <c r="D2341" s="43"/>
    </row>
    <row r="2342" spans="4:6" x14ac:dyDescent="0.25">
      <c r="D2342" s="43"/>
      <c r="F2342" s="44"/>
    </row>
    <row r="2343" spans="4:6" x14ac:dyDescent="0.25">
      <c r="D2343" s="43"/>
    </row>
    <row r="2344" spans="4:6" x14ac:dyDescent="0.25">
      <c r="D2344" s="43"/>
      <c r="F2344" s="44"/>
    </row>
    <row r="2345" spans="4:6" x14ac:dyDescent="0.25">
      <c r="D2345" s="43"/>
      <c r="F2345" s="44"/>
    </row>
    <row r="2346" spans="4:6" x14ac:dyDescent="0.25">
      <c r="D2346" s="43"/>
    </row>
    <row r="2347" spans="4:6" x14ac:dyDescent="0.25">
      <c r="D2347" s="43"/>
      <c r="F2347" s="44"/>
    </row>
    <row r="2348" spans="4:6" x14ac:dyDescent="0.25">
      <c r="D2348" s="43"/>
      <c r="F2348" s="44"/>
    </row>
    <row r="2349" spans="4:6" x14ac:dyDescent="0.25">
      <c r="D2349" s="43"/>
    </row>
    <row r="2350" spans="4:6" x14ac:dyDescent="0.25">
      <c r="D2350" s="43"/>
    </row>
    <row r="2351" spans="4:6" x14ac:dyDescent="0.25">
      <c r="D2351" s="43"/>
      <c r="F2351" s="44"/>
    </row>
    <row r="2352" spans="4:6" x14ac:dyDescent="0.25">
      <c r="D2352" s="43"/>
      <c r="F2352" s="44"/>
    </row>
    <row r="2353" spans="4:6" x14ac:dyDescent="0.25">
      <c r="D2353" s="43"/>
      <c r="F2353" s="44"/>
    </row>
    <row r="2354" spans="4:6" x14ac:dyDescent="0.25">
      <c r="D2354" s="43"/>
      <c r="F2354" s="44"/>
    </row>
    <row r="2355" spans="4:6" x14ac:dyDescent="0.25">
      <c r="D2355" s="43"/>
    </row>
    <row r="2356" spans="4:6" x14ac:dyDescent="0.25">
      <c r="D2356" s="43"/>
      <c r="F2356" s="44"/>
    </row>
    <row r="2357" spans="4:6" x14ac:dyDescent="0.25">
      <c r="D2357" s="43"/>
      <c r="F2357" s="44"/>
    </row>
    <row r="2358" spans="4:6" x14ac:dyDescent="0.25">
      <c r="D2358" s="43"/>
      <c r="F2358" s="44"/>
    </row>
    <row r="2359" spans="4:6" x14ac:dyDescent="0.25">
      <c r="D2359" s="43"/>
      <c r="F2359" s="44"/>
    </row>
    <row r="2360" spans="4:6" x14ac:dyDescent="0.25">
      <c r="D2360" s="43"/>
      <c r="F2360" s="44"/>
    </row>
    <row r="2361" spans="4:6" x14ac:dyDescent="0.25">
      <c r="D2361" s="43"/>
      <c r="F2361" s="44"/>
    </row>
    <row r="2362" spans="4:6" x14ac:dyDescent="0.25">
      <c r="D2362" s="43"/>
      <c r="F2362" s="44"/>
    </row>
    <row r="2363" spans="4:6" x14ac:dyDescent="0.25">
      <c r="D2363" s="43"/>
      <c r="F2363" s="44"/>
    </row>
    <row r="2364" spans="4:6" x14ac:dyDescent="0.25">
      <c r="D2364" s="43"/>
      <c r="F2364" s="44"/>
    </row>
    <row r="2365" spans="4:6" x14ac:dyDescent="0.25">
      <c r="D2365" s="43"/>
    </row>
    <row r="2366" spans="4:6" x14ac:dyDescent="0.25">
      <c r="D2366" s="43"/>
      <c r="F2366" s="44"/>
    </row>
    <row r="2367" spans="4:6" x14ac:dyDescent="0.25">
      <c r="D2367" s="43"/>
      <c r="F2367" s="44"/>
    </row>
    <row r="2368" spans="4:6" x14ac:dyDescent="0.25">
      <c r="D2368" s="43"/>
      <c r="F2368" s="44"/>
    </row>
    <row r="2369" spans="4:6" x14ac:dyDescent="0.25">
      <c r="D2369" s="43"/>
    </row>
    <row r="2370" spans="4:6" x14ac:dyDescent="0.25">
      <c r="D2370" s="43"/>
      <c r="F2370" s="44"/>
    </row>
    <row r="2371" spans="4:6" x14ac:dyDescent="0.25">
      <c r="D2371" s="43"/>
      <c r="F2371" s="44"/>
    </row>
    <row r="2372" spans="4:6" x14ac:dyDescent="0.25">
      <c r="D2372" s="43"/>
    </row>
    <row r="2373" spans="4:6" x14ac:dyDescent="0.25">
      <c r="D2373" s="43"/>
    </row>
    <row r="2374" spans="4:6" x14ac:dyDescent="0.25">
      <c r="D2374" s="43"/>
    </row>
    <row r="2375" spans="4:6" x14ac:dyDescent="0.25">
      <c r="D2375" s="43"/>
      <c r="F2375" s="44"/>
    </row>
    <row r="2376" spans="4:6" x14ac:dyDescent="0.25">
      <c r="D2376" s="43"/>
    </row>
    <row r="2377" spans="4:6" x14ac:dyDescent="0.25">
      <c r="D2377" s="43"/>
    </row>
    <row r="2378" spans="4:6" x14ac:dyDescent="0.25">
      <c r="D2378" s="43"/>
      <c r="F2378" s="44"/>
    </row>
    <row r="2379" spans="4:6" x14ac:dyDescent="0.25">
      <c r="D2379" s="43"/>
      <c r="F2379" s="44"/>
    </row>
    <row r="2380" spans="4:6" x14ac:dyDescent="0.25">
      <c r="D2380" s="43"/>
      <c r="F2380" s="44"/>
    </row>
    <row r="2381" spans="4:6" x14ac:dyDescent="0.25">
      <c r="D2381" s="43"/>
      <c r="F2381" s="44"/>
    </row>
    <row r="2382" spans="4:6" x14ac:dyDescent="0.25">
      <c r="D2382" s="43"/>
      <c r="F2382" s="44"/>
    </row>
    <row r="2383" spans="4:6" x14ac:dyDescent="0.25">
      <c r="D2383" s="43"/>
      <c r="F2383" s="44"/>
    </row>
    <row r="2384" spans="4:6" x14ac:dyDescent="0.25">
      <c r="D2384" s="43"/>
      <c r="F2384" s="44"/>
    </row>
    <row r="2385" spans="4:6" x14ac:dyDescent="0.25">
      <c r="D2385" s="43"/>
    </row>
    <row r="2386" spans="4:6" x14ac:dyDescent="0.25">
      <c r="D2386" s="43"/>
      <c r="F2386" s="44"/>
    </row>
    <row r="2387" spans="4:6" x14ac:dyDescent="0.25">
      <c r="D2387" s="43"/>
      <c r="F2387" s="44"/>
    </row>
    <row r="2388" spans="4:6" x14ac:dyDescent="0.25">
      <c r="D2388" s="43"/>
    </row>
    <row r="2389" spans="4:6" x14ac:dyDescent="0.25">
      <c r="D2389" s="43"/>
      <c r="F2389" s="44"/>
    </row>
    <row r="2390" spans="4:6" x14ac:dyDescent="0.25">
      <c r="D2390" s="43"/>
      <c r="F2390" s="44"/>
    </row>
    <row r="2391" spans="4:6" x14ac:dyDescent="0.25">
      <c r="D2391" s="43"/>
      <c r="F2391" s="44"/>
    </row>
    <row r="2392" spans="4:6" x14ac:dyDescent="0.25">
      <c r="D2392" s="43"/>
    </row>
    <row r="2393" spans="4:6" x14ac:dyDescent="0.25">
      <c r="D2393" s="43"/>
      <c r="F2393" s="44"/>
    </row>
    <row r="2394" spans="4:6" x14ac:dyDescent="0.25">
      <c r="D2394" s="43"/>
    </row>
    <row r="2395" spans="4:6" x14ac:dyDescent="0.25">
      <c r="D2395" s="43"/>
      <c r="F2395" s="44"/>
    </row>
    <row r="2396" spans="4:6" x14ac:dyDescent="0.25">
      <c r="D2396" s="43"/>
      <c r="F2396" s="44"/>
    </row>
    <row r="2397" spans="4:6" x14ac:dyDescent="0.25">
      <c r="D2397" s="43"/>
      <c r="F2397" s="44"/>
    </row>
    <row r="2398" spans="4:6" x14ac:dyDescent="0.25">
      <c r="D2398" s="43"/>
      <c r="F2398" s="44"/>
    </row>
    <row r="2399" spans="4:6" x14ac:dyDescent="0.25">
      <c r="D2399" s="43"/>
      <c r="F2399" s="44"/>
    </row>
    <row r="2400" spans="4:6" x14ac:dyDescent="0.25">
      <c r="D2400" s="43"/>
      <c r="F2400" s="44"/>
    </row>
    <row r="2401" spans="4:6" x14ac:dyDescent="0.25">
      <c r="D2401" s="43"/>
      <c r="F2401" s="44"/>
    </row>
    <row r="2402" spans="4:6" x14ac:dyDescent="0.25">
      <c r="D2402" s="43"/>
      <c r="F2402" s="44"/>
    </row>
    <row r="2403" spans="4:6" x14ac:dyDescent="0.25">
      <c r="D2403" s="43"/>
    </row>
    <row r="2404" spans="4:6" x14ac:dyDescent="0.25">
      <c r="D2404" s="43"/>
    </row>
    <row r="2405" spans="4:6" x14ac:dyDescent="0.25">
      <c r="D2405" s="43"/>
      <c r="F2405" s="44"/>
    </row>
    <row r="2406" spans="4:6" x14ac:dyDescent="0.25">
      <c r="D2406" s="43"/>
      <c r="F2406" s="44"/>
    </row>
    <row r="2407" spans="4:6" x14ac:dyDescent="0.25">
      <c r="D2407" s="43"/>
      <c r="F2407" s="44"/>
    </row>
    <row r="2408" spans="4:6" x14ac:dyDescent="0.25">
      <c r="D2408" s="43"/>
      <c r="F2408" s="44"/>
    </row>
    <row r="2409" spans="4:6" x14ac:dyDescent="0.25">
      <c r="D2409" s="43"/>
    </row>
    <row r="2410" spans="4:6" x14ac:dyDescent="0.25">
      <c r="D2410" s="43"/>
      <c r="F2410" s="44"/>
    </row>
    <row r="2411" spans="4:6" x14ac:dyDescent="0.25">
      <c r="D2411" s="43"/>
    </row>
    <row r="2412" spans="4:6" x14ac:dyDescent="0.25">
      <c r="D2412" s="43"/>
      <c r="F2412" s="44"/>
    </row>
    <row r="2413" spans="4:6" x14ac:dyDescent="0.25">
      <c r="D2413" s="43"/>
    </row>
    <row r="2414" spans="4:6" x14ac:dyDescent="0.25">
      <c r="D2414" s="43"/>
      <c r="F2414" s="44"/>
    </row>
    <row r="2415" spans="4:6" x14ac:dyDescent="0.25">
      <c r="D2415" s="43"/>
      <c r="F2415" s="44"/>
    </row>
    <row r="2416" spans="4:6" x14ac:dyDescent="0.25">
      <c r="D2416" s="43"/>
      <c r="F2416" s="44"/>
    </row>
    <row r="2417" spans="4:6" x14ac:dyDescent="0.25">
      <c r="D2417" s="43"/>
      <c r="F2417" s="44"/>
    </row>
    <row r="2418" spans="4:6" x14ac:dyDescent="0.25">
      <c r="D2418" s="43"/>
      <c r="F2418" s="44"/>
    </row>
    <row r="2419" spans="4:6" x14ac:dyDescent="0.25">
      <c r="D2419" s="43"/>
      <c r="F2419" s="44"/>
    </row>
    <row r="2420" spans="4:6" x14ac:dyDescent="0.25">
      <c r="D2420" s="43"/>
    </row>
    <row r="2421" spans="4:6" x14ac:dyDescent="0.25">
      <c r="D2421" s="43"/>
      <c r="F2421" s="44"/>
    </row>
    <row r="2422" spans="4:6" x14ac:dyDescent="0.25">
      <c r="D2422" s="43"/>
      <c r="F2422" s="44"/>
    </row>
    <row r="2423" spans="4:6" x14ac:dyDescent="0.25">
      <c r="D2423" s="43"/>
    </row>
    <row r="2424" spans="4:6" x14ac:dyDescent="0.25">
      <c r="D2424" s="43"/>
      <c r="F2424" s="44"/>
    </row>
    <row r="2425" spans="4:6" x14ac:dyDescent="0.25">
      <c r="D2425" s="43"/>
      <c r="F2425" s="44"/>
    </row>
    <row r="2426" spans="4:6" x14ac:dyDescent="0.25">
      <c r="D2426" s="43"/>
      <c r="F2426" s="44"/>
    </row>
    <row r="2427" spans="4:6" x14ac:dyDescent="0.25">
      <c r="D2427" s="43"/>
    </row>
    <row r="2428" spans="4:6" x14ac:dyDescent="0.25">
      <c r="D2428" s="43"/>
    </row>
    <row r="2429" spans="4:6" x14ac:dyDescent="0.25">
      <c r="D2429" s="43"/>
      <c r="F2429" s="44"/>
    </row>
    <row r="2430" spans="4:6" x14ac:dyDescent="0.25">
      <c r="D2430" s="43"/>
      <c r="F2430" s="44"/>
    </row>
    <row r="2431" spans="4:6" x14ac:dyDescent="0.25">
      <c r="D2431" s="43"/>
      <c r="F2431" s="44"/>
    </row>
    <row r="2432" spans="4:6" x14ac:dyDescent="0.25">
      <c r="D2432" s="43"/>
      <c r="F2432" s="44"/>
    </row>
    <row r="2433" spans="4:6" x14ac:dyDescent="0.25">
      <c r="D2433" s="43"/>
      <c r="F2433" s="44"/>
    </row>
    <row r="2434" spans="4:6" x14ac:dyDescent="0.25">
      <c r="D2434" s="43"/>
      <c r="F2434" s="44"/>
    </row>
    <row r="2435" spans="4:6" x14ac:dyDescent="0.25">
      <c r="D2435" s="43"/>
    </row>
    <row r="2436" spans="4:6" x14ac:dyDescent="0.25">
      <c r="D2436" s="43"/>
      <c r="F2436" s="44"/>
    </row>
    <row r="2437" spans="4:6" x14ac:dyDescent="0.25">
      <c r="D2437" s="43"/>
      <c r="F2437" s="44"/>
    </row>
    <row r="2438" spans="4:6" x14ac:dyDescent="0.25">
      <c r="D2438" s="43"/>
    </row>
    <row r="2439" spans="4:6" x14ac:dyDescent="0.25">
      <c r="D2439" s="43"/>
      <c r="F2439" s="44"/>
    </row>
    <row r="2440" spans="4:6" x14ac:dyDescent="0.25">
      <c r="D2440" s="43"/>
    </row>
    <row r="2441" spans="4:6" x14ac:dyDescent="0.25">
      <c r="D2441" s="43"/>
    </row>
    <row r="2442" spans="4:6" x14ac:dyDescent="0.25">
      <c r="D2442" s="43"/>
      <c r="F2442" s="44"/>
    </row>
    <row r="2443" spans="4:6" x14ac:dyDescent="0.25">
      <c r="D2443" s="43"/>
    </row>
    <row r="2444" spans="4:6" x14ac:dyDescent="0.25">
      <c r="D2444" s="43"/>
    </row>
    <row r="2445" spans="4:6" x14ac:dyDescent="0.25">
      <c r="D2445" s="43"/>
      <c r="F2445" s="44"/>
    </row>
    <row r="2446" spans="4:6" x14ac:dyDescent="0.25">
      <c r="D2446" s="43"/>
      <c r="F2446" s="44"/>
    </row>
    <row r="2447" spans="4:6" x14ac:dyDescent="0.25">
      <c r="D2447" s="43"/>
      <c r="F2447" s="44"/>
    </row>
    <row r="2448" spans="4:6" x14ac:dyDescent="0.25">
      <c r="D2448" s="43"/>
      <c r="F2448" s="44"/>
    </row>
    <row r="2449" spans="4:6" x14ac:dyDescent="0.25">
      <c r="D2449" s="43"/>
    </row>
    <row r="2450" spans="4:6" x14ac:dyDescent="0.25">
      <c r="D2450" s="43"/>
    </row>
    <row r="2451" spans="4:6" x14ac:dyDescent="0.25">
      <c r="D2451" s="43"/>
      <c r="F2451" s="44"/>
    </row>
    <row r="2452" spans="4:6" x14ac:dyDescent="0.25">
      <c r="D2452" s="43"/>
      <c r="F2452" s="44"/>
    </row>
    <row r="2453" spans="4:6" x14ac:dyDescent="0.25">
      <c r="D2453" s="43"/>
      <c r="F2453" s="44"/>
    </row>
    <row r="2454" spans="4:6" x14ac:dyDescent="0.25">
      <c r="D2454" s="43"/>
      <c r="F2454" s="44"/>
    </row>
    <row r="2455" spans="4:6" x14ac:dyDescent="0.25">
      <c r="D2455" s="43"/>
      <c r="F2455" s="44"/>
    </row>
    <row r="2456" spans="4:6" x14ac:dyDescent="0.25">
      <c r="D2456" s="43"/>
      <c r="F2456" s="44"/>
    </row>
    <row r="2457" spans="4:6" x14ac:dyDescent="0.25">
      <c r="D2457" s="43"/>
      <c r="F2457" s="44"/>
    </row>
    <row r="2458" spans="4:6" x14ac:dyDescent="0.25">
      <c r="D2458" s="43"/>
    </row>
    <row r="2459" spans="4:6" x14ac:dyDescent="0.25">
      <c r="D2459" s="43"/>
    </row>
    <row r="2460" spans="4:6" x14ac:dyDescent="0.25">
      <c r="D2460" s="43"/>
      <c r="F2460" s="44"/>
    </row>
    <row r="2461" spans="4:6" x14ac:dyDescent="0.25">
      <c r="D2461" s="43"/>
      <c r="F2461" s="44"/>
    </row>
    <row r="2462" spans="4:6" x14ac:dyDescent="0.25">
      <c r="D2462" s="43"/>
      <c r="F2462" s="44"/>
    </row>
    <row r="2463" spans="4:6" x14ac:dyDescent="0.25">
      <c r="D2463" s="43"/>
      <c r="F2463" s="44"/>
    </row>
    <row r="2464" spans="4:6" x14ac:dyDescent="0.25">
      <c r="D2464" s="43"/>
    </row>
    <row r="2465" spans="4:6" x14ac:dyDescent="0.25">
      <c r="D2465" s="43"/>
    </row>
    <row r="2466" spans="4:6" x14ac:dyDescent="0.25">
      <c r="D2466" s="43"/>
      <c r="F2466" s="44"/>
    </row>
    <row r="2467" spans="4:6" x14ac:dyDescent="0.25">
      <c r="D2467" s="43"/>
    </row>
    <row r="2468" spans="4:6" x14ac:dyDescent="0.25">
      <c r="D2468" s="43"/>
      <c r="F2468" s="44"/>
    </row>
    <row r="2469" spans="4:6" x14ac:dyDescent="0.25">
      <c r="D2469" s="43"/>
      <c r="F2469" s="44"/>
    </row>
    <row r="2470" spans="4:6" x14ac:dyDescent="0.25">
      <c r="D2470" s="43"/>
    </row>
    <row r="2471" spans="4:6" x14ac:dyDescent="0.25">
      <c r="D2471" s="43"/>
      <c r="F2471" s="44"/>
    </row>
    <row r="2472" spans="4:6" x14ac:dyDescent="0.25">
      <c r="D2472" s="43"/>
      <c r="F2472" s="44"/>
    </row>
    <row r="2473" spans="4:6" x14ac:dyDescent="0.25">
      <c r="D2473" s="43"/>
      <c r="F2473" s="44"/>
    </row>
    <row r="2474" spans="4:6" x14ac:dyDescent="0.25">
      <c r="D2474" s="43"/>
    </row>
    <row r="2475" spans="4:6" x14ac:dyDescent="0.25">
      <c r="D2475" s="43"/>
      <c r="F2475" s="44"/>
    </row>
    <row r="2476" spans="4:6" x14ac:dyDescent="0.25">
      <c r="D2476" s="43"/>
    </row>
    <row r="2477" spans="4:6" x14ac:dyDescent="0.25">
      <c r="D2477" s="43"/>
    </row>
    <row r="2478" spans="4:6" x14ac:dyDescent="0.25">
      <c r="D2478" s="43"/>
      <c r="F2478" s="44"/>
    </row>
    <row r="2479" spans="4:6" x14ac:dyDescent="0.25">
      <c r="D2479" s="43"/>
    </row>
    <row r="2480" spans="4:6" x14ac:dyDescent="0.25">
      <c r="D2480" s="43"/>
      <c r="F2480" s="44"/>
    </row>
    <row r="2481" spans="4:6" x14ac:dyDescent="0.25">
      <c r="D2481" s="43"/>
      <c r="F2481" s="44"/>
    </row>
    <row r="2482" spans="4:6" x14ac:dyDescent="0.25">
      <c r="D2482" s="43"/>
      <c r="F2482" s="44"/>
    </row>
    <row r="2483" spans="4:6" x14ac:dyDescent="0.25">
      <c r="D2483" s="43"/>
      <c r="F2483" s="44"/>
    </row>
    <row r="2484" spans="4:6" x14ac:dyDescent="0.25">
      <c r="D2484" s="43"/>
      <c r="F2484" s="44"/>
    </row>
    <row r="2485" spans="4:6" x14ac:dyDescent="0.25">
      <c r="D2485" s="43"/>
      <c r="F2485" s="44"/>
    </row>
    <row r="2486" spans="4:6" x14ac:dyDescent="0.25">
      <c r="D2486" s="43"/>
      <c r="F2486" s="44"/>
    </row>
    <row r="2487" spans="4:6" x14ac:dyDescent="0.25">
      <c r="D2487" s="43"/>
    </row>
    <row r="2488" spans="4:6" x14ac:dyDescent="0.25">
      <c r="D2488" s="43"/>
      <c r="F2488" s="44"/>
    </row>
    <row r="2489" spans="4:6" x14ac:dyDescent="0.25">
      <c r="D2489" s="43"/>
    </row>
    <row r="2490" spans="4:6" x14ac:dyDescent="0.25">
      <c r="D2490" s="43"/>
      <c r="F2490" s="44"/>
    </row>
    <row r="2491" spans="4:6" x14ac:dyDescent="0.25">
      <c r="D2491" s="43"/>
      <c r="F2491" s="44"/>
    </row>
    <row r="2492" spans="4:6" x14ac:dyDescent="0.25">
      <c r="D2492" s="43"/>
    </row>
    <row r="2493" spans="4:6" x14ac:dyDescent="0.25">
      <c r="D2493" s="43"/>
    </row>
    <row r="2494" spans="4:6" x14ac:dyDescent="0.25">
      <c r="D2494" s="43"/>
      <c r="F2494" s="44"/>
    </row>
    <row r="2495" spans="4:6" x14ac:dyDescent="0.25">
      <c r="D2495" s="43"/>
      <c r="F2495" s="44"/>
    </row>
    <row r="2496" spans="4:6" x14ac:dyDescent="0.25">
      <c r="D2496" s="43"/>
    </row>
    <row r="2497" spans="4:6" x14ac:dyDescent="0.25">
      <c r="D2497" s="43"/>
      <c r="F2497" s="44"/>
    </row>
    <row r="2498" spans="4:6" x14ac:dyDescent="0.25">
      <c r="D2498" s="43"/>
      <c r="F2498" s="44"/>
    </row>
    <row r="2499" spans="4:6" x14ac:dyDescent="0.25">
      <c r="D2499" s="43"/>
    </row>
    <row r="2500" spans="4:6" x14ac:dyDescent="0.25">
      <c r="D2500" s="43"/>
    </row>
    <row r="2501" spans="4:6" x14ac:dyDescent="0.25">
      <c r="D2501" s="43"/>
    </row>
    <row r="2502" spans="4:6" x14ac:dyDescent="0.25">
      <c r="D2502" s="43"/>
      <c r="F2502" s="44"/>
    </row>
    <row r="2503" spans="4:6" x14ac:dyDescent="0.25">
      <c r="D2503" s="43"/>
      <c r="F2503" s="44"/>
    </row>
    <row r="2504" spans="4:6" x14ac:dyDescent="0.25">
      <c r="D2504" s="43"/>
    </row>
    <row r="2505" spans="4:6" x14ac:dyDescent="0.25">
      <c r="D2505" s="43"/>
      <c r="F2505" s="44"/>
    </row>
    <row r="2506" spans="4:6" x14ac:dyDescent="0.25">
      <c r="D2506" s="43"/>
      <c r="F2506" s="44"/>
    </row>
    <row r="2507" spans="4:6" x14ac:dyDescent="0.25">
      <c r="D2507" s="43"/>
      <c r="F2507" s="44"/>
    </row>
    <row r="2508" spans="4:6" x14ac:dyDescent="0.25">
      <c r="D2508" s="43"/>
      <c r="F2508" s="44"/>
    </row>
    <row r="2509" spans="4:6" x14ac:dyDescent="0.25">
      <c r="D2509" s="43"/>
      <c r="F2509" s="44"/>
    </row>
    <row r="2510" spans="4:6" x14ac:dyDescent="0.25">
      <c r="D2510" s="43"/>
      <c r="F2510" s="44"/>
    </row>
    <row r="2511" spans="4:6" x14ac:dyDescent="0.25">
      <c r="D2511" s="43"/>
      <c r="F2511" s="44"/>
    </row>
    <row r="2512" spans="4:6" x14ac:dyDescent="0.25">
      <c r="D2512" s="43"/>
      <c r="F2512" s="44"/>
    </row>
    <row r="2513" spans="4:6" x14ac:dyDescent="0.25">
      <c r="D2513" s="43"/>
      <c r="F2513" s="44"/>
    </row>
    <row r="2514" spans="4:6" x14ac:dyDescent="0.25">
      <c r="D2514" s="43"/>
      <c r="F2514" s="44"/>
    </row>
    <row r="2515" spans="4:6" x14ac:dyDescent="0.25">
      <c r="D2515" s="43"/>
      <c r="F2515" s="44"/>
    </row>
    <row r="2516" spans="4:6" x14ac:dyDescent="0.25">
      <c r="D2516" s="43"/>
      <c r="F2516" s="44"/>
    </row>
    <row r="2517" spans="4:6" x14ac:dyDescent="0.25">
      <c r="D2517" s="43"/>
      <c r="F2517" s="44"/>
    </row>
    <row r="2518" spans="4:6" x14ac:dyDescent="0.25">
      <c r="D2518" s="43"/>
      <c r="F2518" s="44"/>
    </row>
    <row r="2519" spans="4:6" x14ac:dyDescent="0.25">
      <c r="D2519" s="43"/>
      <c r="F2519" s="44"/>
    </row>
    <row r="2520" spans="4:6" x14ac:dyDescent="0.25">
      <c r="D2520" s="43"/>
      <c r="F2520" s="44"/>
    </row>
    <row r="2521" spans="4:6" x14ac:dyDescent="0.25">
      <c r="D2521" s="43"/>
    </row>
    <row r="2522" spans="4:6" x14ac:dyDescent="0.25">
      <c r="D2522" s="43"/>
      <c r="F2522" s="44"/>
    </row>
    <row r="2523" spans="4:6" x14ac:dyDescent="0.25">
      <c r="D2523" s="43"/>
      <c r="F2523" s="44"/>
    </row>
    <row r="2524" spans="4:6" x14ac:dyDescent="0.25">
      <c r="D2524" s="43"/>
      <c r="F2524" s="44"/>
    </row>
    <row r="2525" spans="4:6" x14ac:dyDescent="0.25">
      <c r="D2525" s="43"/>
    </row>
    <row r="2526" spans="4:6" x14ac:dyDescent="0.25">
      <c r="D2526" s="43"/>
      <c r="F2526" s="44"/>
    </row>
    <row r="2527" spans="4:6" x14ac:dyDescent="0.25">
      <c r="D2527" s="43"/>
    </row>
    <row r="2528" spans="4:6" x14ac:dyDescent="0.25">
      <c r="D2528" s="43"/>
      <c r="F2528" s="44"/>
    </row>
    <row r="2529" spans="4:6" x14ac:dyDescent="0.25">
      <c r="D2529" s="43"/>
    </row>
    <row r="2530" spans="4:6" x14ac:dyDescent="0.25">
      <c r="D2530" s="43"/>
    </row>
    <row r="2531" spans="4:6" x14ac:dyDescent="0.25">
      <c r="D2531" s="43"/>
    </row>
    <row r="2532" spans="4:6" x14ac:dyDescent="0.25">
      <c r="D2532" s="43"/>
      <c r="F2532" s="44"/>
    </row>
    <row r="2533" spans="4:6" x14ac:dyDescent="0.25">
      <c r="D2533" s="43"/>
    </row>
    <row r="2534" spans="4:6" x14ac:dyDescent="0.25">
      <c r="D2534" s="43"/>
      <c r="F2534" s="44"/>
    </row>
    <row r="2535" spans="4:6" x14ac:dyDescent="0.25">
      <c r="D2535" s="43"/>
      <c r="F2535" s="44"/>
    </row>
    <row r="2536" spans="4:6" x14ac:dyDescent="0.25">
      <c r="D2536" s="43"/>
      <c r="F2536" s="44"/>
    </row>
    <row r="2537" spans="4:6" x14ac:dyDescent="0.25">
      <c r="D2537" s="43"/>
    </row>
    <row r="2538" spans="4:6" x14ac:dyDescent="0.25">
      <c r="D2538" s="43"/>
    </row>
    <row r="2539" spans="4:6" x14ac:dyDescent="0.25">
      <c r="D2539" s="43"/>
      <c r="F2539" s="44"/>
    </row>
    <row r="2540" spans="4:6" x14ac:dyDescent="0.25">
      <c r="D2540" s="43"/>
    </row>
    <row r="2541" spans="4:6" x14ac:dyDescent="0.25">
      <c r="D2541" s="43"/>
      <c r="F2541" s="44"/>
    </row>
    <row r="2542" spans="4:6" x14ac:dyDescent="0.25">
      <c r="D2542" s="43"/>
    </row>
    <row r="2543" spans="4:6" x14ac:dyDescent="0.25">
      <c r="D2543" s="43"/>
      <c r="F2543" s="44"/>
    </row>
    <row r="2544" spans="4:6" x14ac:dyDescent="0.25">
      <c r="D2544" s="43"/>
      <c r="F2544" s="44"/>
    </row>
    <row r="2545" spans="4:6" x14ac:dyDescent="0.25">
      <c r="D2545" s="43"/>
      <c r="F2545" s="44"/>
    </row>
    <row r="2546" spans="4:6" x14ac:dyDescent="0.25">
      <c r="D2546" s="43"/>
      <c r="F2546" s="44"/>
    </row>
    <row r="2547" spans="4:6" x14ac:dyDescent="0.25">
      <c r="D2547" s="43"/>
      <c r="F2547" s="44"/>
    </row>
    <row r="2548" spans="4:6" x14ac:dyDescent="0.25">
      <c r="D2548" s="43"/>
      <c r="F2548" s="44"/>
    </row>
    <row r="2549" spans="4:6" x14ac:dyDescent="0.25">
      <c r="D2549" s="43"/>
      <c r="F2549" s="44"/>
    </row>
    <row r="2550" spans="4:6" x14ac:dyDescent="0.25">
      <c r="D2550" s="43"/>
    </row>
    <row r="2551" spans="4:6" x14ac:dyDescent="0.25">
      <c r="D2551" s="43"/>
    </row>
    <row r="2552" spans="4:6" x14ac:dyDescent="0.25">
      <c r="D2552" s="43"/>
      <c r="F2552" s="44"/>
    </row>
    <row r="2553" spans="4:6" x14ac:dyDescent="0.25">
      <c r="D2553" s="43"/>
      <c r="F2553" s="44"/>
    </row>
    <row r="2554" spans="4:6" x14ac:dyDescent="0.25">
      <c r="D2554" s="43"/>
      <c r="F2554" s="44"/>
    </row>
    <row r="2555" spans="4:6" x14ac:dyDescent="0.25">
      <c r="D2555" s="43"/>
      <c r="F2555" s="44"/>
    </row>
    <row r="2556" spans="4:6" x14ac:dyDescent="0.25">
      <c r="D2556" s="43"/>
      <c r="F2556" s="44"/>
    </row>
    <row r="2557" spans="4:6" x14ac:dyDescent="0.25">
      <c r="D2557" s="43"/>
      <c r="F2557" s="44"/>
    </row>
    <row r="2558" spans="4:6" x14ac:dyDescent="0.25">
      <c r="D2558" s="43"/>
    </row>
    <row r="2559" spans="4:6" x14ac:dyDescent="0.25">
      <c r="D2559" s="43"/>
      <c r="F2559" s="44"/>
    </row>
    <row r="2560" spans="4:6" x14ac:dyDescent="0.25">
      <c r="D2560" s="43"/>
    </row>
    <row r="2561" spans="4:6" x14ac:dyDescent="0.25">
      <c r="D2561" s="43"/>
    </row>
    <row r="2562" spans="4:6" x14ac:dyDescent="0.25">
      <c r="D2562" s="43"/>
    </row>
    <row r="2563" spans="4:6" x14ac:dyDescent="0.25">
      <c r="D2563" s="43"/>
    </row>
    <row r="2564" spans="4:6" x14ac:dyDescent="0.25">
      <c r="D2564" s="43"/>
      <c r="F2564" s="44"/>
    </row>
    <row r="2565" spans="4:6" x14ac:dyDescent="0.25">
      <c r="D2565" s="43"/>
      <c r="F2565" s="44"/>
    </row>
    <row r="2566" spans="4:6" x14ac:dyDescent="0.25">
      <c r="D2566" s="43"/>
    </row>
    <row r="2567" spans="4:6" x14ac:dyDescent="0.25">
      <c r="D2567" s="43"/>
      <c r="F2567" s="44"/>
    </row>
    <row r="2568" spans="4:6" x14ac:dyDescent="0.25">
      <c r="D2568" s="43"/>
      <c r="F2568" s="44"/>
    </row>
    <row r="2569" spans="4:6" x14ac:dyDescent="0.25">
      <c r="D2569" s="43"/>
    </row>
    <row r="2570" spans="4:6" x14ac:dyDescent="0.25">
      <c r="D2570" s="43"/>
    </row>
    <row r="2571" spans="4:6" x14ac:dyDescent="0.25">
      <c r="D2571" s="43"/>
    </row>
    <row r="2572" spans="4:6" x14ac:dyDescent="0.25">
      <c r="D2572" s="43"/>
      <c r="F2572" s="44"/>
    </row>
    <row r="2573" spans="4:6" x14ac:dyDescent="0.25">
      <c r="D2573" s="43"/>
      <c r="F2573" s="44"/>
    </row>
    <row r="2574" spans="4:6" x14ac:dyDescent="0.25">
      <c r="D2574" s="43"/>
    </row>
    <row r="2575" spans="4:6" x14ac:dyDescent="0.25">
      <c r="D2575" s="43"/>
    </row>
    <row r="2576" spans="4:6" x14ac:dyDescent="0.25">
      <c r="D2576" s="43"/>
      <c r="F2576" s="44"/>
    </row>
    <row r="2577" spans="4:6" x14ac:dyDescent="0.25">
      <c r="D2577" s="43"/>
      <c r="F2577" s="44"/>
    </row>
    <row r="2578" spans="4:6" x14ac:dyDescent="0.25">
      <c r="D2578" s="43"/>
      <c r="F2578" s="44"/>
    </row>
    <row r="2579" spans="4:6" x14ac:dyDescent="0.25">
      <c r="D2579" s="43"/>
      <c r="F2579" s="44"/>
    </row>
    <row r="2580" spans="4:6" x14ac:dyDescent="0.25">
      <c r="D2580" s="43"/>
      <c r="F2580" s="44"/>
    </row>
    <row r="2581" spans="4:6" x14ac:dyDescent="0.25">
      <c r="D2581" s="43"/>
    </row>
    <row r="2582" spans="4:6" x14ac:dyDescent="0.25">
      <c r="D2582" s="43"/>
      <c r="F2582" s="44"/>
    </row>
    <row r="2583" spans="4:6" x14ac:dyDescent="0.25">
      <c r="D2583" s="43"/>
    </row>
    <row r="2584" spans="4:6" x14ac:dyDescent="0.25">
      <c r="D2584" s="43"/>
      <c r="F2584" s="44"/>
    </row>
    <row r="2585" spans="4:6" x14ac:dyDescent="0.25">
      <c r="D2585" s="43"/>
    </row>
    <row r="2586" spans="4:6" x14ac:dyDescent="0.25">
      <c r="D2586" s="43"/>
    </row>
    <row r="2587" spans="4:6" x14ac:dyDescent="0.25">
      <c r="D2587" s="43"/>
      <c r="F2587" s="44"/>
    </row>
    <row r="2588" spans="4:6" x14ac:dyDescent="0.25">
      <c r="D2588" s="43"/>
    </row>
    <row r="2589" spans="4:6" x14ac:dyDescent="0.25">
      <c r="D2589" s="43"/>
      <c r="F2589" s="44"/>
    </row>
    <row r="2590" spans="4:6" x14ac:dyDescent="0.25">
      <c r="D2590" s="43"/>
      <c r="F2590" s="44"/>
    </row>
    <row r="2591" spans="4:6" x14ac:dyDescent="0.25">
      <c r="D2591" s="43"/>
    </row>
    <row r="2592" spans="4:6" x14ac:dyDescent="0.25">
      <c r="D2592" s="43"/>
    </row>
    <row r="2593" spans="4:6" x14ac:dyDescent="0.25">
      <c r="D2593" s="43"/>
    </row>
    <row r="2594" spans="4:6" x14ac:dyDescent="0.25">
      <c r="D2594" s="43"/>
      <c r="F2594" s="44"/>
    </row>
    <row r="2595" spans="4:6" x14ac:dyDescent="0.25">
      <c r="D2595" s="43"/>
      <c r="F2595" s="44"/>
    </row>
    <row r="2596" spans="4:6" x14ac:dyDescent="0.25">
      <c r="D2596" s="43"/>
      <c r="F2596" s="44"/>
    </row>
    <row r="2597" spans="4:6" x14ac:dyDescent="0.25">
      <c r="D2597" s="43"/>
      <c r="F2597" s="44"/>
    </row>
    <row r="2598" spans="4:6" x14ac:dyDescent="0.25">
      <c r="D2598" s="43"/>
    </row>
    <row r="2599" spans="4:6" x14ac:dyDescent="0.25">
      <c r="D2599" s="43"/>
      <c r="F2599" s="44"/>
    </row>
    <row r="2600" spans="4:6" x14ac:dyDescent="0.25">
      <c r="D2600" s="43"/>
      <c r="F2600" s="44"/>
    </row>
    <row r="2601" spans="4:6" x14ac:dyDescent="0.25">
      <c r="D2601" s="43"/>
      <c r="F2601" s="44"/>
    </row>
    <row r="2602" spans="4:6" x14ac:dyDescent="0.25">
      <c r="D2602" s="43"/>
      <c r="F2602" s="44"/>
    </row>
    <row r="2603" spans="4:6" x14ac:dyDescent="0.25">
      <c r="D2603" s="43"/>
      <c r="F2603" s="44"/>
    </row>
    <row r="2604" spans="4:6" x14ac:dyDescent="0.25">
      <c r="D2604" s="43"/>
    </row>
    <row r="2605" spans="4:6" x14ac:dyDescent="0.25">
      <c r="D2605" s="43"/>
    </row>
    <row r="2606" spans="4:6" x14ac:dyDescent="0.25">
      <c r="D2606" s="43"/>
    </row>
    <row r="2607" spans="4:6" x14ac:dyDescent="0.25">
      <c r="D2607" s="43"/>
    </row>
    <row r="2608" spans="4:6" x14ac:dyDescent="0.25">
      <c r="D2608" s="43"/>
    </row>
    <row r="2609" spans="4:6" x14ac:dyDescent="0.25">
      <c r="D2609" s="43"/>
    </row>
    <row r="2610" spans="4:6" x14ac:dyDescent="0.25">
      <c r="D2610" s="43"/>
    </row>
    <row r="2611" spans="4:6" x14ac:dyDescent="0.25">
      <c r="D2611" s="43"/>
    </row>
    <row r="2612" spans="4:6" x14ac:dyDescent="0.25">
      <c r="D2612" s="43"/>
    </row>
    <row r="2613" spans="4:6" x14ac:dyDescent="0.25">
      <c r="D2613" s="43"/>
    </row>
    <row r="2614" spans="4:6" x14ac:dyDescent="0.25">
      <c r="D2614" s="43"/>
      <c r="F2614" s="44"/>
    </row>
    <row r="2615" spans="4:6" x14ac:dyDescent="0.25">
      <c r="D2615" s="43"/>
    </row>
    <row r="2616" spans="4:6" x14ac:dyDescent="0.25">
      <c r="D2616" s="43"/>
      <c r="F2616" s="44"/>
    </row>
    <row r="2617" spans="4:6" x14ac:dyDescent="0.25">
      <c r="D2617" s="43"/>
      <c r="F2617" s="44"/>
    </row>
    <row r="2618" spans="4:6" x14ac:dyDescent="0.25">
      <c r="D2618" s="43"/>
      <c r="F2618" s="44"/>
    </row>
    <row r="2619" spans="4:6" x14ac:dyDescent="0.25">
      <c r="D2619" s="43"/>
      <c r="F2619" s="44"/>
    </row>
    <row r="2620" spans="4:6" x14ac:dyDescent="0.25">
      <c r="D2620" s="43"/>
      <c r="F2620" s="44"/>
    </row>
    <row r="2621" spans="4:6" x14ac:dyDescent="0.25">
      <c r="D2621" s="43"/>
      <c r="F2621" s="44"/>
    </row>
    <row r="2622" spans="4:6" x14ac:dyDescent="0.25">
      <c r="D2622" s="43"/>
    </row>
    <row r="2623" spans="4:6" x14ac:dyDescent="0.25">
      <c r="D2623" s="43"/>
      <c r="F2623" s="44"/>
    </row>
    <row r="2624" spans="4:6" x14ac:dyDescent="0.25">
      <c r="D2624" s="43"/>
      <c r="F2624" s="44"/>
    </row>
    <row r="2625" spans="4:6" x14ac:dyDescent="0.25">
      <c r="D2625" s="43"/>
      <c r="F2625" s="44"/>
    </row>
    <row r="2626" spans="4:6" x14ac:dyDescent="0.25">
      <c r="D2626" s="43"/>
      <c r="F2626" s="44"/>
    </row>
    <row r="2627" spans="4:6" x14ac:dyDescent="0.25">
      <c r="D2627" s="43"/>
      <c r="F2627" s="44"/>
    </row>
    <row r="2628" spans="4:6" x14ac:dyDescent="0.25">
      <c r="D2628" s="43"/>
      <c r="F2628" s="44"/>
    </row>
    <row r="2629" spans="4:6" x14ac:dyDescent="0.25">
      <c r="D2629" s="43"/>
    </row>
    <row r="2630" spans="4:6" x14ac:dyDescent="0.25">
      <c r="D2630" s="43"/>
      <c r="F2630" s="44"/>
    </row>
    <row r="2631" spans="4:6" x14ac:dyDescent="0.25">
      <c r="D2631" s="43"/>
      <c r="F2631" s="44"/>
    </row>
    <row r="2632" spans="4:6" x14ac:dyDescent="0.25">
      <c r="D2632" s="43"/>
      <c r="F2632" s="44"/>
    </row>
    <row r="2633" spans="4:6" x14ac:dyDescent="0.25">
      <c r="D2633" s="43"/>
      <c r="F2633" s="44"/>
    </row>
    <row r="2634" spans="4:6" x14ac:dyDescent="0.25">
      <c r="D2634" s="43"/>
      <c r="F2634" s="44"/>
    </row>
    <row r="2635" spans="4:6" x14ac:dyDescent="0.25">
      <c r="D2635" s="43"/>
      <c r="F2635" s="44"/>
    </row>
    <row r="2636" spans="4:6" x14ac:dyDescent="0.25">
      <c r="D2636" s="43"/>
    </row>
    <row r="2637" spans="4:6" x14ac:dyDescent="0.25">
      <c r="D2637" s="43"/>
      <c r="F2637" s="44"/>
    </row>
    <row r="2638" spans="4:6" x14ac:dyDescent="0.25">
      <c r="D2638" s="43"/>
      <c r="F2638" s="44"/>
    </row>
    <row r="2639" spans="4:6" x14ac:dyDescent="0.25">
      <c r="D2639" s="43"/>
      <c r="F2639" s="44"/>
    </row>
    <row r="2640" spans="4:6" x14ac:dyDescent="0.25">
      <c r="D2640" s="43"/>
      <c r="F2640" s="44"/>
    </row>
    <row r="2641" spans="4:6" x14ac:dyDescent="0.25">
      <c r="D2641" s="43"/>
    </row>
    <row r="2642" spans="4:6" x14ac:dyDescent="0.25">
      <c r="D2642" s="43"/>
      <c r="F2642" s="44"/>
    </row>
    <row r="2643" spans="4:6" x14ac:dyDescent="0.25">
      <c r="D2643" s="43"/>
    </row>
    <row r="2644" spans="4:6" x14ac:dyDescent="0.25">
      <c r="D2644" s="43"/>
      <c r="F2644" s="44"/>
    </row>
    <row r="2645" spans="4:6" x14ac:dyDescent="0.25">
      <c r="D2645" s="43"/>
      <c r="F2645" s="44"/>
    </row>
    <row r="2646" spans="4:6" x14ac:dyDescent="0.25">
      <c r="D2646" s="43"/>
    </row>
    <row r="2647" spans="4:6" x14ac:dyDescent="0.25">
      <c r="D2647" s="43"/>
    </row>
    <row r="2648" spans="4:6" x14ac:dyDescent="0.25">
      <c r="D2648" s="43"/>
    </row>
    <row r="2649" spans="4:6" x14ac:dyDescent="0.25">
      <c r="D2649" s="43"/>
      <c r="F2649" s="44"/>
    </row>
    <row r="2650" spans="4:6" x14ac:dyDescent="0.25">
      <c r="D2650" s="43"/>
      <c r="F2650" s="44"/>
    </row>
    <row r="2651" spans="4:6" x14ac:dyDescent="0.25">
      <c r="D2651" s="43"/>
      <c r="F2651" s="44"/>
    </row>
    <row r="2652" spans="4:6" x14ac:dyDescent="0.25">
      <c r="D2652" s="43"/>
      <c r="F2652" s="44"/>
    </row>
    <row r="2653" spans="4:6" x14ac:dyDescent="0.25">
      <c r="D2653" s="43"/>
      <c r="F2653" s="44"/>
    </row>
    <row r="2654" spans="4:6" x14ac:dyDescent="0.25">
      <c r="D2654" s="43"/>
      <c r="F2654" s="44"/>
    </row>
    <row r="2655" spans="4:6" x14ac:dyDescent="0.25">
      <c r="D2655" s="43"/>
      <c r="F2655" s="44"/>
    </row>
    <row r="2656" spans="4:6" x14ac:dyDescent="0.25">
      <c r="D2656" s="43"/>
      <c r="F2656" s="44"/>
    </row>
    <row r="2657" spans="4:6" x14ac:dyDescent="0.25">
      <c r="D2657" s="43"/>
      <c r="F2657" s="44"/>
    </row>
    <row r="2658" spans="4:6" x14ac:dyDescent="0.25">
      <c r="D2658" s="43"/>
      <c r="F2658" s="44"/>
    </row>
    <row r="2659" spans="4:6" x14ac:dyDescent="0.25">
      <c r="D2659" s="43"/>
      <c r="F2659" s="44"/>
    </row>
    <row r="2660" spans="4:6" x14ac:dyDescent="0.25">
      <c r="D2660" s="43"/>
      <c r="F2660" s="44"/>
    </row>
    <row r="2661" spans="4:6" x14ac:dyDescent="0.25">
      <c r="D2661" s="43"/>
      <c r="F2661" s="44"/>
    </row>
    <row r="2662" spans="4:6" x14ac:dyDescent="0.25">
      <c r="D2662" s="43"/>
    </row>
    <row r="2663" spans="4:6" x14ac:dyDescent="0.25">
      <c r="D2663" s="43"/>
    </row>
    <row r="2664" spans="4:6" x14ac:dyDescent="0.25">
      <c r="D2664" s="43"/>
      <c r="F2664" s="44"/>
    </row>
    <row r="2665" spans="4:6" x14ac:dyDescent="0.25">
      <c r="D2665" s="43"/>
    </row>
    <row r="2666" spans="4:6" x14ac:dyDescent="0.25">
      <c r="D2666" s="43"/>
      <c r="F2666" s="44"/>
    </row>
    <row r="2667" spans="4:6" x14ac:dyDescent="0.25">
      <c r="D2667" s="43"/>
      <c r="F2667" s="44"/>
    </row>
    <row r="2668" spans="4:6" x14ac:dyDescent="0.25">
      <c r="D2668" s="43"/>
    </row>
    <row r="2669" spans="4:6" x14ac:dyDescent="0.25">
      <c r="D2669" s="43"/>
      <c r="F2669" s="44"/>
    </row>
    <row r="2670" spans="4:6" x14ac:dyDescent="0.25">
      <c r="D2670" s="43"/>
      <c r="F2670" s="44"/>
    </row>
    <row r="2671" spans="4:6" x14ac:dyDescent="0.25">
      <c r="D2671" s="43"/>
      <c r="F2671" s="44"/>
    </row>
    <row r="2672" spans="4:6" x14ac:dyDescent="0.25">
      <c r="D2672" s="43"/>
      <c r="F2672" s="44"/>
    </row>
    <row r="2673" spans="4:6" x14ac:dyDescent="0.25">
      <c r="D2673" s="43"/>
    </row>
    <row r="2674" spans="4:6" x14ac:dyDescent="0.25">
      <c r="D2674" s="43"/>
      <c r="F2674" s="44"/>
    </row>
    <row r="2675" spans="4:6" x14ac:dyDescent="0.25">
      <c r="D2675" s="43"/>
      <c r="F2675" s="44"/>
    </row>
    <row r="2676" spans="4:6" x14ac:dyDescent="0.25">
      <c r="D2676" s="43"/>
      <c r="F2676" s="44"/>
    </row>
    <row r="2677" spans="4:6" x14ac:dyDescent="0.25">
      <c r="D2677" s="43"/>
      <c r="F2677" s="44"/>
    </row>
    <row r="2678" spans="4:6" x14ac:dyDescent="0.25">
      <c r="D2678" s="43"/>
      <c r="F2678" s="44"/>
    </row>
    <row r="2679" spans="4:6" x14ac:dyDescent="0.25">
      <c r="D2679" s="43"/>
    </row>
    <row r="2680" spans="4:6" x14ac:dyDescent="0.25">
      <c r="D2680" s="43"/>
    </row>
    <row r="2681" spans="4:6" x14ac:dyDescent="0.25">
      <c r="D2681" s="43"/>
      <c r="F2681" s="44"/>
    </row>
    <row r="2682" spans="4:6" x14ac:dyDescent="0.25">
      <c r="D2682" s="43"/>
      <c r="F2682" s="44"/>
    </row>
    <row r="2683" spans="4:6" x14ac:dyDescent="0.25">
      <c r="D2683" s="43"/>
      <c r="F2683" s="44"/>
    </row>
    <row r="2684" spans="4:6" x14ac:dyDescent="0.25">
      <c r="D2684" s="43"/>
      <c r="F2684" s="44"/>
    </row>
    <row r="2685" spans="4:6" x14ac:dyDescent="0.25">
      <c r="D2685" s="43"/>
    </row>
    <row r="2686" spans="4:6" x14ac:dyDescent="0.25">
      <c r="D2686" s="43"/>
      <c r="F2686" s="44"/>
    </row>
    <row r="2687" spans="4:6" x14ac:dyDescent="0.25">
      <c r="D2687" s="43"/>
    </row>
    <row r="2688" spans="4:6" x14ac:dyDescent="0.25">
      <c r="D2688" s="43"/>
      <c r="F2688" s="44"/>
    </row>
    <row r="2689" spans="4:6" x14ac:dyDescent="0.25">
      <c r="D2689" s="43"/>
      <c r="F2689" s="44"/>
    </row>
    <row r="2690" spans="4:6" x14ac:dyDescent="0.25">
      <c r="D2690" s="43"/>
      <c r="F2690" s="44"/>
    </row>
    <row r="2691" spans="4:6" x14ac:dyDescent="0.25">
      <c r="D2691" s="43"/>
      <c r="F2691" s="44"/>
    </row>
    <row r="2692" spans="4:6" x14ac:dyDescent="0.25">
      <c r="D2692" s="43"/>
      <c r="F2692" s="44"/>
    </row>
    <row r="2693" spans="4:6" x14ac:dyDescent="0.25">
      <c r="D2693" s="43"/>
      <c r="F2693" s="44"/>
    </row>
    <row r="2694" spans="4:6" x14ac:dyDescent="0.25">
      <c r="D2694" s="43"/>
      <c r="F2694" s="44"/>
    </row>
    <row r="2695" spans="4:6" x14ac:dyDescent="0.25">
      <c r="D2695" s="43"/>
    </row>
    <row r="2696" spans="4:6" x14ac:dyDescent="0.25">
      <c r="D2696" s="43"/>
      <c r="F2696" s="44"/>
    </row>
    <row r="2697" spans="4:6" x14ac:dyDescent="0.25">
      <c r="D2697" s="43"/>
      <c r="F2697" s="44"/>
    </row>
    <row r="2698" spans="4:6" x14ac:dyDescent="0.25">
      <c r="D2698" s="43"/>
      <c r="F2698" s="44"/>
    </row>
    <row r="2699" spans="4:6" x14ac:dyDescent="0.25">
      <c r="D2699" s="43"/>
      <c r="F2699" s="44"/>
    </row>
    <row r="2700" spans="4:6" x14ac:dyDescent="0.25">
      <c r="D2700" s="43"/>
    </row>
    <row r="2701" spans="4:6" x14ac:dyDescent="0.25">
      <c r="D2701" s="43"/>
      <c r="F2701" s="44"/>
    </row>
    <row r="2702" spans="4:6" x14ac:dyDescent="0.25">
      <c r="D2702" s="43"/>
    </row>
    <row r="2703" spans="4:6" x14ac:dyDescent="0.25">
      <c r="D2703" s="43"/>
      <c r="F2703" s="44"/>
    </row>
    <row r="2704" spans="4:6" x14ac:dyDescent="0.25">
      <c r="D2704" s="43"/>
      <c r="F2704" s="44"/>
    </row>
    <row r="2705" spans="4:6" x14ac:dyDescent="0.25">
      <c r="D2705" s="43"/>
      <c r="F2705" s="44"/>
    </row>
    <row r="2706" spans="4:6" x14ac:dyDescent="0.25">
      <c r="D2706" s="43"/>
      <c r="F2706" s="44"/>
    </row>
    <row r="2707" spans="4:6" x14ac:dyDescent="0.25">
      <c r="D2707" s="43"/>
      <c r="F2707" s="44"/>
    </row>
    <row r="2708" spans="4:6" x14ac:dyDescent="0.25">
      <c r="D2708" s="43"/>
    </row>
    <row r="2709" spans="4:6" x14ac:dyDescent="0.25">
      <c r="D2709" s="43"/>
      <c r="F2709" s="44"/>
    </row>
    <row r="2710" spans="4:6" x14ac:dyDescent="0.25">
      <c r="D2710" s="43"/>
    </row>
    <row r="2711" spans="4:6" x14ac:dyDescent="0.25">
      <c r="D2711" s="43"/>
    </row>
    <row r="2712" spans="4:6" x14ac:dyDescent="0.25">
      <c r="D2712" s="43"/>
      <c r="F2712" s="44"/>
    </row>
    <row r="2713" spans="4:6" x14ac:dyDescent="0.25">
      <c r="D2713" s="43"/>
    </row>
    <row r="2714" spans="4:6" x14ac:dyDescent="0.25">
      <c r="D2714" s="43"/>
    </row>
    <row r="2715" spans="4:6" x14ac:dyDescent="0.25">
      <c r="D2715" s="43"/>
      <c r="F2715" s="44"/>
    </row>
    <row r="2716" spans="4:6" x14ac:dyDescent="0.25">
      <c r="D2716" s="43"/>
    </row>
    <row r="2717" spans="4:6" x14ac:dyDescent="0.25">
      <c r="D2717" s="43"/>
      <c r="F2717" s="44"/>
    </row>
    <row r="2718" spans="4:6" x14ac:dyDescent="0.25">
      <c r="D2718" s="43"/>
      <c r="F2718" s="44"/>
    </row>
    <row r="2719" spans="4:6" x14ac:dyDescent="0.25">
      <c r="D2719" s="43"/>
    </row>
    <row r="2720" spans="4:6" x14ac:dyDescent="0.25">
      <c r="D2720" s="43"/>
    </row>
    <row r="2721" spans="4:6" x14ac:dyDescent="0.25">
      <c r="D2721" s="43"/>
      <c r="F2721" s="44"/>
    </row>
    <row r="2722" spans="4:6" x14ac:dyDescent="0.25">
      <c r="D2722" s="43"/>
      <c r="F2722" s="44"/>
    </row>
    <row r="2723" spans="4:6" x14ac:dyDescent="0.25">
      <c r="D2723" s="43"/>
      <c r="F2723" s="44"/>
    </row>
    <row r="2724" spans="4:6" x14ac:dyDescent="0.25">
      <c r="D2724" s="43"/>
      <c r="F2724" s="44"/>
    </row>
    <row r="2725" spans="4:6" x14ac:dyDescent="0.25">
      <c r="D2725" s="43"/>
      <c r="F2725" s="44"/>
    </row>
    <row r="2726" spans="4:6" x14ac:dyDescent="0.25">
      <c r="D2726" s="43"/>
      <c r="F2726" s="44"/>
    </row>
    <row r="2727" spans="4:6" x14ac:dyDescent="0.25">
      <c r="D2727" s="43"/>
    </row>
    <row r="2728" spans="4:6" x14ac:dyDescent="0.25">
      <c r="D2728" s="43"/>
    </row>
    <row r="2729" spans="4:6" x14ac:dyDescent="0.25">
      <c r="D2729" s="43"/>
      <c r="F2729" s="44"/>
    </row>
    <row r="2730" spans="4:6" x14ac:dyDescent="0.25">
      <c r="D2730" s="43"/>
    </row>
    <row r="2731" spans="4:6" x14ac:dyDescent="0.25">
      <c r="D2731" s="43"/>
      <c r="F2731" s="44"/>
    </row>
    <row r="2732" spans="4:6" x14ac:dyDescent="0.25">
      <c r="D2732" s="43"/>
      <c r="F2732" s="44"/>
    </row>
    <row r="2733" spans="4:6" x14ac:dyDescent="0.25">
      <c r="D2733" s="43"/>
      <c r="F2733" s="44"/>
    </row>
    <row r="2734" spans="4:6" x14ac:dyDescent="0.25">
      <c r="D2734" s="43"/>
    </row>
    <row r="2735" spans="4:6" x14ac:dyDescent="0.25">
      <c r="D2735" s="43"/>
    </row>
    <row r="2736" spans="4:6" x14ac:dyDescent="0.25">
      <c r="D2736" s="43"/>
    </row>
    <row r="2737" spans="4:6" x14ac:dyDescent="0.25">
      <c r="D2737" s="43"/>
    </row>
    <row r="2738" spans="4:6" x14ac:dyDescent="0.25">
      <c r="D2738" s="43"/>
      <c r="F2738" s="44"/>
    </row>
    <row r="2739" spans="4:6" x14ac:dyDescent="0.25">
      <c r="D2739" s="43"/>
      <c r="F2739" s="44"/>
    </row>
    <row r="2740" spans="4:6" x14ac:dyDescent="0.25">
      <c r="D2740" s="43"/>
      <c r="F2740" s="44"/>
    </row>
    <row r="2741" spans="4:6" x14ac:dyDescent="0.25">
      <c r="D2741" s="43"/>
      <c r="F2741" s="44"/>
    </row>
    <row r="2742" spans="4:6" x14ac:dyDescent="0.25">
      <c r="D2742" s="43"/>
      <c r="F2742" s="44"/>
    </row>
    <row r="2743" spans="4:6" x14ac:dyDescent="0.25">
      <c r="D2743" s="43"/>
      <c r="F2743" s="44"/>
    </row>
    <row r="2744" spans="4:6" x14ac:dyDescent="0.25">
      <c r="D2744" s="43"/>
      <c r="F2744" s="44"/>
    </row>
    <row r="2745" spans="4:6" x14ac:dyDescent="0.25">
      <c r="D2745" s="43"/>
      <c r="F2745" s="44"/>
    </row>
    <row r="2746" spans="4:6" x14ac:dyDescent="0.25">
      <c r="D2746" s="43"/>
    </row>
    <row r="2747" spans="4:6" x14ac:dyDescent="0.25">
      <c r="D2747" s="43"/>
      <c r="F2747" s="44"/>
    </row>
    <row r="2748" spans="4:6" x14ac:dyDescent="0.25">
      <c r="D2748" s="43"/>
      <c r="F2748" s="44"/>
    </row>
    <row r="2749" spans="4:6" x14ac:dyDescent="0.25">
      <c r="D2749" s="43"/>
    </row>
    <row r="2750" spans="4:6" x14ac:dyDescent="0.25">
      <c r="D2750" s="43"/>
    </row>
    <row r="2751" spans="4:6" x14ac:dyDescent="0.25">
      <c r="D2751" s="43"/>
    </row>
    <row r="2752" spans="4:6" x14ac:dyDescent="0.25">
      <c r="D2752" s="43"/>
      <c r="F2752" s="44"/>
    </row>
    <row r="2753" spans="4:6" x14ac:dyDescent="0.25">
      <c r="D2753" s="43"/>
      <c r="F2753" s="44"/>
    </row>
    <row r="2754" spans="4:6" x14ac:dyDescent="0.25">
      <c r="D2754" s="43"/>
      <c r="F2754" s="44"/>
    </row>
    <row r="2755" spans="4:6" x14ac:dyDescent="0.25">
      <c r="D2755" s="43"/>
      <c r="F2755" s="44"/>
    </row>
    <row r="2756" spans="4:6" x14ac:dyDescent="0.25">
      <c r="D2756" s="43"/>
      <c r="F2756" s="44"/>
    </row>
    <row r="2757" spans="4:6" x14ac:dyDescent="0.25">
      <c r="D2757" s="43"/>
      <c r="F2757" s="44"/>
    </row>
    <row r="2758" spans="4:6" x14ac:dyDescent="0.25">
      <c r="D2758" s="43"/>
      <c r="F2758" s="44"/>
    </row>
    <row r="2759" spans="4:6" x14ac:dyDescent="0.25">
      <c r="D2759" s="43"/>
      <c r="F2759" s="44"/>
    </row>
    <row r="2760" spans="4:6" x14ac:dyDescent="0.25">
      <c r="D2760" s="43"/>
      <c r="F2760" s="44"/>
    </row>
    <row r="2761" spans="4:6" x14ac:dyDescent="0.25">
      <c r="D2761" s="43"/>
      <c r="F2761" s="44"/>
    </row>
    <row r="2762" spans="4:6" x14ac:dyDescent="0.25">
      <c r="D2762" s="43"/>
      <c r="F2762" s="44"/>
    </row>
    <row r="2763" spans="4:6" x14ac:dyDescent="0.25">
      <c r="D2763" s="43"/>
    </row>
    <row r="2764" spans="4:6" x14ac:dyDescent="0.25">
      <c r="D2764" s="43"/>
      <c r="F2764" s="44"/>
    </row>
    <row r="2765" spans="4:6" x14ac:dyDescent="0.25">
      <c r="D2765" s="43"/>
      <c r="F2765" s="44"/>
    </row>
    <row r="2766" spans="4:6" x14ac:dyDescent="0.25">
      <c r="D2766" s="43"/>
    </row>
    <row r="2767" spans="4:6" x14ac:dyDescent="0.25">
      <c r="D2767" s="43"/>
      <c r="F2767" s="44"/>
    </row>
    <row r="2768" spans="4:6" x14ac:dyDescent="0.25">
      <c r="D2768" s="43"/>
      <c r="F2768" s="44"/>
    </row>
    <row r="2769" spans="4:6" x14ac:dyDescent="0.25">
      <c r="D2769" s="43"/>
      <c r="F2769" s="44"/>
    </row>
    <row r="2770" spans="4:6" x14ac:dyDescent="0.25">
      <c r="D2770" s="43"/>
      <c r="F2770" s="44"/>
    </row>
    <row r="2771" spans="4:6" x14ac:dyDescent="0.25">
      <c r="D2771" s="43"/>
    </row>
    <row r="2772" spans="4:6" x14ac:dyDescent="0.25">
      <c r="D2772" s="43"/>
      <c r="F2772" s="44"/>
    </row>
    <row r="2773" spans="4:6" x14ac:dyDescent="0.25">
      <c r="D2773" s="43"/>
      <c r="F2773" s="44"/>
    </row>
    <row r="2774" spans="4:6" x14ac:dyDescent="0.25">
      <c r="D2774" s="43"/>
    </row>
    <row r="2775" spans="4:6" x14ac:dyDescent="0.25">
      <c r="D2775" s="43"/>
      <c r="F2775" s="44"/>
    </row>
    <row r="2776" spans="4:6" x14ac:dyDescent="0.25">
      <c r="D2776" s="43"/>
      <c r="F2776" s="44"/>
    </row>
    <row r="2777" spans="4:6" x14ac:dyDescent="0.25">
      <c r="D2777" s="43"/>
    </row>
    <row r="2778" spans="4:6" x14ac:dyDescent="0.25">
      <c r="D2778" s="43"/>
      <c r="F2778" s="44"/>
    </row>
    <row r="2779" spans="4:6" x14ac:dyDescent="0.25">
      <c r="D2779" s="43"/>
    </row>
    <row r="2780" spans="4:6" x14ac:dyDescent="0.25">
      <c r="D2780" s="43"/>
    </row>
    <row r="2781" spans="4:6" x14ac:dyDescent="0.25">
      <c r="D2781" s="43"/>
    </row>
    <row r="2782" spans="4:6" x14ac:dyDescent="0.25">
      <c r="D2782" s="43"/>
      <c r="F2782" s="44"/>
    </row>
    <row r="2783" spans="4:6" x14ac:dyDescent="0.25">
      <c r="D2783" s="43"/>
      <c r="F2783" s="44"/>
    </row>
    <row r="2784" spans="4:6" x14ac:dyDescent="0.25">
      <c r="D2784" s="43"/>
      <c r="F2784" s="44"/>
    </row>
    <row r="2785" spans="4:6" x14ac:dyDescent="0.25">
      <c r="D2785" s="43"/>
    </row>
    <row r="2786" spans="4:6" x14ac:dyDescent="0.25">
      <c r="D2786" s="43"/>
    </row>
    <row r="2787" spans="4:6" x14ac:dyDescent="0.25">
      <c r="D2787" s="43"/>
      <c r="F2787" s="44"/>
    </row>
    <row r="2788" spans="4:6" x14ac:dyDescent="0.25">
      <c r="D2788" s="43"/>
      <c r="F2788" s="44"/>
    </row>
    <row r="2789" spans="4:6" x14ac:dyDescent="0.25">
      <c r="D2789" s="43"/>
      <c r="F2789" s="44"/>
    </row>
    <row r="2790" spans="4:6" x14ac:dyDescent="0.25">
      <c r="D2790" s="43"/>
      <c r="F2790" s="44"/>
    </row>
    <row r="2791" spans="4:6" x14ac:dyDescent="0.25">
      <c r="D2791" s="43"/>
    </row>
    <row r="2792" spans="4:6" x14ac:dyDescent="0.25">
      <c r="D2792" s="43"/>
      <c r="F2792" s="44"/>
    </row>
    <row r="2793" spans="4:6" x14ac:dyDescent="0.25">
      <c r="D2793" s="43"/>
      <c r="F2793" s="44"/>
    </row>
    <row r="2794" spans="4:6" x14ac:dyDescent="0.25">
      <c r="D2794" s="43"/>
      <c r="F2794" s="44"/>
    </row>
    <row r="2795" spans="4:6" x14ac:dyDescent="0.25">
      <c r="D2795" s="43"/>
    </row>
    <row r="2796" spans="4:6" x14ac:dyDescent="0.25">
      <c r="D2796" s="43"/>
      <c r="F2796" s="44"/>
    </row>
    <row r="2797" spans="4:6" x14ac:dyDescent="0.25">
      <c r="D2797" s="43"/>
    </row>
    <row r="2798" spans="4:6" x14ac:dyDescent="0.25">
      <c r="D2798" s="43"/>
      <c r="F2798" s="44"/>
    </row>
    <row r="2799" spans="4:6" x14ac:dyDescent="0.25">
      <c r="D2799" s="43"/>
    </row>
    <row r="2800" spans="4:6" x14ac:dyDescent="0.25">
      <c r="D2800" s="43"/>
      <c r="F2800" s="44"/>
    </row>
    <row r="2801" spans="4:6" x14ac:dyDescent="0.25">
      <c r="D2801" s="43"/>
    </row>
    <row r="2802" spans="4:6" x14ac:dyDescent="0.25">
      <c r="D2802" s="43"/>
      <c r="F2802" s="44"/>
    </row>
    <row r="2803" spans="4:6" x14ac:dyDescent="0.25">
      <c r="D2803" s="43"/>
      <c r="F2803" s="44"/>
    </row>
    <row r="2804" spans="4:6" x14ac:dyDescent="0.25">
      <c r="D2804" s="43"/>
      <c r="F2804" s="44"/>
    </row>
    <row r="2805" spans="4:6" x14ac:dyDescent="0.25">
      <c r="D2805" s="43"/>
      <c r="F2805" s="44"/>
    </row>
    <row r="2806" spans="4:6" x14ac:dyDescent="0.25">
      <c r="D2806" s="43"/>
      <c r="F2806" s="44"/>
    </row>
    <row r="2807" spans="4:6" x14ac:dyDescent="0.25">
      <c r="D2807" s="43"/>
      <c r="F2807" s="44"/>
    </row>
    <row r="2808" spans="4:6" x14ac:dyDescent="0.25">
      <c r="D2808" s="43"/>
      <c r="F2808" s="44"/>
    </row>
    <row r="2809" spans="4:6" x14ac:dyDescent="0.25">
      <c r="D2809" s="43"/>
      <c r="F2809" s="44"/>
    </row>
    <row r="2810" spans="4:6" x14ac:dyDescent="0.25">
      <c r="D2810" s="43"/>
    </row>
    <row r="2811" spans="4:6" x14ac:dyDescent="0.25">
      <c r="D2811" s="43"/>
      <c r="F2811" s="44"/>
    </row>
    <row r="2812" spans="4:6" x14ac:dyDescent="0.25">
      <c r="D2812" s="43"/>
      <c r="F2812" s="44"/>
    </row>
    <row r="2813" spans="4:6" x14ac:dyDescent="0.25">
      <c r="D2813" s="43"/>
      <c r="F2813" s="44"/>
    </row>
    <row r="2814" spans="4:6" x14ac:dyDescent="0.25">
      <c r="D2814" s="43"/>
      <c r="F2814" s="44"/>
    </row>
    <row r="2815" spans="4:6" x14ac:dyDescent="0.25">
      <c r="D2815" s="43"/>
      <c r="F2815" s="44"/>
    </row>
    <row r="2816" spans="4:6" x14ac:dyDescent="0.25">
      <c r="D2816" s="43"/>
      <c r="F2816" s="44"/>
    </row>
    <row r="2817" spans="4:6" x14ac:dyDescent="0.25">
      <c r="D2817" s="43"/>
      <c r="F2817" s="44"/>
    </row>
    <row r="2818" spans="4:6" x14ac:dyDescent="0.25">
      <c r="D2818" s="43"/>
      <c r="F2818" s="44"/>
    </row>
    <row r="2819" spans="4:6" x14ac:dyDescent="0.25">
      <c r="D2819" s="43"/>
    </row>
    <row r="2820" spans="4:6" x14ac:dyDescent="0.25">
      <c r="D2820" s="43"/>
      <c r="F2820" s="44"/>
    </row>
    <row r="2821" spans="4:6" x14ac:dyDescent="0.25">
      <c r="D2821" s="43"/>
      <c r="F2821" s="44"/>
    </row>
    <row r="2822" spans="4:6" x14ac:dyDescent="0.25">
      <c r="D2822" s="43"/>
      <c r="F2822" s="44"/>
    </row>
    <row r="2823" spans="4:6" x14ac:dyDescent="0.25">
      <c r="D2823" s="43"/>
      <c r="F2823" s="44"/>
    </row>
    <row r="2824" spans="4:6" x14ac:dyDescent="0.25">
      <c r="D2824" s="43"/>
      <c r="F2824" s="44"/>
    </row>
    <row r="2825" spans="4:6" x14ac:dyDescent="0.25">
      <c r="D2825" s="43"/>
      <c r="F2825" s="44"/>
    </row>
    <row r="2826" spans="4:6" x14ac:dyDescent="0.25">
      <c r="D2826" s="43"/>
      <c r="F2826" s="44"/>
    </row>
    <row r="2827" spans="4:6" x14ac:dyDescent="0.25">
      <c r="D2827" s="43"/>
    </row>
    <row r="2828" spans="4:6" x14ac:dyDescent="0.25">
      <c r="D2828" s="43"/>
      <c r="F2828" s="44"/>
    </row>
    <row r="2829" spans="4:6" x14ac:dyDescent="0.25">
      <c r="D2829" s="43"/>
    </row>
    <row r="2830" spans="4:6" x14ac:dyDescent="0.25">
      <c r="D2830" s="43"/>
      <c r="F2830" s="44"/>
    </row>
    <row r="2831" spans="4:6" x14ac:dyDescent="0.25">
      <c r="D2831" s="43"/>
      <c r="F2831" s="44"/>
    </row>
    <row r="2832" spans="4:6" x14ac:dyDescent="0.25">
      <c r="D2832" s="43"/>
      <c r="F2832" s="44"/>
    </row>
    <row r="2833" spans="4:6" x14ac:dyDescent="0.25">
      <c r="D2833" s="43"/>
      <c r="F2833" s="44"/>
    </row>
    <row r="2834" spans="4:6" x14ac:dyDescent="0.25">
      <c r="D2834" s="43"/>
      <c r="F2834" s="44"/>
    </row>
    <row r="2835" spans="4:6" x14ac:dyDescent="0.25">
      <c r="D2835" s="43"/>
      <c r="F2835" s="44"/>
    </row>
    <row r="2836" spans="4:6" x14ac:dyDescent="0.25">
      <c r="D2836" s="43"/>
      <c r="F2836" s="44"/>
    </row>
    <row r="2837" spans="4:6" x14ac:dyDescent="0.25">
      <c r="D2837" s="43"/>
      <c r="F2837" s="44"/>
    </row>
    <row r="2838" spans="4:6" x14ac:dyDescent="0.25">
      <c r="D2838" s="43"/>
      <c r="F2838" s="44"/>
    </row>
    <row r="2839" spans="4:6" x14ac:dyDescent="0.25">
      <c r="D2839" s="43"/>
      <c r="F2839" s="44"/>
    </row>
    <row r="2840" spans="4:6" x14ac:dyDescent="0.25">
      <c r="D2840" s="43"/>
      <c r="F2840" s="44"/>
    </row>
    <row r="2841" spans="4:6" x14ac:dyDescent="0.25">
      <c r="D2841" s="43"/>
      <c r="F2841" s="44"/>
    </row>
    <row r="2842" spans="4:6" x14ac:dyDescent="0.25">
      <c r="D2842" s="43"/>
      <c r="F2842" s="44"/>
    </row>
    <row r="2843" spans="4:6" x14ac:dyDescent="0.25">
      <c r="D2843" s="43"/>
    </row>
    <row r="2844" spans="4:6" x14ac:dyDescent="0.25">
      <c r="D2844" s="43"/>
    </row>
    <row r="2845" spans="4:6" x14ac:dyDescent="0.25">
      <c r="D2845" s="43"/>
      <c r="F2845" s="44"/>
    </row>
    <row r="2846" spans="4:6" x14ac:dyDescent="0.25">
      <c r="D2846" s="43"/>
      <c r="F2846" s="44"/>
    </row>
    <row r="2847" spans="4:6" x14ac:dyDescent="0.25">
      <c r="D2847" s="43"/>
      <c r="F2847" s="44"/>
    </row>
    <row r="2848" spans="4:6" x14ac:dyDescent="0.25">
      <c r="D2848" s="43"/>
      <c r="F2848" s="44"/>
    </row>
    <row r="2849" spans="4:6" x14ac:dyDescent="0.25">
      <c r="D2849" s="43"/>
    </row>
    <row r="2850" spans="4:6" x14ac:dyDescent="0.25">
      <c r="D2850" s="43"/>
      <c r="F2850" s="44"/>
    </row>
    <row r="2851" spans="4:6" x14ac:dyDescent="0.25">
      <c r="D2851" s="43"/>
      <c r="F2851" s="44"/>
    </row>
    <row r="2852" spans="4:6" x14ac:dyDescent="0.25">
      <c r="D2852" s="43"/>
      <c r="F2852" s="44"/>
    </row>
    <row r="2853" spans="4:6" x14ac:dyDescent="0.25">
      <c r="D2853" s="43"/>
      <c r="F2853" s="44"/>
    </row>
    <row r="2854" spans="4:6" x14ac:dyDescent="0.25">
      <c r="D2854" s="43"/>
      <c r="F2854" s="44"/>
    </row>
    <row r="2855" spans="4:6" x14ac:dyDescent="0.25">
      <c r="D2855" s="43"/>
      <c r="F2855" s="44"/>
    </row>
    <row r="2856" spans="4:6" x14ac:dyDescent="0.25">
      <c r="D2856" s="43"/>
      <c r="F2856" s="44"/>
    </row>
    <row r="2857" spans="4:6" x14ac:dyDescent="0.25">
      <c r="D2857" s="43"/>
    </row>
    <row r="2858" spans="4:6" x14ac:dyDescent="0.25">
      <c r="D2858" s="43"/>
    </row>
    <row r="2859" spans="4:6" x14ac:dyDescent="0.25">
      <c r="D2859" s="43"/>
      <c r="F2859" s="44"/>
    </row>
    <row r="2860" spans="4:6" x14ac:dyDescent="0.25">
      <c r="D2860" s="43"/>
      <c r="F2860" s="44"/>
    </row>
    <row r="2861" spans="4:6" x14ac:dyDescent="0.25">
      <c r="D2861" s="43"/>
      <c r="F2861" s="44"/>
    </row>
    <row r="2862" spans="4:6" x14ac:dyDescent="0.25">
      <c r="D2862" s="43"/>
      <c r="F2862" s="44"/>
    </row>
    <row r="2863" spans="4:6" x14ac:dyDescent="0.25">
      <c r="D2863" s="43"/>
    </row>
    <row r="2864" spans="4:6" x14ac:dyDescent="0.25">
      <c r="D2864" s="43"/>
      <c r="F2864" s="44"/>
    </row>
    <row r="2865" spans="4:6" x14ac:dyDescent="0.25">
      <c r="D2865" s="43"/>
    </row>
    <row r="2866" spans="4:6" x14ac:dyDescent="0.25">
      <c r="D2866" s="43"/>
      <c r="F2866" s="44"/>
    </row>
    <row r="2867" spans="4:6" x14ac:dyDescent="0.25">
      <c r="D2867" s="43"/>
      <c r="F2867" s="44"/>
    </row>
    <row r="2868" spans="4:6" x14ac:dyDescent="0.25">
      <c r="D2868" s="43"/>
      <c r="F2868" s="44"/>
    </row>
    <row r="2869" spans="4:6" x14ac:dyDescent="0.25">
      <c r="D2869" s="43"/>
      <c r="F2869" s="44"/>
    </row>
    <row r="2870" spans="4:6" x14ac:dyDescent="0.25">
      <c r="D2870" s="43"/>
      <c r="F2870" s="44"/>
    </row>
    <row r="2871" spans="4:6" x14ac:dyDescent="0.25">
      <c r="D2871" s="43"/>
    </row>
    <row r="2872" spans="4:6" x14ac:dyDescent="0.25">
      <c r="D2872" s="43"/>
      <c r="F2872" s="44"/>
    </row>
    <row r="2873" spans="4:6" x14ac:dyDescent="0.25">
      <c r="D2873" s="43"/>
      <c r="F2873" s="44"/>
    </row>
    <row r="2874" spans="4:6" x14ac:dyDescent="0.25">
      <c r="D2874" s="43"/>
      <c r="F2874" s="44"/>
    </row>
    <row r="2875" spans="4:6" x14ac:dyDescent="0.25">
      <c r="D2875" s="43"/>
      <c r="F2875" s="44"/>
    </row>
    <row r="2876" spans="4:6" x14ac:dyDescent="0.25">
      <c r="D2876" s="43"/>
      <c r="F2876" s="44"/>
    </row>
    <row r="2877" spans="4:6" x14ac:dyDescent="0.25">
      <c r="D2877" s="43"/>
      <c r="F2877" s="44"/>
    </row>
    <row r="2878" spans="4:6" x14ac:dyDescent="0.25">
      <c r="D2878" s="43"/>
    </row>
    <row r="2879" spans="4:6" x14ac:dyDescent="0.25">
      <c r="D2879" s="43"/>
      <c r="F2879" s="44"/>
    </row>
    <row r="2880" spans="4:6" x14ac:dyDescent="0.25">
      <c r="D2880" s="43"/>
      <c r="F2880" s="44"/>
    </row>
    <row r="2881" spans="4:6" x14ac:dyDescent="0.25">
      <c r="D2881" s="43"/>
      <c r="F2881" s="44"/>
    </row>
    <row r="2882" spans="4:6" x14ac:dyDescent="0.25">
      <c r="D2882" s="43"/>
      <c r="F2882" s="44"/>
    </row>
    <row r="2883" spans="4:6" x14ac:dyDescent="0.25">
      <c r="D2883" s="43"/>
      <c r="F2883" s="44"/>
    </row>
    <row r="2884" spans="4:6" x14ac:dyDescent="0.25">
      <c r="D2884" s="43"/>
    </row>
    <row r="2885" spans="4:6" x14ac:dyDescent="0.25">
      <c r="D2885" s="43"/>
      <c r="F2885" s="44"/>
    </row>
    <row r="2886" spans="4:6" x14ac:dyDescent="0.25">
      <c r="D2886" s="43"/>
      <c r="F2886" s="44"/>
    </row>
    <row r="2887" spans="4:6" x14ac:dyDescent="0.25">
      <c r="D2887" s="43"/>
      <c r="F2887" s="44"/>
    </row>
    <row r="2888" spans="4:6" x14ac:dyDescent="0.25">
      <c r="D2888" s="43"/>
      <c r="F2888" s="44"/>
    </row>
    <row r="2889" spans="4:6" x14ac:dyDescent="0.25">
      <c r="D2889" s="43"/>
    </row>
    <row r="2890" spans="4:6" x14ac:dyDescent="0.25">
      <c r="D2890" s="43"/>
      <c r="F2890" s="44"/>
    </row>
    <row r="2891" spans="4:6" x14ac:dyDescent="0.25">
      <c r="D2891" s="43"/>
      <c r="F2891" s="44"/>
    </row>
    <row r="2892" spans="4:6" x14ac:dyDescent="0.25">
      <c r="D2892" s="43"/>
    </row>
    <row r="2893" spans="4:6" x14ac:dyDescent="0.25">
      <c r="D2893" s="43"/>
      <c r="F2893" s="44"/>
    </row>
    <row r="2894" spans="4:6" x14ac:dyDescent="0.25">
      <c r="D2894" s="43"/>
    </row>
    <row r="2895" spans="4:6" x14ac:dyDescent="0.25">
      <c r="D2895" s="43"/>
      <c r="F2895" s="44"/>
    </row>
    <row r="2896" spans="4:6" x14ac:dyDescent="0.25">
      <c r="D2896" s="43"/>
      <c r="F2896" s="44"/>
    </row>
    <row r="2897" spans="4:6" x14ac:dyDescent="0.25">
      <c r="D2897" s="43"/>
    </row>
    <row r="2898" spans="4:6" x14ac:dyDescent="0.25">
      <c r="D2898" s="43"/>
      <c r="F2898" s="44"/>
    </row>
    <row r="2899" spans="4:6" x14ac:dyDescent="0.25">
      <c r="D2899" s="43"/>
      <c r="F2899" s="44"/>
    </row>
    <row r="2900" spans="4:6" x14ac:dyDescent="0.25">
      <c r="D2900" s="43"/>
      <c r="F2900" s="44"/>
    </row>
    <row r="2901" spans="4:6" x14ac:dyDescent="0.25">
      <c r="D2901" s="43"/>
      <c r="F2901" s="44"/>
    </row>
    <row r="2902" spans="4:6" x14ac:dyDescent="0.25">
      <c r="D2902" s="43"/>
    </row>
    <row r="2903" spans="4:6" x14ac:dyDescent="0.25">
      <c r="D2903" s="43"/>
      <c r="F2903" s="44"/>
    </row>
    <row r="2904" spans="4:6" x14ac:dyDescent="0.25">
      <c r="D2904" s="43"/>
      <c r="F2904" s="44"/>
    </row>
    <row r="2905" spans="4:6" x14ac:dyDescent="0.25">
      <c r="D2905" s="43"/>
    </row>
    <row r="2906" spans="4:6" x14ac:dyDescent="0.25">
      <c r="D2906" s="43"/>
      <c r="F2906" s="44"/>
    </row>
    <row r="2907" spans="4:6" x14ac:dyDescent="0.25">
      <c r="D2907" s="43"/>
      <c r="F2907" s="44"/>
    </row>
    <row r="2908" spans="4:6" x14ac:dyDescent="0.25">
      <c r="D2908" s="43"/>
    </row>
    <row r="2909" spans="4:6" x14ac:dyDescent="0.25">
      <c r="D2909" s="43"/>
      <c r="F2909" s="44"/>
    </row>
    <row r="2910" spans="4:6" x14ac:dyDescent="0.25">
      <c r="D2910" s="43"/>
      <c r="F2910" s="44"/>
    </row>
    <row r="2911" spans="4:6" x14ac:dyDescent="0.25">
      <c r="D2911" s="43"/>
      <c r="F2911" s="44"/>
    </row>
    <row r="2912" spans="4:6" x14ac:dyDescent="0.25">
      <c r="D2912" s="43"/>
    </row>
    <row r="2913" spans="4:6" x14ac:dyDescent="0.25">
      <c r="D2913" s="43"/>
      <c r="F2913" s="44"/>
    </row>
    <row r="2914" spans="4:6" x14ac:dyDescent="0.25">
      <c r="D2914" s="43"/>
    </row>
    <row r="2915" spans="4:6" x14ac:dyDescent="0.25">
      <c r="D2915" s="43"/>
      <c r="F2915" s="44"/>
    </row>
    <row r="2916" spans="4:6" x14ac:dyDescent="0.25">
      <c r="D2916" s="43"/>
      <c r="F2916" s="44"/>
    </row>
    <row r="2917" spans="4:6" x14ac:dyDescent="0.25">
      <c r="D2917" s="43"/>
      <c r="F2917" s="44"/>
    </row>
    <row r="2918" spans="4:6" x14ac:dyDescent="0.25">
      <c r="D2918" s="43"/>
      <c r="F2918" s="44"/>
    </row>
    <row r="2919" spans="4:6" x14ac:dyDescent="0.25">
      <c r="D2919" s="43"/>
      <c r="F2919" s="44"/>
    </row>
    <row r="2920" spans="4:6" x14ac:dyDescent="0.25">
      <c r="D2920" s="43"/>
    </row>
    <row r="2921" spans="4:6" x14ac:dyDescent="0.25">
      <c r="D2921" s="43"/>
      <c r="F2921" s="44"/>
    </row>
    <row r="2922" spans="4:6" x14ac:dyDescent="0.25">
      <c r="D2922" s="43"/>
      <c r="F2922" s="44"/>
    </row>
    <row r="2923" spans="4:6" x14ac:dyDescent="0.25">
      <c r="D2923" s="43"/>
      <c r="F2923" s="44"/>
    </row>
    <row r="2924" spans="4:6" x14ac:dyDescent="0.25">
      <c r="D2924" s="43"/>
    </row>
    <row r="2925" spans="4:6" x14ac:dyDescent="0.25">
      <c r="D2925" s="43"/>
      <c r="F2925" s="44"/>
    </row>
    <row r="2926" spans="4:6" x14ac:dyDescent="0.25">
      <c r="D2926" s="43"/>
      <c r="F2926" s="44"/>
    </row>
    <row r="2927" spans="4:6" x14ac:dyDescent="0.25">
      <c r="D2927" s="43"/>
      <c r="F2927" s="44"/>
    </row>
    <row r="2928" spans="4:6" x14ac:dyDescent="0.25">
      <c r="D2928" s="43"/>
      <c r="F2928" s="44"/>
    </row>
    <row r="2929" spans="4:6" x14ac:dyDescent="0.25">
      <c r="D2929" s="43"/>
      <c r="F2929" s="44"/>
    </row>
    <row r="2930" spans="4:6" x14ac:dyDescent="0.25">
      <c r="D2930" s="43"/>
      <c r="F2930" s="44"/>
    </row>
    <row r="2931" spans="4:6" x14ac:dyDescent="0.25">
      <c r="D2931" s="43"/>
      <c r="F2931" s="44"/>
    </row>
    <row r="2932" spans="4:6" x14ac:dyDescent="0.25">
      <c r="D2932" s="43"/>
      <c r="F2932" s="44"/>
    </row>
    <row r="2933" spans="4:6" x14ac:dyDescent="0.25">
      <c r="D2933" s="43"/>
      <c r="F2933" s="44"/>
    </row>
    <row r="2934" spans="4:6" x14ac:dyDescent="0.25">
      <c r="D2934" s="43"/>
      <c r="F2934" s="44"/>
    </row>
    <row r="2935" spans="4:6" x14ac:dyDescent="0.25">
      <c r="D2935" s="43"/>
      <c r="F2935" s="44"/>
    </row>
    <row r="2936" spans="4:6" x14ac:dyDescent="0.25">
      <c r="D2936" s="43"/>
      <c r="F2936" s="44"/>
    </row>
    <row r="2937" spans="4:6" x14ac:dyDescent="0.25">
      <c r="D2937" s="43"/>
      <c r="F2937" s="44"/>
    </row>
    <row r="2938" spans="4:6" x14ac:dyDescent="0.25">
      <c r="D2938" s="43"/>
      <c r="F2938" s="44"/>
    </row>
    <row r="2939" spans="4:6" x14ac:dyDescent="0.25">
      <c r="D2939" s="43"/>
      <c r="F2939" s="44"/>
    </row>
    <row r="2940" spans="4:6" x14ac:dyDescent="0.25">
      <c r="D2940" s="43"/>
      <c r="F2940" s="44"/>
    </row>
    <row r="2941" spans="4:6" x14ac:dyDescent="0.25">
      <c r="D2941" s="43"/>
      <c r="F2941" s="44"/>
    </row>
    <row r="2942" spans="4:6" x14ac:dyDescent="0.25">
      <c r="D2942" s="43"/>
      <c r="F2942" s="44"/>
    </row>
    <row r="2943" spans="4:6" x14ac:dyDescent="0.25">
      <c r="D2943" s="43"/>
    </row>
    <row r="2944" spans="4:6" x14ac:dyDescent="0.25">
      <c r="D2944" s="43"/>
      <c r="F2944" s="44"/>
    </row>
    <row r="2945" spans="4:6" x14ac:dyDescent="0.25">
      <c r="D2945" s="43"/>
      <c r="F2945" s="44"/>
    </row>
    <row r="2946" spans="4:6" x14ac:dyDescent="0.25">
      <c r="D2946" s="43"/>
      <c r="F2946" s="44"/>
    </row>
    <row r="2947" spans="4:6" x14ac:dyDescent="0.25">
      <c r="D2947" s="43"/>
      <c r="F2947" s="44"/>
    </row>
    <row r="2948" spans="4:6" x14ac:dyDescent="0.25">
      <c r="D2948" s="43"/>
    </row>
    <row r="2949" spans="4:6" x14ac:dyDescent="0.25">
      <c r="D2949" s="43"/>
      <c r="F2949" s="44"/>
    </row>
    <row r="2950" spans="4:6" x14ac:dyDescent="0.25">
      <c r="D2950" s="43"/>
    </row>
    <row r="2951" spans="4:6" x14ac:dyDescent="0.25">
      <c r="D2951" s="43"/>
      <c r="F2951" s="44"/>
    </row>
    <row r="2952" spans="4:6" x14ac:dyDescent="0.25">
      <c r="D2952" s="43"/>
      <c r="F2952" s="44"/>
    </row>
    <row r="2953" spans="4:6" x14ac:dyDescent="0.25">
      <c r="D2953" s="43"/>
      <c r="F2953" s="44"/>
    </row>
    <row r="2954" spans="4:6" x14ac:dyDescent="0.25">
      <c r="D2954" s="43"/>
      <c r="F2954" s="44"/>
    </row>
    <row r="2955" spans="4:6" x14ac:dyDescent="0.25">
      <c r="D2955" s="43"/>
    </row>
    <row r="2956" spans="4:6" x14ac:dyDescent="0.25">
      <c r="D2956" s="43"/>
      <c r="F2956" s="44"/>
    </row>
    <row r="2957" spans="4:6" x14ac:dyDescent="0.25">
      <c r="D2957" s="43"/>
    </row>
    <row r="2958" spans="4:6" x14ac:dyDescent="0.25">
      <c r="D2958" s="43"/>
    </row>
    <row r="2959" spans="4:6" x14ac:dyDescent="0.25">
      <c r="D2959" s="43"/>
      <c r="F2959" s="44"/>
    </row>
    <row r="2960" spans="4:6" x14ac:dyDescent="0.25">
      <c r="D2960" s="43"/>
      <c r="F2960" s="44"/>
    </row>
    <row r="2961" spans="4:6" x14ac:dyDescent="0.25">
      <c r="D2961" s="43"/>
    </row>
    <row r="2962" spans="4:6" x14ac:dyDescent="0.25">
      <c r="D2962" s="43"/>
    </row>
    <row r="2963" spans="4:6" x14ac:dyDescent="0.25">
      <c r="D2963" s="43"/>
      <c r="F2963" s="44"/>
    </row>
    <row r="2964" spans="4:6" x14ac:dyDescent="0.25">
      <c r="D2964" s="43"/>
      <c r="F2964" s="44"/>
    </row>
    <row r="2965" spans="4:6" x14ac:dyDescent="0.25">
      <c r="D2965" s="43"/>
    </row>
    <row r="2966" spans="4:6" x14ac:dyDescent="0.25">
      <c r="D2966" s="43"/>
      <c r="F2966" s="44"/>
    </row>
    <row r="2967" spans="4:6" x14ac:dyDescent="0.25">
      <c r="D2967" s="43"/>
      <c r="F2967" s="44"/>
    </row>
    <row r="2968" spans="4:6" x14ac:dyDescent="0.25">
      <c r="D2968" s="43"/>
      <c r="F2968" s="44"/>
    </row>
    <row r="2969" spans="4:6" x14ac:dyDescent="0.25">
      <c r="D2969" s="43"/>
      <c r="F2969" s="44"/>
    </row>
    <row r="2970" spans="4:6" x14ac:dyDescent="0.25">
      <c r="D2970" s="43"/>
    </row>
    <row r="2971" spans="4:6" x14ac:dyDescent="0.25">
      <c r="D2971" s="43"/>
      <c r="F2971" s="44"/>
    </row>
    <row r="2972" spans="4:6" x14ac:dyDescent="0.25">
      <c r="D2972" s="43"/>
      <c r="F2972" s="44"/>
    </row>
    <row r="2973" spans="4:6" x14ac:dyDescent="0.25">
      <c r="D2973" s="43"/>
      <c r="F2973" s="44"/>
    </row>
    <row r="2974" spans="4:6" x14ac:dyDescent="0.25">
      <c r="D2974" s="43"/>
      <c r="F2974" s="44"/>
    </row>
    <row r="2975" spans="4:6" x14ac:dyDescent="0.25">
      <c r="D2975" s="43"/>
      <c r="F2975" s="44"/>
    </row>
    <row r="2976" spans="4:6" x14ac:dyDescent="0.25">
      <c r="D2976" s="43"/>
      <c r="F2976" s="44"/>
    </row>
    <row r="2977" spans="4:6" x14ac:dyDescent="0.25">
      <c r="D2977" s="43"/>
      <c r="F2977" s="44"/>
    </row>
    <row r="2978" spans="4:6" x14ac:dyDescent="0.25">
      <c r="D2978" s="43"/>
      <c r="F2978" s="44"/>
    </row>
    <row r="2979" spans="4:6" x14ac:dyDescent="0.25">
      <c r="D2979" s="43"/>
      <c r="F2979" s="44"/>
    </row>
    <row r="2980" spans="4:6" x14ac:dyDescent="0.25">
      <c r="D2980" s="43"/>
      <c r="F2980" s="44"/>
    </row>
    <row r="2981" spans="4:6" x14ac:dyDescent="0.25">
      <c r="D2981" s="43"/>
    </row>
    <row r="2982" spans="4:6" x14ac:dyDescent="0.25">
      <c r="D2982" s="43"/>
      <c r="F2982" s="44"/>
    </row>
    <row r="2983" spans="4:6" x14ac:dyDescent="0.25">
      <c r="D2983" s="43"/>
      <c r="F2983" s="44"/>
    </row>
    <row r="2984" spans="4:6" x14ac:dyDescent="0.25">
      <c r="D2984" s="43"/>
    </row>
    <row r="2985" spans="4:6" x14ac:dyDescent="0.25">
      <c r="D2985" s="43"/>
      <c r="F2985" s="44"/>
    </row>
    <row r="2986" spans="4:6" x14ac:dyDescent="0.25">
      <c r="D2986" s="43"/>
      <c r="F2986" s="44"/>
    </row>
    <row r="2987" spans="4:6" x14ac:dyDescent="0.25">
      <c r="D2987" s="43"/>
    </row>
    <row r="2988" spans="4:6" x14ac:dyDescent="0.25">
      <c r="D2988" s="43"/>
      <c r="F2988" s="44"/>
    </row>
    <row r="2989" spans="4:6" x14ac:dyDescent="0.25">
      <c r="D2989" s="43"/>
      <c r="F2989" s="44"/>
    </row>
    <row r="2990" spans="4:6" x14ac:dyDescent="0.25">
      <c r="D2990" s="43"/>
      <c r="F2990" s="44"/>
    </row>
    <row r="2991" spans="4:6" x14ac:dyDescent="0.25">
      <c r="D2991" s="43"/>
      <c r="F2991" s="44"/>
    </row>
    <row r="2992" spans="4:6" x14ac:dyDescent="0.25">
      <c r="D2992" s="43"/>
      <c r="F2992" s="44"/>
    </row>
    <row r="2993" spans="4:6" x14ac:dyDescent="0.25">
      <c r="D2993" s="43"/>
      <c r="F2993" s="44"/>
    </row>
    <row r="2994" spans="4:6" x14ac:dyDescent="0.25">
      <c r="D2994" s="43"/>
      <c r="F2994" s="44"/>
    </row>
    <row r="2995" spans="4:6" x14ac:dyDescent="0.25">
      <c r="D2995" s="43"/>
      <c r="F2995" s="44"/>
    </row>
    <row r="2996" spans="4:6" x14ac:dyDescent="0.25">
      <c r="D2996" s="43"/>
      <c r="F2996" s="44"/>
    </row>
    <row r="2997" spans="4:6" x14ac:dyDescent="0.25">
      <c r="D2997" s="43"/>
    </row>
    <row r="2998" spans="4:6" x14ac:dyDescent="0.25">
      <c r="D2998" s="43"/>
      <c r="F2998" s="44"/>
    </row>
    <row r="2999" spans="4:6" x14ac:dyDescent="0.25">
      <c r="D2999" s="43"/>
      <c r="F2999" s="44"/>
    </row>
    <row r="3000" spans="4:6" x14ac:dyDescent="0.25">
      <c r="D3000" s="43"/>
      <c r="F3000" s="44"/>
    </row>
    <row r="3001" spans="4:6" x14ac:dyDescent="0.25">
      <c r="D3001" s="43"/>
    </row>
    <row r="3002" spans="4:6" x14ac:dyDescent="0.25">
      <c r="D3002" s="43"/>
      <c r="F3002" s="44"/>
    </row>
    <row r="3003" spans="4:6" x14ac:dyDescent="0.25">
      <c r="D3003" s="43"/>
    </row>
    <row r="3004" spans="4:6" x14ac:dyDescent="0.25">
      <c r="D3004" s="43"/>
      <c r="F3004" s="44"/>
    </row>
    <row r="3005" spans="4:6" x14ac:dyDescent="0.25">
      <c r="D3005" s="43"/>
      <c r="F3005" s="44"/>
    </row>
    <row r="3006" spans="4:6" x14ac:dyDescent="0.25">
      <c r="D3006" s="43"/>
    </row>
    <row r="3007" spans="4:6" x14ac:dyDescent="0.25">
      <c r="D3007" s="43"/>
      <c r="F3007" s="44"/>
    </row>
    <row r="3008" spans="4:6" x14ac:dyDescent="0.25">
      <c r="D3008" s="43"/>
    </row>
    <row r="3009" spans="4:6" x14ac:dyDescent="0.25">
      <c r="D3009" s="43"/>
    </row>
    <row r="3010" spans="4:6" x14ac:dyDescent="0.25">
      <c r="D3010" s="43"/>
      <c r="F3010" s="44"/>
    </row>
    <row r="3011" spans="4:6" x14ac:dyDescent="0.25">
      <c r="D3011" s="43"/>
    </row>
    <row r="3012" spans="4:6" x14ac:dyDescent="0.25">
      <c r="D3012" s="43"/>
      <c r="F3012" s="44"/>
    </row>
    <row r="3013" spans="4:6" x14ac:dyDescent="0.25">
      <c r="D3013" s="43"/>
      <c r="F3013" s="44"/>
    </row>
    <row r="3014" spans="4:6" x14ac:dyDescent="0.25">
      <c r="D3014" s="43"/>
      <c r="F3014" s="44"/>
    </row>
    <row r="3015" spans="4:6" x14ac:dyDescent="0.25">
      <c r="D3015" s="43"/>
      <c r="F3015" s="44"/>
    </row>
    <row r="3016" spans="4:6" x14ac:dyDescent="0.25">
      <c r="D3016" s="43"/>
      <c r="F3016" s="44"/>
    </row>
    <row r="3017" spans="4:6" x14ac:dyDescent="0.25">
      <c r="D3017" s="43"/>
    </row>
    <row r="3018" spans="4:6" x14ac:dyDescent="0.25">
      <c r="D3018" s="43"/>
      <c r="F3018" s="44"/>
    </row>
    <row r="3019" spans="4:6" x14ac:dyDescent="0.25">
      <c r="D3019" s="43"/>
      <c r="F3019" s="44"/>
    </row>
    <row r="3020" spans="4:6" x14ac:dyDescent="0.25">
      <c r="D3020" s="43"/>
      <c r="F3020" s="44"/>
    </row>
    <row r="3021" spans="4:6" x14ac:dyDescent="0.25">
      <c r="D3021" s="43"/>
      <c r="F3021" s="44"/>
    </row>
    <row r="3022" spans="4:6" x14ac:dyDescent="0.25">
      <c r="D3022" s="43"/>
      <c r="F3022" s="44"/>
    </row>
    <row r="3023" spans="4:6" x14ac:dyDescent="0.25">
      <c r="D3023" s="43"/>
      <c r="F3023" s="44"/>
    </row>
    <row r="3024" spans="4:6" x14ac:dyDescent="0.25">
      <c r="D3024" s="43"/>
      <c r="F3024" s="44"/>
    </row>
    <row r="3025" spans="4:6" x14ac:dyDescent="0.25">
      <c r="D3025" s="43"/>
    </row>
    <row r="3026" spans="4:6" x14ac:dyDescent="0.25">
      <c r="D3026" s="43"/>
      <c r="F3026" s="44"/>
    </row>
    <row r="3027" spans="4:6" x14ac:dyDescent="0.25">
      <c r="D3027" s="43"/>
      <c r="F3027" s="44"/>
    </row>
    <row r="3028" spans="4:6" x14ac:dyDescent="0.25">
      <c r="D3028" s="43"/>
      <c r="F3028" s="44"/>
    </row>
    <row r="3029" spans="4:6" x14ac:dyDescent="0.25">
      <c r="D3029" s="43"/>
    </row>
    <row r="3030" spans="4:6" x14ac:dyDescent="0.25">
      <c r="D3030" s="43"/>
      <c r="F3030" s="44"/>
    </row>
    <row r="3031" spans="4:6" x14ac:dyDescent="0.25">
      <c r="D3031" s="43"/>
      <c r="F3031" s="44"/>
    </row>
    <row r="3032" spans="4:6" x14ac:dyDescent="0.25">
      <c r="D3032" s="43"/>
    </row>
    <row r="3033" spans="4:6" x14ac:dyDescent="0.25">
      <c r="D3033" s="43"/>
    </row>
    <row r="3034" spans="4:6" x14ac:dyDescent="0.25">
      <c r="D3034" s="43"/>
      <c r="F3034" s="44"/>
    </row>
    <row r="3035" spans="4:6" x14ac:dyDescent="0.25">
      <c r="D3035" s="43"/>
      <c r="F3035" s="44"/>
    </row>
    <row r="3036" spans="4:6" x14ac:dyDescent="0.25">
      <c r="D3036" s="43"/>
      <c r="F3036" s="44"/>
    </row>
    <row r="3037" spans="4:6" x14ac:dyDescent="0.25">
      <c r="D3037" s="43"/>
    </row>
    <row r="3038" spans="4:6" x14ac:dyDescent="0.25">
      <c r="D3038" s="43"/>
      <c r="F3038" s="44"/>
    </row>
    <row r="3039" spans="4:6" x14ac:dyDescent="0.25">
      <c r="D3039" s="43"/>
      <c r="F3039" s="44"/>
    </row>
    <row r="3040" spans="4:6" x14ac:dyDescent="0.25">
      <c r="D3040" s="43"/>
      <c r="F3040" s="44"/>
    </row>
    <row r="3041" spans="4:6" x14ac:dyDescent="0.25">
      <c r="D3041" s="43"/>
      <c r="F3041" s="44"/>
    </row>
    <row r="3042" spans="4:6" x14ac:dyDescent="0.25">
      <c r="D3042" s="43"/>
      <c r="F3042" s="44"/>
    </row>
    <row r="3043" spans="4:6" x14ac:dyDescent="0.25">
      <c r="D3043" s="43"/>
      <c r="F3043" s="44"/>
    </row>
    <row r="3044" spans="4:6" x14ac:dyDescent="0.25">
      <c r="D3044" s="43"/>
    </row>
    <row r="3045" spans="4:6" x14ac:dyDescent="0.25">
      <c r="D3045" s="43"/>
      <c r="F3045" s="4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zoomScale="91" zoomScaleNormal="91" workbookViewId="0">
      <selection activeCell="D18" sqref="D18:G18"/>
    </sheetView>
  </sheetViews>
  <sheetFormatPr defaultColWidth="11" defaultRowHeight="15.75" x14ac:dyDescent="0.25"/>
  <cols>
    <col min="7" max="7" width="15.625" customWidth="1"/>
  </cols>
  <sheetData>
    <row r="1" spans="1:8" x14ac:dyDescent="0.25">
      <c r="A1" s="3" t="s">
        <v>390</v>
      </c>
      <c r="B1" s="3" t="s">
        <v>391</v>
      </c>
      <c r="C1" s="3" t="s">
        <v>392</v>
      </c>
      <c r="D1" s="3" t="s">
        <v>393</v>
      </c>
      <c r="E1" s="3" t="s">
        <v>394</v>
      </c>
      <c r="F1" s="3" t="s">
        <v>395</v>
      </c>
      <c r="G1" s="3" t="s">
        <v>396</v>
      </c>
    </row>
    <row r="2" spans="1:8" x14ac:dyDescent="0.25">
      <c r="A2">
        <v>780</v>
      </c>
      <c r="B2">
        <v>1000</v>
      </c>
      <c r="C2">
        <v>900</v>
      </c>
      <c r="D2">
        <v>10</v>
      </c>
      <c r="E2">
        <v>1</v>
      </c>
      <c r="F2">
        <v>1</v>
      </c>
    </row>
    <row r="3" spans="1:8" x14ac:dyDescent="0.25">
      <c r="A3">
        <v>60</v>
      </c>
      <c r="B3">
        <v>2000</v>
      </c>
      <c r="C3">
        <v>5000</v>
      </c>
      <c r="D3">
        <v>99</v>
      </c>
      <c r="E3">
        <v>5</v>
      </c>
      <c r="F3">
        <v>5</v>
      </c>
      <c r="G3">
        <v>50</v>
      </c>
    </row>
    <row r="4" spans="1:8" x14ac:dyDescent="0.25">
      <c r="A4">
        <v>890</v>
      </c>
      <c r="C4">
        <v>400</v>
      </c>
      <c r="D4">
        <v>-98</v>
      </c>
      <c r="E4">
        <v>6</v>
      </c>
      <c r="F4">
        <v>6</v>
      </c>
    </row>
    <row r="5" spans="1:8" x14ac:dyDescent="0.25">
      <c r="A5">
        <v>900</v>
      </c>
      <c r="C5">
        <v>2000</v>
      </c>
      <c r="D5">
        <v>-8</v>
      </c>
      <c r="E5">
        <v>7</v>
      </c>
      <c r="F5">
        <v>7</v>
      </c>
      <c r="G5">
        <v>20</v>
      </c>
    </row>
    <row r="6" spans="1:8" x14ac:dyDescent="0.25">
      <c r="A6">
        <v>220</v>
      </c>
      <c r="E6" t="s">
        <v>397</v>
      </c>
      <c r="F6" t="s">
        <v>397</v>
      </c>
    </row>
    <row r="9" spans="1:8" x14ac:dyDescent="0.25">
      <c r="A9">
        <f>SUM(A2:A6)</f>
        <v>2850</v>
      </c>
      <c r="B9">
        <f>AVERAGE(B2:B3)</f>
        <v>1500</v>
      </c>
      <c r="C9">
        <f>MAX(C2:C5)</f>
        <v>5000</v>
      </c>
      <c r="D9">
        <f>MIN(D2:D5)</f>
        <v>-98</v>
      </c>
      <c r="E9">
        <f>COUNT(E2:E5)</f>
        <v>4</v>
      </c>
      <c r="F9">
        <f>COUNTA(F2:F6)</f>
        <v>5</v>
      </c>
      <c r="G9">
        <f>COUNTBLANK(G2:G6)</f>
        <v>3</v>
      </c>
    </row>
    <row r="10" spans="1:8" x14ac:dyDescent="0.25">
      <c r="D10" s="62" t="s">
        <v>398</v>
      </c>
      <c r="E10" s="62"/>
      <c r="F10" s="62"/>
      <c r="G10" s="62"/>
      <c r="H10" s="62"/>
    </row>
    <row r="11" spans="1:8" x14ac:dyDescent="0.25">
      <c r="D11" s="62" t="s">
        <v>400</v>
      </c>
      <c r="E11" s="62"/>
      <c r="F11" s="62"/>
      <c r="G11" s="62"/>
      <c r="H11" s="62"/>
    </row>
    <row r="12" spans="1:8" x14ac:dyDescent="0.25">
      <c r="D12" s="62" t="s">
        <v>399</v>
      </c>
      <c r="E12" s="62"/>
      <c r="F12" s="62"/>
      <c r="G12" s="62"/>
      <c r="H12" s="62"/>
    </row>
    <row r="15" spans="1:8" x14ac:dyDescent="0.25">
      <c r="A15">
        <v>10</v>
      </c>
      <c r="B15">
        <v>20</v>
      </c>
      <c r="C15">
        <v>30</v>
      </c>
      <c r="D15" s="62" t="s">
        <v>410</v>
      </c>
      <c r="E15" s="62"/>
      <c r="F15" s="62"/>
    </row>
    <row r="17" spans="1:7" x14ac:dyDescent="0.25">
      <c r="A17" t="s">
        <v>409</v>
      </c>
      <c r="B17">
        <f>SUM(A15:B15)*C15</f>
        <v>900</v>
      </c>
      <c r="D17" s="62" t="s">
        <v>411</v>
      </c>
      <c r="E17" s="62"/>
      <c r="F17" s="62"/>
      <c r="G17" s="62"/>
    </row>
    <row r="18" spans="1:7" x14ac:dyDescent="0.25">
      <c r="D18" s="62" t="s">
        <v>412</v>
      </c>
      <c r="E18" s="62"/>
      <c r="F18" s="62"/>
      <c r="G18" s="62"/>
    </row>
  </sheetData>
  <mergeCells count="6">
    <mergeCell ref="D17:G17"/>
    <mergeCell ref="D18:G18"/>
    <mergeCell ref="D10:H10"/>
    <mergeCell ref="D11:H11"/>
    <mergeCell ref="D12:H12"/>
    <mergeCell ref="D15:F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
  <sheetViews>
    <sheetView zoomScale="91" zoomScaleNormal="91" workbookViewId="0">
      <selection activeCell="K13" sqref="K13"/>
    </sheetView>
  </sheetViews>
  <sheetFormatPr defaultColWidth="11" defaultRowHeight="15.75" x14ac:dyDescent="0.25"/>
  <sheetData>
    <row r="1" spans="1:11" x14ac:dyDescent="0.25">
      <c r="A1" s="39" t="s">
        <v>401</v>
      </c>
      <c r="B1" s="39" t="s">
        <v>402</v>
      </c>
      <c r="C1" s="39" t="s">
        <v>403</v>
      </c>
      <c r="D1" s="39" t="s">
        <v>406</v>
      </c>
      <c r="E1" s="39" t="s">
        <v>407</v>
      </c>
      <c r="G1" s="39" t="s">
        <v>401</v>
      </c>
      <c r="H1" s="39" t="s">
        <v>402</v>
      </c>
      <c r="I1" s="39" t="s">
        <v>403</v>
      </c>
      <c r="J1" s="39" t="s">
        <v>404</v>
      </c>
      <c r="K1" s="39" t="s">
        <v>405</v>
      </c>
    </row>
    <row r="2" spans="1:11" x14ac:dyDescent="0.25">
      <c r="A2" t="s">
        <v>30</v>
      </c>
      <c r="B2">
        <v>60</v>
      </c>
      <c r="C2">
        <v>60</v>
      </c>
      <c r="D2">
        <f>SUM(B2:C2)</f>
        <v>120</v>
      </c>
      <c r="E2">
        <f>SUM(D2,$B$12)</f>
        <v>130</v>
      </c>
      <c r="G2" t="s">
        <v>30</v>
      </c>
      <c r="H2">
        <v>60</v>
      </c>
      <c r="I2">
        <v>70</v>
      </c>
      <c r="J2">
        <f>SUM(H2,$H$12)</f>
        <v>90</v>
      </c>
      <c r="K2">
        <f>SUM(I2,$I$12)</f>
        <v>80</v>
      </c>
    </row>
    <row r="3" spans="1:11" x14ac:dyDescent="0.25">
      <c r="A3" t="s">
        <v>33</v>
      </c>
      <c r="B3">
        <v>95</v>
      </c>
      <c r="C3">
        <v>100</v>
      </c>
      <c r="D3">
        <f t="shared" ref="D3:D10" si="0">SUM(B3:C3)</f>
        <v>195</v>
      </c>
      <c r="E3">
        <f t="shared" ref="E3:E10" si="1">SUM(D3,$B$12)</f>
        <v>205</v>
      </c>
      <c r="G3" t="s">
        <v>33</v>
      </c>
      <c r="H3">
        <v>95</v>
      </c>
      <c r="I3">
        <v>100</v>
      </c>
      <c r="J3">
        <f t="shared" ref="J3:J10" si="2">SUM(H3,$H$12)</f>
        <v>125</v>
      </c>
      <c r="K3">
        <f t="shared" ref="K3:K10" si="3">SUM(I3,$I$12)</f>
        <v>110</v>
      </c>
    </row>
    <row r="4" spans="1:11" x14ac:dyDescent="0.25">
      <c r="A4" t="s">
        <v>34</v>
      </c>
      <c r="B4">
        <v>60</v>
      </c>
      <c r="C4">
        <v>60</v>
      </c>
      <c r="D4">
        <f t="shared" si="0"/>
        <v>120</v>
      </c>
      <c r="E4">
        <f t="shared" si="1"/>
        <v>130</v>
      </c>
      <c r="G4" t="s">
        <v>34</v>
      </c>
      <c r="H4">
        <v>60</v>
      </c>
      <c r="I4">
        <v>60</v>
      </c>
      <c r="J4">
        <f t="shared" si="2"/>
        <v>90</v>
      </c>
      <c r="K4">
        <f t="shared" si="3"/>
        <v>70</v>
      </c>
    </row>
    <row r="5" spans="1:11" x14ac:dyDescent="0.25">
      <c r="A5" t="s">
        <v>36</v>
      </c>
      <c r="B5">
        <v>70</v>
      </c>
      <c r="C5">
        <v>77</v>
      </c>
      <c r="D5">
        <f t="shared" si="0"/>
        <v>147</v>
      </c>
      <c r="E5">
        <f t="shared" si="1"/>
        <v>157</v>
      </c>
      <c r="G5" t="s">
        <v>36</v>
      </c>
      <c r="H5">
        <v>70</v>
      </c>
      <c r="I5">
        <v>77</v>
      </c>
      <c r="J5">
        <f t="shared" si="2"/>
        <v>100</v>
      </c>
      <c r="K5">
        <f t="shared" si="3"/>
        <v>87</v>
      </c>
    </row>
    <row r="6" spans="1:11" x14ac:dyDescent="0.25">
      <c r="A6" t="s">
        <v>38</v>
      </c>
      <c r="B6">
        <v>80</v>
      </c>
      <c r="C6">
        <v>75</v>
      </c>
      <c r="D6">
        <f t="shared" si="0"/>
        <v>155</v>
      </c>
      <c r="E6">
        <f t="shared" si="1"/>
        <v>165</v>
      </c>
      <c r="G6" t="s">
        <v>38</v>
      </c>
      <c r="H6">
        <v>80</v>
      </c>
      <c r="I6">
        <v>75</v>
      </c>
      <c r="J6">
        <f t="shared" si="2"/>
        <v>110</v>
      </c>
      <c r="K6">
        <f t="shared" si="3"/>
        <v>85</v>
      </c>
    </row>
    <row r="7" spans="1:11" x14ac:dyDescent="0.25">
      <c r="A7" t="s">
        <v>40</v>
      </c>
      <c r="B7">
        <v>90</v>
      </c>
      <c r="C7">
        <v>98</v>
      </c>
      <c r="D7">
        <f t="shared" si="0"/>
        <v>188</v>
      </c>
      <c r="E7">
        <f t="shared" si="1"/>
        <v>198</v>
      </c>
      <c r="G7" t="s">
        <v>40</v>
      </c>
      <c r="H7">
        <v>90</v>
      </c>
      <c r="I7">
        <v>98</v>
      </c>
      <c r="J7">
        <f t="shared" si="2"/>
        <v>120</v>
      </c>
      <c r="K7">
        <f t="shared" si="3"/>
        <v>108</v>
      </c>
    </row>
    <row r="8" spans="1:11" x14ac:dyDescent="0.25">
      <c r="A8" t="s">
        <v>42</v>
      </c>
      <c r="B8">
        <v>60</v>
      </c>
      <c r="C8">
        <v>70</v>
      </c>
      <c r="D8">
        <f t="shared" si="0"/>
        <v>130</v>
      </c>
      <c r="E8">
        <f t="shared" si="1"/>
        <v>140</v>
      </c>
      <c r="G8" t="s">
        <v>42</v>
      </c>
      <c r="H8">
        <v>60</v>
      </c>
      <c r="I8">
        <v>70</v>
      </c>
      <c r="J8">
        <f t="shared" si="2"/>
        <v>90</v>
      </c>
      <c r="K8">
        <f t="shared" si="3"/>
        <v>80</v>
      </c>
    </row>
    <row r="9" spans="1:11" x14ac:dyDescent="0.25">
      <c r="A9" t="s">
        <v>44</v>
      </c>
      <c r="B9">
        <v>80</v>
      </c>
      <c r="C9">
        <v>99</v>
      </c>
      <c r="D9">
        <f t="shared" si="0"/>
        <v>179</v>
      </c>
      <c r="E9">
        <f t="shared" si="1"/>
        <v>189</v>
      </c>
      <c r="G9" t="s">
        <v>44</v>
      </c>
      <c r="H9">
        <v>80</v>
      </c>
      <c r="I9">
        <v>99</v>
      </c>
      <c r="J9">
        <f t="shared" si="2"/>
        <v>110</v>
      </c>
      <c r="K9">
        <f t="shared" si="3"/>
        <v>109</v>
      </c>
    </row>
    <row r="10" spans="1:11" x14ac:dyDescent="0.25">
      <c r="A10" t="s">
        <v>46</v>
      </c>
      <c r="B10">
        <v>80</v>
      </c>
      <c r="C10">
        <v>87</v>
      </c>
      <c r="D10">
        <f t="shared" si="0"/>
        <v>167</v>
      </c>
      <c r="E10">
        <f t="shared" si="1"/>
        <v>177</v>
      </c>
      <c r="G10" t="s">
        <v>46</v>
      </c>
      <c r="H10">
        <v>80</v>
      </c>
      <c r="I10">
        <v>87</v>
      </c>
      <c r="J10">
        <f t="shared" si="2"/>
        <v>110</v>
      </c>
      <c r="K10">
        <f t="shared" si="3"/>
        <v>97</v>
      </c>
    </row>
    <row r="12" spans="1:11" x14ac:dyDescent="0.25">
      <c r="A12" s="50" t="s">
        <v>408</v>
      </c>
      <c r="B12">
        <v>10</v>
      </c>
      <c r="C12" s="62" t="s">
        <v>413</v>
      </c>
      <c r="D12" s="62"/>
      <c r="E12" s="62"/>
      <c r="F12" s="62"/>
      <c r="G12" s="50" t="s">
        <v>408</v>
      </c>
      <c r="H12">
        <v>30</v>
      </c>
      <c r="I12">
        <v>10</v>
      </c>
    </row>
    <row r="14" spans="1:11" x14ac:dyDescent="0.25">
      <c r="B14" t="s">
        <v>414</v>
      </c>
    </row>
    <row r="16" spans="1:11" x14ac:dyDescent="0.25">
      <c r="A16" s="62" t="s">
        <v>415</v>
      </c>
      <c r="B16" s="62"/>
      <c r="C16" s="62"/>
      <c r="D16" s="62"/>
      <c r="E16" s="62"/>
      <c r="F16" s="62"/>
      <c r="G16" s="62"/>
    </row>
  </sheetData>
  <mergeCells count="2">
    <mergeCell ref="C12:F12"/>
    <mergeCell ref="A16:G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5"/>
  <sheetViews>
    <sheetView zoomScale="106" zoomScaleNormal="106" workbookViewId="0">
      <selection activeCell="A14" sqref="A14:F14"/>
    </sheetView>
  </sheetViews>
  <sheetFormatPr defaultColWidth="11" defaultRowHeight="15.75" x14ac:dyDescent="0.25"/>
  <cols>
    <col min="4" max="4" width="12.375" customWidth="1"/>
  </cols>
  <sheetData>
    <row r="1" spans="1:11" x14ac:dyDescent="0.25">
      <c r="A1" s="39" t="s">
        <v>401</v>
      </c>
      <c r="B1" s="39" t="s">
        <v>416</v>
      </c>
      <c r="C1" s="51" t="s">
        <v>445</v>
      </c>
      <c r="D1" s="3"/>
      <c r="E1" s="39" t="s">
        <v>401</v>
      </c>
      <c r="F1" s="39" t="s">
        <v>416</v>
      </c>
      <c r="G1" s="1" t="s">
        <v>417</v>
      </c>
      <c r="I1" s="39" t="s">
        <v>401</v>
      </c>
      <c r="J1" s="39" t="s">
        <v>416</v>
      </c>
      <c r="K1" s="1" t="s">
        <v>448</v>
      </c>
    </row>
    <row r="2" spans="1:11" x14ac:dyDescent="0.25">
      <c r="A2" t="s">
        <v>30</v>
      </c>
      <c r="B2" s="38">
        <v>55</v>
      </c>
      <c r="C2" t="str">
        <f>IF(B2&gt;45,"Pass","Fail")</f>
        <v>Pass</v>
      </c>
      <c r="D2" s="52"/>
      <c r="E2" t="s">
        <v>30</v>
      </c>
      <c r="F2" s="38">
        <v>55</v>
      </c>
      <c r="G2" s="53">
        <f>IF(F2&gt;45,F2/120*100,"fail")</f>
        <v>45.833333333333329</v>
      </c>
      <c r="I2" t="s">
        <v>30</v>
      </c>
      <c r="J2" s="38">
        <v>55</v>
      </c>
      <c r="K2" t="str">
        <f>IF(J2&gt;45,"Pass",IF(J2=45,"Just Pass","Fail"))</f>
        <v>Pass</v>
      </c>
    </row>
    <row r="3" spans="1:11" x14ac:dyDescent="0.25">
      <c r="A3" t="s">
        <v>33</v>
      </c>
      <c r="B3" s="38">
        <v>95</v>
      </c>
      <c r="C3" t="str">
        <f>C6</f>
        <v>Pass</v>
      </c>
      <c r="D3" s="52"/>
      <c r="E3" t="s">
        <v>33</v>
      </c>
      <c r="F3" s="38">
        <v>95</v>
      </c>
      <c r="G3" s="53">
        <f t="shared" ref="G3:G10" si="0">IF(F3&gt;45,F3/120*100,"fail")</f>
        <v>79.166666666666657</v>
      </c>
      <c r="I3" t="s">
        <v>33</v>
      </c>
      <c r="J3" s="38">
        <v>95</v>
      </c>
      <c r="K3" t="str">
        <f t="shared" ref="K3:K10" si="1">IF(J3&gt;45,"Pass",IF(J3=45,"Just Pass","Fail"))</f>
        <v>Pass</v>
      </c>
    </row>
    <row r="4" spans="1:11" x14ac:dyDescent="0.25">
      <c r="A4" t="s">
        <v>34</v>
      </c>
      <c r="B4" s="38">
        <v>45</v>
      </c>
      <c r="C4" t="str">
        <f t="shared" ref="C4:C10" si="2">IF(B4&gt;45,"Pass","Fail")</f>
        <v>Fail</v>
      </c>
      <c r="D4" s="52"/>
      <c r="E4" t="s">
        <v>34</v>
      </c>
      <c r="F4" s="38">
        <v>45</v>
      </c>
      <c r="G4" s="53" t="str">
        <f t="shared" si="0"/>
        <v>fail</v>
      </c>
      <c r="I4" t="s">
        <v>34</v>
      </c>
      <c r="J4" s="38">
        <v>45</v>
      </c>
      <c r="K4" t="str">
        <f t="shared" si="1"/>
        <v>Just Pass</v>
      </c>
    </row>
    <row r="5" spans="1:11" x14ac:dyDescent="0.25">
      <c r="A5" t="s">
        <v>36</v>
      </c>
      <c r="B5" s="38">
        <v>30</v>
      </c>
      <c r="C5" t="str">
        <f t="shared" si="2"/>
        <v>Fail</v>
      </c>
      <c r="D5" s="52"/>
      <c r="E5" t="s">
        <v>36</v>
      </c>
      <c r="F5" s="38">
        <v>30</v>
      </c>
      <c r="G5" s="53" t="str">
        <f t="shared" si="0"/>
        <v>fail</v>
      </c>
      <c r="I5" t="s">
        <v>36</v>
      </c>
      <c r="J5" s="38">
        <v>30</v>
      </c>
      <c r="K5" t="str">
        <f t="shared" si="1"/>
        <v>Fail</v>
      </c>
    </row>
    <row r="6" spans="1:11" x14ac:dyDescent="0.25">
      <c r="A6" t="s">
        <v>38</v>
      </c>
      <c r="B6" s="38">
        <v>80</v>
      </c>
      <c r="C6" t="str">
        <f t="shared" si="2"/>
        <v>Pass</v>
      </c>
      <c r="D6" s="52"/>
      <c r="E6" t="s">
        <v>38</v>
      </c>
      <c r="F6" s="38">
        <v>80</v>
      </c>
      <c r="G6" s="53">
        <f t="shared" si="0"/>
        <v>66.666666666666657</v>
      </c>
      <c r="I6" t="s">
        <v>38</v>
      </c>
      <c r="J6" s="38">
        <v>80</v>
      </c>
      <c r="K6" t="str">
        <f t="shared" si="1"/>
        <v>Pass</v>
      </c>
    </row>
    <row r="7" spans="1:11" x14ac:dyDescent="0.25">
      <c r="A7" t="s">
        <v>40</v>
      </c>
      <c r="B7" s="38">
        <v>90</v>
      </c>
      <c r="C7" t="str">
        <f t="shared" si="2"/>
        <v>Pass</v>
      </c>
      <c r="D7" s="52"/>
      <c r="E7" t="s">
        <v>40</v>
      </c>
      <c r="F7" s="38">
        <v>90</v>
      </c>
      <c r="G7" s="53">
        <f t="shared" si="0"/>
        <v>75</v>
      </c>
      <c r="I7" t="s">
        <v>40</v>
      </c>
      <c r="J7" s="38">
        <v>90</v>
      </c>
      <c r="K7" t="str">
        <f t="shared" si="1"/>
        <v>Pass</v>
      </c>
    </row>
    <row r="8" spans="1:11" x14ac:dyDescent="0.25">
      <c r="A8" t="s">
        <v>42</v>
      </c>
      <c r="B8" s="38">
        <v>30</v>
      </c>
      <c r="C8" t="str">
        <f t="shared" si="2"/>
        <v>Fail</v>
      </c>
      <c r="D8" s="52"/>
      <c r="E8" t="s">
        <v>42</v>
      </c>
      <c r="F8" s="38">
        <v>30</v>
      </c>
      <c r="G8" s="53" t="str">
        <f t="shared" si="0"/>
        <v>fail</v>
      </c>
      <c r="I8" t="s">
        <v>42</v>
      </c>
      <c r="J8" s="38">
        <v>30</v>
      </c>
      <c r="K8" t="str">
        <f t="shared" si="1"/>
        <v>Fail</v>
      </c>
    </row>
    <row r="9" spans="1:11" x14ac:dyDescent="0.25">
      <c r="A9" t="s">
        <v>44</v>
      </c>
      <c r="B9" s="38">
        <v>50</v>
      </c>
      <c r="C9" t="str">
        <f t="shared" si="2"/>
        <v>Pass</v>
      </c>
      <c r="D9" s="52"/>
      <c r="E9" t="s">
        <v>44</v>
      </c>
      <c r="F9" s="38">
        <v>50</v>
      </c>
      <c r="G9" s="53">
        <f t="shared" si="0"/>
        <v>41.666666666666671</v>
      </c>
      <c r="I9" t="s">
        <v>44</v>
      </c>
      <c r="J9" s="38">
        <v>50</v>
      </c>
      <c r="K9" t="str">
        <f t="shared" si="1"/>
        <v>Pass</v>
      </c>
    </row>
    <row r="10" spans="1:11" x14ac:dyDescent="0.25">
      <c r="A10" t="s">
        <v>46</v>
      </c>
      <c r="B10" s="38">
        <v>10</v>
      </c>
      <c r="C10" t="str">
        <f t="shared" si="2"/>
        <v>Fail</v>
      </c>
      <c r="D10" s="52"/>
      <c r="E10" t="s">
        <v>46</v>
      </c>
      <c r="F10" s="38">
        <v>10</v>
      </c>
      <c r="G10" s="53" t="str">
        <f t="shared" si="0"/>
        <v>fail</v>
      </c>
      <c r="I10" t="s">
        <v>46</v>
      </c>
      <c r="J10" s="38">
        <v>10</v>
      </c>
      <c r="K10" t="str">
        <f t="shared" si="1"/>
        <v>Fail</v>
      </c>
    </row>
    <row r="11" spans="1:11" x14ac:dyDescent="0.25">
      <c r="A11" s="62" t="s">
        <v>446</v>
      </c>
      <c r="B11" s="62"/>
      <c r="C11" s="62"/>
      <c r="E11" s="62" t="s">
        <v>447</v>
      </c>
      <c r="F11" s="62"/>
      <c r="G11" s="62"/>
      <c r="I11" s="62" t="s">
        <v>449</v>
      </c>
      <c r="J11" s="62"/>
      <c r="K11" s="62"/>
    </row>
    <row r="14" spans="1:11" x14ac:dyDescent="0.25">
      <c r="A14" s="63" t="s">
        <v>451</v>
      </c>
      <c r="B14" s="63"/>
      <c r="C14" s="63"/>
      <c r="D14" s="63"/>
      <c r="E14" s="63"/>
      <c r="F14" s="63"/>
    </row>
    <row r="15" spans="1:11" x14ac:dyDescent="0.25">
      <c r="A15" s="62" t="s">
        <v>450</v>
      </c>
      <c r="B15" s="62"/>
      <c r="C15" s="62"/>
      <c r="D15" s="62"/>
      <c r="E15" s="62"/>
      <c r="F15" s="62"/>
    </row>
  </sheetData>
  <mergeCells count="5">
    <mergeCell ref="A14:F14"/>
    <mergeCell ref="A11:C11"/>
    <mergeCell ref="E11:G11"/>
    <mergeCell ref="A15:F15"/>
    <mergeCell ref="I11:K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1"/>
  <sheetViews>
    <sheetView zoomScale="112" zoomScaleNormal="112" workbookViewId="0">
      <selection activeCell="G18" sqref="G18"/>
    </sheetView>
  </sheetViews>
  <sheetFormatPr defaultColWidth="11" defaultRowHeight="15.75" x14ac:dyDescent="0.25"/>
  <cols>
    <col min="1" max="1" width="13.875" customWidth="1"/>
    <col min="2" max="2" width="11" bestFit="1" customWidth="1"/>
    <col min="3" max="3" width="7.125" bestFit="1" customWidth="1"/>
    <col min="4" max="4" width="18.625" customWidth="1"/>
    <col min="5" max="5" width="11.875" customWidth="1"/>
    <col min="6" max="6" width="11.75" customWidth="1"/>
    <col min="9" max="9" width="14.625" customWidth="1"/>
  </cols>
  <sheetData>
    <row r="1" spans="1:12" x14ac:dyDescent="0.25">
      <c r="A1" s="39" t="s">
        <v>401</v>
      </c>
      <c r="B1" s="39" t="s">
        <v>402</v>
      </c>
      <c r="C1" s="39" t="s">
        <v>403</v>
      </c>
      <c r="D1" s="39" t="s">
        <v>418</v>
      </c>
      <c r="E1" s="39" t="s">
        <v>419</v>
      </c>
      <c r="G1" s="39" t="s">
        <v>401</v>
      </c>
      <c r="H1" s="39" t="s">
        <v>420</v>
      </c>
      <c r="I1" s="39" t="s">
        <v>421</v>
      </c>
      <c r="J1" s="39" t="s">
        <v>422</v>
      </c>
      <c r="K1" s="39" t="s">
        <v>419</v>
      </c>
    </row>
    <row r="2" spans="1:12" x14ac:dyDescent="0.25">
      <c r="A2" t="s">
        <v>30</v>
      </c>
      <c r="B2">
        <v>60</v>
      </c>
      <c r="C2">
        <v>40</v>
      </c>
      <c r="D2" t="b">
        <f>AND(B2&gt;45,C2&gt;45)</f>
        <v>0</v>
      </c>
      <c r="E2" t="str">
        <f>IF(AND(B2&gt;45,C2&gt;45),"Pass","Fail")</f>
        <v>Fail</v>
      </c>
      <c r="G2" t="s">
        <v>30</v>
      </c>
      <c r="H2">
        <v>100</v>
      </c>
      <c r="I2" t="s">
        <v>423</v>
      </c>
      <c r="J2" t="b">
        <f>OR(H2&gt;90,I2="Yes")</f>
        <v>1</v>
      </c>
      <c r="K2" t="str">
        <f t="shared" ref="K2:K4" si="0">IF(OR(H2&gt;90,I2="Yes"),"Nominee","No")</f>
        <v>Nominee</v>
      </c>
    </row>
    <row r="3" spans="1:12" x14ac:dyDescent="0.25">
      <c r="A3" t="s">
        <v>33</v>
      </c>
      <c r="B3">
        <v>95</v>
      </c>
      <c r="C3">
        <v>100</v>
      </c>
      <c r="D3" t="b">
        <f t="shared" ref="D3:D4" si="1">AND(B3&gt;45,C3&gt;45)</f>
        <v>1</v>
      </c>
      <c r="E3" t="str">
        <f>IF(AND(B3&gt;45,C3&gt;45),"Pass","Fail")</f>
        <v>Pass</v>
      </c>
      <c r="G3" t="s">
        <v>33</v>
      </c>
      <c r="H3">
        <v>195</v>
      </c>
      <c r="I3" t="s">
        <v>424</v>
      </c>
      <c r="J3" t="b">
        <f t="shared" ref="J3:J5" si="2">OR(H3&gt;90,I3="Yes")</f>
        <v>1</v>
      </c>
      <c r="K3" t="str">
        <f t="shared" si="0"/>
        <v>Nominee</v>
      </c>
    </row>
    <row r="4" spans="1:12" x14ac:dyDescent="0.25">
      <c r="A4" t="s">
        <v>34</v>
      </c>
      <c r="B4">
        <v>20</v>
      </c>
      <c r="C4">
        <v>60</v>
      </c>
      <c r="D4" t="b">
        <f t="shared" si="1"/>
        <v>0</v>
      </c>
      <c r="E4" t="str">
        <f t="shared" ref="E4:E5" si="3">IF(AND(B4&gt;45,C4&gt;45),"Pass","Fail")</f>
        <v>Fail</v>
      </c>
      <c r="G4" t="s">
        <v>34</v>
      </c>
      <c r="H4">
        <v>80</v>
      </c>
      <c r="I4" t="s">
        <v>424</v>
      </c>
      <c r="J4" t="b">
        <f t="shared" si="2"/>
        <v>0</v>
      </c>
      <c r="K4" t="str">
        <f t="shared" si="0"/>
        <v>No</v>
      </c>
    </row>
    <row r="5" spans="1:12" x14ac:dyDescent="0.25">
      <c r="A5" t="s">
        <v>36</v>
      </c>
      <c r="B5">
        <v>48</v>
      </c>
      <c r="C5">
        <v>60</v>
      </c>
      <c r="D5" t="b">
        <f>AND(B5&gt;45,C5&gt;45)</f>
        <v>1</v>
      </c>
      <c r="E5" t="str">
        <f t="shared" si="3"/>
        <v>Pass</v>
      </c>
      <c r="G5" t="s">
        <v>36</v>
      </c>
      <c r="H5">
        <v>70</v>
      </c>
      <c r="I5" t="s">
        <v>423</v>
      </c>
      <c r="J5" t="b">
        <f t="shared" si="2"/>
        <v>1</v>
      </c>
      <c r="K5" t="str">
        <f>IF(OR(H5&gt;90,I5="Yes"),"Nominee","No")</f>
        <v>Nominee</v>
      </c>
    </row>
    <row r="6" spans="1:12" x14ac:dyDescent="0.25">
      <c r="A6" s="62" t="s">
        <v>452</v>
      </c>
      <c r="B6" s="62"/>
      <c r="C6" s="62" t="s">
        <v>455</v>
      </c>
      <c r="D6" s="62"/>
      <c r="E6" s="62"/>
      <c r="G6" s="62" t="s">
        <v>456</v>
      </c>
      <c r="H6" s="62"/>
      <c r="I6" s="62" t="s">
        <v>457</v>
      </c>
      <c r="J6" s="62"/>
      <c r="K6" s="62"/>
    </row>
    <row r="7" spans="1:12" x14ac:dyDescent="0.25">
      <c r="D7" s="54" t="s">
        <v>454</v>
      </c>
    </row>
    <row r="9" spans="1:12" x14ac:dyDescent="0.25">
      <c r="A9">
        <v>100</v>
      </c>
      <c r="C9" s="39" t="s">
        <v>159</v>
      </c>
      <c r="D9" s="39" t="s">
        <v>426</v>
      </c>
      <c r="G9" s="62" t="s">
        <v>453</v>
      </c>
      <c r="H9" s="62"/>
      <c r="I9" s="62"/>
      <c r="J9" s="62"/>
      <c r="K9" s="62"/>
    </row>
    <row r="10" spans="1:12" x14ac:dyDescent="0.25">
      <c r="A10">
        <v>150</v>
      </c>
      <c r="C10" t="s">
        <v>30</v>
      </c>
      <c r="D10">
        <v>50</v>
      </c>
      <c r="G10" s="63" t="s">
        <v>451</v>
      </c>
      <c r="H10" s="63"/>
      <c r="I10" s="63"/>
      <c r="J10" s="63"/>
      <c r="K10" s="63"/>
      <c r="L10" s="55"/>
    </row>
    <row r="11" spans="1:12" x14ac:dyDescent="0.25">
      <c r="A11">
        <v>30</v>
      </c>
      <c r="C11" t="s">
        <v>34</v>
      </c>
      <c r="D11">
        <v>10</v>
      </c>
      <c r="G11" s="62" t="s">
        <v>458</v>
      </c>
      <c r="H11" s="62"/>
      <c r="I11" s="62"/>
      <c r="J11" s="62"/>
      <c r="K11" s="62"/>
    </row>
    <row r="12" spans="1:12" x14ac:dyDescent="0.25">
      <c r="A12">
        <v>50</v>
      </c>
      <c r="C12" t="s">
        <v>33</v>
      </c>
      <c r="D12">
        <v>55</v>
      </c>
      <c r="G12" s="62" t="s">
        <v>459</v>
      </c>
      <c r="H12" s="62"/>
      <c r="I12" s="62"/>
      <c r="J12" s="62"/>
      <c r="K12" s="62"/>
    </row>
    <row r="13" spans="1:12" x14ac:dyDescent="0.25">
      <c r="A13">
        <v>200</v>
      </c>
      <c r="C13" t="s">
        <v>34</v>
      </c>
      <c r="D13">
        <v>10</v>
      </c>
      <c r="G13" s="62" t="s">
        <v>460</v>
      </c>
      <c r="H13" s="62"/>
      <c r="I13" s="62"/>
      <c r="J13" s="62"/>
      <c r="K13" s="62"/>
    </row>
    <row r="14" spans="1:12" x14ac:dyDescent="0.25">
      <c r="C14" t="s">
        <v>33</v>
      </c>
      <c r="D14">
        <v>55</v>
      </c>
    </row>
    <row r="15" spans="1:12" x14ac:dyDescent="0.25">
      <c r="A15" s="3" t="s">
        <v>425</v>
      </c>
      <c r="B15" s="39">
        <f>SUMIF(A9:A13,"&gt;100")</f>
        <v>350</v>
      </c>
      <c r="C15" t="s">
        <v>30</v>
      </c>
      <c r="D15">
        <v>40</v>
      </c>
      <c r="E15" s="39"/>
      <c r="F15" s="3" t="s">
        <v>427</v>
      </c>
      <c r="G15">
        <f>COUNTIF(C10:C16,"Harry")</f>
        <v>3</v>
      </c>
      <c r="H15" s="62" t="s">
        <v>463</v>
      </c>
      <c r="I15" s="62"/>
    </row>
    <row r="16" spans="1:12" x14ac:dyDescent="0.25">
      <c r="A16" t="s">
        <v>461</v>
      </c>
      <c r="C16" t="s">
        <v>30</v>
      </c>
      <c r="D16">
        <v>30</v>
      </c>
      <c r="G16">
        <f>COUNTIF(D10:D16,"&gt;30")</f>
        <v>4</v>
      </c>
      <c r="H16" s="62" t="s">
        <v>464</v>
      </c>
      <c r="I16" s="62"/>
    </row>
    <row r="18" spans="3:5" x14ac:dyDescent="0.25">
      <c r="C18" s="3" t="s">
        <v>425</v>
      </c>
      <c r="D18">
        <f>SUMIF(C10:C16,"Harry",D10:D16)</f>
        <v>120</v>
      </c>
      <c r="E18" t="s">
        <v>462</v>
      </c>
    </row>
    <row r="34" spans="1:1" x14ac:dyDescent="0.25">
      <c r="A34" s="3"/>
    </row>
    <row r="55" spans="1:1" x14ac:dyDescent="0.25">
      <c r="A55" s="3"/>
    </row>
    <row r="56" spans="1:1" x14ac:dyDescent="0.25">
      <c r="A56" s="3"/>
    </row>
    <row r="57" spans="1:1" x14ac:dyDescent="0.25">
      <c r="A57" s="3"/>
    </row>
    <row r="58" spans="1:1" x14ac:dyDescent="0.25">
      <c r="A58" s="3"/>
    </row>
    <row r="60" spans="1:1" x14ac:dyDescent="0.25">
      <c r="A60" s="3"/>
    </row>
    <row r="71" spans="1:1" x14ac:dyDescent="0.25">
      <c r="A71" s="3"/>
    </row>
  </sheetData>
  <mergeCells count="11">
    <mergeCell ref="A6:B6"/>
    <mergeCell ref="C6:E6"/>
    <mergeCell ref="G6:H6"/>
    <mergeCell ref="I6:K6"/>
    <mergeCell ref="H15:I15"/>
    <mergeCell ref="H16:I16"/>
    <mergeCell ref="G13:K13"/>
    <mergeCell ref="G9:K9"/>
    <mergeCell ref="G10:K10"/>
    <mergeCell ref="G11:K11"/>
    <mergeCell ref="G12:K1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30"/>
  <sheetViews>
    <sheetView zoomScale="87" zoomScaleNormal="87" workbookViewId="0">
      <selection activeCell="G16" sqref="G16"/>
    </sheetView>
  </sheetViews>
  <sheetFormatPr defaultColWidth="11" defaultRowHeight="15.75" x14ac:dyDescent="0.25"/>
  <cols>
    <col min="7" max="7" width="25.375" customWidth="1"/>
  </cols>
  <sheetData>
    <row r="1" spans="1:10" x14ac:dyDescent="0.25">
      <c r="A1" s="64" t="s">
        <v>428</v>
      </c>
      <c r="B1" s="64"/>
      <c r="C1" s="64"/>
      <c r="D1" s="38"/>
      <c r="F1" t="s">
        <v>432</v>
      </c>
      <c r="G1">
        <f>LEN(F1)</f>
        <v>12</v>
      </c>
      <c r="H1" t="s">
        <v>471</v>
      </c>
    </row>
    <row r="3" spans="1:10" x14ac:dyDescent="0.25">
      <c r="A3" s="3" t="s">
        <v>429</v>
      </c>
      <c r="B3" t="str">
        <f>LEFT(A1,6)</f>
        <v>I want</v>
      </c>
      <c r="C3" t="s">
        <v>465</v>
      </c>
      <c r="F3" s="3" t="s">
        <v>433</v>
      </c>
      <c r="G3" t="str">
        <f>UPPER(F1)</f>
        <v>HARRY POTTER</v>
      </c>
      <c r="H3" t="s">
        <v>468</v>
      </c>
    </row>
    <row r="4" spans="1:10" x14ac:dyDescent="0.25">
      <c r="A4" s="3" t="s">
        <v>430</v>
      </c>
      <c r="B4" t="str">
        <f>RIGHT(A1,11)</f>
        <v>this works.</v>
      </c>
      <c r="C4" t="s">
        <v>466</v>
      </c>
      <c r="F4" s="3" t="s">
        <v>434</v>
      </c>
      <c r="G4" t="str">
        <f>LOWER(F1)</f>
        <v>harry potter</v>
      </c>
      <c r="H4" t="s">
        <v>469</v>
      </c>
    </row>
    <row r="5" spans="1:10" x14ac:dyDescent="0.25">
      <c r="A5" s="3" t="s">
        <v>431</v>
      </c>
      <c r="B5" t="str">
        <f>MID(A1,8,6)</f>
        <v>to see</v>
      </c>
      <c r="C5" t="s">
        <v>467</v>
      </c>
      <c r="F5" s="3" t="s">
        <v>435</v>
      </c>
      <c r="G5" t="str">
        <f>PROPER(F1)</f>
        <v>Harry Potter</v>
      </c>
      <c r="H5" t="s">
        <v>470</v>
      </c>
    </row>
    <row r="6" spans="1:10" x14ac:dyDescent="0.25">
      <c r="A6" s="3"/>
    </row>
    <row r="7" spans="1:10" x14ac:dyDescent="0.25">
      <c r="A7" s="3"/>
    </row>
    <row r="8" spans="1:10" x14ac:dyDescent="0.25">
      <c r="A8" s="64" t="s">
        <v>436</v>
      </c>
      <c r="B8" s="64"/>
      <c r="F8" t="s">
        <v>439</v>
      </c>
      <c r="G8" t="s">
        <v>440</v>
      </c>
      <c r="H8" t="s">
        <v>441</v>
      </c>
      <c r="I8" t="s">
        <v>442</v>
      </c>
    </row>
    <row r="9" spans="1:10" x14ac:dyDescent="0.25">
      <c r="A9" s="65" t="s">
        <v>473</v>
      </c>
      <c r="B9" s="65"/>
      <c r="C9" s="65"/>
    </row>
    <row r="10" spans="1:10" x14ac:dyDescent="0.25">
      <c r="F10" s="3" t="s">
        <v>443</v>
      </c>
      <c r="G10" t="str">
        <f>CONCATENATE(F8,G8,H8,I8)</f>
        <v>Whenindoubt,Google.</v>
      </c>
      <c r="H10" s="62" t="s">
        <v>478</v>
      </c>
      <c r="I10" s="62"/>
      <c r="J10" s="62"/>
    </row>
    <row r="11" spans="1:10" x14ac:dyDescent="0.25">
      <c r="A11" s="3" t="s">
        <v>437</v>
      </c>
      <c r="B11">
        <f>LEN(A8)</f>
        <v>19</v>
      </c>
      <c r="D11" t="s">
        <v>472</v>
      </c>
      <c r="G11" t="str">
        <f>(CONCATENATE(F8, " ",G8," ",H8," ",I8))</f>
        <v>When in doubt, Google.</v>
      </c>
      <c r="H11" s="62" t="s">
        <v>477</v>
      </c>
      <c r="I11" s="62"/>
      <c r="J11" s="62"/>
    </row>
    <row r="12" spans="1:10" x14ac:dyDescent="0.25">
      <c r="A12" s="3" t="s">
        <v>437</v>
      </c>
      <c r="B12">
        <f>LEN(A9)</f>
        <v>23</v>
      </c>
      <c r="D12" t="s">
        <v>474</v>
      </c>
    </row>
    <row r="13" spans="1:10" x14ac:dyDescent="0.25">
      <c r="A13" s="3" t="s">
        <v>438</v>
      </c>
      <c r="B13" t="str">
        <f>TRIM(A9)</f>
        <v>Keep Calm and Excel</v>
      </c>
      <c r="D13" t="s">
        <v>475</v>
      </c>
      <c r="F13" s="3" t="s">
        <v>444</v>
      </c>
      <c r="G13" t="str">
        <f>_xlfn.TEXTJOIN(" ",TRUE,F8:I8)</f>
        <v>When in doubt, Google.</v>
      </c>
      <c r="H13" s="62" t="s">
        <v>479</v>
      </c>
      <c r="I13" s="62"/>
      <c r="J13" s="62"/>
    </row>
    <row r="14" spans="1:10" x14ac:dyDescent="0.25">
      <c r="A14" s="3" t="s">
        <v>437</v>
      </c>
      <c r="B14">
        <f>LEN(B13)</f>
        <v>19</v>
      </c>
      <c r="D14" t="s">
        <v>476</v>
      </c>
      <c r="E14" s="62" t="s">
        <v>480</v>
      </c>
      <c r="F14" s="62"/>
      <c r="G14" s="62"/>
      <c r="H14" s="62"/>
      <c r="I14" s="62"/>
      <c r="J14" s="62"/>
    </row>
    <row r="16" spans="1:10" x14ac:dyDescent="0.25">
      <c r="A16"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sheetData>
  <mergeCells count="7">
    <mergeCell ref="H13:J13"/>
    <mergeCell ref="E14:J14"/>
    <mergeCell ref="A1:C1"/>
    <mergeCell ref="A8:B8"/>
    <mergeCell ref="A9:C9"/>
    <mergeCell ref="H11:J11"/>
    <mergeCell ref="H10:J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
  <sheetViews>
    <sheetView zoomScale="96" zoomScaleNormal="96" workbookViewId="0">
      <selection sqref="A1:C10"/>
    </sheetView>
  </sheetViews>
  <sheetFormatPr defaultColWidth="11" defaultRowHeight="15.75" x14ac:dyDescent="0.25"/>
  <cols>
    <col min="1" max="1" width="38.625" style="7" bestFit="1" customWidth="1"/>
    <col min="2" max="2" width="27.25" style="27" bestFit="1" customWidth="1"/>
    <col min="3" max="3" width="10.375" style="58" customWidth="1"/>
    <col min="5" max="5" width="22.375" customWidth="1"/>
  </cols>
  <sheetData>
    <row r="1" spans="1:7" x14ac:dyDescent="0.25">
      <c r="A1" s="56" t="s">
        <v>0</v>
      </c>
      <c r="B1" s="56" t="s">
        <v>4</v>
      </c>
      <c r="C1" s="57" t="s">
        <v>481</v>
      </c>
      <c r="E1" s="3" t="s">
        <v>482</v>
      </c>
      <c r="F1" s="3" t="s">
        <v>481</v>
      </c>
    </row>
    <row r="2" spans="1:7" x14ac:dyDescent="0.25">
      <c r="A2" s="7" t="s">
        <v>3</v>
      </c>
      <c r="B2" s="27" t="s">
        <v>5</v>
      </c>
      <c r="C2" s="58">
        <v>255</v>
      </c>
      <c r="E2" t="s">
        <v>483</v>
      </c>
      <c r="F2">
        <f>VLOOKUP(E2,$A$1:$C$26,3,FALSE)</f>
        <v>330</v>
      </c>
    </row>
    <row r="3" spans="1:7" x14ac:dyDescent="0.25">
      <c r="A3" s="7" t="s">
        <v>6</v>
      </c>
      <c r="B3" s="27" t="s">
        <v>7</v>
      </c>
      <c r="C3" s="58">
        <v>216</v>
      </c>
      <c r="E3" t="s">
        <v>484</v>
      </c>
      <c r="F3">
        <f>VLOOKUP(E3,$A$1:$C$26,3,FALSE)</f>
        <v>389</v>
      </c>
    </row>
    <row r="4" spans="1:7" x14ac:dyDescent="0.25">
      <c r="A4" s="7" t="s">
        <v>8</v>
      </c>
      <c r="B4" s="27" t="s">
        <v>9</v>
      </c>
      <c r="C4" s="58">
        <v>375</v>
      </c>
      <c r="E4" t="s">
        <v>8</v>
      </c>
      <c r="F4">
        <f t="shared" ref="F4:F9" si="0">VLOOKUP(E4,$A$1:$C$26,3,FALSE)</f>
        <v>375</v>
      </c>
    </row>
    <row r="5" spans="1:7" x14ac:dyDescent="0.25">
      <c r="A5" s="7" t="s">
        <v>10</v>
      </c>
      <c r="B5" s="27" t="s">
        <v>11</v>
      </c>
      <c r="C5" s="58">
        <v>285</v>
      </c>
      <c r="E5" s="7" t="s">
        <v>485</v>
      </c>
      <c r="F5">
        <f t="shared" si="0"/>
        <v>349</v>
      </c>
    </row>
    <row r="6" spans="1:7" x14ac:dyDescent="0.25">
      <c r="A6" s="7" t="s">
        <v>12</v>
      </c>
      <c r="B6" s="27" t="s">
        <v>13</v>
      </c>
      <c r="C6" s="58">
        <v>359</v>
      </c>
      <c r="E6" t="s">
        <v>486</v>
      </c>
      <c r="F6">
        <f t="shared" si="0"/>
        <v>370</v>
      </c>
    </row>
    <row r="7" spans="1:7" x14ac:dyDescent="0.25">
      <c r="A7" s="7" t="s">
        <v>17</v>
      </c>
      <c r="B7" s="27" t="s">
        <v>18</v>
      </c>
      <c r="C7" s="58">
        <v>349</v>
      </c>
      <c r="E7" t="s">
        <v>499</v>
      </c>
      <c r="F7">
        <f t="shared" si="0"/>
        <v>228</v>
      </c>
    </row>
    <row r="8" spans="1:7" x14ac:dyDescent="0.25">
      <c r="A8" s="7" t="s">
        <v>486</v>
      </c>
      <c r="B8" s="27" t="s">
        <v>487</v>
      </c>
      <c r="C8" s="58">
        <v>370</v>
      </c>
      <c r="E8" s="7" t="s">
        <v>3</v>
      </c>
      <c r="F8">
        <f t="shared" si="0"/>
        <v>255</v>
      </c>
    </row>
    <row r="9" spans="1:7" x14ac:dyDescent="0.25">
      <c r="A9" s="7" t="s">
        <v>484</v>
      </c>
      <c r="B9" s="27" t="s">
        <v>488</v>
      </c>
      <c r="C9" s="58">
        <v>389</v>
      </c>
      <c r="E9" t="s">
        <v>493</v>
      </c>
      <c r="F9">
        <f t="shared" si="0"/>
        <v>94</v>
      </c>
    </row>
    <row r="10" spans="1:7" x14ac:dyDescent="0.25">
      <c r="A10" s="7" t="s">
        <v>489</v>
      </c>
      <c r="B10" s="27" t="s">
        <v>490</v>
      </c>
      <c r="C10" s="58">
        <v>225</v>
      </c>
    </row>
    <row r="11" spans="1:7" x14ac:dyDescent="0.25">
      <c r="A11" s="7" t="s">
        <v>491</v>
      </c>
      <c r="B11" s="27" t="s">
        <v>492</v>
      </c>
      <c r="C11" s="58">
        <v>115</v>
      </c>
      <c r="E11" s="62" t="s">
        <v>518</v>
      </c>
      <c r="F11" s="62"/>
      <c r="G11" s="62"/>
    </row>
    <row r="12" spans="1:7" x14ac:dyDescent="0.25">
      <c r="A12" s="7" t="s">
        <v>493</v>
      </c>
      <c r="B12" s="27" t="s">
        <v>494</v>
      </c>
      <c r="C12" s="58">
        <v>94</v>
      </c>
      <c r="E12" t="s">
        <v>519</v>
      </c>
    </row>
    <row r="13" spans="1:7" x14ac:dyDescent="0.25">
      <c r="A13" s="7" t="s">
        <v>495</v>
      </c>
      <c r="B13" s="27" t="s">
        <v>496</v>
      </c>
      <c r="C13" s="58">
        <v>139</v>
      </c>
    </row>
    <row r="14" spans="1:7" x14ac:dyDescent="0.25">
      <c r="A14" s="7" t="s">
        <v>497</v>
      </c>
      <c r="B14" s="27" t="s">
        <v>498</v>
      </c>
      <c r="C14" s="58">
        <v>198</v>
      </c>
    </row>
    <row r="15" spans="1:7" x14ac:dyDescent="0.25">
      <c r="A15" s="7" t="s">
        <v>499</v>
      </c>
      <c r="B15" s="27" t="s">
        <v>500</v>
      </c>
      <c r="C15" s="58">
        <v>228</v>
      </c>
    </row>
    <row r="16" spans="1:7" x14ac:dyDescent="0.25">
      <c r="A16" s="7" t="s">
        <v>501</v>
      </c>
      <c r="B16" s="27" t="s">
        <v>502</v>
      </c>
      <c r="C16" s="58">
        <v>330</v>
      </c>
    </row>
    <row r="17" spans="1:9" x14ac:dyDescent="0.25">
      <c r="A17" s="7" t="s">
        <v>503</v>
      </c>
      <c r="B17" s="27" t="s">
        <v>504</v>
      </c>
      <c r="C17" s="58">
        <v>342</v>
      </c>
    </row>
    <row r="18" spans="1:9" x14ac:dyDescent="0.25">
      <c r="A18" s="7" t="s">
        <v>505</v>
      </c>
      <c r="B18" s="27" t="s">
        <v>506</v>
      </c>
      <c r="C18" s="58">
        <v>376</v>
      </c>
    </row>
    <row r="19" spans="1:9" x14ac:dyDescent="0.25">
      <c r="A19" s="7" t="s">
        <v>507</v>
      </c>
      <c r="B19" s="27" t="s">
        <v>508</v>
      </c>
      <c r="C19" s="58">
        <v>250</v>
      </c>
    </row>
    <row r="20" spans="1:9" x14ac:dyDescent="0.25">
      <c r="A20" s="7" t="s">
        <v>509</v>
      </c>
      <c r="B20" s="27" t="s">
        <v>504</v>
      </c>
      <c r="C20" s="58">
        <v>344</v>
      </c>
      <c r="E20" s="62" t="s">
        <v>517</v>
      </c>
      <c r="F20" s="62"/>
      <c r="G20" s="62"/>
      <c r="H20" s="62"/>
      <c r="I20" s="62"/>
    </row>
    <row r="21" spans="1:9" x14ac:dyDescent="0.25">
      <c r="A21" s="7" t="s">
        <v>510</v>
      </c>
      <c r="B21" s="27" t="s">
        <v>11</v>
      </c>
      <c r="C21" s="58">
        <v>454</v>
      </c>
    </row>
    <row r="22" spans="1:9" x14ac:dyDescent="0.25">
      <c r="A22" s="7" t="s">
        <v>511</v>
      </c>
      <c r="B22" s="27" t="s">
        <v>496</v>
      </c>
      <c r="C22" s="58">
        <v>160</v>
      </c>
    </row>
    <row r="23" spans="1:9" x14ac:dyDescent="0.25">
      <c r="A23" s="7" t="s">
        <v>512</v>
      </c>
      <c r="B23" s="27" t="s">
        <v>513</v>
      </c>
      <c r="C23" s="58">
        <v>350</v>
      </c>
    </row>
    <row r="24" spans="1:9" x14ac:dyDescent="0.25">
      <c r="A24" s="7" t="s">
        <v>514</v>
      </c>
      <c r="B24" s="27" t="s">
        <v>515</v>
      </c>
      <c r="C24" s="58">
        <v>109</v>
      </c>
    </row>
    <row r="25" spans="1:9" x14ac:dyDescent="0.25">
      <c r="A25" s="7" t="s">
        <v>516</v>
      </c>
      <c r="B25" s="27" t="s">
        <v>11</v>
      </c>
      <c r="C25" s="58">
        <v>454</v>
      </c>
    </row>
    <row r="26" spans="1:9" x14ac:dyDescent="0.25">
      <c r="A26" s="7" t="s">
        <v>485</v>
      </c>
      <c r="B26" s="27" t="s">
        <v>504</v>
      </c>
      <c r="C26" s="58">
        <v>349</v>
      </c>
    </row>
  </sheetData>
  <mergeCells count="2">
    <mergeCell ref="E20:I20"/>
    <mergeCell ref="E11:G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6"/>
  <sheetViews>
    <sheetView zoomScale="96" zoomScaleNormal="96" workbookViewId="0">
      <selection activeCell="A17" sqref="A17"/>
    </sheetView>
  </sheetViews>
  <sheetFormatPr defaultColWidth="11" defaultRowHeight="15.75" x14ac:dyDescent="0.25"/>
  <cols>
    <col min="1" max="1" width="38.625" style="7" bestFit="1" customWidth="1"/>
    <col min="2" max="2" width="10.375" style="58" customWidth="1"/>
    <col min="3" max="3" width="27.25" style="27" bestFit="1" customWidth="1"/>
    <col min="4" max="4" width="5.5" style="27" customWidth="1"/>
    <col min="5" max="5" width="22.375" customWidth="1"/>
    <col min="6" max="6" width="13.75" customWidth="1"/>
  </cols>
  <sheetData>
    <row r="1" spans="1:11" x14ac:dyDescent="0.25">
      <c r="A1" s="56" t="s">
        <v>0</v>
      </c>
      <c r="B1" s="57" t="s">
        <v>481</v>
      </c>
      <c r="C1" s="56" t="s">
        <v>4</v>
      </c>
      <c r="D1" s="56"/>
      <c r="E1" s="3" t="s">
        <v>482</v>
      </c>
      <c r="F1" s="3" t="s">
        <v>481</v>
      </c>
    </row>
    <row r="2" spans="1:11" x14ac:dyDescent="0.25">
      <c r="A2" s="7" t="s">
        <v>3</v>
      </c>
      <c r="B2" s="58">
        <v>255</v>
      </c>
      <c r="C2" s="27" t="s">
        <v>5</v>
      </c>
      <c r="E2" t="s">
        <v>483</v>
      </c>
      <c r="F2" t="e">
        <f>VLOOKUP(E4,$B$1:$C$26,3,FALSE)</f>
        <v>#N/A</v>
      </c>
      <c r="G2" s="27" t="s">
        <v>520</v>
      </c>
      <c r="H2" s="27"/>
      <c r="I2" s="27"/>
    </row>
    <row r="3" spans="1:11" x14ac:dyDescent="0.25">
      <c r="A3" s="7" t="s">
        <v>6</v>
      </c>
      <c r="B3" s="58">
        <v>216</v>
      </c>
      <c r="C3" s="27" t="s">
        <v>7</v>
      </c>
      <c r="E3" t="s">
        <v>484</v>
      </c>
      <c r="F3" t="e">
        <f>VLOOKUP(E5,$B$1:$C$26,3,FALSE)</f>
        <v>#N/A</v>
      </c>
    </row>
    <row r="4" spans="1:11" x14ac:dyDescent="0.25">
      <c r="A4" s="7" t="s">
        <v>8</v>
      </c>
      <c r="B4" s="58">
        <v>375</v>
      </c>
      <c r="C4" s="27" t="s">
        <v>9</v>
      </c>
      <c r="E4" t="s">
        <v>8</v>
      </c>
      <c r="F4" t="e">
        <f t="shared" ref="F4:F6" si="0">VLOOKUP(E6,$B$1:$C$26,3,FALSE)</f>
        <v>#N/A</v>
      </c>
    </row>
    <row r="5" spans="1:11" x14ac:dyDescent="0.25">
      <c r="A5" s="7" t="s">
        <v>10</v>
      </c>
      <c r="B5" s="58">
        <v>285</v>
      </c>
      <c r="C5" s="27" t="s">
        <v>11</v>
      </c>
      <c r="E5" s="7" t="s">
        <v>485</v>
      </c>
      <c r="F5" t="e">
        <f t="shared" si="0"/>
        <v>#N/A</v>
      </c>
    </row>
    <row r="6" spans="1:11" x14ac:dyDescent="0.25">
      <c r="A6" s="7" t="s">
        <v>12</v>
      </c>
      <c r="B6" s="58">
        <v>359</v>
      </c>
      <c r="C6" s="27" t="s">
        <v>13</v>
      </c>
      <c r="E6" t="s">
        <v>486</v>
      </c>
      <c r="F6" t="e">
        <f t="shared" si="0"/>
        <v>#N/A</v>
      </c>
    </row>
    <row r="7" spans="1:11" x14ac:dyDescent="0.25">
      <c r="A7" s="7" t="s">
        <v>17</v>
      </c>
      <c r="B7" s="58">
        <v>349</v>
      </c>
      <c r="C7" s="27" t="s">
        <v>18</v>
      </c>
      <c r="E7" t="s">
        <v>499</v>
      </c>
      <c r="F7" t="str">
        <f>VLOOKUP(E9,$A$1:$C$26,3,FALSE)</f>
        <v>Ruskin Bond</v>
      </c>
      <c r="G7" s="62" t="s">
        <v>523</v>
      </c>
      <c r="H7" s="62"/>
      <c r="I7" s="62"/>
      <c r="J7" s="62"/>
    </row>
    <row r="8" spans="1:11" x14ac:dyDescent="0.25">
      <c r="A8" s="7" t="s">
        <v>486</v>
      </c>
      <c r="B8" s="58">
        <v>370</v>
      </c>
      <c r="C8" s="27" t="s">
        <v>487</v>
      </c>
      <c r="E8" s="7" t="s">
        <v>3</v>
      </c>
      <c r="F8" t="str">
        <f>VLOOKUP(E4,$A$1:$C$26,1,FALSE)</f>
        <v>The Kite Runner</v>
      </c>
      <c r="G8" s="62" t="s">
        <v>522</v>
      </c>
      <c r="H8" s="62"/>
      <c r="I8" s="62"/>
      <c r="J8" s="62"/>
    </row>
    <row r="9" spans="1:11" x14ac:dyDescent="0.25">
      <c r="A9" s="7" t="s">
        <v>484</v>
      </c>
      <c r="B9" s="58">
        <v>389</v>
      </c>
      <c r="C9" s="27" t="s">
        <v>488</v>
      </c>
      <c r="E9" t="s">
        <v>493</v>
      </c>
      <c r="F9">
        <f>VLOOKUP(E9,$A$1:$C$26,2,FALSE)</f>
        <v>94</v>
      </c>
      <c r="G9" s="62" t="s">
        <v>521</v>
      </c>
      <c r="H9" s="62"/>
      <c r="I9" s="62"/>
      <c r="J9" s="62"/>
      <c r="K9" s="27"/>
    </row>
    <row r="10" spans="1:11" x14ac:dyDescent="0.25">
      <c r="A10" s="7" t="s">
        <v>489</v>
      </c>
      <c r="B10" s="58">
        <v>225</v>
      </c>
      <c r="C10" s="27" t="s">
        <v>490</v>
      </c>
    </row>
    <row r="11" spans="1:11" x14ac:dyDescent="0.25">
      <c r="A11" s="7" t="s">
        <v>491</v>
      </c>
      <c r="B11" s="58">
        <v>115</v>
      </c>
      <c r="C11" s="27" t="s">
        <v>492</v>
      </c>
      <c r="E11" s="62" t="s">
        <v>518</v>
      </c>
      <c r="F11" s="62"/>
      <c r="G11" s="62"/>
    </row>
    <row r="12" spans="1:11" x14ac:dyDescent="0.25">
      <c r="A12" s="7" t="s">
        <v>493</v>
      </c>
      <c r="B12" s="58">
        <v>94</v>
      </c>
      <c r="C12" s="27" t="s">
        <v>494</v>
      </c>
      <c r="E12" t="s">
        <v>519</v>
      </c>
    </row>
    <row r="13" spans="1:11" x14ac:dyDescent="0.25">
      <c r="A13" s="7" t="s">
        <v>495</v>
      </c>
      <c r="B13" s="58">
        <v>139</v>
      </c>
      <c r="C13" s="27" t="s">
        <v>496</v>
      </c>
    </row>
    <row r="14" spans="1:11" x14ac:dyDescent="0.25">
      <c r="A14" s="7" t="s">
        <v>497</v>
      </c>
      <c r="B14" s="58">
        <v>198</v>
      </c>
      <c r="C14" s="27" t="s">
        <v>498</v>
      </c>
    </row>
    <row r="15" spans="1:11" x14ac:dyDescent="0.25">
      <c r="A15" s="7" t="s">
        <v>499</v>
      </c>
      <c r="B15" s="58">
        <v>228</v>
      </c>
      <c r="C15" s="27" t="s">
        <v>500</v>
      </c>
    </row>
    <row r="16" spans="1:11" x14ac:dyDescent="0.25">
      <c r="A16" s="7" t="s">
        <v>501</v>
      </c>
      <c r="B16" s="58">
        <v>330</v>
      </c>
      <c r="C16" s="27" t="s">
        <v>502</v>
      </c>
    </row>
    <row r="17" spans="1:9" x14ac:dyDescent="0.25">
      <c r="A17" s="7" t="s">
        <v>503</v>
      </c>
      <c r="B17" s="58">
        <v>342</v>
      </c>
      <c r="C17" s="27" t="s">
        <v>504</v>
      </c>
    </row>
    <row r="18" spans="1:9" x14ac:dyDescent="0.25">
      <c r="A18" s="7" t="s">
        <v>505</v>
      </c>
      <c r="B18" s="58">
        <v>376</v>
      </c>
      <c r="C18" s="27" t="s">
        <v>506</v>
      </c>
    </row>
    <row r="19" spans="1:9" x14ac:dyDescent="0.25">
      <c r="A19" s="7" t="s">
        <v>507</v>
      </c>
      <c r="B19" s="58">
        <v>250</v>
      </c>
      <c r="C19" s="27" t="s">
        <v>508</v>
      </c>
    </row>
    <row r="20" spans="1:9" x14ac:dyDescent="0.25">
      <c r="A20" s="7" t="s">
        <v>509</v>
      </c>
      <c r="B20" s="58">
        <v>344</v>
      </c>
      <c r="C20" s="27" t="s">
        <v>504</v>
      </c>
      <c r="E20" s="62" t="s">
        <v>517</v>
      </c>
      <c r="F20" s="62"/>
      <c r="G20" s="62"/>
      <c r="H20" s="62"/>
      <c r="I20" s="62"/>
    </row>
    <row r="21" spans="1:9" x14ac:dyDescent="0.25">
      <c r="A21" s="7" t="s">
        <v>510</v>
      </c>
      <c r="B21" s="58">
        <v>454</v>
      </c>
      <c r="C21" s="27" t="s">
        <v>11</v>
      </c>
    </row>
    <row r="22" spans="1:9" x14ac:dyDescent="0.25">
      <c r="A22" s="7" t="s">
        <v>511</v>
      </c>
      <c r="B22" s="58">
        <v>160</v>
      </c>
      <c r="C22" s="27" t="s">
        <v>496</v>
      </c>
    </row>
    <row r="23" spans="1:9" x14ac:dyDescent="0.25">
      <c r="A23" s="7" t="s">
        <v>512</v>
      </c>
      <c r="B23" s="58">
        <v>350</v>
      </c>
      <c r="C23" s="27" t="s">
        <v>513</v>
      </c>
    </row>
    <row r="24" spans="1:9" x14ac:dyDescent="0.25">
      <c r="A24" s="7" t="s">
        <v>514</v>
      </c>
      <c r="B24" s="58">
        <v>109</v>
      </c>
      <c r="C24" s="27" t="s">
        <v>515</v>
      </c>
    </row>
    <row r="25" spans="1:9" x14ac:dyDescent="0.25">
      <c r="A25" s="7" t="s">
        <v>516</v>
      </c>
      <c r="B25" s="58">
        <v>454</v>
      </c>
      <c r="C25" s="27" t="s">
        <v>11</v>
      </c>
    </row>
    <row r="26" spans="1:9" x14ac:dyDescent="0.25">
      <c r="A26" s="7" t="s">
        <v>485</v>
      </c>
      <c r="B26" s="58">
        <v>349</v>
      </c>
      <c r="C26" s="27" t="s">
        <v>504</v>
      </c>
    </row>
  </sheetData>
  <mergeCells count="5">
    <mergeCell ref="G7:J7"/>
    <mergeCell ref="E11:G11"/>
    <mergeCell ref="E20:I20"/>
    <mergeCell ref="G8:J8"/>
    <mergeCell ref="G9:J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AB39-FEE9-436A-9887-67AB5D53DA77}">
  <dimension ref="A1:E27"/>
  <sheetViews>
    <sheetView workbookViewId="0">
      <selection activeCell="A2" sqref="A2"/>
    </sheetView>
  </sheetViews>
  <sheetFormatPr defaultColWidth="38" defaultRowHeight="15.75" x14ac:dyDescent="0.25"/>
  <cols>
    <col min="1" max="1" width="38" style="27"/>
    <col min="2" max="2" width="28.875" style="27" customWidth="1"/>
    <col min="3" max="3" width="18.125" style="27" customWidth="1"/>
    <col min="4" max="4" width="23.5" style="27" customWidth="1"/>
    <col min="5" max="5" width="10.375" style="27" bestFit="1" customWidth="1"/>
    <col min="6" max="16384" width="38" style="27"/>
  </cols>
  <sheetData>
    <row r="1" spans="1:5" x14ac:dyDescent="0.25">
      <c r="A1" s="56" t="s">
        <v>0</v>
      </c>
      <c r="B1" s="56" t="s">
        <v>4</v>
      </c>
      <c r="C1" s="57" t="s">
        <v>481</v>
      </c>
      <c r="D1" s="27" t="s">
        <v>526</v>
      </c>
      <c r="E1" t="s">
        <v>527</v>
      </c>
    </row>
    <row r="2" spans="1:5" x14ac:dyDescent="0.25">
      <c r="A2" s="27" t="s">
        <v>3</v>
      </c>
      <c r="B2" s="27" t="s">
        <v>5</v>
      </c>
      <c r="C2" s="58">
        <v>255</v>
      </c>
      <c r="E2"/>
    </row>
    <row r="3" spans="1:5" x14ac:dyDescent="0.25">
      <c r="A3" s="27" t="s">
        <v>6</v>
      </c>
      <c r="B3" s="27" t="s">
        <v>7</v>
      </c>
      <c r="C3" s="58">
        <v>216</v>
      </c>
      <c r="D3" s="27" t="s">
        <v>528</v>
      </c>
      <c r="E3">
        <f>MAX(tblBooks[Price])</f>
        <v>454</v>
      </c>
    </row>
    <row r="4" spans="1:5" x14ac:dyDescent="0.25">
      <c r="A4" s="27" t="s">
        <v>8</v>
      </c>
      <c r="B4" s="27" t="s">
        <v>9</v>
      </c>
      <c r="C4" s="58">
        <v>375</v>
      </c>
      <c r="D4" s="27" t="s">
        <v>529</v>
      </c>
      <c r="E4"/>
    </row>
    <row r="5" spans="1:5" x14ac:dyDescent="0.25">
      <c r="A5" s="27" t="s">
        <v>10</v>
      </c>
      <c r="B5" s="27" t="s">
        <v>11</v>
      </c>
      <c r="C5" s="58">
        <v>285</v>
      </c>
      <c r="E5"/>
    </row>
    <row r="6" spans="1:5" x14ac:dyDescent="0.25">
      <c r="A6" s="27" t="s">
        <v>12</v>
      </c>
      <c r="B6" s="27" t="s">
        <v>13</v>
      </c>
      <c r="C6" s="58">
        <v>359</v>
      </c>
      <c r="E6"/>
    </row>
    <row r="7" spans="1:5" x14ac:dyDescent="0.25">
      <c r="A7" s="27" t="s">
        <v>17</v>
      </c>
      <c r="B7" s="27" t="s">
        <v>18</v>
      </c>
      <c r="C7" s="58">
        <v>349</v>
      </c>
      <c r="E7"/>
    </row>
    <row r="8" spans="1:5" x14ac:dyDescent="0.25">
      <c r="A8" s="27" t="s">
        <v>486</v>
      </c>
      <c r="B8" s="27" t="s">
        <v>487</v>
      </c>
      <c r="C8" s="58">
        <v>370</v>
      </c>
      <c r="E8"/>
    </row>
    <row r="9" spans="1:5" x14ac:dyDescent="0.25">
      <c r="A9" s="27" t="s">
        <v>484</v>
      </c>
      <c r="B9" s="27" t="s">
        <v>488</v>
      </c>
      <c r="C9" s="58">
        <v>389</v>
      </c>
      <c r="E9"/>
    </row>
    <row r="10" spans="1:5" x14ac:dyDescent="0.25">
      <c r="A10" s="27" t="s">
        <v>489</v>
      </c>
      <c r="B10" s="27" t="s">
        <v>490</v>
      </c>
      <c r="C10" s="58">
        <v>225</v>
      </c>
      <c r="E10"/>
    </row>
    <row r="11" spans="1:5" x14ac:dyDescent="0.25">
      <c r="A11" s="27" t="s">
        <v>491</v>
      </c>
      <c r="B11" s="27" t="s">
        <v>492</v>
      </c>
      <c r="C11" s="58">
        <v>115</v>
      </c>
      <c r="E11"/>
    </row>
    <row r="12" spans="1:5" x14ac:dyDescent="0.25">
      <c r="A12" s="27" t="s">
        <v>493</v>
      </c>
      <c r="B12" s="27" t="s">
        <v>494</v>
      </c>
      <c r="C12" s="58">
        <v>94</v>
      </c>
      <c r="E12"/>
    </row>
    <row r="13" spans="1:5" x14ac:dyDescent="0.25">
      <c r="A13" s="27" t="s">
        <v>495</v>
      </c>
      <c r="B13" s="27" t="s">
        <v>496</v>
      </c>
      <c r="C13" s="58">
        <v>139</v>
      </c>
      <c r="E13"/>
    </row>
    <row r="14" spans="1:5" x14ac:dyDescent="0.25">
      <c r="A14" s="27" t="s">
        <v>497</v>
      </c>
      <c r="B14" s="27" t="s">
        <v>498</v>
      </c>
      <c r="C14" s="58">
        <v>198</v>
      </c>
      <c r="E14"/>
    </row>
    <row r="15" spans="1:5" x14ac:dyDescent="0.25">
      <c r="A15" s="27" t="s">
        <v>499</v>
      </c>
      <c r="B15" s="27" t="s">
        <v>500</v>
      </c>
      <c r="C15" s="58">
        <v>228</v>
      </c>
      <c r="E15" s="27">
        <f>MAX(tblBooks[Price])</f>
        <v>454</v>
      </c>
    </row>
    <row r="16" spans="1:5" x14ac:dyDescent="0.25">
      <c r="A16" s="27" t="s">
        <v>501</v>
      </c>
      <c r="B16" s="27" t="s">
        <v>502</v>
      </c>
      <c r="C16" s="58">
        <v>330</v>
      </c>
      <c r="E16"/>
    </row>
    <row r="17" spans="1:5" x14ac:dyDescent="0.25">
      <c r="A17" s="27" t="s">
        <v>503</v>
      </c>
      <c r="B17" s="27" t="s">
        <v>504</v>
      </c>
      <c r="C17" s="58">
        <v>342</v>
      </c>
      <c r="E17"/>
    </row>
    <row r="18" spans="1:5" x14ac:dyDescent="0.25">
      <c r="A18" s="27" t="s">
        <v>505</v>
      </c>
      <c r="B18" s="27" t="s">
        <v>506</v>
      </c>
      <c r="C18" s="58">
        <v>376</v>
      </c>
      <c r="E18"/>
    </row>
    <row r="19" spans="1:5" x14ac:dyDescent="0.25">
      <c r="A19" s="27" t="s">
        <v>507</v>
      </c>
      <c r="B19" s="27" t="s">
        <v>508</v>
      </c>
      <c r="C19" s="58">
        <v>250</v>
      </c>
      <c r="E19"/>
    </row>
    <row r="20" spans="1:5" x14ac:dyDescent="0.25">
      <c r="A20" s="27" t="s">
        <v>509</v>
      </c>
      <c r="B20" s="27" t="s">
        <v>504</v>
      </c>
      <c r="C20" s="58">
        <v>344</v>
      </c>
      <c r="E20"/>
    </row>
    <row r="21" spans="1:5" x14ac:dyDescent="0.25">
      <c r="A21" s="27" t="s">
        <v>510</v>
      </c>
      <c r="B21" s="27" t="s">
        <v>11</v>
      </c>
      <c r="C21" s="58">
        <v>454</v>
      </c>
      <c r="E21"/>
    </row>
    <row r="22" spans="1:5" x14ac:dyDescent="0.25">
      <c r="A22" s="27" t="s">
        <v>511</v>
      </c>
      <c r="B22" s="27" t="s">
        <v>496</v>
      </c>
      <c r="C22" s="58">
        <v>160</v>
      </c>
      <c r="E22"/>
    </row>
    <row r="23" spans="1:5" x14ac:dyDescent="0.25">
      <c r="A23" s="27" t="s">
        <v>512</v>
      </c>
      <c r="B23" s="27" t="s">
        <v>513</v>
      </c>
      <c r="C23" s="58">
        <v>350</v>
      </c>
      <c r="E23"/>
    </row>
    <row r="24" spans="1:5" x14ac:dyDescent="0.25">
      <c r="A24" s="27" t="s">
        <v>514</v>
      </c>
      <c r="B24" s="27" t="s">
        <v>515</v>
      </c>
      <c r="C24" s="58">
        <v>109</v>
      </c>
      <c r="E24"/>
    </row>
    <row r="25" spans="1:5" x14ac:dyDescent="0.25">
      <c r="A25" s="27" t="s">
        <v>516</v>
      </c>
      <c r="B25" s="27" t="s">
        <v>11</v>
      </c>
      <c r="C25" s="58">
        <v>454</v>
      </c>
      <c r="E25"/>
    </row>
    <row r="26" spans="1:5" x14ac:dyDescent="0.25">
      <c r="A26" s="27" t="s">
        <v>485</v>
      </c>
      <c r="B26" s="27" t="s">
        <v>504</v>
      </c>
      <c r="C26" s="58">
        <v>349</v>
      </c>
      <c r="E26"/>
    </row>
    <row r="27" spans="1:5" x14ac:dyDescent="0.25">
      <c r="A27" s="27" t="s">
        <v>524</v>
      </c>
      <c r="B27" s="27" t="s">
        <v>525</v>
      </c>
      <c r="C27" s="58">
        <v>181</v>
      </c>
      <c r="E27"/>
    </row>
  </sheetData>
  <phoneticPr fontId="2" type="noConversion"/>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6"/>
  <sheetViews>
    <sheetView zoomScale="86" zoomScaleNormal="86" workbookViewId="0">
      <selection activeCell="G23" sqref="G23"/>
    </sheetView>
  </sheetViews>
  <sheetFormatPr defaultColWidth="11" defaultRowHeight="15.75" x14ac:dyDescent="0.25"/>
  <cols>
    <col min="1" max="16384" width="11" style="3"/>
  </cols>
  <sheetData>
    <row r="1" spans="1:4" x14ac:dyDescent="0.25">
      <c r="A1" s="66" t="s">
        <v>530</v>
      </c>
      <c r="B1" s="66" t="s">
        <v>531</v>
      </c>
      <c r="C1" s="66" t="s">
        <v>532</v>
      </c>
      <c r="D1" s="66" t="s">
        <v>533</v>
      </c>
    </row>
    <row r="2" spans="1:4" x14ac:dyDescent="0.25">
      <c r="A2" s="67" t="s">
        <v>534</v>
      </c>
      <c r="B2" s="68">
        <v>20000</v>
      </c>
      <c r="C2" s="68">
        <v>20000</v>
      </c>
      <c r="D2" s="68">
        <v>20000</v>
      </c>
    </row>
    <row r="3" spans="1:4" x14ac:dyDescent="0.25">
      <c r="A3" s="67" t="s">
        <v>535</v>
      </c>
      <c r="B3" s="68">
        <v>3000</v>
      </c>
      <c r="C3" s="68">
        <v>3500</v>
      </c>
      <c r="D3" s="68">
        <v>4000</v>
      </c>
    </row>
    <row r="4" spans="1:4" x14ac:dyDescent="0.25">
      <c r="A4" s="67" t="s">
        <v>536</v>
      </c>
      <c r="B4" s="68">
        <v>2000</v>
      </c>
      <c r="C4" s="68">
        <v>3000</v>
      </c>
      <c r="D4" s="68">
        <v>7000</v>
      </c>
    </row>
    <row r="5" spans="1:4" x14ac:dyDescent="0.25">
      <c r="A5" s="67" t="s">
        <v>366</v>
      </c>
      <c r="B5" s="68">
        <v>4000</v>
      </c>
      <c r="C5" s="68">
        <v>4000</v>
      </c>
      <c r="D5" s="68">
        <v>4000</v>
      </c>
    </row>
    <row r="6" spans="1:4" x14ac:dyDescent="0.25">
      <c r="A6" s="67" t="s">
        <v>537</v>
      </c>
      <c r="B6" s="68">
        <v>15000</v>
      </c>
      <c r="C6" s="68">
        <v>15000</v>
      </c>
      <c r="D6" s="68">
        <v>15000</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5588-3176-483A-9701-0DA3A3F54909}">
  <dimension ref="A1:C25"/>
  <sheetViews>
    <sheetView zoomScale="82" zoomScaleNormal="82" workbookViewId="0">
      <selection activeCell="E17" sqref="E17"/>
    </sheetView>
  </sheetViews>
  <sheetFormatPr defaultRowHeight="15.75" x14ac:dyDescent="0.25"/>
  <cols>
    <col min="1" max="1" width="29.625" bestFit="1" customWidth="1"/>
    <col min="2" max="2" width="21" bestFit="1" customWidth="1"/>
    <col min="3" max="3" width="14.5" bestFit="1" customWidth="1"/>
    <col min="4" max="4" width="7.375" bestFit="1" customWidth="1"/>
    <col min="5" max="5" width="18.75" bestFit="1" customWidth="1"/>
    <col min="6" max="6" width="10.125" bestFit="1" customWidth="1"/>
    <col min="7" max="7" width="12.75" bestFit="1" customWidth="1"/>
    <col min="8" max="8" width="11" bestFit="1" customWidth="1"/>
  </cols>
  <sheetData>
    <row r="1" spans="1:3" x14ac:dyDescent="0.25">
      <c r="A1" s="73" t="s">
        <v>539</v>
      </c>
      <c r="B1" t="s">
        <v>545</v>
      </c>
    </row>
    <row r="3" spans="1:3" x14ac:dyDescent="0.25">
      <c r="A3" s="73" t="s">
        <v>543</v>
      </c>
      <c r="B3" t="s">
        <v>546</v>
      </c>
      <c r="C3" t="s">
        <v>547</v>
      </c>
    </row>
    <row r="4" spans="1:3" x14ac:dyDescent="0.25">
      <c r="A4" s="53" t="s">
        <v>210</v>
      </c>
      <c r="B4" s="29">
        <v>9</v>
      </c>
      <c r="C4" s="29">
        <v>637786580</v>
      </c>
    </row>
    <row r="5" spans="1:3" x14ac:dyDescent="0.25">
      <c r="A5" s="74" t="s">
        <v>128</v>
      </c>
      <c r="B5" s="29">
        <v>1</v>
      </c>
      <c r="C5" s="29">
        <v>70000000</v>
      </c>
    </row>
    <row r="6" spans="1:3" x14ac:dyDescent="0.25">
      <c r="A6" s="74" t="s">
        <v>260</v>
      </c>
      <c r="B6" s="29">
        <v>1</v>
      </c>
      <c r="C6" s="29">
        <v>220000000</v>
      </c>
    </row>
    <row r="7" spans="1:3" x14ac:dyDescent="0.25">
      <c r="A7" s="74" t="s">
        <v>148</v>
      </c>
      <c r="B7" s="29">
        <v>2</v>
      </c>
      <c r="C7" s="29">
        <v>231010000</v>
      </c>
    </row>
    <row r="8" spans="1:3" x14ac:dyDescent="0.25">
      <c r="A8" s="74" t="s">
        <v>140</v>
      </c>
      <c r="B8" s="29">
        <v>2</v>
      </c>
      <c r="C8" s="29">
        <v>70000000</v>
      </c>
    </row>
    <row r="9" spans="1:3" x14ac:dyDescent="0.25">
      <c r="A9" s="74" t="s">
        <v>209</v>
      </c>
      <c r="B9" s="29">
        <v>3</v>
      </c>
      <c r="C9" s="29">
        <v>46776580</v>
      </c>
    </row>
    <row r="10" spans="1:3" x14ac:dyDescent="0.25">
      <c r="A10" s="53" t="s">
        <v>219</v>
      </c>
      <c r="B10" s="29">
        <v>2</v>
      </c>
      <c r="C10" s="29">
        <v>201500000</v>
      </c>
    </row>
    <row r="11" spans="1:3" x14ac:dyDescent="0.25">
      <c r="A11" s="74" t="s">
        <v>201</v>
      </c>
      <c r="B11" s="29">
        <v>1</v>
      </c>
      <c r="C11" s="29">
        <v>200000000</v>
      </c>
    </row>
    <row r="12" spans="1:3" x14ac:dyDescent="0.25">
      <c r="A12" s="74" t="s">
        <v>218</v>
      </c>
      <c r="B12" s="29">
        <v>1</v>
      </c>
      <c r="C12" s="29">
        <v>1500000</v>
      </c>
    </row>
    <row r="13" spans="1:3" x14ac:dyDescent="0.25">
      <c r="A13" s="53" t="s">
        <v>184</v>
      </c>
      <c r="B13" s="29">
        <v>4</v>
      </c>
      <c r="C13" s="29">
        <v>47233795</v>
      </c>
    </row>
    <row r="14" spans="1:3" x14ac:dyDescent="0.25">
      <c r="A14" s="74" t="s">
        <v>247</v>
      </c>
      <c r="B14" s="29">
        <v>3</v>
      </c>
      <c r="C14" s="29">
        <v>44233795</v>
      </c>
    </row>
    <row r="15" spans="1:3" x14ac:dyDescent="0.25">
      <c r="A15" s="74" t="s">
        <v>183</v>
      </c>
      <c r="B15" s="29">
        <v>1</v>
      </c>
      <c r="C15" s="29">
        <v>3000000</v>
      </c>
    </row>
    <row r="16" spans="1:3" x14ac:dyDescent="0.25">
      <c r="A16" s="53" t="s">
        <v>541</v>
      </c>
      <c r="B16" s="29">
        <v>4</v>
      </c>
      <c r="C16" s="29">
        <v>24772000</v>
      </c>
    </row>
    <row r="17" spans="1:3" x14ac:dyDescent="0.25">
      <c r="A17" s="74" t="s">
        <v>137</v>
      </c>
      <c r="B17" s="29">
        <v>2</v>
      </c>
      <c r="C17" s="29">
        <v>24000000</v>
      </c>
    </row>
    <row r="18" spans="1:3" x14ac:dyDescent="0.25">
      <c r="A18" s="74" t="s">
        <v>153</v>
      </c>
      <c r="B18" s="29">
        <v>2</v>
      </c>
      <c r="C18" s="29">
        <v>772000</v>
      </c>
    </row>
    <row r="19" spans="1:3" x14ac:dyDescent="0.25">
      <c r="A19" s="53" t="s">
        <v>263</v>
      </c>
      <c r="B19" s="29">
        <v>1</v>
      </c>
      <c r="C19" s="29">
        <v>15800000</v>
      </c>
    </row>
    <row r="20" spans="1:3" x14ac:dyDescent="0.25">
      <c r="A20" s="74" t="s">
        <v>262</v>
      </c>
      <c r="B20" s="29">
        <v>1</v>
      </c>
      <c r="C20" s="29">
        <v>15800000</v>
      </c>
    </row>
    <row r="21" spans="1:3" x14ac:dyDescent="0.25">
      <c r="A21" s="53" t="s">
        <v>542</v>
      </c>
      <c r="B21" s="29">
        <v>5</v>
      </c>
      <c r="C21" s="29">
        <v>54720000</v>
      </c>
    </row>
    <row r="22" spans="1:3" x14ac:dyDescent="0.25">
      <c r="A22" s="74" t="s">
        <v>145</v>
      </c>
      <c r="B22" s="29">
        <v>1</v>
      </c>
      <c r="C22" s="29">
        <v>50000000</v>
      </c>
    </row>
    <row r="23" spans="1:3" x14ac:dyDescent="0.25">
      <c r="A23" s="74" t="s">
        <v>248</v>
      </c>
      <c r="B23" s="29">
        <v>2</v>
      </c>
      <c r="C23" s="29">
        <v>2700000</v>
      </c>
    </row>
    <row r="24" spans="1:3" x14ac:dyDescent="0.25">
      <c r="A24" s="74" t="s">
        <v>142</v>
      </c>
      <c r="B24" s="29">
        <v>2</v>
      </c>
      <c r="C24" s="29">
        <v>2020000</v>
      </c>
    </row>
    <row r="25" spans="1:3" x14ac:dyDescent="0.25">
      <c r="A25" s="53" t="s">
        <v>544</v>
      </c>
      <c r="B25" s="29">
        <v>25</v>
      </c>
      <c r="C25" s="29">
        <v>981812375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26"/>
  <sheetViews>
    <sheetView topLeftCell="A2" workbookViewId="0">
      <selection activeCell="A2" sqref="A1:XFD1048576"/>
    </sheetView>
  </sheetViews>
  <sheetFormatPr defaultColWidth="20.25" defaultRowHeight="15.75" x14ac:dyDescent="0.25"/>
  <cols>
    <col min="4" max="4" width="34.375" customWidth="1"/>
  </cols>
  <sheetData>
    <row r="1" spans="1:6" x14ac:dyDescent="0.25">
      <c r="A1" s="69" t="s">
        <v>222</v>
      </c>
      <c r="B1" s="69" t="s">
        <v>538</v>
      </c>
      <c r="C1" s="69" t="s">
        <v>539</v>
      </c>
      <c r="D1" s="69" t="s">
        <v>540</v>
      </c>
      <c r="E1" s="69" t="s">
        <v>224</v>
      </c>
      <c r="F1" s="69" t="s">
        <v>127</v>
      </c>
    </row>
    <row r="2" spans="1:6" x14ac:dyDescent="0.25">
      <c r="A2" s="70" t="s">
        <v>201</v>
      </c>
      <c r="B2" s="70" t="s">
        <v>219</v>
      </c>
      <c r="C2" s="70" t="s">
        <v>203</v>
      </c>
      <c r="D2" s="70" t="s">
        <v>204</v>
      </c>
      <c r="E2" s="70" t="s">
        <v>226</v>
      </c>
      <c r="F2" s="71">
        <v>200000000</v>
      </c>
    </row>
    <row r="3" spans="1:6" x14ac:dyDescent="0.25">
      <c r="A3" s="59" t="s">
        <v>209</v>
      </c>
      <c r="B3" s="59" t="s">
        <v>210</v>
      </c>
      <c r="C3" s="59" t="s">
        <v>203</v>
      </c>
      <c r="D3" s="59" t="s">
        <v>211</v>
      </c>
      <c r="E3" s="59" t="s">
        <v>228</v>
      </c>
      <c r="F3" s="72">
        <v>18358860</v>
      </c>
    </row>
    <row r="4" spans="1:6" x14ac:dyDescent="0.25">
      <c r="A4" s="70" t="s">
        <v>183</v>
      </c>
      <c r="B4" s="70" t="s">
        <v>184</v>
      </c>
      <c r="C4" s="70" t="s">
        <v>185</v>
      </c>
      <c r="D4" s="70" t="s">
        <v>186</v>
      </c>
      <c r="E4" s="70" t="s">
        <v>229</v>
      </c>
      <c r="F4" s="71">
        <v>3000000</v>
      </c>
    </row>
    <row r="5" spans="1:6" x14ac:dyDescent="0.25">
      <c r="A5" s="59" t="s">
        <v>128</v>
      </c>
      <c r="B5" s="59" t="s">
        <v>129</v>
      </c>
      <c r="C5" s="59" t="s">
        <v>207</v>
      </c>
      <c r="D5" s="59" t="s">
        <v>130</v>
      </c>
      <c r="E5" s="59" t="s">
        <v>232</v>
      </c>
      <c r="F5" s="72">
        <v>70000000</v>
      </c>
    </row>
    <row r="6" spans="1:6" x14ac:dyDescent="0.25">
      <c r="A6" s="70" t="s">
        <v>137</v>
      </c>
      <c r="B6" s="70" t="s">
        <v>541</v>
      </c>
      <c r="C6" s="70" t="s">
        <v>203</v>
      </c>
      <c r="D6" s="70" t="s">
        <v>139</v>
      </c>
      <c r="E6" s="70" t="s">
        <v>227</v>
      </c>
      <c r="F6" s="71">
        <v>12000000</v>
      </c>
    </row>
    <row r="7" spans="1:6" x14ac:dyDescent="0.25">
      <c r="A7" s="59" t="s">
        <v>140</v>
      </c>
      <c r="B7" s="59" t="s">
        <v>129</v>
      </c>
      <c r="C7" s="59" t="s">
        <v>203</v>
      </c>
      <c r="D7" s="59" t="s">
        <v>141</v>
      </c>
      <c r="E7" s="59" t="s">
        <v>235</v>
      </c>
      <c r="F7" s="72">
        <v>30000000</v>
      </c>
    </row>
    <row r="8" spans="1:6" x14ac:dyDescent="0.25">
      <c r="A8" s="70" t="s">
        <v>142</v>
      </c>
      <c r="B8" s="70" t="s">
        <v>542</v>
      </c>
      <c r="C8" s="70" t="s">
        <v>203</v>
      </c>
      <c r="D8" s="70" t="s">
        <v>144</v>
      </c>
      <c r="E8" s="70" t="s">
        <v>230</v>
      </c>
      <c r="F8" s="71">
        <v>2000000</v>
      </c>
    </row>
    <row r="9" spans="1:6" x14ac:dyDescent="0.25">
      <c r="A9" s="59" t="s">
        <v>145</v>
      </c>
      <c r="B9" s="59" t="s">
        <v>542</v>
      </c>
      <c r="C9" s="59" t="s">
        <v>195</v>
      </c>
      <c r="D9" s="59" t="s">
        <v>147</v>
      </c>
      <c r="E9" s="59" t="s">
        <v>230</v>
      </c>
      <c r="F9" s="72">
        <v>50000000</v>
      </c>
    </row>
    <row r="10" spans="1:6" x14ac:dyDescent="0.25">
      <c r="A10" s="70" t="s">
        <v>148</v>
      </c>
      <c r="B10" s="70" t="s">
        <v>129</v>
      </c>
      <c r="C10" s="70" t="s">
        <v>196</v>
      </c>
      <c r="D10" s="70" t="s">
        <v>149</v>
      </c>
      <c r="E10" s="70" t="s">
        <v>237</v>
      </c>
      <c r="F10" s="71">
        <v>231000000</v>
      </c>
    </row>
    <row r="11" spans="1:6" x14ac:dyDescent="0.25">
      <c r="A11" s="59" t="s">
        <v>153</v>
      </c>
      <c r="B11" s="59" t="s">
        <v>154</v>
      </c>
      <c r="C11" s="59" t="s">
        <v>207</v>
      </c>
      <c r="D11" s="59" t="s">
        <v>155</v>
      </c>
      <c r="E11" s="59" t="s">
        <v>228</v>
      </c>
      <c r="F11" s="72">
        <v>486000</v>
      </c>
    </row>
    <row r="12" spans="1:6" x14ac:dyDescent="0.25">
      <c r="A12" s="70" t="s">
        <v>218</v>
      </c>
      <c r="B12" s="70" t="s">
        <v>219</v>
      </c>
      <c r="C12" s="70" t="s">
        <v>207</v>
      </c>
      <c r="D12" s="70" t="s">
        <v>220</v>
      </c>
      <c r="E12" s="70" t="s">
        <v>233</v>
      </c>
      <c r="F12" s="71">
        <v>1500000</v>
      </c>
    </row>
    <row r="13" spans="1:6" x14ac:dyDescent="0.25">
      <c r="A13" s="59" t="s">
        <v>137</v>
      </c>
      <c r="B13" s="59" t="s">
        <v>541</v>
      </c>
      <c r="C13" s="59" t="s">
        <v>207</v>
      </c>
      <c r="D13" s="59" t="s">
        <v>157</v>
      </c>
      <c r="E13" s="59" t="s">
        <v>228</v>
      </c>
      <c r="F13" s="72">
        <v>12000000</v>
      </c>
    </row>
    <row r="14" spans="1:6" x14ac:dyDescent="0.25">
      <c r="A14" s="70" t="s">
        <v>247</v>
      </c>
      <c r="B14" s="70" t="s">
        <v>184</v>
      </c>
      <c r="C14" s="70" t="s">
        <v>207</v>
      </c>
      <c r="D14" s="70" t="s">
        <v>184</v>
      </c>
      <c r="E14" s="70" t="s">
        <v>236</v>
      </c>
      <c r="F14" s="71">
        <v>17411265</v>
      </c>
    </row>
    <row r="15" spans="1:6" x14ac:dyDescent="0.25">
      <c r="A15" s="59" t="s">
        <v>248</v>
      </c>
      <c r="B15" s="59" t="s">
        <v>542</v>
      </c>
      <c r="C15" s="59" t="s">
        <v>216</v>
      </c>
      <c r="D15" s="59" t="s">
        <v>250</v>
      </c>
      <c r="E15" s="59" t="s">
        <v>251</v>
      </c>
      <c r="F15" s="72">
        <v>1300000</v>
      </c>
    </row>
    <row r="16" spans="1:6" x14ac:dyDescent="0.25">
      <c r="A16" s="70" t="s">
        <v>260</v>
      </c>
      <c r="B16" s="70" t="s">
        <v>129</v>
      </c>
      <c r="C16" s="70" t="s">
        <v>169</v>
      </c>
      <c r="D16" s="70" t="s">
        <v>261</v>
      </c>
      <c r="E16" s="70" t="s">
        <v>251</v>
      </c>
      <c r="F16" s="71">
        <v>220000000</v>
      </c>
    </row>
    <row r="17" spans="1:6" x14ac:dyDescent="0.25">
      <c r="A17" s="59" t="s">
        <v>262</v>
      </c>
      <c r="B17" s="59" t="s">
        <v>263</v>
      </c>
      <c r="C17" s="59" t="s">
        <v>174</v>
      </c>
      <c r="D17" s="59" t="s">
        <v>264</v>
      </c>
      <c r="E17" s="59" t="s">
        <v>228</v>
      </c>
      <c r="F17" s="72">
        <v>15800000</v>
      </c>
    </row>
    <row r="18" spans="1:6" x14ac:dyDescent="0.25">
      <c r="A18" s="70" t="s">
        <v>247</v>
      </c>
      <c r="B18" s="70" t="s">
        <v>184</v>
      </c>
      <c r="C18" s="70" t="s">
        <v>207</v>
      </c>
      <c r="D18" s="70" t="s">
        <v>184</v>
      </c>
      <c r="E18" s="70" t="s">
        <v>236</v>
      </c>
      <c r="F18" s="71">
        <v>19411265</v>
      </c>
    </row>
    <row r="19" spans="1:6" x14ac:dyDescent="0.25">
      <c r="A19" s="59" t="s">
        <v>248</v>
      </c>
      <c r="B19" s="59" t="s">
        <v>542</v>
      </c>
      <c r="C19" s="59" t="s">
        <v>216</v>
      </c>
      <c r="D19" s="59" t="s">
        <v>250</v>
      </c>
      <c r="E19" s="59" t="s">
        <v>251</v>
      </c>
      <c r="F19" s="72">
        <v>1400000</v>
      </c>
    </row>
    <row r="20" spans="1:6" x14ac:dyDescent="0.25">
      <c r="A20" s="70" t="s">
        <v>140</v>
      </c>
      <c r="B20" s="70" t="s">
        <v>129</v>
      </c>
      <c r="C20" s="70" t="s">
        <v>203</v>
      </c>
      <c r="D20" s="70" t="s">
        <v>141</v>
      </c>
      <c r="E20" s="70" t="s">
        <v>235</v>
      </c>
      <c r="F20" s="71">
        <v>40000000</v>
      </c>
    </row>
    <row r="21" spans="1:6" x14ac:dyDescent="0.25">
      <c r="A21" s="59" t="s">
        <v>209</v>
      </c>
      <c r="B21" s="59" t="s">
        <v>210</v>
      </c>
      <c r="C21" s="59" t="s">
        <v>203</v>
      </c>
      <c r="D21" s="59" t="s">
        <v>211</v>
      </c>
      <c r="E21" s="59" t="s">
        <v>228</v>
      </c>
      <c r="F21" s="72">
        <v>28358860</v>
      </c>
    </row>
    <row r="22" spans="1:6" x14ac:dyDescent="0.25">
      <c r="A22" s="70" t="s">
        <v>209</v>
      </c>
      <c r="B22" s="70" t="s">
        <v>210</v>
      </c>
      <c r="C22" s="70" t="s">
        <v>203</v>
      </c>
      <c r="D22" s="70" t="s">
        <v>211</v>
      </c>
      <c r="E22" s="70" t="s">
        <v>227</v>
      </c>
      <c r="F22" s="71">
        <v>58860</v>
      </c>
    </row>
    <row r="23" spans="1:6" x14ac:dyDescent="0.25">
      <c r="A23" s="59" t="s">
        <v>148</v>
      </c>
      <c r="B23" s="59" t="s">
        <v>129</v>
      </c>
      <c r="C23" s="59" t="s">
        <v>196</v>
      </c>
      <c r="D23" s="59" t="s">
        <v>149</v>
      </c>
      <c r="E23" s="59" t="s">
        <v>238</v>
      </c>
      <c r="F23" s="72">
        <v>10000</v>
      </c>
    </row>
    <row r="24" spans="1:6" x14ac:dyDescent="0.25">
      <c r="A24" s="70" t="s">
        <v>247</v>
      </c>
      <c r="B24" s="70" t="s">
        <v>184</v>
      </c>
      <c r="C24" s="70" t="s">
        <v>207</v>
      </c>
      <c r="D24" s="70" t="s">
        <v>184</v>
      </c>
      <c r="E24" s="70" t="s">
        <v>236</v>
      </c>
      <c r="F24" s="71">
        <v>7411265</v>
      </c>
    </row>
    <row r="25" spans="1:6" x14ac:dyDescent="0.25">
      <c r="A25" s="59" t="s">
        <v>153</v>
      </c>
      <c r="B25" s="59" t="s">
        <v>154</v>
      </c>
      <c r="C25" s="59" t="s">
        <v>207</v>
      </c>
      <c r="D25" s="59" t="s">
        <v>155</v>
      </c>
      <c r="E25" s="59" t="s">
        <v>228</v>
      </c>
      <c r="F25" s="72">
        <v>286000</v>
      </c>
    </row>
    <row r="26" spans="1:6" x14ac:dyDescent="0.25">
      <c r="A26" s="70" t="s">
        <v>142</v>
      </c>
      <c r="B26" s="70" t="s">
        <v>542</v>
      </c>
      <c r="C26" s="70" t="s">
        <v>203</v>
      </c>
      <c r="D26" s="70" t="s">
        <v>144</v>
      </c>
      <c r="E26" s="70" t="s">
        <v>230</v>
      </c>
      <c r="F26" s="71">
        <v>20000</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B11"/>
  <sheetViews>
    <sheetView workbookViewId="0">
      <selection activeCell="G17" sqref="G17"/>
    </sheetView>
  </sheetViews>
  <sheetFormatPr defaultColWidth="11" defaultRowHeight="15.75" x14ac:dyDescent="0.25"/>
  <cols>
    <col min="1" max="1" width="14.5" bestFit="1" customWidth="1"/>
    <col min="2" max="2" width="20.75" bestFit="1" customWidth="1"/>
  </cols>
  <sheetData>
    <row r="2" spans="1:2" x14ac:dyDescent="0.25">
      <c r="A2" s="73" t="s">
        <v>223</v>
      </c>
      <c r="B2" t="s">
        <v>548</v>
      </c>
    </row>
    <row r="3" spans="1:2" x14ac:dyDescent="0.25">
      <c r="A3" t="s">
        <v>203</v>
      </c>
      <c r="B3" s="75">
        <v>330796580</v>
      </c>
    </row>
    <row r="4" spans="1:2" x14ac:dyDescent="0.25">
      <c r="A4" t="s">
        <v>196</v>
      </c>
      <c r="B4" s="75">
        <v>231010000</v>
      </c>
    </row>
    <row r="5" spans="1:2" x14ac:dyDescent="0.25">
      <c r="A5" t="s">
        <v>169</v>
      </c>
      <c r="B5" s="75">
        <v>220000000</v>
      </c>
    </row>
    <row r="6" spans="1:2" x14ac:dyDescent="0.25">
      <c r="A6" t="s">
        <v>207</v>
      </c>
      <c r="B6" s="75">
        <v>128505795</v>
      </c>
    </row>
    <row r="7" spans="1:2" x14ac:dyDescent="0.25">
      <c r="A7" t="s">
        <v>195</v>
      </c>
      <c r="B7" s="75">
        <v>50000000</v>
      </c>
    </row>
    <row r="8" spans="1:2" x14ac:dyDescent="0.25">
      <c r="A8" t="s">
        <v>174</v>
      </c>
      <c r="B8" s="75">
        <v>15800000</v>
      </c>
    </row>
    <row r="9" spans="1:2" x14ac:dyDescent="0.25">
      <c r="A9" t="s">
        <v>185</v>
      </c>
      <c r="B9" s="75">
        <v>3000000</v>
      </c>
    </row>
    <row r="10" spans="1:2" x14ac:dyDescent="0.25">
      <c r="A10" t="s">
        <v>216</v>
      </c>
      <c r="B10" s="75">
        <v>2700000</v>
      </c>
    </row>
    <row r="11" spans="1:2" x14ac:dyDescent="0.25">
      <c r="A11" t="s">
        <v>544</v>
      </c>
      <c r="B11" s="75">
        <v>981812375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ED11-1236-411B-810F-96AFCB9E1AE8}">
  <dimension ref="A1:J1"/>
  <sheetViews>
    <sheetView showGridLines="0" tabSelected="1" workbookViewId="0">
      <selection activeCell="A3" sqref="A3"/>
    </sheetView>
  </sheetViews>
  <sheetFormatPr defaultColWidth="17" defaultRowHeight="53.25" customHeight="1" x14ac:dyDescent="0.25"/>
  <sheetData>
    <row r="1" spans="1:10" s="27" customFormat="1" ht="53.25" customHeight="1" x14ac:dyDescent="0.25">
      <c r="A1" s="78" t="s">
        <v>560</v>
      </c>
      <c r="B1" s="78"/>
      <c r="C1" s="78"/>
      <c r="D1" s="78"/>
      <c r="E1" s="78"/>
      <c r="F1" s="78"/>
      <c r="G1" s="78"/>
      <c r="H1" s="78"/>
      <c r="I1" s="78"/>
      <c r="J1" s="78"/>
    </row>
  </sheetData>
  <mergeCells count="1">
    <mergeCell ref="A1:J1"/>
  </mergeCells>
  <pageMargins left="0.7" right="0.7" top="0.75" bottom="0.75" header="0.3" footer="0.3"/>
  <pageSetup paperSize="9"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85788-21EE-4364-BF21-5BD4A110B972}">
  <dimension ref="A1:F11"/>
  <sheetViews>
    <sheetView workbookViewId="0">
      <selection activeCell="B2" sqref="B2"/>
    </sheetView>
  </sheetViews>
  <sheetFormatPr defaultColWidth="20.25" defaultRowHeight="15.75" x14ac:dyDescent="0.25"/>
  <cols>
    <col min="1" max="1" width="38.25" customWidth="1"/>
    <col min="2" max="2" width="34.875" customWidth="1"/>
    <col min="3" max="3" width="11.375" customWidth="1"/>
    <col min="5" max="5" width="22" customWidth="1"/>
    <col min="7" max="7" width="28" customWidth="1"/>
  </cols>
  <sheetData>
    <row r="1" spans="1:6" x14ac:dyDescent="0.25">
      <c r="A1" s="56" t="s">
        <v>0</v>
      </c>
      <c r="B1" s="57" t="s">
        <v>4</v>
      </c>
      <c r="C1" s="57" t="s">
        <v>481</v>
      </c>
      <c r="D1" t="s">
        <v>526</v>
      </c>
      <c r="E1" t="s">
        <v>527</v>
      </c>
      <c r="F1" s="56"/>
    </row>
    <row r="2" spans="1:6" x14ac:dyDescent="0.25">
      <c r="A2" s="7" t="s">
        <v>3</v>
      </c>
      <c r="B2" s="27" t="s">
        <v>5</v>
      </c>
      <c r="C2" s="58">
        <v>255</v>
      </c>
      <c r="D2" t="s">
        <v>561</v>
      </c>
      <c r="E2">
        <f>MAX(tblBookDetails[Price])</f>
        <v>389</v>
      </c>
      <c r="F2" s="27"/>
    </row>
    <row r="3" spans="1:6" x14ac:dyDescent="0.25">
      <c r="A3" s="7" t="s">
        <v>6</v>
      </c>
      <c r="B3" s="79" t="s">
        <v>7</v>
      </c>
      <c r="C3" s="58">
        <v>216</v>
      </c>
      <c r="D3" t="s">
        <v>562</v>
      </c>
      <c r="E3">
        <f>MIN(tblBookDetails[Price])</f>
        <v>216</v>
      </c>
      <c r="F3" s="27"/>
    </row>
    <row r="4" spans="1:6" x14ac:dyDescent="0.25">
      <c r="A4" s="7" t="s">
        <v>8</v>
      </c>
      <c r="B4" s="79" t="s">
        <v>9</v>
      </c>
      <c r="C4" s="58">
        <v>375</v>
      </c>
      <c r="F4" s="27"/>
    </row>
    <row r="5" spans="1:6" x14ac:dyDescent="0.25">
      <c r="A5" s="7" t="s">
        <v>10</v>
      </c>
      <c r="B5" s="79" t="s">
        <v>11</v>
      </c>
      <c r="C5" s="58">
        <v>285</v>
      </c>
      <c r="F5" s="27"/>
    </row>
    <row r="6" spans="1:6" x14ac:dyDescent="0.25">
      <c r="A6" s="27" t="s">
        <v>12</v>
      </c>
      <c r="B6" s="79" t="s">
        <v>13</v>
      </c>
      <c r="C6" s="58">
        <v>359</v>
      </c>
      <c r="F6" s="27"/>
    </row>
    <row r="7" spans="1:6" x14ac:dyDescent="0.25">
      <c r="A7" s="7" t="s">
        <v>17</v>
      </c>
      <c r="B7" s="79" t="s">
        <v>18</v>
      </c>
      <c r="C7" s="58">
        <v>349</v>
      </c>
      <c r="F7" s="27"/>
    </row>
    <row r="8" spans="1:6" x14ac:dyDescent="0.25">
      <c r="A8" s="7" t="s">
        <v>486</v>
      </c>
      <c r="B8" s="79" t="s">
        <v>487</v>
      </c>
      <c r="C8" s="58">
        <v>370</v>
      </c>
      <c r="F8" s="27"/>
    </row>
    <row r="9" spans="1:6" x14ac:dyDescent="0.25">
      <c r="A9" s="7" t="s">
        <v>484</v>
      </c>
      <c r="B9" s="79" t="s">
        <v>488</v>
      </c>
      <c r="C9" s="58">
        <v>389</v>
      </c>
      <c r="F9" s="27"/>
    </row>
    <row r="10" spans="1:6" x14ac:dyDescent="0.25">
      <c r="A10" s="7" t="s">
        <v>489</v>
      </c>
      <c r="B10" s="79" t="s">
        <v>490</v>
      </c>
      <c r="C10" s="58">
        <v>225</v>
      </c>
      <c r="F10" s="27"/>
    </row>
    <row r="11" spans="1:6" x14ac:dyDescent="0.25">
      <c r="A11" s="7"/>
      <c r="B11" s="79"/>
      <c r="C11" s="58"/>
    </row>
  </sheetData>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D39"/>
  <sheetViews>
    <sheetView zoomScale="98" zoomScaleNormal="98" workbookViewId="0">
      <selection activeCell="F12" sqref="F12"/>
    </sheetView>
  </sheetViews>
  <sheetFormatPr defaultColWidth="11" defaultRowHeight="15.75" x14ac:dyDescent="0.25"/>
  <cols>
    <col min="1" max="1" width="19" customWidth="1"/>
    <col min="2" max="2" width="7.25" customWidth="1"/>
    <col min="3" max="3" width="12.125" customWidth="1"/>
  </cols>
  <sheetData>
    <row r="2" spans="1:3" x14ac:dyDescent="0.25">
      <c r="A2" s="3"/>
      <c r="B2" s="41"/>
      <c r="C2" s="4"/>
    </row>
    <row r="3" spans="1:3" x14ac:dyDescent="0.25">
      <c r="A3" s="3"/>
      <c r="B3" s="41"/>
      <c r="C3" s="4"/>
    </row>
    <row r="4" spans="1:3" x14ac:dyDescent="0.25">
      <c r="A4" s="3" t="s">
        <v>549</v>
      </c>
      <c r="B4" s="41">
        <v>12345566777777</v>
      </c>
      <c r="C4" s="4">
        <v>44969</v>
      </c>
    </row>
    <row r="9" spans="1:3" x14ac:dyDescent="0.25">
      <c r="A9" s="76" t="s">
        <v>550</v>
      </c>
    </row>
    <row r="11" spans="1:3" x14ac:dyDescent="0.25">
      <c r="A11" s="3" t="s">
        <v>551</v>
      </c>
      <c r="B11" s="3" t="s">
        <v>552</v>
      </c>
      <c r="C11" s="3" t="s">
        <v>553</v>
      </c>
    </row>
    <row r="12" spans="1:3" x14ac:dyDescent="0.25">
      <c r="A12">
        <v>100</v>
      </c>
      <c r="B12">
        <v>5</v>
      </c>
      <c r="C12" s="77">
        <f>IF(B12=0,"Not Possible",A12/B12)</f>
        <v>20</v>
      </c>
    </row>
    <row r="13" spans="1:3" x14ac:dyDescent="0.25">
      <c r="A13">
        <v>300</v>
      </c>
      <c r="B13">
        <v>9</v>
      </c>
      <c r="C13" s="77">
        <f t="shared" ref="C13:C16" si="0">IF(B13=0,"Not Possible",A13/B13)</f>
        <v>33.333333333333336</v>
      </c>
    </row>
    <row r="14" spans="1:3" x14ac:dyDescent="0.25">
      <c r="A14">
        <v>50</v>
      </c>
      <c r="B14">
        <v>0</v>
      </c>
      <c r="C14" s="77" t="str">
        <f t="shared" si="0"/>
        <v>Not Possible</v>
      </c>
    </row>
    <row r="15" spans="1:3" x14ac:dyDescent="0.25">
      <c r="A15">
        <v>90</v>
      </c>
      <c r="B15">
        <v>9</v>
      </c>
      <c r="C15" s="77">
        <f t="shared" si="0"/>
        <v>10</v>
      </c>
    </row>
    <row r="16" spans="1:3" x14ac:dyDescent="0.25">
      <c r="A16">
        <v>90</v>
      </c>
      <c r="B16">
        <v>0</v>
      </c>
      <c r="C16" s="77" t="str">
        <f t="shared" si="0"/>
        <v>Not Possible</v>
      </c>
    </row>
    <row r="18" spans="1:4" x14ac:dyDescent="0.25">
      <c r="A18" s="3"/>
    </row>
    <row r="19" spans="1:4" x14ac:dyDescent="0.25">
      <c r="A19" s="3" t="s">
        <v>554</v>
      </c>
      <c r="B19" t="e" cm="1">
        <f t="array" aca="1" ref="B19" ca="1">SUUM(10,20)</f>
        <v>#NAME?</v>
      </c>
      <c r="C19" t="e" cm="1">
        <f t="array" aca="1" ref="C19" ca="1">vloookup()</f>
        <v>#NAME?</v>
      </c>
    </row>
    <row r="23" spans="1:4" x14ac:dyDescent="0.25">
      <c r="A23" s="3" t="s">
        <v>555</v>
      </c>
      <c r="B23" t="s">
        <v>556</v>
      </c>
      <c r="C23" t="s">
        <v>557</v>
      </c>
      <c r="D23" t="e">
        <f>B23+C23</f>
        <v>#VALUE!</v>
      </c>
    </row>
    <row r="24" spans="1:4" x14ac:dyDescent="0.25">
      <c r="B24">
        <v>20</v>
      </c>
      <c r="C24">
        <v>30</v>
      </c>
      <c r="D24">
        <f>B24+C24</f>
        <v>50</v>
      </c>
    </row>
    <row r="26" spans="1:4" x14ac:dyDescent="0.25">
      <c r="A26" s="3" t="s">
        <v>558</v>
      </c>
      <c r="B26">
        <v>10</v>
      </c>
      <c r="C26">
        <v>20</v>
      </c>
      <c r="D26">
        <f>SUM(B26,C26)</f>
        <v>30</v>
      </c>
    </row>
    <row r="29" spans="1:4" x14ac:dyDescent="0.25">
      <c r="A29" s="3" t="s">
        <v>559</v>
      </c>
      <c r="B29" t="e">
        <f>SQRT(-9)</f>
        <v>#NUM!</v>
      </c>
      <c r="C29" t="e">
        <f>POWER(2,10000000000000)</f>
        <v>#NUM!</v>
      </c>
    </row>
    <row r="34" spans="1:3" x14ac:dyDescent="0.25">
      <c r="A34" s="3" t="s">
        <v>551</v>
      </c>
      <c r="B34" s="3" t="s">
        <v>552</v>
      </c>
    </row>
    <row r="35" spans="1:3" x14ac:dyDescent="0.25">
      <c r="A35">
        <v>100</v>
      </c>
      <c r="B35">
        <v>5</v>
      </c>
      <c r="C35" s="77">
        <f>IFERROR(A35/B35,"Can't Divide")</f>
        <v>20</v>
      </c>
    </row>
    <row r="36" spans="1:3" x14ac:dyDescent="0.25">
      <c r="A36">
        <v>300</v>
      </c>
      <c r="B36">
        <v>9</v>
      </c>
      <c r="C36" s="77">
        <f t="shared" ref="C36:C39" si="1">IFERROR(A36/B36,"Can't Divide")</f>
        <v>33.333333333333336</v>
      </c>
    </row>
    <row r="37" spans="1:3" x14ac:dyDescent="0.25">
      <c r="A37">
        <v>50</v>
      </c>
      <c r="B37">
        <v>0</v>
      </c>
      <c r="C37" s="77" t="str">
        <f t="shared" si="1"/>
        <v>Can't Divide</v>
      </c>
    </row>
    <row r="38" spans="1:3" x14ac:dyDescent="0.25">
      <c r="A38">
        <v>90</v>
      </c>
      <c r="B38">
        <v>9</v>
      </c>
      <c r="C38" s="77">
        <f t="shared" si="1"/>
        <v>10</v>
      </c>
    </row>
    <row r="39" spans="1:3" x14ac:dyDescent="0.25">
      <c r="A39">
        <v>90</v>
      </c>
      <c r="B39">
        <v>0</v>
      </c>
      <c r="C39" s="77" t="str">
        <f t="shared" si="1"/>
        <v>Can't Divide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1_Basics</vt:lpstr>
      <vt:lpstr>1_InsDelHide</vt:lpstr>
      <vt:lpstr>2_AutoFill</vt:lpstr>
      <vt:lpstr>2_FlashFill</vt:lpstr>
      <vt:lpstr>3_Home</vt:lpstr>
      <vt:lpstr>3_Merge</vt:lpstr>
      <vt:lpstr>3_ConditionalF</vt:lpstr>
      <vt:lpstr>3_AutofitColumn</vt:lpstr>
      <vt:lpstr>Sheet2</vt:lpstr>
      <vt:lpstr>3_FindSelect</vt:lpstr>
      <vt:lpstr>3_Sort</vt:lpstr>
      <vt:lpstr>3_Filter</vt:lpstr>
      <vt:lpstr>4_FreezeSplit</vt:lpstr>
      <vt:lpstr>5_Functions</vt:lpstr>
      <vt:lpstr>6_AbsRelReferences</vt:lpstr>
      <vt:lpstr>7_LogicalF</vt:lpstr>
      <vt:lpstr>7_AndOR</vt:lpstr>
      <vt:lpstr>8_TextF</vt:lpstr>
      <vt:lpstr>9_VLookUp</vt:lpstr>
      <vt:lpstr>9_VLookUpError</vt:lpstr>
      <vt:lpstr>10_Table</vt:lpstr>
      <vt:lpstr>10_Charts</vt:lpstr>
      <vt:lpstr>Sheet4</vt:lpstr>
      <vt:lpstr>11_PivotTable</vt:lpstr>
      <vt:lpstr>11_PvtTblSuggestion</vt:lpstr>
      <vt:lpstr>12_Dashboard</vt:lpstr>
      <vt:lpstr>12_DataforDashboard</vt:lpstr>
      <vt:lpstr>12_Errors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abarna k</cp:lastModifiedBy>
  <dcterms:created xsi:type="dcterms:W3CDTF">2023-02-05T09:53:49Z</dcterms:created>
  <dcterms:modified xsi:type="dcterms:W3CDTF">2024-12-29T17:25:09Z</dcterms:modified>
</cp:coreProperties>
</file>