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mikebriggs/Documents/UCLA Teaching/EE3/18F_ECE3/ Project/"/>
    </mc:Choice>
  </mc:AlternateContent>
  <xr:revisionPtr revIDLastSave="0" documentId="13_ncr:1_{5B1989D4-DAA5-774E-AB40-68DC6B884839}" xr6:coauthVersionLast="36" xr6:coauthVersionMax="36" xr10:uidLastSave="{00000000-0000-0000-0000-000000000000}"/>
  <bookViews>
    <workbookView xWindow="2260" yWindow="460" windowWidth="34760" windowHeight="22520" tabRatio="500" xr2:uid="{00000000-000D-0000-FFFF-FFFF00000000}"/>
  </bookViews>
  <sheets>
    <sheet name="Sheet1" sheetId="1" r:id="rId1"/>
  </sheet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9" i="1" l="1"/>
  <c r="D29" i="1" s="1"/>
  <c r="G29" i="1"/>
  <c r="H29" i="1" s="1"/>
  <c r="K29" i="1"/>
  <c r="L29" i="1"/>
  <c r="C30" i="1"/>
  <c r="D30" i="1"/>
  <c r="G30" i="1"/>
  <c r="H30" i="1"/>
  <c r="K30" i="1"/>
  <c r="L30" i="1"/>
  <c r="C31" i="1"/>
  <c r="D31" i="1"/>
  <c r="G31" i="1"/>
  <c r="H31" i="1"/>
  <c r="K31" i="1"/>
  <c r="L31" i="1"/>
  <c r="C32" i="1"/>
  <c r="D32" i="1"/>
  <c r="G32" i="1"/>
  <c r="H32" i="1"/>
  <c r="K32" i="1"/>
  <c r="L32" i="1"/>
  <c r="C33" i="1"/>
  <c r="D33" i="1"/>
  <c r="G33" i="1"/>
  <c r="H33" i="1"/>
  <c r="K33" i="1"/>
  <c r="L33" i="1"/>
  <c r="C34" i="1"/>
  <c r="D34" i="1"/>
  <c r="G34" i="1"/>
  <c r="H34" i="1"/>
  <c r="K34" i="1"/>
  <c r="L34" i="1"/>
  <c r="C35" i="1"/>
  <c r="D35" i="1"/>
  <c r="G35" i="1"/>
  <c r="H35" i="1"/>
  <c r="K35" i="1"/>
  <c r="L35" i="1"/>
  <c r="C36" i="1"/>
  <c r="D36" i="1"/>
  <c r="G36" i="1"/>
  <c r="H36" i="1"/>
  <c r="K36" i="1"/>
  <c r="L36" i="1"/>
  <c r="C37" i="1"/>
  <c r="D37" i="1"/>
  <c r="G37" i="1"/>
  <c r="H37" i="1"/>
  <c r="K37" i="1"/>
  <c r="L37" i="1"/>
  <c r="C38" i="1"/>
  <c r="D38" i="1"/>
  <c r="G38" i="1"/>
  <c r="H38" i="1"/>
  <c r="K38" i="1"/>
  <c r="L38" i="1"/>
  <c r="C39" i="1"/>
  <c r="D39" i="1"/>
  <c r="G39" i="1"/>
  <c r="H39" i="1"/>
  <c r="K39" i="1"/>
  <c r="L39" i="1"/>
  <c r="B40" i="1"/>
  <c r="C40" i="1"/>
  <c r="D40" i="1" s="1"/>
  <c r="F40" i="1"/>
  <c r="G40" i="1"/>
  <c r="H40" i="1"/>
  <c r="J40" i="1"/>
  <c r="K40" i="1" s="1"/>
  <c r="L40" i="1" s="1"/>
  <c r="B41" i="1"/>
  <c r="C41" i="1" s="1"/>
  <c r="D41" i="1" s="1"/>
  <c r="F41" i="1"/>
  <c r="G41" i="1" s="1"/>
  <c r="H41" i="1" s="1"/>
  <c r="J41" i="1"/>
  <c r="K41" i="1" s="1"/>
  <c r="L41" i="1" s="1"/>
  <c r="B42" i="1"/>
  <c r="C42" i="1"/>
  <c r="D42" i="1" s="1"/>
  <c r="F42" i="1"/>
  <c r="G42" i="1" s="1"/>
  <c r="H42" i="1" s="1"/>
  <c r="J42" i="1"/>
  <c r="K42" i="1"/>
  <c r="L42" i="1" s="1"/>
  <c r="B43" i="1"/>
  <c r="C43" i="1"/>
  <c r="D43" i="1"/>
  <c r="F43" i="1"/>
  <c r="G43" i="1"/>
  <c r="H43" i="1" s="1"/>
  <c r="J43" i="1"/>
  <c r="K43" i="1"/>
  <c r="L43" i="1" s="1"/>
  <c r="B44" i="1"/>
  <c r="C44" i="1"/>
  <c r="D44" i="1" s="1"/>
  <c r="F44" i="1"/>
  <c r="G44" i="1" s="1"/>
  <c r="H44" i="1" s="1"/>
  <c r="J44" i="1"/>
  <c r="K44" i="1"/>
  <c r="L44" i="1" s="1"/>
  <c r="B45" i="1"/>
  <c r="C45" i="1" s="1"/>
  <c r="D45" i="1" s="1"/>
  <c r="F45" i="1"/>
  <c r="G45" i="1"/>
  <c r="H45" i="1"/>
  <c r="J45" i="1"/>
  <c r="K45" i="1" s="1"/>
  <c r="L45" i="1" s="1"/>
  <c r="B46" i="1"/>
  <c r="C46" i="1"/>
  <c r="D46" i="1" s="1"/>
  <c r="F46" i="1"/>
  <c r="G46" i="1"/>
  <c r="H46" i="1"/>
  <c r="J46" i="1"/>
  <c r="K46" i="1" s="1"/>
  <c r="L46" i="1" s="1"/>
  <c r="B47" i="1"/>
  <c r="C47" i="1" s="1"/>
  <c r="D47" i="1" s="1"/>
  <c r="F47" i="1"/>
  <c r="G47" i="1"/>
  <c r="H47" i="1" s="1"/>
  <c r="J47" i="1"/>
  <c r="K47" i="1" s="1"/>
  <c r="L47" i="1" s="1"/>
  <c r="C48" i="1"/>
  <c r="D48" i="1"/>
  <c r="G48" i="1"/>
  <c r="H48" i="1"/>
  <c r="K48" i="1"/>
  <c r="L48" i="1"/>
  <c r="C49" i="1"/>
  <c r="D49" i="1"/>
  <c r="G49" i="1"/>
  <c r="H49" i="1"/>
  <c r="K49" i="1"/>
  <c r="L49" i="1"/>
  <c r="C50" i="1"/>
  <c r="D50" i="1"/>
  <c r="G50" i="1"/>
  <c r="H50" i="1"/>
  <c r="K50" i="1"/>
  <c r="L50" i="1"/>
  <c r="B51" i="1"/>
  <c r="C51" i="1"/>
  <c r="D51" i="1" s="1"/>
  <c r="F51" i="1"/>
  <c r="G51" i="1" s="1"/>
  <c r="H51" i="1" s="1"/>
  <c r="J51" i="1"/>
  <c r="K51" i="1"/>
  <c r="L51" i="1"/>
  <c r="B52" i="1"/>
  <c r="C52" i="1" s="1"/>
  <c r="D52" i="1" s="1"/>
  <c r="F52" i="1"/>
  <c r="G52" i="1"/>
  <c r="H52" i="1" s="1"/>
  <c r="J52" i="1"/>
  <c r="K52" i="1"/>
  <c r="L52" i="1"/>
  <c r="B53" i="1"/>
  <c r="C53" i="1" s="1"/>
  <c r="D53" i="1" s="1"/>
  <c r="F53" i="1"/>
  <c r="G53" i="1" s="1"/>
  <c r="H53" i="1" s="1"/>
  <c r="J53" i="1"/>
  <c r="K53" i="1"/>
  <c r="L53" i="1" s="1"/>
  <c r="B54" i="1"/>
  <c r="C54" i="1" s="1"/>
  <c r="D54" i="1" s="1"/>
  <c r="F54" i="1"/>
  <c r="G54" i="1"/>
  <c r="H54" i="1" s="1"/>
  <c r="J54" i="1"/>
  <c r="K54" i="1" s="1"/>
  <c r="L54" i="1" s="1"/>
  <c r="B55" i="1"/>
  <c r="C55" i="1"/>
  <c r="D55" i="1" s="1"/>
  <c r="F55" i="1"/>
  <c r="G55" i="1"/>
  <c r="H55" i="1" s="1"/>
  <c r="J55" i="1"/>
  <c r="K55" i="1" s="1"/>
  <c r="L55" i="1" s="1"/>
  <c r="B56" i="1"/>
  <c r="C56" i="1" s="1"/>
  <c r="D56" i="1" s="1"/>
  <c r="F56" i="1"/>
  <c r="G56" i="1"/>
  <c r="H56" i="1"/>
  <c r="J56" i="1"/>
  <c r="K56" i="1" s="1"/>
  <c r="L56" i="1" s="1"/>
  <c r="B57" i="1"/>
  <c r="C57" i="1"/>
  <c r="D57" i="1" s="1"/>
  <c r="F57" i="1"/>
  <c r="G57" i="1" s="1"/>
  <c r="H57" i="1" s="1"/>
  <c r="J57" i="1"/>
  <c r="K57" i="1"/>
  <c r="L57" i="1" s="1"/>
  <c r="B58" i="1"/>
  <c r="C58" i="1"/>
  <c r="D58" i="1" s="1"/>
  <c r="F58" i="1"/>
  <c r="G58" i="1" s="1"/>
  <c r="H58" i="1" s="1"/>
  <c r="J58" i="1"/>
  <c r="K58" i="1" s="1"/>
  <c r="L58" i="1" s="1"/>
  <c r="C59" i="1"/>
  <c r="D59" i="1"/>
  <c r="G59" i="1"/>
  <c r="H59" i="1"/>
  <c r="K59" i="1"/>
  <c r="L59" i="1"/>
  <c r="C60" i="1"/>
  <c r="D60" i="1"/>
  <c r="G60" i="1"/>
  <c r="H60" i="1"/>
  <c r="K60" i="1"/>
  <c r="L60" i="1"/>
  <c r="C61" i="1"/>
  <c r="D61" i="1"/>
  <c r="G61" i="1"/>
  <c r="H61" i="1"/>
  <c r="K61" i="1"/>
  <c r="L61" i="1"/>
  <c r="C62" i="1"/>
  <c r="D62" i="1"/>
  <c r="G62" i="1"/>
  <c r="H62" i="1"/>
  <c r="K62" i="1"/>
  <c r="L62" i="1"/>
  <c r="C63" i="1"/>
  <c r="D63" i="1"/>
  <c r="G63" i="1"/>
  <c r="H63" i="1"/>
  <c r="K63" i="1"/>
  <c r="L63" i="1"/>
  <c r="C64" i="1"/>
  <c r="D64" i="1"/>
  <c r="G64" i="1"/>
  <c r="H64" i="1"/>
  <c r="K64" i="1"/>
  <c r="L64" i="1"/>
  <c r="C65" i="1"/>
  <c r="D65" i="1"/>
  <c r="G65" i="1"/>
  <c r="H65" i="1"/>
  <c r="K65" i="1"/>
  <c r="L65" i="1"/>
  <c r="C66" i="1"/>
  <c r="D66" i="1"/>
  <c r="G66" i="1"/>
  <c r="H66" i="1"/>
  <c r="K66" i="1"/>
  <c r="L66" i="1"/>
  <c r="C67" i="1"/>
  <c r="D67" i="1"/>
  <c r="G67" i="1"/>
  <c r="H67" i="1"/>
  <c r="K67" i="1"/>
  <c r="L67" i="1"/>
  <c r="C68" i="1"/>
  <c r="D68" i="1"/>
  <c r="G68" i="1"/>
  <c r="H68" i="1"/>
  <c r="K68" i="1"/>
  <c r="L68" i="1"/>
  <c r="C69" i="1"/>
  <c r="D69" i="1"/>
  <c r="G69" i="1"/>
  <c r="H69" i="1"/>
  <c r="K69" i="1"/>
  <c r="L69" i="1"/>
  <c r="O65" i="1" l="1"/>
  <c r="P65" i="1" s="1"/>
  <c r="Q65" i="1"/>
  <c r="R65" i="1"/>
  <c r="S65" i="1"/>
  <c r="T65" i="1" s="1"/>
  <c r="O66" i="1"/>
  <c r="P66" i="1"/>
  <c r="Q66" i="1"/>
  <c r="R66" i="1"/>
  <c r="S66" i="1"/>
  <c r="T66" i="1" s="1"/>
  <c r="O67" i="1"/>
  <c r="P67" i="1" s="1"/>
  <c r="Q67" i="1"/>
  <c r="R67" i="1" s="1"/>
  <c r="S67" i="1"/>
  <c r="T67" i="1"/>
  <c r="O68" i="1"/>
  <c r="P68" i="1" s="1"/>
  <c r="Q68" i="1"/>
  <c r="R68" i="1"/>
  <c r="S68" i="1"/>
  <c r="T68" i="1" s="1"/>
  <c r="O69" i="1"/>
  <c r="P69" i="1" s="1"/>
  <c r="Q69" i="1"/>
  <c r="R69" i="1"/>
  <c r="S69" i="1"/>
  <c r="T69" i="1" s="1"/>
  <c r="O29" i="1"/>
  <c r="P29" i="1" s="1"/>
  <c r="Q29" i="1"/>
  <c r="R29" i="1"/>
  <c r="S29" i="1"/>
  <c r="T29" i="1" s="1"/>
  <c r="O30" i="1"/>
  <c r="P30" i="1"/>
  <c r="Q30" i="1"/>
  <c r="R30" i="1" s="1"/>
  <c r="S30" i="1"/>
  <c r="T30" i="1" s="1"/>
  <c r="O31" i="1"/>
  <c r="P31" i="1"/>
  <c r="Q31" i="1"/>
  <c r="R31" i="1" s="1"/>
  <c r="S31" i="1"/>
  <c r="T31" i="1"/>
  <c r="O32" i="1"/>
  <c r="P32" i="1" s="1"/>
  <c r="Q32" i="1"/>
  <c r="R32" i="1" s="1"/>
  <c r="S32" i="1"/>
  <c r="T32" i="1" s="1"/>
  <c r="O33" i="1"/>
  <c r="P33" i="1" s="1"/>
  <c r="Q33" i="1"/>
  <c r="R33" i="1"/>
  <c r="S33" i="1"/>
  <c r="T33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T38" i="1" s="1"/>
  <c r="S37" i="1"/>
  <c r="T37" i="1" s="1"/>
  <c r="S36" i="1"/>
  <c r="S35" i="1"/>
  <c r="S34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T36" i="1"/>
  <c r="T35" i="1"/>
  <c r="T34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V29" i="1" l="1"/>
  <c r="V65" i="1"/>
  <c r="W65" i="1" s="1"/>
  <c r="U32" i="1"/>
  <c r="W32" i="1" s="1"/>
  <c r="V66" i="1"/>
  <c r="W66" i="1" s="1"/>
  <c r="V69" i="1"/>
  <c r="W69" i="1" s="1"/>
  <c r="U66" i="1"/>
  <c r="V31" i="1"/>
  <c r="V33" i="1"/>
  <c r="U69" i="1"/>
  <c r="V67" i="1"/>
  <c r="W67" i="1" s="1"/>
  <c r="U33" i="1"/>
  <c r="W33" i="1" s="1"/>
  <c r="U29" i="1"/>
  <c r="W29" i="1" s="1"/>
  <c r="U68" i="1"/>
  <c r="U65" i="1"/>
  <c r="U67" i="1"/>
  <c r="V68" i="1"/>
  <c r="W68" i="1" s="1"/>
  <c r="U31" i="1"/>
  <c r="W31" i="1" s="1"/>
  <c r="V30" i="1"/>
  <c r="U30" i="1"/>
  <c r="W30" i="1" s="1"/>
  <c r="V32" i="1"/>
  <c r="Q34" i="1"/>
  <c r="Q35" i="1"/>
  <c r="Q36" i="1"/>
  <c r="Q37" i="1"/>
  <c r="Q38" i="1"/>
  <c r="P60" i="1"/>
  <c r="T43" i="1"/>
  <c r="T42" i="1"/>
  <c r="T41" i="1"/>
  <c r="T40" i="1"/>
  <c r="T39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V39" i="1" l="1"/>
  <c r="V42" i="1"/>
  <c r="V40" i="1"/>
  <c r="U60" i="1"/>
  <c r="V41" i="1"/>
  <c r="V43" i="1"/>
  <c r="P58" i="1"/>
  <c r="U58" i="1" s="1"/>
  <c r="P64" i="1"/>
  <c r="U64" i="1" s="1"/>
  <c r="P61" i="1"/>
  <c r="U61" i="1" s="1"/>
  <c r="P56" i="1"/>
  <c r="U56" i="1" s="1"/>
  <c r="P59" i="1"/>
  <c r="U59" i="1" s="1"/>
  <c r="P57" i="1"/>
  <c r="U57" i="1" s="1"/>
  <c r="P62" i="1"/>
  <c r="U62" i="1" s="1"/>
  <c r="P63" i="1"/>
  <c r="U63" i="1" s="1"/>
  <c r="P55" i="1"/>
  <c r="U55" i="1" s="1"/>
  <c r="R36" i="1"/>
  <c r="V36" i="1" s="1"/>
  <c r="R34" i="1"/>
  <c r="V34" i="1" s="1"/>
  <c r="R35" i="1"/>
  <c r="V35" i="1" s="1"/>
  <c r="R37" i="1"/>
  <c r="V37" i="1" s="1"/>
  <c r="R38" i="1"/>
  <c r="V38" i="1" s="1"/>
  <c r="T45" i="1"/>
  <c r="V45" i="1" s="1"/>
  <c r="T46" i="1"/>
  <c r="V46" i="1" s="1"/>
  <c r="T47" i="1"/>
  <c r="V47" i="1" s="1"/>
  <c r="T48" i="1"/>
  <c r="V48" i="1" s="1"/>
  <c r="T49" i="1"/>
  <c r="V49" i="1" s="1"/>
  <c r="T58" i="1"/>
  <c r="V58" i="1" s="1"/>
  <c r="T59" i="1"/>
  <c r="V59" i="1" s="1"/>
  <c r="T60" i="1"/>
  <c r="V60" i="1" s="1"/>
  <c r="T44" i="1"/>
  <c r="V44" i="1" s="1"/>
  <c r="P39" i="1"/>
  <c r="U39" i="1" s="1"/>
  <c r="P40" i="1"/>
  <c r="U40" i="1" s="1"/>
  <c r="P53" i="1"/>
  <c r="U53" i="1" s="1"/>
  <c r="P34" i="1"/>
  <c r="P41" i="1"/>
  <c r="U41" i="1" s="1"/>
  <c r="P42" i="1"/>
  <c r="U42" i="1" s="1"/>
  <c r="T50" i="1"/>
  <c r="V50" i="1" s="1"/>
  <c r="T51" i="1"/>
  <c r="V51" i="1" s="1"/>
  <c r="T52" i="1"/>
  <c r="V52" i="1" s="1"/>
  <c r="T53" i="1"/>
  <c r="V53" i="1" s="1"/>
  <c r="T54" i="1"/>
  <c r="V54" i="1" s="1"/>
  <c r="T55" i="1"/>
  <c r="V55" i="1" s="1"/>
  <c r="T56" i="1"/>
  <c r="V56" i="1" s="1"/>
  <c r="T57" i="1"/>
  <c r="V57" i="1" s="1"/>
  <c r="T61" i="1"/>
  <c r="V61" i="1" s="1"/>
  <c r="T62" i="1"/>
  <c r="V62" i="1" s="1"/>
  <c r="T63" i="1"/>
  <c r="V63" i="1" s="1"/>
  <c r="T64" i="1"/>
  <c r="V64" i="1" s="1"/>
  <c r="U34" i="1" l="1"/>
  <c r="W34" i="1" s="1"/>
  <c r="W55" i="1"/>
  <c r="W54" i="1"/>
  <c r="W64" i="1"/>
  <c r="W53" i="1"/>
  <c r="W52" i="1"/>
  <c r="W62" i="1"/>
  <c r="W60" i="1"/>
  <c r="W56" i="1"/>
  <c r="W63" i="1"/>
  <c r="W61" i="1"/>
  <c r="W50" i="1"/>
  <c r="W59" i="1"/>
  <c r="W51" i="1"/>
  <c r="W57" i="1"/>
  <c r="W58" i="1"/>
  <c r="W41" i="1"/>
  <c r="W40" i="1"/>
  <c r="W42" i="1"/>
  <c r="W39" i="1"/>
  <c r="P46" i="1"/>
  <c r="U46" i="1" s="1"/>
  <c r="P47" i="1"/>
  <c r="U47" i="1" s="1"/>
  <c r="P45" i="1"/>
  <c r="U45" i="1" s="1"/>
  <c r="P52" i="1"/>
  <c r="U52" i="1" s="1"/>
  <c r="P54" i="1"/>
  <c r="U54" i="1" s="1"/>
  <c r="P44" i="1"/>
  <c r="U44" i="1" s="1"/>
  <c r="P51" i="1"/>
  <c r="U51" i="1" s="1"/>
  <c r="P43" i="1"/>
  <c r="U43" i="1" s="1"/>
  <c r="P50" i="1"/>
  <c r="U50" i="1" s="1"/>
  <c r="P49" i="1"/>
  <c r="U49" i="1" s="1"/>
  <c r="P48" i="1"/>
  <c r="U48" i="1" s="1"/>
  <c r="P37" i="1"/>
  <c r="U37" i="1" s="1"/>
  <c r="P36" i="1"/>
  <c r="U36" i="1" s="1"/>
  <c r="P38" i="1"/>
  <c r="U38" i="1" s="1"/>
  <c r="P35" i="1"/>
  <c r="U35" i="1" s="1"/>
  <c r="W35" i="1" l="1"/>
  <c r="W48" i="1"/>
  <c r="W45" i="1"/>
  <c r="W38" i="1"/>
  <c r="W44" i="1"/>
  <c r="W36" i="1"/>
  <c r="W37" i="1"/>
  <c r="W49" i="1"/>
  <c r="W47" i="1"/>
  <c r="W46" i="1"/>
  <c r="W43" i="1"/>
</calcChain>
</file>

<file path=xl/sharedStrings.xml><?xml version="1.0" encoding="utf-8"?>
<sst xmlns="http://schemas.openxmlformats.org/spreadsheetml/2006/main" count="29" uniqueCount="17">
  <si>
    <t>LEFT</t>
  </si>
  <si>
    <t>mm</t>
  </si>
  <si>
    <t>ADC</t>
  </si>
  <si>
    <t>RIGHT</t>
  </si>
  <si>
    <t>Volts</t>
  </si>
  <si>
    <t> </t>
  </si>
  <si>
    <t>realADC</t>
  </si>
  <si>
    <t>CENTER</t>
  </si>
  <si>
    <t>Car
Center
Position</t>
  </si>
  <si>
    <t>Left Sensor</t>
  </si>
  <si>
    <t>Right Sensor</t>
  </si>
  <si>
    <t>Fused
Output</t>
  </si>
  <si>
    <t>Lft-Ctr
Fused
Output</t>
  </si>
  <si>
    <t>Ctr-Rt                                                                                                                                                                                                                                                                Fused                                                                                                                                                                                                                                                                Output</t>
  </si>
  <si>
    <t>Car Center Sensor</t>
  </si>
  <si>
    <t>Line w/resp
Sens. Center</t>
  </si>
  <si>
    <t>Common Em
Sensor 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</si>
</sst>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0.000"/>
    <numFmt numFmtId="166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3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2">
    <xf numFmtId="0" fontId="0" fillId="0" borderId="0" xfId="0"/>
    <xf numFmtId="165" fontId="0" fillId="0" borderId="0" xfId="0" applyNumberFormat="1"/>
    <xf numFmtId="0" fontId="0" fillId="0" borderId="2" xfId="0" applyBorder="1"/>
    <xf numFmtId="0" fontId="0" fillId="0" borderId="0" xfId="0" applyBorder="1"/>
    <xf numFmtId="165" fontId="0" fillId="0" borderId="3" xfId="0" applyNumberFormat="1" applyBorder="1"/>
    <xf numFmtId="0" fontId="0" fillId="0" borderId="4" xfId="0" applyBorder="1"/>
    <xf numFmtId="0" fontId="0" fillId="0" borderId="5" xfId="0" applyBorder="1"/>
    <xf numFmtId="165" fontId="0" fillId="0" borderId="6" xfId="0" applyNumberFormat="1" applyBorder="1"/>
    <xf numFmtId="165" fontId="0" fillId="0" borderId="0" xfId="0" applyNumberFormat="1" applyBorder="1"/>
    <xf numFmtId="0" fontId="0" fillId="0" borderId="10" xfId="0" applyBorder="1"/>
    <xf numFmtId="0" fontId="0" fillId="0" borderId="12" xfId="0" applyBorder="1"/>
    <xf numFmtId="0" fontId="0" fillId="0" borderId="11" xfId="0" applyBorder="1"/>
    <xf numFmtId="0" fontId="0" fillId="0" borderId="2" xfId="0" applyBorder="1" applyAlignment="1">
      <alignment horizontal="center"/>
    </xf>
    <xf numFmtId="2" fontId="0" fillId="0" borderId="8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0" fontId="0" fillId="0" borderId="8" xfId="0" applyBorder="1" applyAlignment="1">
      <alignment horizontal="center"/>
    </xf>
    <xf numFmtId="166" fontId="0" fillId="0" borderId="3" xfId="0" applyNumberFormat="1" applyBorder="1" applyAlignment="1">
      <alignment horizontal="center"/>
    </xf>
    <xf numFmtId="166" fontId="0" fillId="0" borderId="2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wrapText="1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wrapText="1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12" xfId="0" applyBorder="1" applyAlignment="1">
      <alignment horizontal="center"/>
    </xf>
  </cellXfs>
  <cellStyles count="3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6.8750000000000006E-2"/>
          <c:y val="2.9478458049886601E-2"/>
          <c:w val="0.79799135703740098"/>
          <c:h val="0.89070294784580495"/>
        </c:manualLayout>
      </c:layout>
      <c:scatterChart>
        <c:scatterStyle val="lineMarker"/>
        <c:varyColors val="0"/>
        <c:ser>
          <c:idx val="0"/>
          <c:order val="0"/>
          <c:spPr>
            <a:ln w="25400">
              <a:solidFill>
                <a:schemeClr val="bg2">
                  <a:lumMod val="50000"/>
                </a:schemeClr>
              </a:solidFill>
            </a:ln>
            <a:effectLst/>
          </c:spPr>
          <c:marker>
            <c:spPr>
              <a:solidFill>
                <a:schemeClr val="bg2">
                  <a:lumMod val="50000"/>
                </a:schemeClr>
              </a:solidFill>
              <a:ln>
                <a:solidFill>
                  <a:schemeClr val="bg2">
                    <a:lumMod val="50000"/>
                  </a:schemeClr>
                </a:solidFill>
              </a:ln>
              <a:effectLst/>
            </c:spPr>
          </c:marker>
          <c:xVal>
            <c:numRef>
              <c:f>Sheet1!$N$34:$N$54</c:f>
              <c:numCache>
                <c:formatCode>General</c:formatCode>
                <c:ptCount val="21"/>
                <c:pt idx="0">
                  <c:v>-30</c:v>
                </c:pt>
                <c:pt idx="1">
                  <c:v>-28</c:v>
                </c:pt>
                <c:pt idx="2">
                  <c:v>-26</c:v>
                </c:pt>
                <c:pt idx="3">
                  <c:v>-24</c:v>
                </c:pt>
                <c:pt idx="4">
                  <c:v>-22</c:v>
                </c:pt>
                <c:pt idx="5">
                  <c:v>-20</c:v>
                </c:pt>
                <c:pt idx="6">
                  <c:v>-18</c:v>
                </c:pt>
                <c:pt idx="7">
                  <c:v>-16</c:v>
                </c:pt>
                <c:pt idx="8">
                  <c:v>-14</c:v>
                </c:pt>
                <c:pt idx="9">
                  <c:v>-12</c:v>
                </c:pt>
                <c:pt idx="10">
                  <c:v>-10</c:v>
                </c:pt>
                <c:pt idx="11">
                  <c:v>-8</c:v>
                </c:pt>
                <c:pt idx="12">
                  <c:v>-6</c:v>
                </c:pt>
                <c:pt idx="13">
                  <c:v>-4</c:v>
                </c:pt>
                <c:pt idx="14">
                  <c:v>-2</c:v>
                </c:pt>
                <c:pt idx="15">
                  <c:v>0</c:v>
                </c:pt>
                <c:pt idx="16">
                  <c:v>2</c:v>
                </c:pt>
                <c:pt idx="17">
                  <c:v>4</c:v>
                </c:pt>
                <c:pt idx="18">
                  <c:v>6</c:v>
                </c:pt>
                <c:pt idx="19">
                  <c:v>8</c:v>
                </c:pt>
                <c:pt idx="20">
                  <c:v>10</c:v>
                </c:pt>
              </c:numCache>
            </c:numRef>
          </c:xVal>
          <c:yVal>
            <c:numRef>
              <c:f>Sheet1!$U$34:$U$54</c:f>
              <c:numCache>
                <c:formatCode>0.00</c:formatCode>
                <c:ptCount val="21"/>
                <c:pt idx="0">
                  <c:v>-5.6455356358754978</c:v>
                </c:pt>
                <c:pt idx="1">
                  <c:v>-5.9577594852495803</c:v>
                </c:pt>
                <c:pt idx="2">
                  <c:v>-6</c:v>
                </c:pt>
                <c:pt idx="3">
                  <c:v>-6</c:v>
                </c:pt>
                <c:pt idx="4">
                  <c:v>-6</c:v>
                </c:pt>
                <c:pt idx="5">
                  <c:v>-6</c:v>
                </c:pt>
                <c:pt idx="6">
                  <c:v>-4.7703025472753069</c:v>
                </c:pt>
                <c:pt idx="7">
                  <c:v>-3.5892029989341312</c:v>
                </c:pt>
                <c:pt idx="8">
                  <c:v>-2.2377413344463783</c:v>
                </c:pt>
                <c:pt idx="9">
                  <c:v>-0.7334350305886792</c:v>
                </c:pt>
                <c:pt idx="10">
                  <c:v>0</c:v>
                </c:pt>
                <c:pt idx="11">
                  <c:v>0.7334350305886792</c:v>
                </c:pt>
                <c:pt idx="12">
                  <c:v>2.2377413344463783</c:v>
                </c:pt>
                <c:pt idx="13">
                  <c:v>3.5892029989341312</c:v>
                </c:pt>
                <c:pt idx="14">
                  <c:v>4.7703025472753069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5.9577594852495803</c:v>
                </c:pt>
                <c:pt idx="20">
                  <c:v>5.6455356358754978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DC-4E46-9A70-71C6E0BEE91C}"/>
            </c:ext>
          </c:extLst>
        </c:ser>
        <c:ser>
          <c:idx val="2"/>
          <c:order val="1"/>
          <c:tx>
            <c:v>CTR-RT</c:v>
          </c:tx>
          <c:spPr>
            <a:ln w="25400">
              <a:solidFill>
                <a:srgbClr val="C00000"/>
              </a:solidFill>
            </a:ln>
            <a:effectLst/>
          </c:spPr>
          <c:marker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  <a:effectLst/>
            </c:spPr>
          </c:marker>
          <c:xVal>
            <c:numRef>
              <c:f>Sheet1!$N$44:$N$64</c:f>
              <c:numCache>
                <c:formatCode>General</c:formatCode>
                <c:ptCount val="21"/>
                <c:pt idx="0">
                  <c:v>-10</c:v>
                </c:pt>
                <c:pt idx="1">
                  <c:v>-8</c:v>
                </c:pt>
                <c:pt idx="2">
                  <c:v>-6</c:v>
                </c:pt>
                <c:pt idx="3">
                  <c:v>-4</c:v>
                </c:pt>
                <c:pt idx="4">
                  <c:v>-2</c:v>
                </c:pt>
                <c:pt idx="5">
                  <c:v>0</c:v>
                </c:pt>
                <c:pt idx="6">
                  <c:v>2</c:v>
                </c:pt>
                <c:pt idx="7">
                  <c:v>4</c:v>
                </c:pt>
                <c:pt idx="8">
                  <c:v>6</c:v>
                </c:pt>
                <c:pt idx="9">
                  <c:v>8</c:v>
                </c:pt>
                <c:pt idx="10">
                  <c:v>10</c:v>
                </c:pt>
                <c:pt idx="11">
                  <c:v>12</c:v>
                </c:pt>
                <c:pt idx="12">
                  <c:v>14</c:v>
                </c:pt>
                <c:pt idx="13">
                  <c:v>16</c:v>
                </c:pt>
                <c:pt idx="14">
                  <c:v>18</c:v>
                </c:pt>
                <c:pt idx="15">
                  <c:v>20</c:v>
                </c:pt>
                <c:pt idx="16">
                  <c:v>22</c:v>
                </c:pt>
                <c:pt idx="17">
                  <c:v>24</c:v>
                </c:pt>
                <c:pt idx="18">
                  <c:v>26</c:v>
                </c:pt>
                <c:pt idx="19">
                  <c:v>28</c:v>
                </c:pt>
                <c:pt idx="20">
                  <c:v>30</c:v>
                </c:pt>
              </c:numCache>
            </c:numRef>
          </c:xVal>
          <c:yVal>
            <c:numRef>
              <c:f>Sheet1!$V$44:$V$64</c:f>
              <c:numCache>
                <c:formatCode>0.00</c:formatCode>
                <c:ptCount val="21"/>
                <c:pt idx="0">
                  <c:v>-5.6455356358754978</c:v>
                </c:pt>
                <c:pt idx="1">
                  <c:v>-5.9577594852495803</c:v>
                </c:pt>
                <c:pt idx="2">
                  <c:v>-6</c:v>
                </c:pt>
                <c:pt idx="3">
                  <c:v>-6</c:v>
                </c:pt>
                <c:pt idx="4">
                  <c:v>-6</c:v>
                </c:pt>
                <c:pt idx="5">
                  <c:v>-6</c:v>
                </c:pt>
                <c:pt idx="6">
                  <c:v>-4.7703025472753069</c:v>
                </c:pt>
                <c:pt idx="7">
                  <c:v>-3.5892029989341312</c:v>
                </c:pt>
                <c:pt idx="8">
                  <c:v>-2.2377413344463783</c:v>
                </c:pt>
                <c:pt idx="9">
                  <c:v>-0.7334350305886792</c:v>
                </c:pt>
                <c:pt idx="10">
                  <c:v>0</c:v>
                </c:pt>
                <c:pt idx="11">
                  <c:v>0.7334350305886792</c:v>
                </c:pt>
                <c:pt idx="12">
                  <c:v>2.2377413344463783</c:v>
                </c:pt>
                <c:pt idx="13">
                  <c:v>3.5892029989341312</c:v>
                </c:pt>
                <c:pt idx="14">
                  <c:v>4.7703025472753069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5.9577594852495803</c:v>
                </c:pt>
                <c:pt idx="20">
                  <c:v>5.6455356358754978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ADC-4E46-9A70-71C6E0BEE91C}"/>
            </c:ext>
          </c:extLst>
        </c:ser>
        <c:ser>
          <c:idx val="3"/>
          <c:order val="2"/>
          <c:tx>
            <c:strRef>
              <c:f>Sheet1!$W$26</c:f>
              <c:strCache>
                <c:ptCount val="1"/>
                <c:pt idx="0">
                  <c:v>Fused
Output</c:v>
                </c:pt>
              </c:strCache>
            </c:strRef>
          </c:tx>
          <c:spPr>
            <a:ln>
              <a:solidFill>
                <a:srgbClr val="FF0000"/>
              </a:solidFill>
            </a:ln>
            <a:effectLst/>
          </c:spPr>
          <c:marker>
            <c:symbol val="squar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  <a:effectLst/>
            </c:spPr>
          </c:marker>
          <c:xVal>
            <c:numRef>
              <c:f>Sheet1!$N$39:$N$59</c:f>
              <c:numCache>
                <c:formatCode>General</c:formatCode>
                <c:ptCount val="21"/>
                <c:pt idx="0">
                  <c:v>-20</c:v>
                </c:pt>
                <c:pt idx="1">
                  <c:v>-18</c:v>
                </c:pt>
                <c:pt idx="2">
                  <c:v>-16</c:v>
                </c:pt>
                <c:pt idx="3">
                  <c:v>-14</c:v>
                </c:pt>
                <c:pt idx="4">
                  <c:v>-12</c:v>
                </c:pt>
                <c:pt idx="5">
                  <c:v>-10</c:v>
                </c:pt>
                <c:pt idx="6">
                  <c:v>-8</c:v>
                </c:pt>
                <c:pt idx="7">
                  <c:v>-6</c:v>
                </c:pt>
                <c:pt idx="8">
                  <c:v>-4</c:v>
                </c:pt>
                <c:pt idx="9">
                  <c:v>-2</c:v>
                </c:pt>
                <c:pt idx="10">
                  <c:v>0</c:v>
                </c:pt>
                <c:pt idx="11">
                  <c:v>2</c:v>
                </c:pt>
                <c:pt idx="12">
                  <c:v>4</c:v>
                </c:pt>
                <c:pt idx="13">
                  <c:v>6</c:v>
                </c:pt>
                <c:pt idx="14">
                  <c:v>8</c:v>
                </c:pt>
                <c:pt idx="15">
                  <c:v>10</c:v>
                </c:pt>
                <c:pt idx="16">
                  <c:v>12</c:v>
                </c:pt>
                <c:pt idx="17">
                  <c:v>14</c:v>
                </c:pt>
                <c:pt idx="18">
                  <c:v>16</c:v>
                </c:pt>
                <c:pt idx="19">
                  <c:v>18</c:v>
                </c:pt>
                <c:pt idx="20">
                  <c:v>20</c:v>
                </c:pt>
              </c:numCache>
            </c:numRef>
          </c:xVal>
          <c:yVal>
            <c:numRef>
              <c:f>Sheet1!$W$39:$W$59</c:f>
              <c:numCache>
                <c:formatCode>0.00</c:formatCode>
                <c:ptCount val="21"/>
                <c:pt idx="0">
                  <c:v>-12</c:v>
                </c:pt>
                <c:pt idx="1">
                  <c:v>-10.770302547275307</c:v>
                </c:pt>
                <c:pt idx="2">
                  <c:v>-9.5892029989341303</c:v>
                </c:pt>
                <c:pt idx="3">
                  <c:v>-8.2377413344463779</c:v>
                </c:pt>
                <c:pt idx="4">
                  <c:v>-6.7334350305886792</c:v>
                </c:pt>
                <c:pt idx="5">
                  <c:v>-6</c:v>
                </c:pt>
                <c:pt idx="6">
                  <c:v>-5.2665649694113208</c:v>
                </c:pt>
                <c:pt idx="7">
                  <c:v>-3.7622586655536217</c:v>
                </c:pt>
                <c:pt idx="8">
                  <c:v>-2.4107970010658688</c:v>
                </c:pt>
                <c:pt idx="9">
                  <c:v>-1.2296974527246931</c:v>
                </c:pt>
                <c:pt idx="10">
                  <c:v>0</c:v>
                </c:pt>
                <c:pt idx="11" formatCode="0.0">
                  <c:v>1.2296974527246931</c:v>
                </c:pt>
                <c:pt idx="12" formatCode="0.0">
                  <c:v>2.4107970010658688</c:v>
                </c:pt>
                <c:pt idx="13" formatCode="0.0">
                  <c:v>3.7622586655536217</c:v>
                </c:pt>
                <c:pt idx="14" formatCode="0.0">
                  <c:v>5.2665649694113208</c:v>
                </c:pt>
                <c:pt idx="15" formatCode="0.0">
                  <c:v>6</c:v>
                </c:pt>
                <c:pt idx="16" formatCode="0.0">
                  <c:v>6.7334350305886792</c:v>
                </c:pt>
                <c:pt idx="17" formatCode="0.0">
                  <c:v>8.2377413344463779</c:v>
                </c:pt>
                <c:pt idx="18" formatCode="0.0">
                  <c:v>9.5892029989341303</c:v>
                </c:pt>
                <c:pt idx="19" formatCode="0.0">
                  <c:v>10.770302547275307</c:v>
                </c:pt>
                <c:pt idx="20" formatCode="0.0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ADC-4E46-9A70-71C6E0BEE9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6101768"/>
        <c:axId val="-2046096088"/>
      </c:scatterChart>
      <c:valAx>
        <c:axId val="-204610176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600"/>
                  <a:t>Car Position (mm)</a:t>
                </a:r>
              </a:p>
            </c:rich>
          </c:tx>
          <c:layout>
            <c:manualLayout>
              <c:xMode val="edge"/>
              <c:yMode val="edge"/>
              <c:x val="0.58879301156013075"/>
              <c:y val="0.515781680433408"/>
            </c:manualLayout>
          </c:layout>
          <c:overlay val="0"/>
          <c:spPr>
            <a:solidFill>
              <a:schemeClr val="bg1"/>
            </a:solidFill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-2046096088"/>
        <c:crosses val="autoZero"/>
        <c:crossBetween val="midCat"/>
      </c:valAx>
      <c:valAx>
        <c:axId val="-20460960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600"/>
                  <a:t>Calculated Deviation</a:t>
                </a:r>
              </a:p>
            </c:rich>
          </c:tx>
          <c:layout>
            <c:manualLayout>
              <c:xMode val="edge"/>
              <c:yMode val="edge"/>
              <c:x val="0.435546875"/>
              <c:y val="4.68607495491635E-2"/>
            </c:manualLayout>
          </c:layout>
          <c:overlay val="0"/>
          <c:spPr>
            <a:solidFill>
              <a:schemeClr val="bg1"/>
            </a:solidFill>
          </c:spPr>
        </c:title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-204610176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9.0328626587682356E-2"/>
          <c:y val="0.18426595359436918"/>
          <c:w val="0.15849829091131051"/>
          <c:h val="0.17109923915112063"/>
        </c:manualLayout>
      </c:layout>
      <c:overlay val="0"/>
      <c:spPr>
        <a:solidFill>
          <a:schemeClr val="bg1"/>
        </a:solidFill>
      </c:spPr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2400"/>
              <a:t>IDEAL CALCULATED</a:t>
            </a:r>
            <a:r>
              <a:rPr lang="en-US" sz="2400" baseline="0"/>
              <a:t> ERROR</a:t>
            </a:r>
            <a:r>
              <a:rPr lang="en-US" sz="2400"/>
              <a:t> FUNCTION</a:t>
            </a:r>
          </a:p>
        </c:rich>
      </c:tx>
      <c:layout>
        <c:manualLayout>
          <c:xMode val="edge"/>
          <c:yMode val="edge"/>
          <c:x val="0.17550808322872699"/>
          <c:y val="1.8947368421052602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Sheet1!$A$1:$A$4</c:f>
              <c:numCache>
                <c:formatCode>General</c:formatCode>
                <c:ptCount val="4"/>
                <c:pt idx="0">
                  <c:v>-20</c:v>
                </c:pt>
                <c:pt idx="1">
                  <c:v>-10</c:v>
                </c:pt>
                <c:pt idx="2">
                  <c:v>10</c:v>
                </c:pt>
                <c:pt idx="3">
                  <c:v>20</c:v>
                </c:pt>
              </c:numCache>
            </c:numRef>
          </c:xVal>
          <c:yVal>
            <c:numRef>
              <c:f>Sheet1!$B$1:$B$4</c:f>
              <c:numCache>
                <c:formatCode>General</c:formatCode>
                <c:ptCount val="4"/>
                <c:pt idx="0">
                  <c:v>-6</c:v>
                </c:pt>
                <c:pt idx="1">
                  <c:v>-6</c:v>
                </c:pt>
                <c:pt idx="2">
                  <c:v>6</c:v>
                </c:pt>
                <c:pt idx="3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E6-074C-A0CE-C101A9253F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5147912"/>
        <c:axId val="-2045142424"/>
      </c:scatterChart>
      <c:valAx>
        <c:axId val="-2045147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/>
                  <a:t>Car Position (mm)</a:t>
                </a:r>
              </a:p>
            </c:rich>
          </c:tx>
          <c:layout>
            <c:manualLayout>
              <c:xMode val="edge"/>
              <c:yMode val="edge"/>
              <c:x val="0.47158273440118997"/>
              <c:y val="0.5709475341898050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2045142424"/>
        <c:crosses val="autoZero"/>
        <c:crossBetween val="midCat"/>
      </c:valAx>
      <c:valAx>
        <c:axId val="-20451424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/>
                  <a:t>Calculated Deviation (mm)</a:t>
                </a:r>
              </a:p>
            </c:rich>
          </c:tx>
          <c:layout>
            <c:manualLayout>
              <c:xMode val="edge"/>
              <c:yMode val="edge"/>
              <c:x val="0.34267912772585701"/>
              <c:y val="0.24376593452134299"/>
            </c:manualLayout>
          </c:layout>
          <c:overlay val="0"/>
          <c:spPr>
            <a:solidFill>
              <a:schemeClr val="bg1"/>
            </a:solidFill>
          </c:spPr>
        </c:title>
        <c:numFmt formatCode="General" sourceLinked="1"/>
        <c:majorTickMark val="out"/>
        <c:minorTickMark val="none"/>
        <c:tickLblPos val="nextTo"/>
        <c:crossAx val="-20451479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Sensor Output  − Example Only</a:t>
            </a:r>
          </a:p>
          <a:p>
            <a:pPr>
              <a:defRPr/>
            </a:pPr>
            <a:r>
              <a:rPr lang="en-US" sz="1000" baseline="0"/>
              <a:t>870 − {ADC Counts)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Left Sensor</c:v>
          </c:tx>
          <c:spPr>
            <a:ln w="3810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Sheet1!$N$34:$N$64</c:f>
              <c:numCache>
                <c:formatCode>General</c:formatCode>
                <c:ptCount val="31"/>
                <c:pt idx="0">
                  <c:v>-30</c:v>
                </c:pt>
                <c:pt idx="1">
                  <c:v>-28</c:v>
                </c:pt>
                <c:pt idx="2">
                  <c:v>-26</c:v>
                </c:pt>
                <c:pt idx="3">
                  <c:v>-24</c:v>
                </c:pt>
                <c:pt idx="4">
                  <c:v>-22</c:v>
                </c:pt>
                <c:pt idx="5">
                  <c:v>-20</c:v>
                </c:pt>
                <c:pt idx="6">
                  <c:v>-18</c:v>
                </c:pt>
                <c:pt idx="7">
                  <c:v>-16</c:v>
                </c:pt>
                <c:pt idx="8">
                  <c:v>-14</c:v>
                </c:pt>
                <c:pt idx="9">
                  <c:v>-12</c:v>
                </c:pt>
                <c:pt idx="10">
                  <c:v>-10</c:v>
                </c:pt>
                <c:pt idx="11">
                  <c:v>-8</c:v>
                </c:pt>
                <c:pt idx="12">
                  <c:v>-6</c:v>
                </c:pt>
                <c:pt idx="13">
                  <c:v>-4</c:v>
                </c:pt>
                <c:pt idx="14">
                  <c:v>-2</c:v>
                </c:pt>
                <c:pt idx="15">
                  <c:v>0</c:v>
                </c:pt>
                <c:pt idx="16">
                  <c:v>2</c:v>
                </c:pt>
                <c:pt idx="17">
                  <c:v>4</c:v>
                </c:pt>
                <c:pt idx="18">
                  <c:v>6</c:v>
                </c:pt>
                <c:pt idx="19">
                  <c:v>8</c:v>
                </c:pt>
                <c:pt idx="20">
                  <c:v>10</c:v>
                </c:pt>
                <c:pt idx="21">
                  <c:v>12</c:v>
                </c:pt>
                <c:pt idx="22">
                  <c:v>14</c:v>
                </c:pt>
                <c:pt idx="23">
                  <c:v>16</c:v>
                </c:pt>
                <c:pt idx="24">
                  <c:v>18</c:v>
                </c:pt>
                <c:pt idx="25">
                  <c:v>20</c:v>
                </c:pt>
                <c:pt idx="26">
                  <c:v>22</c:v>
                </c:pt>
                <c:pt idx="27">
                  <c:v>24</c:v>
                </c:pt>
                <c:pt idx="28">
                  <c:v>26</c:v>
                </c:pt>
                <c:pt idx="29">
                  <c:v>28</c:v>
                </c:pt>
                <c:pt idx="30">
                  <c:v>30</c:v>
                </c:pt>
              </c:numCache>
            </c:numRef>
          </c:xVal>
          <c:yVal>
            <c:numRef>
              <c:f>Sheet1!$P$34:$P$64</c:f>
              <c:numCache>
                <c:formatCode>0.0</c:formatCode>
                <c:ptCount val="31"/>
                <c:pt idx="0">
                  <c:v>333.92961876832851</c:v>
                </c:pt>
                <c:pt idx="1">
                  <c:v>421.90615835777123</c:v>
                </c:pt>
                <c:pt idx="2">
                  <c:v>539.20821114369505</c:v>
                </c:pt>
                <c:pt idx="3">
                  <c:v>627.18475073313789</c:v>
                </c:pt>
                <c:pt idx="4">
                  <c:v>664.1348973607038</c:v>
                </c:pt>
                <c:pt idx="5">
                  <c:v>664.1348973607038</c:v>
                </c:pt>
                <c:pt idx="6">
                  <c:v>664.1348973607038</c:v>
                </c:pt>
                <c:pt idx="7">
                  <c:v>627.18475073313789</c:v>
                </c:pt>
                <c:pt idx="8">
                  <c:v>539.20821114369505</c:v>
                </c:pt>
                <c:pt idx="9">
                  <c:v>421.90615835777123</c:v>
                </c:pt>
                <c:pt idx="10">
                  <c:v>333.92961876832851</c:v>
                </c:pt>
                <c:pt idx="11">
                  <c:v>260.61583577712611</c:v>
                </c:pt>
                <c:pt idx="12">
                  <c:v>157.97653958944284</c:v>
                </c:pt>
                <c:pt idx="13">
                  <c:v>113.98826979472142</c:v>
                </c:pt>
                <c:pt idx="14">
                  <c:v>90.527859237536632</c:v>
                </c:pt>
                <c:pt idx="15">
                  <c:v>70</c:v>
                </c:pt>
                <c:pt idx="16">
                  <c:v>70</c:v>
                </c:pt>
                <c:pt idx="17">
                  <c:v>70</c:v>
                </c:pt>
                <c:pt idx="18">
                  <c:v>70</c:v>
                </c:pt>
                <c:pt idx="19">
                  <c:v>70</c:v>
                </c:pt>
                <c:pt idx="20">
                  <c:v>70</c:v>
                </c:pt>
                <c:pt idx="21">
                  <c:v>70</c:v>
                </c:pt>
                <c:pt idx="22">
                  <c:v>70</c:v>
                </c:pt>
                <c:pt idx="23">
                  <c:v>70</c:v>
                </c:pt>
                <c:pt idx="24">
                  <c:v>70</c:v>
                </c:pt>
                <c:pt idx="25">
                  <c:v>70</c:v>
                </c:pt>
                <c:pt idx="26">
                  <c:v>70</c:v>
                </c:pt>
                <c:pt idx="27">
                  <c:v>70</c:v>
                </c:pt>
                <c:pt idx="28">
                  <c:v>70</c:v>
                </c:pt>
                <c:pt idx="29">
                  <c:v>70</c:v>
                </c:pt>
                <c:pt idx="30">
                  <c:v>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C0-D144-89FF-5898301860C4}"/>
            </c:ext>
          </c:extLst>
        </c:ser>
        <c:ser>
          <c:idx val="1"/>
          <c:order val="1"/>
          <c:tx>
            <c:v>Center Sensor</c:v>
          </c:tx>
          <c:spPr>
            <a:ln w="3810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Sheet1!$N$34:$N$64</c:f>
              <c:numCache>
                <c:formatCode>General</c:formatCode>
                <c:ptCount val="31"/>
                <c:pt idx="0">
                  <c:v>-30</c:v>
                </c:pt>
                <c:pt idx="1">
                  <c:v>-28</c:v>
                </c:pt>
                <c:pt idx="2">
                  <c:v>-26</c:v>
                </c:pt>
                <c:pt idx="3">
                  <c:v>-24</c:v>
                </c:pt>
                <c:pt idx="4">
                  <c:v>-22</c:v>
                </c:pt>
                <c:pt idx="5">
                  <c:v>-20</c:v>
                </c:pt>
                <c:pt idx="6">
                  <c:v>-18</c:v>
                </c:pt>
                <c:pt idx="7">
                  <c:v>-16</c:v>
                </c:pt>
                <c:pt idx="8">
                  <c:v>-14</c:v>
                </c:pt>
                <c:pt idx="9">
                  <c:v>-12</c:v>
                </c:pt>
                <c:pt idx="10">
                  <c:v>-10</c:v>
                </c:pt>
                <c:pt idx="11">
                  <c:v>-8</c:v>
                </c:pt>
                <c:pt idx="12">
                  <c:v>-6</c:v>
                </c:pt>
                <c:pt idx="13">
                  <c:v>-4</c:v>
                </c:pt>
                <c:pt idx="14">
                  <c:v>-2</c:v>
                </c:pt>
                <c:pt idx="15">
                  <c:v>0</c:v>
                </c:pt>
                <c:pt idx="16">
                  <c:v>2</c:v>
                </c:pt>
                <c:pt idx="17">
                  <c:v>4</c:v>
                </c:pt>
                <c:pt idx="18">
                  <c:v>6</c:v>
                </c:pt>
                <c:pt idx="19">
                  <c:v>8</c:v>
                </c:pt>
                <c:pt idx="20">
                  <c:v>10</c:v>
                </c:pt>
                <c:pt idx="21">
                  <c:v>12</c:v>
                </c:pt>
                <c:pt idx="22">
                  <c:v>14</c:v>
                </c:pt>
                <c:pt idx="23">
                  <c:v>16</c:v>
                </c:pt>
                <c:pt idx="24">
                  <c:v>18</c:v>
                </c:pt>
                <c:pt idx="25">
                  <c:v>20</c:v>
                </c:pt>
                <c:pt idx="26">
                  <c:v>22</c:v>
                </c:pt>
                <c:pt idx="27">
                  <c:v>24</c:v>
                </c:pt>
                <c:pt idx="28">
                  <c:v>26</c:v>
                </c:pt>
                <c:pt idx="29">
                  <c:v>28</c:v>
                </c:pt>
                <c:pt idx="30">
                  <c:v>30</c:v>
                </c:pt>
              </c:numCache>
            </c:numRef>
          </c:xVal>
          <c:yVal>
            <c:numRef>
              <c:f>Sheet1!$R$34:$R$64</c:f>
              <c:numCache>
                <c:formatCode>0.0</c:formatCode>
                <c:ptCount val="31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>
                  <c:v>70</c:v>
                </c:pt>
                <c:pt idx="4">
                  <c:v>70</c:v>
                </c:pt>
                <c:pt idx="5">
                  <c:v>70</c:v>
                </c:pt>
                <c:pt idx="6">
                  <c:v>90.527859237536632</c:v>
                </c:pt>
                <c:pt idx="7">
                  <c:v>113.98826979472142</c:v>
                </c:pt>
                <c:pt idx="8">
                  <c:v>157.97653958944284</c:v>
                </c:pt>
                <c:pt idx="9">
                  <c:v>260.61583577712611</c:v>
                </c:pt>
                <c:pt idx="10">
                  <c:v>333.92961876832851</c:v>
                </c:pt>
                <c:pt idx="11">
                  <c:v>421.90615835777123</c:v>
                </c:pt>
                <c:pt idx="12">
                  <c:v>539.20821114369505</c:v>
                </c:pt>
                <c:pt idx="13">
                  <c:v>627.18475073313789</c:v>
                </c:pt>
                <c:pt idx="14">
                  <c:v>664.1348973607038</c:v>
                </c:pt>
                <c:pt idx="15">
                  <c:v>664.1348973607038</c:v>
                </c:pt>
                <c:pt idx="16">
                  <c:v>664.1348973607038</c:v>
                </c:pt>
                <c:pt idx="17">
                  <c:v>627.18475073313789</c:v>
                </c:pt>
                <c:pt idx="18">
                  <c:v>539.20821114369505</c:v>
                </c:pt>
                <c:pt idx="19">
                  <c:v>421.90615835777123</c:v>
                </c:pt>
                <c:pt idx="20">
                  <c:v>333.92961876832851</c:v>
                </c:pt>
                <c:pt idx="21">
                  <c:v>260.61583577712611</c:v>
                </c:pt>
                <c:pt idx="22">
                  <c:v>157.97653958944284</c:v>
                </c:pt>
                <c:pt idx="23">
                  <c:v>113.98826979472142</c:v>
                </c:pt>
                <c:pt idx="24">
                  <c:v>90.527859237536632</c:v>
                </c:pt>
                <c:pt idx="25">
                  <c:v>70</c:v>
                </c:pt>
                <c:pt idx="26">
                  <c:v>70</c:v>
                </c:pt>
                <c:pt idx="27">
                  <c:v>70</c:v>
                </c:pt>
                <c:pt idx="28">
                  <c:v>70</c:v>
                </c:pt>
                <c:pt idx="29">
                  <c:v>70</c:v>
                </c:pt>
                <c:pt idx="30">
                  <c:v>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C0-D144-89FF-5898301860C4}"/>
            </c:ext>
          </c:extLst>
        </c:ser>
        <c:ser>
          <c:idx val="2"/>
          <c:order val="2"/>
          <c:tx>
            <c:v>Right Sensor</c:v>
          </c:tx>
          <c:spPr>
            <a:ln w="3810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Sheet1!$N$34:$N$64</c:f>
              <c:numCache>
                <c:formatCode>General</c:formatCode>
                <c:ptCount val="31"/>
                <c:pt idx="0">
                  <c:v>-30</c:v>
                </c:pt>
                <c:pt idx="1">
                  <c:v>-28</c:v>
                </c:pt>
                <c:pt idx="2">
                  <c:v>-26</c:v>
                </c:pt>
                <c:pt idx="3">
                  <c:v>-24</c:v>
                </c:pt>
                <c:pt idx="4">
                  <c:v>-22</c:v>
                </c:pt>
                <c:pt idx="5">
                  <c:v>-20</c:v>
                </c:pt>
                <c:pt idx="6">
                  <c:v>-18</c:v>
                </c:pt>
                <c:pt idx="7">
                  <c:v>-16</c:v>
                </c:pt>
                <c:pt idx="8">
                  <c:v>-14</c:v>
                </c:pt>
                <c:pt idx="9">
                  <c:v>-12</c:v>
                </c:pt>
                <c:pt idx="10">
                  <c:v>-10</c:v>
                </c:pt>
                <c:pt idx="11">
                  <c:v>-8</c:v>
                </c:pt>
                <c:pt idx="12">
                  <c:v>-6</c:v>
                </c:pt>
                <c:pt idx="13">
                  <c:v>-4</c:v>
                </c:pt>
                <c:pt idx="14">
                  <c:v>-2</c:v>
                </c:pt>
                <c:pt idx="15">
                  <c:v>0</c:v>
                </c:pt>
                <c:pt idx="16">
                  <c:v>2</c:v>
                </c:pt>
                <c:pt idx="17">
                  <c:v>4</c:v>
                </c:pt>
                <c:pt idx="18">
                  <c:v>6</c:v>
                </c:pt>
                <c:pt idx="19">
                  <c:v>8</c:v>
                </c:pt>
                <c:pt idx="20">
                  <c:v>10</c:v>
                </c:pt>
                <c:pt idx="21">
                  <c:v>12</c:v>
                </c:pt>
                <c:pt idx="22">
                  <c:v>14</c:v>
                </c:pt>
                <c:pt idx="23">
                  <c:v>16</c:v>
                </c:pt>
                <c:pt idx="24">
                  <c:v>18</c:v>
                </c:pt>
                <c:pt idx="25">
                  <c:v>20</c:v>
                </c:pt>
                <c:pt idx="26">
                  <c:v>22</c:v>
                </c:pt>
                <c:pt idx="27">
                  <c:v>24</c:v>
                </c:pt>
                <c:pt idx="28">
                  <c:v>26</c:v>
                </c:pt>
                <c:pt idx="29">
                  <c:v>28</c:v>
                </c:pt>
                <c:pt idx="30">
                  <c:v>30</c:v>
                </c:pt>
              </c:numCache>
            </c:numRef>
          </c:xVal>
          <c:yVal>
            <c:numRef>
              <c:f>Sheet1!$T$34:$T$64</c:f>
              <c:numCache>
                <c:formatCode>0.0</c:formatCode>
                <c:ptCount val="3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70</c:v>
                </c:pt>
                <c:pt idx="6">
                  <c:v>70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>
                  <c:v>70</c:v>
                </c:pt>
                <c:pt idx="16">
                  <c:v>90.527859237536632</c:v>
                </c:pt>
                <c:pt idx="17">
                  <c:v>113.98826979472142</c:v>
                </c:pt>
                <c:pt idx="18">
                  <c:v>157.97653958944284</c:v>
                </c:pt>
                <c:pt idx="19">
                  <c:v>260.61583577712611</c:v>
                </c:pt>
                <c:pt idx="20">
                  <c:v>333.92961876832851</c:v>
                </c:pt>
                <c:pt idx="21">
                  <c:v>421.90615835777123</c:v>
                </c:pt>
                <c:pt idx="22">
                  <c:v>539.20821114369505</c:v>
                </c:pt>
                <c:pt idx="23">
                  <c:v>627.18475073313789</c:v>
                </c:pt>
                <c:pt idx="24">
                  <c:v>664.1348973607038</c:v>
                </c:pt>
                <c:pt idx="25">
                  <c:v>664.1348973607038</c:v>
                </c:pt>
                <c:pt idx="26">
                  <c:v>664.1348973607038</c:v>
                </c:pt>
                <c:pt idx="27">
                  <c:v>627.18475073313789</c:v>
                </c:pt>
                <c:pt idx="28">
                  <c:v>539.20821114369505</c:v>
                </c:pt>
                <c:pt idx="29">
                  <c:v>421.90615835777123</c:v>
                </c:pt>
                <c:pt idx="30">
                  <c:v>333.92961876832851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2C0-D144-89FF-5898301860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2432048"/>
        <c:axId val="284928672"/>
      </c:scatterChart>
      <c:valAx>
        <c:axId val="312432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928672"/>
        <c:crosses val="autoZero"/>
        <c:crossBetween val="midCat"/>
      </c:valAx>
      <c:valAx>
        <c:axId val="28492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432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63500</xdr:colOff>
      <xdr:row>41</xdr:row>
      <xdr:rowOff>50800</xdr:rowOff>
    </xdr:from>
    <xdr:to>
      <xdr:col>31</xdr:col>
      <xdr:colOff>482600</xdr:colOff>
      <xdr:row>76</xdr:row>
      <xdr:rowOff>88899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31750</xdr:colOff>
      <xdr:row>0</xdr:row>
      <xdr:rowOff>88900</xdr:rowOff>
    </xdr:from>
    <xdr:to>
      <xdr:col>12</xdr:col>
      <xdr:colOff>635000</xdr:colOff>
      <xdr:row>21</xdr:row>
      <xdr:rowOff>38100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101599</xdr:colOff>
      <xdr:row>17</xdr:row>
      <xdr:rowOff>186266</xdr:rowOff>
    </xdr:from>
    <xdr:to>
      <xdr:col>28</xdr:col>
      <xdr:colOff>313266</xdr:colOff>
      <xdr:row>40</xdr:row>
      <xdr:rowOff>139700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9746DB87-7E13-374A-8AB4-347B6C97EF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80"/>
  <sheetViews>
    <sheetView tabSelected="1" zoomScaleNormal="100" zoomScalePageLayoutView="150" workbookViewId="0">
      <selection activeCell="Y26" sqref="Y26"/>
    </sheetView>
  </sheetViews>
  <sheetFormatPr baseColWidth="10" defaultRowHeight="16" x14ac:dyDescent="0.2"/>
  <cols>
    <col min="1" max="1" width="5.5" customWidth="1"/>
    <col min="2" max="2" width="6" customWidth="1"/>
    <col min="3" max="3" width="6.5" customWidth="1"/>
    <col min="4" max="6" width="6.1640625" customWidth="1"/>
    <col min="7" max="7" width="7.6640625" customWidth="1"/>
    <col min="8" max="9" width="6.1640625" customWidth="1"/>
    <col min="10" max="10" width="7" customWidth="1"/>
    <col min="11" max="11" width="7.5" customWidth="1"/>
    <col min="12" max="12" width="7.1640625" customWidth="1"/>
    <col min="13" max="16" width="11.5" customWidth="1"/>
    <col min="17" max="17" width="11.33203125" customWidth="1"/>
    <col min="18" max="20" width="11.6640625" customWidth="1"/>
    <col min="21" max="21" width="8.1640625" customWidth="1"/>
    <col min="22" max="22" width="8.6640625" customWidth="1"/>
    <col min="24" max="24" width="11.5" bestFit="1" customWidth="1"/>
  </cols>
  <sheetData>
    <row r="1" spans="1:2" x14ac:dyDescent="0.2">
      <c r="A1">
        <v>-20</v>
      </c>
      <c r="B1">
        <v>-6</v>
      </c>
    </row>
    <row r="2" spans="1:2" x14ac:dyDescent="0.2">
      <c r="A2">
        <v>-10</v>
      </c>
      <c r="B2">
        <v>-6</v>
      </c>
    </row>
    <row r="3" spans="1:2" x14ac:dyDescent="0.2">
      <c r="A3">
        <v>10</v>
      </c>
      <c r="B3">
        <v>6</v>
      </c>
    </row>
    <row r="4" spans="1:2" x14ac:dyDescent="0.2">
      <c r="A4">
        <v>20</v>
      </c>
      <c r="B4">
        <v>6</v>
      </c>
    </row>
    <row r="26" spans="1:23" x14ac:dyDescent="0.2">
      <c r="N26" s="37" t="s">
        <v>8</v>
      </c>
      <c r="O26" s="27" t="s">
        <v>9</v>
      </c>
      <c r="P26" s="28"/>
      <c r="Q26" s="27" t="s">
        <v>14</v>
      </c>
      <c r="R26" s="28"/>
      <c r="S26" s="31" t="s">
        <v>10</v>
      </c>
      <c r="T26" s="32"/>
      <c r="U26" s="20" t="s">
        <v>12</v>
      </c>
      <c r="V26" s="23" t="s">
        <v>13</v>
      </c>
      <c r="W26" s="25" t="s">
        <v>11</v>
      </c>
    </row>
    <row r="27" spans="1:23" ht="16" customHeight="1" x14ac:dyDescent="0.2">
      <c r="A27" s="31" t="s">
        <v>0</v>
      </c>
      <c r="B27" s="41"/>
      <c r="C27" s="41"/>
      <c r="D27" s="32"/>
      <c r="E27" s="31" t="s">
        <v>7</v>
      </c>
      <c r="F27" s="41"/>
      <c r="G27" s="41"/>
      <c r="H27" s="32"/>
      <c r="I27" s="31" t="s">
        <v>3</v>
      </c>
      <c r="J27" s="41"/>
      <c r="K27" s="41"/>
      <c r="L27" s="32"/>
      <c r="N27" s="38"/>
      <c r="O27" s="33" t="s">
        <v>15</v>
      </c>
      <c r="P27" s="29" t="s">
        <v>16</v>
      </c>
      <c r="Q27" s="33" t="s">
        <v>15</v>
      </c>
      <c r="R27" s="29" t="s">
        <v>16</v>
      </c>
      <c r="S27" s="33" t="s">
        <v>15</v>
      </c>
      <c r="T27" s="35" t="s">
        <v>16</v>
      </c>
      <c r="U27" s="21"/>
      <c r="V27" s="24"/>
      <c r="W27" s="26"/>
    </row>
    <row r="28" spans="1:23" x14ac:dyDescent="0.2">
      <c r="A28" s="9" t="s">
        <v>1</v>
      </c>
      <c r="B28" s="10" t="s">
        <v>2</v>
      </c>
      <c r="C28" s="10" t="s">
        <v>6</v>
      </c>
      <c r="D28" s="11" t="s">
        <v>4</v>
      </c>
      <c r="E28" s="9" t="s">
        <v>1</v>
      </c>
      <c r="F28" s="10" t="s">
        <v>2</v>
      </c>
      <c r="G28" s="10" t="s">
        <v>6</v>
      </c>
      <c r="H28" s="11" t="s">
        <v>4</v>
      </c>
      <c r="I28" s="9" t="s">
        <v>1</v>
      </c>
      <c r="J28" s="10" t="s">
        <v>2</v>
      </c>
      <c r="K28" s="10" t="s">
        <v>6</v>
      </c>
      <c r="L28" s="11" t="s">
        <v>4</v>
      </c>
      <c r="N28" s="39"/>
      <c r="O28" s="34"/>
      <c r="P28" s="22"/>
      <c r="Q28" s="34"/>
      <c r="R28" s="30"/>
      <c r="S28" s="34"/>
      <c r="T28" s="36"/>
      <c r="U28" s="22"/>
      <c r="V28" s="24"/>
      <c r="W28" s="26"/>
    </row>
    <row r="29" spans="1:23" x14ac:dyDescent="0.2">
      <c r="A29" s="2">
        <v>-40</v>
      </c>
      <c r="B29" s="3">
        <v>1023</v>
      </c>
      <c r="C29" s="3">
        <f t="shared" ref="C29:C69" si="0">B29*600/1023+200</f>
        <v>800</v>
      </c>
      <c r="D29" s="4">
        <f t="shared" ref="D29:D69" si="1">C29*5/1023</f>
        <v>3.9100684261974585</v>
      </c>
      <c r="E29" s="2">
        <v>-40</v>
      </c>
      <c r="F29" s="3">
        <v>1023</v>
      </c>
      <c r="G29" s="3">
        <f t="shared" ref="G29:G69" si="2">F29*600/1023+200</f>
        <v>800</v>
      </c>
      <c r="H29" s="4">
        <f t="shared" ref="H29:H69" si="3">G29*5/1023</f>
        <v>3.9100684261974585</v>
      </c>
      <c r="I29" s="2">
        <v>-40</v>
      </c>
      <c r="J29" s="3">
        <v>1023</v>
      </c>
      <c r="K29" s="3">
        <f t="shared" ref="K29:K69" si="4">J29*600/1023+200</f>
        <v>800</v>
      </c>
      <c r="L29" s="4">
        <f t="shared" ref="L29:L69" si="5">K29*5/1023</f>
        <v>3.9100684261974585</v>
      </c>
      <c r="N29" s="19">
        <v>-40</v>
      </c>
      <c r="O29" s="12">
        <f t="shared" ref="O29:O33" si="6">N29+20</f>
        <v>-20</v>
      </c>
      <c r="P29" s="17">
        <f t="shared" ref="P29:P33" si="7">870-VLOOKUP(O29,$A$29:$D$69,3)</f>
        <v>70</v>
      </c>
      <c r="Q29" s="18">
        <f t="shared" ref="Q29:Q33" si="8">N29</f>
        <v>-40</v>
      </c>
      <c r="R29" s="17">
        <f t="shared" ref="R29:R33" si="9">870-VLOOKUP(Q29,$E$29:$H$69,3)</f>
        <v>70</v>
      </c>
      <c r="S29" s="12">
        <f t="shared" ref="S29:S33" si="10">N29-20</f>
        <v>-60</v>
      </c>
      <c r="T29" s="17" t="e">
        <f t="shared" ref="T29:T33" si="11">870-VLOOKUP(S29,$I$29:$L$69,3)</f>
        <v>#N/A</v>
      </c>
      <c r="U29" s="13">
        <f t="shared" ref="U29:U33" si="12">MAX(-6,MIN(6,(500/P29-500/R29)))</f>
        <v>0</v>
      </c>
      <c r="V29" s="14" t="e">
        <f t="shared" ref="V29:V33" si="13">MAX(-6,MIN(6,(500/R29-500/T29)))</f>
        <v>#N/A</v>
      </c>
      <c r="W29" s="14">
        <f>U29-6</f>
        <v>-6</v>
      </c>
    </row>
    <row r="30" spans="1:23" x14ac:dyDescent="0.2">
      <c r="A30" s="2">
        <v>-38</v>
      </c>
      <c r="B30" s="3">
        <v>1023</v>
      </c>
      <c r="C30" s="3">
        <f t="shared" si="0"/>
        <v>800</v>
      </c>
      <c r="D30" s="4">
        <f t="shared" si="1"/>
        <v>3.9100684261974585</v>
      </c>
      <c r="E30" s="2">
        <v>-38</v>
      </c>
      <c r="F30" s="3">
        <v>1023</v>
      </c>
      <c r="G30" s="3">
        <f t="shared" si="2"/>
        <v>800</v>
      </c>
      <c r="H30" s="4">
        <f t="shared" si="3"/>
        <v>3.9100684261974585</v>
      </c>
      <c r="I30" s="2">
        <v>-38</v>
      </c>
      <c r="J30" s="3">
        <v>1023</v>
      </c>
      <c r="K30" s="3">
        <f t="shared" si="4"/>
        <v>800</v>
      </c>
      <c r="L30" s="4">
        <f t="shared" si="5"/>
        <v>3.9100684261974585</v>
      </c>
      <c r="N30" s="16">
        <v>-38</v>
      </c>
      <c r="O30" s="12">
        <f t="shared" si="6"/>
        <v>-18</v>
      </c>
      <c r="P30" s="17">
        <f t="shared" si="7"/>
        <v>90.527859237536632</v>
      </c>
      <c r="Q30" s="18">
        <f t="shared" si="8"/>
        <v>-38</v>
      </c>
      <c r="R30" s="17">
        <f t="shared" si="9"/>
        <v>70</v>
      </c>
      <c r="S30" s="12">
        <f t="shared" si="10"/>
        <v>-58</v>
      </c>
      <c r="T30" s="17" t="e">
        <f t="shared" si="11"/>
        <v>#N/A</v>
      </c>
      <c r="U30" s="13">
        <f t="shared" si="12"/>
        <v>-1.6196954972465161</v>
      </c>
      <c r="V30" s="14" t="e">
        <f t="shared" si="13"/>
        <v>#N/A</v>
      </c>
      <c r="W30" s="14">
        <f t="shared" ref="W30:W33" si="14">U30-6</f>
        <v>-7.6196954972465161</v>
      </c>
    </row>
    <row r="31" spans="1:23" x14ac:dyDescent="0.2">
      <c r="A31" s="2">
        <v>-36</v>
      </c>
      <c r="B31" s="3">
        <v>1023</v>
      </c>
      <c r="C31" s="3">
        <f t="shared" si="0"/>
        <v>800</v>
      </c>
      <c r="D31" s="4">
        <f t="shared" si="1"/>
        <v>3.9100684261974585</v>
      </c>
      <c r="E31" s="2">
        <v>-36</v>
      </c>
      <c r="F31" s="3">
        <v>1023</v>
      </c>
      <c r="G31" s="3">
        <f t="shared" si="2"/>
        <v>800</v>
      </c>
      <c r="H31" s="4">
        <f t="shared" si="3"/>
        <v>3.9100684261974585</v>
      </c>
      <c r="I31" s="2">
        <v>-36</v>
      </c>
      <c r="J31" s="3">
        <v>1023</v>
      </c>
      <c r="K31" s="3">
        <f t="shared" si="4"/>
        <v>800</v>
      </c>
      <c r="L31" s="4">
        <f t="shared" si="5"/>
        <v>3.9100684261974585</v>
      </c>
      <c r="N31" s="16">
        <v>-36</v>
      </c>
      <c r="O31" s="12">
        <f t="shared" si="6"/>
        <v>-16</v>
      </c>
      <c r="P31" s="17">
        <f t="shared" si="7"/>
        <v>113.98826979472142</v>
      </c>
      <c r="Q31" s="18">
        <f t="shared" si="8"/>
        <v>-36</v>
      </c>
      <c r="R31" s="17">
        <f t="shared" si="9"/>
        <v>70</v>
      </c>
      <c r="S31" s="12">
        <f t="shared" si="10"/>
        <v>-56</v>
      </c>
      <c r="T31" s="17" t="e">
        <f t="shared" si="11"/>
        <v>#N/A</v>
      </c>
      <c r="U31" s="13">
        <f t="shared" si="12"/>
        <v>-2.7564408835311855</v>
      </c>
      <c r="V31" s="14" t="e">
        <f t="shared" si="13"/>
        <v>#N/A</v>
      </c>
      <c r="W31" s="14">
        <f t="shared" si="14"/>
        <v>-8.7564408835311855</v>
      </c>
    </row>
    <row r="32" spans="1:23" x14ac:dyDescent="0.2">
      <c r="A32" s="2">
        <v>-34</v>
      </c>
      <c r="B32" s="3">
        <v>1023</v>
      </c>
      <c r="C32" s="3">
        <f t="shared" si="0"/>
        <v>800</v>
      </c>
      <c r="D32" s="4">
        <f t="shared" si="1"/>
        <v>3.9100684261974585</v>
      </c>
      <c r="E32" s="2">
        <v>-34</v>
      </c>
      <c r="F32" s="3">
        <v>1023</v>
      </c>
      <c r="G32" s="3">
        <f t="shared" si="2"/>
        <v>800</v>
      </c>
      <c r="H32" s="4">
        <f t="shared" si="3"/>
        <v>3.9100684261974585</v>
      </c>
      <c r="I32" s="2">
        <v>-34</v>
      </c>
      <c r="J32" s="3">
        <v>1023</v>
      </c>
      <c r="K32" s="3">
        <f t="shared" si="4"/>
        <v>800</v>
      </c>
      <c r="L32" s="4">
        <f t="shared" si="5"/>
        <v>3.9100684261974585</v>
      </c>
      <c r="N32" s="16">
        <v>-34</v>
      </c>
      <c r="O32" s="12">
        <f t="shared" si="6"/>
        <v>-14</v>
      </c>
      <c r="P32" s="17">
        <f t="shared" si="7"/>
        <v>157.97653958944284</v>
      </c>
      <c r="Q32" s="18">
        <f t="shared" si="8"/>
        <v>-34</v>
      </c>
      <c r="R32" s="17">
        <f t="shared" si="9"/>
        <v>70</v>
      </c>
      <c r="S32" s="12">
        <f t="shared" si="10"/>
        <v>-54</v>
      </c>
      <c r="T32" s="17" t="e">
        <f t="shared" si="11"/>
        <v>#N/A</v>
      </c>
      <c r="U32" s="13">
        <f t="shared" si="12"/>
        <v>-3.9778302262059464</v>
      </c>
      <c r="V32" s="14" t="e">
        <f t="shared" si="13"/>
        <v>#N/A</v>
      </c>
      <c r="W32" s="14">
        <f t="shared" si="14"/>
        <v>-9.9778302262059455</v>
      </c>
    </row>
    <row r="33" spans="1:23" x14ac:dyDescent="0.2">
      <c r="A33" s="2">
        <v>-32</v>
      </c>
      <c r="B33" s="3">
        <v>1023</v>
      </c>
      <c r="C33" s="3">
        <f t="shared" si="0"/>
        <v>800</v>
      </c>
      <c r="D33" s="4">
        <f t="shared" si="1"/>
        <v>3.9100684261974585</v>
      </c>
      <c r="E33" s="2">
        <v>-32</v>
      </c>
      <c r="F33" s="3">
        <v>1023</v>
      </c>
      <c r="G33" s="3">
        <f t="shared" si="2"/>
        <v>800</v>
      </c>
      <c r="H33" s="4">
        <f t="shared" si="3"/>
        <v>3.9100684261974585</v>
      </c>
      <c r="I33" s="2">
        <v>-32</v>
      </c>
      <c r="J33" s="3">
        <v>1023</v>
      </c>
      <c r="K33" s="3">
        <f t="shared" si="4"/>
        <v>800</v>
      </c>
      <c r="L33" s="4">
        <f t="shared" si="5"/>
        <v>3.9100684261974585</v>
      </c>
      <c r="N33" s="16">
        <v>-32</v>
      </c>
      <c r="O33" s="12">
        <f t="shared" si="6"/>
        <v>-12</v>
      </c>
      <c r="P33" s="17">
        <f t="shared" si="7"/>
        <v>260.61583577712611</v>
      </c>
      <c r="Q33" s="18">
        <f t="shared" si="8"/>
        <v>-32</v>
      </c>
      <c r="R33" s="17">
        <f t="shared" si="9"/>
        <v>70</v>
      </c>
      <c r="S33" s="12">
        <f t="shared" si="10"/>
        <v>-52</v>
      </c>
      <c r="T33" s="17" t="e">
        <f t="shared" si="11"/>
        <v>#N/A</v>
      </c>
      <c r="U33" s="13">
        <f t="shared" si="12"/>
        <v>-5.224324454660902</v>
      </c>
      <c r="V33" s="14" t="e">
        <f t="shared" si="13"/>
        <v>#N/A</v>
      </c>
      <c r="W33" s="14">
        <f t="shared" si="14"/>
        <v>-11.224324454660902</v>
      </c>
    </row>
    <row r="34" spans="1:23" x14ac:dyDescent="0.2">
      <c r="A34" s="2">
        <v>-30</v>
      </c>
      <c r="B34" s="3">
        <v>1023</v>
      </c>
      <c r="C34" s="3">
        <f t="shared" si="0"/>
        <v>800</v>
      </c>
      <c r="D34" s="4">
        <f t="shared" si="1"/>
        <v>3.9100684261974585</v>
      </c>
      <c r="E34" s="2">
        <v>-30</v>
      </c>
      <c r="F34" s="3">
        <v>1023</v>
      </c>
      <c r="G34" s="3">
        <f t="shared" si="2"/>
        <v>800</v>
      </c>
      <c r="H34" s="4">
        <f t="shared" si="3"/>
        <v>3.9100684261974585</v>
      </c>
      <c r="I34" s="2">
        <v>-30</v>
      </c>
      <c r="J34" s="3">
        <v>1023</v>
      </c>
      <c r="K34" s="3">
        <f t="shared" si="4"/>
        <v>800</v>
      </c>
      <c r="L34" s="4">
        <f t="shared" si="5"/>
        <v>3.9100684261974585</v>
      </c>
      <c r="N34" s="16">
        <v>-30</v>
      </c>
      <c r="O34" s="12">
        <f>N34+20</f>
        <v>-10</v>
      </c>
      <c r="P34" s="17">
        <f t="shared" ref="P34:P64" si="15">870-VLOOKUP(O34,$A$29:$D$69,3)</f>
        <v>333.92961876832851</v>
      </c>
      <c r="Q34" s="18">
        <f t="shared" ref="Q34" si="16">N34</f>
        <v>-30</v>
      </c>
      <c r="R34" s="17">
        <f t="shared" ref="R34:R64" si="17">870-VLOOKUP(Q34,$E$29:$H$69,3)</f>
        <v>70</v>
      </c>
      <c r="S34" s="12">
        <f>N34-20</f>
        <v>-50</v>
      </c>
      <c r="T34" s="17" t="e">
        <f t="shared" ref="T34:T64" si="18">870-VLOOKUP(S34,$I$29:$L$69,3)</f>
        <v>#N/A</v>
      </c>
      <c r="U34" s="13">
        <f>MAX(-6,MIN(6,(500/P34-500/R34)))</f>
        <v>-5.6455356358754978</v>
      </c>
      <c r="V34" s="14" t="e">
        <f>MAX(-6,MIN(6,(500/R34-500/T34)))</f>
        <v>#N/A</v>
      </c>
      <c r="W34" s="14">
        <f>U34-6</f>
        <v>-11.645535635875497</v>
      </c>
    </row>
    <row r="35" spans="1:23" x14ac:dyDescent="0.2">
      <c r="A35" s="2">
        <v>-28</v>
      </c>
      <c r="B35" s="3">
        <v>1023</v>
      </c>
      <c r="C35" s="3">
        <f t="shared" si="0"/>
        <v>800</v>
      </c>
      <c r="D35" s="4">
        <f t="shared" si="1"/>
        <v>3.9100684261974585</v>
      </c>
      <c r="E35" s="2">
        <v>-28</v>
      </c>
      <c r="F35" s="3">
        <v>1023</v>
      </c>
      <c r="G35" s="3">
        <f t="shared" si="2"/>
        <v>800</v>
      </c>
      <c r="H35" s="4">
        <f t="shared" si="3"/>
        <v>3.9100684261974585</v>
      </c>
      <c r="I35" s="2">
        <v>-28</v>
      </c>
      <c r="J35" s="3">
        <v>1023</v>
      </c>
      <c r="K35" s="3">
        <f t="shared" si="4"/>
        <v>800</v>
      </c>
      <c r="L35" s="4">
        <f t="shared" si="5"/>
        <v>3.9100684261974585</v>
      </c>
      <c r="N35" s="16">
        <v>-28</v>
      </c>
      <c r="O35" s="12">
        <f t="shared" ref="O35:O69" si="19">N35+20</f>
        <v>-8</v>
      </c>
      <c r="P35" s="17">
        <f t="shared" si="15"/>
        <v>421.90615835777123</v>
      </c>
      <c r="Q35" s="18">
        <f t="shared" ref="Q35:Q64" si="20">N35</f>
        <v>-28</v>
      </c>
      <c r="R35" s="17">
        <f t="shared" si="17"/>
        <v>70</v>
      </c>
      <c r="S35" s="12">
        <f t="shared" ref="S35:S64" si="21">N35-20</f>
        <v>-48</v>
      </c>
      <c r="T35" s="17" t="e">
        <f t="shared" si="18"/>
        <v>#N/A</v>
      </c>
      <c r="U35" s="13">
        <f t="shared" ref="U35:U64" si="22">MAX(-6,MIN(6,(500/P35-500/R35)))</f>
        <v>-5.9577594852495803</v>
      </c>
      <c r="V35" s="14" t="e">
        <f t="shared" ref="V35:V64" si="23">MAX(-6,MIN(6,(500/R35-500/T35)))</f>
        <v>#N/A</v>
      </c>
      <c r="W35" s="14">
        <f t="shared" ref="W35:W49" si="24">U35-6</f>
        <v>-11.95775948524958</v>
      </c>
    </row>
    <row r="36" spans="1:23" x14ac:dyDescent="0.2">
      <c r="A36" s="2">
        <v>-26</v>
      </c>
      <c r="B36" s="3">
        <v>1023</v>
      </c>
      <c r="C36" s="3">
        <f t="shared" si="0"/>
        <v>800</v>
      </c>
      <c r="D36" s="4">
        <f t="shared" si="1"/>
        <v>3.9100684261974585</v>
      </c>
      <c r="E36" s="2">
        <v>-26</v>
      </c>
      <c r="F36" s="3">
        <v>1023</v>
      </c>
      <c r="G36" s="3">
        <f t="shared" si="2"/>
        <v>800</v>
      </c>
      <c r="H36" s="4">
        <f t="shared" si="3"/>
        <v>3.9100684261974585</v>
      </c>
      <c r="I36" s="2">
        <v>-26</v>
      </c>
      <c r="J36" s="3">
        <v>1023</v>
      </c>
      <c r="K36" s="3">
        <f t="shared" si="4"/>
        <v>800</v>
      </c>
      <c r="L36" s="4">
        <f t="shared" si="5"/>
        <v>3.9100684261974585</v>
      </c>
      <c r="N36" s="16">
        <v>-26</v>
      </c>
      <c r="O36" s="12">
        <f t="shared" si="19"/>
        <v>-6</v>
      </c>
      <c r="P36" s="17">
        <f t="shared" si="15"/>
        <v>539.20821114369505</v>
      </c>
      <c r="Q36" s="18">
        <f t="shared" si="20"/>
        <v>-26</v>
      </c>
      <c r="R36" s="17">
        <f t="shared" si="17"/>
        <v>70</v>
      </c>
      <c r="S36" s="12">
        <f t="shared" si="21"/>
        <v>-46</v>
      </c>
      <c r="T36" s="17" t="e">
        <f t="shared" si="18"/>
        <v>#N/A</v>
      </c>
      <c r="U36" s="13">
        <f t="shared" si="22"/>
        <v>-6</v>
      </c>
      <c r="V36" s="14" t="e">
        <f t="shared" si="23"/>
        <v>#N/A</v>
      </c>
      <c r="W36" s="14">
        <f t="shared" si="24"/>
        <v>-12</v>
      </c>
    </row>
    <row r="37" spans="1:23" x14ac:dyDescent="0.2">
      <c r="A37" s="2">
        <v>-24</v>
      </c>
      <c r="B37" s="3">
        <v>1023</v>
      </c>
      <c r="C37" s="3">
        <f t="shared" si="0"/>
        <v>800</v>
      </c>
      <c r="D37" s="4">
        <f t="shared" si="1"/>
        <v>3.9100684261974585</v>
      </c>
      <c r="E37" s="2">
        <v>-24</v>
      </c>
      <c r="F37" s="3">
        <v>1023</v>
      </c>
      <c r="G37" s="3">
        <f t="shared" si="2"/>
        <v>800</v>
      </c>
      <c r="H37" s="4">
        <f t="shared" si="3"/>
        <v>3.9100684261974585</v>
      </c>
      <c r="I37" s="2">
        <v>-24</v>
      </c>
      <c r="J37" s="3">
        <v>1023</v>
      </c>
      <c r="K37" s="3">
        <f t="shared" si="4"/>
        <v>800</v>
      </c>
      <c r="L37" s="4">
        <f t="shared" si="5"/>
        <v>3.9100684261974585</v>
      </c>
      <c r="N37" s="16">
        <v>-24</v>
      </c>
      <c r="O37" s="12">
        <f t="shared" si="19"/>
        <v>-4</v>
      </c>
      <c r="P37" s="17">
        <f t="shared" si="15"/>
        <v>627.18475073313789</v>
      </c>
      <c r="Q37" s="18">
        <f t="shared" si="20"/>
        <v>-24</v>
      </c>
      <c r="R37" s="17">
        <f t="shared" si="17"/>
        <v>70</v>
      </c>
      <c r="S37" s="12">
        <f t="shared" si="21"/>
        <v>-44</v>
      </c>
      <c r="T37" s="17" t="e">
        <f t="shared" si="18"/>
        <v>#N/A</v>
      </c>
      <c r="U37" s="13">
        <f t="shared" si="22"/>
        <v>-6</v>
      </c>
      <c r="V37" s="14" t="e">
        <f t="shared" si="23"/>
        <v>#N/A</v>
      </c>
      <c r="W37" s="14">
        <f t="shared" si="24"/>
        <v>-12</v>
      </c>
    </row>
    <row r="38" spans="1:23" x14ac:dyDescent="0.2">
      <c r="A38" s="2">
        <v>-22</v>
      </c>
      <c r="B38" s="3">
        <v>1023</v>
      </c>
      <c r="C38" s="3">
        <f t="shared" si="0"/>
        <v>800</v>
      </c>
      <c r="D38" s="4">
        <f t="shared" si="1"/>
        <v>3.9100684261974585</v>
      </c>
      <c r="E38" s="2">
        <v>-22</v>
      </c>
      <c r="F38" s="3">
        <v>1023</v>
      </c>
      <c r="G38" s="3">
        <f t="shared" si="2"/>
        <v>800</v>
      </c>
      <c r="H38" s="4">
        <f t="shared" si="3"/>
        <v>3.9100684261974585</v>
      </c>
      <c r="I38" s="2">
        <v>-22</v>
      </c>
      <c r="J38" s="3">
        <v>1023</v>
      </c>
      <c r="K38" s="3">
        <f t="shared" si="4"/>
        <v>800</v>
      </c>
      <c r="L38" s="4">
        <f t="shared" si="5"/>
        <v>3.9100684261974585</v>
      </c>
      <c r="N38" s="16">
        <v>-22</v>
      </c>
      <c r="O38" s="12">
        <f t="shared" si="19"/>
        <v>-2</v>
      </c>
      <c r="P38" s="17">
        <f t="shared" si="15"/>
        <v>664.1348973607038</v>
      </c>
      <c r="Q38" s="18">
        <f t="shared" si="20"/>
        <v>-22</v>
      </c>
      <c r="R38" s="17">
        <f t="shared" si="17"/>
        <v>70</v>
      </c>
      <c r="S38" s="12">
        <f t="shared" si="21"/>
        <v>-42</v>
      </c>
      <c r="T38" s="17" t="e">
        <f t="shared" si="18"/>
        <v>#N/A</v>
      </c>
      <c r="U38" s="13">
        <f t="shared" si="22"/>
        <v>-6</v>
      </c>
      <c r="V38" s="14" t="e">
        <f t="shared" si="23"/>
        <v>#N/A</v>
      </c>
      <c r="W38" s="14">
        <f t="shared" si="24"/>
        <v>-12</v>
      </c>
    </row>
    <row r="39" spans="1:23" x14ac:dyDescent="0.2">
      <c r="A39" s="2">
        <v>-20</v>
      </c>
      <c r="B39" s="3">
        <v>1023</v>
      </c>
      <c r="C39" s="3">
        <f t="shared" si="0"/>
        <v>800</v>
      </c>
      <c r="D39" s="4">
        <f t="shared" si="1"/>
        <v>3.9100684261974585</v>
      </c>
      <c r="E39" s="2">
        <v>-20</v>
      </c>
      <c r="F39" s="3">
        <v>1023</v>
      </c>
      <c r="G39" s="3">
        <f t="shared" si="2"/>
        <v>800</v>
      </c>
      <c r="H39" s="4">
        <f t="shared" si="3"/>
        <v>3.9100684261974585</v>
      </c>
      <c r="I39" s="2">
        <v>-20</v>
      </c>
      <c r="J39" s="3">
        <v>1023</v>
      </c>
      <c r="K39" s="3">
        <f t="shared" si="4"/>
        <v>800</v>
      </c>
      <c r="L39" s="4">
        <f t="shared" si="5"/>
        <v>3.9100684261974585</v>
      </c>
      <c r="N39" s="16">
        <v>-20</v>
      </c>
      <c r="O39" s="12">
        <f t="shared" si="19"/>
        <v>0</v>
      </c>
      <c r="P39" s="17">
        <f t="shared" si="15"/>
        <v>664.1348973607038</v>
      </c>
      <c r="Q39" s="18">
        <f t="shared" si="20"/>
        <v>-20</v>
      </c>
      <c r="R39" s="17">
        <f t="shared" si="17"/>
        <v>70</v>
      </c>
      <c r="S39" s="12">
        <f t="shared" si="21"/>
        <v>-40</v>
      </c>
      <c r="T39" s="17">
        <f t="shared" si="18"/>
        <v>70</v>
      </c>
      <c r="U39" s="13">
        <f t="shared" si="22"/>
        <v>-6</v>
      </c>
      <c r="V39" s="14">
        <f t="shared" si="23"/>
        <v>0</v>
      </c>
      <c r="W39" s="14">
        <f t="shared" si="24"/>
        <v>-12</v>
      </c>
    </row>
    <row r="40" spans="1:23" x14ac:dyDescent="0.2">
      <c r="A40" s="2">
        <v>-18</v>
      </c>
      <c r="B40" s="3">
        <f>1023-35</f>
        <v>988</v>
      </c>
      <c r="C40" s="3">
        <f t="shared" si="0"/>
        <v>779.47214076246337</v>
      </c>
      <c r="D40" s="4">
        <f t="shared" si="1"/>
        <v>3.8097367583698114</v>
      </c>
      <c r="E40" s="2">
        <v>-18</v>
      </c>
      <c r="F40" s="3">
        <f>1023-35</f>
        <v>988</v>
      </c>
      <c r="G40" s="3">
        <f t="shared" si="2"/>
        <v>779.47214076246337</v>
      </c>
      <c r="H40" s="4">
        <f t="shared" si="3"/>
        <v>3.8097367583698114</v>
      </c>
      <c r="I40" s="2">
        <v>-18</v>
      </c>
      <c r="J40" s="3">
        <f>1023-35</f>
        <v>988</v>
      </c>
      <c r="K40" s="3">
        <f t="shared" si="4"/>
        <v>779.47214076246337</v>
      </c>
      <c r="L40" s="4">
        <f t="shared" si="5"/>
        <v>3.8097367583698114</v>
      </c>
      <c r="N40" s="16">
        <v>-18</v>
      </c>
      <c r="O40" s="12">
        <f t="shared" si="19"/>
        <v>2</v>
      </c>
      <c r="P40" s="17">
        <f t="shared" si="15"/>
        <v>664.1348973607038</v>
      </c>
      <c r="Q40" s="18">
        <f t="shared" si="20"/>
        <v>-18</v>
      </c>
      <c r="R40" s="17">
        <f t="shared" si="17"/>
        <v>90.527859237536632</v>
      </c>
      <c r="S40" s="12">
        <f t="shared" si="21"/>
        <v>-38</v>
      </c>
      <c r="T40" s="17">
        <f t="shared" si="18"/>
        <v>70</v>
      </c>
      <c r="U40" s="13">
        <f t="shared" si="22"/>
        <v>-4.7703025472753069</v>
      </c>
      <c r="V40" s="14">
        <f t="shared" si="23"/>
        <v>-1.6196954972465161</v>
      </c>
      <c r="W40" s="14">
        <f t="shared" si="24"/>
        <v>-10.770302547275307</v>
      </c>
    </row>
    <row r="41" spans="1:23" ht="16" customHeight="1" x14ac:dyDescent="0.2">
      <c r="A41" s="2">
        <v>-16</v>
      </c>
      <c r="B41" s="3">
        <f>1023-75</f>
        <v>948</v>
      </c>
      <c r="C41" s="3">
        <f t="shared" si="0"/>
        <v>756.01173020527858</v>
      </c>
      <c r="D41" s="4">
        <f t="shared" si="1"/>
        <v>3.695071995138214</v>
      </c>
      <c r="E41" s="2">
        <v>-16</v>
      </c>
      <c r="F41" s="3">
        <f>1023-75</f>
        <v>948</v>
      </c>
      <c r="G41" s="3">
        <f t="shared" si="2"/>
        <v>756.01173020527858</v>
      </c>
      <c r="H41" s="4">
        <f t="shared" si="3"/>
        <v>3.695071995138214</v>
      </c>
      <c r="I41" s="2">
        <v>-16</v>
      </c>
      <c r="J41" s="3">
        <f>1023-75</f>
        <v>948</v>
      </c>
      <c r="K41" s="3">
        <f t="shared" si="4"/>
        <v>756.01173020527858</v>
      </c>
      <c r="L41" s="4">
        <f t="shared" si="5"/>
        <v>3.695071995138214</v>
      </c>
      <c r="N41" s="16">
        <v>-16</v>
      </c>
      <c r="O41" s="12">
        <f t="shared" si="19"/>
        <v>4</v>
      </c>
      <c r="P41" s="17">
        <f t="shared" si="15"/>
        <v>627.18475073313789</v>
      </c>
      <c r="Q41" s="18">
        <f t="shared" si="20"/>
        <v>-16</v>
      </c>
      <c r="R41" s="17">
        <f t="shared" si="17"/>
        <v>113.98826979472142</v>
      </c>
      <c r="S41" s="12">
        <f t="shared" si="21"/>
        <v>-36</v>
      </c>
      <c r="T41" s="17">
        <f t="shared" si="18"/>
        <v>70</v>
      </c>
      <c r="U41" s="13">
        <f t="shared" si="22"/>
        <v>-3.5892029989341312</v>
      </c>
      <c r="V41" s="14">
        <f t="shared" si="23"/>
        <v>-2.7564408835311855</v>
      </c>
      <c r="W41" s="14">
        <f t="shared" si="24"/>
        <v>-9.5892029989341303</v>
      </c>
    </row>
    <row r="42" spans="1:23" x14ac:dyDescent="0.2">
      <c r="A42" s="2">
        <v>-14</v>
      </c>
      <c r="B42" s="3">
        <f>1023-150</f>
        <v>873</v>
      </c>
      <c r="C42" s="3">
        <f t="shared" si="0"/>
        <v>712.02346041055716</v>
      </c>
      <c r="D42" s="4">
        <f t="shared" si="1"/>
        <v>3.4800755640789696</v>
      </c>
      <c r="E42" s="2">
        <v>-14</v>
      </c>
      <c r="F42" s="3">
        <f>1023-150</f>
        <v>873</v>
      </c>
      <c r="G42" s="3">
        <f t="shared" si="2"/>
        <v>712.02346041055716</v>
      </c>
      <c r="H42" s="4">
        <f t="shared" si="3"/>
        <v>3.4800755640789696</v>
      </c>
      <c r="I42" s="2">
        <v>-14</v>
      </c>
      <c r="J42" s="3">
        <f>1023-150</f>
        <v>873</v>
      </c>
      <c r="K42" s="3">
        <f t="shared" si="4"/>
        <v>712.02346041055716</v>
      </c>
      <c r="L42" s="4">
        <f t="shared" si="5"/>
        <v>3.4800755640789696</v>
      </c>
      <c r="N42" s="16">
        <v>-14</v>
      </c>
      <c r="O42" s="12">
        <f t="shared" si="19"/>
        <v>6</v>
      </c>
      <c r="P42" s="17">
        <f t="shared" si="15"/>
        <v>539.20821114369505</v>
      </c>
      <c r="Q42" s="18">
        <f t="shared" si="20"/>
        <v>-14</v>
      </c>
      <c r="R42" s="17">
        <f t="shared" si="17"/>
        <v>157.97653958944284</v>
      </c>
      <c r="S42" s="12">
        <f t="shared" si="21"/>
        <v>-34</v>
      </c>
      <c r="T42" s="17">
        <f t="shared" si="18"/>
        <v>70</v>
      </c>
      <c r="U42" s="13">
        <f t="shared" si="22"/>
        <v>-2.2377413344463783</v>
      </c>
      <c r="V42" s="14">
        <f t="shared" si="23"/>
        <v>-3.9778302262059464</v>
      </c>
      <c r="W42" s="14">
        <f t="shared" si="24"/>
        <v>-8.2377413344463779</v>
      </c>
    </row>
    <row r="43" spans="1:23" x14ac:dyDescent="0.2">
      <c r="A43" s="2">
        <v>-12</v>
      </c>
      <c r="B43" s="3">
        <f>1023-325</f>
        <v>698</v>
      </c>
      <c r="C43" s="3">
        <f t="shared" si="0"/>
        <v>609.38416422287389</v>
      </c>
      <c r="D43" s="4">
        <f t="shared" si="1"/>
        <v>2.9784172249407326</v>
      </c>
      <c r="E43" s="2">
        <v>-12</v>
      </c>
      <c r="F43" s="3">
        <f>1023-325</f>
        <v>698</v>
      </c>
      <c r="G43" s="3">
        <f t="shared" si="2"/>
        <v>609.38416422287389</v>
      </c>
      <c r="H43" s="4">
        <f t="shared" si="3"/>
        <v>2.9784172249407326</v>
      </c>
      <c r="I43" s="2">
        <v>-12</v>
      </c>
      <c r="J43" s="3">
        <f>1023-325</f>
        <v>698</v>
      </c>
      <c r="K43" s="3">
        <f t="shared" si="4"/>
        <v>609.38416422287389</v>
      </c>
      <c r="L43" s="4">
        <f t="shared" si="5"/>
        <v>2.9784172249407326</v>
      </c>
      <c r="N43" s="16">
        <v>-12</v>
      </c>
      <c r="O43" s="12">
        <f t="shared" si="19"/>
        <v>8</v>
      </c>
      <c r="P43" s="17">
        <f t="shared" si="15"/>
        <v>421.90615835777123</v>
      </c>
      <c r="Q43" s="18">
        <f t="shared" si="20"/>
        <v>-12</v>
      </c>
      <c r="R43" s="17">
        <f t="shared" si="17"/>
        <v>260.61583577712611</v>
      </c>
      <c r="S43" s="12">
        <f t="shared" si="21"/>
        <v>-32</v>
      </c>
      <c r="T43" s="17">
        <f t="shared" si="18"/>
        <v>70</v>
      </c>
      <c r="U43" s="13">
        <f t="shared" si="22"/>
        <v>-0.7334350305886792</v>
      </c>
      <c r="V43" s="14">
        <f t="shared" si="23"/>
        <v>-5.224324454660902</v>
      </c>
      <c r="W43" s="14">
        <f t="shared" si="24"/>
        <v>-6.7334350305886792</v>
      </c>
    </row>
    <row r="44" spans="1:23" x14ac:dyDescent="0.2">
      <c r="A44" s="2">
        <v>-10</v>
      </c>
      <c r="B44" s="3">
        <f>1023-450</f>
        <v>573</v>
      </c>
      <c r="C44" s="3">
        <f t="shared" si="0"/>
        <v>536.07038123167149</v>
      </c>
      <c r="D44" s="4">
        <f t="shared" si="1"/>
        <v>2.6200898398419916</v>
      </c>
      <c r="E44" s="2">
        <v>-10</v>
      </c>
      <c r="F44" s="3">
        <f>1023-450</f>
        <v>573</v>
      </c>
      <c r="G44" s="3">
        <f t="shared" si="2"/>
        <v>536.07038123167149</v>
      </c>
      <c r="H44" s="4">
        <f t="shared" si="3"/>
        <v>2.6200898398419916</v>
      </c>
      <c r="I44" s="2">
        <v>-10</v>
      </c>
      <c r="J44" s="3">
        <f>1023-450</f>
        <v>573</v>
      </c>
      <c r="K44" s="3">
        <f t="shared" si="4"/>
        <v>536.07038123167149</v>
      </c>
      <c r="L44" s="4">
        <f t="shared" si="5"/>
        <v>2.6200898398419916</v>
      </c>
      <c r="N44" s="16">
        <v>-10</v>
      </c>
      <c r="O44" s="12">
        <f t="shared" si="19"/>
        <v>10</v>
      </c>
      <c r="P44" s="17">
        <f t="shared" si="15"/>
        <v>333.92961876832851</v>
      </c>
      <c r="Q44" s="18">
        <f t="shared" si="20"/>
        <v>-10</v>
      </c>
      <c r="R44" s="17">
        <f t="shared" si="17"/>
        <v>333.92961876832851</v>
      </c>
      <c r="S44" s="12">
        <f t="shared" si="21"/>
        <v>-30</v>
      </c>
      <c r="T44" s="17">
        <f t="shared" si="18"/>
        <v>70</v>
      </c>
      <c r="U44" s="13">
        <f t="shared" si="22"/>
        <v>0</v>
      </c>
      <c r="V44" s="14">
        <f t="shared" si="23"/>
        <v>-5.6455356358754978</v>
      </c>
      <c r="W44" s="14">
        <f t="shared" si="24"/>
        <v>-6</v>
      </c>
    </row>
    <row r="45" spans="1:23" x14ac:dyDescent="0.2">
      <c r="A45" s="2">
        <v>-8</v>
      </c>
      <c r="B45" s="3">
        <f>1023-600</f>
        <v>423</v>
      </c>
      <c r="C45" s="3">
        <f t="shared" si="0"/>
        <v>448.09384164222877</v>
      </c>
      <c r="D45" s="4">
        <f t="shared" si="1"/>
        <v>2.1900969777235031</v>
      </c>
      <c r="E45" s="2">
        <v>-8</v>
      </c>
      <c r="F45" s="3">
        <f>1023-600</f>
        <v>423</v>
      </c>
      <c r="G45" s="3">
        <f t="shared" si="2"/>
        <v>448.09384164222877</v>
      </c>
      <c r="H45" s="4">
        <f t="shared" si="3"/>
        <v>2.1900969777235031</v>
      </c>
      <c r="I45" s="2">
        <v>-8</v>
      </c>
      <c r="J45" s="3">
        <f>1023-600</f>
        <v>423</v>
      </c>
      <c r="K45" s="3">
        <f t="shared" si="4"/>
        <v>448.09384164222877</v>
      </c>
      <c r="L45" s="4">
        <f t="shared" si="5"/>
        <v>2.1900969777235031</v>
      </c>
      <c r="N45" s="16">
        <v>-8</v>
      </c>
      <c r="O45" s="12">
        <f t="shared" si="19"/>
        <v>12</v>
      </c>
      <c r="P45" s="17">
        <f t="shared" si="15"/>
        <v>260.61583577712611</v>
      </c>
      <c r="Q45" s="18">
        <f t="shared" si="20"/>
        <v>-8</v>
      </c>
      <c r="R45" s="17">
        <f t="shared" si="17"/>
        <v>421.90615835777123</v>
      </c>
      <c r="S45" s="12">
        <f t="shared" si="21"/>
        <v>-28</v>
      </c>
      <c r="T45" s="17">
        <f t="shared" si="18"/>
        <v>70</v>
      </c>
      <c r="U45" s="13">
        <f t="shared" si="22"/>
        <v>0.7334350305886792</v>
      </c>
      <c r="V45" s="14">
        <f t="shared" si="23"/>
        <v>-5.9577594852495803</v>
      </c>
      <c r="W45" s="14">
        <f t="shared" si="24"/>
        <v>-5.2665649694113208</v>
      </c>
    </row>
    <row r="46" spans="1:23" x14ac:dyDescent="0.2">
      <c r="A46" s="2">
        <v>-6</v>
      </c>
      <c r="B46" s="3">
        <f>1023-800</f>
        <v>223</v>
      </c>
      <c r="C46" s="3">
        <f t="shared" si="0"/>
        <v>330.79178885630495</v>
      </c>
      <c r="D46" s="4">
        <f t="shared" si="1"/>
        <v>1.6167731615655179</v>
      </c>
      <c r="E46" s="2">
        <v>-6</v>
      </c>
      <c r="F46" s="3">
        <f>1023-800</f>
        <v>223</v>
      </c>
      <c r="G46" s="3">
        <f t="shared" si="2"/>
        <v>330.79178885630495</v>
      </c>
      <c r="H46" s="4">
        <f t="shared" si="3"/>
        <v>1.6167731615655179</v>
      </c>
      <c r="I46" s="2">
        <v>-6</v>
      </c>
      <c r="J46" s="3">
        <f>1023-800</f>
        <v>223</v>
      </c>
      <c r="K46" s="3">
        <f t="shared" si="4"/>
        <v>330.79178885630495</v>
      </c>
      <c r="L46" s="4">
        <f t="shared" si="5"/>
        <v>1.6167731615655179</v>
      </c>
      <c r="N46" s="16">
        <v>-6</v>
      </c>
      <c r="O46" s="12">
        <f t="shared" si="19"/>
        <v>14</v>
      </c>
      <c r="P46" s="17">
        <f t="shared" si="15"/>
        <v>157.97653958944284</v>
      </c>
      <c r="Q46" s="18">
        <f t="shared" si="20"/>
        <v>-6</v>
      </c>
      <c r="R46" s="17">
        <f t="shared" si="17"/>
        <v>539.20821114369505</v>
      </c>
      <c r="S46" s="12">
        <f t="shared" si="21"/>
        <v>-26</v>
      </c>
      <c r="T46" s="17">
        <f t="shared" si="18"/>
        <v>70</v>
      </c>
      <c r="U46" s="13">
        <f t="shared" si="22"/>
        <v>2.2377413344463783</v>
      </c>
      <c r="V46" s="14">
        <f t="shared" si="23"/>
        <v>-6</v>
      </c>
      <c r="W46" s="14">
        <f t="shared" si="24"/>
        <v>-3.7622586655536217</v>
      </c>
    </row>
    <row r="47" spans="1:23" x14ac:dyDescent="0.2">
      <c r="A47" s="2">
        <v>-4</v>
      </c>
      <c r="B47" s="3">
        <f>1023-950</f>
        <v>73</v>
      </c>
      <c r="C47" s="3">
        <f t="shared" si="0"/>
        <v>242.81524926686217</v>
      </c>
      <c r="D47" s="4">
        <f t="shared" si="1"/>
        <v>1.1867802994470291</v>
      </c>
      <c r="E47" s="2">
        <v>-4</v>
      </c>
      <c r="F47" s="3">
        <f>1023-950</f>
        <v>73</v>
      </c>
      <c r="G47" s="3">
        <f t="shared" si="2"/>
        <v>242.81524926686217</v>
      </c>
      <c r="H47" s="4">
        <f t="shared" si="3"/>
        <v>1.1867802994470291</v>
      </c>
      <c r="I47" s="2">
        <v>-4</v>
      </c>
      <c r="J47" s="3">
        <f>1023-950</f>
        <v>73</v>
      </c>
      <c r="K47" s="3">
        <f t="shared" si="4"/>
        <v>242.81524926686217</v>
      </c>
      <c r="L47" s="4">
        <f t="shared" si="5"/>
        <v>1.1867802994470291</v>
      </c>
      <c r="N47" s="16">
        <v>-4</v>
      </c>
      <c r="O47" s="12">
        <f t="shared" si="19"/>
        <v>16</v>
      </c>
      <c r="P47" s="17">
        <f t="shared" si="15"/>
        <v>113.98826979472142</v>
      </c>
      <c r="Q47" s="18">
        <f t="shared" si="20"/>
        <v>-4</v>
      </c>
      <c r="R47" s="17">
        <f t="shared" si="17"/>
        <v>627.18475073313789</v>
      </c>
      <c r="S47" s="12">
        <f t="shared" si="21"/>
        <v>-24</v>
      </c>
      <c r="T47" s="17">
        <f t="shared" si="18"/>
        <v>70</v>
      </c>
      <c r="U47" s="13">
        <f t="shared" si="22"/>
        <v>3.5892029989341312</v>
      </c>
      <c r="V47" s="14">
        <f t="shared" si="23"/>
        <v>-6</v>
      </c>
      <c r="W47" s="14">
        <f t="shared" si="24"/>
        <v>-2.4107970010658688</v>
      </c>
    </row>
    <row r="48" spans="1:23" x14ac:dyDescent="0.2">
      <c r="A48" s="2">
        <v>-2</v>
      </c>
      <c r="B48" s="3">
        <v>10</v>
      </c>
      <c r="C48" s="3">
        <f t="shared" si="0"/>
        <v>205.8651026392962</v>
      </c>
      <c r="D48" s="4">
        <f t="shared" si="1"/>
        <v>1.006183297357264</v>
      </c>
      <c r="E48" s="2">
        <v>-2</v>
      </c>
      <c r="F48" s="3">
        <v>10</v>
      </c>
      <c r="G48" s="3">
        <f t="shared" si="2"/>
        <v>205.8651026392962</v>
      </c>
      <c r="H48" s="4">
        <f t="shared" si="3"/>
        <v>1.006183297357264</v>
      </c>
      <c r="I48" s="2">
        <v>-2</v>
      </c>
      <c r="J48" s="3">
        <v>10</v>
      </c>
      <c r="K48" s="3">
        <f t="shared" si="4"/>
        <v>205.8651026392962</v>
      </c>
      <c r="L48" s="4">
        <f t="shared" si="5"/>
        <v>1.006183297357264</v>
      </c>
      <c r="N48" s="16">
        <v>-2</v>
      </c>
      <c r="O48" s="12">
        <f t="shared" si="19"/>
        <v>18</v>
      </c>
      <c r="P48" s="17">
        <f t="shared" si="15"/>
        <v>90.527859237536632</v>
      </c>
      <c r="Q48" s="18">
        <f t="shared" si="20"/>
        <v>-2</v>
      </c>
      <c r="R48" s="17">
        <f t="shared" si="17"/>
        <v>664.1348973607038</v>
      </c>
      <c r="S48" s="12">
        <f t="shared" si="21"/>
        <v>-22</v>
      </c>
      <c r="T48" s="17">
        <f t="shared" si="18"/>
        <v>70</v>
      </c>
      <c r="U48" s="13">
        <f t="shared" si="22"/>
        <v>4.7703025472753069</v>
      </c>
      <c r="V48" s="14">
        <f t="shared" si="23"/>
        <v>-6</v>
      </c>
      <c r="W48" s="14">
        <f t="shared" si="24"/>
        <v>-1.2296974527246931</v>
      </c>
    </row>
    <row r="49" spans="1:23" x14ac:dyDescent="0.2">
      <c r="A49" s="2">
        <v>0</v>
      </c>
      <c r="B49" s="3">
        <v>10</v>
      </c>
      <c r="C49" s="3">
        <f t="shared" si="0"/>
        <v>205.8651026392962</v>
      </c>
      <c r="D49" s="4">
        <f t="shared" si="1"/>
        <v>1.006183297357264</v>
      </c>
      <c r="E49" s="2">
        <v>0</v>
      </c>
      <c r="F49" s="3">
        <v>10</v>
      </c>
      <c r="G49" s="3">
        <f t="shared" si="2"/>
        <v>205.8651026392962</v>
      </c>
      <c r="H49" s="4">
        <f t="shared" si="3"/>
        <v>1.006183297357264</v>
      </c>
      <c r="I49" s="2">
        <v>0</v>
      </c>
      <c r="J49" s="3">
        <v>10</v>
      </c>
      <c r="K49" s="3">
        <f t="shared" si="4"/>
        <v>205.8651026392962</v>
      </c>
      <c r="L49" s="4">
        <f t="shared" si="5"/>
        <v>1.006183297357264</v>
      </c>
      <c r="N49" s="16">
        <v>0</v>
      </c>
      <c r="O49" s="12">
        <f t="shared" si="19"/>
        <v>20</v>
      </c>
      <c r="P49" s="17">
        <f t="shared" si="15"/>
        <v>70</v>
      </c>
      <c r="Q49" s="18">
        <f t="shared" si="20"/>
        <v>0</v>
      </c>
      <c r="R49" s="17">
        <f t="shared" si="17"/>
        <v>664.1348973607038</v>
      </c>
      <c r="S49" s="12">
        <f t="shared" si="21"/>
        <v>-20</v>
      </c>
      <c r="T49" s="17">
        <f t="shared" si="18"/>
        <v>70</v>
      </c>
      <c r="U49" s="13">
        <f t="shared" si="22"/>
        <v>6</v>
      </c>
      <c r="V49" s="14">
        <f t="shared" si="23"/>
        <v>-6</v>
      </c>
      <c r="W49" s="14">
        <f t="shared" si="24"/>
        <v>0</v>
      </c>
    </row>
    <row r="50" spans="1:23" x14ac:dyDescent="0.2">
      <c r="A50" s="2">
        <v>2</v>
      </c>
      <c r="B50" s="3">
        <v>10</v>
      </c>
      <c r="C50" s="3">
        <f t="shared" si="0"/>
        <v>205.8651026392962</v>
      </c>
      <c r="D50" s="4">
        <f t="shared" si="1"/>
        <v>1.006183297357264</v>
      </c>
      <c r="E50" s="2">
        <v>2</v>
      </c>
      <c r="F50" s="3">
        <v>10</v>
      </c>
      <c r="G50" s="3">
        <f t="shared" si="2"/>
        <v>205.8651026392962</v>
      </c>
      <c r="H50" s="4">
        <f t="shared" si="3"/>
        <v>1.006183297357264</v>
      </c>
      <c r="I50" s="2">
        <v>2</v>
      </c>
      <c r="J50" s="3">
        <v>10</v>
      </c>
      <c r="K50" s="3">
        <f t="shared" si="4"/>
        <v>205.8651026392962</v>
      </c>
      <c r="L50" s="4">
        <f t="shared" si="5"/>
        <v>1.006183297357264</v>
      </c>
      <c r="N50" s="16">
        <v>2</v>
      </c>
      <c r="O50" s="12">
        <f t="shared" si="19"/>
        <v>22</v>
      </c>
      <c r="P50" s="17">
        <f t="shared" si="15"/>
        <v>70</v>
      </c>
      <c r="Q50" s="18">
        <f t="shared" si="20"/>
        <v>2</v>
      </c>
      <c r="R50" s="17">
        <f t="shared" si="17"/>
        <v>664.1348973607038</v>
      </c>
      <c r="S50" s="12">
        <f t="shared" si="21"/>
        <v>-18</v>
      </c>
      <c r="T50" s="17">
        <f t="shared" si="18"/>
        <v>90.527859237536632</v>
      </c>
      <c r="U50" s="13">
        <f t="shared" si="22"/>
        <v>6</v>
      </c>
      <c r="V50" s="14">
        <f t="shared" si="23"/>
        <v>-4.7703025472753069</v>
      </c>
      <c r="W50" s="15">
        <f t="shared" ref="W50:W64" si="25">V50+6</f>
        <v>1.2296974527246931</v>
      </c>
    </row>
    <row r="51" spans="1:23" x14ac:dyDescent="0.2">
      <c r="A51" s="2">
        <v>4</v>
      </c>
      <c r="B51" s="3">
        <f>1023-950</f>
        <v>73</v>
      </c>
      <c r="C51" s="3">
        <f t="shared" si="0"/>
        <v>242.81524926686217</v>
      </c>
      <c r="D51" s="4">
        <f t="shared" si="1"/>
        <v>1.1867802994470291</v>
      </c>
      <c r="E51" s="2">
        <v>4</v>
      </c>
      <c r="F51" s="3">
        <f>1023-950</f>
        <v>73</v>
      </c>
      <c r="G51" s="3">
        <f t="shared" si="2"/>
        <v>242.81524926686217</v>
      </c>
      <c r="H51" s="4">
        <f t="shared" si="3"/>
        <v>1.1867802994470291</v>
      </c>
      <c r="I51" s="2">
        <v>4</v>
      </c>
      <c r="J51" s="3">
        <f>1023-950</f>
        <v>73</v>
      </c>
      <c r="K51" s="3">
        <f t="shared" si="4"/>
        <v>242.81524926686217</v>
      </c>
      <c r="L51" s="4">
        <f t="shared" si="5"/>
        <v>1.1867802994470291</v>
      </c>
      <c r="N51" s="16">
        <v>4</v>
      </c>
      <c r="O51" s="12">
        <f t="shared" si="19"/>
        <v>24</v>
      </c>
      <c r="P51" s="17">
        <f t="shared" si="15"/>
        <v>70</v>
      </c>
      <c r="Q51" s="18">
        <f t="shared" si="20"/>
        <v>4</v>
      </c>
      <c r="R51" s="17">
        <f t="shared" si="17"/>
        <v>627.18475073313789</v>
      </c>
      <c r="S51" s="12">
        <f t="shared" si="21"/>
        <v>-16</v>
      </c>
      <c r="T51" s="17">
        <f t="shared" si="18"/>
        <v>113.98826979472142</v>
      </c>
      <c r="U51" s="13">
        <f t="shared" si="22"/>
        <v>6</v>
      </c>
      <c r="V51" s="14">
        <f t="shared" si="23"/>
        <v>-3.5892029989341312</v>
      </c>
      <c r="W51" s="15">
        <f t="shared" si="25"/>
        <v>2.4107970010658688</v>
      </c>
    </row>
    <row r="52" spans="1:23" x14ac:dyDescent="0.2">
      <c r="A52" s="2">
        <v>6</v>
      </c>
      <c r="B52" s="3">
        <f>1023-800</f>
        <v>223</v>
      </c>
      <c r="C52" s="3">
        <f t="shared" si="0"/>
        <v>330.79178885630495</v>
      </c>
      <c r="D52" s="4">
        <f t="shared" si="1"/>
        <v>1.6167731615655179</v>
      </c>
      <c r="E52" s="2">
        <v>6</v>
      </c>
      <c r="F52" s="3">
        <f>1023-800</f>
        <v>223</v>
      </c>
      <c r="G52" s="3">
        <f t="shared" si="2"/>
        <v>330.79178885630495</v>
      </c>
      <c r="H52" s="4">
        <f t="shared" si="3"/>
        <v>1.6167731615655179</v>
      </c>
      <c r="I52" s="2">
        <v>6</v>
      </c>
      <c r="J52" s="3">
        <f>1023-800</f>
        <v>223</v>
      </c>
      <c r="K52" s="3">
        <f t="shared" si="4"/>
        <v>330.79178885630495</v>
      </c>
      <c r="L52" s="4">
        <f t="shared" si="5"/>
        <v>1.6167731615655179</v>
      </c>
      <c r="N52" s="16">
        <v>6</v>
      </c>
      <c r="O52" s="12">
        <f t="shared" si="19"/>
        <v>26</v>
      </c>
      <c r="P52" s="17">
        <f t="shared" si="15"/>
        <v>70</v>
      </c>
      <c r="Q52" s="18">
        <f t="shared" si="20"/>
        <v>6</v>
      </c>
      <c r="R52" s="17">
        <f t="shared" si="17"/>
        <v>539.20821114369505</v>
      </c>
      <c r="S52" s="12">
        <f t="shared" si="21"/>
        <v>-14</v>
      </c>
      <c r="T52" s="17">
        <f t="shared" si="18"/>
        <v>157.97653958944284</v>
      </c>
      <c r="U52" s="13">
        <f t="shared" si="22"/>
        <v>6</v>
      </c>
      <c r="V52" s="14">
        <f t="shared" si="23"/>
        <v>-2.2377413344463783</v>
      </c>
      <c r="W52" s="15">
        <f t="shared" si="25"/>
        <v>3.7622586655536217</v>
      </c>
    </row>
    <row r="53" spans="1:23" x14ac:dyDescent="0.2">
      <c r="A53" s="2">
        <v>8</v>
      </c>
      <c r="B53" s="3">
        <f>1023-600</f>
        <v>423</v>
      </c>
      <c r="C53" s="3">
        <f t="shared" si="0"/>
        <v>448.09384164222877</v>
      </c>
      <c r="D53" s="4">
        <f t="shared" si="1"/>
        <v>2.1900969777235031</v>
      </c>
      <c r="E53" s="2">
        <v>8</v>
      </c>
      <c r="F53" s="3">
        <f>1023-600</f>
        <v>423</v>
      </c>
      <c r="G53" s="3">
        <f t="shared" si="2"/>
        <v>448.09384164222877</v>
      </c>
      <c r="H53" s="4">
        <f t="shared" si="3"/>
        <v>2.1900969777235031</v>
      </c>
      <c r="I53" s="2">
        <v>8</v>
      </c>
      <c r="J53" s="3">
        <f>1023-600</f>
        <v>423</v>
      </c>
      <c r="K53" s="3">
        <f t="shared" si="4"/>
        <v>448.09384164222877</v>
      </c>
      <c r="L53" s="4">
        <f t="shared" si="5"/>
        <v>2.1900969777235031</v>
      </c>
      <c r="N53" s="16">
        <v>8</v>
      </c>
      <c r="O53" s="12">
        <f t="shared" si="19"/>
        <v>28</v>
      </c>
      <c r="P53" s="17">
        <f t="shared" si="15"/>
        <v>70</v>
      </c>
      <c r="Q53" s="18">
        <f t="shared" si="20"/>
        <v>8</v>
      </c>
      <c r="R53" s="17">
        <f t="shared" si="17"/>
        <v>421.90615835777123</v>
      </c>
      <c r="S53" s="12">
        <f t="shared" si="21"/>
        <v>-12</v>
      </c>
      <c r="T53" s="17">
        <f t="shared" si="18"/>
        <v>260.61583577712611</v>
      </c>
      <c r="U53" s="13">
        <f t="shared" si="22"/>
        <v>5.9577594852495803</v>
      </c>
      <c r="V53" s="14">
        <f t="shared" si="23"/>
        <v>-0.7334350305886792</v>
      </c>
      <c r="W53" s="15">
        <f t="shared" si="25"/>
        <v>5.2665649694113208</v>
      </c>
    </row>
    <row r="54" spans="1:23" x14ac:dyDescent="0.2">
      <c r="A54" s="2">
        <v>10</v>
      </c>
      <c r="B54" s="3">
        <f>1023-450</f>
        <v>573</v>
      </c>
      <c r="C54" s="3">
        <f t="shared" si="0"/>
        <v>536.07038123167149</v>
      </c>
      <c r="D54" s="4">
        <f t="shared" si="1"/>
        <v>2.6200898398419916</v>
      </c>
      <c r="E54" s="2">
        <v>10</v>
      </c>
      <c r="F54" s="3">
        <f>1023-450</f>
        <v>573</v>
      </c>
      <c r="G54" s="3">
        <f t="shared" si="2"/>
        <v>536.07038123167149</v>
      </c>
      <c r="H54" s="4">
        <f t="shared" si="3"/>
        <v>2.6200898398419916</v>
      </c>
      <c r="I54" s="2">
        <v>10</v>
      </c>
      <c r="J54" s="3">
        <f>1023-450</f>
        <v>573</v>
      </c>
      <c r="K54" s="3">
        <f t="shared" si="4"/>
        <v>536.07038123167149</v>
      </c>
      <c r="L54" s="4">
        <f t="shared" si="5"/>
        <v>2.6200898398419916</v>
      </c>
      <c r="N54" s="16">
        <v>10</v>
      </c>
      <c r="O54" s="12">
        <f t="shared" si="19"/>
        <v>30</v>
      </c>
      <c r="P54" s="17">
        <f t="shared" si="15"/>
        <v>70</v>
      </c>
      <c r="Q54" s="18">
        <f t="shared" si="20"/>
        <v>10</v>
      </c>
      <c r="R54" s="17">
        <f t="shared" si="17"/>
        <v>333.92961876832851</v>
      </c>
      <c r="S54" s="12">
        <f t="shared" si="21"/>
        <v>-10</v>
      </c>
      <c r="T54" s="17">
        <f t="shared" si="18"/>
        <v>333.92961876832851</v>
      </c>
      <c r="U54" s="13">
        <f t="shared" si="22"/>
        <v>5.6455356358754978</v>
      </c>
      <c r="V54" s="14">
        <f t="shared" si="23"/>
        <v>0</v>
      </c>
      <c r="W54" s="15">
        <f t="shared" si="25"/>
        <v>6</v>
      </c>
    </row>
    <row r="55" spans="1:23" x14ac:dyDescent="0.2">
      <c r="A55" s="2">
        <v>12</v>
      </c>
      <c r="B55" s="3">
        <f>1023-325</f>
        <v>698</v>
      </c>
      <c r="C55" s="3">
        <f t="shared" si="0"/>
        <v>609.38416422287389</v>
      </c>
      <c r="D55" s="4">
        <f t="shared" si="1"/>
        <v>2.9784172249407326</v>
      </c>
      <c r="E55" s="2">
        <v>12</v>
      </c>
      <c r="F55" s="3">
        <f>1023-325</f>
        <v>698</v>
      </c>
      <c r="G55" s="3">
        <f t="shared" si="2"/>
        <v>609.38416422287389</v>
      </c>
      <c r="H55" s="4">
        <f t="shared" si="3"/>
        <v>2.9784172249407326</v>
      </c>
      <c r="I55" s="2">
        <v>12</v>
      </c>
      <c r="J55" s="3">
        <f>1023-325</f>
        <v>698</v>
      </c>
      <c r="K55" s="3">
        <f t="shared" si="4"/>
        <v>609.38416422287389</v>
      </c>
      <c r="L55" s="4">
        <f t="shared" si="5"/>
        <v>2.9784172249407326</v>
      </c>
      <c r="N55" s="16">
        <v>12</v>
      </c>
      <c r="O55" s="12">
        <f t="shared" si="19"/>
        <v>32</v>
      </c>
      <c r="P55" s="17">
        <f t="shared" si="15"/>
        <v>70</v>
      </c>
      <c r="Q55" s="18">
        <f t="shared" si="20"/>
        <v>12</v>
      </c>
      <c r="R55" s="17">
        <f t="shared" si="17"/>
        <v>260.61583577712611</v>
      </c>
      <c r="S55" s="12">
        <f t="shared" si="21"/>
        <v>-8</v>
      </c>
      <c r="T55" s="17">
        <f t="shared" si="18"/>
        <v>421.90615835777123</v>
      </c>
      <c r="U55" s="13">
        <f t="shared" si="22"/>
        <v>5.224324454660902</v>
      </c>
      <c r="V55" s="14">
        <f t="shared" si="23"/>
        <v>0.7334350305886792</v>
      </c>
      <c r="W55" s="15">
        <f t="shared" si="25"/>
        <v>6.7334350305886792</v>
      </c>
    </row>
    <row r="56" spans="1:23" x14ac:dyDescent="0.2">
      <c r="A56" s="2">
        <v>14</v>
      </c>
      <c r="B56" s="3">
        <f>1023-150</f>
        <v>873</v>
      </c>
      <c r="C56" s="3">
        <f t="shared" si="0"/>
        <v>712.02346041055716</v>
      </c>
      <c r="D56" s="4">
        <f t="shared" si="1"/>
        <v>3.4800755640789696</v>
      </c>
      <c r="E56" s="2">
        <v>14</v>
      </c>
      <c r="F56" s="3">
        <f>1023-150</f>
        <v>873</v>
      </c>
      <c r="G56" s="3">
        <f t="shared" si="2"/>
        <v>712.02346041055716</v>
      </c>
      <c r="H56" s="4">
        <f t="shared" si="3"/>
        <v>3.4800755640789696</v>
      </c>
      <c r="I56" s="2">
        <v>14</v>
      </c>
      <c r="J56" s="3">
        <f>1023-150</f>
        <v>873</v>
      </c>
      <c r="K56" s="3">
        <f t="shared" si="4"/>
        <v>712.02346041055716</v>
      </c>
      <c r="L56" s="4">
        <f t="shared" si="5"/>
        <v>3.4800755640789696</v>
      </c>
      <c r="N56" s="16">
        <v>14</v>
      </c>
      <c r="O56" s="12">
        <f t="shared" si="19"/>
        <v>34</v>
      </c>
      <c r="P56" s="17">
        <f t="shared" si="15"/>
        <v>70</v>
      </c>
      <c r="Q56" s="18">
        <f t="shared" si="20"/>
        <v>14</v>
      </c>
      <c r="R56" s="17">
        <f t="shared" si="17"/>
        <v>157.97653958944284</v>
      </c>
      <c r="S56" s="12">
        <f t="shared" si="21"/>
        <v>-6</v>
      </c>
      <c r="T56" s="17">
        <f t="shared" si="18"/>
        <v>539.20821114369505</v>
      </c>
      <c r="U56" s="13">
        <f t="shared" si="22"/>
        <v>3.9778302262059464</v>
      </c>
      <c r="V56" s="14">
        <f t="shared" si="23"/>
        <v>2.2377413344463783</v>
      </c>
      <c r="W56" s="15">
        <f t="shared" si="25"/>
        <v>8.2377413344463779</v>
      </c>
    </row>
    <row r="57" spans="1:23" x14ac:dyDescent="0.2">
      <c r="A57" s="2">
        <v>16</v>
      </c>
      <c r="B57" s="3">
        <f>1023-75</f>
        <v>948</v>
      </c>
      <c r="C57" s="3">
        <f t="shared" si="0"/>
        <v>756.01173020527858</v>
      </c>
      <c r="D57" s="4">
        <f t="shared" si="1"/>
        <v>3.695071995138214</v>
      </c>
      <c r="E57" s="2">
        <v>16</v>
      </c>
      <c r="F57" s="3">
        <f>1023-75</f>
        <v>948</v>
      </c>
      <c r="G57" s="3">
        <f t="shared" si="2"/>
        <v>756.01173020527858</v>
      </c>
      <c r="H57" s="4">
        <f t="shared" si="3"/>
        <v>3.695071995138214</v>
      </c>
      <c r="I57" s="2">
        <v>16</v>
      </c>
      <c r="J57" s="3">
        <f>1023-75</f>
        <v>948</v>
      </c>
      <c r="K57" s="3">
        <f t="shared" si="4"/>
        <v>756.01173020527858</v>
      </c>
      <c r="L57" s="4">
        <f t="shared" si="5"/>
        <v>3.695071995138214</v>
      </c>
      <c r="N57" s="16">
        <v>16</v>
      </c>
      <c r="O57" s="12">
        <f t="shared" si="19"/>
        <v>36</v>
      </c>
      <c r="P57" s="17">
        <f t="shared" si="15"/>
        <v>70</v>
      </c>
      <c r="Q57" s="18">
        <f t="shared" si="20"/>
        <v>16</v>
      </c>
      <c r="R57" s="17">
        <f t="shared" si="17"/>
        <v>113.98826979472142</v>
      </c>
      <c r="S57" s="12">
        <f t="shared" si="21"/>
        <v>-4</v>
      </c>
      <c r="T57" s="17">
        <f t="shared" si="18"/>
        <v>627.18475073313789</v>
      </c>
      <c r="U57" s="13">
        <f t="shared" si="22"/>
        <v>2.7564408835311855</v>
      </c>
      <c r="V57" s="14">
        <f t="shared" si="23"/>
        <v>3.5892029989341312</v>
      </c>
      <c r="W57" s="15">
        <f t="shared" si="25"/>
        <v>9.5892029989341303</v>
      </c>
    </row>
    <row r="58" spans="1:23" x14ac:dyDescent="0.2">
      <c r="A58" s="2">
        <v>18</v>
      </c>
      <c r="B58" s="3">
        <f>1023-35</f>
        <v>988</v>
      </c>
      <c r="C58" s="3">
        <f t="shared" si="0"/>
        <v>779.47214076246337</v>
      </c>
      <c r="D58" s="4">
        <f t="shared" si="1"/>
        <v>3.8097367583698114</v>
      </c>
      <c r="E58" s="2">
        <v>18</v>
      </c>
      <c r="F58" s="3">
        <f>1023-35</f>
        <v>988</v>
      </c>
      <c r="G58" s="3">
        <f t="shared" si="2"/>
        <v>779.47214076246337</v>
      </c>
      <c r="H58" s="4">
        <f t="shared" si="3"/>
        <v>3.8097367583698114</v>
      </c>
      <c r="I58" s="2">
        <v>18</v>
      </c>
      <c r="J58" s="3">
        <f>1023-35</f>
        <v>988</v>
      </c>
      <c r="K58" s="3">
        <f t="shared" si="4"/>
        <v>779.47214076246337</v>
      </c>
      <c r="L58" s="4">
        <f t="shared" si="5"/>
        <v>3.8097367583698114</v>
      </c>
      <c r="N58" s="16">
        <v>18</v>
      </c>
      <c r="O58" s="12">
        <f t="shared" si="19"/>
        <v>38</v>
      </c>
      <c r="P58" s="17">
        <f t="shared" si="15"/>
        <v>70</v>
      </c>
      <c r="Q58" s="18">
        <f t="shared" si="20"/>
        <v>18</v>
      </c>
      <c r="R58" s="17">
        <f t="shared" si="17"/>
        <v>90.527859237536632</v>
      </c>
      <c r="S58" s="12">
        <f t="shared" si="21"/>
        <v>-2</v>
      </c>
      <c r="T58" s="17">
        <f t="shared" si="18"/>
        <v>664.1348973607038</v>
      </c>
      <c r="U58" s="13">
        <f t="shared" si="22"/>
        <v>1.6196954972465161</v>
      </c>
      <c r="V58" s="14">
        <f t="shared" si="23"/>
        <v>4.7703025472753069</v>
      </c>
      <c r="W58" s="15">
        <f t="shared" si="25"/>
        <v>10.770302547275307</v>
      </c>
    </row>
    <row r="59" spans="1:23" x14ac:dyDescent="0.2">
      <c r="A59" s="2">
        <v>20</v>
      </c>
      <c r="B59" s="3">
        <v>1023</v>
      </c>
      <c r="C59" s="3">
        <f t="shared" si="0"/>
        <v>800</v>
      </c>
      <c r="D59" s="4">
        <f t="shared" si="1"/>
        <v>3.9100684261974585</v>
      </c>
      <c r="E59" s="2">
        <v>20</v>
      </c>
      <c r="F59" s="3">
        <v>1023</v>
      </c>
      <c r="G59" s="3">
        <f t="shared" si="2"/>
        <v>800</v>
      </c>
      <c r="H59" s="4">
        <f t="shared" si="3"/>
        <v>3.9100684261974585</v>
      </c>
      <c r="I59" s="2">
        <v>20</v>
      </c>
      <c r="J59" s="3">
        <v>1023</v>
      </c>
      <c r="K59" s="3">
        <f t="shared" si="4"/>
        <v>800</v>
      </c>
      <c r="L59" s="4">
        <f t="shared" si="5"/>
        <v>3.9100684261974585</v>
      </c>
      <c r="N59" s="16">
        <v>20</v>
      </c>
      <c r="O59" s="12">
        <f t="shared" si="19"/>
        <v>40</v>
      </c>
      <c r="P59" s="17">
        <f t="shared" si="15"/>
        <v>70</v>
      </c>
      <c r="Q59" s="18">
        <f t="shared" si="20"/>
        <v>20</v>
      </c>
      <c r="R59" s="17">
        <f t="shared" si="17"/>
        <v>70</v>
      </c>
      <c r="S59" s="12">
        <f t="shared" si="21"/>
        <v>0</v>
      </c>
      <c r="T59" s="17">
        <f t="shared" si="18"/>
        <v>664.1348973607038</v>
      </c>
      <c r="U59" s="13">
        <f t="shared" si="22"/>
        <v>0</v>
      </c>
      <c r="V59" s="14">
        <f t="shared" si="23"/>
        <v>6</v>
      </c>
      <c r="W59" s="15">
        <f t="shared" si="25"/>
        <v>12</v>
      </c>
    </row>
    <row r="60" spans="1:23" x14ac:dyDescent="0.2">
      <c r="A60" s="2">
        <v>22</v>
      </c>
      <c r="B60" s="3">
        <v>1023</v>
      </c>
      <c r="C60" s="3">
        <f t="shared" si="0"/>
        <v>800</v>
      </c>
      <c r="D60" s="4">
        <f t="shared" si="1"/>
        <v>3.9100684261974585</v>
      </c>
      <c r="E60" s="2">
        <v>22</v>
      </c>
      <c r="F60" s="3">
        <v>1023</v>
      </c>
      <c r="G60" s="3">
        <f t="shared" si="2"/>
        <v>800</v>
      </c>
      <c r="H60" s="4">
        <f t="shared" si="3"/>
        <v>3.9100684261974585</v>
      </c>
      <c r="I60" s="2">
        <v>22</v>
      </c>
      <c r="J60" s="3">
        <v>1023</v>
      </c>
      <c r="K60" s="3">
        <f t="shared" si="4"/>
        <v>800</v>
      </c>
      <c r="L60" s="4">
        <f t="shared" si="5"/>
        <v>3.9100684261974585</v>
      </c>
      <c r="N60" s="16">
        <v>22</v>
      </c>
      <c r="O60" s="12">
        <f t="shared" si="19"/>
        <v>42</v>
      </c>
      <c r="P60" s="17">
        <f t="shared" si="15"/>
        <v>70</v>
      </c>
      <c r="Q60" s="18">
        <f t="shared" si="20"/>
        <v>22</v>
      </c>
      <c r="R60" s="17">
        <f t="shared" si="17"/>
        <v>70</v>
      </c>
      <c r="S60" s="12">
        <f t="shared" si="21"/>
        <v>2</v>
      </c>
      <c r="T60" s="17">
        <f t="shared" si="18"/>
        <v>664.1348973607038</v>
      </c>
      <c r="U60" s="13">
        <f t="shared" si="22"/>
        <v>0</v>
      </c>
      <c r="V60" s="14">
        <f t="shared" si="23"/>
        <v>6</v>
      </c>
      <c r="W60" s="15">
        <f t="shared" si="25"/>
        <v>12</v>
      </c>
    </row>
    <row r="61" spans="1:23" x14ac:dyDescent="0.2">
      <c r="A61" s="2">
        <v>24</v>
      </c>
      <c r="B61" s="3">
        <v>1023</v>
      </c>
      <c r="C61" s="3">
        <f t="shared" si="0"/>
        <v>800</v>
      </c>
      <c r="D61" s="4">
        <f t="shared" si="1"/>
        <v>3.9100684261974585</v>
      </c>
      <c r="E61" s="2">
        <v>24</v>
      </c>
      <c r="F61" s="3">
        <v>1023</v>
      </c>
      <c r="G61" s="3">
        <f t="shared" si="2"/>
        <v>800</v>
      </c>
      <c r="H61" s="4">
        <f t="shared" si="3"/>
        <v>3.9100684261974585</v>
      </c>
      <c r="I61" s="2">
        <v>24</v>
      </c>
      <c r="J61" s="3">
        <v>1023</v>
      </c>
      <c r="K61" s="3">
        <f t="shared" si="4"/>
        <v>800</v>
      </c>
      <c r="L61" s="4">
        <f t="shared" si="5"/>
        <v>3.9100684261974585</v>
      </c>
      <c r="N61" s="16">
        <v>24</v>
      </c>
      <c r="O61" s="12">
        <f t="shared" si="19"/>
        <v>44</v>
      </c>
      <c r="P61" s="17">
        <f t="shared" si="15"/>
        <v>70</v>
      </c>
      <c r="Q61" s="18">
        <f t="shared" si="20"/>
        <v>24</v>
      </c>
      <c r="R61" s="17">
        <f t="shared" si="17"/>
        <v>70</v>
      </c>
      <c r="S61" s="12">
        <f t="shared" si="21"/>
        <v>4</v>
      </c>
      <c r="T61" s="17">
        <f t="shared" si="18"/>
        <v>627.18475073313789</v>
      </c>
      <c r="U61" s="13">
        <f t="shared" si="22"/>
        <v>0</v>
      </c>
      <c r="V61" s="14">
        <f t="shared" si="23"/>
        <v>6</v>
      </c>
      <c r="W61" s="15">
        <f t="shared" si="25"/>
        <v>12</v>
      </c>
    </row>
    <row r="62" spans="1:23" x14ac:dyDescent="0.2">
      <c r="A62" s="2">
        <v>26</v>
      </c>
      <c r="B62" s="3">
        <v>1023</v>
      </c>
      <c r="C62" s="3">
        <f t="shared" si="0"/>
        <v>800</v>
      </c>
      <c r="D62" s="4">
        <f t="shared" si="1"/>
        <v>3.9100684261974585</v>
      </c>
      <c r="E62" s="2">
        <v>26</v>
      </c>
      <c r="F62" s="3">
        <v>1023</v>
      </c>
      <c r="G62" s="3">
        <f t="shared" si="2"/>
        <v>800</v>
      </c>
      <c r="H62" s="4">
        <f t="shared" si="3"/>
        <v>3.9100684261974585</v>
      </c>
      <c r="I62" s="2">
        <v>26</v>
      </c>
      <c r="J62" s="3">
        <v>1023</v>
      </c>
      <c r="K62" s="3">
        <f t="shared" si="4"/>
        <v>800</v>
      </c>
      <c r="L62" s="4">
        <f t="shared" si="5"/>
        <v>3.9100684261974585</v>
      </c>
      <c r="N62" s="16">
        <v>26</v>
      </c>
      <c r="O62" s="12">
        <f t="shared" si="19"/>
        <v>46</v>
      </c>
      <c r="P62" s="17">
        <f t="shared" si="15"/>
        <v>70</v>
      </c>
      <c r="Q62" s="18">
        <f t="shared" si="20"/>
        <v>26</v>
      </c>
      <c r="R62" s="17">
        <f t="shared" si="17"/>
        <v>70</v>
      </c>
      <c r="S62" s="12">
        <f t="shared" si="21"/>
        <v>6</v>
      </c>
      <c r="T62" s="17">
        <f t="shared" si="18"/>
        <v>539.20821114369505</v>
      </c>
      <c r="U62" s="13">
        <f t="shared" si="22"/>
        <v>0</v>
      </c>
      <c r="V62" s="14">
        <f t="shared" si="23"/>
        <v>6</v>
      </c>
      <c r="W62" s="15">
        <f t="shared" si="25"/>
        <v>12</v>
      </c>
    </row>
    <row r="63" spans="1:23" x14ac:dyDescent="0.2">
      <c r="A63" s="2">
        <v>28</v>
      </c>
      <c r="B63" s="3">
        <v>1023</v>
      </c>
      <c r="C63" s="3">
        <f t="shared" si="0"/>
        <v>800</v>
      </c>
      <c r="D63" s="4">
        <f t="shared" si="1"/>
        <v>3.9100684261974585</v>
      </c>
      <c r="E63" s="2">
        <v>28</v>
      </c>
      <c r="F63" s="3">
        <v>1023</v>
      </c>
      <c r="G63" s="3">
        <f t="shared" si="2"/>
        <v>800</v>
      </c>
      <c r="H63" s="4">
        <f t="shared" si="3"/>
        <v>3.9100684261974585</v>
      </c>
      <c r="I63" s="2">
        <v>28</v>
      </c>
      <c r="J63" s="3">
        <v>1023</v>
      </c>
      <c r="K63" s="3">
        <f t="shared" si="4"/>
        <v>800</v>
      </c>
      <c r="L63" s="4">
        <f t="shared" si="5"/>
        <v>3.9100684261974585</v>
      </c>
      <c r="N63" s="16">
        <v>28</v>
      </c>
      <c r="O63" s="12">
        <f t="shared" si="19"/>
        <v>48</v>
      </c>
      <c r="P63" s="17">
        <f t="shared" si="15"/>
        <v>70</v>
      </c>
      <c r="Q63" s="18">
        <f t="shared" si="20"/>
        <v>28</v>
      </c>
      <c r="R63" s="17">
        <f t="shared" si="17"/>
        <v>70</v>
      </c>
      <c r="S63" s="12">
        <f t="shared" si="21"/>
        <v>8</v>
      </c>
      <c r="T63" s="17">
        <f t="shared" si="18"/>
        <v>421.90615835777123</v>
      </c>
      <c r="U63" s="13">
        <f t="shared" si="22"/>
        <v>0</v>
      </c>
      <c r="V63" s="14">
        <f t="shared" si="23"/>
        <v>5.9577594852495803</v>
      </c>
      <c r="W63" s="15">
        <f t="shared" si="25"/>
        <v>11.95775948524958</v>
      </c>
    </row>
    <row r="64" spans="1:23" x14ac:dyDescent="0.2">
      <c r="A64" s="2">
        <v>30</v>
      </c>
      <c r="B64" s="3">
        <v>1023</v>
      </c>
      <c r="C64" s="3">
        <f t="shared" si="0"/>
        <v>800</v>
      </c>
      <c r="D64" s="4">
        <f t="shared" si="1"/>
        <v>3.9100684261974585</v>
      </c>
      <c r="E64" s="2">
        <v>30</v>
      </c>
      <c r="F64" s="3">
        <v>1023</v>
      </c>
      <c r="G64" s="3">
        <f t="shared" si="2"/>
        <v>800</v>
      </c>
      <c r="H64" s="4">
        <f t="shared" si="3"/>
        <v>3.9100684261974585</v>
      </c>
      <c r="I64" s="2">
        <v>30</v>
      </c>
      <c r="J64" s="3">
        <v>1023</v>
      </c>
      <c r="K64" s="3">
        <f t="shared" si="4"/>
        <v>800</v>
      </c>
      <c r="L64" s="4">
        <f t="shared" si="5"/>
        <v>3.9100684261974585</v>
      </c>
      <c r="N64" s="16">
        <v>30</v>
      </c>
      <c r="O64" s="12">
        <f t="shared" si="19"/>
        <v>50</v>
      </c>
      <c r="P64" s="17">
        <f t="shared" si="15"/>
        <v>70</v>
      </c>
      <c r="Q64" s="18">
        <f t="shared" si="20"/>
        <v>30</v>
      </c>
      <c r="R64" s="17">
        <f t="shared" si="17"/>
        <v>70</v>
      </c>
      <c r="S64" s="12">
        <f t="shared" si="21"/>
        <v>10</v>
      </c>
      <c r="T64" s="17">
        <f t="shared" si="18"/>
        <v>333.92961876832851</v>
      </c>
      <c r="U64" s="13">
        <f t="shared" si="22"/>
        <v>0</v>
      </c>
      <c r="V64" s="14">
        <f t="shared" si="23"/>
        <v>5.6455356358754978</v>
      </c>
      <c r="W64" s="15">
        <f t="shared" si="25"/>
        <v>11.645535635875497</v>
      </c>
    </row>
    <row r="65" spans="1:23" x14ac:dyDescent="0.2">
      <c r="A65" s="2">
        <v>32</v>
      </c>
      <c r="B65" s="3">
        <v>1023</v>
      </c>
      <c r="C65" s="3">
        <f t="shared" si="0"/>
        <v>800</v>
      </c>
      <c r="D65" s="4">
        <f t="shared" si="1"/>
        <v>3.9100684261974585</v>
      </c>
      <c r="E65" s="2">
        <v>32</v>
      </c>
      <c r="F65" s="3">
        <v>1023</v>
      </c>
      <c r="G65" s="3">
        <f t="shared" si="2"/>
        <v>800</v>
      </c>
      <c r="H65" s="4">
        <f t="shared" si="3"/>
        <v>3.9100684261974585</v>
      </c>
      <c r="I65" s="2">
        <v>32</v>
      </c>
      <c r="J65" s="3">
        <v>1023</v>
      </c>
      <c r="K65" s="3">
        <f t="shared" si="4"/>
        <v>800</v>
      </c>
      <c r="L65" s="4">
        <f t="shared" si="5"/>
        <v>3.9100684261974585</v>
      </c>
      <c r="N65" s="16">
        <v>32</v>
      </c>
      <c r="O65" s="12">
        <f t="shared" si="19"/>
        <v>52</v>
      </c>
      <c r="P65" s="17">
        <f t="shared" ref="P65:P69" si="26">870-VLOOKUP(O65,$A$29:$D$69,3)</f>
        <v>70</v>
      </c>
      <c r="Q65" s="18">
        <f t="shared" ref="Q65:Q69" si="27">N65</f>
        <v>32</v>
      </c>
      <c r="R65" s="17">
        <f t="shared" ref="R65:R69" si="28">870-VLOOKUP(Q65,$E$29:$H$69,3)</f>
        <v>70</v>
      </c>
      <c r="S65" s="12">
        <f t="shared" ref="S65:S69" si="29">N65-20</f>
        <v>12</v>
      </c>
      <c r="T65" s="17">
        <f t="shared" ref="T65:T69" si="30">870-VLOOKUP(S65,$I$29:$L$69,3)</f>
        <v>260.61583577712611</v>
      </c>
      <c r="U65" s="13">
        <f t="shared" ref="U65:U69" si="31">MAX(-6,MIN(6,(500/P65-500/R65)))</f>
        <v>0</v>
      </c>
      <c r="V65" s="14">
        <f t="shared" ref="V65:V69" si="32">MAX(-6,MIN(6,(500/R65-500/T65)))</f>
        <v>5.224324454660902</v>
      </c>
      <c r="W65" s="15">
        <f t="shared" ref="W65:W69" si="33">V65+6</f>
        <v>11.224324454660902</v>
      </c>
    </row>
    <row r="66" spans="1:23" x14ac:dyDescent="0.2">
      <c r="A66" s="2">
        <v>34</v>
      </c>
      <c r="B66" s="3">
        <v>1023</v>
      </c>
      <c r="C66" s="3">
        <f t="shared" si="0"/>
        <v>800</v>
      </c>
      <c r="D66" s="4">
        <f t="shared" si="1"/>
        <v>3.9100684261974585</v>
      </c>
      <c r="E66" s="2">
        <v>34</v>
      </c>
      <c r="F66" s="3">
        <v>1023</v>
      </c>
      <c r="G66" s="3">
        <f t="shared" si="2"/>
        <v>800</v>
      </c>
      <c r="H66" s="4">
        <f t="shared" si="3"/>
        <v>3.9100684261974585</v>
      </c>
      <c r="I66" s="2">
        <v>34</v>
      </c>
      <c r="J66" s="3">
        <v>1023</v>
      </c>
      <c r="K66" s="3">
        <f t="shared" si="4"/>
        <v>800</v>
      </c>
      <c r="L66" s="4">
        <f t="shared" si="5"/>
        <v>3.9100684261974585</v>
      </c>
      <c r="N66" s="16">
        <v>34</v>
      </c>
      <c r="O66" s="12">
        <f t="shared" si="19"/>
        <v>54</v>
      </c>
      <c r="P66" s="17">
        <f t="shared" si="26"/>
        <v>70</v>
      </c>
      <c r="Q66" s="18">
        <f t="shared" si="27"/>
        <v>34</v>
      </c>
      <c r="R66" s="17">
        <f t="shared" si="28"/>
        <v>70</v>
      </c>
      <c r="S66" s="12">
        <f t="shared" si="29"/>
        <v>14</v>
      </c>
      <c r="T66" s="17">
        <f t="shared" si="30"/>
        <v>157.97653958944284</v>
      </c>
      <c r="U66" s="13">
        <f t="shared" si="31"/>
        <v>0</v>
      </c>
      <c r="V66" s="14">
        <f t="shared" si="32"/>
        <v>3.9778302262059464</v>
      </c>
      <c r="W66" s="15">
        <f t="shared" si="33"/>
        <v>9.9778302262059455</v>
      </c>
    </row>
    <row r="67" spans="1:23" x14ac:dyDescent="0.2">
      <c r="A67" s="2">
        <v>36</v>
      </c>
      <c r="B67" s="3">
        <v>1023</v>
      </c>
      <c r="C67" s="3">
        <f t="shared" si="0"/>
        <v>800</v>
      </c>
      <c r="D67" s="4">
        <f t="shared" si="1"/>
        <v>3.9100684261974585</v>
      </c>
      <c r="E67" s="2">
        <v>36</v>
      </c>
      <c r="F67" s="3">
        <v>1023</v>
      </c>
      <c r="G67" s="3">
        <f t="shared" si="2"/>
        <v>800</v>
      </c>
      <c r="H67" s="4">
        <f t="shared" si="3"/>
        <v>3.9100684261974585</v>
      </c>
      <c r="I67" s="2">
        <v>36</v>
      </c>
      <c r="J67" s="3">
        <v>1023</v>
      </c>
      <c r="K67" s="3">
        <f t="shared" si="4"/>
        <v>800</v>
      </c>
      <c r="L67" s="4">
        <f t="shared" si="5"/>
        <v>3.9100684261974585</v>
      </c>
      <c r="N67" s="16">
        <v>36</v>
      </c>
      <c r="O67" s="12">
        <f t="shared" si="19"/>
        <v>56</v>
      </c>
      <c r="P67" s="17">
        <f t="shared" si="26"/>
        <v>70</v>
      </c>
      <c r="Q67" s="18">
        <f t="shared" si="27"/>
        <v>36</v>
      </c>
      <c r="R67" s="17">
        <f t="shared" si="28"/>
        <v>70</v>
      </c>
      <c r="S67" s="12">
        <f t="shared" si="29"/>
        <v>16</v>
      </c>
      <c r="T67" s="17">
        <f t="shared" si="30"/>
        <v>113.98826979472142</v>
      </c>
      <c r="U67" s="13">
        <f t="shared" si="31"/>
        <v>0</v>
      </c>
      <c r="V67" s="14">
        <f t="shared" si="32"/>
        <v>2.7564408835311855</v>
      </c>
      <c r="W67" s="15">
        <f t="shared" si="33"/>
        <v>8.7564408835311855</v>
      </c>
    </row>
    <row r="68" spans="1:23" x14ac:dyDescent="0.2">
      <c r="A68" s="2">
        <v>38</v>
      </c>
      <c r="B68" s="3">
        <v>1023</v>
      </c>
      <c r="C68" s="3">
        <f t="shared" si="0"/>
        <v>800</v>
      </c>
      <c r="D68" s="4">
        <f t="shared" si="1"/>
        <v>3.9100684261974585</v>
      </c>
      <c r="E68" s="2">
        <v>38</v>
      </c>
      <c r="F68" s="3">
        <v>1023</v>
      </c>
      <c r="G68" s="3">
        <f t="shared" si="2"/>
        <v>800</v>
      </c>
      <c r="H68" s="4">
        <f t="shared" si="3"/>
        <v>3.9100684261974585</v>
      </c>
      <c r="I68" s="2">
        <v>38</v>
      </c>
      <c r="J68" s="3">
        <v>1023</v>
      </c>
      <c r="K68" s="3">
        <f t="shared" si="4"/>
        <v>800</v>
      </c>
      <c r="L68" s="4">
        <f t="shared" si="5"/>
        <v>3.9100684261974585</v>
      </c>
      <c r="N68" s="16">
        <v>38</v>
      </c>
      <c r="O68" s="12">
        <f t="shared" si="19"/>
        <v>58</v>
      </c>
      <c r="P68" s="17">
        <f t="shared" si="26"/>
        <v>70</v>
      </c>
      <c r="Q68" s="18">
        <f t="shared" si="27"/>
        <v>38</v>
      </c>
      <c r="R68" s="17">
        <f t="shared" si="28"/>
        <v>70</v>
      </c>
      <c r="S68" s="12">
        <f t="shared" si="29"/>
        <v>18</v>
      </c>
      <c r="T68" s="17">
        <f t="shared" si="30"/>
        <v>90.527859237536632</v>
      </c>
      <c r="U68" s="13">
        <f t="shared" si="31"/>
        <v>0</v>
      </c>
      <c r="V68" s="14">
        <f t="shared" si="32"/>
        <v>1.6196954972465161</v>
      </c>
      <c r="W68" s="15">
        <f t="shared" si="33"/>
        <v>7.6196954972465161</v>
      </c>
    </row>
    <row r="69" spans="1:23" x14ac:dyDescent="0.2">
      <c r="A69" s="2">
        <v>40</v>
      </c>
      <c r="B69" s="6">
        <v>1023</v>
      </c>
      <c r="C69" s="6">
        <f t="shared" si="0"/>
        <v>800</v>
      </c>
      <c r="D69" s="7">
        <f t="shared" si="1"/>
        <v>3.9100684261974585</v>
      </c>
      <c r="E69" s="5">
        <v>40</v>
      </c>
      <c r="F69" s="6">
        <v>1023</v>
      </c>
      <c r="G69" s="6">
        <f t="shared" si="2"/>
        <v>800</v>
      </c>
      <c r="H69" s="7">
        <f t="shared" si="3"/>
        <v>3.9100684261974585</v>
      </c>
      <c r="I69" s="5">
        <v>40</v>
      </c>
      <c r="J69" s="6">
        <v>1023</v>
      </c>
      <c r="K69" s="6">
        <f t="shared" si="4"/>
        <v>800</v>
      </c>
      <c r="L69" s="7">
        <f t="shared" si="5"/>
        <v>3.9100684261974585</v>
      </c>
      <c r="N69" s="16">
        <v>40</v>
      </c>
      <c r="O69" s="12">
        <f t="shared" si="19"/>
        <v>60</v>
      </c>
      <c r="P69" s="17">
        <f t="shared" si="26"/>
        <v>70</v>
      </c>
      <c r="Q69" s="18">
        <f t="shared" si="27"/>
        <v>40</v>
      </c>
      <c r="R69" s="17">
        <f t="shared" si="28"/>
        <v>70</v>
      </c>
      <c r="S69" s="12">
        <f t="shared" si="29"/>
        <v>20</v>
      </c>
      <c r="T69" s="17">
        <f t="shared" si="30"/>
        <v>70</v>
      </c>
      <c r="U69" s="13">
        <f t="shared" si="31"/>
        <v>0</v>
      </c>
      <c r="V69" s="14">
        <f t="shared" si="32"/>
        <v>0</v>
      </c>
      <c r="W69" s="15">
        <f t="shared" si="33"/>
        <v>6</v>
      </c>
    </row>
    <row r="70" spans="1:23" x14ac:dyDescent="0.2">
      <c r="A70" s="3"/>
      <c r="B70" s="3"/>
      <c r="C70" s="3"/>
      <c r="D70" s="8"/>
      <c r="E70" s="3"/>
      <c r="F70" s="3"/>
      <c r="G70" s="3"/>
      <c r="H70" s="8"/>
      <c r="I70" s="3"/>
      <c r="J70" s="3"/>
      <c r="K70" s="3"/>
      <c r="L70" s="8"/>
    </row>
    <row r="114" spans="1:25" x14ac:dyDescent="0.2">
      <c r="A114" s="40"/>
      <c r="B114" s="40"/>
      <c r="C114" s="40"/>
      <c r="D114" s="40"/>
      <c r="E114" s="40"/>
      <c r="F114" s="40"/>
      <c r="G114" s="40"/>
      <c r="H114" s="40"/>
      <c r="I114" s="40"/>
      <c r="J114" s="40"/>
    </row>
    <row r="116" spans="1:25" x14ac:dyDescent="0.2">
      <c r="C116" s="1"/>
      <c r="J116" s="1"/>
    </row>
    <row r="117" spans="1:25" x14ac:dyDescent="0.2">
      <c r="C117" s="1"/>
      <c r="J117" s="1"/>
    </row>
    <row r="118" spans="1:25" x14ac:dyDescent="0.2">
      <c r="C118" s="1"/>
      <c r="J118" s="1"/>
    </row>
    <row r="119" spans="1:25" x14ac:dyDescent="0.2">
      <c r="C119" s="1"/>
      <c r="J119" s="1"/>
    </row>
    <row r="120" spans="1:25" x14ac:dyDescent="0.2">
      <c r="C120" s="1"/>
      <c r="J120" s="1"/>
      <c r="Y120" t="s">
        <v>5</v>
      </c>
    </row>
    <row r="121" spans="1:25" x14ac:dyDescent="0.2">
      <c r="C121" s="1"/>
      <c r="J121" s="1"/>
    </row>
    <row r="122" spans="1:25" x14ac:dyDescent="0.2">
      <c r="C122" s="1"/>
      <c r="J122" s="1"/>
    </row>
    <row r="123" spans="1:25" x14ac:dyDescent="0.2">
      <c r="C123" s="1"/>
      <c r="J123" s="1"/>
    </row>
    <row r="124" spans="1:25" x14ac:dyDescent="0.2">
      <c r="C124" s="1"/>
      <c r="J124" s="1"/>
    </row>
    <row r="125" spans="1:25" x14ac:dyDescent="0.2">
      <c r="C125" s="1"/>
      <c r="J125" s="1"/>
    </row>
    <row r="126" spans="1:25" x14ac:dyDescent="0.2">
      <c r="C126" s="1"/>
      <c r="J126" s="1"/>
    </row>
    <row r="127" spans="1:25" x14ac:dyDescent="0.2">
      <c r="C127" s="1"/>
      <c r="J127" s="1"/>
    </row>
    <row r="128" spans="1:25" x14ac:dyDescent="0.2">
      <c r="C128" s="1"/>
      <c r="J128" s="1"/>
    </row>
    <row r="129" spans="3:10" x14ac:dyDescent="0.2">
      <c r="C129" s="1"/>
      <c r="J129" s="1"/>
    </row>
    <row r="130" spans="3:10" x14ac:dyDescent="0.2">
      <c r="C130" s="1"/>
      <c r="J130" s="1"/>
    </row>
    <row r="131" spans="3:10" x14ac:dyDescent="0.2">
      <c r="C131" s="1"/>
      <c r="J131" s="1"/>
    </row>
    <row r="132" spans="3:10" x14ac:dyDescent="0.2">
      <c r="C132" s="1"/>
      <c r="J132" s="1"/>
    </row>
    <row r="133" spans="3:10" x14ac:dyDescent="0.2">
      <c r="C133" s="1"/>
      <c r="J133" s="1"/>
    </row>
    <row r="134" spans="3:10" x14ac:dyDescent="0.2">
      <c r="C134" s="1"/>
      <c r="J134" s="1"/>
    </row>
    <row r="135" spans="3:10" x14ac:dyDescent="0.2">
      <c r="C135" s="1"/>
      <c r="J135" s="1"/>
    </row>
    <row r="136" spans="3:10" x14ac:dyDescent="0.2">
      <c r="C136" s="1"/>
      <c r="J136" s="1"/>
    </row>
    <row r="137" spans="3:10" x14ac:dyDescent="0.2">
      <c r="C137" s="1"/>
      <c r="J137" s="1"/>
    </row>
    <row r="138" spans="3:10" x14ac:dyDescent="0.2">
      <c r="C138" s="1"/>
      <c r="J138" s="1"/>
    </row>
    <row r="139" spans="3:10" x14ac:dyDescent="0.2">
      <c r="C139" s="1"/>
      <c r="J139" s="1"/>
    </row>
    <row r="140" spans="3:10" x14ac:dyDescent="0.2">
      <c r="C140" s="1"/>
      <c r="J140" s="1"/>
    </row>
    <row r="141" spans="3:10" x14ac:dyDescent="0.2">
      <c r="C141" s="1"/>
      <c r="J141" s="1"/>
    </row>
    <row r="142" spans="3:10" x14ac:dyDescent="0.2">
      <c r="C142" s="1"/>
      <c r="J142" s="1"/>
    </row>
    <row r="143" spans="3:10" x14ac:dyDescent="0.2">
      <c r="C143" s="1"/>
      <c r="J143" s="1"/>
    </row>
    <row r="144" spans="3:10" x14ac:dyDescent="0.2">
      <c r="C144" s="1"/>
      <c r="J144" s="1"/>
    </row>
    <row r="145" spans="3:10" x14ac:dyDescent="0.2">
      <c r="C145" s="1"/>
      <c r="J145" s="1"/>
    </row>
    <row r="146" spans="3:10" x14ac:dyDescent="0.2">
      <c r="C146" s="1"/>
      <c r="J146" s="1"/>
    </row>
    <row r="150" spans="3:10" x14ac:dyDescent="0.2">
      <c r="C150" s="1"/>
      <c r="J150" s="1"/>
    </row>
    <row r="151" spans="3:10" x14ac:dyDescent="0.2">
      <c r="C151" s="1"/>
      <c r="J151" s="1"/>
    </row>
    <row r="152" spans="3:10" x14ac:dyDescent="0.2">
      <c r="C152" s="1"/>
      <c r="J152" s="1"/>
    </row>
    <row r="153" spans="3:10" x14ac:dyDescent="0.2">
      <c r="C153" s="1"/>
      <c r="J153" s="1"/>
    </row>
    <row r="154" spans="3:10" x14ac:dyDescent="0.2">
      <c r="C154" s="1"/>
      <c r="J154" s="1"/>
    </row>
    <row r="155" spans="3:10" x14ac:dyDescent="0.2">
      <c r="C155" s="1"/>
      <c r="J155" s="1"/>
    </row>
    <row r="156" spans="3:10" x14ac:dyDescent="0.2">
      <c r="C156" s="1"/>
      <c r="J156" s="1"/>
    </row>
    <row r="157" spans="3:10" x14ac:dyDescent="0.2">
      <c r="C157" s="1"/>
      <c r="J157" s="1"/>
    </row>
    <row r="158" spans="3:10" x14ac:dyDescent="0.2">
      <c r="C158" s="1"/>
      <c r="J158" s="1"/>
    </row>
    <row r="159" spans="3:10" x14ac:dyDescent="0.2">
      <c r="C159" s="1"/>
      <c r="J159" s="1"/>
    </row>
    <row r="160" spans="3:10" x14ac:dyDescent="0.2">
      <c r="C160" s="1"/>
      <c r="J160" s="1"/>
    </row>
    <row r="161" spans="3:10" x14ac:dyDescent="0.2">
      <c r="C161" s="1"/>
      <c r="J161" s="1"/>
    </row>
    <row r="162" spans="3:10" x14ac:dyDescent="0.2">
      <c r="C162" s="1"/>
      <c r="J162" s="1"/>
    </row>
    <row r="163" spans="3:10" x14ac:dyDescent="0.2">
      <c r="C163" s="1"/>
      <c r="J163" s="1"/>
    </row>
    <row r="164" spans="3:10" x14ac:dyDescent="0.2">
      <c r="C164" s="1"/>
      <c r="J164" s="1"/>
    </row>
    <row r="165" spans="3:10" x14ac:dyDescent="0.2">
      <c r="C165" s="1"/>
      <c r="J165" s="1"/>
    </row>
    <row r="166" spans="3:10" x14ac:dyDescent="0.2">
      <c r="C166" s="1"/>
      <c r="J166" s="1"/>
    </row>
    <row r="167" spans="3:10" x14ac:dyDescent="0.2">
      <c r="C167" s="1"/>
      <c r="J167" s="1"/>
    </row>
    <row r="168" spans="3:10" x14ac:dyDescent="0.2">
      <c r="C168" s="1"/>
      <c r="J168" s="1"/>
    </row>
    <row r="169" spans="3:10" x14ac:dyDescent="0.2">
      <c r="C169" s="1"/>
      <c r="J169" s="1"/>
    </row>
    <row r="170" spans="3:10" x14ac:dyDescent="0.2">
      <c r="C170" s="1"/>
      <c r="J170" s="1"/>
    </row>
    <row r="171" spans="3:10" x14ac:dyDescent="0.2">
      <c r="C171" s="1"/>
      <c r="J171" s="1"/>
    </row>
    <row r="172" spans="3:10" x14ac:dyDescent="0.2">
      <c r="C172" s="1"/>
      <c r="J172" s="1"/>
    </row>
    <row r="173" spans="3:10" x14ac:dyDescent="0.2">
      <c r="C173" s="1"/>
      <c r="J173" s="1"/>
    </row>
    <row r="174" spans="3:10" x14ac:dyDescent="0.2">
      <c r="C174" s="1"/>
      <c r="J174" s="1"/>
    </row>
    <row r="175" spans="3:10" x14ac:dyDescent="0.2">
      <c r="C175" s="1"/>
      <c r="J175" s="1"/>
    </row>
    <row r="176" spans="3:10" x14ac:dyDescent="0.2">
      <c r="C176" s="1"/>
      <c r="J176" s="1"/>
    </row>
    <row r="177" spans="3:10" x14ac:dyDescent="0.2">
      <c r="C177" s="1"/>
      <c r="J177" s="1"/>
    </row>
    <row r="178" spans="3:10" x14ac:dyDescent="0.2">
      <c r="C178" s="1"/>
      <c r="J178" s="1"/>
    </row>
    <row r="179" spans="3:10" x14ac:dyDescent="0.2">
      <c r="C179" s="1"/>
      <c r="J179" s="1"/>
    </row>
    <row r="180" spans="3:10" x14ac:dyDescent="0.2">
      <c r="C180" s="1"/>
      <c r="J180" s="1"/>
    </row>
  </sheetData>
  <mergeCells count="18">
    <mergeCell ref="N26:N28"/>
    <mergeCell ref="O26:P26"/>
    <mergeCell ref="O27:O28"/>
    <mergeCell ref="P27:P28"/>
    <mergeCell ref="A114:C114"/>
    <mergeCell ref="D114:J114"/>
    <mergeCell ref="I27:L27"/>
    <mergeCell ref="A27:D27"/>
    <mergeCell ref="E27:H27"/>
    <mergeCell ref="U26:U28"/>
    <mergeCell ref="V26:V28"/>
    <mergeCell ref="W26:W28"/>
    <mergeCell ref="Q26:R26"/>
    <mergeCell ref="R27:R28"/>
    <mergeCell ref="S26:T26"/>
    <mergeCell ref="S27:S28"/>
    <mergeCell ref="T27:T28"/>
    <mergeCell ref="Q27:Q28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UCLA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Briggs</dc:creator>
  <cp:lastModifiedBy>Microsoft Office User</cp:lastModifiedBy>
  <dcterms:created xsi:type="dcterms:W3CDTF">2017-05-20T14:04:59Z</dcterms:created>
  <dcterms:modified xsi:type="dcterms:W3CDTF">2018-11-10T06:29:43Z</dcterms:modified>
</cp:coreProperties>
</file>