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devarajanma/Documents/DEVADUTT DOCS/Data Analyst Project /EXCEL Learning/"/>
    </mc:Choice>
  </mc:AlternateContent>
  <xr:revisionPtr revIDLastSave="0" documentId="13_ncr:1_{1800B44C-B6C8-BD47-97B9-22B396C03915}" xr6:coauthVersionLast="47" xr6:coauthVersionMax="47" xr10:uidLastSave="{00000000-0000-0000-0000-000000000000}"/>
  <bookViews>
    <workbookView xWindow="0" yWindow="0" windowWidth="28800" windowHeight="18000" activeTab="3" xr2:uid="{88D75A90-26BD-438C-8A87-D80F31A6A432}"/>
  </bookViews>
  <sheets>
    <sheet name="Sheet2" sheetId="7" r:id="rId1"/>
    <sheet name="Sheet1" sheetId="1" r:id="rId2"/>
    <sheet name="calculations" sheetId="2" r:id="rId3"/>
    <sheet name="Dashboard" sheetId="3" r:id="rId4"/>
  </sheets>
  <definedNames>
    <definedName name="Slicer_Account_Type">#N/A</definedName>
  </definedNames>
  <calcPr calcId="191028"/>
  <pivotCaches>
    <pivotCache cacheId="13" r:id="rId5"/>
    <pivotCache cacheId="1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43" i="2" l="1"/>
  <c r="V5" i="1"/>
  <c r="N65" i="1"/>
  <c r="C139" i="2" s="1"/>
  <c r="O65" i="1"/>
  <c r="C140" i="2" s="1"/>
  <c r="P65" i="1"/>
  <c r="C141" i="2" s="1"/>
  <c r="Q65" i="1"/>
  <c r="C142" i="2" s="1"/>
  <c r="M65" i="1"/>
  <c r="C138" i="2" s="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D142" i="2" l="1"/>
  <c r="D140" i="2"/>
  <c r="D141" i="2"/>
  <c r="D13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3FDDA8-862A-0D4C-8ADD-D72D454D1021}"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<sst xmlns="http://schemas.openxmlformats.org/spreadsheetml/2006/main" count="785" uniqueCount="284">
  <si>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</si>
  <si>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</si>
  <si>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</si>
  <si>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</si>
  <si>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</si>
  <si>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</si>
  <si>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</si>
  <si>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</si>
  <si>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</si>
  <si>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</si>
  <si>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</si>
  <si>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</si>
  <si>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</si>
  <si>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</si>
  <si>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</si>
  <si>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</si>
  <si>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</si>
  <si>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</si>
  <si>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</si>
  <si>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</si>
  <si>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</si>
  <si>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</si>
  <si>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</si>
  <si>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</si>
  <si>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</si>
  <si>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</si>
  <si>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</si>
  <si>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</si>
  <si>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</si>
  <si>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</si>
  <si>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</si>
  <si>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</si>
  <si>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</si>
  <si>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</si>
  <si>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</si>
  <si>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</si>
  <si>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</si>
  <si>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</si>
  <si>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</si>
  <si>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</si>
  <si>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</si>
  <si>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</si>
  <si>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</si>
  <si>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</si>
  <si>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</si>
  <si>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</si>
  <si>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</si>
  <si>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</si>
  <si>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</si>
  <si>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</si>
  <si>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</si>
  <si>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</si>
  <si>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</si>
  <si>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</si>
  <si>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</si>
  <si>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</si>
  <si>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</si>
  <si>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</si>
  <si>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</si>
  <si>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</si>
  <si>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</si>
  <si>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</si>
  <si>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</si>
  <si>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</si>
  <si>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</si>
  <si>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</si>
  <si>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</si>
  <si>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</si>
  <si>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</si>
  <si>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</si>
  <si>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</si>
  <si>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</si>
  <si>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</si>
  <si>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</si>
  <si>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</si>
  <si>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</si>
  <si>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</si>
  <si>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</si>
  <si>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</si>
  <si>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</si>
  <si>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</si>
  <si>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</si>
  <si>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</si>
  <si>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</si>
  <si>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</si>
  <si>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</si>
  <si>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</si>
  <si>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</si>
  <si>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</si>
  <si>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</si>
  <si>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</si>
  <si>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</si>
  <si>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</si>
  <si>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</si>
  <si>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</si>
  <si>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</si>
  <si>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</si>
  <si>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</si>
  <si>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</si>
  <si>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</si>
  <si>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</si>
  <si>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</si>
  <si>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</si>
  <si>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</si>
  <si>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</si>
  <si>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</si>
  <si>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</si>
  <si>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</si>
  <si>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</si>
  <si>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</si>
  <si>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</si>
  <si>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</si>
  <si>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</si>
  <si>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</si>
  <si>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</si>
  <si>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</si>
  <si>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</si>
  <si>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</si>
  <si>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</si>
  <si>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</si>
  <si>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</si>
  <si>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</si>
  <si>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</si>
  <si>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</si>
  <si>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</si>
  <si>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</si>
  <si>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</si>
  <si>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</si>
  <si>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</si>
  <si>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</si>
  <si>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</si>
  <si>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</si>
  <si>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</si>
  <si>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</si>
  <si>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</si>
  <si>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</si>
  <si>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</si>
  <si>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</si>
  <si>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</si>
  <si>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</si>
  <si>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</si>
  <si>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</si>
  <si>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</si>
  <si>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</si>
  <si>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</si>
  <si>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</si>
  <si>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</si>
  <si>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</si>
  <si>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</si>
  <si>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</si>
  <si>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</si>
  <si>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</si>
  <si>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</si>
  <si>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</si>
  <si>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</si>
  <si>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</si>
  <si>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</si>
  <si>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</si>
  <si>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</si>
  <si>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</si>
  <si>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</si>
  <si>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</si>
  <si>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</si>
  <si>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</si>
  <si>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</si>
  <si>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</si>
  <si>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</si>
  <si>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</si>
  <si>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</si>
  <si>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</si>
  <si>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</si>
  <si>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</si>
  <si>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</si>
  <si>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</si>
  <si>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</si>
  <si>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</si>
  <si>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</si>
  <si>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</si>
  <si>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</si>
  <si>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</si>
  <si>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</si>
  <si>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</si>
  <si>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</si>
  <si>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</si>
  <si>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</si>
  <si>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</si>
  <si>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</si>
  <si>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</si>
  <si>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</si>
  <si>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</si>
  <si>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</si>
  <si>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</si>
  <si>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</si>
  <si>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</si>
  <si>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</si>
  <si>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</si>
  <si>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</si>
  <si>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</si>
  <si>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</si>
  <si>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</si>
  <si>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</si>
  <si>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</si>
  <si>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</si>
  <si>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</si>
  <si>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</si>
  <si>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</si>
  <si>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</si>
  <si>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</si>
  <si>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</si>
  <si>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</si>
  <si>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</si>
  <si>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</si>
  <si>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</si>
  <si>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</si>
  <si>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</si>
  <si>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</si>
  <si>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</si>
  <si>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</si>
  <si>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</si>
  <si>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</si>
  <si>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</si>
  <si>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</si>
  <si>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</si>
  <si>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</si>
  <si>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</si>
  <si>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</si>
  <si>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</si>
  <si>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</si>
  <si>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</si>
  <si>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</si>
  <si>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</si>
  <si>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</si>
  <si>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</si>
  <si>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</si>
  <si>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</si>
  <si>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</si>
  <si>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</si>
  <si>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</si>
  <si>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</si>
  <si>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</si>
  <si>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</si>
  <si>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</si>
  <si>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</si>
  <si>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</si>
  <si>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</si>
  <si>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</si>
  <si>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</si>
  <si>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</si>
  <si>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</si>
  <si>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</si>
  <si>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</si>
  <si>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</si>
  <si>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</si>
  <si>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</si>
  <si>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</si>
  <si>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</si>
  <si>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</si>
  <si>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</si>
  <si>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</si>
  <si>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</si>
  <si>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</si>
  <si>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</si>
  <si>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</si>
  <si>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</si>
  <si>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</si>
  <si>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</si>
  <si>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</si>
  <si>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</si>
  <si>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sales</t>
  </si>
  <si>
    <t>Row Labels</t>
  </si>
  <si>
    <t>Grand Total</t>
  </si>
  <si>
    <t>Sum of sales</t>
  </si>
  <si>
    <t>Values</t>
  </si>
  <si>
    <t xml:space="preserve">2018 </t>
  </si>
  <si>
    <t xml:space="preserve">2019 </t>
  </si>
  <si>
    <t xml:space="preserve">2020 </t>
  </si>
  <si>
    <t xml:space="preserve">2021 </t>
  </si>
  <si>
    <t xml:space="preserve">2017 </t>
  </si>
  <si>
    <t>Average of 5 YR CAGR</t>
  </si>
  <si>
    <t xml:space="preserve">ACCOUNT SALES DATA </t>
  </si>
  <si>
    <t>net sales</t>
  </si>
  <si>
    <t>yoy growth</t>
  </si>
  <si>
    <t>Year</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</si>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</sst>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1"/>
      <name val="Calibri"/>
      <family val="2"/>
      <scheme val="minor"/>
    </font>
    <font>
      <sz val="14"/>
      <color rgb="FFECECEC"/>
      <name val="Monaco"/>
      <family val="2"/>
    </font>
    <font>
      <sz val="11"/>
      <color theme="1" tint="0.499984740745262"/>
      <name val="Calibri"/>
      <family val="2"/>
      <scheme val="minor"/>
    </font>
    <font>
      <b/>
      <sz val="36"/>
      <color theme="1" tint="4.9989318521683403E-2"/>
      <name val="Britannic Bold"/>
    </font>
  </fonts>
  <fills count="7">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9" tint="-0.499984740745262"/>
        <bgColor indexed="64"/>
      </patternFill>
    </fill>
    <fill>
      <patternFill patternType="solid">
        <fgColor theme="9" tint="0.7999816888943144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4" fillId="0" borderId="0" applyFont="0" applyFill="0" applyBorder="0" applyAlignment="0" applyProtection="0"/>
  </cellStyleXfs>
  <cellXfs count="29">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9" fontId="0" fillId="0" borderId="0" xfId="1" applyFont="1"/>
    <xf numFmtId="0" fontId="5" fillId="0" borderId="0" xfId="0" applyFont="1"/>
    <xf numFmtId="0" fontId="6" fillId="5" borderId="0" xfId="0" applyFont="1" applyFill="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7" fillId="6" borderId="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0" fillId="0" borderId="0" xfId="0" applyNumberFormat="1"/>
    <xf numFmtId="0" fontId="0" fillId="0" borderId="4" xfId="0" applyBorder="1"/>
    <xf numFmtId="0" fontId="0" fillId="0" borderId="5" xfId="0" applyBorder="1"/>
    <xf numFmtId="0" fontId="0" fillId="0" borderId="6" xfId="0" applyBorder="1"/>
    <xf numFmtId="9" fontId="0" fillId="0" borderId="7" xfId="0" applyNumberFormat="1" applyBorder="1"/>
    <xf numFmtId="9" fontId="0" fillId="0" borderId="8" xfId="0" applyNumberFormat="1" applyBorder="1"/>
    <xf numFmtId="9" fontId="0" fillId="0" borderId="9" xfId="0" applyNumberFormat="1" applyBorder="1"/>
    <xf numFmtId="9" fontId="0" fillId="0" borderId="10" xfId="0" applyNumberFormat="1" applyBorder="1"/>
    <xf numFmtId="9" fontId="0" fillId="0" borderId="11" xfId="0" applyNumberFormat="1" applyBorder="1"/>
    <xf numFmtId="9" fontId="0" fillId="0" borderId="12" xfId="0" applyNumberFormat="1" applyBorder="1"/>
  </cellXfs>
  <cellStyles count="2">
    <cellStyle name="Normal" xfId="0" builtinId="0"/>
    <cellStyle name="Per cent" xfId="1" builtinId="5"/>
  </cellStyles>
  <dxfs count="39">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13" formatCode="0%"/>
    </dxf>
    <dxf>
      <numFmt numFmtId="13" formatCode="0%"/>
    </dxf>
    <dxf>
      <numFmt numFmtId="13" formatCode="0%"/>
    </dxf>
    <dxf>
      <numFmt numFmtId="0" formatCode="General"/>
    </dxf>
    <dxf>
      <numFmt numFmtId="0" formatCode="General"/>
    </dxf>
    <dxf>
      <numFmt numFmtId="13" formatCode="0%"/>
    </dxf>
    <dxf>
      <numFmt numFmtId="13" formatCode="0%"/>
    </dxf>
    <dxf>
      <font>
        <b/>
        <i val="0"/>
        <strike val="0"/>
        <condense val="0"/>
        <extend val="0"/>
        <outline val="0"/>
        <shadow val="0"/>
        <u val="none"/>
        <vertAlign val="baseline"/>
        <sz val="11"/>
        <color theme="1"/>
        <name val="Calibri"/>
        <family val="2"/>
        <scheme val="minor"/>
      </font>
    </dxf>
    <dxf>
      <font>
        <b/>
        <color theme="1"/>
      </font>
      <border>
        <bottom style="thin">
          <color theme="0" tint="-0.34998626667073579"/>
        </bottom>
        <vertical/>
        <horizontal/>
      </border>
    </dxf>
    <dxf>
      <font>
        <b/>
        <i val="0"/>
        <strike val="0"/>
        <u/>
        <color theme="4" tint="-0.499984740745262"/>
      </font>
      <fill>
        <patternFill>
          <bgColor theme="8" tint="0.3999450666829432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SlicerStyleOther1 2" pivot="0" table="0" count="10" xr9:uid="{32CB695A-F320-E94B-9CD5-6BD4E818E6D9}">
      <tableStyleElement type="wholeTable" dxfId="38"/>
      <tableStyleElement type="headerRow" dxfId="3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4-2.xlsx]calculations!PivotTable14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Account</a:t>
            </a:r>
            <a:r>
              <a:rPr lang="en-US" sz="1800" b="1" baseline="0"/>
              <a:t> Type Sales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sp3d contourW="25400">
            <a:contourClr>
              <a:schemeClr val="lt1"/>
            </a:contourClr>
          </a:sp3d>
        </c:spPr>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pivotFmt>
      <c:pivotFmt>
        <c:idx val="5"/>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a:sp3d contourW="25400">
            <a:contourClr>
              <a:schemeClr val="lt1"/>
            </a:contourClr>
          </a:sp3d>
        </c:spPr>
      </c:pivotFmt>
      <c:pivotFmt>
        <c:idx val="7"/>
        <c:spPr>
          <a:solidFill>
            <a:schemeClr val="accent6"/>
          </a:solidFill>
          <a:ln w="19050">
            <a:solidFill>
              <a:schemeClr val="lt1"/>
            </a:solidFill>
          </a:ln>
          <a:effectLst/>
          <a:sp3d contourW="25400">
            <a:contourClr>
              <a:schemeClr val="lt1"/>
            </a:contourClr>
          </a:sp3d>
        </c:spPr>
      </c:pivotFmt>
      <c:pivotFmt>
        <c:idx val="8"/>
        <c:spPr>
          <a:solidFill>
            <a:schemeClr val="accent6"/>
          </a:solidFill>
          <a:ln w="19050">
            <a:solidFill>
              <a:schemeClr val="lt1"/>
            </a:solidFill>
          </a:ln>
          <a:effectLst/>
          <a:sp3d contourW="25400">
            <a:contourClr>
              <a:schemeClr val="lt1"/>
            </a:contourClr>
          </a:sp3d>
        </c:spPr>
      </c:pivotFmt>
      <c:pivotFmt>
        <c:idx val="9"/>
        <c:spPr>
          <a:solidFill>
            <a:schemeClr val="accent6"/>
          </a:solidFill>
          <a:ln w="1905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hade val="58000"/>
            </a:schemeClr>
          </a:solidFill>
          <a:ln w="25400">
            <a:solidFill>
              <a:schemeClr val="lt1"/>
            </a:solidFill>
          </a:ln>
          <a:effectLst/>
          <a:sp3d contourW="25400">
            <a:contourClr>
              <a:schemeClr val="lt1"/>
            </a:contourClr>
          </a:sp3d>
        </c:spPr>
      </c:pivotFmt>
      <c:pivotFmt>
        <c:idx val="12"/>
        <c:spPr>
          <a:solidFill>
            <a:schemeClr val="accent6">
              <a:shade val="86000"/>
            </a:schemeClr>
          </a:solidFill>
          <a:ln w="25400">
            <a:solidFill>
              <a:schemeClr val="lt1"/>
            </a:solidFill>
          </a:ln>
          <a:effectLst/>
          <a:sp3d contourW="25400">
            <a:contourClr>
              <a:schemeClr val="lt1"/>
            </a:contourClr>
          </a:sp3d>
        </c:spPr>
      </c:pivotFmt>
      <c:pivotFmt>
        <c:idx val="13"/>
        <c:spPr>
          <a:solidFill>
            <a:schemeClr val="accent6">
              <a:tint val="86000"/>
            </a:schemeClr>
          </a:solidFill>
          <a:ln w="25400">
            <a:solidFill>
              <a:schemeClr val="lt1"/>
            </a:solidFill>
          </a:ln>
          <a:effectLst/>
          <a:sp3d contourW="25400">
            <a:contourClr>
              <a:schemeClr val="lt1"/>
            </a:contourClr>
          </a:sp3d>
        </c:spPr>
      </c:pivotFmt>
      <c:pivotFmt>
        <c:idx val="14"/>
        <c:spPr>
          <a:solidFill>
            <a:schemeClr val="accent6">
              <a:tint val="58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0384059135465"/>
          <c:y val="0"/>
          <c:w val="0.69180539932508434"/>
          <c:h val="0.95578007568331069"/>
        </c:manualLayout>
      </c:layout>
      <c:pie3DChart>
        <c:varyColors val="1"/>
        <c:ser>
          <c:idx val="0"/>
          <c:order val="0"/>
          <c:tx>
            <c:strRef>
              <c:f>calculations!$C$5</c:f>
              <c:strCache>
                <c:ptCount val="1"/>
                <c:pt idx="0">
                  <c:v>Total</c:v>
                </c:pt>
              </c:strCache>
            </c:strRef>
          </c:tx>
          <c:dPt>
            <c:idx val="0"/>
            <c:bubble3D val="0"/>
            <c:spPr>
              <a:solidFill>
                <a:schemeClr val="accent6">
                  <a:shade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C9A2-A54D-8083-3804AA4C04AE}"/>
              </c:ext>
            </c:extLst>
          </c:dPt>
          <c:dPt>
            <c:idx val="1"/>
            <c:bubble3D val="0"/>
            <c:explosion val="7"/>
            <c:spPr>
              <a:solidFill>
                <a:schemeClr val="accent6">
                  <a:shade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C9A2-A54D-8083-3804AA4C04AE}"/>
              </c:ext>
            </c:extLst>
          </c:dPt>
          <c:dPt>
            <c:idx val="2"/>
            <c:bubble3D val="0"/>
            <c:spPr>
              <a:solidFill>
                <a:schemeClr val="accent6">
                  <a:tint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C9A2-A54D-8083-3804AA4C04AE}"/>
              </c:ext>
            </c:extLst>
          </c:dPt>
          <c:dPt>
            <c:idx val="3"/>
            <c:bubble3D val="0"/>
            <c:spPr>
              <a:solidFill>
                <a:schemeClr val="accent6">
                  <a:tint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C9A2-A54D-8083-3804AA4C04A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calculations!$B$6:$B$9</c:f>
              <c:strCache>
                <c:ptCount val="4"/>
                <c:pt idx="0">
                  <c:v>Medium Business</c:v>
                </c:pt>
                <c:pt idx="1">
                  <c:v>Online Retailer</c:v>
                </c:pt>
                <c:pt idx="2">
                  <c:v>Small Business</c:v>
                </c:pt>
                <c:pt idx="3">
                  <c:v>Wholesale Distributor</c:v>
                </c:pt>
              </c:strCache>
            </c:strRef>
          </c:cat>
          <c:val>
            <c:numRef>
              <c:f>calculations!$C$6:$C$9</c:f>
              <c:numCache>
                <c:formatCode>0%</c:formatCode>
                <c:ptCount val="4"/>
                <c:pt idx="0">
                  <c:v>0.25699329033094553</c:v>
                </c:pt>
                <c:pt idx="1">
                  <c:v>0.27586558512419912</c:v>
                </c:pt>
                <c:pt idx="2">
                  <c:v>0.23150451633118321</c:v>
                </c:pt>
                <c:pt idx="3">
                  <c:v>0.23563660821367216</c:v>
                </c:pt>
              </c:numCache>
            </c:numRef>
          </c:val>
          <c:extLst>
            <c:ext xmlns:c16="http://schemas.microsoft.com/office/drawing/2014/chart" uri="{C3380CC4-5D6E-409C-BE32-E72D297353CC}">
              <c16:uniqueId val="{00000008-C9A2-A54D-8083-3804AA4C04AE}"/>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
          <c:y val="0.82424700494100134"/>
          <c:w val="0.94924625833984488"/>
          <c:h val="0.1529422647383976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4-2.xlsx]calculations!PivotTable15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Year</a:t>
            </a:r>
            <a:r>
              <a:rPr lang="en-US" sz="1800" b="1" baseline="0"/>
              <a:t>ly Units Sold</a:t>
            </a:r>
            <a:endParaRPr lang="en-US" sz="1800" b="1"/>
          </a:p>
        </c:rich>
      </c:tx>
      <c:layout>
        <c:manualLayout>
          <c:xMode val="edge"/>
          <c:yMode val="edge"/>
          <c:x val="0.33570992514824533"/>
          <c:y val="1.88237727319732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6350" cap="flat" cmpd="sng" algn="ctr">
              <a:solidFill>
                <a:schemeClr val="accent6"/>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layout>
            <c:manualLayout>
              <c:x val="-7.2530961407601832E-2"/>
              <c:y val="4.4732682335908693E-2"/>
            </c:manualLayout>
          </c:layout>
          <c:spPr>
            <a:noFill/>
            <a:ln>
              <a:noFill/>
            </a:ln>
            <a:effectLst/>
          </c:spPr>
          <c:txPr>
            <a:bodyPr rot="120000" spcFirstLastPara="1" vertOverflow="ellipsis" wrap="square" lIns="0" tIns="0" rIns="0" bIns="365760" anchor="b" anchorCtr="1">
              <a:no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layout>
            <c:manualLayout>
              <c:x val="-8.5493924370564786E-2"/>
              <c:y val="-6.1210205197145852E-2"/>
            </c:manualLayout>
          </c:layout>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layout>
            <c:manualLayout>
              <c:x val="-8.8888779527559067E-2"/>
              <c:y val="-8.4601531838304517E-2"/>
            </c:manualLayout>
          </c:layout>
          <c:spPr>
            <a:noFill/>
            <a:ln>
              <a:noFill/>
            </a:ln>
            <a:effectLst/>
          </c:spPr>
          <c:txPr>
            <a:bodyPr rot="120000" spcFirstLastPara="1" vertOverflow="ellipsis" wrap="square" lIns="0" tIns="0" rIns="0" bIns="365760" anchor="b" anchorCtr="1">
              <a:no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833751336638473"/>
                  <c:h val="7.2863157583726038E-2"/>
                </c:manualLayout>
              </c15:layout>
            </c:ext>
          </c:extLst>
        </c:dLbl>
      </c:pivotFmt>
      <c:pivotFmt>
        <c:idx val="8"/>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layout>
            <c:manualLayout>
              <c:x val="-8.1172742296101871E-2"/>
              <c:y val="-7.8851250535521708E-2"/>
            </c:manualLayout>
          </c:layout>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layout>
            <c:manualLayout>
              <c:x val="-7.160493827160494E-2"/>
              <c:y val="-6.7203320973246078E-2"/>
            </c:manualLayout>
          </c:layout>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6"/>
          </a:solidFill>
          <a:ln>
            <a:noFill/>
          </a:ln>
          <a:effectLst/>
        </c:spPr>
        <c:dLbl>
          <c:idx val="0"/>
          <c:layout>
            <c:manualLayout>
              <c:x val="-7.2530961407601832E-2"/>
              <c:y val="4.4732682335908693E-2"/>
            </c:manualLayout>
          </c:layout>
          <c:spPr>
            <a:noFill/>
            <a:ln>
              <a:noFill/>
            </a:ln>
            <a:effectLst/>
          </c:spPr>
          <c:txPr>
            <a:bodyPr rot="120000" spcFirstLastPara="1" vertOverflow="ellipsis" wrap="square" lIns="0" tIns="0" rIns="0" bIns="365760" anchor="b" anchorCtr="1">
              <a:no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6"/>
          </a:solidFill>
          <a:ln>
            <a:noFill/>
          </a:ln>
          <a:effectLst/>
        </c:spPr>
        <c:dLbl>
          <c:idx val="0"/>
          <c:layout>
            <c:manualLayout>
              <c:x val="-8.5493924370564786E-2"/>
              <c:y val="-6.1210205197145852E-2"/>
            </c:manualLayout>
          </c:layout>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6"/>
          </a:solidFill>
          <a:ln>
            <a:noFill/>
          </a:ln>
          <a:effectLst/>
        </c:spPr>
        <c:dLbl>
          <c:idx val="0"/>
          <c:layout>
            <c:manualLayout>
              <c:x val="-8.8888779527559067E-2"/>
              <c:y val="-8.4601531838304517E-2"/>
            </c:manualLayout>
          </c:layout>
          <c:spPr>
            <a:noFill/>
            <a:ln>
              <a:noFill/>
            </a:ln>
            <a:effectLst/>
          </c:spPr>
          <c:txPr>
            <a:bodyPr rot="120000" spcFirstLastPara="1" vertOverflow="ellipsis" wrap="square" lIns="0" tIns="0" rIns="0" bIns="365760" anchor="b" anchorCtr="1">
              <a:no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833751336638473"/>
                  <c:h val="7.2863157583726038E-2"/>
                </c:manualLayout>
              </c15:layout>
            </c:ext>
          </c:extLst>
        </c:dLbl>
      </c:pivotFmt>
      <c:pivotFmt>
        <c:idx val="14"/>
        <c:spPr>
          <a:solidFill>
            <a:schemeClr val="accent6"/>
          </a:solidFill>
          <a:ln>
            <a:noFill/>
          </a:ln>
          <a:effectLst/>
        </c:spPr>
        <c:dLbl>
          <c:idx val="0"/>
          <c:layout>
            <c:manualLayout>
              <c:x val="-8.1172742296101871E-2"/>
              <c:y val="-7.8851250535521708E-2"/>
            </c:manualLayout>
          </c:layout>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6"/>
          </a:solidFill>
          <a:ln>
            <a:noFill/>
          </a:ln>
          <a:effectLst/>
        </c:spPr>
        <c:dLbl>
          <c:idx val="0"/>
          <c:layout>
            <c:manualLayout>
              <c:x val="-7.160493827160494E-2"/>
              <c:y val="-6.7203320973246078E-2"/>
            </c:manualLayout>
          </c:layout>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dLbl>
          <c:idx val="0"/>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ln w="19050" cap="rnd" cmpd="sng" algn="ctr">
            <a:solidFill>
              <a:schemeClr val="accent6"/>
            </a:solidFill>
            <a:prstDash val="solid"/>
            <a:round/>
          </a:ln>
          <a:effectLst/>
        </c:spPr>
        <c:dLbl>
          <c:idx val="0"/>
          <c:layout>
            <c:manualLayout>
              <c:x val="-7.2530961407601832E-2"/>
              <c:y val="4.4732682335908693E-2"/>
            </c:manualLayout>
          </c:layout>
          <c:spPr>
            <a:noFill/>
            <a:ln>
              <a:noFill/>
            </a:ln>
            <a:effectLst/>
          </c:spPr>
          <c:txPr>
            <a:bodyPr rot="120000" spcFirstLastPara="1" vertOverflow="ellipsis" wrap="square" lIns="0" tIns="0" rIns="0" bIns="365760" anchor="b" anchorCtr="1">
              <a:no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ln w="19050" cap="rnd" cmpd="sng" algn="ctr">
            <a:solidFill>
              <a:schemeClr val="accent6"/>
            </a:solidFill>
            <a:prstDash val="solid"/>
            <a:round/>
          </a:ln>
          <a:effectLst/>
        </c:spPr>
        <c:dLbl>
          <c:idx val="0"/>
          <c:layout>
            <c:manualLayout>
              <c:x val="-8.5493924370564786E-2"/>
              <c:y val="-6.1210205197145852E-2"/>
            </c:manualLayout>
          </c:layout>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ln w="19050" cap="rnd" cmpd="sng" algn="ctr">
            <a:solidFill>
              <a:schemeClr val="accent6"/>
            </a:solidFill>
            <a:prstDash val="solid"/>
            <a:round/>
          </a:ln>
          <a:effectLst/>
        </c:spPr>
        <c:dLbl>
          <c:idx val="0"/>
          <c:layout>
            <c:manualLayout>
              <c:x val="-8.8888779527559067E-2"/>
              <c:y val="-8.4601531838304517E-2"/>
            </c:manualLayout>
          </c:layout>
          <c:spPr>
            <a:noFill/>
            <a:ln>
              <a:noFill/>
            </a:ln>
            <a:effectLst/>
          </c:spPr>
          <c:txPr>
            <a:bodyPr rot="120000" spcFirstLastPara="1" vertOverflow="ellipsis" wrap="square" lIns="0" tIns="0" rIns="0" bIns="365760" anchor="b" anchorCtr="1">
              <a:no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833751336638473"/>
                  <c:h val="7.2863157583726038E-2"/>
                </c:manualLayout>
              </c15:layout>
            </c:ext>
          </c:extLst>
        </c:dLbl>
      </c:pivotFmt>
      <c:pivotFmt>
        <c:idx val="20"/>
        <c:spPr>
          <a:ln w="19050" cap="rnd" cmpd="sng" algn="ctr">
            <a:solidFill>
              <a:schemeClr val="accent6"/>
            </a:solidFill>
            <a:prstDash val="solid"/>
            <a:round/>
          </a:ln>
          <a:effectLst/>
        </c:spPr>
        <c:dLbl>
          <c:idx val="0"/>
          <c:layout>
            <c:manualLayout>
              <c:x val="-8.1172742296101871E-2"/>
              <c:y val="-7.8851250535521708E-2"/>
            </c:manualLayout>
          </c:layout>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ln w="19050" cap="rnd" cmpd="sng" algn="ctr">
            <a:solidFill>
              <a:schemeClr val="accent6"/>
            </a:solidFill>
            <a:prstDash val="solid"/>
            <a:round/>
          </a:ln>
          <a:effectLst/>
        </c:spPr>
        <c:dLbl>
          <c:idx val="0"/>
          <c:layout>
            <c:manualLayout>
              <c:x val="-7.160493827160494E-2"/>
              <c:y val="-6.7203320973246078E-2"/>
            </c:manualLayout>
          </c:layout>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2.7160493827160494E-2"/>
          <c:y val="0.22332835975240431"/>
          <c:w val="0.94567901234567897"/>
          <c:h val="0.65964810683842756"/>
        </c:manualLayout>
      </c:layout>
      <c:lineChart>
        <c:grouping val="standard"/>
        <c:varyColors val="0"/>
        <c:ser>
          <c:idx val="0"/>
          <c:order val="0"/>
          <c:tx>
            <c:strRef>
              <c:f>calculations!$C$40</c:f>
              <c:strCache>
                <c:ptCount val="1"/>
                <c:pt idx="0">
                  <c:v>Total</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dPt>
            <c:idx val="0"/>
            <c:bubble3D val="0"/>
            <c:extLst>
              <c:ext xmlns:c16="http://schemas.microsoft.com/office/drawing/2014/chart" uri="{C3380CC4-5D6E-409C-BE32-E72D297353CC}">
                <c16:uniqueId val="{00000000-D72A-344E-9910-E1B2D5FAA7FF}"/>
              </c:ext>
            </c:extLst>
          </c:dPt>
          <c:dPt>
            <c:idx val="1"/>
            <c:bubble3D val="0"/>
            <c:extLst>
              <c:ext xmlns:c16="http://schemas.microsoft.com/office/drawing/2014/chart" uri="{C3380CC4-5D6E-409C-BE32-E72D297353CC}">
                <c16:uniqueId val="{00000001-D72A-344E-9910-E1B2D5FAA7FF}"/>
              </c:ext>
            </c:extLst>
          </c:dPt>
          <c:dPt>
            <c:idx val="2"/>
            <c:bubble3D val="0"/>
            <c:extLst>
              <c:ext xmlns:c16="http://schemas.microsoft.com/office/drawing/2014/chart" uri="{C3380CC4-5D6E-409C-BE32-E72D297353CC}">
                <c16:uniqueId val="{00000002-D72A-344E-9910-E1B2D5FAA7FF}"/>
              </c:ext>
            </c:extLst>
          </c:dPt>
          <c:dPt>
            <c:idx val="3"/>
            <c:bubble3D val="0"/>
            <c:extLst>
              <c:ext xmlns:c16="http://schemas.microsoft.com/office/drawing/2014/chart" uri="{C3380CC4-5D6E-409C-BE32-E72D297353CC}">
                <c16:uniqueId val="{00000003-D72A-344E-9910-E1B2D5FAA7FF}"/>
              </c:ext>
            </c:extLst>
          </c:dPt>
          <c:dPt>
            <c:idx val="4"/>
            <c:bubble3D val="0"/>
            <c:extLst>
              <c:ext xmlns:c16="http://schemas.microsoft.com/office/drawing/2014/chart" uri="{C3380CC4-5D6E-409C-BE32-E72D297353CC}">
                <c16:uniqueId val="{00000004-D72A-344E-9910-E1B2D5FAA7FF}"/>
              </c:ext>
            </c:extLst>
          </c:dPt>
          <c:dLbls>
            <c:dLbl>
              <c:idx val="0"/>
              <c:layout>
                <c:manualLayout>
                  <c:x val="-7.2530961407601832E-2"/>
                  <c:y val="4.4732682335908693E-2"/>
                </c:manualLayout>
              </c:layout>
              <c:spPr>
                <a:noFill/>
                <a:ln>
                  <a:noFill/>
                </a:ln>
                <a:effectLst/>
              </c:spPr>
              <c:txPr>
                <a:bodyPr rot="120000" spcFirstLastPara="1" vertOverflow="ellipsis" wrap="square" lIns="0" tIns="0" rIns="0" bIns="365760" anchor="b" anchorCtr="1">
                  <a:no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D72A-344E-9910-E1B2D5FAA7FF}"/>
                </c:ext>
              </c:extLst>
            </c:dLbl>
            <c:dLbl>
              <c:idx val="1"/>
              <c:layout>
                <c:manualLayout>
                  <c:x val="-8.5493924370564786E-2"/>
                  <c:y val="-6.12102051971458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2A-344E-9910-E1B2D5FAA7FF}"/>
                </c:ext>
              </c:extLst>
            </c:dLbl>
            <c:dLbl>
              <c:idx val="2"/>
              <c:layout>
                <c:manualLayout>
                  <c:x val="-8.8888779527559067E-2"/>
                  <c:y val="-8.4601531838304517E-2"/>
                </c:manualLayout>
              </c:layout>
              <c:spPr>
                <a:noFill/>
                <a:ln>
                  <a:noFill/>
                </a:ln>
                <a:effectLst/>
              </c:spPr>
              <c:txPr>
                <a:bodyPr rot="120000" spcFirstLastPara="1" vertOverflow="ellipsis" wrap="square" lIns="0" tIns="0" rIns="0" bIns="365760" anchor="b" anchorCtr="1">
                  <a:no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833751336638473"/>
                      <c:h val="7.2863157583726038E-2"/>
                    </c:manualLayout>
                  </c15:layout>
                </c:ext>
                <c:ext xmlns:c16="http://schemas.microsoft.com/office/drawing/2014/chart" uri="{C3380CC4-5D6E-409C-BE32-E72D297353CC}">
                  <c16:uniqueId val="{00000002-D72A-344E-9910-E1B2D5FAA7FF}"/>
                </c:ext>
              </c:extLst>
            </c:dLbl>
            <c:dLbl>
              <c:idx val="3"/>
              <c:layout>
                <c:manualLayout>
                  <c:x val="-8.1172742296101871E-2"/>
                  <c:y val="-7.8851250535521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2A-344E-9910-E1B2D5FAA7FF}"/>
                </c:ext>
              </c:extLst>
            </c:dLbl>
            <c:dLbl>
              <c:idx val="4"/>
              <c:layout>
                <c:manualLayout>
                  <c:x val="-7.160493827160494E-2"/>
                  <c:y val="-6.72033209732460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2A-344E-9910-E1B2D5FAA7FF}"/>
                </c:ext>
              </c:extLst>
            </c:dLbl>
            <c:spPr>
              <a:noFill/>
              <a:ln>
                <a:noFill/>
              </a:ln>
              <a:effectLst/>
            </c:spPr>
            <c:txPr>
              <a:bodyPr rot="120000" spcFirstLastPara="1" vertOverflow="ellipsis" wrap="square" lIns="0" tIns="0" rIns="0" bIns="365760" anchor="b" anchorCtr="1">
                <a:spAutoFit/>
              </a:bodyPr>
              <a:lstStyle/>
              <a:p>
                <a:pPr>
                  <a:defRPr sz="14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prstDash val="solid"/>
                      <a:round/>
                    </a:ln>
                    <a:effectLst/>
                  </c:spPr>
                </c15:leaderLines>
              </c:ext>
            </c:extLst>
          </c:dLbls>
          <c:cat>
            <c:strRef>
              <c:f>calculations!$B$41:$B$45</c:f>
              <c:strCache>
                <c:ptCount val="5"/>
                <c:pt idx="0">
                  <c:v>2017 </c:v>
                </c:pt>
                <c:pt idx="1">
                  <c:v>2018 </c:v>
                </c:pt>
                <c:pt idx="2">
                  <c:v>2019 </c:v>
                </c:pt>
                <c:pt idx="3">
                  <c:v>2020 </c:v>
                </c:pt>
                <c:pt idx="4">
                  <c:v>2021 </c:v>
                </c:pt>
              </c:strCache>
            </c:strRef>
          </c:cat>
          <c:val>
            <c:numRef>
              <c:f>calculations!$C$41:$C$45</c:f>
              <c:numCache>
                <c:formatCode>General</c:formatCode>
                <c:ptCount val="5"/>
                <c:pt idx="0">
                  <c:v>44888</c:v>
                </c:pt>
                <c:pt idx="1">
                  <c:v>50567</c:v>
                </c:pt>
                <c:pt idx="2">
                  <c:v>70312</c:v>
                </c:pt>
                <c:pt idx="3">
                  <c:v>82583</c:v>
                </c:pt>
                <c:pt idx="4">
                  <c:v>100592</c:v>
                </c:pt>
              </c:numCache>
            </c:numRef>
          </c:val>
          <c:smooth val="0"/>
          <c:extLst>
            <c:ext xmlns:c16="http://schemas.microsoft.com/office/drawing/2014/chart" uri="{C3380CC4-5D6E-409C-BE32-E72D297353CC}">
              <c16:uniqueId val="{00000005-D72A-344E-9910-E1B2D5FAA7FF}"/>
            </c:ext>
          </c:extLst>
        </c:ser>
        <c:dLbls>
          <c:showLegendKey val="0"/>
          <c:showVal val="0"/>
          <c:showCatName val="0"/>
          <c:showSerName val="0"/>
          <c:showPercent val="0"/>
          <c:showBubbleSize val="0"/>
        </c:dLbls>
        <c:marker val="1"/>
        <c:smooth val="0"/>
        <c:axId val="2021359695"/>
        <c:axId val="2021433903"/>
      </c:lineChart>
      <c:catAx>
        <c:axId val="202135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021433903"/>
        <c:crosses val="autoZero"/>
        <c:auto val="1"/>
        <c:lblAlgn val="ctr"/>
        <c:lblOffset val="100"/>
        <c:noMultiLvlLbl val="0"/>
      </c:catAx>
      <c:valAx>
        <c:axId val="2021433903"/>
        <c:scaling>
          <c:orientation val="minMax"/>
        </c:scaling>
        <c:delete val="1"/>
        <c:axPos val="l"/>
        <c:numFmt formatCode="General" sourceLinked="1"/>
        <c:majorTickMark val="none"/>
        <c:minorTickMark val="none"/>
        <c:tickLblPos val="nextTo"/>
        <c:crossAx val="202135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4-2.xlsx]calculations!PivotTable16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10 Accounts</a:t>
            </a:r>
            <a:endParaRPr lang="en-US" sz="1800" b="1"/>
          </a:p>
        </c:rich>
      </c:tx>
      <c:layout>
        <c:manualLayout>
          <c:xMode val="edge"/>
          <c:yMode val="edge"/>
          <c:x val="0.35886213075140139"/>
          <c:y val="6.15835777126099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50687790532208"/>
          <c:y val="0.19152792851040248"/>
          <c:w val="0.82473215697435409"/>
          <c:h val="0.7246094164915603"/>
        </c:manualLayout>
      </c:layout>
      <c:barChart>
        <c:barDir val="bar"/>
        <c:grouping val="clustered"/>
        <c:varyColors val="0"/>
        <c:ser>
          <c:idx val="0"/>
          <c:order val="0"/>
          <c:tx>
            <c:strRef>
              <c:f>calculations!$C$62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calculations!$B$63:$B$67</c:f>
              <c:strCache>
                <c:ptCount val="5"/>
                <c:pt idx="0">
                  <c:v>WD 3</c:v>
                </c:pt>
                <c:pt idx="1">
                  <c:v>WD 7</c:v>
                </c:pt>
                <c:pt idx="2">
                  <c:v>WD 5</c:v>
                </c:pt>
                <c:pt idx="3">
                  <c:v>WD 13</c:v>
                </c:pt>
                <c:pt idx="4">
                  <c:v>WD 8</c:v>
                </c:pt>
              </c:strCache>
            </c:strRef>
          </c:cat>
          <c:val>
            <c:numRef>
              <c:f>calculations!$C$63:$C$67</c:f>
              <c:numCache>
                <c:formatCode>General</c:formatCode>
                <c:ptCount val="5"/>
                <c:pt idx="0">
                  <c:v>27508</c:v>
                </c:pt>
                <c:pt idx="1">
                  <c:v>28608</c:v>
                </c:pt>
                <c:pt idx="2">
                  <c:v>29285</c:v>
                </c:pt>
                <c:pt idx="3">
                  <c:v>29730</c:v>
                </c:pt>
                <c:pt idx="4">
                  <c:v>36951</c:v>
                </c:pt>
              </c:numCache>
            </c:numRef>
          </c:val>
          <c:extLst>
            <c:ext xmlns:c16="http://schemas.microsoft.com/office/drawing/2014/chart" uri="{C3380CC4-5D6E-409C-BE32-E72D297353CC}">
              <c16:uniqueId val="{00000000-2AFA-D343-AC52-63A52D4DA11C}"/>
            </c:ext>
          </c:extLst>
        </c:ser>
        <c:dLbls>
          <c:showLegendKey val="0"/>
          <c:showVal val="0"/>
          <c:showCatName val="0"/>
          <c:showSerName val="0"/>
          <c:showPercent val="0"/>
          <c:showBubbleSize val="0"/>
        </c:dLbls>
        <c:gapWidth val="28"/>
        <c:axId val="1433447520"/>
        <c:axId val="1433449232"/>
      </c:barChart>
      <c:catAx>
        <c:axId val="143344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33449232"/>
        <c:crosses val="autoZero"/>
        <c:auto val="1"/>
        <c:lblAlgn val="ctr"/>
        <c:lblOffset val="100"/>
        <c:noMultiLvlLbl val="0"/>
      </c:catAx>
      <c:valAx>
        <c:axId val="1433449232"/>
        <c:scaling>
          <c:orientation val="minMax"/>
        </c:scaling>
        <c:delete val="1"/>
        <c:axPos val="b"/>
        <c:numFmt formatCode="General" sourceLinked="1"/>
        <c:majorTickMark val="none"/>
        <c:minorTickMark val="none"/>
        <c:tickLblPos val="nextTo"/>
        <c:crossAx val="143344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4-2.xlsx]calculations!PivotTable17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BOTTOM</a:t>
            </a:r>
            <a:r>
              <a:rPr lang="en-US" sz="1800" b="1" baseline="0"/>
              <a:t> 10 Accounts</a:t>
            </a:r>
            <a:endParaRPr lang="en-US" sz="1800" b="1"/>
          </a:p>
        </c:rich>
      </c:tx>
      <c:layout>
        <c:manualLayout>
          <c:xMode val="edge"/>
          <c:yMode val="edge"/>
          <c:x val="0.33003103865128891"/>
          <c:y val="5.39730134932533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76549465970218"/>
          <c:y val="0.17034412924871914"/>
          <c:w val="0.83866501127193127"/>
          <c:h val="0.7928335832083957"/>
        </c:manualLayout>
      </c:layout>
      <c:barChart>
        <c:barDir val="bar"/>
        <c:grouping val="clustered"/>
        <c:varyColors val="0"/>
        <c:ser>
          <c:idx val="0"/>
          <c:order val="0"/>
          <c:tx>
            <c:strRef>
              <c:f>calculations!$C$88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calculations!$B$89:$B$94</c:f>
              <c:strCache>
                <c:ptCount val="5"/>
                <c:pt idx="0">
                  <c:v>WD 14</c:v>
                </c:pt>
                <c:pt idx="1">
                  <c:v>WD 4</c:v>
                </c:pt>
                <c:pt idx="2">
                  <c:v>WD 10</c:v>
                </c:pt>
                <c:pt idx="3">
                  <c:v>WD 1</c:v>
                </c:pt>
                <c:pt idx="4">
                  <c:v>WD 11</c:v>
                </c:pt>
              </c:strCache>
            </c:strRef>
          </c:cat>
          <c:val>
            <c:numRef>
              <c:f>calculations!$C$89:$C$94</c:f>
              <c:numCache>
                <c:formatCode>General</c:formatCode>
                <c:ptCount val="5"/>
                <c:pt idx="0">
                  <c:v>21461</c:v>
                </c:pt>
                <c:pt idx="1">
                  <c:v>19283</c:v>
                </c:pt>
                <c:pt idx="2">
                  <c:v>17038</c:v>
                </c:pt>
                <c:pt idx="3">
                  <c:v>10574</c:v>
                </c:pt>
                <c:pt idx="4">
                  <c:v>8676</c:v>
                </c:pt>
              </c:numCache>
            </c:numRef>
          </c:val>
          <c:extLst>
            <c:ext xmlns:c16="http://schemas.microsoft.com/office/drawing/2014/chart" uri="{C3380CC4-5D6E-409C-BE32-E72D297353CC}">
              <c16:uniqueId val="{00000000-5974-1F46-8AAF-5A1CB4D1A862}"/>
            </c:ext>
          </c:extLst>
        </c:ser>
        <c:dLbls>
          <c:showLegendKey val="0"/>
          <c:showVal val="0"/>
          <c:showCatName val="0"/>
          <c:showSerName val="0"/>
          <c:showPercent val="0"/>
          <c:showBubbleSize val="0"/>
        </c:dLbls>
        <c:gapWidth val="20"/>
        <c:axId val="2020695439"/>
        <c:axId val="2020690847"/>
      </c:barChart>
      <c:catAx>
        <c:axId val="202069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020690847"/>
        <c:crosses val="autoZero"/>
        <c:auto val="1"/>
        <c:lblAlgn val="ctr"/>
        <c:lblOffset val="100"/>
        <c:noMultiLvlLbl val="0"/>
      </c:catAx>
      <c:valAx>
        <c:axId val="2020690847"/>
        <c:scaling>
          <c:orientation val="minMax"/>
        </c:scaling>
        <c:delete val="1"/>
        <c:axPos val="b"/>
        <c:numFmt formatCode="General" sourceLinked="1"/>
        <c:majorTickMark val="none"/>
        <c:minorTickMark val="none"/>
        <c:tickLblPos val="nextTo"/>
        <c:crossAx val="202069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YOY</a:t>
            </a:r>
            <a:r>
              <a:rPr lang="en-US" sz="1800" b="1" baseline="0"/>
              <a:t> Sales Growth</a:t>
            </a:r>
            <a:endParaRPr lang="en-US" sz="1800" b="1"/>
          </a:p>
        </c:rich>
      </c:tx>
      <c:layout>
        <c:manualLayout>
          <c:xMode val="edge"/>
          <c:yMode val="edge"/>
          <c:x val="0.35573616018845694"/>
          <c:y val="6.0702875399361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96802166513638"/>
          <c:y val="0.16530376594299517"/>
          <c:w val="0.83691772627361505"/>
          <c:h val="0.71908354506804861"/>
        </c:manualLayout>
      </c:layout>
      <c:lineChart>
        <c:grouping val="standard"/>
        <c:varyColors val="0"/>
        <c:ser>
          <c:idx val="1"/>
          <c:order val="0"/>
          <c:tx>
            <c:strRef>
              <c:f>calculations!$D$137</c:f>
              <c:strCache>
                <c:ptCount val="1"/>
                <c:pt idx="0">
                  <c:v>yoy growth</c:v>
                </c:pt>
              </c:strCache>
            </c:strRef>
          </c:tx>
          <c:spPr>
            <a:ln w="28575" cap="rnd">
              <a:solidFill>
                <a:schemeClr val="accent6">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calculations!$B$138:$B$142</c:f>
              <c:numCache>
                <c:formatCode>General</c:formatCode>
                <c:ptCount val="5"/>
                <c:pt idx="0">
                  <c:v>2017</c:v>
                </c:pt>
                <c:pt idx="1">
                  <c:v>2018</c:v>
                </c:pt>
                <c:pt idx="2">
                  <c:v>2019</c:v>
                </c:pt>
                <c:pt idx="3">
                  <c:v>2020</c:v>
                </c:pt>
                <c:pt idx="4">
                  <c:v>2021</c:v>
                </c:pt>
              </c:numCache>
            </c:numRef>
          </c:cat>
          <c:val>
            <c:numRef>
              <c:f>calculations!$D$138:$D$142</c:f>
              <c:numCache>
                <c:formatCode>0%</c:formatCode>
                <c:ptCount val="5"/>
                <c:pt idx="0">
                  <c:v>0</c:v>
                </c:pt>
                <c:pt idx="1">
                  <c:v>0.27908262096264791</c:v>
                </c:pt>
                <c:pt idx="2">
                  <c:v>0.18705734685898887</c:v>
                </c:pt>
                <c:pt idx="3">
                  <c:v>0.21419731044309392</c:v>
                </c:pt>
                <c:pt idx="4">
                  <c:v>0.16834459247246128</c:v>
                </c:pt>
              </c:numCache>
            </c:numRef>
          </c:val>
          <c:smooth val="0"/>
          <c:extLst>
            <c:ext xmlns:c16="http://schemas.microsoft.com/office/drawing/2014/chart" uri="{C3380CC4-5D6E-409C-BE32-E72D297353CC}">
              <c16:uniqueId val="{00000000-95FE-7E40-B3FC-3BF5705A608B}"/>
            </c:ext>
          </c:extLst>
        </c:ser>
        <c:dLbls>
          <c:showLegendKey val="0"/>
          <c:showVal val="0"/>
          <c:showCatName val="0"/>
          <c:showSerName val="0"/>
          <c:showPercent val="0"/>
          <c:showBubbleSize val="0"/>
        </c:dLbls>
        <c:smooth val="0"/>
        <c:axId val="815069760"/>
        <c:axId val="815071472"/>
      </c:lineChart>
      <c:catAx>
        <c:axId val="8150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815071472"/>
        <c:crosses val="autoZero"/>
        <c:auto val="1"/>
        <c:lblAlgn val="ctr"/>
        <c:lblOffset val="100"/>
        <c:noMultiLvlLbl val="0"/>
      </c:catAx>
      <c:valAx>
        <c:axId val="8150714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8150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158750</xdr:colOff>
      <xdr:row>2</xdr:row>
      <xdr:rowOff>82550</xdr:rowOff>
    </xdr:from>
    <xdr:to>
      <xdr:col>10</xdr:col>
      <xdr:colOff>190500</xdr:colOff>
      <xdr:row>20</xdr:row>
      <xdr:rowOff>174625</xdr:rowOff>
    </xdr:to>
    <xdr:graphicFrame macro="">
      <xdr:nvGraphicFramePr>
        <xdr:cNvPr id="2" name="Chart 1">
          <a:extLst>
            <a:ext uri="{FF2B5EF4-FFF2-40B4-BE49-F238E27FC236}">
              <a16:creationId xmlns:a16="http://schemas.microsoft.com/office/drawing/2014/main" id="{83EA2183-0DA1-DF4D-A5B2-677E4C6A9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263525</xdr:colOff>
      <xdr:row>2</xdr:row>
      <xdr:rowOff>82551</xdr:rowOff>
    </xdr:from>
    <xdr:to>
      <xdr:col>17</xdr:col>
      <xdr:colOff>85725</xdr:colOff>
      <xdr:row>20</xdr:row>
      <xdr:rowOff>158751</xdr:rowOff>
    </xdr:to>
    <xdr:graphicFrame macro="">
      <xdr:nvGraphicFramePr>
        <xdr:cNvPr id="3" name="Chart 2">
          <a:extLst>
            <a:ext uri="{FF2B5EF4-FFF2-40B4-BE49-F238E27FC236}">
              <a16:creationId xmlns:a16="http://schemas.microsoft.com/office/drawing/2014/main" id="{8A1AE4B6-E532-8548-89AF-7D07E2706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165100</xdr:colOff>
      <xdr:row>21</xdr:row>
      <xdr:rowOff>63499</xdr:rowOff>
    </xdr:from>
    <xdr:to>
      <xdr:col>10</xdr:col>
      <xdr:colOff>79375</xdr:colOff>
      <xdr:row>38</xdr:row>
      <xdr:rowOff>111124</xdr:rowOff>
    </xdr:to>
    <xdr:graphicFrame macro="">
      <xdr:nvGraphicFramePr>
        <xdr:cNvPr id="4" name="Chart 3">
          <a:extLst>
            <a:ext uri="{FF2B5EF4-FFF2-40B4-BE49-F238E27FC236}">
              <a16:creationId xmlns:a16="http://schemas.microsoft.com/office/drawing/2014/main" id="{308D93DB-D325-9C4C-875C-31EE728F1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174625</xdr:colOff>
      <xdr:row>21</xdr:row>
      <xdr:rowOff>63500</xdr:rowOff>
    </xdr:from>
    <xdr:to>
      <xdr:col>17</xdr:col>
      <xdr:colOff>111125</xdr:colOff>
      <xdr:row>38</xdr:row>
      <xdr:rowOff>127000</xdr:rowOff>
    </xdr:to>
    <xdr:graphicFrame macro="">
      <xdr:nvGraphicFramePr>
        <xdr:cNvPr id="5" name="Chart 4">
          <a:extLst>
            <a:ext uri="{FF2B5EF4-FFF2-40B4-BE49-F238E27FC236}">
              <a16:creationId xmlns:a16="http://schemas.microsoft.com/office/drawing/2014/main" id="{B900235E-0855-3A4F-BD89-2DF6C7E1E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92075</xdr:colOff>
      <xdr:row>2</xdr:row>
      <xdr:rowOff>82550</xdr:rowOff>
    </xdr:from>
    <xdr:to>
      <xdr:col>3</xdr:col>
      <xdr:colOff>79375</xdr:colOff>
      <xdr:row>21</xdr:row>
      <xdr:rowOff>79375</xdr:rowOff>
    </xdr:to>
    <xdr:sp macro="" textlink="">
      <xdr:nvSpPr>
        <xdr:cNvPr id="6" name="Rounded Rectangle 5">
          <a:extLst>
            <a:ext uri="{FF2B5EF4-FFF2-40B4-BE49-F238E27FC236}">
              <a16:creationId xmlns:a16="http://schemas.microsoft.com/office/drawing/2014/main" id="{C0C764F2-6545-F87D-A359-C26833A08655}"/>
            </a:ext>
          </a:extLst>
        </xdr:cNvPr>
        <xdr:cNvSpPr/>
      </xdr:nvSpPr>
      <xdr:spPr>
        <a:xfrm>
          <a:off x="219075" y="1241425"/>
          <a:ext cx="1638300" cy="3616325"/>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238125</xdr:colOff>
      <xdr:row>2</xdr:row>
      <xdr:rowOff>82550</xdr:rowOff>
    </xdr:from>
    <xdr:to>
      <xdr:col>21</xdr:col>
      <xdr:colOff>736600</xdr:colOff>
      <xdr:row>38</xdr:row>
      <xdr:rowOff>95250</xdr:rowOff>
    </xdr:to>
    <xdr:graphicFrame macro="">
      <xdr:nvGraphicFramePr>
        <xdr:cNvPr id="7" name="Chart 6">
          <a:extLst>
            <a:ext uri="{FF2B5EF4-FFF2-40B4-BE49-F238E27FC236}">
              <a16:creationId xmlns:a16="http://schemas.microsoft.com/office/drawing/2014/main" id="{CF617B97-B92E-574C-BEED-C9E3DD534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111125</xdr:colOff>
      <xdr:row>22</xdr:row>
      <xdr:rowOff>0</xdr:rowOff>
    </xdr:from>
    <xdr:to>
      <xdr:col>3</xdr:col>
      <xdr:colOff>95250</xdr:colOff>
      <xdr:row>38</xdr:row>
      <xdr:rowOff>142874</xdr:rowOff>
    </xdr:to>
    <mc:AlternateContent xmlns:mc="http://schemas.openxmlformats.org/markup-compatibility/2006" xmlns:a14="http://schemas.microsoft.com/office/drawing/2010/main">
      <mc:Choice Requires="a14">
        <xdr:graphicFrame macro="">
          <xdr:nvGraphicFramePr>
            <xdr:cNvPr id="8" name="Account Type">
              <a:extLst>
                <a:ext uri="{FF2B5EF4-FFF2-40B4-BE49-F238E27FC236}">
                  <a16:creationId xmlns:a16="http://schemas.microsoft.com/office/drawing/2014/main" id="{D186AD45-4690-B049-BC97-3C5EF6380070}"/>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111125" y="4984750"/>
              <a:ext cx="1762125" cy="3190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266700</xdr:colOff>
      <xdr:row>7</xdr:row>
      <xdr:rowOff>0</xdr:rowOff>
    </xdr:from>
    <xdr:to>
      <xdr:col>2</xdr:col>
      <xdr:colOff>666750</xdr:colOff>
      <xdr:row>10</xdr:row>
      <xdr:rowOff>0</xdr:rowOff>
    </xdr:to>
    <xdr:sp macro="" textlink="calculations!B131">
      <xdr:nvSpPr>
        <xdr:cNvPr id="9" name="Rectangle 8">
          <a:extLst>
            <a:ext uri="{FF2B5EF4-FFF2-40B4-BE49-F238E27FC236}">
              <a16:creationId xmlns:a16="http://schemas.microsoft.com/office/drawing/2014/main" id="{99AB5ED5-F0A6-C89B-EE3F-2329F0700018}"/>
            </a:ext>
          </a:extLst>
        </xdr:cNvPr>
        <xdr:cNvSpPr/>
      </xdr:nvSpPr>
      <xdr:spPr>
        <a:xfrm>
          <a:off x="393700" y="2111375"/>
          <a:ext cx="1225550" cy="57150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478E0C1-8974-324C-B91D-2FB5D4750674}" type="TxLink">
            <a:rPr lang="en-US" sz="2000" b="1" i="0" u="none" strike="noStrike">
              <a:solidFill>
                <a:srgbClr val="002060"/>
              </a:solidFill>
              <a:latin typeface="Calibri"/>
              <a:cs typeface="Calibri"/>
            </a:rPr>
            <a:pPr algn="ctr"/>
            <a:t>348942</a:t>
          </a:fld>
          <a:endParaRPr lang="en-GB" sz="2000" b="1">
            <a:solidFill>
              <a:srgbClr val="002060"/>
            </a:solidFill>
          </a:endParaRPr>
        </a:p>
      </xdr:txBody>
    </xdr:sp>
    <xdr:clientData/>
  </xdr:twoCellAnchor>
  <xdr:twoCellAnchor>
    <xdr:from>
      <xdr:col>1</xdr:col>
      <xdr:colOff>266700</xdr:colOff>
      <xdr:row>16</xdr:row>
      <xdr:rowOff>79375</xdr:rowOff>
    </xdr:from>
    <xdr:to>
      <xdr:col>2</xdr:col>
      <xdr:colOff>666750</xdr:colOff>
      <xdr:row>19</xdr:row>
      <xdr:rowOff>31750</xdr:rowOff>
    </xdr:to>
    <xdr:sp macro="" textlink="calculations!D143">
      <xdr:nvSpPr>
        <xdr:cNvPr id="10" name="Rectangle 9">
          <a:extLst>
            <a:ext uri="{FF2B5EF4-FFF2-40B4-BE49-F238E27FC236}">
              <a16:creationId xmlns:a16="http://schemas.microsoft.com/office/drawing/2014/main" id="{EE271B89-BB7C-F346-A205-836170B568DB}"/>
            </a:ext>
          </a:extLst>
        </xdr:cNvPr>
        <xdr:cNvSpPr/>
      </xdr:nvSpPr>
      <xdr:spPr>
        <a:xfrm>
          <a:off x="393700" y="3905250"/>
          <a:ext cx="1225550" cy="523875"/>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83783E2-922B-9C49-945F-A6C064793B2B}" type="TxLink">
            <a:rPr lang="en-US" sz="2000" b="1" i="0" u="none" strike="noStrike">
              <a:solidFill>
                <a:srgbClr val="002060"/>
              </a:solidFill>
              <a:latin typeface="Calibri"/>
              <a:ea typeface="+mn-ea"/>
              <a:cs typeface="Calibri"/>
            </a:rPr>
            <a:pPr marL="0" indent="0" algn="ctr"/>
            <a:t>21%</a:t>
          </a:fld>
          <a:endParaRPr lang="en-GB" sz="2000" b="1" i="0" u="none" strike="noStrike">
            <a:solidFill>
              <a:srgbClr val="002060"/>
            </a:solidFill>
            <a:latin typeface="Calibri"/>
            <a:ea typeface="+mn-ea"/>
            <a:cs typeface="Calibri"/>
          </a:endParaRPr>
        </a:p>
      </xdr:txBody>
    </xdr:sp>
    <xdr:clientData/>
  </xdr:twoCellAnchor>
  <xdr:twoCellAnchor>
    <xdr:from>
      <xdr:col>1</xdr:col>
      <xdr:colOff>111125</xdr:colOff>
      <xdr:row>3</xdr:row>
      <xdr:rowOff>15875</xdr:rowOff>
    </xdr:from>
    <xdr:to>
      <xdr:col>3</xdr:col>
      <xdr:colOff>111125</xdr:colOff>
      <xdr:row>7</xdr:row>
      <xdr:rowOff>15875</xdr:rowOff>
    </xdr:to>
    <xdr:sp macro="" textlink="">
      <xdr:nvSpPr>
        <xdr:cNvPr id="11" name="TextBox 10">
          <a:extLst>
            <a:ext uri="{FF2B5EF4-FFF2-40B4-BE49-F238E27FC236}">
              <a16:creationId xmlns:a16="http://schemas.microsoft.com/office/drawing/2014/main" id="{5E4E742B-3D98-EB55-A7DA-4222138FBB26}"/>
            </a:ext>
          </a:extLst>
        </xdr:cNvPr>
        <xdr:cNvSpPr txBox="1"/>
      </xdr:nvSpPr>
      <xdr:spPr>
        <a:xfrm>
          <a:off x="238125" y="1365250"/>
          <a:ext cx="16510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a:solidFill>
                <a:schemeClr val="bg1">
                  <a:lumMod val="95000"/>
                </a:schemeClr>
              </a:solidFill>
              <a:latin typeface="Britannic Bold" panose="020B0903060703020204" pitchFamily="34" charset="77"/>
            </a:rPr>
            <a:t>TOTAL</a:t>
          </a:r>
          <a:r>
            <a:rPr lang="en-GB" sz="2000" baseline="0">
              <a:solidFill>
                <a:schemeClr val="bg1">
                  <a:lumMod val="95000"/>
                </a:schemeClr>
              </a:solidFill>
              <a:latin typeface="Britannic Bold" panose="020B0903060703020204" pitchFamily="34" charset="77"/>
            </a:rPr>
            <a:t> SALES VOLUME</a:t>
          </a:r>
          <a:endParaRPr lang="en-GB" sz="2000">
            <a:solidFill>
              <a:schemeClr val="bg1">
                <a:lumMod val="95000"/>
              </a:schemeClr>
            </a:solidFill>
            <a:latin typeface="Britannic Bold" panose="020B0903060703020204" pitchFamily="34" charset="77"/>
          </a:endParaRPr>
        </a:p>
      </xdr:txBody>
    </xdr:sp>
    <xdr:clientData/>
  </xdr:twoCellAnchor>
  <xdr:twoCellAnchor>
    <xdr:from>
      <xdr:col>1</xdr:col>
      <xdr:colOff>0</xdr:colOff>
      <xdr:row>11</xdr:row>
      <xdr:rowOff>0</xdr:rowOff>
    </xdr:from>
    <xdr:to>
      <xdr:col>3</xdr:col>
      <xdr:colOff>0</xdr:colOff>
      <xdr:row>16</xdr:row>
      <xdr:rowOff>79375</xdr:rowOff>
    </xdr:to>
    <xdr:sp macro="" textlink="">
      <xdr:nvSpPr>
        <xdr:cNvPr id="13" name="TextBox 12">
          <a:extLst>
            <a:ext uri="{FF2B5EF4-FFF2-40B4-BE49-F238E27FC236}">
              <a16:creationId xmlns:a16="http://schemas.microsoft.com/office/drawing/2014/main" id="{09A650D5-24EA-3D4A-901B-BD8BEC42595B}"/>
            </a:ext>
          </a:extLst>
        </xdr:cNvPr>
        <xdr:cNvSpPr txBox="1"/>
      </xdr:nvSpPr>
      <xdr:spPr>
        <a:xfrm>
          <a:off x="127000" y="2873375"/>
          <a:ext cx="1651000" cy="1031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aseline="0">
              <a:solidFill>
                <a:schemeClr val="bg1">
                  <a:lumMod val="95000"/>
                </a:schemeClr>
              </a:solidFill>
              <a:latin typeface="Britannic Bold" panose="020B0903060703020204" pitchFamily="34" charset="77"/>
              <a:ea typeface="+mn-ea"/>
              <a:cs typeface="+mn-cs"/>
            </a:rPr>
            <a:t>AVERAGE</a:t>
          </a:r>
          <a:r>
            <a:rPr lang="en-GB" sz="2000" baseline="0">
              <a:solidFill>
                <a:schemeClr val="bg1">
                  <a:lumMod val="95000"/>
                </a:schemeClr>
              </a:solidFill>
              <a:latin typeface="Britannic Bold" panose="020B0903060703020204" pitchFamily="34" charset="77"/>
            </a:rPr>
            <a:t> 5 </a:t>
          </a:r>
          <a:r>
            <a:rPr lang="en-GB" sz="2000">
              <a:solidFill>
                <a:schemeClr val="bg1">
                  <a:lumMod val="95000"/>
                </a:schemeClr>
              </a:solidFill>
              <a:latin typeface="Britannic Bold" panose="020B0903060703020204" pitchFamily="34" charset="77"/>
              <a:ea typeface="+mn-ea"/>
              <a:cs typeface="+mn-cs"/>
            </a:rPr>
            <a:t>YEAR</a:t>
          </a:r>
          <a:r>
            <a:rPr lang="en-GB" sz="2000" baseline="0">
              <a:solidFill>
                <a:schemeClr val="bg1">
                  <a:lumMod val="95000"/>
                </a:schemeClr>
              </a:solidFill>
              <a:latin typeface="Britannic Bold" panose="020B0903060703020204" pitchFamily="34" charset="77"/>
            </a:rPr>
            <a:t> </a:t>
          </a:r>
          <a:r>
            <a:rPr lang="en-GB" sz="2000">
              <a:solidFill>
                <a:schemeClr val="bg1">
                  <a:lumMod val="95000"/>
                </a:schemeClr>
              </a:solidFill>
              <a:latin typeface="Britannic Bold" panose="020B0903060703020204" pitchFamily="34" charset="77"/>
              <a:ea typeface="+mn-ea"/>
              <a:cs typeface="+mn-cs"/>
            </a:rPr>
            <a:t>CAGR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rajan M A" refreshedDate="45344.747867939812" createdVersion="8" refreshedVersion="8" minRefreshableVersion="3" recordCount="300" xr:uid="{522B60B9-4940-D844-9933-B3B3323E5F39}">
  <cacheSource type="worksheet">
    <worksheetSource name="Sheet1"/>
  </cacheSource>
  <cacheFields count="20">
    <cacheField name="Account Name" numFmtId="0">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0">
      <sharedItems containsSemiMixedTypes="0" containsString="0" containsNumber="1" minValue="-0.72898466539472961" maxValue="3.3498147004699526"/>
    </cacheField>
    <cacheField name="Year List" numFmtId="0">
      <sharedItems containsSemiMixedTypes="0" containsString="0" containsNumber="1" containsInteger="1" minValue="2017" maxValue="2021"/>
    </cacheField>
    <cacheField name="total sales" numFmtId="0">
      <sharedItems containsSemiMixedTypes="0" containsString="0" containsNumber="1" containsInteger="1" minValue="8676" maxValue="3941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rajan M A" refreshedDate="45344.747868055558" createdVersion="8" refreshedVersion="8" minRefreshableVersion="3" recordCount="60" xr:uid="{C79509BE-11DA-194D-B394-D6B459D9B810}">
  <cacheSource type="worksheet">
    <worksheetSource name="dataset"/>
  </cacheSource>
  <cacheFields count="20">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 name="sales" numFmtId="0">
      <sharedItems containsSemiMixedTypes="0" containsString="0" containsNumber="1" containsInteger="1" minValue="8676" maxValue="39413"/>
    </cacheField>
    <cacheField name="YOY fgrowth" numFmtId="0" formula=" ('2018'-'2017')/'2017'" databaseField="0"/>
  </cacheFields>
  <extLst>
    <ext xmlns:x14="http://schemas.microsoft.com/office/spreadsheetml/2009/9/main" uri="{725AE2AE-9491-48be-B2B4-4EB974FC3084}">
      <x14:pivotCacheDefinition pivotCacheId="931233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SB 1"/>
    <s v="2131 Patterson Road, Brooklyn NY 11201"/>
    <s v="Dorothy Rizzo"/>
    <s v="(880) 283-6803"/>
    <x v="0"/>
    <s v="Yes"/>
    <s v="Yes"/>
    <s v="Yes"/>
    <s v="Yes"/>
    <s v="Yes"/>
    <s v="Yes"/>
    <s v="Yes"/>
    <n v="1982"/>
    <n v="5388"/>
    <n v="7063"/>
    <n v="7208"/>
    <n v="9093"/>
    <n v="0.46352749292411066"/>
    <n v="2017"/>
    <n v="30734"/>
  </r>
  <r>
    <s v="SB 1"/>
    <s v="2131 Patterson Road, Brooklyn NY 11201"/>
    <s v="Dorothy Rizzo"/>
    <s v="(880) 283-6803"/>
    <x v="0"/>
    <s v="Yes"/>
    <s v="Yes"/>
    <s v="Yes"/>
    <s v="Yes"/>
    <s v="Yes"/>
    <s v="Yes"/>
    <s v="Yes"/>
    <n v="1982"/>
    <n v="5388"/>
    <n v="7063"/>
    <n v="7208"/>
    <n v="9093"/>
    <n v="0.46352749292411066"/>
    <n v="2018"/>
    <n v="30734"/>
  </r>
  <r>
    <s v="SB 1"/>
    <s v="2131 Patterson Road, Brooklyn NY 11201"/>
    <s v="Dorothy Rizzo"/>
    <s v="(880) 283-6803"/>
    <x v="0"/>
    <s v="Yes"/>
    <s v="Yes"/>
    <s v="Yes"/>
    <s v="Yes"/>
    <s v="Yes"/>
    <s v="Yes"/>
    <s v="Yes"/>
    <n v="1982"/>
    <n v="5388"/>
    <n v="7063"/>
    <n v="7208"/>
    <n v="9093"/>
    <n v="0.46352749292411066"/>
    <n v="2019"/>
    <n v="30734"/>
  </r>
  <r>
    <s v="SB 1"/>
    <s v="2131 Patterson Road, Brooklyn NY 11201"/>
    <s v="Dorothy Rizzo"/>
    <s v="(880) 283-6803"/>
    <x v="0"/>
    <s v="Yes"/>
    <s v="Yes"/>
    <s v="Yes"/>
    <s v="Yes"/>
    <s v="Yes"/>
    <s v="Yes"/>
    <s v="Yes"/>
    <n v="1982"/>
    <n v="5388"/>
    <n v="7063"/>
    <n v="7208"/>
    <n v="9093"/>
    <n v="0.46352749292411066"/>
    <n v="2020"/>
    <n v="30734"/>
  </r>
  <r>
    <s v="SB 1"/>
    <s v="2131 Patterson Road, Brooklyn NY 11201"/>
    <s v="Dorothy Rizzo"/>
    <s v="(880) 283-6803"/>
    <x v="0"/>
    <s v="Yes"/>
    <s v="Yes"/>
    <s v="Yes"/>
    <s v="Yes"/>
    <s v="Yes"/>
    <s v="Yes"/>
    <s v="Yes"/>
    <n v="1982"/>
    <n v="5388"/>
    <n v="7063"/>
    <n v="7208"/>
    <n v="9093"/>
    <n v="0.46352749292411066"/>
    <n v="2021"/>
    <n v="30734"/>
  </r>
  <r>
    <s v="SB 2"/>
    <s v="3685 Morningview Lane, New York NY 10013"/>
    <s v="Lawson Moore"/>
    <s v="(711) 426-7350"/>
    <x v="0"/>
    <s v="Yes"/>
    <s v="Yes"/>
    <s v="Yes"/>
    <s v="No"/>
    <s v="Yes"/>
    <s v="Yes"/>
    <s v="Yes"/>
    <n v="2786"/>
    <n v="3804"/>
    <n v="4121"/>
    <n v="6210"/>
    <n v="6909"/>
    <n v="0.25489826874508914"/>
    <n v="2017"/>
    <n v="23830"/>
  </r>
  <r>
    <s v="SB 2"/>
    <s v="3685 Morningview Lane, New York NY 10013"/>
    <s v="Lawson Moore"/>
    <s v="(711) 426-7350"/>
    <x v="0"/>
    <s v="Yes"/>
    <s v="Yes"/>
    <s v="Yes"/>
    <s v="No"/>
    <s v="Yes"/>
    <s v="Yes"/>
    <s v="Yes"/>
    <n v="2786"/>
    <n v="3804"/>
    <n v="4121"/>
    <n v="6210"/>
    <n v="6909"/>
    <n v="0.25489826874508914"/>
    <n v="2018"/>
    <n v="23830"/>
  </r>
  <r>
    <s v="SB 2"/>
    <s v="3685 Morningview Lane, New York NY 10013"/>
    <s v="Lawson Moore"/>
    <s v="(711) 426-7350"/>
    <x v="0"/>
    <s v="Yes"/>
    <s v="Yes"/>
    <s v="Yes"/>
    <s v="No"/>
    <s v="Yes"/>
    <s v="Yes"/>
    <s v="Yes"/>
    <n v="2786"/>
    <n v="3804"/>
    <n v="4121"/>
    <n v="6210"/>
    <n v="6909"/>
    <n v="0.25489826874508914"/>
    <n v="2019"/>
    <n v="23830"/>
  </r>
  <r>
    <s v="SB 2"/>
    <s v="3685 Morningview Lane, New York NY 10013"/>
    <s v="Lawson Moore"/>
    <s v="(711) 426-7350"/>
    <x v="0"/>
    <s v="Yes"/>
    <s v="Yes"/>
    <s v="Yes"/>
    <s v="No"/>
    <s v="Yes"/>
    <s v="Yes"/>
    <s v="Yes"/>
    <n v="2786"/>
    <n v="3804"/>
    <n v="4121"/>
    <n v="6210"/>
    <n v="6909"/>
    <n v="0.25489826874508914"/>
    <n v="2020"/>
    <n v="23830"/>
  </r>
  <r>
    <s v="SB 2"/>
    <s v="3685 Morningview Lane, New York NY 10013"/>
    <s v="Lawson Moore"/>
    <s v="(711) 426-7350"/>
    <x v="0"/>
    <s v="Yes"/>
    <s v="Yes"/>
    <s v="Yes"/>
    <s v="No"/>
    <s v="Yes"/>
    <s v="Yes"/>
    <s v="Yes"/>
    <n v="2786"/>
    <n v="3804"/>
    <n v="4121"/>
    <n v="6210"/>
    <n v="6909"/>
    <n v="0.25489826874508914"/>
    <n v="2021"/>
    <n v="23830"/>
  </r>
  <r>
    <s v="SB 3"/>
    <s v="2285 Ladybug Drive, New York NY 10013"/>
    <s v="Vin Hudson"/>
    <s v="(952) 952-5573"/>
    <x v="0"/>
    <s v="Yes"/>
    <s v="Yes"/>
    <s v="Yes"/>
    <s v="Yes"/>
    <s v="Yes"/>
    <s v="Yes"/>
    <s v="Yes"/>
    <n v="1209"/>
    <n v="1534"/>
    <n v="1634"/>
    <n v="4302"/>
    <n v="9768"/>
    <n v="0.68595057009486848"/>
    <n v="2017"/>
    <n v="18447"/>
  </r>
  <r>
    <s v="SB 3"/>
    <s v="2285 Ladybug Drive, New York NY 10013"/>
    <s v="Vin Hudson"/>
    <s v="(952) 952-5573"/>
    <x v="0"/>
    <s v="Yes"/>
    <s v="Yes"/>
    <s v="Yes"/>
    <s v="Yes"/>
    <s v="Yes"/>
    <s v="Yes"/>
    <s v="Yes"/>
    <n v="1209"/>
    <n v="1534"/>
    <n v="1634"/>
    <n v="4302"/>
    <n v="9768"/>
    <n v="0.68595057009486848"/>
    <n v="2018"/>
    <n v="18447"/>
  </r>
  <r>
    <s v="SB 3"/>
    <s v="2285 Ladybug Drive, New York NY 10013"/>
    <s v="Vin Hudson"/>
    <s v="(952) 952-5573"/>
    <x v="0"/>
    <s v="Yes"/>
    <s v="Yes"/>
    <s v="Yes"/>
    <s v="Yes"/>
    <s v="Yes"/>
    <s v="Yes"/>
    <s v="Yes"/>
    <n v="1209"/>
    <n v="1534"/>
    <n v="1634"/>
    <n v="4302"/>
    <n v="9768"/>
    <n v="0.68595057009486848"/>
    <n v="2019"/>
    <n v="18447"/>
  </r>
  <r>
    <s v="SB 3"/>
    <s v="2285 Ladybug Drive, New York NY 10013"/>
    <s v="Vin Hudson"/>
    <s v="(952) 952-5573"/>
    <x v="0"/>
    <s v="Yes"/>
    <s v="Yes"/>
    <s v="Yes"/>
    <s v="Yes"/>
    <s v="Yes"/>
    <s v="Yes"/>
    <s v="Yes"/>
    <n v="1209"/>
    <n v="1534"/>
    <n v="1634"/>
    <n v="4302"/>
    <n v="9768"/>
    <n v="0.68595057009486848"/>
    <n v="2020"/>
    <n v="18447"/>
  </r>
  <r>
    <s v="SB 3"/>
    <s v="2285 Ladybug Drive, New York NY 10013"/>
    <s v="Vin Hudson"/>
    <s v="(952) 952-5573"/>
    <x v="0"/>
    <s v="Yes"/>
    <s v="Yes"/>
    <s v="Yes"/>
    <s v="Yes"/>
    <s v="Yes"/>
    <s v="Yes"/>
    <s v="Yes"/>
    <n v="1209"/>
    <n v="1534"/>
    <n v="1634"/>
    <n v="4302"/>
    <n v="9768"/>
    <n v="0.68595057009486848"/>
    <n v="2021"/>
    <n v="18447"/>
  </r>
  <r>
    <s v="SB 4"/>
    <s v="2930 Southern Street, New York NY 10005"/>
    <s v="Susana Huels"/>
    <s v="(491) 505-6064"/>
    <x v="0"/>
    <s v="Yes"/>
    <s v="Yes"/>
    <s v="Yes"/>
    <s v="Yes"/>
    <s v="Yes"/>
    <s v="Yes"/>
    <s v="Yes"/>
    <n v="906"/>
    <n v="1251"/>
    <n v="2897"/>
    <n v="4499"/>
    <n v="9428"/>
    <n v="0.79606828454142997"/>
    <n v="2017"/>
    <n v="18981"/>
  </r>
  <r>
    <s v="SB 4"/>
    <s v="2930 Southern Street, New York NY 10005"/>
    <s v="Susana Huels"/>
    <s v="(491) 505-6064"/>
    <x v="0"/>
    <s v="Yes"/>
    <s v="Yes"/>
    <s v="Yes"/>
    <s v="Yes"/>
    <s v="Yes"/>
    <s v="Yes"/>
    <s v="Yes"/>
    <n v="906"/>
    <n v="1251"/>
    <n v="2897"/>
    <n v="4499"/>
    <n v="9428"/>
    <n v="0.79606828454142997"/>
    <n v="2018"/>
    <n v="18981"/>
  </r>
  <r>
    <s v="SB 4"/>
    <s v="2930 Southern Street, New York NY 10005"/>
    <s v="Susana Huels"/>
    <s v="(491) 505-6064"/>
    <x v="0"/>
    <s v="Yes"/>
    <s v="Yes"/>
    <s v="Yes"/>
    <s v="Yes"/>
    <s v="Yes"/>
    <s v="Yes"/>
    <s v="Yes"/>
    <n v="906"/>
    <n v="1251"/>
    <n v="2897"/>
    <n v="4499"/>
    <n v="9428"/>
    <n v="0.79606828454142997"/>
    <n v="2019"/>
    <n v="18981"/>
  </r>
  <r>
    <s v="SB 4"/>
    <s v="2930 Southern Street, New York NY 10005"/>
    <s v="Susana Huels"/>
    <s v="(491) 505-6064"/>
    <x v="0"/>
    <s v="Yes"/>
    <s v="Yes"/>
    <s v="Yes"/>
    <s v="Yes"/>
    <s v="Yes"/>
    <s v="Yes"/>
    <s v="Yes"/>
    <n v="906"/>
    <n v="1251"/>
    <n v="2897"/>
    <n v="4499"/>
    <n v="9428"/>
    <n v="0.79606828454142997"/>
    <n v="2020"/>
    <n v="18981"/>
  </r>
  <r>
    <s v="SB 4"/>
    <s v="2930 Southern Street, New York NY 10005"/>
    <s v="Susana Huels"/>
    <s v="(491) 505-6064"/>
    <x v="0"/>
    <s v="Yes"/>
    <s v="Yes"/>
    <s v="Yes"/>
    <s v="Yes"/>
    <s v="Yes"/>
    <s v="Yes"/>
    <s v="Yes"/>
    <n v="906"/>
    <n v="1251"/>
    <n v="2897"/>
    <n v="4499"/>
    <n v="9428"/>
    <n v="0.79606828454142997"/>
    <n v="2021"/>
    <n v="18981"/>
  </r>
  <r>
    <s v="SB 5"/>
    <s v="2807 Geraldine Lane, New York NY 10004"/>
    <s v="Shanna Hettinger"/>
    <s v="(412) 570-0596"/>
    <x v="0"/>
    <s v="Yes"/>
    <s v="Yes"/>
    <s v="No"/>
    <s v="Yes"/>
    <s v="Yes"/>
    <s v="Yes"/>
    <s v="Yes"/>
    <n v="1421"/>
    <n v="1893"/>
    <n v="2722"/>
    <n v="4410"/>
    <n v="5873"/>
    <n v="0.42582583880267388"/>
    <n v="2017"/>
    <n v="16319"/>
  </r>
  <r>
    <s v="SB 5"/>
    <s v="2807 Geraldine Lane, New York NY 10004"/>
    <s v="Shanna Hettinger"/>
    <s v="(412) 570-0596"/>
    <x v="0"/>
    <s v="Yes"/>
    <s v="Yes"/>
    <s v="No"/>
    <s v="Yes"/>
    <s v="Yes"/>
    <s v="Yes"/>
    <s v="Yes"/>
    <n v="1421"/>
    <n v="1893"/>
    <n v="2722"/>
    <n v="4410"/>
    <n v="5873"/>
    <n v="0.42582583880267388"/>
    <n v="2018"/>
    <n v="16319"/>
  </r>
  <r>
    <s v="SB 5"/>
    <s v="2807 Geraldine Lane, New York NY 10004"/>
    <s v="Shanna Hettinger"/>
    <s v="(412) 570-0596"/>
    <x v="0"/>
    <s v="Yes"/>
    <s v="Yes"/>
    <s v="No"/>
    <s v="Yes"/>
    <s v="Yes"/>
    <s v="Yes"/>
    <s v="Yes"/>
    <n v="1421"/>
    <n v="1893"/>
    <n v="2722"/>
    <n v="4410"/>
    <n v="5873"/>
    <n v="0.42582583880267388"/>
    <n v="2019"/>
    <n v="16319"/>
  </r>
  <r>
    <s v="SB 5"/>
    <s v="2807 Geraldine Lane, New York NY 10004"/>
    <s v="Shanna Hettinger"/>
    <s v="(412) 570-0596"/>
    <x v="0"/>
    <s v="Yes"/>
    <s v="Yes"/>
    <s v="No"/>
    <s v="Yes"/>
    <s v="Yes"/>
    <s v="Yes"/>
    <s v="Yes"/>
    <n v="1421"/>
    <n v="1893"/>
    <n v="2722"/>
    <n v="4410"/>
    <n v="5873"/>
    <n v="0.42582583880267388"/>
    <n v="2020"/>
    <n v="16319"/>
  </r>
  <r>
    <s v="SB 5"/>
    <s v="2807 Geraldine Lane, New York NY 10004"/>
    <s v="Shanna Hettinger"/>
    <s v="(412) 570-0596"/>
    <x v="0"/>
    <s v="Yes"/>
    <s v="Yes"/>
    <s v="No"/>
    <s v="Yes"/>
    <s v="Yes"/>
    <s v="Yes"/>
    <s v="Yes"/>
    <n v="1421"/>
    <n v="1893"/>
    <n v="2722"/>
    <n v="4410"/>
    <n v="5873"/>
    <n v="0.42582583880267388"/>
    <n v="2021"/>
    <n v="16319"/>
  </r>
  <r>
    <s v="SB 6"/>
    <s v="7778 Cherry Road, Bronx NY 10467"/>
    <s v="Roy McGlynn"/>
    <s v="(594) 807-4187"/>
    <x v="0"/>
    <s v="Yes"/>
    <s v="Yes"/>
    <s v="Yes"/>
    <s v="No"/>
    <s v="Yes"/>
    <s v="Yes"/>
    <s v="No"/>
    <n v="2341"/>
    <n v="6105"/>
    <n v="7777"/>
    <n v="7891"/>
    <n v="8758"/>
    <n v="0.390755806385503"/>
    <n v="2017"/>
    <n v="32872"/>
  </r>
  <r>
    <s v="SB 6"/>
    <s v="7778 Cherry Road, Bronx NY 10467"/>
    <s v="Roy McGlynn"/>
    <s v="(594) 807-4187"/>
    <x v="0"/>
    <s v="Yes"/>
    <s v="Yes"/>
    <s v="Yes"/>
    <s v="No"/>
    <s v="Yes"/>
    <s v="Yes"/>
    <s v="No"/>
    <n v="2341"/>
    <n v="6105"/>
    <n v="7777"/>
    <n v="7891"/>
    <n v="8758"/>
    <n v="0.390755806385503"/>
    <n v="2018"/>
    <n v="32872"/>
  </r>
  <r>
    <s v="SB 6"/>
    <s v="7778 Cherry Road, Bronx NY 10467"/>
    <s v="Roy McGlynn"/>
    <s v="(594) 807-4187"/>
    <x v="0"/>
    <s v="Yes"/>
    <s v="Yes"/>
    <s v="Yes"/>
    <s v="No"/>
    <s v="Yes"/>
    <s v="Yes"/>
    <s v="No"/>
    <n v="2341"/>
    <n v="6105"/>
    <n v="7777"/>
    <n v="7891"/>
    <n v="8758"/>
    <n v="0.390755806385503"/>
    <n v="2019"/>
    <n v="32872"/>
  </r>
  <r>
    <s v="SB 6"/>
    <s v="7778 Cherry Road, Bronx NY 10467"/>
    <s v="Roy McGlynn"/>
    <s v="(594) 807-4187"/>
    <x v="0"/>
    <s v="Yes"/>
    <s v="Yes"/>
    <s v="Yes"/>
    <s v="No"/>
    <s v="Yes"/>
    <s v="Yes"/>
    <s v="No"/>
    <n v="2341"/>
    <n v="6105"/>
    <n v="7777"/>
    <n v="7891"/>
    <n v="8758"/>
    <n v="0.390755806385503"/>
    <n v="2020"/>
    <n v="32872"/>
  </r>
  <r>
    <s v="SB 6"/>
    <s v="7778 Cherry Road, Bronx NY 10467"/>
    <s v="Roy McGlynn"/>
    <s v="(594) 807-4187"/>
    <x v="0"/>
    <s v="Yes"/>
    <s v="Yes"/>
    <s v="Yes"/>
    <s v="No"/>
    <s v="Yes"/>
    <s v="Yes"/>
    <s v="No"/>
    <n v="2341"/>
    <n v="6105"/>
    <n v="7777"/>
    <n v="7891"/>
    <n v="8758"/>
    <n v="0.390755806385503"/>
    <n v="2021"/>
    <n v="32872"/>
  </r>
  <r>
    <s v="SB 7"/>
    <s v="48 Winchester Avenue, New York NY 10024"/>
    <s v="Lorena Posacco"/>
    <s v="(678) 294-8103"/>
    <x v="0"/>
    <s v="Yes"/>
    <s v="No"/>
    <s v="No"/>
    <s v="No"/>
    <s v="No"/>
    <s v="Yes"/>
    <s v="No"/>
    <n v="9252"/>
    <n v="8499"/>
    <n v="991"/>
    <n v="448"/>
    <n v="211"/>
    <n v="-0.61139202601329412"/>
    <n v="2017"/>
    <n v="19401"/>
  </r>
  <r>
    <s v="SB 7"/>
    <s v="48 Winchester Avenue, New York NY 10024"/>
    <s v="Lorena Posacco"/>
    <s v="(678) 294-8103"/>
    <x v="0"/>
    <s v="Yes"/>
    <s v="No"/>
    <s v="No"/>
    <s v="No"/>
    <s v="No"/>
    <s v="Yes"/>
    <s v="No"/>
    <n v="9252"/>
    <n v="8499"/>
    <n v="991"/>
    <n v="448"/>
    <n v="211"/>
    <n v="-0.61139202601329412"/>
    <n v="2018"/>
    <n v="19401"/>
  </r>
  <r>
    <s v="SB 7"/>
    <s v="48 Winchester Avenue, New York NY 10024"/>
    <s v="Lorena Posacco"/>
    <s v="(678) 294-8103"/>
    <x v="0"/>
    <s v="Yes"/>
    <s v="No"/>
    <s v="No"/>
    <s v="No"/>
    <s v="No"/>
    <s v="Yes"/>
    <s v="No"/>
    <n v="9252"/>
    <n v="8499"/>
    <n v="991"/>
    <n v="448"/>
    <n v="211"/>
    <n v="-0.61139202601329412"/>
    <n v="2019"/>
    <n v="19401"/>
  </r>
  <r>
    <s v="SB 7"/>
    <s v="48 Winchester Avenue, New York NY 10024"/>
    <s v="Lorena Posacco"/>
    <s v="(678) 294-8103"/>
    <x v="0"/>
    <s v="Yes"/>
    <s v="No"/>
    <s v="No"/>
    <s v="No"/>
    <s v="No"/>
    <s v="Yes"/>
    <s v="No"/>
    <n v="9252"/>
    <n v="8499"/>
    <n v="991"/>
    <n v="448"/>
    <n v="211"/>
    <n v="-0.61139202601329412"/>
    <n v="2020"/>
    <n v="19401"/>
  </r>
  <r>
    <s v="SB 7"/>
    <s v="48 Winchester Avenue, New York NY 10024"/>
    <s v="Lorena Posacco"/>
    <s v="(678) 294-8103"/>
    <x v="0"/>
    <s v="Yes"/>
    <s v="No"/>
    <s v="No"/>
    <s v="No"/>
    <s v="No"/>
    <s v="Yes"/>
    <s v="No"/>
    <n v="9252"/>
    <n v="8499"/>
    <n v="991"/>
    <n v="448"/>
    <n v="211"/>
    <n v="-0.61139202601329412"/>
    <n v="2021"/>
    <n v="19401"/>
  </r>
  <r>
    <s v="SB 8"/>
    <s v="8735 Squaw Creek Drive, Brooklyn NY 11214"/>
    <s v="Juanita Wisozk"/>
    <s v="(305) 531-1310"/>
    <x v="0"/>
    <s v="Yes"/>
    <s v="No"/>
    <s v="Yes"/>
    <s v="Yes"/>
    <s v="No"/>
    <s v="Yes"/>
    <s v="No"/>
    <n v="1581"/>
    <n v="4799"/>
    <n v="6582"/>
    <n v="9024"/>
    <n v="9759"/>
    <n v="0.57622554654037406"/>
    <n v="2017"/>
    <n v="31745"/>
  </r>
  <r>
    <s v="SB 8"/>
    <s v="8735 Squaw Creek Drive, Brooklyn NY 11214"/>
    <s v="Juanita Wisozk"/>
    <s v="(305) 531-1310"/>
    <x v="0"/>
    <s v="Yes"/>
    <s v="No"/>
    <s v="Yes"/>
    <s v="Yes"/>
    <s v="No"/>
    <s v="Yes"/>
    <s v="No"/>
    <n v="1581"/>
    <n v="4799"/>
    <n v="6582"/>
    <n v="9024"/>
    <n v="9759"/>
    <n v="0.57622554654037406"/>
    <n v="2018"/>
    <n v="31745"/>
  </r>
  <r>
    <s v="SB 8"/>
    <s v="8735 Squaw Creek Drive, Brooklyn NY 11214"/>
    <s v="Juanita Wisozk"/>
    <s v="(305) 531-1310"/>
    <x v="0"/>
    <s v="Yes"/>
    <s v="No"/>
    <s v="Yes"/>
    <s v="Yes"/>
    <s v="No"/>
    <s v="Yes"/>
    <s v="No"/>
    <n v="1581"/>
    <n v="4799"/>
    <n v="6582"/>
    <n v="9024"/>
    <n v="9759"/>
    <n v="0.57622554654037406"/>
    <n v="2019"/>
    <n v="31745"/>
  </r>
  <r>
    <s v="SB 8"/>
    <s v="8735 Squaw Creek Drive, Brooklyn NY 11214"/>
    <s v="Juanita Wisozk"/>
    <s v="(305) 531-1310"/>
    <x v="0"/>
    <s v="Yes"/>
    <s v="No"/>
    <s v="Yes"/>
    <s v="Yes"/>
    <s v="No"/>
    <s v="Yes"/>
    <s v="No"/>
    <n v="1581"/>
    <n v="4799"/>
    <n v="6582"/>
    <n v="9024"/>
    <n v="9759"/>
    <n v="0.57622554654037406"/>
    <n v="2020"/>
    <n v="31745"/>
  </r>
  <r>
    <s v="SB 8"/>
    <s v="8735 Squaw Creek Drive, Brooklyn NY 11214"/>
    <s v="Juanita Wisozk"/>
    <s v="(305) 531-1310"/>
    <x v="0"/>
    <s v="Yes"/>
    <s v="No"/>
    <s v="Yes"/>
    <s v="Yes"/>
    <s v="No"/>
    <s v="Yes"/>
    <s v="No"/>
    <n v="1581"/>
    <n v="4799"/>
    <n v="6582"/>
    <n v="9024"/>
    <n v="9759"/>
    <n v="0.57622554654037406"/>
    <n v="2021"/>
    <n v="31745"/>
  </r>
  <r>
    <s v="SB 9"/>
    <s v="267 Third Road, New York NY 10034"/>
    <s v="Velma Riley"/>
    <s v="(697) 543-0310"/>
    <x v="0"/>
    <s v="Yes"/>
    <s v="No"/>
    <s v="No"/>
    <s v="No"/>
    <s v="No"/>
    <s v="Yes"/>
    <s v="No"/>
    <n v="9766"/>
    <n v="8049"/>
    <n v="5556"/>
    <n v="5202"/>
    <n v="2373"/>
    <n v="-0.29790601141591733"/>
    <n v="2017"/>
    <n v="30946"/>
  </r>
  <r>
    <s v="SB 9"/>
    <s v="267 Third Road, New York NY 10034"/>
    <s v="Velma Riley"/>
    <s v="(697) 543-0310"/>
    <x v="0"/>
    <s v="Yes"/>
    <s v="No"/>
    <s v="No"/>
    <s v="No"/>
    <s v="No"/>
    <s v="Yes"/>
    <s v="No"/>
    <n v="9766"/>
    <n v="8049"/>
    <n v="5556"/>
    <n v="5202"/>
    <n v="2373"/>
    <n v="-0.29790601141591733"/>
    <n v="2018"/>
    <n v="30946"/>
  </r>
  <r>
    <s v="SB 9"/>
    <s v="267 Third Road, New York NY 10034"/>
    <s v="Velma Riley"/>
    <s v="(697) 543-0310"/>
    <x v="0"/>
    <s v="Yes"/>
    <s v="No"/>
    <s v="No"/>
    <s v="No"/>
    <s v="No"/>
    <s v="Yes"/>
    <s v="No"/>
    <n v="9766"/>
    <n v="8049"/>
    <n v="5556"/>
    <n v="5202"/>
    <n v="2373"/>
    <n v="-0.29790601141591733"/>
    <n v="2019"/>
    <n v="30946"/>
  </r>
  <r>
    <s v="SB 9"/>
    <s v="267 Third Road, New York NY 10034"/>
    <s v="Velma Riley"/>
    <s v="(697) 543-0310"/>
    <x v="0"/>
    <s v="Yes"/>
    <s v="No"/>
    <s v="No"/>
    <s v="No"/>
    <s v="No"/>
    <s v="Yes"/>
    <s v="No"/>
    <n v="9766"/>
    <n v="8049"/>
    <n v="5556"/>
    <n v="5202"/>
    <n v="2373"/>
    <n v="-0.29790601141591733"/>
    <n v="2020"/>
    <n v="30946"/>
  </r>
  <r>
    <s v="SB 9"/>
    <s v="267 Third Road, New York NY 10034"/>
    <s v="Velma Riley"/>
    <s v="(697) 543-0310"/>
    <x v="0"/>
    <s v="Yes"/>
    <s v="No"/>
    <s v="No"/>
    <s v="No"/>
    <s v="No"/>
    <s v="Yes"/>
    <s v="No"/>
    <n v="9766"/>
    <n v="8049"/>
    <n v="5556"/>
    <n v="5202"/>
    <n v="2373"/>
    <n v="-0.29790601141591733"/>
    <n v="2021"/>
    <n v="30946"/>
  </r>
  <r>
    <s v="SB 10"/>
    <s v="102 Coffee Court, Bronx NY 10461"/>
    <s v="Holly Gaines"/>
    <s v="(277) 456-4626"/>
    <x v="0"/>
    <s v="Yes"/>
    <s v="Yes"/>
    <s v="No"/>
    <s v="Yes"/>
    <s v="No"/>
    <s v="Yes"/>
    <s v="No"/>
    <n v="1530"/>
    <n v="1620"/>
    <n v="2027"/>
    <n v="4881"/>
    <n v="6002"/>
    <n v="0.40734683274409145"/>
    <n v="2017"/>
    <n v="16060"/>
  </r>
  <r>
    <s v="SB 10"/>
    <s v="102 Coffee Court, Bronx NY 10461"/>
    <s v="Holly Gaines"/>
    <s v="(277) 456-4626"/>
    <x v="0"/>
    <s v="Yes"/>
    <s v="Yes"/>
    <s v="No"/>
    <s v="Yes"/>
    <s v="No"/>
    <s v="Yes"/>
    <s v="No"/>
    <n v="1530"/>
    <n v="1620"/>
    <n v="2027"/>
    <n v="4881"/>
    <n v="6002"/>
    <n v="0.40734683274409145"/>
    <n v="2018"/>
    <n v="16060"/>
  </r>
  <r>
    <s v="SB 10"/>
    <s v="102 Coffee Court, Bronx NY 10461"/>
    <s v="Holly Gaines"/>
    <s v="(277) 456-4626"/>
    <x v="0"/>
    <s v="Yes"/>
    <s v="Yes"/>
    <s v="No"/>
    <s v="Yes"/>
    <s v="No"/>
    <s v="Yes"/>
    <s v="No"/>
    <n v="1530"/>
    <n v="1620"/>
    <n v="2027"/>
    <n v="4881"/>
    <n v="6002"/>
    <n v="0.40734683274409145"/>
    <n v="2019"/>
    <n v="16060"/>
  </r>
  <r>
    <s v="SB 10"/>
    <s v="102 Coffee Court, Bronx NY 10461"/>
    <s v="Holly Gaines"/>
    <s v="(277) 456-4626"/>
    <x v="0"/>
    <s v="Yes"/>
    <s v="Yes"/>
    <s v="No"/>
    <s v="Yes"/>
    <s v="No"/>
    <s v="Yes"/>
    <s v="No"/>
    <n v="1530"/>
    <n v="1620"/>
    <n v="2027"/>
    <n v="4881"/>
    <n v="6002"/>
    <n v="0.40734683274409145"/>
    <n v="2020"/>
    <n v="16060"/>
  </r>
  <r>
    <s v="SB 10"/>
    <s v="102 Coffee Court, Bronx NY 10461"/>
    <s v="Holly Gaines"/>
    <s v="(277) 456-4626"/>
    <x v="0"/>
    <s v="Yes"/>
    <s v="Yes"/>
    <s v="No"/>
    <s v="Yes"/>
    <s v="No"/>
    <s v="Yes"/>
    <s v="No"/>
    <n v="1530"/>
    <n v="1620"/>
    <n v="2027"/>
    <n v="4881"/>
    <n v="6002"/>
    <n v="0.40734683274409145"/>
    <n v="2021"/>
    <n v="16060"/>
  </r>
  <r>
    <s v="SB 11"/>
    <s v="44 W. Pheasant Street, Brooklyn NY 11233"/>
    <s v="Gary Brown"/>
    <s v="(459) 968-9453"/>
    <x v="0"/>
    <s v="Yes"/>
    <s v="No"/>
    <s v="No"/>
    <s v="No"/>
    <s v="No"/>
    <s v="No"/>
    <s v="No"/>
    <n v="7555"/>
    <n v="6551"/>
    <n v="5188"/>
    <n v="3436"/>
    <n v="2359"/>
    <n v="-0.25247905109930902"/>
    <n v="2017"/>
    <n v="25089"/>
  </r>
  <r>
    <s v="SB 11"/>
    <s v="44 W. Pheasant Street, Brooklyn NY 11233"/>
    <s v="Gary Brown"/>
    <s v="(459) 968-9453"/>
    <x v="0"/>
    <s v="Yes"/>
    <s v="No"/>
    <s v="No"/>
    <s v="No"/>
    <s v="No"/>
    <s v="No"/>
    <s v="No"/>
    <n v="7555"/>
    <n v="6551"/>
    <n v="5188"/>
    <n v="3436"/>
    <n v="2359"/>
    <n v="-0.25247905109930902"/>
    <n v="2018"/>
    <n v="25089"/>
  </r>
  <r>
    <s v="SB 11"/>
    <s v="44 W. Pheasant Street, Brooklyn NY 11233"/>
    <s v="Gary Brown"/>
    <s v="(459) 968-9453"/>
    <x v="0"/>
    <s v="Yes"/>
    <s v="No"/>
    <s v="No"/>
    <s v="No"/>
    <s v="No"/>
    <s v="No"/>
    <s v="No"/>
    <n v="7555"/>
    <n v="6551"/>
    <n v="5188"/>
    <n v="3436"/>
    <n v="2359"/>
    <n v="-0.25247905109930902"/>
    <n v="2019"/>
    <n v="25089"/>
  </r>
  <r>
    <s v="SB 11"/>
    <s v="44 W. Pheasant Street, Brooklyn NY 11233"/>
    <s v="Gary Brown"/>
    <s v="(459) 968-9453"/>
    <x v="0"/>
    <s v="Yes"/>
    <s v="No"/>
    <s v="No"/>
    <s v="No"/>
    <s v="No"/>
    <s v="No"/>
    <s v="No"/>
    <n v="7555"/>
    <n v="6551"/>
    <n v="5188"/>
    <n v="3436"/>
    <n v="2359"/>
    <n v="-0.25247905109930902"/>
    <n v="2020"/>
    <n v="25089"/>
  </r>
  <r>
    <s v="SB 11"/>
    <s v="44 W. Pheasant Street, Brooklyn NY 11233"/>
    <s v="Gary Brown"/>
    <s v="(459) 968-9453"/>
    <x v="0"/>
    <s v="Yes"/>
    <s v="No"/>
    <s v="No"/>
    <s v="No"/>
    <s v="No"/>
    <s v="No"/>
    <s v="No"/>
    <n v="7555"/>
    <n v="6551"/>
    <n v="5188"/>
    <n v="3436"/>
    <n v="2359"/>
    <n v="-0.25247905109930902"/>
    <n v="2021"/>
    <n v="25089"/>
  </r>
  <r>
    <s v="SB 12"/>
    <s v="7488 N. Marconi Ave, Brooklyn NY 11237"/>
    <s v="Jeffrey Akins"/>
    <s v="(313) 417-8968"/>
    <x v="0"/>
    <s v="Yes"/>
    <s v="No"/>
    <s v="No"/>
    <s v="No"/>
    <s v="No"/>
    <s v="No"/>
    <s v="No"/>
    <n v="1532"/>
    <n v="2678"/>
    <n v="4068"/>
    <n v="4278"/>
    <n v="5382"/>
    <n v="0.3690560602470212"/>
    <n v="2017"/>
    <n v="17938"/>
  </r>
  <r>
    <s v="SB 12"/>
    <s v="7488 N. Marconi Ave, Brooklyn NY 11237"/>
    <s v="Jeffrey Akins"/>
    <s v="(313) 417-8968"/>
    <x v="0"/>
    <s v="Yes"/>
    <s v="No"/>
    <s v="No"/>
    <s v="No"/>
    <s v="No"/>
    <s v="No"/>
    <s v="No"/>
    <n v="1532"/>
    <n v="2678"/>
    <n v="4068"/>
    <n v="4278"/>
    <n v="5382"/>
    <n v="0.3690560602470212"/>
    <n v="2018"/>
    <n v="17938"/>
  </r>
  <r>
    <s v="SB 12"/>
    <s v="7488 N. Marconi Ave, Brooklyn NY 11237"/>
    <s v="Jeffrey Akins"/>
    <s v="(313) 417-8968"/>
    <x v="0"/>
    <s v="Yes"/>
    <s v="No"/>
    <s v="No"/>
    <s v="No"/>
    <s v="No"/>
    <s v="No"/>
    <s v="No"/>
    <n v="1532"/>
    <n v="2678"/>
    <n v="4068"/>
    <n v="4278"/>
    <n v="5382"/>
    <n v="0.3690560602470212"/>
    <n v="2019"/>
    <n v="17938"/>
  </r>
  <r>
    <s v="SB 12"/>
    <s v="7488 N. Marconi Ave, Brooklyn NY 11237"/>
    <s v="Jeffrey Akins"/>
    <s v="(313) 417-8968"/>
    <x v="0"/>
    <s v="Yes"/>
    <s v="No"/>
    <s v="No"/>
    <s v="No"/>
    <s v="No"/>
    <s v="No"/>
    <s v="No"/>
    <n v="1532"/>
    <n v="2678"/>
    <n v="4068"/>
    <n v="4278"/>
    <n v="5382"/>
    <n v="0.3690560602470212"/>
    <n v="2020"/>
    <n v="17938"/>
  </r>
  <r>
    <s v="SB 12"/>
    <s v="7488 N. Marconi Ave, Brooklyn NY 11237"/>
    <s v="Jeffrey Akins"/>
    <s v="(313) 417-8968"/>
    <x v="0"/>
    <s v="Yes"/>
    <s v="No"/>
    <s v="No"/>
    <s v="No"/>
    <s v="No"/>
    <s v="No"/>
    <s v="No"/>
    <n v="1532"/>
    <n v="2678"/>
    <n v="4068"/>
    <n v="4278"/>
    <n v="5382"/>
    <n v="0.3690560602470212"/>
    <n v="2021"/>
    <n v="17938"/>
  </r>
  <r>
    <s v="SB 13"/>
    <s v="9575 Shipley Court, Brooklyn NY 11201"/>
    <s v="Tim Young"/>
    <s v="(876) 653-1727"/>
    <x v="0"/>
    <s v="Yes"/>
    <s v="No"/>
    <s v="Yes"/>
    <s v="Yes"/>
    <s v="Yes"/>
    <s v="Yes"/>
    <s v="Yes"/>
    <n v="24"/>
    <n v="1797"/>
    <n v="3548"/>
    <n v="3668"/>
    <n v="8592"/>
    <n v="3.3498147004699526"/>
    <n v="2017"/>
    <n v="17629"/>
  </r>
  <r>
    <s v="SB 13"/>
    <s v="9575 Shipley Court, Brooklyn NY 11201"/>
    <s v="Tim Young"/>
    <s v="(876) 653-1727"/>
    <x v="0"/>
    <s v="Yes"/>
    <s v="No"/>
    <s v="Yes"/>
    <s v="Yes"/>
    <s v="Yes"/>
    <s v="Yes"/>
    <s v="Yes"/>
    <n v="24"/>
    <n v="1797"/>
    <n v="3548"/>
    <n v="3668"/>
    <n v="8592"/>
    <n v="3.3498147004699526"/>
    <n v="2018"/>
    <n v="17629"/>
  </r>
  <r>
    <s v="SB 13"/>
    <s v="9575 Shipley Court, Brooklyn NY 11201"/>
    <s v="Tim Young"/>
    <s v="(876) 653-1727"/>
    <x v="0"/>
    <s v="Yes"/>
    <s v="No"/>
    <s v="Yes"/>
    <s v="Yes"/>
    <s v="Yes"/>
    <s v="Yes"/>
    <s v="Yes"/>
    <n v="24"/>
    <n v="1797"/>
    <n v="3548"/>
    <n v="3668"/>
    <n v="8592"/>
    <n v="3.3498147004699526"/>
    <n v="2019"/>
    <n v="17629"/>
  </r>
  <r>
    <s v="SB 13"/>
    <s v="9575 Shipley Court, Brooklyn NY 11201"/>
    <s v="Tim Young"/>
    <s v="(876) 653-1727"/>
    <x v="0"/>
    <s v="Yes"/>
    <s v="No"/>
    <s v="Yes"/>
    <s v="Yes"/>
    <s v="Yes"/>
    <s v="Yes"/>
    <s v="Yes"/>
    <n v="24"/>
    <n v="1797"/>
    <n v="3548"/>
    <n v="3668"/>
    <n v="8592"/>
    <n v="3.3498147004699526"/>
    <n v="2020"/>
    <n v="17629"/>
  </r>
  <r>
    <s v="SB 13"/>
    <s v="9575 Shipley Court, Brooklyn NY 11201"/>
    <s v="Tim Young"/>
    <s v="(876) 653-1727"/>
    <x v="0"/>
    <s v="Yes"/>
    <s v="No"/>
    <s v="Yes"/>
    <s v="Yes"/>
    <s v="Yes"/>
    <s v="Yes"/>
    <s v="Yes"/>
    <n v="24"/>
    <n v="1797"/>
    <n v="3548"/>
    <n v="3668"/>
    <n v="8592"/>
    <n v="3.3498147004699526"/>
    <n v="2021"/>
    <n v="17629"/>
  </r>
  <r>
    <s v="SB 14"/>
    <s v="8156 Lake View Street, New York, NY 10025"/>
    <s v="Debra Kroll"/>
    <s v="(628) 832-4986"/>
    <x v="0"/>
    <s v="Yes"/>
    <s v="Yes"/>
    <s v="Yes"/>
    <s v="Yes"/>
    <s v="Yes"/>
    <s v="Yes"/>
    <s v="Yes"/>
    <n v="861"/>
    <n v="1314"/>
    <n v="1810"/>
    <n v="6510"/>
    <n v="9271"/>
    <n v="0.81146879617010592"/>
    <n v="2017"/>
    <n v="19766"/>
  </r>
  <r>
    <s v="SB 14"/>
    <s v="8156 Lake View Street, New York, NY 10025"/>
    <s v="Debra Kroll"/>
    <s v="(628) 832-4986"/>
    <x v="0"/>
    <s v="Yes"/>
    <s v="Yes"/>
    <s v="Yes"/>
    <s v="Yes"/>
    <s v="Yes"/>
    <s v="Yes"/>
    <s v="Yes"/>
    <n v="861"/>
    <n v="1314"/>
    <n v="1810"/>
    <n v="6510"/>
    <n v="9271"/>
    <n v="0.81146879617010592"/>
    <n v="2018"/>
    <n v="19766"/>
  </r>
  <r>
    <s v="SB 14"/>
    <s v="8156 Lake View Street, New York, NY 10025"/>
    <s v="Debra Kroll"/>
    <s v="(628) 832-4986"/>
    <x v="0"/>
    <s v="Yes"/>
    <s v="Yes"/>
    <s v="Yes"/>
    <s v="Yes"/>
    <s v="Yes"/>
    <s v="Yes"/>
    <s v="Yes"/>
    <n v="861"/>
    <n v="1314"/>
    <n v="1810"/>
    <n v="6510"/>
    <n v="9271"/>
    <n v="0.81146879617010592"/>
    <n v="2019"/>
    <n v="19766"/>
  </r>
  <r>
    <s v="SB 14"/>
    <s v="8156 Lake View Street, New York, NY 10025"/>
    <s v="Debra Kroll"/>
    <s v="(628) 832-4986"/>
    <x v="0"/>
    <s v="Yes"/>
    <s v="Yes"/>
    <s v="Yes"/>
    <s v="Yes"/>
    <s v="Yes"/>
    <s v="Yes"/>
    <s v="Yes"/>
    <n v="861"/>
    <n v="1314"/>
    <n v="1810"/>
    <n v="6510"/>
    <n v="9271"/>
    <n v="0.81146879617010592"/>
    <n v="2020"/>
    <n v="19766"/>
  </r>
  <r>
    <s v="SB 14"/>
    <s v="8156 Lake View Street, New York, NY 10025"/>
    <s v="Debra Kroll"/>
    <s v="(628) 832-4986"/>
    <x v="0"/>
    <s v="Yes"/>
    <s v="Yes"/>
    <s v="Yes"/>
    <s v="Yes"/>
    <s v="Yes"/>
    <s v="Yes"/>
    <s v="Yes"/>
    <n v="861"/>
    <n v="1314"/>
    <n v="1810"/>
    <n v="6510"/>
    <n v="9271"/>
    <n v="0.81146879617010592"/>
    <n v="2021"/>
    <n v="19766"/>
  </r>
  <r>
    <s v="SB 15"/>
    <s v="44 Madison Dr, New York NY 10032"/>
    <s v="Kelly Boyd"/>
    <s v="(220) 929-0797"/>
    <x v="0"/>
    <s v="Yes"/>
    <s v="Yes"/>
    <s v="No"/>
    <s v="No"/>
    <s v="No"/>
    <s v="No"/>
    <s v="No"/>
    <n v="9058"/>
    <n v="4839"/>
    <n v="4776"/>
    <n v="4024"/>
    <n v="369"/>
    <n v="-0.55073921414194782"/>
    <n v="2017"/>
    <n v="23066"/>
  </r>
  <r>
    <s v="SB 15"/>
    <s v="44 Madison Dr, New York NY 10032"/>
    <s v="Kelly Boyd"/>
    <s v="(220) 929-0797"/>
    <x v="0"/>
    <s v="Yes"/>
    <s v="Yes"/>
    <s v="No"/>
    <s v="No"/>
    <s v="No"/>
    <s v="No"/>
    <s v="No"/>
    <n v="9058"/>
    <n v="4839"/>
    <n v="4776"/>
    <n v="4024"/>
    <n v="369"/>
    <n v="-0.55073921414194782"/>
    <n v="2018"/>
    <n v="23066"/>
  </r>
  <r>
    <s v="SB 15"/>
    <s v="44 Madison Dr, New York NY 10032"/>
    <s v="Kelly Boyd"/>
    <s v="(220) 929-0797"/>
    <x v="0"/>
    <s v="Yes"/>
    <s v="Yes"/>
    <s v="No"/>
    <s v="No"/>
    <s v="No"/>
    <s v="No"/>
    <s v="No"/>
    <n v="9058"/>
    <n v="4839"/>
    <n v="4776"/>
    <n v="4024"/>
    <n v="369"/>
    <n v="-0.55073921414194782"/>
    <n v="2019"/>
    <n v="23066"/>
  </r>
  <r>
    <s v="SB 15"/>
    <s v="44 Madison Dr, New York NY 10032"/>
    <s v="Kelly Boyd"/>
    <s v="(220) 929-0797"/>
    <x v="0"/>
    <s v="Yes"/>
    <s v="Yes"/>
    <s v="No"/>
    <s v="No"/>
    <s v="No"/>
    <s v="No"/>
    <s v="No"/>
    <n v="9058"/>
    <n v="4839"/>
    <n v="4776"/>
    <n v="4024"/>
    <n v="369"/>
    <n v="-0.55073921414194782"/>
    <n v="2020"/>
    <n v="23066"/>
  </r>
  <r>
    <s v="SB 15"/>
    <s v="44 Madison Dr, New York NY 10032"/>
    <s v="Kelly Boyd"/>
    <s v="(220) 929-0797"/>
    <x v="0"/>
    <s v="Yes"/>
    <s v="Yes"/>
    <s v="No"/>
    <s v="No"/>
    <s v="No"/>
    <s v="No"/>
    <s v="No"/>
    <n v="9058"/>
    <n v="4839"/>
    <n v="4776"/>
    <n v="4024"/>
    <n v="369"/>
    <n v="-0.55073921414194782"/>
    <n v="2021"/>
    <n v="23066"/>
  </r>
  <r>
    <s v="MB 1"/>
    <s v="9848 Linden St, New York NY 10011"/>
    <s v="Dan Hill"/>
    <s v="(248) 450-0797"/>
    <x v="1"/>
    <s v="Yes"/>
    <s v="Yes"/>
    <s v="No"/>
    <s v="No"/>
    <s v="No"/>
    <s v="No"/>
    <s v="No"/>
    <n v="3501"/>
    <n v="7079"/>
    <n v="7438"/>
    <n v="7443"/>
    <n v="9225"/>
    <n v="0.27407081068210992"/>
    <n v="2017"/>
    <n v="34686"/>
  </r>
  <r>
    <s v="MB 1"/>
    <s v="9848 Linden St, New York NY 10011"/>
    <s v="Dan Hill"/>
    <s v="(248) 450-0797"/>
    <x v="1"/>
    <s v="Yes"/>
    <s v="Yes"/>
    <s v="No"/>
    <s v="No"/>
    <s v="No"/>
    <s v="No"/>
    <s v="No"/>
    <n v="3501"/>
    <n v="7079"/>
    <n v="7438"/>
    <n v="7443"/>
    <n v="9225"/>
    <n v="0.27407081068210992"/>
    <n v="2018"/>
    <n v="34686"/>
  </r>
  <r>
    <s v="MB 1"/>
    <s v="9848 Linden St, New York NY 10011"/>
    <s v="Dan Hill"/>
    <s v="(248) 450-0797"/>
    <x v="1"/>
    <s v="Yes"/>
    <s v="Yes"/>
    <s v="No"/>
    <s v="No"/>
    <s v="No"/>
    <s v="No"/>
    <s v="No"/>
    <n v="3501"/>
    <n v="7079"/>
    <n v="7438"/>
    <n v="7443"/>
    <n v="9225"/>
    <n v="0.27407081068210992"/>
    <n v="2019"/>
    <n v="34686"/>
  </r>
  <r>
    <s v="MB 1"/>
    <s v="9848 Linden St, New York NY 10011"/>
    <s v="Dan Hill"/>
    <s v="(248) 450-0797"/>
    <x v="1"/>
    <s v="Yes"/>
    <s v="Yes"/>
    <s v="No"/>
    <s v="No"/>
    <s v="No"/>
    <s v="No"/>
    <s v="No"/>
    <n v="3501"/>
    <n v="7079"/>
    <n v="7438"/>
    <n v="7443"/>
    <n v="9225"/>
    <n v="0.27407081068210992"/>
    <n v="2020"/>
    <n v="34686"/>
  </r>
  <r>
    <s v="MB 1"/>
    <s v="9848 Linden St, New York NY 10011"/>
    <s v="Dan Hill"/>
    <s v="(248) 450-0797"/>
    <x v="1"/>
    <s v="Yes"/>
    <s v="Yes"/>
    <s v="No"/>
    <s v="No"/>
    <s v="No"/>
    <s v="No"/>
    <s v="No"/>
    <n v="3501"/>
    <n v="7079"/>
    <n v="7438"/>
    <n v="7443"/>
    <n v="9225"/>
    <n v="0.27407081068210992"/>
    <n v="2021"/>
    <n v="34686"/>
  </r>
  <r>
    <s v="MB 2"/>
    <s v="805 South Pilgrim Court, Brooklyn NY 11225"/>
    <s v="Javier George"/>
    <s v="(964) 214-3742"/>
    <x v="1"/>
    <s v="Yes"/>
    <s v="Yes"/>
    <s v="No"/>
    <s v="No"/>
    <s v="No"/>
    <s v="No"/>
    <s v="No"/>
    <n v="3916"/>
    <n v="4218"/>
    <n v="5072"/>
    <n v="5201"/>
    <n v="7588"/>
    <n v="0.17983468576187267"/>
    <n v="2017"/>
    <n v="25995"/>
  </r>
  <r>
    <s v="MB 2"/>
    <s v="805 South Pilgrim Court, Brooklyn NY 11225"/>
    <s v="Javier George"/>
    <s v="(964) 214-3742"/>
    <x v="1"/>
    <s v="Yes"/>
    <s v="Yes"/>
    <s v="No"/>
    <s v="No"/>
    <s v="No"/>
    <s v="No"/>
    <s v="No"/>
    <n v="3916"/>
    <n v="4218"/>
    <n v="5072"/>
    <n v="5201"/>
    <n v="7588"/>
    <n v="0.17983468576187267"/>
    <n v="2018"/>
    <n v="25995"/>
  </r>
  <r>
    <s v="MB 2"/>
    <s v="805 South Pilgrim Court, Brooklyn NY 11225"/>
    <s v="Javier George"/>
    <s v="(964) 214-3742"/>
    <x v="1"/>
    <s v="Yes"/>
    <s v="Yes"/>
    <s v="No"/>
    <s v="No"/>
    <s v="No"/>
    <s v="No"/>
    <s v="No"/>
    <n v="3916"/>
    <n v="4218"/>
    <n v="5072"/>
    <n v="5201"/>
    <n v="7588"/>
    <n v="0.17983468576187267"/>
    <n v="2019"/>
    <n v="25995"/>
  </r>
  <r>
    <s v="MB 2"/>
    <s v="805 South Pilgrim Court, Brooklyn NY 11225"/>
    <s v="Javier George"/>
    <s v="(964) 214-3742"/>
    <x v="1"/>
    <s v="Yes"/>
    <s v="Yes"/>
    <s v="No"/>
    <s v="No"/>
    <s v="No"/>
    <s v="No"/>
    <s v="No"/>
    <n v="3916"/>
    <n v="4218"/>
    <n v="5072"/>
    <n v="5201"/>
    <n v="7588"/>
    <n v="0.17983468576187267"/>
    <n v="2020"/>
    <n v="25995"/>
  </r>
  <r>
    <s v="MB 2"/>
    <s v="805 South Pilgrim Court, Brooklyn NY 11225"/>
    <s v="Javier George"/>
    <s v="(964) 214-3742"/>
    <x v="1"/>
    <s v="Yes"/>
    <s v="Yes"/>
    <s v="No"/>
    <s v="No"/>
    <s v="No"/>
    <s v="No"/>
    <s v="No"/>
    <n v="3916"/>
    <n v="4218"/>
    <n v="5072"/>
    <n v="5201"/>
    <n v="7588"/>
    <n v="0.17983468576187267"/>
    <n v="2021"/>
    <n v="25995"/>
  </r>
  <r>
    <s v="MB 3"/>
    <s v="9132 Redwood Rd, Bronx NY 10466"/>
    <s v="Christopher Evans"/>
    <s v="(831) 406-6300"/>
    <x v="1"/>
    <s v="Yes"/>
    <s v="Yes"/>
    <s v="No"/>
    <s v="Yes"/>
    <s v="No"/>
    <s v="Yes"/>
    <s v="No"/>
    <n v="700"/>
    <n v="5721"/>
    <n v="6247"/>
    <n v="8495"/>
    <n v="9236"/>
    <n v="0.90588403033885334"/>
    <n v="2017"/>
    <n v="30399"/>
  </r>
  <r>
    <s v="MB 3"/>
    <s v="9132 Redwood Rd, Bronx NY 10466"/>
    <s v="Christopher Evans"/>
    <s v="(831) 406-6300"/>
    <x v="1"/>
    <s v="Yes"/>
    <s v="Yes"/>
    <s v="No"/>
    <s v="Yes"/>
    <s v="No"/>
    <s v="Yes"/>
    <s v="No"/>
    <n v="700"/>
    <n v="5721"/>
    <n v="6247"/>
    <n v="8495"/>
    <n v="9236"/>
    <n v="0.90588403033885334"/>
    <n v="2018"/>
    <n v="30399"/>
  </r>
  <r>
    <s v="MB 3"/>
    <s v="9132 Redwood Rd, Bronx NY 10466"/>
    <s v="Christopher Evans"/>
    <s v="(831) 406-6300"/>
    <x v="1"/>
    <s v="Yes"/>
    <s v="Yes"/>
    <s v="No"/>
    <s v="Yes"/>
    <s v="No"/>
    <s v="Yes"/>
    <s v="No"/>
    <n v="700"/>
    <n v="5721"/>
    <n v="6247"/>
    <n v="8495"/>
    <n v="9236"/>
    <n v="0.90588403033885334"/>
    <n v="2019"/>
    <n v="30399"/>
  </r>
  <r>
    <s v="MB 3"/>
    <s v="9132 Redwood Rd, Bronx NY 10466"/>
    <s v="Christopher Evans"/>
    <s v="(831) 406-6300"/>
    <x v="1"/>
    <s v="Yes"/>
    <s v="Yes"/>
    <s v="No"/>
    <s v="Yes"/>
    <s v="No"/>
    <s v="Yes"/>
    <s v="No"/>
    <n v="700"/>
    <n v="5721"/>
    <n v="6247"/>
    <n v="8495"/>
    <n v="9236"/>
    <n v="0.90588403033885334"/>
    <n v="2020"/>
    <n v="30399"/>
  </r>
  <r>
    <s v="MB 3"/>
    <s v="9132 Redwood Rd, Bronx NY 10466"/>
    <s v="Christopher Evans"/>
    <s v="(831) 406-6300"/>
    <x v="1"/>
    <s v="Yes"/>
    <s v="Yes"/>
    <s v="No"/>
    <s v="Yes"/>
    <s v="No"/>
    <s v="Yes"/>
    <s v="No"/>
    <n v="700"/>
    <n v="5721"/>
    <n v="6247"/>
    <n v="8495"/>
    <n v="9236"/>
    <n v="0.90588403033885334"/>
    <n v="2021"/>
    <n v="30399"/>
  </r>
  <r>
    <s v="MB 4"/>
    <s v="3 Warren Drive, New York NY 10040"/>
    <s v="Julie Ross"/>
    <s v="(778) 387-0744"/>
    <x v="1"/>
    <s v="Yes"/>
    <s v="Yes"/>
    <s v="No"/>
    <s v="No"/>
    <s v="No"/>
    <s v="No"/>
    <s v="No"/>
    <n v="9773"/>
    <n v="9179"/>
    <n v="8390"/>
    <n v="8256"/>
    <n v="3815"/>
    <n v="-0.20956409258224717"/>
    <n v="2017"/>
    <n v="39413"/>
  </r>
  <r>
    <s v="MB 4"/>
    <s v="3 Warren Drive, New York NY 10040"/>
    <s v="Julie Ross"/>
    <s v="(778) 387-0744"/>
    <x v="1"/>
    <s v="Yes"/>
    <s v="Yes"/>
    <s v="No"/>
    <s v="No"/>
    <s v="No"/>
    <s v="No"/>
    <s v="No"/>
    <n v="9773"/>
    <n v="9179"/>
    <n v="8390"/>
    <n v="8256"/>
    <n v="3815"/>
    <n v="-0.20956409258224717"/>
    <n v="2018"/>
    <n v="39413"/>
  </r>
  <r>
    <s v="MB 4"/>
    <s v="3 Warren Drive, New York NY 10040"/>
    <s v="Julie Ross"/>
    <s v="(778) 387-0744"/>
    <x v="1"/>
    <s v="Yes"/>
    <s v="Yes"/>
    <s v="No"/>
    <s v="No"/>
    <s v="No"/>
    <s v="No"/>
    <s v="No"/>
    <n v="9773"/>
    <n v="9179"/>
    <n v="8390"/>
    <n v="8256"/>
    <n v="3815"/>
    <n v="-0.20956409258224717"/>
    <n v="2019"/>
    <n v="39413"/>
  </r>
  <r>
    <s v="MB 4"/>
    <s v="3 Warren Drive, New York NY 10040"/>
    <s v="Julie Ross"/>
    <s v="(778) 387-0744"/>
    <x v="1"/>
    <s v="Yes"/>
    <s v="Yes"/>
    <s v="No"/>
    <s v="No"/>
    <s v="No"/>
    <s v="No"/>
    <s v="No"/>
    <n v="9773"/>
    <n v="9179"/>
    <n v="8390"/>
    <n v="8256"/>
    <n v="3815"/>
    <n v="-0.20956409258224717"/>
    <n v="2020"/>
    <n v="39413"/>
  </r>
  <r>
    <s v="MB 4"/>
    <s v="3 Warren Drive, New York NY 10040"/>
    <s v="Julie Ross"/>
    <s v="(778) 387-0744"/>
    <x v="1"/>
    <s v="Yes"/>
    <s v="Yes"/>
    <s v="No"/>
    <s v="No"/>
    <s v="No"/>
    <s v="No"/>
    <s v="No"/>
    <n v="9773"/>
    <n v="9179"/>
    <n v="8390"/>
    <n v="8256"/>
    <n v="3815"/>
    <n v="-0.20956409258224717"/>
    <n v="2021"/>
    <n v="39413"/>
  </r>
  <r>
    <s v="MB 5"/>
    <s v="402 Bridgeton Lane, Bronx NY 10468"/>
    <s v="Bill Callahan"/>
    <s v="(617) 419-7996"/>
    <x v="1"/>
    <s v="Yes"/>
    <s v="Yes"/>
    <s v="No"/>
    <s v="Yes"/>
    <s v="No"/>
    <s v="Yes"/>
    <s v="No"/>
    <n v="73"/>
    <n v="3485"/>
    <n v="4592"/>
    <n v="5143"/>
    <n v="8100"/>
    <n v="2.2455667067018901"/>
    <n v="2017"/>
    <n v="21393"/>
  </r>
  <r>
    <s v="MB 5"/>
    <s v="402 Bridgeton Lane, Bronx NY 10468"/>
    <s v="Bill Callahan"/>
    <s v="(617) 419-7996"/>
    <x v="1"/>
    <s v="Yes"/>
    <s v="Yes"/>
    <s v="No"/>
    <s v="Yes"/>
    <s v="No"/>
    <s v="Yes"/>
    <s v="No"/>
    <n v="73"/>
    <n v="3485"/>
    <n v="4592"/>
    <n v="5143"/>
    <n v="8100"/>
    <n v="2.2455667067018901"/>
    <n v="2018"/>
    <n v="21393"/>
  </r>
  <r>
    <s v="MB 5"/>
    <s v="402 Bridgeton Lane, Bronx NY 10468"/>
    <s v="Bill Callahan"/>
    <s v="(617) 419-7996"/>
    <x v="1"/>
    <s v="Yes"/>
    <s v="Yes"/>
    <s v="No"/>
    <s v="Yes"/>
    <s v="No"/>
    <s v="Yes"/>
    <s v="No"/>
    <n v="73"/>
    <n v="3485"/>
    <n v="4592"/>
    <n v="5143"/>
    <n v="8100"/>
    <n v="2.2455667067018901"/>
    <n v="2019"/>
    <n v="21393"/>
  </r>
  <r>
    <s v="MB 5"/>
    <s v="402 Bridgeton Lane, Bronx NY 10468"/>
    <s v="Bill Callahan"/>
    <s v="(617) 419-7996"/>
    <x v="1"/>
    <s v="Yes"/>
    <s v="Yes"/>
    <s v="No"/>
    <s v="Yes"/>
    <s v="No"/>
    <s v="Yes"/>
    <s v="No"/>
    <n v="73"/>
    <n v="3485"/>
    <n v="4592"/>
    <n v="5143"/>
    <n v="8100"/>
    <n v="2.2455667067018901"/>
    <n v="2020"/>
    <n v="21393"/>
  </r>
  <r>
    <s v="MB 5"/>
    <s v="402 Bridgeton Lane, Bronx NY 10468"/>
    <s v="Bill Callahan"/>
    <s v="(617) 419-7996"/>
    <x v="1"/>
    <s v="Yes"/>
    <s v="Yes"/>
    <s v="No"/>
    <s v="Yes"/>
    <s v="No"/>
    <s v="Yes"/>
    <s v="No"/>
    <n v="73"/>
    <n v="3485"/>
    <n v="4592"/>
    <n v="5143"/>
    <n v="8100"/>
    <n v="2.2455667067018901"/>
    <n v="2021"/>
    <n v="21393"/>
  </r>
  <r>
    <s v="MB 6"/>
    <s v="6 E. Nichols Ave, New York NY 10027"/>
    <s v="Anthony Brooks"/>
    <s v="(349) 801-7566"/>
    <x v="1"/>
    <s v="Yes"/>
    <s v="Yes"/>
    <s v="No"/>
    <s v="Yes"/>
    <s v="No"/>
    <s v="Yes"/>
    <s v="No"/>
    <n v="238"/>
    <n v="1235"/>
    <n v="1822"/>
    <n v="7074"/>
    <n v="8207"/>
    <n v="1.4232703532020747"/>
    <n v="2017"/>
    <n v="18576"/>
  </r>
  <r>
    <s v="MB 6"/>
    <s v="6 E. Nichols Ave, New York NY 10027"/>
    <s v="Anthony Brooks"/>
    <s v="(349) 801-7566"/>
    <x v="1"/>
    <s v="Yes"/>
    <s v="Yes"/>
    <s v="No"/>
    <s v="Yes"/>
    <s v="No"/>
    <s v="Yes"/>
    <s v="No"/>
    <n v="238"/>
    <n v="1235"/>
    <n v="1822"/>
    <n v="7074"/>
    <n v="8207"/>
    <n v="1.4232703532020747"/>
    <n v="2018"/>
    <n v="18576"/>
  </r>
  <r>
    <s v="MB 6"/>
    <s v="6 E. Nichols Ave, New York NY 10027"/>
    <s v="Anthony Brooks"/>
    <s v="(349) 801-7566"/>
    <x v="1"/>
    <s v="Yes"/>
    <s v="Yes"/>
    <s v="No"/>
    <s v="Yes"/>
    <s v="No"/>
    <s v="Yes"/>
    <s v="No"/>
    <n v="238"/>
    <n v="1235"/>
    <n v="1822"/>
    <n v="7074"/>
    <n v="8207"/>
    <n v="1.4232703532020747"/>
    <n v="2019"/>
    <n v="18576"/>
  </r>
  <r>
    <s v="MB 6"/>
    <s v="6 E. Nichols Ave, New York NY 10027"/>
    <s v="Anthony Brooks"/>
    <s v="(349) 801-7566"/>
    <x v="1"/>
    <s v="Yes"/>
    <s v="Yes"/>
    <s v="No"/>
    <s v="Yes"/>
    <s v="No"/>
    <s v="Yes"/>
    <s v="No"/>
    <n v="238"/>
    <n v="1235"/>
    <n v="1822"/>
    <n v="7074"/>
    <n v="8207"/>
    <n v="1.4232703532020747"/>
    <n v="2020"/>
    <n v="18576"/>
  </r>
  <r>
    <s v="MB 6"/>
    <s v="6 E. Nichols Ave, New York NY 10027"/>
    <s v="Anthony Brooks"/>
    <s v="(349) 801-7566"/>
    <x v="1"/>
    <s v="Yes"/>
    <s v="Yes"/>
    <s v="No"/>
    <s v="Yes"/>
    <s v="No"/>
    <s v="Yes"/>
    <s v="No"/>
    <n v="238"/>
    <n v="1235"/>
    <n v="1822"/>
    <n v="7074"/>
    <n v="8207"/>
    <n v="1.4232703532020747"/>
    <n v="2021"/>
    <n v="18576"/>
  </r>
  <r>
    <s v="MB 7"/>
    <s v="323 North Edgewood St, Bronx NY 10457"/>
    <s v="Charlotte Leroux"/>
    <s v="(784) 634-6873"/>
    <x v="1"/>
    <s v="Yes"/>
    <s v="Yes"/>
    <s v="No"/>
    <s v="Yes"/>
    <s v="No"/>
    <s v="Yes"/>
    <s v="No"/>
    <n v="1368"/>
    <n v="3447"/>
    <n v="4535"/>
    <n v="5476"/>
    <n v="9983"/>
    <n v="0.64359095818904954"/>
    <n v="2017"/>
    <n v="24809"/>
  </r>
  <r>
    <s v="MB 7"/>
    <s v="323 North Edgewood St, Bronx NY 10457"/>
    <s v="Charlotte Leroux"/>
    <s v="(784) 634-6873"/>
    <x v="1"/>
    <s v="Yes"/>
    <s v="Yes"/>
    <s v="No"/>
    <s v="Yes"/>
    <s v="No"/>
    <s v="Yes"/>
    <s v="No"/>
    <n v="1368"/>
    <n v="3447"/>
    <n v="4535"/>
    <n v="5476"/>
    <n v="9983"/>
    <n v="0.64359095818904954"/>
    <n v="2018"/>
    <n v="24809"/>
  </r>
  <r>
    <s v="MB 7"/>
    <s v="323 North Edgewood St, Bronx NY 10457"/>
    <s v="Charlotte Leroux"/>
    <s v="(784) 634-6873"/>
    <x v="1"/>
    <s v="Yes"/>
    <s v="Yes"/>
    <s v="No"/>
    <s v="Yes"/>
    <s v="No"/>
    <s v="Yes"/>
    <s v="No"/>
    <n v="1368"/>
    <n v="3447"/>
    <n v="4535"/>
    <n v="5476"/>
    <n v="9983"/>
    <n v="0.64359095818904954"/>
    <n v="2019"/>
    <n v="24809"/>
  </r>
  <r>
    <s v="MB 7"/>
    <s v="323 North Edgewood St, Bronx NY 10457"/>
    <s v="Charlotte Leroux"/>
    <s v="(784) 634-6873"/>
    <x v="1"/>
    <s v="Yes"/>
    <s v="Yes"/>
    <s v="No"/>
    <s v="Yes"/>
    <s v="No"/>
    <s v="Yes"/>
    <s v="No"/>
    <n v="1368"/>
    <n v="3447"/>
    <n v="4535"/>
    <n v="5476"/>
    <n v="9983"/>
    <n v="0.64359095818904954"/>
    <n v="2020"/>
    <n v="24809"/>
  </r>
  <r>
    <s v="MB 7"/>
    <s v="323 North Edgewood St, Bronx NY 10457"/>
    <s v="Charlotte Leroux"/>
    <s v="(784) 634-6873"/>
    <x v="1"/>
    <s v="Yes"/>
    <s v="Yes"/>
    <s v="No"/>
    <s v="Yes"/>
    <s v="No"/>
    <s v="Yes"/>
    <s v="No"/>
    <n v="1368"/>
    <n v="3447"/>
    <n v="4535"/>
    <n v="5476"/>
    <n v="9983"/>
    <n v="0.64359095818904954"/>
    <n v="2021"/>
    <n v="24809"/>
  </r>
  <r>
    <s v="MB 8"/>
    <s v="484 Thorne St, New York NY 10128"/>
    <s v="Nina Coulter"/>
    <s v="(938) 752-9381"/>
    <x v="1"/>
    <s v="Yes"/>
    <s v="No"/>
    <s v="No"/>
    <s v="No"/>
    <s v="Yes"/>
    <s v="No"/>
    <s v="No"/>
    <n v="8331"/>
    <n v="7667"/>
    <n v="5952"/>
    <n v="1998"/>
    <n v="375"/>
    <n v="-0.53938981874158332"/>
    <n v="2017"/>
    <n v="24323"/>
  </r>
  <r>
    <s v="MB 8"/>
    <s v="484 Thorne St, New York NY 10128"/>
    <s v="Nina Coulter"/>
    <s v="(938) 752-9381"/>
    <x v="1"/>
    <s v="Yes"/>
    <s v="No"/>
    <s v="No"/>
    <s v="No"/>
    <s v="Yes"/>
    <s v="No"/>
    <s v="No"/>
    <n v="8331"/>
    <n v="7667"/>
    <n v="5952"/>
    <n v="1998"/>
    <n v="375"/>
    <n v="-0.53938981874158332"/>
    <n v="2018"/>
    <n v="24323"/>
  </r>
  <r>
    <s v="MB 8"/>
    <s v="484 Thorne St, New York NY 10128"/>
    <s v="Nina Coulter"/>
    <s v="(938) 752-9381"/>
    <x v="1"/>
    <s v="Yes"/>
    <s v="No"/>
    <s v="No"/>
    <s v="No"/>
    <s v="Yes"/>
    <s v="No"/>
    <s v="No"/>
    <n v="8331"/>
    <n v="7667"/>
    <n v="5952"/>
    <n v="1998"/>
    <n v="375"/>
    <n v="-0.53938981874158332"/>
    <n v="2019"/>
    <n v="24323"/>
  </r>
  <r>
    <s v="MB 8"/>
    <s v="484 Thorne St, New York NY 10128"/>
    <s v="Nina Coulter"/>
    <s v="(938) 752-9381"/>
    <x v="1"/>
    <s v="Yes"/>
    <s v="No"/>
    <s v="No"/>
    <s v="No"/>
    <s v="Yes"/>
    <s v="No"/>
    <s v="No"/>
    <n v="8331"/>
    <n v="7667"/>
    <n v="5952"/>
    <n v="1998"/>
    <n v="375"/>
    <n v="-0.53938981874158332"/>
    <n v="2020"/>
    <n v="24323"/>
  </r>
  <r>
    <s v="MB 8"/>
    <s v="484 Thorne St, New York NY 10128"/>
    <s v="Nina Coulter"/>
    <s v="(938) 752-9381"/>
    <x v="1"/>
    <s v="Yes"/>
    <s v="No"/>
    <s v="No"/>
    <s v="No"/>
    <s v="Yes"/>
    <s v="No"/>
    <s v="No"/>
    <n v="8331"/>
    <n v="7667"/>
    <n v="5952"/>
    <n v="1998"/>
    <n v="375"/>
    <n v="-0.53938981874158332"/>
    <n v="2021"/>
    <n v="24323"/>
  </r>
  <r>
    <s v="MB 9"/>
    <s v="861 Gonzales Lane, Bronx NY 10472"/>
    <s v="Mia Ang"/>
    <s v="(253) 861-1301"/>
    <x v="1"/>
    <s v="Yes"/>
    <s v="Yes"/>
    <s v="No"/>
    <s v="Yes"/>
    <s v="Yes"/>
    <s v="Yes"/>
    <s v="No"/>
    <n v="1779"/>
    <n v="2124"/>
    <n v="2844"/>
    <n v="6877"/>
    <n v="9570"/>
    <n v="0.52294422157633269"/>
    <n v="2017"/>
    <n v="23194"/>
  </r>
  <r>
    <s v="MB 9"/>
    <s v="861 Gonzales Lane, Bronx NY 10472"/>
    <s v="Mia Ang"/>
    <s v="(253) 861-1301"/>
    <x v="1"/>
    <s v="Yes"/>
    <s v="Yes"/>
    <s v="No"/>
    <s v="Yes"/>
    <s v="Yes"/>
    <s v="Yes"/>
    <s v="No"/>
    <n v="1779"/>
    <n v="2124"/>
    <n v="2844"/>
    <n v="6877"/>
    <n v="9570"/>
    <n v="0.52294422157633269"/>
    <n v="2018"/>
    <n v="23194"/>
  </r>
  <r>
    <s v="MB 9"/>
    <s v="861 Gonzales Lane, Bronx NY 10472"/>
    <s v="Mia Ang"/>
    <s v="(253) 861-1301"/>
    <x v="1"/>
    <s v="Yes"/>
    <s v="Yes"/>
    <s v="No"/>
    <s v="Yes"/>
    <s v="Yes"/>
    <s v="Yes"/>
    <s v="No"/>
    <n v="1779"/>
    <n v="2124"/>
    <n v="2844"/>
    <n v="6877"/>
    <n v="9570"/>
    <n v="0.52294422157633269"/>
    <n v="2019"/>
    <n v="23194"/>
  </r>
  <r>
    <s v="MB 9"/>
    <s v="861 Gonzales Lane, Bronx NY 10472"/>
    <s v="Mia Ang"/>
    <s v="(253) 861-1301"/>
    <x v="1"/>
    <s v="Yes"/>
    <s v="Yes"/>
    <s v="No"/>
    <s v="Yes"/>
    <s v="Yes"/>
    <s v="Yes"/>
    <s v="No"/>
    <n v="1779"/>
    <n v="2124"/>
    <n v="2844"/>
    <n v="6877"/>
    <n v="9570"/>
    <n v="0.52294422157633269"/>
    <n v="2020"/>
    <n v="23194"/>
  </r>
  <r>
    <s v="MB 9"/>
    <s v="861 Gonzales Lane, Bronx NY 10472"/>
    <s v="Mia Ang"/>
    <s v="(253) 861-1301"/>
    <x v="1"/>
    <s v="Yes"/>
    <s v="Yes"/>
    <s v="No"/>
    <s v="Yes"/>
    <s v="Yes"/>
    <s v="Yes"/>
    <s v="No"/>
    <n v="1779"/>
    <n v="2124"/>
    <n v="2844"/>
    <n v="6877"/>
    <n v="9570"/>
    <n v="0.52294422157633269"/>
    <n v="2021"/>
    <n v="23194"/>
  </r>
  <r>
    <s v="MB 10"/>
    <s v="267 Randall Mill Dr, New York NY 10033"/>
    <s v="Kathy Rogers"/>
    <s v="(939) 738-6471"/>
    <x v="1"/>
    <s v="Yes"/>
    <s v="Yes"/>
    <s v="No"/>
    <s v="Yes"/>
    <s v="Yes"/>
    <s v="Yes"/>
    <s v="No"/>
    <n v="570"/>
    <n v="1322"/>
    <n v="7279"/>
    <n v="8443"/>
    <n v="9571"/>
    <n v="1.0242801438529217"/>
    <n v="2017"/>
    <n v="27185"/>
  </r>
  <r>
    <s v="MB 10"/>
    <s v="267 Randall Mill Dr, New York NY 10033"/>
    <s v="Kathy Rogers"/>
    <s v="(939) 738-6471"/>
    <x v="1"/>
    <s v="Yes"/>
    <s v="Yes"/>
    <s v="No"/>
    <s v="Yes"/>
    <s v="Yes"/>
    <s v="Yes"/>
    <s v="No"/>
    <n v="570"/>
    <n v="1322"/>
    <n v="7279"/>
    <n v="8443"/>
    <n v="9571"/>
    <n v="1.0242801438529217"/>
    <n v="2018"/>
    <n v="27185"/>
  </r>
  <r>
    <s v="MB 10"/>
    <s v="267 Randall Mill Dr, New York NY 10033"/>
    <s v="Kathy Rogers"/>
    <s v="(939) 738-6471"/>
    <x v="1"/>
    <s v="Yes"/>
    <s v="Yes"/>
    <s v="No"/>
    <s v="Yes"/>
    <s v="Yes"/>
    <s v="Yes"/>
    <s v="No"/>
    <n v="570"/>
    <n v="1322"/>
    <n v="7279"/>
    <n v="8443"/>
    <n v="9571"/>
    <n v="1.0242801438529217"/>
    <n v="2019"/>
    <n v="27185"/>
  </r>
  <r>
    <s v="MB 10"/>
    <s v="267 Randall Mill Dr, New York NY 10033"/>
    <s v="Kathy Rogers"/>
    <s v="(939) 738-6471"/>
    <x v="1"/>
    <s v="Yes"/>
    <s v="Yes"/>
    <s v="No"/>
    <s v="Yes"/>
    <s v="Yes"/>
    <s v="Yes"/>
    <s v="No"/>
    <n v="570"/>
    <n v="1322"/>
    <n v="7279"/>
    <n v="8443"/>
    <n v="9571"/>
    <n v="1.0242801438529217"/>
    <n v="2020"/>
    <n v="27185"/>
  </r>
  <r>
    <s v="MB 10"/>
    <s v="267 Randall Mill Dr, New York NY 10033"/>
    <s v="Kathy Rogers"/>
    <s v="(939) 738-6471"/>
    <x v="1"/>
    <s v="Yes"/>
    <s v="Yes"/>
    <s v="No"/>
    <s v="Yes"/>
    <s v="Yes"/>
    <s v="Yes"/>
    <s v="No"/>
    <n v="570"/>
    <n v="1322"/>
    <n v="7279"/>
    <n v="8443"/>
    <n v="9571"/>
    <n v="1.0242801438529217"/>
    <n v="2021"/>
    <n v="27185"/>
  </r>
  <r>
    <s v="MB 11"/>
    <s v="12 Lees Creek St, Brooklyn NY 11211"/>
    <s v="Rita Varga"/>
    <s v="(754) 696-3109"/>
    <x v="1"/>
    <s v="Yes"/>
    <s v="No"/>
    <s v="No"/>
    <s v="No"/>
    <s v="Yes"/>
    <s v="No"/>
    <s v="No"/>
    <n v="6156"/>
    <n v="6110"/>
    <n v="5791"/>
    <n v="1759"/>
    <n v="969"/>
    <n v="-0.37012221518144006"/>
    <n v="2017"/>
    <n v="20785"/>
  </r>
  <r>
    <s v="MB 11"/>
    <s v="12 Lees Creek St, Brooklyn NY 11211"/>
    <s v="Rita Varga"/>
    <s v="(754) 696-3109"/>
    <x v="1"/>
    <s v="Yes"/>
    <s v="No"/>
    <s v="No"/>
    <s v="No"/>
    <s v="Yes"/>
    <s v="No"/>
    <s v="No"/>
    <n v="6156"/>
    <n v="6110"/>
    <n v="5791"/>
    <n v="1759"/>
    <n v="969"/>
    <n v="-0.37012221518144006"/>
    <n v="2018"/>
    <n v="20785"/>
  </r>
  <r>
    <s v="MB 11"/>
    <s v="12 Lees Creek St, Brooklyn NY 11211"/>
    <s v="Rita Varga"/>
    <s v="(754) 696-3109"/>
    <x v="1"/>
    <s v="Yes"/>
    <s v="No"/>
    <s v="No"/>
    <s v="No"/>
    <s v="Yes"/>
    <s v="No"/>
    <s v="No"/>
    <n v="6156"/>
    <n v="6110"/>
    <n v="5791"/>
    <n v="1759"/>
    <n v="969"/>
    <n v="-0.37012221518144006"/>
    <n v="2019"/>
    <n v="20785"/>
  </r>
  <r>
    <s v="MB 11"/>
    <s v="12 Lees Creek St, Brooklyn NY 11211"/>
    <s v="Rita Varga"/>
    <s v="(754) 696-3109"/>
    <x v="1"/>
    <s v="Yes"/>
    <s v="No"/>
    <s v="No"/>
    <s v="No"/>
    <s v="Yes"/>
    <s v="No"/>
    <s v="No"/>
    <n v="6156"/>
    <n v="6110"/>
    <n v="5791"/>
    <n v="1759"/>
    <n v="969"/>
    <n v="-0.37012221518144006"/>
    <n v="2020"/>
    <n v="20785"/>
  </r>
  <r>
    <s v="MB 11"/>
    <s v="12 Lees Creek St, Brooklyn NY 11211"/>
    <s v="Rita Varga"/>
    <s v="(754) 696-3109"/>
    <x v="1"/>
    <s v="Yes"/>
    <s v="No"/>
    <s v="No"/>
    <s v="No"/>
    <s v="Yes"/>
    <s v="No"/>
    <s v="No"/>
    <n v="6156"/>
    <n v="6110"/>
    <n v="5791"/>
    <n v="1759"/>
    <n v="969"/>
    <n v="-0.37012221518144006"/>
    <n v="2021"/>
    <n v="20785"/>
  </r>
  <r>
    <s v="MB 12"/>
    <s v="240 W. Manhattan St, Bronx NY 10462"/>
    <s v="Mel Berkowitz"/>
    <s v="(967) 547-1542"/>
    <x v="1"/>
    <s v="Yes"/>
    <s v="Yes"/>
    <s v="No"/>
    <s v="Yes"/>
    <s v="Yes"/>
    <s v="Yes"/>
    <s v="No"/>
    <n v="209"/>
    <n v="621"/>
    <n v="3098"/>
    <n v="7118"/>
    <n v="8433"/>
    <n v="1.5203389637502625"/>
    <n v="2017"/>
    <n v="19479"/>
  </r>
  <r>
    <s v="MB 12"/>
    <s v="240 W. Manhattan St, Bronx NY 10462"/>
    <s v="Mel Berkowitz"/>
    <s v="(967) 547-1542"/>
    <x v="1"/>
    <s v="Yes"/>
    <s v="Yes"/>
    <s v="No"/>
    <s v="Yes"/>
    <s v="Yes"/>
    <s v="Yes"/>
    <s v="No"/>
    <n v="209"/>
    <n v="621"/>
    <n v="3098"/>
    <n v="7118"/>
    <n v="8433"/>
    <n v="1.5203389637502625"/>
    <n v="2018"/>
    <n v="19479"/>
  </r>
  <r>
    <s v="MB 12"/>
    <s v="240 W. Manhattan St, Bronx NY 10462"/>
    <s v="Mel Berkowitz"/>
    <s v="(967) 547-1542"/>
    <x v="1"/>
    <s v="Yes"/>
    <s v="Yes"/>
    <s v="No"/>
    <s v="Yes"/>
    <s v="Yes"/>
    <s v="Yes"/>
    <s v="No"/>
    <n v="209"/>
    <n v="621"/>
    <n v="3098"/>
    <n v="7118"/>
    <n v="8433"/>
    <n v="1.5203389637502625"/>
    <n v="2019"/>
    <n v="19479"/>
  </r>
  <r>
    <s v="MB 12"/>
    <s v="240 W. Manhattan St, Bronx NY 10462"/>
    <s v="Mel Berkowitz"/>
    <s v="(967) 547-1542"/>
    <x v="1"/>
    <s v="Yes"/>
    <s v="Yes"/>
    <s v="No"/>
    <s v="Yes"/>
    <s v="Yes"/>
    <s v="Yes"/>
    <s v="No"/>
    <n v="209"/>
    <n v="621"/>
    <n v="3098"/>
    <n v="7118"/>
    <n v="8433"/>
    <n v="1.5203389637502625"/>
    <n v="2020"/>
    <n v="19479"/>
  </r>
  <r>
    <s v="MB 12"/>
    <s v="240 W. Manhattan St, Bronx NY 10462"/>
    <s v="Mel Berkowitz"/>
    <s v="(967) 547-1542"/>
    <x v="1"/>
    <s v="Yes"/>
    <s v="Yes"/>
    <s v="No"/>
    <s v="Yes"/>
    <s v="Yes"/>
    <s v="Yes"/>
    <s v="No"/>
    <n v="209"/>
    <n v="621"/>
    <n v="3098"/>
    <n v="7118"/>
    <n v="8433"/>
    <n v="1.5203389637502625"/>
    <n v="2021"/>
    <n v="19479"/>
  </r>
  <r>
    <s v="MB 13"/>
    <s v="62 Lower River Road, Staten Island, NY 10306"/>
    <s v="Debra Martin"/>
    <s v="(743) 960-6716"/>
    <x v="1"/>
    <s v="Yes"/>
    <s v="Yes"/>
    <s v="No"/>
    <s v="No"/>
    <s v="No"/>
    <s v="No"/>
    <s v="No"/>
    <n v="6309"/>
    <n v="6227"/>
    <n v="5123"/>
    <n v="4968"/>
    <n v="3857"/>
    <n v="-0.11575568185753915"/>
    <n v="2017"/>
    <n v="26484"/>
  </r>
  <r>
    <s v="MB 13"/>
    <s v="62 Lower River Road, Staten Island, NY 10306"/>
    <s v="Debra Martin"/>
    <s v="(743) 960-6716"/>
    <x v="1"/>
    <s v="Yes"/>
    <s v="Yes"/>
    <s v="No"/>
    <s v="No"/>
    <s v="No"/>
    <s v="No"/>
    <s v="No"/>
    <n v="6309"/>
    <n v="6227"/>
    <n v="5123"/>
    <n v="4968"/>
    <n v="3857"/>
    <n v="-0.11575568185753915"/>
    <n v="2018"/>
    <n v="26484"/>
  </r>
  <r>
    <s v="MB 13"/>
    <s v="62 Lower River Road, Staten Island, NY 10306"/>
    <s v="Debra Martin"/>
    <s v="(743) 960-6716"/>
    <x v="1"/>
    <s v="Yes"/>
    <s v="Yes"/>
    <s v="No"/>
    <s v="No"/>
    <s v="No"/>
    <s v="No"/>
    <s v="No"/>
    <n v="6309"/>
    <n v="6227"/>
    <n v="5123"/>
    <n v="4968"/>
    <n v="3857"/>
    <n v="-0.11575568185753915"/>
    <n v="2019"/>
    <n v="26484"/>
  </r>
  <r>
    <s v="MB 13"/>
    <s v="62 Lower River Road, Staten Island, NY 10306"/>
    <s v="Debra Martin"/>
    <s v="(743) 960-6716"/>
    <x v="1"/>
    <s v="Yes"/>
    <s v="Yes"/>
    <s v="No"/>
    <s v="No"/>
    <s v="No"/>
    <s v="No"/>
    <s v="No"/>
    <n v="6309"/>
    <n v="6227"/>
    <n v="5123"/>
    <n v="4968"/>
    <n v="3857"/>
    <n v="-0.11575568185753915"/>
    <n v="2020"/>
    <n v="26484"/>
  </r>
  <r>
    <s v="MB 13"/>
    <s v="62 Lower River Road, Staten Island, NY 10306"/>
    <s v="Debra Martin"/>
    <s v="(743) 960-6716"/>
    <x v="1"/>
    <s v="Yes"/>
    <s v="Yes"/>
    <s v="No"/>
    <s v="No"/>
    <s v="No"/>
    <s v="No"/>
    <s v="No"/>
    <n v="6309"/>
    <n v="6227"/>
    <n v="5123"/>
    <n v="4968"/>
    <n v="3857"/>
    <n v="-0.11575568185753915"/>
    <n v="2021"/>
    <n v="26484"/>
  </r>
  <r>
    <s v="MB 14"/>
    <s v="48 S. Brandywine St, New York NY 10002"/>
    <s v="Deshaun Fletcher"/>
    <s v="(845) 304-6511"/>
    <x v="1"/>
    <s v="Yes"/>
    <s v="Yes"/>
    <s v="No"/>
    <s v="Yes"/>
    <s v="No"/>
    <s v="Yes"/>
    <s v="No"/>
    <n v="712"/>
    <n v="4182"/>
    <n v="6087"/>
    <n v="7494"/>
    <n v="8599"/>
    <n v="0.86419779018759768"/>
    <n v="2017"/>
    <n v="27074"/>
  </r>
  <r>
    <s v="MB 14"/>
    <s v="48 S. Brandywine St, New York NY 10002"/>
    <s v="Deshaun Fletcher"/>
    <s v="(845) 304-6511"/>
    <x v="1"/>
    <s v="Yes"/>
    <s v="Yes"/>
    <s v="No"/>
    <s v="Yes"/>
    <s v="No"/>
    <s v="Yes"/>
    <s v="No"/>
    <n v="712"/>
    <n v="4182"/>
    <n v="6087"/>
    <n v="7494"/>
    <n v="8599"/>
    <n v="0.86419779018759768"/>
    <n v="2018"/>
    <n v="27074"/>
  </r>
  <r>
    <s v="MB 14"/>
    <s v="48 S. Brandywine St, New York NY 10002"/>
    <s v="Deshaun Fletcher"/>
    <s v="(845) 304-6511"/>
    <x v="1"/>
    <s v="Yes"/>
    <s v="Yes"/>
    <s v="No"/>
    <s v="Yes"/>
    <s v="No"/>
    <s v="Yes"/>
    <s v="No"/>
    <n v="712"/>
    <n v="4182"/>
    <n v="6087"/>
    <n v="7494"/>
    <n v="8599"/>
    <n v="0.86419779018759768"/>
    <n v="2019"/>
    <n v="27074"/>
  </r>
  <r>
    <s v="MB 14"/>
    <s v="48 S. Brandywine St, New York NY 10002"/>
    <s v="Deshaun Fletcher"/>
    <s v="(845) 304-6511"/>
    <x v="1"/>
    <s v="Yes"/>
    <s v="Yes"/>
    <s v="No"/>
    <s v="Yes"/>
    <s v="No"/>
    <s v="Yes"/>
    <s v="No"/>
    <n v="712"/>
    <n v="4182"/>
    <n v="6087"/>
    <n v="7494"/>
    <n v="8599"/>
    <n v="0.86419779018759768"/>
    <n v="2020"/>
    <n v="27074"/>
  </r>
  <r>
    <s v="MB 14"/>
    <s v="48 S. Brandywine St, New York NY 10002"/>
    <s v="Deshaun Fletcher"/>
    <s v="(845) 304-6511"/>
    <x v="1"/>
    <s v="Yes"/>
    <s v="Yes"/>
    <s v="No"/>
    <s v="Yes"/>
    <s v="No"/>
    <s v="Yes"/>
    <s v="No"/>
    <n v="712"/>
    <n v="4182"/>
    <n v="6087"/>
    <n v="7494"/>
    <n v="8599"/>
    <n v="0.86419779018759768"/>
    <n v="2021"/>
    <n v="27074"/>
  </r>
  <r>
    <s v="MB 15"/>
    <s v="5 Tallwood St, Brooklyn NY 11233"/>
    <s v="Kari Lenz"/>
    <s v="(886) 554-5339"/>
    <x v="1"/>
    <s v="Yes"/>
    <s v="Yes"/>
    <s v="No"/>
    <s v="No"/>
    <s v="No"/>
    <s v="No"/>
    <s v="No"/>
    <n v="2390"/>
    <n v="2415"/>
    <n v="3461"/>
    <n v="3850"/>
    <n v="4657"/>
    <n v="0.18148193130433588"/>
    <n v="2017"/>
    <n v="16773"/>
  </r>
  <r>
    <s v="MB 15"/>
    <s v="5 Tallwood St, Brooklyn NY 11233"/>
    <s v="Kari Lenz"/>
    <s v="(886) 554-5339"/>
    <x v="1"/>
    <s v="Yes"/>
    <s v="Yes"/>
    <s v="No"/>
    <s v="No"/>
    <s v="No"/>
    <s v="No"/>
    <s v="No"/>
    <n v="2390"/>
    <n v="2415"/>
    <n v="3461"/>
    <n v="3850"/>
    <n v="4657"/>
    <n v="0.18148193130433588"/>
    <n v="2018"/>
    <n v="16773"/>
  </r>
  <r>
    <s v="MB 15"/>
    <s v="5 Tallwood St, Brooklyn NY 11233"/>
    <s v="Kari Lenz"/>
    <s v="(886) 554-5339"/>
    <x v="1"/>
    <s v="Yes"/>
    <s v="Yes"/>
    <s v="No"/>
    <s v="No"/>
    <s v="No"/>
    <s v="No"/>
    <s v="No"/>
    <n v="2390"/>
    <n v="2415"/>
    <n v="3461"/>
    <n v="3850"/>
    <n v="4657"/>
    <n v="0.18148193130433588"/>
    <n v="2019"/>
    <n v="16773"/>
  </r>
  <r>
    <s v="MB 15"/>
    <s v="5 Tallwood St, Brooklyn NY 11233"/>
    <s v="Kari Lenz"/>
    <s v="(886) 554-5339"/>
    <x v="1"/>
    <s v="Yes"/>
    <s v="Yes"/>
    <s v="No"/>
    <s v="No"/>
    <s v="No"/>
    <s v="No"/>
    <s v="No"/>
    <n v="2390"/>
    <n v="2415"/>
    <n v="3461"/>
    <n v="3850"/>
    <n v="4657"/>
    <n v="0.18148193130433588"/>
    <n v="2020"/>
    <n v="16773"/>
  </r>
  <r>
    <s v="MB 15"/>
    <s v="5 Tallwood St, Brooklyn NY 11233"/>
    <s v="Kari Lenz"/>
    <s v="(886) 554-5339"/>
    <x v="1"/>
    <s v="Yes"/>
    <s v="Yes"/>
    <s v="No"/>
    <s v="No"/>
    <s v="No"/>
    <s v="No"/>
    <s v="No"/>
    <n v="2390"/>
    <n v="2415"/>
    <n v="3461"/>
    <n v="3850"/>
    <n v="4657"/>
    <n v="0.18148193130433588"/>
    <n v="2021"/>
    <n v="16773"/>
  </r>
  <r>
    <s v="OR 1"/>
    <s v="77 Stillwater St, Brooklyn NY 11213"/>
    <s v="John Mackey"/>
    <s v="(831) 581-1892"/>
    <x v="2"/>
    <s v="Yes"/>
    <s v="Yes"/>
    <s v="Yes"/>
    <s v="No"/>
    <s v="No"/>
    <s v="Yes"/>
    <s v="No"/>
    <n v="2519"/>
    <n v="3938"/>
    <n v="5190"/>
    <n v="8203"/>
    <n v="8780"/>
    <n v="0.36636455401735013"/>
    <n v="2017"/>
    <n v="28630"/>
  </r>
  <r>
    <s v="OR 1"/>
    <s v="77 Stillwater St, Brooklyn NY 11213"/>
    <s v="John Mackey"/>
    <s v="(831) 581-1892"/>
    <x v="2"/>
    <s v="Yes"/>
    <s v="Yes"/>
    <s v="Yes"/>
    <s v="No"/>
    <s v="No"/>
    <s v="Yes"/>
    <s v="No"/>
    <n v="2519"/>
    <n v="3938"/>
    <n v="5190"/>
    <n v="8203"/>
    <n v="8780"/>
    <n v="0.36636455401735013"/>
    <n v="2018"/>
    <n v="28630"/>
  </r>
  <r>
    <s v="OR 1"/>
    <s v="77 Stillwater St, Brooklyn NY 11213"/>
    <s v="John Mackey"/>
    <s v="(831) 581-1892"/>
    <x v="2"/>
    <s v="Yes"/>
    <s v="Yes"/>
    <s v="Yes"/>
    <s v="No"/>
    <s v="No"/>
    <s v="Yes"/>
    <s v="No"/>
    <n v="2519"/>
    <n v="3938"/>
    <n v="5190"/>
    <n v="8203"/>
    <n v="8780"/>
    <n v="0.36636455401735013"/>
    <n v="2019"/>
    <n v="28630"/>
  </r>
  <r>
    <s v="OR 1"/>
    <s v="77 Stillwater St, Brooklyn NY 11213"/>
    <s v="John Mackey"/>
    <s v="(831) 581-1892"/>
    <x v="2"/>
    <s v="Yes"/>
    <s v="Yes"/>
    <s v="Yes"/>
    <s v="No"/>
    <s v="No"/>
    <s v="Yes"/>
    <s v="No"/>
    <n v="2519"/>
    <n v="3938"/>
    <n v="5190"/>
    <n v="8203"/>
    <n v="8780"/>
    <n v="0.36636455401735013"/>
    <n v="2020"/>
    <n v="28630"/>
  </r>
  <r>
    <s v="OR 1"/>
    <s v="77 Stillwater St, Brooklyn NY 11213"/>
    <s v="John Mackey"/>
    <s v="(831) 581-1892"/>
    <x v="2"/>
    <s v="Yes"/>
    <s v="Yes"/>
    <s v="Yes"/>
    <s v="No"/>
    <s v="No"/>
    <s v="Yes"/>
    <s v="No"/>
    <n v="2519"/>
    <n v="3938"/>
    <n v="5190"/>
    <n v="8203"/>
    <n v="8780"/>
    <n v="0.36636455401735013"/>
    <n v="2021"/>
    <n v="28630"/>
  </r>
  <r>
    <s v="OR 2"/>
    <s v="7061 Bishop St, Yonkers NY 10701"/>
    <s v="Raymond Heywin"/>
    <s v="(571) 843-1746"/>
    <x v="2"/>
    <s v="Yes"/>
    <s v="Yes"/>
    <s v="Yes"/>
    <s v="Yes"/>
    <s v="Yes"/>
    <s v="Yes"/>
    <s v="No"/>
    <n v="138"/>
    <n v="286"/>
    <n v="6750"/>
    <n v="8254"/>
    <n v="8656"/>
    <n v="1.8142296888697582"/>
    <n v="2017"/>
    <n v="24084"/>
  </r>
  <r>
    <s v="OR 2"/>
    <s v="7061 Bishop St, Yonkers NY 10701"/>
    <s v="Raymond Heywin"/>
    <s v="(571) 843-1746"/>
    <x v="2"/>
    <s v="Yes"/>
    <s v="Yes"/>
    <s v="Yes"/>
    <s v="Yes"/>
    <s v="Yes"/>
    <s v="Yes"/>
    <s v="No"/>
    <n v="138"/>
    <n v="286"/>
    <n v="6750"/>
    <n v="8254"/>
    <n v="8656"/>
    <n v="1.8142296888697582"/>
    <n v="2018"/>
    <n v="24084"/>
  </r>
  <r>
    <s v="OR 2"/>
    <s v="7061 Bishop St, Yonkers NY 10701"/>
    <s v="Raymond Heywin"/>
    <s v="(571) 843-1746"/>
    <x v="2"/>
    <s v="Yes"/>
    <s v="Yes"/>
    <s v="Yes"/>
    <s v="Yes"/>
    <s v="Yes"/>
    <s v="Yes"/>
    <s v="No"/>
    <n v="138"/>
    <n v="286"/>
    <n v="6750"/>
    <n v="8254"/>
    <n v="8656"/>
    <n v="1.8142296888697582"/>
    <n v="2019"/>
    <n v="24084"/>
  </r>
  <r>
    <s v="OR 2"/>
    <s v="7061 Bishop St, Yonkers NY 10701"/>
    <s v="Raymond Heywin"/>
    <s v="(571) 843-1746"/>
    <x v="2"/>
    <s v="Yes"/>
    <s v="Yes"/>
    <s v="Yes"/>
    <s v="Yes"/>
    <s v="Yes"/>
    <s v="Yes"/>
    <s v="No"/>
    <n v="138"/>
    <n v="286"/>
    <n v="6750"/>
    <n v="8254"/>
    <n v="8656"/>
    <n v="1.8142296888697582"/>
    <n v="2020"/>
    <n v="24084"/>
  </r>
  <r>
    <s v="OR 2"/>
    <s v="7061 Bishop St, Yonkers NY 10701"/>
    <s v="Raymond Heywin"/>
    <s v="(571) 843-1746"/>
    <x v="2"/>
    <s v="Yes"/>
    <s v="Yes"/>
    <s v="Yes"/>
    <s v="Yes"/>
    <s v="Yes"/>
    <s v="Yes"/>
    <s v="No"/>
    <n v="138"/>
    <n v="286"/>
    <n v="6750"/>
    <n v="8254"/>
    <n v="8656"/>
    <n v="1.8142296888697582"/>
    <n v="2021"/>
    <n v="24084"/>
  </r>
  <r>
    <s v="OR 3"/>
    <s v="7223 Cedarwood Ave, Brooklyn NY 11221"/>
    <s v="Janie Roberson"/>
    <s v="(924) 516-6566"/>
    <x v="2"/>
    <s v="Yes"/>
    <s v="Yes"/>
    <s v="Yes"/>
    <s v="No"/>
    <s v="No"/>
    <s v="Yes"/>
    <s v="Yes"/>
    <n v="8873"/>
    <n v="8484"/>
    <n v="7883"/>
    <n v="7499"/>
    <n v="6592"/>
    <n v="-7.1596691853915484E-2"/>
    <n v="2017"/>
    <n v="39331"/>
  </r>
  <r>
    <s v="OR 3"/>
    <s v="7223 Cedarwood Ave, Brooklyn NY 11221"/>
    <s v="Janie Roberson"/>
    <s v="(924) 516-6566"/>
    <x v="2"/>
    <s v="Yes"/>
    <s v="Yes"/>
    <s v="Yes"/>
    <s v="No"/>
    <s v="No"/>
    <s v="Yes"/>
    <s v="Yes"/>
    <n v="8873"/>
    <n v="8484"/>
    <n v="7883"/>
    <n v="7499"/>
    <n v="6592"/>
    <n v="-7.1596691853915484E-2"/>
    <n v="2018"/>
    <n v="39331"/>
  </r>
  <r>
    <s v="OR 3"/>
    <s v="7223 Cedarwood Ave, Brooklyn NY 11221"/>
    <s v="Janie Roberson"/>
    <s v="(924) 516-6566"/>
    <x v="2"/>
    <s v="Yes"/>
    <s v="Yes"/>
    <s v="Yes"/>
    <s v="No"/>
    <s v="No"/>
    <s v="Yes"/>
    <s v="Yes"/>
    <n v="8873"/>
    <n v="8484"/>
    <n v="7883"/>
    <n v="7499"/>
    <n v="6592"/>
    <n v="-7.1596691853915484E-2"/>
    <n v="2019"/>
    <n v="39331"/>
  </r>
  <r>
    <s v="OR 3"/>
    <s v="7223 Cedarwood Ave, Brooklyn NY 11221"/>
    <s v="Janie Roberson"/>
    <s v="(924) 516-6566"/>
    <x v="2"/>
    <s v="Yes"/>
    <s v="Yes"/>
    <s v="Yes"/>
    <s v="No"/>
    <s v="No"/>
    <s v="Yes"/>
    <s v="Yes"/>
    <n v="8873"/>
    <n v="8484"/>
    <n v="7883"/>
    <n v="7499"/>
    <n v="6592"/>
    <n v="-7.1596691853915484E-2"/>
    <n v="2020"/>
    <n v="39331"/>
  </r>
  <r>
    <s v="OR 3"/>
    <s v="7223 Cedarwood Ave, Brooklyn NY 11221"/>
    <s v="Janie Roberson"/>
    <s v="(924) 516-6566"/>
    <x v="2"/>
    <s v="Yes"/>
    <s v="Yes"/>
    <s v="Yes"/>
    <s v="No"/>
    <s v="No"/>
    <s v="Yes"/>
    <s v="Yes"/>
    <n v="8873"/>
    <n v="8484"/>
    <n v="7883"/>
    <n v="7499"/>
    <n v="6592"/>
    <n v="-7.1596691853915484E-2"/>
    <n v="2021"/>
    <n v="39331"/>
  </r>
  <r>
    <s v="OR 4"/>
    <s v="62 Lafayette Ave, Bronx NY 10462"/>
    <s v="Brooke Hayes"/>
    <s v="(247) 999-3394"/>
    <x v="2"/>
    <s v="Yes"/>
    <s v="Yes"/>
    <s v="Yes"/>
    <s v="No"/>
    <s v="No"/>
    <s v="Yes"/>
    <s v="Yes"/>
    <n v="3297"/>
    <n v="4866"/>
    <n v="4928"/>
    <n v="8451"/>
    <n v="9585"/>
    <n v="0.30577482876902251"/>
    <n v="2017"/>
    <n v="31127"/>
  </r>
  <r>
    <s v="OR 4"/>
    <s v="62 Lafayette Ave, Bronx NY 10462"/>
    <s v="Brooke Hayes"/>
    <s v="(247) 999-3394"/>
    <x v="2"/>
    <s v="Yes"/>
    <s v="Yes"/>
    <s v="Yes"/>
    <s v="No"/>
    <s v="No"/>
    <s v="Yes"/>
    <s v="Yes"/>
    <n v="3297"/>
    <n v="4866"/>
    <n v="4928"/>
    <n v="8451"/>
    <n v="9585"/>
    <n v="0.30577482876902251"/>
    <n v="2018"/>
    <n v="31127"/>
  </r>
  <r>
    <s v="OR 4"/>
    <s v="62 Lafayette Ave, Bronx NY 10462"/>
    <s v="Brooke Hayes"/>
    <s v="(247) 999-3394"/>
    <x v="2"/>
    <s v="Yes"/>
    <s v="Yes"/>
    <s v="Yes"/>
    <s v="No"/>
    <s v="No"/>
    <s v="Yes"/>
    <s v="Yes"/>
    <n v="3297"/>
    <n v="4866"/>
    <n v="4928"/>
    <n v="8451"/>
    <n v="9585"/>
    <n v="0.30577482876902251"/>
    <n v="2019"/>
    <n v="31127"/>
  </r>
  <r>
    <s v="OR 4"/>
    <s v="62 Lafayette Ave, Bronx NY 10462"/>
    <s v="Brooke Hayes"/>
    <s v="(247) 999-3394"/>
    <x v="2"/>
    <s v="Yes"/>
    <s v="Yes"/>
    <s v="Yes"/>
    <s v="No"/>
    <s v="No"/>
    <s v="Yes"/>
    <s v="Yes"/>
    <n v="3297"/>
    <n v="4866"/>
    <n v="4928"/>
    <n v="8451"/>
    <n v="9585"/>
    <n v="0.30577482876902251"/>
    <n v="2020"/>
    <n v="31127"/>
  </r>
  <r>
    <s v="OR 4"/>
    <s v="62 Lafayette Ave, Bronx NY 10462"/>
    <s v="Brooke Hayes"/>
    <s v="(247) 999-3394"/>
    <x v="2"/>
    <s v="Yes"/>
    <s v="Yes"/>
    <s v="Yes"/>
    <s v="No"/>
    <s v="No"/>
    <s v="Yes"/>
    <s v="Yes"/>
    <n v="3297"/>
    <n v="4866"/>
    <n v="4928"/>
    <n v="8451"/>
    <n v="9585"/>
    <n v="0.30577482876902251"/>
    <n v="2021"/>
    <n v="31127"/>
  </r>
  <r>
    <s v="OR 5"/>
    <s v="7839 Elm St, Staten Island NY 10306"/>
    <s v="Lee Niemeyer"/>
    <s v="(920) 451-3973"/>
    <x v="2"/>
    <s v="Yes"/>
    <s v="Yes"/>
    <s v="Yes"/>
    <s v="Yes"/>
    <s v="Yes"/>
    <s v="Yes"/>
    <s v="Yes"/>
    <n v="1092"/>
    <n v="3140"/>
    <n v="4123"/>
    <n v="4366"/>
    <n v="9482"/>
    <n v="0.71660086943635504"/>
    <n v="2017"/>
    <n v="22203"/>
  </r>
  <r>
    <s v="OR 5"/>
    <s v="7839 Elm St, Staten Island NY 10306"/>
    <s v="Lee Niemeyer"/>
    <s v="(920) 451-3973"/>
    <x v="2"/>
    <s v="Yes"/>
    <s v="Yes"/>
    <s v="Yes"/>
    <s v="Yes"/>
    <s v="Yes"/>
    <s v="Yes"/>
    <s v="Yes"/>
    <n v="1092"/>
    <n v="3140"/>
    <n v="4123"/>
    <n v="4366"/>
    <n v="9482"/>
    <n v="0.71660086943635504"/>
    <n v="2018"/>
    <n v="22203"/>
  </r>
  <r>
    <s v="OR 5"/>
    <s v="7839 Elm St, Staten Island NY 10306"/>
    <s v="Lee Niemeyer"/>
    <s v="(920) 451-3973"/>
    <x v="2"/>
    <s v="Yes"/>
    <s v="Yes"/>
    <s v="Yes"/>
    <s v="Yes"/>
    <s v="Yes"/>
    <s v="Yes"/>
    <s v="Yes"/>
    <n v="1092"/>
    <n v="3140"/>
    <n v="4123"/>
    <n v="4366"/>
    <n v="9482"/>
    <n v="0.71660086943635504"/>
    <n v="2019"/>
    <n v="22203"/>
  </r>
  <r>
    <s v="OR 5"/>
    <s v="7839 Elm St, Staten Island NY 10306"/>
    <s v="Lee Niemeyer"/>
    <s v="(920) 451-3973"/>
    <x v="2"/>
    <s v="Yes"/>
    <s v="Yes"/>
    <s v="Yes"/>
    <s v="Yes"/>
    <s v="Yes"/>
    <s v="Yes"/>
    <s v="Yes"/>
    <n v="1092"/>
    <n v="3140"/>
    <n v="4123"/>
    <n v="4366"/>
    <n v="9482"/>
    <n v="0.71660086943635504"/>
    <n v="2020"/>
    <n v="22203"/>
  </r>
  <r>
    <s v="OR 5"/>
    <s v="7839 Elm St, Staten Island NY 10306"/>
    <s v="Lee Niemeyer"/>
    <s v="(920) 451-3973"/>
    <x v="2"/>
    <s v="Yes"/>
    <s v="Yes"/>
    <s v="Yes"/>
    <s v="Yes"/>
    <s v="Yes"/>
    <s v="Yes"/>
    <s v="Yes"/>
    <n v="1092"/>
    <n v="3140"/>
    <n v="4123"/>
    <n v="4366"/>
    <n v="9482"/>
    <n v="0.71660086943635504"/>
    <n v="2021"/>
    <n v="22203"/>
  </r>
  <r>
    <s v="OR 6"/>
    <s v="429 Stonybrook Dr, Brooklyn NY 11203"/>
    <s v="Stephen Harris"/>
    <s v="(258) 948-7479"/>
    <x v="2"/>
    <s v="Yes"/>
    <s v="Yes"/>
    <s v="Yes"/>
    <s v="No"/>
    <s v="No"/>
    <s v="Yes"/>
    <s v="Yes"/>
    <n v="2541"/>
    <n v="3794"/>
    <n v="3984"/>
    <n v="8803"/>
    <n v="9338"/>
    <n v="0.38456165928272146"/>
    <n v="2017"/>
    <n v="28460"/>
  </r>
  <r>
    <s v="OR 6"/>
    <s v="429 Stonybrook Dr, Brooklyn NY 11203"/>
    <s v="Stephen Harris"/>
    <s v="(258) 948-7479"/>
    <x v="2"/>
    <s v="Yes"/>
    <s v="Yes"/>
    <s v="Yes"/>
    <s v="No"/>
    <s v="No"/>
    <s v="Yes"/>
    <s v="Yes"/>
    <n v="2541"/>
    <n v="3794"/>
    <n v="3984"/>
    <n v="8803"/>
    <n v="9338"/>
    <n v="0.38456165928272146"/>
    <n v="2018"/>
    <n v="28460"/>
  </r>
  <r>
    <s v="OR 6"/>
    <s v="429 Stonybrook Dr, Brooklyn NY 11203"/>
    <s v="Stephen Harris"/>
    <s v="(258) 948-7479"/>
    <x v="2"/>
    <s v="Yes"/>
    <s v="Yes"/>
    <s v="Yes"/>
    <s v="No"/>
    <s v="No"/>
    <s v="Yes"/>
    <s v="Yes"/>
    <n v="2541"/>
    <n v="3794"/>
    <n v="3984"/>
    <n v="8803"/>
    <n v="9338"/>
    <n v="0.38456165928272146"/>
    <n v="2019"/>
    <n v="28460"/>
  </r>
  <r>
    <s v="OR 6"/>
    <s v="429 Stonybrook Dr, Brooklyn NY 11203"/>
    <s v="Stephen Harris"/>
    <s v="(258) 948-7479"/>
    <x v="2"/>
    <s v="Yes"/>
    <s v="Yes"/>
    <s v="Yes"/>
    <s v="No"/>
    <s v="No"/>
    <s v="Yes"/>
    <s v="Yes"/>
    <n v="2541"/>
    <n v="3794"/>
    <n v="3984"/>
    <n v="8803"/>
    <n v="9338"/>
    <n v="0.38456165928272146"/>
    <n v="2020"/>
    <n v="28460"/>
  </r>
  <r>
    <s v="OR 6"/>
    <s v="429 Stonybrook Dr, Brooklyn NY 11203"/>
    <s v="Stephen Harris"/>
    <s v="(258) 948-7479"/>
    <x v="2"/>
    <s v="Yes"/>
    <s v="Yes"/>
    <s v="Yes"/>
    <s v="No"/>
    <s v="No"/>
    <s v="Yes"/>
    <s v="Yes"/>
    <n v="2541"/>
    <n v="3794"/>
    <n v="3984"/>
    <n v="8803"/>
    <n v="9338"/>
    <n v="0.38456165928272146"/>
    <n v="2021"/>
    <n v="28460"/>
  </r>
  <r>
    <s v="OR 7"/>
    <s v="640 Beechwood Dr, Bronx NY 10461"/>
    <s v="Juan Scott"/>
    <s v="(357) 532-0838"/>
    <x v="2"/>
    <s v="Yes"/>
    <s v="Yes"/>
    <s v="Yes"/>
    <s v="Yes"/>
    <s v="Yes"/>
    <s v="Yes"/>
    <s v="Yes"/>
    <n v="742"/>
    <n v="3751"/>
    <n v="4423"/>
    <n v="8733"/>
    <n v="9909"/>
    <n v="0.91164163510334228"/>
    <n v="2017"/>
    <n v="27558"/>
  </r>
  <r>
    <s v="OR 7"/>
    <s v="640 Beechwood Dr, Bronx NY 10461"/>
    <s v="Juan Scott"/>
    <s v="(357) 532-0838"/>
    <x v="2"/>
    <s v="Yes"/>
    <s v="Yes"/>
    <s v="Yes"/>
    <s v="Yes"/>
    <s v="Yes"/>
    <s v="Yes"/>
    <s v="Yes"/>
    <n v="742"/>
    <n v="3751"/>
    <n v="4423"/>
    <n v="8733"/>
    <n v="9909"/>
    <n v="0.91164163510334228"/>
    <n v="2018"/>
    <n v="27558"/>
  </r>
  <r>
    <s v="OR 7"/>
    <s v="640 Beechwood Dr, Bronx NY 10461"/>
    <s v="Juan Scott"/>
    <s v="(357) 532-0838"/>
    <x v="2"/>
    <s v="Yes"/>
    <s v="Yes"/>
    <s v="Yes"/>
    <s v="Yes"/>
    <s v="Yes"/>
    <s v="Yes"/>
    <s v="Yes"/>
    <n v="742"/>
    <n v="3751"/>
    <n v="4423"/>
    <n v="8733"/>
    <n v="9909"/>
    <n v="0.91164163510334228"/>
    <n v="2019"/>
    <n v="27558"/>
  </r>
  <r>
    <s v="OR 7"/>
    <s v="640 Beechwood Dr, Bronx NY 10461"/>
    <s v="Juan Scott"/>
    <s v="(357) 532-0838"/>
    <x v="2"/>
    <s v="Yes"/>
    <s v="Yes"/>
    <s v="Yes"/>
    <s v="Yes"/>
    <s v="Yes"/>
    <s v="Yes"/>
    <s v="Yes"/>
    <n v="742"/>
    <n v="3751"/>
    <n v="4423"/>
    <n v="8733"/>
    <n v="9909"/>
    <n v="0.91164163510334228"/>
    <n v="2020"/>
    <n v="27558"/>
  </r>
  <r>
    <s v="OR 7"/>
    <s v="640 Beechwood Dr, Bronx NY 10461"/>
    <s v="Juan Scott"/>
    <s v="(357) 532-0838"/>
    <x v="2"/>
    <s v="Yes"/>
    <s v="Yes"/>
    <s v="Yes"/>
    <s v="Yes"/>
    <s v="Yes"/>
    <s v="Yes"/>
    <s v="Yes"/>
    <n v="742"/>
    <n v="3751"/>
    <n v="4423"/>
    <n v="8733"/>
    <n v="9909"/>
    <n v="0.91164163510334228"/>
    <n v="2021"/>
    <n v="27558"/>
  </r>
  <r>
    <s v="OR 8"/>
    <s v="9453 N. Wagon Lane, Brooklyn NY 11237"/>
    <s v="Kurt Issacs"/>
    <s v="(454) 903-5770"/>
    <x v="2"/>
    <s v="Yes"/>
    <s v="No"/>
    <s v="No"/>
    <s v="No"/>
    <s v="No"/>
    <s v="Yes"/>
    <s v="Yes"/>
    <n v="7703"/>
    <n v="6957"/>
    <n v="3898"/>
    <n v="1857"/>
    <n v="1512"/>
    <n v="-0.33438519484677687"/>
    <n v="2017"/>
    <n v="21927"/>
  </r>
  <r>
    <s v="OR 8"/>
    <s v="9453 N. Wagon Lane, Brooklyn NY 11237"/>
    <s v="Kurt Issacs"/>
    <s v="(454) 903-5770"/>
    <x v="2"/>
    <s v="Yes"/>
    <s v="No"/>
    <s v="No"/>
    <s v="No"/>
    <s v="No"/>
    <s v="Yes"/>
    <s v="Yes"/>
    <n v="7703"/>
    <n v="6957"/>
    <n v="3898"/>
    <n v="1857"/>
    <n v="1512"/>
    <n v="-0.33438519484677687"/>
    <n v="2018"/>
    <n v="21927"/>
  </r>
  <r>
    <s v="OR 8"/>
    <s v="9453 N. Wagon Lane, Brooklyn NY 11237"/>
    <s v="Kurt Issacs"/>
    <s v="(454) 903-5770"/>
    <x v="2"/>
    <s v="Yes"/>
    <s v="No"/>
    <s v="No"/>
    <s v="No"/>
    <s v="No"/>
    <s v="Yes"/>
    <s v="Yes"/>
    <n v="7703"/>
    <n v="6957"/>
    <n v="3898"/>
    <n v="1857"/>
    <n v="1512"/>
    <n v="-0.33438519484677687"/>
    <n v="2019"/>
    <n v="21927"/>
  </r>
  <r>
    <s v="OR 8"/>
    <s v="9453 N. Wagon Lane, Brooklyn NY 11237"/>
    <s v="Kurt Issacs"/>
    <s v="(454) 903-5770"/>
    <x v="2"/>
    <s v="Yes"/>
    <s v="No"/>
    <s v="No"/>
    <s v="No"/>
    <s v="No"/>
    <s v="Yes"/>
    <s v="Yes"/>
    <n v="7703"/>
    <n v="6957"/>
    <n v="3898"/>
    <n v="1857"/>
    <n v="1512"/>
    <n v="-0.33438519484677687"/>
    <n v="2020"/>
    <n v="21927"/>
  </r>
  <r>
    <s v="OR 8"/>
    <s v="9453 N. Wagon Lane, Brooklyn NY 11237"/>
    <s v="Kurt Issacs"/>
    <s v="(454) 903-5770"/>
    <x v="2"/>
    <s v="Yes"/>
    <s v="No"/>
    <s v="No"/>
    <s v="No"/>
    <s v="No"/>
    <s v="Yes"/>
    <s v="Yes"/>
    <n v="7703"/>
    <n v="6957"/>
    <n v="3898"/>
    <n v="1857"/>
    <n v="1512"/>
    <n v="-0.33438519484677687"/>
    <n v="2021"/>
    <n v="21927"/>
  </r>
  <r>
    <s v="OR 9"/>
    <s v="81 San Carlos Road, Bronx NY 10463"/>
    <s v="Dominique Johnson"/>
    <s v="(336) 448-7026"/>
    <x v="2"/>
    <s v="Yes"/>
    <s v="Yes"/>
    <s v="Yes"/>
    <s v="Yes"/>
    <s v="Yes"/>
    <s v="Yes"/>
    <s v="Yes"/>
    <n v="488"/>
    <n v="5535"/>
    <n v="5775"/>
    <n v="7661"/>
    <n v="9206"/>
    <n v="1.084072328017021"/>
    <n v="2017"/>
    <n v="28665"/>
  </r>
  <r>
    <s v="OR 9"/>
    <s v="81 San Carlos Road, Bronx NY 10463"/>
    <s v="Dominique Johnson"/>
    <s v="(336) 448-7026"/>
    <x v="2"/>
    <s v="Yes"/>
    <s v="Yes"/>
    <s v="Yes"/>
    <s v="Yes"/>
    <s v="Yes"/>
    <s v="Yes"/>
    <s v="Yes"/>
    <n v="488"/>
    <n v="5535"/>
    <n v="5775"/>
    <n v="7661"/>
    <n v="9206"/>
    <n v="1.084072328017021"/>
    <n v="2018"/>
    <n v="28665"/>
  </r>
  <r>
    <s v="OR 9"/>
    <s v="81 San Carlos Road, Bronx NY 10463"/>
    <s v="Dominique Johnson"/>
    <s v="(336) 448-7026"/>
    <x v="2"/>
    <s v="Yes"/>
    <s v="Yes"/>
    <s v="Yes"/>
    <s v="Yes"/>
    <s v="Yes"/>
    <s v="Yes"/>
    <s v="Yes"/>
    <n v="488"/>
    <n v="5535"/>
    <n v="5775"/>
    <n v="7661"/>
    <n v="9206"/>
    <n v="1.084072328017021"/>
    <n v="2019"/>
    <n v="28665"/>
  </r>
  <r>
    <s v="OR 9"/>
    <s v="81 San Carlos Road, Bronx NY 10463"/>
    <s v="Dominique Johnson"/>
    <s v="(336) 448-7026"/>
    <x v="2"/>
    <s v="Yes"/>
    <s v="Yes"/>
    <s v="Yes"/>
    <s v="Yes"/>
    <s v="Yes"/>
    <s v="Yes"/>
    <s v="Yes"/>
    <n v="488"/>
    <n v="5535"/>
    <n v="5775"/>
    <n v="7661"/>
    <n v="9206"/>
    <n v="1.084072328017021"/>
    <n v="2020"/>
    <n v="28665"/>
  </r>
  <r>
    <s v="OR 9"/>
    <s v="81 San Carlos Road, Bronx NY 10463"/>
    <s v="Dominique Johnson"/>
    <s v="(336) 448-7026"/>
    <x v="2"/>
    <s v="Yes"/>
    <s v="Yes"/>
    <s v="Yes"/>
    <s v="Yes"/>
    <s v="Yes"/>
    <s v="Yes"/>
    <s v="Yes"/>
    <n v="488"/>
    <n v="5535"/>
    <n v="5775"/>
    <n v="7661"/>
    <n v="9206"/>
    <n v="1.084072328017021"/>
    <n v="2021"/>
    <n v="28665"/>
  </r>
  <r>
    <s v="OR 10"/>
    <s v="596 Coffee St, Bronx NY 10472"/>
    <s v="Larry Alaimo"/>
    <s v="(242) 869-1226"/>
    <x v="2"/>
    <s v="Yes"/>
    <s v="Yes"/>
    <s v="Yes"/>
    <s v="Yes"/>
    <s v="Yes"/>
    <s v="Yes"/>
    <s v="Yes"/>
    <n v="376"/>
    <n v="889"/>
    <n v="4373"/>
    <n v="6803"/>
    <n v="7578"/>
    <n v="1.1188084145320056"/>
    <n v="2017"/>
    <n v="20019"/>
  </r>
  <r>
    <s v="OR 10"/>
    <s v="596 Coffee St, Bronx NY 10472"/>
    <s v="Larry Alaimo"/>
    <s v="(242) 869-1226"/>
    <x v="2"/>
    <s v="Yes"/>
    <s v="Yes"/>
    <s v="Yes"/>
    <s v="Yes"/>
    <s v="Yes"/>
    <s v="Yes"/>
    <s v="Yes"/>
    <n v="376"/>
    <n v="889"/>
    <n v="4373"/>
    <n v="6803"/>
    <n v="7578"/>
    <n v="1.1188084145320056"/>
    <n v="2018"/>
    <n v="20019"/>
  </r>
  <r>
    <s v="OR 10"/>
    <s v="596 Coffee St, Bronx NY 10472"/>
    <s v="Larry Alaimo"/>
    <s v="(242) 869-1226"/>
    <x v="2"/>
    <s v="Yes"/>
    <s v="Yes"/>
    <s v="Yes"/>
    <s v="Yes"/>
    <s v="Yes"/>
    <s v="Yes"/>
    <s v="Yes"/>
    <n v="376"/>
    <n v="889"/>
    <n v="4373"/>
    <n v="6803"/>
    <n v="7578"/>
    <n v="1.1188084145320056"/>
    <n v="2019"/>
    <n v="20019"/>
  </r>
  <r>
    <s v="OR 10"/>
    <s v="596 Coffee St, Bronx NY 10472"/>
    <s v="Larry Alaimo"/>
    <s v="(242) 869-1226"/>
    <x v="2"/>
    <s v="Yes"/>
    <s v="Yes"/>
    <s v="Yes"/>
    <s v="Yes"/>
    <s v="Yes"/>
    <s v="Yes"/>
    <s v="Yes"/>
    <n v="376"/>
    <n v="889"/>
    <n v="4373"/>
    <n v="6803"/>
    <n v="7578"/>
    <n v="1.1188084145320056"/>
    <n v="2020"/>
    <n v="20019"/>
  </r>
  <r>
    <s v="OR 10"/>
    <s v="596 Coffee St, Bronx NY 10472"/>
    <s v="Larry Alaimo"/>
    <s v="(242) 869-1226"/>
    <x v="2"/>
    <s v="Yes"/>
    <s v="Yes"/>
    <s v="Yes"/>
    <s v="Yes"/>
    <s v="Yes"/>
    <s v="Yes"/>
    <s v="Yes"/>
    <n v="376"/>
    <n v="889"/>
    <n v="4373"/>
    <n v="6803"/>
    <n v="7578"/>
    <n v="1.1188084145320056"/>
    <n v="2021"/>
    <n v="20019"/>
  </r>
  <r>
    <s v="OR 11"/>
    <s v="92 Princess St, New York NY 10033"/>
    <s v="Carlos Moya"/>
    <s v="(485) 453-8693"/>
    <x v="2"/>
    <s v="Yes"/>
    <s v="No"/>
    <s v="No"/>
    <s v="No"/>
    <s v="No"/>
    <s v="Yes"/>
    <s v="Yes"/>
    <n v="7840"/>
    <n v="5804"/>
    <n v="4259"/>
    <n v="4243"/>
    <n v="907"/>
    <n v="-0.41679289513417705"/>
    <n v="2017"/>
    <n v="23053"/>
  </r>
  <r>
    <s v="OR 11"/>
    <s v="92 Princess St, New York NY 10033"/>
    <s v="Carlos Moya"/>
    <s v="(485) 453-8693"/>
    <x v="2"/>
    <s v="Yes"/>
    <s v="No"/>
    <s v="No"/>
    <s v="No"/>
    <s v="No"/>
    <s v="Yes"/>
    <s v="Yes"/>
    <n v="7840"/>
    <n v="5804"/>
    <n v="4259"/>
    <n v="4243"/>
    <n v="907"/>
    <n v="-0.41679289513417705"/>
    <n v="2018"/>
    <n v="23053"/>
  </r>
  <r>
    <s v="OR 11"/>
    <s v="92 Princess St, New York NY 10033"/>
    <s v="Carlos Moya"/>
    <s v="(485) 453-8693"/>
    <x v="2"/>
    <s v="Yes"/>
    <s v="No"/>
    <s v="No"/>
    <s v="No"/>
    <s v="No"/>
    <s v="Yes"/>
    <s v="Yes"/>
    <n v="7840"/>
    <n v="5804"/>
    <n v="4259"/>
    <n v="4243"/>
    <n v="907"/>
    <n v="-0.41679289513417705"/>
    <n v="2019"/>
    <n v="23053"/>
  </r>
  <r>
    <s v="OR 11"/>
    <s v="92 Princess St, New York NY 10033"/>
    <s v="Carlos Moya"/>
    <s v="(485) 453-8693"/>
    <x v="2"/>
    <s v="Yes"/>
    <s v="No"/>
    <s v="No"/>
    <s v="No"/>
    <s v="No"/>
    <s v="Yes"/>
    <s v="Yes"/>
    <n v="7840"/>
    <n v="5804"/>
    <n v="4259"/>
    <n v="4243"/>
    <n v="907"/>
    <n v="-0.41679289513417705"/>
    <n v="2020"/>
    <n v="23053"/>
  </r>
  <r>
    <s v="OR 11"/>
    <s v="92 Princess St, New York NY 10033"/>
    <s v="Carlos Moya"/>
    <s v="(485) 453-8693"/>
    <x v="2"/>
    <s v="Yes"/>
    <s v="No"/>
    <s v="No"/>
    <s v="No"/>
    <s v="No"/>
    <s v="Yes"/>
    <s v="Yes"/>
    <n v="7840"/>
    <n v="5804"/>
    <n v="4259"/>
    <n v="4243"/>
    <n v="907"/>
    <n v="-0.41679289513417705"/>
    <n v="2021"/>
    <n v="23053"/>
  </r>
  <r>
    <s v="OR 12"/>
    <s v="9151 River St, Brooklyn NY 11230"/>
    <s v="Shaun Salvatore"/>
    <s v="(691) 657-1498"/>
    <x v="2"/>
    <s v="Yes"/>
    <s v="Yes"/>
    <s v="Yes"/>
    <s v="Yes"/>
    <s v="Yes"/>
    <s v="Yes"/>
    <s v="Yes"/>
    <n v="1038"/>
    <n v="3615"/>
    <n v="3712"/>
    <n v="5819"/>
    <n v="9589"/>
    <n v="0.74338775485751718"/>
    <n v="2017"/>
    <n v="23773"/>
  </r>
  <r>
    <s v="OR 12"/>
    <s v="9151 River St, Brooklyn NY 11230"/>
    <s v="Shaun Salvatore"/>
    <s v="(691) 657-1498"/>
    <x v="2"/>
    <s v="Yes"/>
    <s v="Yes"/>
    <s v="Yes"/>
    <s v="Yes"/>
    <s v="Yes"/>
    <s v="Yes"/>
    <s v="Yes"/>
    <n v="1038"/>
    <n v="3615"/>
    <n v="3712"/>
    <n v="5819"/>
    <n v="9589"/>
    <n v="0.74338775485751718"/>
    <n v="2018"/>
    <n v="23773"/>
  </r>
  <r>
    <s v="OR 12"/>
    <s v="9151 River St, Brooklyn NY 11230"/>
    <s v="Shaun Salvatore"/>
    <s v="(691) 657-1498"/>
    <x v="2"/>
    <s v="Yes"/>
    <s v="Yes"/>
    <s v="Yes"/>
    <s v="Yes"/>
    <s v="Yes"/>
    <s v="Yes"/>
    <s v="Yes"/>
    <n v="1038"/>
    <n v="3615"/>
    <n v="3712"/>
    <n v="5819"/>
    <n v="9589"/>
    <n v="0.74338775485751718"/>
    <n v="2019"/>
    <n v="23773"/>
  </r>
  <r>
    <s v="OR 12"/>
    <s v="9151 River St, Brooklyn NY 11230"/>
    <s v="Shaun Salvatore"/>
    <s v="(691) 657-1498"/>
    <x v="2"/>
    <s v="Yes"/>
    <s v="Yes"/>
    <s v="Yes"/>
    <s v="Yes"/>
    <s v="Yes"/>
    <s v="Yes"/>
    <s v="Yes"/>
    <n v="1038"/>
    <n v="3615"/>
    <n v="3712"/>
    <n v="5819"/>
    <n v="9589"/>
    <n v="0.74338775485751718"/>
    <n v="2020"/>
    <n v="23773"/>
  </r>
  <r>
    <s v="OR 12"/>
    <s v="9151 River St, Brooklyn NY 11230"/>
    <s v="Shaun Salvatore"/>
    <s v="(691) 657-1498"/>
    <x v="2"/>
    <s v="Yes"/>
    <s v="Yes"/>
    <s v="Yes"/>
    <s v="Yes"/>
    <s v="Yes"/>
    <s v="Yes"/>
    <s v="Yes"/>
    <n v="1038"/>
    <n v="3615"/>
    <n v="3712"/>
    <n v="5819"/>
    <n v="9589"/>
    <n v="0.74338775485751718"/>
    <n v="2021"/>
    <n v="23773"/>
  </r>
  <r>
    <s v="OR 13"/>
    <s v="424 Hall Ave, New York NY 10128"/>
    <s v="Annie Fuentes"/>
    <s v="(462) 693-6254"/>
    <x v="2"/>
    <s v="Yes"/>
    <s v="Yes"/>
    <s v="No"/>
    <s v="No"/>
    <s v="No"/>
    <s v="No"/>
    <s v="No"/>
    <n v="8891"/>
    <n v="5952"/>
    <n v="5914"/>
    <n v="5405"/>
    <n v="4031"/>
    <n v="-0.17943016656995925"/>
    <n v="2017"/>
    <n v="30193"/>
  </r>
  <r>
    <s v="OR 13"/>
    <s v="424 Hall Ave, New York NY 10128"/>
    <s v="Annie Fuentes"/>
    <s v="(462) 693-6254"/>
    <x v="2"/>
    <s v="Yes"/>
    <s v="Yes"/>
    <s v="No"/>
    <s v="No"/>
    <s v="No"/>
    <s v="No"/>
    <s v="No"/>
    <n v="8891"/>
    <n v="5952"/>
    <n v="5914"/>
    <n v="5405"/>
    <n v="4031"/>
    <n v="-0.17943016656995925"/>
    <n v="2018"/>
    <n v="30193"/>
  </r>
  <r>
    <s v="OR 13"/>
    <s v="424 Hall Ave, New York NY 10128"/>
    <s v="Annie Fuentes"/>
    <s v="(462) 693-6254"/>
    <x v="2"/>
    <s v="Yes"/>
    <s v="Yes"/>
    <s v="No"/>
    <s v="No"/>
    <s v="No"/>
    <s v="No"/>
    <s v="No"/>
    <n v="8891"/>
    <n v="5952"/>
    <n v="5914"/>
    <n v="5405"/>
    <n v="4031"/>
    <n v="-0.17943016656995925"/>
    <n v="2019"/>
    <n v="30193"/>
  </r>
  <r>
    <s v="OR 13"/>
    <s v="424 Hall Ave, New York NY 10128"/>
    <s v="Annie Fuentes"/>
    <s v="(462) 693-6254"/>
    <x v="2"/>
    <s v="Yes"/>
    <s v="Yes"/>
    <s v="No"/>
    <s v="No"/>
    <s v="No"/>
    <s v="No"/>
    <s v="No"/>
    <n v="8891"/>
    <n v="5952"/>
    <n v="5914"/>
    <n v="5405"/>
    <n v="4031"/>
    <n v="-0.17943016656995925"/>
    <n v="2020"/>
    <n v="30193"/>
  </r>
  <r>
    <s v="OR 13"/>
    <s v="424 Hall Ave, New York NY 10128"/>
    <s v="Annie Fuentes"/>
    <s v="(462) 693-6254"/>
    <x v="2"/>
    <s v="Yes"/>
    <s v="Yes"/>
    <s v="No"/>
    <s v="No"/>
    <s v="No"/>
    <s v="No"/>
    <s v="No"/>
    <n v="8891"/>
    <n v="5952"/>
    <n v="5914"/>
    <n v="5405"/>
    <n v="4031"/>
    <n v="-0.17943016656995925"/>
    <n v="2021"/>
    <n v="30193"/>
  </r>
  <r>
    <s v="OR 14"/>
    <s v="81 Crescent St, Brooklyn NY 11210"/>
    <s v="Maria Sawyer"/>
    <s v="(881) 243-5276"/>
    <x v="2"/>
    <s v="Yes"/>
    <s v="Yes"/>
    <s v="Yes"/>
    <s v="Yes"/>
    <s v="No"/>
    <s v="No"/>
    <s v="No"/>
    <n v="1290"/>
    <n v="4033"/>
    <n v="6956"/>
    <n v="7929"/>
    <n v="8834"/>
    <n v="0.61767741115573149"/>
    <n v="2017"/>
    <n v="29042"/>
  </r>
  <r>
    <s v="OR 14"/>
    <s v="81 Crescent St, Brooklyn NY 11210"/>
    <s v="Maria Sawyer"/>
    <s v="(881) 243-5276"/>
    <x v="2"/>
    <s v="Yes"/>
    <s v="Yes"/>
    <s v="Yes"/>
    <s v="Yes"/>
    <s v="No"/>
    <s v="No"/>
    <s v="No"/>
    <n v="1290"/>
    <n v="4033"/>
    <n v="6956"/>
    <n v="7929"/>
    <n v="8834"/>
    <n v="0.61767741115573149"/>
    <n v="2018"/>
    <n v="29042"/>
  </r>
  <r>
    <s v="OR 14"/>
    <s v="81 Crescent St, Brooklyn NY 11210"/>
    <s v="Maria Sawyer"/>
    <s v="(881) 243-5276"/>
    <x v="2"/>
    <s v="Yes"/>
    <s v="Yes"/>
    <s v="Yes"/>
    <s v="Yes"/>
    <s v="No"/>
    <s v="No"/>
    <s v="No"/>
    <n v="1290"/>
    <n v="4033"/>
    <n v="6956"/>
    <n v="7929"/>
    <n v="8834"/>
    <n v="0.61767741115573149"/>
    <n v="2019"/>
    <n v="29042"/>
  </r>
  <r>
    <s v="OR 14"/>
    <s v="81 Crescent St, Brooklyn NY 11210"/>
    <s v="Maria Sawyer"/>
    <s v="(881) 243-5276"/>
    <x v="2"/>
    <s v="Yes"/>
    <s v="Yes"/>
    <s v="Yes"/>
    <s v="Yes"/>
    <s v="No"/>
    <s v="No"/>
    <s v="No"/>
    <n v="1290"/>
    <n v="4033"/>
    <n v="6956"/>
    <n v="7929"/>
    <n v="8834"/>
    <n v="0.61767741115573149"/>
    <n v="2020"/>
    <n v="29042"/>
  </r>
  <r>
    <s v="OR 14"/>
    <s v="81 Crescent St, Brooklyn NY 11210"/>
    <s v="Maria Sawyer"/>
    <s v="(881) 243-5276"/>
    <x v="2"/>
    <s v="Yes"/>
    <s v="Yes"/>
    <s v="Yes"/>
    <s v="Yes"/>
    <s v="No"/>
    <s v="No"/>
    <s v="No"/>
    <n v="1290"/>
    <n v="4033"/>
    <n v="6956"/>
    <n v="7929"/>
    <n v="8834"/>
    <n v="0.61767741115573149"/>
    <n v="2021"/>
    <n v="29042"/>
  </r>
  <r>
    <s v="OR 15"/>
    <s v="7217 Birch Hill Dr, New York NY 10009"/>
    <s v="Darnell Straughter"/>
    <s v="(680) 628-4625"/>
    <x v="2"/>
    <s v="Yes"/>
    <s v="Yes"/>
    <s v="Yes"/>
    <s v="Yes"/>
    <s v="Yes"/>
    <s v="No"/>
    <s v="No"/>
    <n v="431"/>
    <n v="6231"/>
    <n v="7478"/>
    <n v="8039"/>
    <n v="8271"/>
    <n v="1.0930046233022455"/>
    <n v="2017"/>
    <n v="30450"/>
  </r>
  <r>
    <s v="OR 15"/>
    <s v="7217 Birch Hill Dr, New York NY 10009"/>
    <s v="Darnell Straughter"/>
    <s v="(680) 628-4625"/>
    <x v="2"/>
    <s v="Yes"/>
    <s v="Yes"/>
    <s v="Yes"/>
    <s v="Yes"/>
    <s v="Yes"/>
    <s v="No"/>
    <s v="No"/>
    <n v="431"/>
    <n v="6231"/>
    <n v="7478"/>
    <n v="8039"/>
    <n v="8271"/>
    <n v="1.0930046233022455"/>
    <n v="2018"/>
    <n v="30450"/>
  </r>
  <r>
    <s v="OR 15"/>
    <s v="7217 Birch Hill Dr, New York NY 10009"/>
    <s v="Darnell Straughter"/>
    <s v="(680) 628-4625"/>
    <x v="2"/>
    <s v="Yes"/>
    <s v="Yes"/>
    <s v="Yes"/>
    <s v="Yes"/>
    <s v="Yes"/>
    <s v="No"/>
    <s v="No"/>
    <n v="431"/>
    <n v="6231"/>
    <n v="7478"/>
    <n v="8039"/>
    <n v="8271"/>
    <n v="1.0930046233022455"/>
    <n v="2019"/>
    <n v="30450"/>
  </r>
  <r>
    <s v="OR 15"/>
    <s v="7217 Birch Hill Dr, New York NY 10009"/>
    <s v="Darnell Straughter"/>
    <s v="(680) 628-4625"/>
    <x v="2"/>
    <s v="Yes"/>
    <s v="Yes"/>
    <s v="Yes"/>
    <s v="Yes"/>
    <s v="Yes"/>
    <s v="No"/>
    <s v="No"/>
    <n v="431"/>
    <n v="6231"/>
    <n v="7478"/>
    <n v="8039"/>
    <n v="8271"/>
    <n v="1.0930046233022455"/>
    <n v="2020"/>
    <n v="30450"/>
  </r>
  <r>
    <s v="OR 15"/>
    <s v="7217 Birch Hill Dr, New York NY 10009"/>
    <s v="Darnell Straughter"/>
    <s v="(680) 628-4625"/>
    <x v="2"/>
    <s v="Yes"/>
    <s v="Yes"/>
    <s v="Yes"/>
    <s v="Yes"/>
    <s v="Yes"/>
    <s v="No"/>
    <s v="No"/>
    <n v="431"/>
    <n v="6231"/>
    <n v="7478"/>
    <n v="8039"/>
    <n v="8271"/>
    <n v="1.0930046233022455"/>
    <n v="2021"/>
    <n v="30450"/>
  </r>
  <r>
    <s v="WD 1"/>
    <s v="7184 Center Court, Brooklyn NY 11208"/>
    <s v="Richard Breaux"/>
    <s v="(685) 981-8556"/>
    <x v="3"/>
    <s v="Yes"/>
    <s v="No"/>
    <s v="No"/>
    <s v="No"/>
    <s v="No"/>
    <s v="Yes"/>
    <s v="No"/>
    <n v="8156"/>
    <n v="1245"/>
    <n v="791"/>
    <n v="338"/>
    <n v="44"/>
    <n v="-0.72898466539472961"/>
    <n v="2017"/>
    <n v="10574"/>
  </r>
  <r>
    <s v="WD 1"/>
    <s v="7184 Center Court, Brooklyn NY 11208"/>
    <s v="Richard Breaux"/>
    <s v="(685) 981-8556"/>
    <x v="3"/>
    <s v="Yes"/>
    <s v="No"/>
    <s v="No"/>
    <s v="No"/>
    <s v="No"/>
    <s v="Yes"/>
    <s v="No"/>
    <n v="8156"/>
    <n v="1245"/>
    <n v="791"/>
    <n v="338"/>
    <n v="44"/>
    <n v="-0.72898466539472961"/>
    <n v="2018"/>
    <n v="10574"/>
  </r>
  <r>
    <s v="WD 1"/>
    <s v="7184 Center Court, Brooklyn NY 11208"/>
    <s v="Richard Breaux"/>
    <s v="(685) 981-8556"/>
    <x v="3"/>
    <s v="Yes"/>
    <s v="No"/>
    <s v="No"/>
    <s v="No"/>
    <s v="No"/>
    <s v="Yes"/>
    <s v="No"/>
    <n v="8156"/>
    <n v="1245"/>
    <n v="791"/>
    <n v="338"/>
    <n v="44"/>
    <n v="-0.72898466539472961"/>
    <n v="2019"/>
    <n v="10574"/>
  </r>
  <r>
    <s v="WD 1"/>
    <s v="7184 Center Court, Brooklyn NY 11208"/>
    <s v="Richard Breaux"/>
    <s v="(685) 981-8556"/>
    <x v="3"/>
    <s v="Yes"/>
    <s v="No"/>
    <s v="No"/>
    <s v="No"/>
    <s v="No"/>
    <s v="Yes"/>
    <s v="No"/>
    <n v="8156"/>
    <n v="1245"/>
    <n v="791"/>
    <n v="338"/>
    <n v="44"/>
    <n v="-0.72898466539472961"/>
    <n v="2020"/>
    <n v="10574"/>
  </r>
  <r>
    <s v="WD 1"/>
    <s v="7184 Center Court, Brooklyn NY 11208"/>
    <s v="Richard Breaux"/>
    <s v="(685) 981-8556"/>
    <x v="3"/>
    <s v="Yes"/>
    <s v="No"/>
    <s v="No"/>
    <s v="No"/>
    <s v="No"/>
    <s v="Yes"/>
    <s v="No"/>
    <n v="8156"/>
    <n v="1245"/>
    <n v="791"/>
    <n v="338"/>
    <n v="44"/>
    <n v="-0.72898466539472961"/>
    <n v="2021"/>
    <n v="10574"/>
  </r>
  <r>
    <s v="WD 2"/>
    <s v="815 2nd St, New York NY 10028"/>
    <s v="Craig Collins"/>
    <s v="(828) 840-2736"/>
    <x v="3"/>
    <s v="Yes"/>
    <s v="Yes"/>
    <s v="Yes"/>
    <s v="No"/>
    <s v="No"/>
    <s v="Yes"/>
    <s v="No"/>
    <n v="299"/>
    <n v="657"/>
    <n v="6238"/>
    <n v="8922"/>
    <n v="9081"/>
    <n v="1.3475541667800686"/>
    <n v="2017"/>
    <n v="25197"/>
  </r>
  <r>
    <s v="WD 2"/>
    <s v="815 2nd St, New York NY 10028"/>
    <s v="Craig Collins"/>
    <s v="(828) 840-2736"/>
    <x v="3"/>
    <s v="Yes"/>
    <s v="Yes"/>
    <s v="Yes"/>
    <s v="No"/>
    <s v="No"/>
    <s v="Yes"/>
    <s v="No"/>
    <n v="299"/>
    <n v="657"/>
    <n v="6238"/>
    <n v="8922"/>
    <n v="9081"/>
    <n v="1.3475541667800686"/>
    <n v="2018"/>
    <n v="25197"/>
  </r>
  <r>
    <s v="WD 2"/>
    <s v="815 2nd St, New York NY 10028"/>
    <s v="Craig Collins"/>
    <s v="(828) 840-2736"/>
    <x v="3"/>
    <s v="Yes"/>
    <s v="Yes"/>
    <s v="Yes"/>
    <s v="No"/>
    <s v="No"/>
    <s v="Yes"/>
    <s v="No"/>
    <n v="299"/>
    <n v="657"/>
    <n v="6238"/>
    <n v="8922"/>
    <n v="9081"/>
    <n v="1.3475541667800686"/>
    <n v="2019"/>
    <n v="25197"/>
  </r>
  <r>
    <s v="WD 2"/>
    <s v="815 2nd St, New York NY 10028"/>
    <s v="Craig Collins"/>
    <s v="(828) 840-2736"/>
    <x v="3"/>
    <s v="Yes"/>
    <s v="Yes"/>
    <s v="Yes"/>
    <s v="No"/>
    <s v="No"/>
    <s v="Yes"/>
    <s v="No"/>
    <n v="299"/>
    <n v="657"/>
    <n v="6238"/>
    <n v="8922"/>
    <n v="9081"/>
    <n v="1.3475541667800686"/>
    <n v="2020"/>
    <n v="25197"/>
  </r>
  <r>
    <s v="WD 2"/>
    <s v="815 2nd St, New York NY 10028"/>
    <s v="Craig Collins"/>
    <s v="(828) 840-2736"/>
    <x v="3"/>
    <s v="Yes"/>
    <s v="Yes"/>
    <s v="Yes"/>
    <s v="No"/>
    <s v="No"/>
    <s v="Yes"/>
    <s v="No"/>
    <n v="299"/>
    <n v="657"/>
    <n v="6238"/>
    <n v="8922"/>
    <n v="9081"/>
    <n v="1.3475541667800686"/>
    <n v="2021"/>
    <n v="25197"/>
  </r>
  <r>
    <s v="WD 3"/>
    <s v="9875 Franklin Rd, Brooklyn NY 11223"/>
    <s v="Donna Lam"/>
    <s v="(931) 618-9558"/>
    <x v="3"/>
    <s v="Yes"/>
    <s v="Yes"/>
    <s v="Yes"/>
    <s v="No"/>
    <s v="No"/>
    <s v="Yes"/>
    <s v="No"/>
    <n v="1323"/>
    <n v="4963"/>
    <n v="6292"/>
    <n v="6728"/>
    <n v="8202"/>
    <n v="0.57793816418173161"/>
    <n v="2017"/>
    <n v="27508"/>
  </r>
  <r>
    <s v="WD 3"/>
    <s v="9875 Franklin Rd, Brooklyn NY 11223"/>
    <s v="Donna Lam"/>
    <s v="(931) 618-9558"/>
    <x v="3"/>
    <s v="Yes"/>
    <s v="Yes"/>
    <s v="Yes"/>
    <s v="No"/>
    <s v="No"/>
    <s v="Yes"/>
    <s v="No"/>
    <n v="1323"/>
    <n v="4963"/>
    <n v="6292"/>
    <n v="6728"/>
    <n v="8202"/>
    <n v="0.57793816418173161"/>
    <n v="2018"/>
    <n v="27508"/>
  </r>
  <r>
    <s v="WD 3"/>
    <s v="9875 Franklin Rd, Brooklyn NY 11223"/>
    <s v="Donna Lam"/>
    <s v="(931) 618-9558"/>
    <x v="3"/>
    <s v="Yes"/>
    <s v="Yes"/>
    <s v="Yes"/>
    <s v="No"/>
    <s v="No"/>
    <s v="Yes"/>
    <s v="No"/>
    <n v="1323"/>
    <n v="4963"/>
    <n v="6292"/>
    <n v="6728"/>
    <n v="8202"/>
    <n v="0.57793816418173161"/>
    <n v="2019"/>
    <n v="27508"/>
  </r>
  <r>
    <s v="WD 3"/>
    <s v="9875 Franklin Rd, Brooklyn NY 11223"/>
    <s v="Donna Lam"/>
    <s v="(931) 618-9558"/>
    <x v="3"/>
    <s v="Yes"/>
    <s v="Yes"/>
    <s v="Yes"/>
    <s v="No"/>
    <s v="No"/>
    <s v="Yes"/>
    <s v="No"/>
    <n v="1323"/>
    <n v="4963"/>
    <n v="6292"/>
    <n v="6728"/>
    <n v="8202"/>
    <n v="0.57793816418173161"/>
    <n v="2020"/>
    <n v="27508"/>
  </r>
  <r>
    <s v="WD 3"/>
    <s v="9875 Franklin Rd, Brooklyn NY 11223"/>
    <s v="Donna Lam"/>
    <s v="(931) 618-9558"/>
    <x v="3"/>
    <s v="Yes"/>
    <s v="Yes"/>
    <s v="Yes"/>
    <s v="No"/>
    <s v="No"/>
    <s v="Yes"/>
    <s v="No"/>
    <n v="1323"/>
    <n v="4963"/>
    <n v="6292"/>
    <n v="6728"/>
    <n v="8202"/>
    <n v="0.57793816418173161"/>
    <n v="2021"/>
    <n v="27508"/>
  </r>
  <r>
    <s v="WD 4"/>
    <s v="601 Bank Ave, Brooklyn NY 11218"/>
    <s v="Teresa Vasbinder"/>
    <s v="(261) 690-0303"/>
    <x v="3"/>
    <s v="Yes"/>
    <s v="No"/>
    <s v="No"/>
    <s v="No"/>
    <s v="No"/>
    <s v="Yes"/>
    <s v="No"/>
    <n v="8466"/>
    <n v="4079"/>
    <n v="2797"/>
    <n v="2245"/>
    <n v="1696"/>
    <n v="-0.33098339677163802"/>
    <n v="2017"/>
    <n v="19283"/>
  </r>
  <r>
    <s v="WD 4"/>
    <s v="601 Bank Ave, Brooklyn NY 11218"/>
    <s v="Teresa Vasbinder"/>
    <s v="(261) 690-0303"/>
    <x v="3"/>
    <s v="Yes"/>
    <s v="No"/>
    <s v="No"/>
    <s v="No"/>
    <s v="No"/>
    <s v="Yes"/>
    <s v="No"/>
    <n v="8466"/>
    <n v="4079"/>
    <n v="2797"/>
    <n v="2245"/>
    <n v="1696"/>
    <n v="-0.33098339677163802"/>
    <n v="2018"/>
    <n v="19283"/>
  </r>
  <r>
    <s v="WD 4"/>
    <s v="601 Bank Ave, Brooklyn NY 11218"/>
    <s v="Teresa Vasbinder"/>
    <s v="(261) 690-0303"/>
    <x v="3"/>
    <s v="Yes"/>
    <s v="No"/>
    <s v="No"/>
    <s v="No"/>
    <s v="No"/>
    <s v="Yes"/>
    <s v="No"/>
    <n v="8466"/>
    <n v="4079"/>
    <n v="2797"/>
    <n v="2245"/>
    <n v="1696"/>
    <n v="-0.33098339677163802"/>
    <n v="2019"/>
    <n v="19283"/>
  </r>
  <r>
    <s v="WD 4"/>
    <s v="601 Bank Ave, Brooklyn NY 11218"/>
    <s v="Teresa Vasbinder"/>
    <s v="(261) 690-0303"/>
    <x v="3"/>
    <s v="Yes"/>
    <s v="No"/>
    <s v="No"/>
    <s v="No"/>
    <s v="No"/>
    <s v="Yes"/>
    <s v="No"/>
    <n v="8466"/>
    <n v="4079"/>
    <n v="2797"/>
    <n v="2245"/>
    <n v="1696"/>
    <n v="-0.33098339677163802"/>
    <n v="2020"/>
    <n v="19283"/>
  </r>
  <r>
    <s v="WD 4"/>
    <s v="601 Bank Ave, Brooklyn NY 11218"/>
    <s v="Teresa Vasbinder"/>
    <s v="(261) 690-0303"/>
    <x v="3"/>
    <s v="Yes"/>
    <s v="No"/>
    <s v="No"/>
    <s v="No"/>
    <s v="No"/>
    <s v="Yes"/>
    <s v="No"/>
    <n v="8466"/>
    <n v="4079"/>
    <n v="2797"/>
    <n v="2245"/>
    <n v="1696"/>
    <n v="-0.33098339677163802"/>
    <n v="2021"/>
    <n v="19283"/>
  </r>
  <r>
    <s v="WD 5"/>
    <s v="21 Yukon St, Bronx NY 10451"/>
    <s v="Andre Mobley"/>
    <s v="(597) 701-9429"/>
    <x v="3"/>
    <s v="Yes"/>
    <s v="Yes"/>
    <s v="Yes"/>
    <s v="No"/>
    <s v="No"/>
    <s v="Yes"/>
    <s v="No"/>
    <n v="870"/>
    <n v="2428"/>
    <n v="7386"/>
    <n v="8835"/>
    <n v="9766"/>
    <n v="0.83041416010220881"/>
    <n v="2017"/>
    <n v="29285"/>
  </r>
  <r>
    <s v="WD 5"/>
    <s v="21 Yukon St, Bronx NY 10451"/>
    <s v="Andre Mobley"/>
    <s v="(597) 701-9429"/>
    <x v="3"/>
    <s v="Yes"/>
    <s v="Yes"/>
    <s v="Yes"/>
    <s v="No"/>
    <s v="No"/>
    <s v="Yes"/>
    <s v="No"/>
    <n v="870"/>
    <n v="2428"/>
    <n v="7386"/>
    <n v="8835"/>
    <n v="9766"/>
    <n v="0.83041416010220881"/>
    <n v="2018"/>
    <n v="29285"/>
  </r>
  <r>
    <s v="WD 5"/>
    <s v="21 Yukon St, Bronx NY 10451"/>
    <s v="Andre Mobley"/>
    <s v="(597) 701-9429"/>
    <x v="3"/>
    <s v="Yes"/>
    <s v="Yes"/>
    <s v="Yes"/>
    <s v="No"/>
    <s v="No"/>
    <s v="Yes"/>
    <s v="No"/>
    <n v="870"/>
    <n v="2428"/>
    <n v="7386"/>
    <n v="8835"/>
    <n v="9766"/>
    <n v="0.83041416010220881"/>
    <n v="2019"/>
    <n v="29285"/>
  </r>
  <r>
    <s v="WD 5"/>
    <s v="21 Yukon St, Bronx NY 10451"/>
    <s v="Andre Mobley"/>
    <s v="(597) 701-9429"/>
    <x v="3"/>
    <s v="Yes"/>
    <s v="Yes"/>
    <s v="Yes"/>
    <s v="No"/>
    <s v="No"/>
    <s v="Yes"/>
    <s v="No"/>
    <n v="870"/>
    <n v="2428"/>
    <n v="7386"/>
    <n v="8835"/>
    <n v="9766"/>
    <n v="0.83041416010220881"/>
    <n v="2020"/>
    <n v="29285"/>
  </r>
  <r>
    <s v="WD 5"/>
    <s v="21 Yukon St, Bronx NY 10451"/>
    <s v="Andre Mobley"/>
    <s v="(597) 701-9429"/>
    <x v="3"/>
    <s v="Yes"/>
    <s v="Yes"/>
    <s v="Yes"/>
    <s v="No"/>
    <s v="No"/>
    <s v="Yes"/>
    <s v="No"/>
    <n v="870"/>
    <n v="2428"/>
    <n v="7386"/>
    <n v="8835"/>
    <n v="9766"/>
    <n v="0.83041416010220881"/>
    <n v="2021"/>
    <n v="29285"/>
  </r>
  <r>
    <s v="WD 6"/>
    <s v="18 N. Woodland Ave, New York NY 10025"/>
    <s v="Ray Hernandez"/>
    <s v="(609) 345-8163"/>
    <x v="3"/>
    <s v="Yes"/>
    <s v="Yes"/>
    <s v="Yes"/>
    <s v="No"/>
    <s v="No"/>
    <s v="Yes"/>
    <s v="No"/>
    <n v="1497"/>
    <n v="1768"/>
    <n v="2804"/>
    <n v="5718"/>
    <n v="9822"/>
    <n v="0.60045892388204325"/>
    <n v="2017"/>
    <n v="21609"/>
  </r>
  <r>
    <s v="WD 6"/>
    <s v="18 N. Woodland Ave, New York NY 10025"/>
    <s v="Ray Hernandez"/>
    <s v="(609) 345-8163"/>
    <x v="3"/>
    <s v="Yes"/>
    <s v="Yes"/>
    <s v="Yes"/>
    <s v="No"/>
    <s v="No"/>
    <s v="Yes"/>
    <s v="No"/>
    <n v="1497"/>
    <n v="1768"/>
    <n v="2804"/>
    <n v="5718"/>
    <n v="9822"/>
    <n v="0.60045892388204325"/>
    <n v="2018"/>
    <n v="21609"/>
  </r>
  <r>
    <s v="WD 6"/>
    <s v="18 N. Woodland Ave, New York NY 10025"/>
    <s v="Ray Hernandez"/>
    <s v="(609) 345-8163"/>
    <x v="3"/>
    <s v="Yes"/>
    <s v="Yes"/>
    <s v="Yes"/>
    <s v="No"/>
    <s v="No"/>
    <s v="Yes"/>
    <s v="No"/>
    <n v="1497"/>
    <n v="1768"/>
    <n v="2804"/>
    <n v="5718"/>
    <n v="9822"/>
    <n v="0.60045892388204325"/>
    <n v="2019"/>
    <n v="21609"/>
  </r>
  <r>
    <s v="WD 6"/>
    <s v="18 N. Woodland Ave, New York NY 10025"/>
    <s v="Ray Hernandez"/>
    <s v="(609) 345-8163"/>
    <x v="3"/>
    <s v="Yes"/>
    <s v="Yes"/>
    <s v="Yes"/>
    <s v="No"/>
    <s v="No"/>
    <s v="Yes"/>
    <s v="No"/>
    <n v="1497"/>
    <n v="1768"/>
    <n v="2804"/>
    <n v="5718"/>
    <n v="9822"/>
    <n v="0.60045892388204325"/>
    <n v="2020"/>
    <n v="21609"/>
  </r>
  <r>
    <s v="WD 6"/>
    <s v="18 N. Woodland Ave, New York NY 10025"/>
    <s v="Ray Hernandez"/>
    <s v="(609) 345-8163"/>
    <x v="3"/>
    <s v="Yes"/>
    <s v="Yes"/>
    <s v="Yes"/>
    <s v="No"/>
    <s v="No"/>
    <s v="Yes"/>
    <s v="No"/>
    <n v="1497"/>
    <n v="1768"/>
    <n v="2804"/>
    <n v="5718"/>
    <n v="9822"/>
    <n v="0.60045892388204325"/>
    <n v="2021"/>
    <n v="21609"/>
  </r>
  <r>
    <s v="WD 7"/>
    <s v="65 Lower River Ave, Bronx NY 10465"/>
    <s v="Thomas Stewart"/>
    <s v="(381) 643-1230"/>
    <x v="3"/>
    <s v="Yes"/>
    <s v="Yes"/>
    <s v="Yes"/>
    <s v="No"/>
    <s v="No"/>
    <s v="Yes"/>
    <s v="No"/>
    <n v="1082"/>
    <n v="3353"/>
    <n v="6351"/>
    <n v="8550"/>
    <n v="9272"/>
    <n v="0.71094693671276654"/>
    <n v="2017"/>
    <n v="28608"/>
  </r>
  <r>
    <s v="WD 7"/>
    <s v="65 Lower River Ave, Bronx NY 10465"/>
    <s v="Thomas Stewart"/>
    <s v="(381) 643-1230"/>
    <x v="3"/>
    <s v="Yes"/>
    <s v="Yes"/>
    <s v="Yes"/>
    <s v="No"/>
    <s v="No"/>
    <s v="Yes"/>
    <s v="No"/>
    <n v="1082"/>
    <n v="3353"/>
    <n v="6351"/>
    <n v="8550"/>
    <n v="9272"/>
    <n v="0.71094693671276654"/>
    <n v="2018"/>
    <n v="28608"/>
  </r>
  <r>
    <s v="WD 7"/>
    <s v="65 Lower River Ave, Bronx NY 10465"/>
    <s v="Thomas Stewart"/>
    <s v="(381) 643-1230"/>
    <x v="3"/>
    <s v="Yes"/>
    <s v="Yes"/>
    <s v="Yes"/>
    <s v="No"/>
    <s v="No"/>
    <s v="Yes"/>
    <s v="No"/>
    <n v="1082"/>
    <n v="3353"/>
    <n v="6351"/>
    <n v="8550"/>
    <n v="9272"/>
    <n v="0.71094693671276654"/>
    <n v="2019"/>
    <n v="28608"/>
  </r>
  <r>
    <s v="WD 7"/>
    <s v="65 Lower River Ave, Bronx NY 10465"/>
    <s v="Thomas Stewart"/>
    <s v="(381) 643-1230"/>
    <x v="3"/>
    <s v="Yes"/>
    <s v="Yes"/>
    <s v="Yes"/>
    <s v="No"/>
    <s v="No"/>
    <s v="Yes"/>
    <s v="No"/>
    <n v="1082"/>
    <n v="3353"/>
    <n v="6351"/>
    <n v="8550"/>
    <n v="9272"/>
    <n v="0.71094693671276654"/>
    <n v="2020"/>
    <n v="28608"/>
  </r>
  <r>
    <s v="WD 7"/>
    <s v="65 Lower River Ave, Bronx NY 10465"/>
    <s v="Thomas Stewart"/>
    <s v="(381) 643-1230"/>
    <x v="3"/>
    <s v="Yes"/>
    <s v="Yes"/>
    <s v="Yes"/>
    <s v="No"/>
    <s v="No"/>
    <s v="Yes"/>
    <s v="No"/>
    <n v="1082"/>
    <n v="3353"/>
    <n v="6351"/>
    <n v="8550"/>
    <n v="9272"/>
    <n v="0.71094693671276654"/>
    <n v="2021"/>
    <n v="28608"/>
  </r>
  <r>
    <s v="WD 8"/>
    <s v="8680 Alderwood St, New York NY 10032"/>
    <s v="Henry Lange"/>
    <s v="(293) 473-1512"/>
    <x v="3"/>
    <s v="Yes"/>
    <s v="Yes"/>
    <s v="No"/>
    <s v="No"/>
    <s v="No"/>
    <s v="Yes"/>
    <s v="No"/>
    <n v="9791"/>
    <n v="9610"/>
    <n v="7534"/>
    <n v="5080"/>
    <n v="4936"/>
    <n v="-0.15736979056747447"/>
    <n v="2017"/>
    <n v="36951"/>
  </r>
  <r>
    <s v="WD 8"/>
    <s v="8680 Alderwood St, New York NY 10032"/>
    <s v="Henry Lange"/>
    <s v="(293) 473-1512"/>
    <x v="3"/>
    <s v="Yes"/>
    <s v="Yes"/>
    <s v="No"/>
    <s v="No"/>
    <s v="No"/>
    <s v="Yes"/>
    <s v="No"/>
    <n v="9791"/>
    <n v="9610"/>
    <n v="7534"/>
    <n v="5080"/>
    <n v="4936"/>
    <n v="-0.15736979056747447"/>
    <n v="2018"/>
    <n v="36951"/>
  </r>
  <r>
    <s v="WD 8"/>
    <s v="8680 Alderwood St, New York NY 10032"/>
    <s v="Henry Lange"/>
    <s v="(293) 473-1512"/>
    <x v="3"/>
    <s v="Yes"/>
    <s v="Yes"/>
    <s v="No"/>
    <s v="No"/>
    <s v="No"/>
    <s v="Yes"/>
    <s v="No"/>
    <n v="9791"/>
    <n v="9610"/>
    <n v="7534"/>
    <n v="5080"/>
    <n v="4936"/>
    <n v="-0.15736979056747447"/>
    <n v="2019"/>
    <n v="36951"/>
  </r>
  <r>
    <s v="WD 8"/>
    <s v="8680 Alderwood St, New York NY 10032"/>
    <s v="Henry Lange"/>
    <s v="(293) 473-1512"/>
    <x v="3"/>
    <s v="Yes"/>
    <s v="Yes"/>
    <s v="No"/>
    <s v="No"/>
    <s v="No"/>
    <s v="Yes"/>
    <s v="No"/>
    <n v="9791"/>
    <n v="9610"/>
    <n v="7534"/>
    <n v="5080"/>
    <n v="4936"/>
    <n v="-0.15736979056747447"/>
    <n v="2020"/>
    <n v="36951"/>
  </r>
  <r>
    <s v="WD 8"/>
    <s v="8680 Alderwood St, New York NY 10032"/>
    <s v="Henry Lange"/>
    <s v="(293) 473-1512"/>
    <x v="3"/>
    <s v="Yes"/>
    <s v="Yes"/>
    <s v="No"/>
    <s v="No"/>
    <s v="No"/>
    <s v="Yes"/>
    <s v="No"/>
    <n v="9791"/>
    <n v="9610"/>
    <n v="7534"/>
    <n v="5080"/>
    <n v="4936"/>
    <n v="-0.15736979056747447"/>
    <n v="2021"/>
    <n v="36951"/>
  </r>
  <r>
    <s v="WD 9"/>
    <s v="8388 Gonzales St, Brooklyn NY 11228"/>
    <s v="Danielle Tomas"/>
    <s v="(459) 261-2301"/>
    <x v="3"/>
    <s v="Yes"/>
    <s v="Yes"/>
    <s v="Yes"/>
    <s v="No"/>
    <s v="No"/>
    <s v="Yes"/>
    <s v="No"/>
    <n v="1357"/>
    <n v="4189"/>
    <n v="5407"/>
    <n v="6233"/>
    <n v="9681"/>
    <n v="0.63431246502429839"/>
    <n v="2017"/>
    <n v="26867"/>
  </r>
  <r>
    <s v="WD 9"/>
    <s v="8388 Gonzales St, Brooklyn NY 11228"/>
    <s v="Danielle Tomas"/>
    <s v="(459) 261-2301"/>
    <x v="3"/>
    <s v="Yes"/>
    <s v="Yes"/>
    <s v="Yes"/>
    <s v="No"/>
    <s v="No"/>
    <s v="Yes"/>
    <s v="No"/>
    <n v="1357"/>
    <n v="4189"/>
    <n v="5407"/>
    <n v="6233"/>
    <n v="9681"/>
    <n v="0.63431246502429839"/>
    <n v="2018"/>
    <n v="26867"/>
  </r>
  <r>
    <s v="WD 9"/>
    <s v="8388 Gonzales St, Brooklyn NY 11228"/>
    <s v="Danielle Tomas"/>
    <s v="(459) 261-2301"/>
    <x v="3"/>
    <s v="Yes"/>
    <s v="Yes"/>
    <s v="Yes"/>
    <s v="No"/>
    <s v="No"/>
    <s v="Yes"/>
    <s v="No"/>
    <n v="1357"/>
    <n v="4189"/>
    <n v="5407"/>
    <n v="6233"/>
    <n v="9681"/>
    <n v="0.63431246502429839"/>
    <n v="2019"/>
    <n v="26867"/>
  </r>
  <r>
    <s v="WD 9"/>
    <s v="8388 Gonzales St, Brooklyn NY 11228"/>
    <s v="Danielle Tomas"/>
    <s v="(459) 261-2301"/>
    <x v="3"/>
    <s v="Yes"/>
    <s v="Yes"/>
    <s v="Yes"/>
    <s v="No"/>
    <s v="No"/>
    <s v="Yes"/>
    <s v="No"/>
    <n v="1357"/>
    <n v="4189"/>
    <n v="5407"/>
    <n v="6233"/>
    <n v="9681"/>
    <n v="0.63431246502429839"/>
    <n v="2020"/>
    <n v="26867"/>
  </r>
  <r>
    <s v="WD 9"/>
    <s v="8388 Gonzales St, Brooklyn NY 11228"/>
    <s v="Danielle Tomas"/>
    <s v="(459) 261-2301"/>
    <x v="3"/>
    <s v="Yes"/>
    <s v="Yes"/>
    <s v="Yes"/>
    <s v="No"/>
    <s v="No"/>
    <s v="Yes"/>
    <s v="No"/>
    <n v="1357"/>
    <n v="4189"/>
    <n v="5407"/>
    <n v="6233"/>
    <n v="9681"/>
    <n v="0.63431246502429839"/>
    <n v="2021"/>
    <n v="26867"/>
  </r>
  <r>
    <s v="WD 10"/>
    <s v="9760 Taylor Dr, Brooklyn NY 11211"/>
    <s v="Joe Schimke"/>
    <s v="(936) 816-9148"/>
    <x v="3"/>
    <s v="Yes"/>
    <s v="No"/>
    <s v="No"/>
    <s v="No"/>
    <s v="No"/>
    <s v="Yes"/>
    <s v="No"/>
    <n v="576"/>
    <n v="2628"/>
    <n v="3612"/>
    <n v="5066"/>
    <n v="5156"/>
    <n v="0.72970725225475852"/>
    <n v="2017"/>
    <n v="17038"/>
  </r>
  <r>
    <s v="WD 10"/>
    <s v="9760 Taylor Dr, Brooklyn NY 11211"/>
    <s v="Joe Schimke"/>
    <s v="(936) 816-9148"/>
    <x v="3"/>
    <s v="Yes"/>
    <s v="No"/>
    <s v="No"/>
    <s v="No"/>
    <s v="No"/>
    <s v="Yes"/>
    <s v="No"/>
    <n v="576"/>
    <n v="2628"/>
    <n v="3612"/>
    <n v="5066"/>
    <n v="5156"/>
    <n v="0.72970725225475852"/>
    <n v="2018"/>
    <n v="17038"/>
  </r>
  <r>
    <s v="WD 10"/>
    <s v="9760 Taylor Dr, Brooklyn NY 11211"/>
    <s v="Joe Schimke"/>
    <s v="(936) 816-9148"/>
    <x v="3"/>
    <s v="Yes"/>
    <s v="No"/>
    <s v="No"/>
    <s v="No"/>
    <s v="No"/>
    <s v="Yes"/>
    <s v="No"/>
    <n v="576"/>
    <n v="2628"/>
    <n v="3612"/>
    <n v="5066"/>
    <n v="5156"/>
    <n v="0.72970725225475852"/>
    <n v="2019"/>
    <n v="17038"/>
  </r>
  <r>
    <s v="WD 10"/>
    <s v="9760 Taylor Dr, Brooklyn NY 11211"/>
    <s v="Joe Schimke"/>
    <s v="(936) 816-9148"/>
    <x v="3"/>
    <s v="Yes"/>
    <s v="No"/>
    <s v="No"/>
    <s v="No"/>
    <s v="No"/>
    <s v="Yes"/>
    <s v="No"/>
    <n v="576"/>
    <n v="2628"/>
    <n v="3612"/>
    <n v="5066"/>
    <n v="5156"/>
    <n v="0.72970725225475852"/>
    <n v="2020"/>
    <n v="17038"/>
  </r>
  <r>
    <s v="WD 10"/>
    <s v="9760 Taylor Dr, Brooklyn NY 11211"/>
    <s v="Joe Schimke"/>
    <s v="(936) 816-9148"/>
    <x v="3"/>
    <s v="Yes"/>
    <s v="No"/>
    <s v="No"/>
    <s v="No"/>
    <s v="No"/>
    <s v="Yes"/>
    <s v="No"/>
    <n v="576"/>
    <n v="2628"/>
    <n v="3612"/>
    <n v="5066"/>
    <n v="5156"/>
    <n v="0.72970725225475852"/>
    <n v="2021"/>
    <n v="17038"/>
  </r>
  <r>
    <s v="WD 11"/>
    <s v="419 E. Henry Ave, New York NY 10031"/>
    <s v="Carlos Jackson"/>
    <s v="(201) 363-0653"/>
    <x v="3"/>
    <s v="Yes"/>
    <s v="Yes"/>
    <s v="Yes"/>
    <s v="No"/>
    <s v="No"/>
    <s v="Yes"/>
    <s v="No"/>
    <n v="128"/>
    <n v="416"/>
    <n v="747"/>
    <n v="1028"/>
    <n v="6357"/>
    <n v="1.6546701130112136"/>
    <n v="2017"/>
    <n v="8676"/>
  </r>
  <r>
    <s v="WD 11"/>
    <s v="419 E. Henry Ave, New York NY 10031"/>
    <s v="Carlos Jackson"/>
    <s v="(201) 363-0653"/>
    <x v="3"/>
    <s v="Yes"/>
    <s v="Yes"/>
    <s v="Yes"/>
    <s v="No"/>
    <s v="No"/>
    <s v="Yes"/>
    <s v="No"/>
    <n v="128"/>
    <n v="416"/>
    <n v="747"/>
    <n v="1028"/>
    <n v="6357"/>
    <n v="1.6546701130112136"/>
    <n v="2018"/>
    <n v="8676"/>
  </r>
  <r>
    <s v="WD 11"/>
    <s v="419 E. Henry Ave, New York NY 10031"/>
    <s v="Carlos Jackson"/>
    <s v="(201) 363-0653"/>
    <x v="3"/>
    <s v="Yes"/>
    <s v="Yes"/>
    <s v="Yes"/>
    <s v="No"/>
    <s v="No"/>
    <s v="Yes"/>
    <s v="No"/>
    <n v="128"/>
    <n v="416"/>
    <n v="747"/>
    <n v="1028"/>
    <n v="6357"/>
    <n v="1.6546701130112136"/>
    <n v="2019"/>
    <n v="8676"/>
  </r>
  <r>
    <s v="WD 11"/>
    <s v="419 E. Henry Ave, New York NY 10031"/>
    <s v="Carlos Jackson"/>
    <s v="(201) 363-0653"/>
    <x v="3"/>
    <s v="Yes"/>
    <s v="Yes"/>
    <s v="Yes"/>
    <s v="No"/>
    <s v="No"/>
    <s v="Yes"/>
    <s v="No"/>
    <n v="128"/>
    <n v="416"/>
    <n v="747"/>
    <n v="1028"/>
    <n v="6357"/>
    <n v="1.6546701130112136"/>
    <n v="2020"/>
    <n v="8676"/>
  </r>
  <r>
    <s v="WD 11"/>
    <s v="419 E. Henry Ave, New York NY 10031"/>
    <s v="Carlos Jackson"/>
    <s v="(201) 363-0653"/>
    <x v="3"/>
    <s v="Yes"/>
    <s v="Yes"/>
    <s v="Yes"/>
    <s v="No"/>
    <s v="No"/>
    <s v="Yes"/>
    <s v="No"/>
    <n v="128"/>
    <n v="416"/>
    <n v="747"/>
    <n v="1028"/>
    <n v="6357"/>
    <n v="1.6546701130112136"/>
    <n v="2021"/>
    <n v="8676"/>
  </r>
  <r>
    <s v="WD 12"/>
    <s v="8083 8th St, Brooklyn NY 11209"/>
    <s v="Russell Wallace"/>
    <s v="(237) 890-0247"/>
    <x v="3"/>
    <s v="Yes"/>
    <s v="No"/>
    <s v="No"/>
    <s v="No"/>
    <s v="No"/>
    <s v="No"/>
    <s v="No"/>
    <n v="8034"/>
    <n v="6541"/>
    <n v="3311"/>
    <n v="3254"/>
    <n v="2687"/>
    <n v="-0.23952671916055424"/>
    <n v="2017"/>
    <n v="23827"/>
  </r>
  <r>
    <s v="WD 12"/>
    <s v="8083 8th St, Brooklyn NY 11209"/>
    <s v="Russell Wallace"/>
    <s v="(237) 890-0247"/>
    <x v="3"/>
    <s v="Yes"/>
    <s v="No"/>
    <s v="No"/>
    <s v="No"/>
    <s v="No"/>
    <s v="No"/>
    <s v="No"/>
    <n v="8034"/>
    <n v="6541"/>
    <n v="3311"/>
    <n v="3254"/>
    <n v="2687"/>
    <n v="-0.23952671916055424"/>
    <n v="2018"/>
    <n v="23827"/>
  </r>
  <r>
    <s v="WD 12"/>
    <s v="8083 8th St, Brooklyn NY 11209"/>
    <s v="Russell Wallace"/>
    <s v="(237) 890-0247"/>
    <x v="3"/>
    <s v="Yes"/>
    <s v="No"/>
    <s v="No"/>
    <s v="No"/>
    <s v="No"/>
    <s v="No"/>
    <s v="No"/>
    <n v="8034"/>
    <n v="6541"/>
    <n v="3311"/>
    <n v="3254"/>
    <n v="2687"/>
    <n v="-0.23952671916055424"/>
    <n v="2019"/>
    <n v="23827"/>
  </r>
  <r>
    <s v="WD 12"/>
    <s v="8083 8th St, Brooklyn NY 11209"/>
    <s v="Russell Wallace"/>
    <s v="(237) 890-0247"/>
    <x v="3"/>
    <s v="Yes"/>
    <s v="No"/>
    <s v="No"/>
    <s v="No"/>
    <s v="No"/>
    <s v="No"/>
    <s v="No"/>
    <n v="8034"/>
    <n v="6541"/>
    <n v="3311"/>
    <n v="3254"/>
    <n v="2687"/>
    <n v="-0.23952671916055424"/>
    <n v="2020"/>
    <n v="23827"/>
  </r>
  <r>
    <s v="WD 12"/>
    <s v="8083 8th St, Brooklyn NY 11209"/>
    <s v="Russell Wallace"/>
    <s v="(237) 890-0247"/>
    <x v="3"/>
    <s v="Yes"/>
    <s v="No"/>
    <s v="No"/>
    <s v="No"/>
    <s v="No"/>
    <s v="No"/>
    <s v="No"/>
    <n v="8034"/>
    <n v="6541"/>
    <n v="3311"/>
    <n v="3254"/>
    <n v="2687"/>
    <n v="-0.23952671916055424"/>
    <n v="2021"/>
    <n v="23827"/>
  </r>
  <r>
    <s v="WD 13"/>
    <s v="2 Rock Maple Ave, New York NY 10029"/>
    <s v="Shameka West"/>
    <s v="(488) 656-0761"/>
    <x v="3"/>
    <s v="Yes"/>
    <s v="Yes"/>
    <s v="Yes"/>
    <s v="No"/>
    <s v="No"/>
    <s v="No"/>
    <s v="No"/>
    <n v="1263"/>
    <n v="2517"/>
    <n v="8042"/>
    <n v="8222"/>
    <n v="9686"/>
    <n v="0.66412244620782168"/>
    <n v="2017"/>
    <n v="29730"/>
  </r>
  <r>
    <s v="WD 13"/>
    <s v="2 Rock Maple Ave, New York NY 10029"/>
    <s v="Shameka West"/>
    <s v="(488) 656-0761"/>
    <x v="3"/>
    <s v="Yes"/>
    <s v="Yes"/>
    <s v="Yes"/>
    <s v="No"/>
    <s v="No"/>
    <s v="No"/>
    <s v="No"/>
    <n v="1263"/>
    <n v="2517"/>
    <n v="8042"/>
    <n v="8222"/>
    <n v="9686"/>
    <n v="0.66412244620782168"/>
    <n v="2018"/>
    <n v="29730"/>
  </r>
  <r>
    <s v="WD 13"/>
    <s v="2 Rock Maple Ave, New York NY 10029"/>
    <s v="Shameka West"/>
    <s v="(488) 656-0761"/>
    <x v="3"/>
    <s v="Yes"/>
    <s v="Yes"/>
    <s v="Yes"/>
    <s v="No"/>
    <s v="No"/>
    <s v="No"/>
    <s v="No"/>
    <n v="1263"/>
    <n v="2517"/>
    <n v="8042"/>
    <n v="8222"/>
    <n v="9686"/>
    <n v="0.66412244620782168"/>
    <n v="2019"/>
    <n v="29730"/>
  </r>
  <r>
    <s v="WD 13"/>
    <s v="2 Rock Maple Ave, New York NY 10029"/>
    <s v="Shameka West"/>
    <s v="(488) 656-0761"/>
    <x v="3"/>
    <s v="Yes"/>
    <s v="Yes"/>
    <s v="Yes"/>
    <s v="No"/>
    <s v="No"/>
    <s v="No"/>
    <s v="No"/>
    <n v="1263"/>
    <n v="2517"/>
    <n v="8042"/>
    <n v="8222"/>
    <n v="9686"/>
    <n v="0.66412244620782168"/>
    <n v="2020"/>
    <n v="29730"/>
  </r>
  <r>
    <s v="WD 13"/>
    <s v="2 Rock Maple Ave, New York NY 10029"/>
    <s v="Shameka West"/>
    <s v="(488) 656-0761"/>
    <x v="3"/>
    <s v="Yes"/>
    <s v="Yes"/>
    <s v="Yes"/>
    <s v="No"/>
    <s v="No"/>
    <s v="No"/>
    <s v="No"/>
    <n v="1263"/>
    <n v="2517"/>
    <n v="8042"/>
    <n v="8222"/>
    <n v="9686"/>
    <n v="0.66412244620782168"/>
    <n v="2021"/>
    <n v="29730"/>
  </r>
  <r>
    <s v="WD 14"/>
    <s v="9577 Nicolls Ave, Staten Island NY 10312"/>
    <s v="Kevin Fleming"/>
    <s v="(650) 848-8284"/>
    <x v="3"/>
    <s v="Yes"/>
    <s v="Yes"/>
    <s v="Yes"/>
    <s v="No"/>
    <s v="No"/>
    <s v="No"/>
    <s v="No"/>
    <n v="1032"/>
    <n v="3919"/>
    <n v="4466"/>
    <n v="5568"/>
    <n v="6476"/>
    <n v="0.58272982283102692"/>
    <n v="2017"/>
    <n v="21461"/>
  </r>
  <r>
    <s v="WD 14"/>
    <s v="9577 Nicolls Ave, Staten Island NY 10312"/>
    <s v="Kevin Fleming"/>
    <s v="(650) 848-8284"/>
    <x v="3"/>
    <s v="Yes"/>
    <s v="Yes"/>
    <s v="Yes"/>
    <s v="No"/>
    <s v="No"/>
    <s v="No"/>
    <s v="No"/>
    <n v="1032"/>
    <n v="3919"/>
    <n v="4466"/>
    <n v="5568"/>
    <n v="6476"/>
    <n v="0.58272982283102692"/>
    <n v="2018"/>
    <n v="21461"/>
  </r>
  <r>
    <s v="WD 14"/>
    <s v="9577 Nicolls Ave, Staten Island NY 10312"/>
    <s v="Kevin Fleming"/>
    <s v="(650) 848-8284"/>
    <x v="3"/>
    <s v="Yes"/>
    <s v="Yes"/>
    <s v="Yes"/>
    <s v="No"/>
    <s v="No"/>
    <s v="No"/>
    <s v="No"/>
    <n v="1032"/>
    <n v="3919"/>
    <n v="4466"/>
    <n v="5568"/>
    <n v="6476"/>
    <n v="0.58272982283102692"/>
    <n v="2019"/>
    <n v="21461"/>
  </r>
  <r>
    <s v="WD 14"/>
    <s v="9577 Nicolls Ave, Staten Island NY 10312"/>
    <s v="Kevin Fleming"/>
    <s v="(650) 848-8284"/>
    <x v="3"/>
    <s v="Yes"/>
    <s v="Yes"/>
    <s v="Yes"/>
    <s v="No"/>
    <s v="No"/>
    <s v="No"/>
    <s v="No"/>
    <n v="1032"/>
    <n v="3919"/>
    <n v="4466"/>
    <n v="5568"/>
    <n v="6476"/>
    <n v="0.58272982283102692"/>
    <n v="2020"/>
    <n v="21461"/>
  </r>
  <r>
    <s v="WD 14"/>
    <s v="9577 Nicolls Ave, Staten Island NY 10312"/>
    <s v="Kevin Fleming"/>
    <s v="(650) 848-8284"/>
    <x v="3"/>
    <s v="Yes"/>
    <s v="Yes"/>
    <s v="Yes"/>
    <s v="No"/>
    <s v="No"/>
    <s v="No"/>
    <s v="No"/>
    <n v="1032"/>
    <n v="3919"/>
    <n v="4466"/>
    <n v="5568"/>
    <n v="6476"/>
    <n v="0.58272982283102692"/>
    <n v="2021"/>
    <n v="21461"/>
  </r>
  <r>
    <s v="WD 15"/>
    <s v="174 Del Monte St, Brooklyn NY 11224"/>
    <s v="Anna Grey"/>
    <s v="(980) 437-1451"/>
    <x v="3"/>
    <s v="Yes"/>
    <s v="Yes"/>
    <s v="Yes"/>
    <s v="No"/>
    <s v="No"/>
    <s v="No"/>
    <s v="No"/>
    <n v="1014"/>
    <n v="2254"/>
    <n v="4534"/>
    <n v="6796"/>
    <n v="7730"/>
    <n v="0.66163405613342663"/>
    <n v="2017"/>
    <n v="22328"/>
  </r>
  <r>
    <s v="WD 15"/>
    <s v="174 Del Monte St, Brooklyn NY 11224"/>
    <s v="Anna Grey"/>
    <s v="(980) 437-1451"/>
    <x v="3"/>
    <s v="Yes"/>
    <s v="Yes"/>
    <s v="Yes"/>
    <s v="No"/>
    <s v="No"/>
    <s v="No"/>
    <s v="No"/>
    <n v="1014"/>
    <n v="2254"/>
    <n v="4534"/>
    <n v="6796"/>
    <n v="7730"/>
    <n v="0.66163405613342663"/>
    <n v="2018"/>
    <n v="22328"/>
  </r>
  <r>
    <s v="WD 15"/>
    <s v="174 Del Monte St, Brooklyn NY 11224"/>
    <s v="Anna Grey"/>
    <s v="(980) 437-1451"/>
    <x v="3"/>
    <s v="Yes"/>
    <s v="Yes"/>
    <s v="Yes"/>
    <s v="No"/>
    <s v="No"/>
    <s v="No"/>
    <s v="No"/>
    <n v="1014"/>
    <n v="2254"/>
    <n v="4534"/>
    <n v="6796"/>
    <n v="7730"/>
    <n v="0.66163405613342663"/>
    <n v="2019"/>
    <n v="22328"/>
  </r>
  <r>
    <s v="WD 15"/>
    <s v="174 Del Monte St, Brooklyn NY 11224"/>
    <s v="Anna Grey"/>
    <s v="(980) 437-1451"/>
    <x v="3"/>
    <s v="Yes"/>
    <s v="Yes"/>
    <s v="Yes"/>
    <s v="No"/>
    <s v="No"/>
    <s v="No"/>
    <s v="No"/>
    <n v="1014"/>
    <n v="2254"/>
    <n v="4534"/>
    <n v="6796"/>
    <n v="7730"/>
    <n v="0.66163405613342663"/>
    <n v="2020"/>
    <n v="22328"/>
  </r>
  <r>
    <s v="WD 15"/>
    <s v="174 Del Monte St, Brooklyn NY 11224"/>
    <s v="Anna Grey"/>
    <s v="(980) 437-1451"/>
    <x v="3"/>
    <s v="Yes"/>
    <s v="Yes"/>
    <s v="Yes"/>
    <s v="No"/>
    <s v="No"/>
    <s v="No"/>
    <s v="No"/>
    <n v="1014"/>
    <n v="2254"/>
    <n v="4534"/>
    <n v="6796"/>
    <n v="7730"/>
    <n v="0.66163405613342663"/>
    <n v="2021"/>
    <n v="2232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Brooklyn NY 11201"/>
    <s v="Dorothy Rizzo"/>
    <s v="(880) 283-6803"/>
    <x v="0"/>
    <s v="Yes"/>
    <s v="Yes"/>
    <s v="Yes"/>
    <s v="Yes"/>
    <s v="Yes"/>
    <s v="Yes"/>
    <s v="Yes"/>
    <n v="1982"/>
    <n v="5388"/>
    <n v="7063"/>
    <n v="7208"/>
    <n v="9093"/>
    <n v="0.46352749292411066"/>
    <n v="30734"/>
  </r>
  <r>
    <x v="1"/>
    <s v="3685 Morningview Lane, New York NY 10013"/>
    <s v="Lawson Moore"/>
    <s v="(711) 426-7350"/>
    <x v="0"/>
    <s v="Yes"/>
    <s v="Yes"/>
    <s v="Yes"/>
    <s v="No"/>
    <s v="Yes"/>
    <s v="Yes"/>
    <s v="Yes"/>
    <n v="2786"/>
    <n v="3804"/>
    <n v="4121"/>
    <n v="6210"/>
    <n v="6909"/>
    <n v="0.25489826874508914"/>
    <n v="23830"/>
  </r>
  <r>
    <x v="2"/>
    <s v="2285 Ladybug Drive, New York NY 10013"/>
    <s v="Vin Hudson"/>
    <s v="(952) 952-5573"/>
    <x v="0"/>
    <s v="Yes"/>
    <s v="Yes"/>
    <s v="Yes"/>
    <s v="Yes"/>
    <s v="Yes"/>
    <s v="Yes"/>
    <s v="Yes"/>
    <n v="1209"/>
    <n v="1534"/>
    <n v="1634"/>
    <n v="4302"/>
    <n v="9768"/>
    <n v="0.68595057009486848"/>
    <n v="18447"/>
  </r>
  <r>
    <x v="3"/>
    <s v="2930 Southern Street, New York NY 10005"/>
    <s v="Susana Huels"/>
    <s v="(491) 505-6064"/>
    <x v="0"/>
    <s v="Yes"/>
    <s v="Yes"/>
    <s v="Yes"/>
    <s v="Yes"/>
    <s v="Yes"/>
    <s v="Yes"/>
    <s v="Yes"/>
    <n v="906"/>
    <n v="1251"/>
    <n v="2897"/>
    <n v="4499"/>
    <n v="9428"/>
    <n v="0.79606828454142997"/>
    <n v="18981"/>
  </r>
  <r>
    <x v="4"/>
    <s v="2807 Geraldine Lane, New York NY 10004"/>
    <s v="Shanna Hettinger"/>
    <s v="(412) 570-0596"/>
    <x v="0"/>
    <s v="Yes"/>
    <s v="Yes"/>
    <s v="No"/>
    <s v="Yes"/>
    <s v="Yes"/>
    <s v="Yes"/>
    <s v="Yes"/>
    <n v="1421"/>
    <n v="1893"/>
    <n v="2722"/>
    <n v="4410"/>
    <n v="5873"/>
    <n v="0.42582583880267388"/>
    <n v="16319"/>
  </r>
  <r>
    <x v="5"/>
    <s v="7778 Cherry Road, Bronx NY 10467"/>
    <s v="Roy McGlynn"/>
    <s v="(594) 807-4187"/>
    <x v="0"/>
    <s v="Yes"/>
    <s v="Yes"/>
    <s v="Yes"/>
    <s v="No"/>
    <s v="Yes"/>
    <s v="Yes"/>
    <s v="No"/>
    <n v="2341"/>
    <n v="6105"/>
    <n v="7777"/>
    <n v="7891"/>
    <n v="8758"/>
    <n v="0.390755806385503"/>
    <n v="32872"/>
  </r>
  <r>
    <x v="6"/>
    <s v="48 Winchester Avenue, New York NY 10024"/>
    <s v="Lorena Posacco"/>
    <s v="(678) 294-8103"/>
    <x v="0"/>
    <s v="Yes"/>
    <s v="No"/>
    <s v="No"/>
    <s v="No"/>
    <s v="No"/>
    <s v="Yes"/>
    <s v="No"/>
    <n v="9252"/>
    <n v="8499"/>
    <n v="991"/>
    <n v="448"/>
    <n v="211"/>
    <n v="-0.61139202601329412"/>
    <n v="19401"/>
  </r>
  <r>
    <x v="7"/>
    <s v="8735 Squaw Creek Drive, Brooklyn NY 11214"/>
    <s v="Juanita Wisozk"/>
    <s v="(305) 531-1310"/>
    <x v="0"/>
    <s v="Yes"/>
    <s v="No"/>
    <s v="Yes"/>
    <s v="Yes"/>
    <s v="No"/>
    <s v="Yes"/>
    <s v="No"/>
    <n v="1581"/>
    <n v="4799"/>
    <n v="6582"/>
    <n v="9024"/>
    <n v="9759"/>
    <n v="0.57622554654037406"/>
    <n v="31745"/>
  </r>
  <r>
    <x v="8"/>
    <s v="267 Third Road, New York NY 10034"/>
    <s v="Velma Riley"/>
    <s v="(697) 543-0310"/>
    <x v="0"/>
    <s v="Yes"/>
    <s v="No"/>
    <s v="No"/>
    <s v="No"/>
    <s v="No"/>
    <s v="Yes"/>
    <s v="No"/>
    <n v="9766"/>
    <n v="8049"/>
    <n v="5556"/>
    <n v="5202"/>
    <n v="2373"/>
    <n v="-0.29790601141591733"/>
    <n v="30946"/>
  </r>
  <r>
    <x v="9"/>
    <s v="102 Coffee Court, Bronx NY 10461"/>
    <s v="Holly Gaines"/>
    <s v="(277) 456-4626"/>
    <x v="0"/>
    <s v="Yes"/>
    <s v="Yes"/>
    <s v="No"/>
    <s v="Yes"/>
    <s v="No"/>
    <s v="Yes"/>
    <s v="No"/>
    <n v="1530"/>
    <n v="1620"/>
    <n v="2027"/>
    <n v="4881"/>
    <n v="6002"/>
    <n v="0.40734683274409145"/>
    <n v="16060"/>
  </r>
  <r>
    <x v="10"/>
    <s v="44 W. Pheasant Street, Brooklyn NY 11233"/>
    <s v="Gary Brown"/>
    <s v="(459) 968-9453"/>
    <x v="0"/>
    <s v="Yes"/>
    <s v="No"/>
    <s v="No"/>
    <s v="No"/>
    <s v="No"/>
    <s v="No"/>
    <s v="No"/>
    <n v="7555"/>
    <n v="6551"/>
    <n v="5188"/>
    <n v="3436"/>
    <n v="2359"/>
    <n v="-0.25247905109930902"/>
    <n v="25089"/>
  </r>
  <r>
    <x v="11"/>
    <s v="7488 N. Marconi Ave, Brooklyn NY 11237"/>
    <s v="Jeffrey Akins"/>
    <s v="(313) 417-8968"/>
    <x v="0"/>
    <s v="Yes"/>
    <s v="No"/>
    <s v="No"/>
    <s v="No"/>
    <s v="No"/>
    <s v="No"/>
    <s v="No"/>
    <n v="1532"/>
    <n v="2678"/>
    <n v="4068"/>
    <n v="4278"/>
    <n v="5382"/>
    <n v="0.3690560602470212"/>
    <n v="17938"/>
  </r>
  <r>
    <x v="12"/>
    <s v="9575 Shipley Court, Brooklyn NY 11201"/>
    <s v="Tim Young"/>
    <s v="(876) 653-1727"/>
    <x v="0"/>
    <s v="Yes"/>
    <s v="No"/>
    <s v="Yes"/>
    <s v="Yes"/>
    <s v="Yes"/>
    <s v="Yes"/>
    <s v="Yes"/>
    <n v="24"/>
    <n v="1797"/>
    <n v="3548"/>
    <n v="3668"/>
    <n v="8592"/>
    <n v="3.3498147004699526"/>
    <n v="17629"/>
  </r>
  <r>
    <x v="13"/>
    <s v="8156 Lake View Street, New York, NY 10025"/>
    <s v="Debra Kroll"/>
    <s v="(628) 832-4986"/>
    <x v="0"/>
    <s v="Yes"/>
    <s v="Yes"/>
    <s v="Yes"/>
    <s v="Yes"/>
    <s v="Yes"/>
    <s v="Yes"/>
    <s v="Yes"/>
    <n v="861"/>
    <n v="1314"/>
    <n v="1810"/>
    <n v="6510"/>
    <n v="9271"/>
    <n v="0.81146879617010592"/>
    <n v="19766"/>
  </r>
  <r>
    <x v="14"/>
    <s v="44 Madison Dr, New York NY 10032"/>
    <s v="Kelly Boyd"/>
    <s v="(220) 929-0797"/>
    <x v="0"/>
    <s v="Yes"/>
    <s v="Yes"/>
    <s v="No"/>
    <s v="No"/>
    <s v="No"/>
    <s v="No"/>
    <s v="No"/>
    <n v="9058"/>
    <n v="4839"/>
    <n v="4776"/>
    <n v="4024"/>
    <n v="369"/>
    <n v="-0.55073921414194782"/>
    <n v="23066"/>
  </r>
  <r>
    <x v="15"/>
    <s v="9848 Linden St, New York NY 10011"/>
    <s v="Dan Hill"/>
    <s v="(248) 450-0797"/>
    <x v="1"/>
    <s v="Yes"/>
    <s v="Yes"/>
    <s v="No"/>
    <s v="No"/>
    <s v="No"/>
    <s v="No"/>
    <s v="No"/>
    <n v="3501"/>
    <n v="7079"/>
    <n v="7438"/>
    <n v="7443"/>
    <n v="9225"/>
    <n v="0.27407081068210992"/>
    <n v="34686"/>
  </r>
  <r>
    <x v="16"/>
    <s v="805 South Pilgrim Court, Brooklyn NY 11225"/>
    <s v="Javier George"/>
    <s v="(964) 214-3742"/>
    <x v="1"/>
    <s v="Yes"/>
    <s v="Yes"/>
    <s v="No"/>
    <s v="No"/>
    <s v="No"/>
    <s v="No"/>
    <s v="No"/>
    <n v="3916"/>
    <n v="4218"/>
    <n v="5072"/>
    <n v="5201"/>
    <n v="7588"/>
    <n v="0.17983468576187267"/>
    <n v="25995"/>
  </r>
  <r>
    <x v="17"/>
    <s v="9132 Redwood Rd, Bronx NY 10466"/>
    <s v="Christopher Evans"/>
    <s v="(831) 406-6300"/>
    <x v="1"/>
    <s v="Yes"/>
    <s v="Yes"/>
    <s v="No"/>
    <s v="Yes"/>
    <s v="No"/>
    <s v="Yes"/>
    <s v="No"/>
    <n v="700"/>
    <n v="5721"/>
    <n v="6247"/>
    <n v="8495"/>
    <n v="9236"/>
    <n v="0.90588403033885334"/>
    <n v="30399"/>
  </r>
  <r>
    <x v="18"/>
    <s v="3 Warren Drive, New York NY 10040"/>
    <s v="Julie Ross"/>
    <s v="(778) 387-0744"/>
    <x v="1"/>
    <s v="Yes"/>
    <s v="Yes"/>
    <s v="No"/>
    <s v="No"/>
    <s v="No"/>
    <s v="No"/>
    <s v="No"/>
    <n v="9773"/>
    <n v="9179"/>
    <n v="8390"/>
    <n v="8256"/>
    <n v="3815"/>
    <n v="-0.20956409258224717"/>
    <n v="39413"/>
  </r>
  <r>
    <x v="19"/>
    <s v="402 Bridgeton Lane, Bronx NY 10468"/>
    <s v="Bill Callahan"/>
    <s v="(617) 419-7996"/>
    <x v="1"/>
    <s v="Yes"/>
    <s v="Yes"/>
    <s v="No"/>
    <s v="Yes"/>
    <s v="No"/>
    <s v="Yes"/>
    <s v="No"/>
    <n v="73"/>
    <n v="3485"/>
    <n v="4592"/>
    <n v="5143"/>
    <n v="8100"/>
    <n v="2.2455667067018901"/>
    <n v="21393"/>
  </r>
  <r>
    <x v="20"/>
    <s v="6 E. Nichols Ave, New York NY 10027"/>
    <s v="Anthony Brooks"/>
    <s v="(349) 801-7566"/>
    <x v="1"/>
    <s v="Yes"/>
    <s v="Yes"/>
    <s v="No"/>
    <s v="Yes"/>
    <s v="No"/>
    <s v="Yes"/>
    <s v="No"/>
    <n v="238"/>
    <n v="1235"/>
    <n v="1822"/>
    <n v="7074"/>
    <n v="8207"/>
    <n v="1.4232703532020747"/>
    <n v="18576"/>
  </r>
  <r>
    <x v="21"/>
    <s v="323 North Edgewood St, Bronx NY 10457"/>
    <s v="Charlotte Leroux"/>
    <s v="(784) 634-6873"/>
    <x v="1"/>
    <s v="Yes"/>
    <s v="Yes"/>
    <s v="No"/>
    <s v="Yes"/>
    <s v="No"/>
    <s v="Yes"/>
    <s v="No"/>
    <n v="1368"/>
    <n v="3447"/>
    <n v="4535"/>
    <n v="5476"/>
    <n v="9983"/>
    <n v="0.64359095818904954"/>
    <n v="24809"/>
  </r>
  <r>
    <x v="22"/>
    <s v="484 Thorne St, New York NY 10128"/>
    <s v="Nina Coulter"/>
    <s v="(938) 752-9381"/>
    <x v="1"/>
    <s v="Yes"/>
    <s v="No"/>
    <s v="No"/>
    <s v="No"/>
    <s v="Yes"/>
    <s v="No"/>
    <s v="No"/>
    <n v="8331"/>
    <n v="7667"/>
    <n v="5952"/>
    <n v="1998"/>
    <n v="375"/>
    <n v="-0.53938981874158332"/>
    <n v="24323"/>
  </r>
  <r>
    <x v="23"/>
    <s v="861 Gonzales Lane, Bronx NY 10472"/>
    <s v="Mia Ang"/>
    <s v="(253) 861-1301"/>
    <x v="1"/>
    <s v="Yes"/>
    <s v="Yes"/>
    <s v="No"/>
    <s v="Yes"/>
    <s v="Yes"/>
    <s v="Yes"/>
    <s v="No"/>
    <n v="1779"/>
    <n v="2124"/>
    <n v="2844"/>
    <n v="6877"/>
    <n v="9570"/>
    <n v="0.52294422157633269"/>
    <n v="23194"/>
  </r>
  <r>
    <x v="24"/>
    <s v="267 Randall Mill Dr, New York NY 10033"/>
    <s v="Kathy Rogers"/>
    <s v="(939) 738-6471"/>
    <x v="1"/>
    <s v="Yes"/>
    <s v="Yes"/>
    <s v="No"/>
    <s v="Yes"/>
    <s v="Yes"/>
    <s v="Yes"/>
    <s v="No"/>
    <n v="570"/>
    <n v="1322"/>
    <n v="7279"/>
    <n v="8443"/>
    <n v="9571"/>
    <n v="1.0242801438529217"/>
    <n v="27185"/>
  </r>
  <r>
    <x v="25"/>
    <s v="12 Lees Creek St, Brooklyn NY 11211"/>
    <s v="Rita Varga"/>
    <s v="(754) 696-3109"/>
    <x v="1"/>
    <s v="Yes"/>
    <s v="No"/>
    <s v="No"/>
    <s v="No"/>
    <s v="Yes"/>
    <s v="No"/>
    <s v="No"/>
    <n v="6156"/>
    <n v="6110"/>
    <n v="5791"/>
    <n v="1759"/>
    <n v="969"/>
    <n v="-0.37012221518144006"/>
    <n v="20785"/>
  </r>
  <r>
    <x v="26"/>
    <s v="240 W. Manhattan St, Bronx NY 10462"/>
    <s v="Mel Berkowitz"/>
    <s v="(967) 547-1542"/>
    <x v="1"/>
    <s v="Yes"/>
    <s v="Yes"/>
    <s v="No"/>
    <s v="Yes"/>
    <s v="Yes"/>
    <s v="Yes"/>
    <s v="No"/>
    <n v="209"/>
    <n v="621"/>
    <n v="3098"/>
    <n v="7118"/>
    <n v="8433"/>
    <n v="1.5203389637502625"/>
    <n v="19479"/>
  </r>
  <r>
    <x v="27"/>
    <s v="62 Lower River Road, Staten Island, NY 10306"/>
    <s v="Debra Martin"/>
    <s v="(743) 960-6716"/>
    <x v="1"/>
    <s v="Yes"/>
    <s v="Yes"/>
    <s v="No"/>
    <s v="No"/>
    <s v="No"/>
    <s v="No"/>
    <s v="No"/>
    <n v="6309"/>
    <n v="6227"/>
    <n v="5123"/>
    <n v="4968"/>
    <n v="3857"/>
    <n v="-0.11575568185753915"/>
    <n v="26484"/>
  </r>
  <r>
    <x v="28"/>
    <s v="48 S. Brandywine St, New York NY 10002"/>
    <s v="Deshaun Fletcher"/>
    <s v="(845) 304-6511"/>
    <x v="1"/>
    <s v="Yes"/>
    <s v="Yes"/>
    <s v="No"/>
    <s v="Yes"/>
    <s v="No"/>
    <s v="Yes"/>
    <s v="No"/>
    <n v="712"/>
    <n v="4182"/>
    <n v="6087"/>
    <n v="7494"/>
    <n v="8599"/>
    <n v="0.86419779018759768"/>
    <n v="27074"/>
  </r>
  <r>
    <x v="29"/>
    <s v="5 Tallwood St, Brooklyn NY 11233"/>
    <s v="Kari Lenz"/>
    <s v="(886) 554-5339"/>
    <x v="1"/>
    <s v="Yes"/>
    <s v="Yes"/>
    <s v="No"/>
    <s v="No"/>
    <s v="No"/>
    <s v="No"/>
    <s v="No"/>
    <n v="2390"/>
    <n v="2415"/>
    <n v="3461"/>
    <n v="3850"/>
    <n v="4657"/>
    <n v="0.18148193130433588"/>
    <n v="16773"/>
  </r>
  <r>
    <x v="30"/>
    <s v="77 Stillwater St, Brooklyn NY 11213"/>
    <s v="John Mackey"/>
    <s v="(831) 581-1892"/>
    <x v="2"/>
    <s v="Yes"/>
    <s v="Yes"/>
    <s v="Yes"/>
    <s v="No"/>
    <s v="No"/>
    <s v="Yes"/>
    <s v="No"/>
    <n v="2519"/>
    <n v="3938"/>
    <n v="5190"/>
    <n v="8203"/>
    <n v="8780"/>
    <n v="0.36636455401735013"/>
    <n v="28630"/>
  </r>
  <r>
    <x v="31"/>
    <s v="7061 Bishop St, Yonkers NY 10701"/>
    <s v="Raymond Heywin"/>
    <s v="(571) 843-1746"/>
    <x v="2"/>
    <s v="Yes"/>
    <s v="Yes"/>
    <s v="Yes"/>
    <s v="Yes"/>
    <s v="Yes"/>
    <s v="Yes"/>
    <s v="No"/>
    <n v="138"/>
    <n v="286"/>
    <n v="6750"/>
    <n v="8254"/>
    <n v="8656"/>
    <n v="1.8142296888697582"/>
    <n v="24084"/>
  </r>
  <r>
    <x v="32"/>
    <s v="7223 Cedarwood Ave, Brooklyn NY 11221"/>
    <s v="Janie Roberson"/>
    <s v="(924) 516-6566"/>
    <x v="2"/>
    <s v="Yes"/>
    <s v="Yes"/>
    <s v="Yes"/>
    <s v="No"/>
    <s v="No"/>
    <s v="Yes"/>
    <s v="Yes"/>
    <n v="8873"/>
    <n v="8484"/>
    <n v="7883"/>
    <n v="7499"/>
    <n v="6592"/>
    <n v="-7.1596691853915484E-2"/>
    <n v="39331"/>
  </r>
  <r>
    <x v="33"/>
    <s v="62 Lafayette Ave, Bronx NY 10462"/>
    <s v="Brooke Hayes"/>
    <s v="(247) 999-3394"/>
    <x v="2"/>
    <s v="Yes"/>
    <s v="Yes"/>
    <s v="Yes"/>
    <s v="No"/>
    <s v="No"/>
    <s v="Yes"/>
    <s v="Yes"/>
    <n v="3297"/>
    <n v="4866"/>
    <n v="4928"/>
    <n v="8451"/>
    <n v="9585"/>
    <n v="0.30577482876902251"/>
    <n v="31127"/>
  </r>
  <r>
    <x v="34"/>
    <s v="7839 Elm St, Staten Island NY 10306"/>
    <s v="Lee Niemeyer"/>
    <s v="(920) 451-3973"/>
    <x v="2"/>
    <s v="Yes"/>
    <s v="Yes"/>
    <s v="Yes"/>
    <s v="Yes"/>
    <s v="Yes"/>
    <s v="Yes"/>
    <s v="Yes"/>
    <n v="1092"/>
    <n v="3140"/>
    <n v="4123"/>
    <n v="4366"/>
    <n v="9482"/>
    <n v="0.71660086943635504"/>
    <n v="22203"/>
  </r>
  <r>
    <x v="35"/>
    <s v="429 Stonybrook Dr, Brooklyn NY 11203"/>
    <s v="Stephen Harris"/>
    <s v="(258) 948-7479"/>
    <x v="2"/>
    <s v="Yes"/>
    <s v="Yes"/>
    <s v="Yes"/>
    <s v="No"/>
    <s v="No"/>
    <s v="Yes"/>
    <s v="Yes"/>
    <n v="2541"/>
    <n v="3794"/>
    <n v="3984"/>
    <n v="8803"/>
    <n v="9338"/>
    <n v="0.38456165928272146"/>
    <n v="28460"/>
  </r>
  <r>
    <x v="36"/>
    <s v="640 Beechwood Dr, Bronx NY 10461"/>
    <s v="Juan Scott"/>
    <s v="(357) 532-0838"/>
    <x v="2"/>
    <s v="Yes"/>
    <s v="Yes"/>
    <s v="Yes"/>
    <s v="Yes"/>
    <s v="Yes"/>
    <s v="Yes"/>
    <s v="Yes"/>
    <n v="742"/>
    <n v="3751"/>
    <n v="4423"/>
    <n v="8733"/>
    <n v="9909"/>
    <n v="0.91164163510334228"/>
    <n v="27558"/>
  </r>
  <r>
    <x v="37"/>
    <s v="9453 N. Wagon Lane, Brooklyn NY 11237"/>
    <s v="Kurt Issacs"/>
    <s v="(454) 903-5770"/>
    <x v="2"/>
    <s v="Yes"/>
    <s v="No"/>
    <s v="No"/>
    <s v="No"/>
    <s v="No"/>
    <s v="Yes"/>
    <s v="Yes"/>
    <n v="7703"/>
    <n v="6957"/>
    <n v="3898"/>
    <n v="1857"/>
    <n v="1512"/>
    <n v="-0.33438519484677687"/>
    <n v="21927"/>
  </r>
  <r>
    <x v="38"/>
    <s v="81 San Carlos Road, Bronx NY 10463"/>
    <s v="Dominique Johnson"/>
    <s v="(336) 448-7026"/>
    <x v="2"/>
    <s v="Yes"/>
    <s v="Yes"/>
    <s v="Yes"/>
    <s v="Yes"/>
    <s v="Yes"/>
    <s v="Yes"/>
    <s v="Yes"/>
    <n v="488"/>
    <n v="5535"/>
    <n v="5775"/>
    <n v="7661"/>
    <n v="9206"/>
    <n v="1.084072328017021"/>
    <n v="28665"/>
  </r>
  <r>
    <x v="39"/>
    <s v="596 Coffee St, Bronx NY 10472"/>
    <s v="Larry Alaimo"/>
    <s v="(242) 869-1226"/>
    <x v="2"/>
    <s v="Yes"/>
    <s v="Yes"/>
    <s v="Yes"/>
    <s v="Yes"/>
    <s v="Yes"/>
    <s v="Yes"/>
    <s v="Yes"/>
    <n v="376"/>
    <n v="889"/>
    <n v="4373"/>
    <n v="6803"/>
    <n v="7578"/>
    <n v="1.1188084145320056"/>
    <n v="20019"/>
  </r>
  <r>
    <x v="40"/>
    <s v="92 Princess St, New York NY 10033"/>
    <s v="Carlos Moya"/>
    <s v="(485) 453-8693"/>
    <x v="2"/>
    <s v="Yes"/>
    <s v="No"/>
    <s v="No"/>
    <s v="No"/>
    <s v="No"/>
    <s v="Yes"/>
    <s v="Yes"/>
    <n v="7840"/>
    <n v="5804"/>
    <n v="4259"/>
    <n v="4243"/>
    <n v="907"/>
    <n v="-0.41679289513417705"/>
    <n v="23053"/>
  </r>
  <r>
    <x v="41"/>
    <s v="9151 River St, Brooklyn NY 11230"/>
    <s v="Shaun Salvatore"/>
    <s v="(691) 657-1498"/>
    <x v="2"/>
    <s v="Yes"/>
    <s v="Yes"/>
    <s v="Yes"/>
    <s v="Yes"/>
    <s v="Yes"/>
    <s v="Yes"/>
    <s v="Yes"/>
    <n v="1038"/>
    <n v="3615"/>
    <n v="3712"/>
    <n v="5819"/>
    <n v="9589"/>
    <n v="0.74338775485751718"/>
    <n v="23773"/>
  </r>
  <r>
    <x v="42"/>
    <s v="424 Hall Ave, New York NY 10128"/>
    <s v="Annie Fuentes"/>
    <s v="(462) 693-6254"/>
    <x v="2"/>
    <s v="Yes"/>
    <s v="Yes"/>
    <s v="No"/>
    <s v="No"/>
    <s v="No"/>
    <s v="No"/>
    <s v="No"/>
    <n v="8891"/>
    <n v="5952"/>
    <n v="5914"/>
    <n v="5405"/>
    <n v="4031"/>
    <n v="-0.17943016656995925"/>
    <n v="30193"/>
  </r>
  <r>
    <x v="43"/>
    <s v="81 Crescent St, Brooklyn NY 11210"/>
    <s v="Maria Sawyer"/>
    <s v="(881) 243-5276"/>
    <x v="2"/>
    <s v="Yes"/>
    <s v="Yes"/>
    <s v="Yes"/>
    <s v="Yes"/>
    <s v="No"/>
    <s v="No"/>
    <s v="No"/>
    <n v="1290"/>
    <n v="4033"/>
    <n v="6956"/>
    <n v="7929"/>
    <n v="8834"/>
    <n v="0.61767741115573149"/>
    <n v="29042"/>
  </r>
  <r>
    <x v="44"/>
    <s v="7217 Birch Hill Dr, New York NY 10009"/>
    <s v="Darnell Straughter"/>
    <s v="(680) 628-4625"/>
    <x v="2"/>
    <s v="Yes"/>
    <s v="Yes"/>
    <s v="Yes"/>
    <s v="Yes"/>
    <s v="Yes"/>
    <s v="No"/>
    <s v="No"/>
    <n v="431"/>
    <n v="6231"/>
    <n v="7478"/>
    <n v="8039"/>
    <n v="8271"/>
    <n v="1.0930046233022455"/>
    <n v="30450"/>
  </r>
  <r>
    <x v="45"/>
    <s v="7184 Center Court, Brooklyn NY 11208"/>
    <s v="Richard Breaux"/>
    <s v="(685) 981-8556"/>
    <x v="3"/>
    <s v="Yes"/>
    <s v="No"/>
    <s v="No"/>
    <s v="No"/>
    <s v="No"/>
    <s v="Yes"/>
    <s v="No"/>
    <n v="8156"/>
    <n v="1245"/>
    <n v="791"/>
    <n v="338"/>
    <n v="44"/>
    <n v="-0.72898466539472961"/>
    <n v="10574"/>
  </r>
  <r>
    <x v="46"/>
    <s v="815 2nd St, New York NY 10028"/>
    <s v="Craig Collins"/>
    <s v="(828) 840-2736"/>
    <x v="3"/>
    <s v="Yes"/>
    <s v="Yes"/>
    <s v="Yes"/>
    <s v="No"/>
    <s v="No"/>
    <s v="Yes"/>
    <s v="No"/>
    <n v="299"/>
    <n v="657"/>
    <n v="6238"/>
    <n v="8922"/>
    <n v="9081"/>
    <n v="1.3475541667800686"/>
    <n v="25197"/>
  </r>
  <r>
    <x v="47"/>
    <s v="9875 Franklin Rd, Brooklyn NY 11223"/>
    <s v="Donna Lam"/>
    <s v="(931) 618-9558"/>
    <x v="3"/>
    <s v="Yes"/>
    <s v="Yes"/>
    <s v="Yes"/>
    <s v="No"/>
    <s v="No"/>
    <s v="Yes"/>
    <s v="No"/>
    <n v="1323"/>
    <n v="4963"/>
    <n v="6292"/>
    <n v="6728"/>
    <n v="8202"/>
    <n v="0.57793816418173161"/>
    <n v="27508"/>
  </r>
  <r>
    <x v="48"/>
    <s v="601 Bank Ave, Brooklyn NY 11218"/>
    <s v="Teresa Vasbinder"/>
    <s v="(261) 690-0303"/>
    <x v="3"/>
    <s v="Yes"/>
    <s v="No"/>
    <s v="No"/>
    <s v="No"/>
    <s v="No"/>
    <s v="Yes"/>
    <s v="No"/>
    <n v="8466"/>
    <n v="4079"/>
    <n v="2797"/>
    <n v="2245"/>
    <n v="1696"/>
    <n v="-0.33098339677163802"/>
    <n v="19283"/>
  </r>
  <r>
    <x v="49"/>
    <s v="21 Yukon St, Bronx NY 10451"/>
    <s v="Andre Mobley"/>
    <s v="(597) 701-9429"/>
    <x v="3"/>
    <s v="Yes"/>
    <s v="Yes"/>
    <s v="Yes"/>
    <s v="No"/>
    <s v="No"/>
    <s v="Yes"/>
    <s v="No"/>
    <n v="870"/>
    <n v="2428"/>
    <n v="7386"/>
    <n v="8835"/>
    <n v="9766"/>
    <n v="0.83041416010220881"/>
    <n v="29285"/>
  </r>
  <r>
    <x v="50"/>
    <s v="18 N. Woodland Ave, New York NY 10025"/>
    <s v="Ray Hernandez"/>
    <s v="(609) 345-8163"/>
    <x v="3"/>
    <s v="Yes"/>
    <s v="Yes"/>
    <s v="Yes"/>
    <s v="No"/>
    <s v="No"/>
    <s v="Yes"/>
    <s v="No"/>
    <n v="1497"/>
    <n v="1768"/>
    <n v="2804"/>
    <n v="5718"/>
    <n v="9822"/>
    <n v="0.60045892388204325"/>
    <n v="21609"/>
  </r>
  <r>
    <x v="51"/>
    <s v="65 Lower River Ave, Bronx NY 10465"/>
    <s v="Thomas Stewart"/>
    <s v="(381) 643-1230"/>
    <x v="3"/>
    <s v="Yes"/>
    <s v="Yes"/>
    <s v="Yes"/>
    <s v="No"/>
    <s v="No"/>
    <s v="Yes"/>
    <s v="No"/>
    <n v="1082"/>
    <n v="3353"/>
    <n v="6351"/>
    <n v="8550"/>
    <n v="9272"/>
    <n v="0.71094693671276654"/>
    <n v="28608"/>
  </r>
  <r>
    <x v="52"/>
    <s v="8680 Alderwood St, New York NY 10032"/>
    <s v="Henry Lange"/>
    <s v="(293) 473-1512"/>
    <x v="3"/>
    <s v="Yes"/>
    <s v="Yes"/>
    <s v="No"/>
    <s v="No"/>
    <s v="No"/>
    <s v="Yes"/>
    <s v="No"/>
    <n v="9791"/>
    <n v="9610"/>
    <n v="7534"/>
    <n v="5080"/>
    <n v="4936"/>
    <n v="-0.15736979056747447"/>
    <n v="36951"/>
  </r>
  <r>
    <x v="53"/>
    <s v="8388 Gonzales St, Brooklyn NY 11228"/>
    <s v="Danielle Tomas"/>
    <s v="(459) 261-2301"/>
    <x v="3"/>
    <s v="Yes"/>
    <s v="Yes"/>
    <s v="Yes"/>
    <s v="No"/>
    <s v="No"/>
    <s v="Yes"/>
    <s v="No"/>
    <n v="1357"/>
    <n v="4189"/>
    <n v="5407"/>
    <n v="6233"/>
    <n v="9681"/>
    <n v="0.63431246502429839"/>
    <n v="26867"/>
  </r>
  <r>
    <x v="54"/>
    <s v="9760 Taylor Dr, Brooklyn NY 11211"/>
    <s v="Joe Schimke"/>
    <s v="(936) 816-9148"/>
    <x v="3"/>
    <s v="Yes"/>
    <s v="No"/>
    <s v="No"/>
    <s v="No"/>
    <s v="No"/>
    <s v="Yes"/>
    <s v="No"/>
    <n v="576"/>
    <n v="2628"/>
    <n v="3612"/>
    <n v="5066"/>
    <n v="5156"/>
    <n v="0.72970725225475852"/>
    <n v="17038"/>
  </r>
  <r>
    <x v="55"/>
    <s v="419 E. Henry Ave, New York NY 10031"/>
    <s v="Carlos Jackson"/>
    <s v="(201) 363-0653"/>
    <x v="3"/>
    <s v="Yes"/>
    <s v="Yes"/>
    <s v="Yes"/>
    <s v="No"/>
    <s v="No"/>
    <s v="Yes"/>
    <s v="No"/>
    <n v="128"/>
    <n v="416"/>
    <n v="747"/>
    <n v="1028"/>
    <n v="6357"/>
    <n v="1.6546701130112136"/>
    <n v="8676"/>
  </r>
  <r>
    <x v="56"/>
    <s v="8083 8th St, Brooklyn NY 11209"/>
    <s v="Russell Wallace"/>
    <s v="(237) 890-0247"/>
    <x v="3"/>
    <s v="Yes"/>
    <s v="No"/>
    <s v="No"/>
    <s v="No"/>
    <s v="No"/>
    <s v="No"/>
    <s v="No"/>
    <n v="8034"/>
    <n v="6541"/>
    <n v="3311"/>
    <n v="3254"/>
    <n v="2687"/>
    <n v="-0.23952671916055424"/>
    <n v="23827"/>
  </r>
  <r>
    <x v="57"/>
    <s v="2 Rock Maple Ave, New York NY 10029"/>
    <s v="Shameka West"/>
    <s v="(488) 656-0761"/>
    <x v="3"/>
    <s v="Yes"/>
    <s v="Yes"/>
    <s v="Yes"/>
    <s v="No"/>
    <s v="No"/>
    <s v="No"/>
    <s v="No"/>
    <n v="1263"/>
    <n v="2517"/>
    <n v="8042"/>
    <n v="8222"/>
    <n v="9686"/>
    <n v="0.66412244620782168"/>
    <n v="29730"/>
  </r>
  <r>
    <x v="58"/>
    <s v="9577 Nicolls Ave, Staten Island NY 10312"/>
    <s v="Kevin Fleming"/>
    <s v="(650) 848-8284"/>
    <x v="3"/>
    <s v="Yes"/>
    <s v="Yes"/>
    <s v="Yes"/>
    <s v="No"/>
    <s v="No"/>
    <s v="No"/>
    <s v="No"/>
    <n v="1032"/>
    <n v="3919"/>
    <n v="4466"/>
    <n v="5568"/>
    <n v="6476"/>
    <n v="0.58272982283102692"/>
    <n v="21461"/>
  </r>
  <r>
    <x v="59"/>
    <s v="174 Del Monte St, Brooklyn NY 11224"/>
    <s v="Anna Grey"/>
    <s v="(980) 437-1451"/>
    <x v="3"/>
    <s v="Yes"/>
    <s v="Yes"/>
    <s v="Yes"/>
    <s v="No"/>
    <s v="No"/>
    <s v="No"/>
    <s v="No"/>
    <n v="1014"/>
    <n v="2254"/>
    <n v="4534"/>
    <n v="6796"/>
    <n v="7730"/>
    <n v="0.66163405613342663"/>
    <n v="223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84075-A78F-F14C-9666-0780798F32FC}"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5">
    <i>
      <x/>
    </i>
    <i>
      <x v="1"/>
    </i>
    <i>
      <x v="2"/>
    </i>
    <i>
      <x v="3"/>
    </i>
    <i t="grand">
      <x/>
    </i>
  </rowItems>
  <colItems count="1">
    <i/>
  </colItems>
  <dataFields count="1">
    <dataField name="Sum of 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4F8FAD-EAC3-1E43-8927-659808BE62FC}" name="PivotTable15" cacheId="18"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40:C45" firstHeaderRow="1" firstDataRow="1" firstDataCol="1"/>
  <pivotFields count="20">
    <pivotField showAll="0"/>
    <pivotField showAll="0"/>
    <pivotField showAll="0"/>
    <pivotField showAll="0"/>
    <pivotField showAll="0">
      <items count="5">
        <item h="1" x="1"/>
        <item h="1" x="2"/>
        <item h="1" x="0"/>
        <item x="3"/>
        <item t="default"/>
      </items>
    </pivotField>
    <pivotField showAll="0"/>
    <pivotField showAll="0"/>
    <pivotField showAll="0"/>
    <pivotField showAll="0"/>
    <pivotField showAll="0"/>
    <pivotField showAll="0"/>
    <pivotField showAll="0"/>
    <pivotField dataField="1" showAll="0" defaultSubtotal="0"/>
    <pivotField dataField="1" showAll="0"/>
    <pivotField dataField="1" showAll="0"/>
    <pivotField dataField="1" showAll="0"/>
    <pivotField dataField="1" showAll="0"/>
    <pivotField numFmtId="9" showAll="0"/>
    <pivotField showAll="0"/>
    <pivotField dragToRow="0" dragToCol="0" dragToPage="0" showAll="0" defaultSubtotal="0"/>
  </pivotFields>
  <rowFields count="1">
    <field x="-2"/>
  </rowFields>
  <rowItems count="5">
    <i>
      <x/>
    </i>
    <i i="1">
      <x v="1"/>
    </i>
    <i i="2">
      <x v="2"/>
    </i>
    <i i="3">
      <x v="3"/>
    </i>
    <i i="4">
      <x v="4"/>
    </i>
  </rowItems>
  <colItems count="1">
    <i/>
  </colItems>
  <dataFields count="5">
    <dataField name="2017 " fld="12" baseField="0" baseItem="0"/>
    <dataField name="2018 " fld="13" baseField="0" baseItem="0"/>
    <dataField name="2019 " fld="14" baseField="0" baseItem="0"/>
    <dataField name="2020 " fld="15" baseField="0" baseItem="0"/>
    <dataField name="2021 " fld="16" baseField="0" baseItem="0"/>
  </dataFields>
  <formats count="1">
    <format dxfId="28">
      <pivotArea outline="0" collapsedLevelsAreSubtotals="1" fieldPosition="0"/>
    </format>
  </formats>
  <chartFormats count="6">
    <chartFormat chart="4" format="16" series="1">
      <pivotArea type="data" outline="0" fieldPosition="0">
        <references count="1">
          <reference field="4294967294" count="1" selected="0">
            <x v="0"/>
          </reference>
        </references>
      </pivotArea>
    </chartFormat>
    <chartFormat chart="4" format="17">
      <pivotArea type="data" outline="0" fieldPosition="0">
        <references count="1">
          <reference field="4294967294" count="1" selected="0">
            <x v="0"/>
          </reference>
        </references>
      </pivotArea>
    </chartFormat>
    <chartFormat chart="4" format="18">
      <pivotArea type="data" outline="0" fieldPosition="0">
        <references count="1">
          <reference field="4294967294" count="1" selected="0">
            <x v="1"/>
          </reference>
        </references>
      </pivotArea>
    </chartFormat>
    <chartFormat chart="4" format="19">
      <pivotArea type="data" outline="0" fieldPosition="0">
        <references count="1">
          <reference field="4294967294" count="1" selected="0">
            <x v="2"/>
          </reference>
        </references>
      </pivotArea>
    </chartFormat>
    <chartFormat chart="4" format="20">
      <pivotArea type="data" outline="0" fieldPosition="0">
        <references count="1">
          <reference field="4294967294" count="1" selected="0">
            <x v="3"/>
          </reference>
        </references>
      </pivotArea>
    </chartFormat>
    <chartFormat chart="4" format="2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148B6E-BA3B-604C-8815-F73ACB74EAFF}" name="PivotTable4"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14:D31" firstHeaderRow="1" firstDataRow="1" firstDataCol="0"/>
  <pivotFields count="20">
    <pivotField showAll="0"/>
    <pivotField showAll="0"/>
    <pivotField showAll="0"/>
    <pivotField showAll="0"/>
    <pivotField showAll="0">
      <items count="5">
        <item h="1" x="1"/>
        <item h="1" x="2"/>
        <item h="1"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showAll="0"/>
    <pivotField dragToRow="0" dragToCol="0" dragToPage="0" showAll="0" defaultSubtotal="0"/>
  </pivot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0D9CCE-93B3-304D-A182-D418D5502A15}" name="PivotTable1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88:C94" firstHeaderRow="1" firstDataRow="1" firstDataCol="1"/>
  <pivotFields count="20">
    <pivotField axis="axisRow" showAll="0" measureFilter="1" sortType="descending">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h="1" x="1"/>
        <item h="1" x="2"/>
        <item h="1"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dataField="1" showAll="0"/>
    <pivotField dragToRow="0" dragToCol="0" dragToPage="0" showAll="0" defaultSubtotal="0"/>
  </pivotFields>
  <rowFields count="1">
    <field x="0"/>
  </rowFields>
  <rowItems count="6">
    <i>
      <x v="50"/>
    </i>
    <i>
      <x v="54"/>
    </i>
    <i>
      <x v="46"/>
    </i>
    <i>
      <x v="45"/>
    </i>
    <i>
      <x v="47"/>
    </i>
    <i t="grand">
      <x/>
    </i>
  </rowItems>
  <colItems count="1">
    <i/>
  </colItems>
  <dataFields count="1">
    <dataField name="Sum of sales" fld="1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A716FA-9994-5F46-976B-8D8992A00C99}" name="PivotTable14"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B5:C9" firstHeaderRow="1" firstDataRow="1" firstDataCol="1"/>
  <pivotFields count="2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dataField="1" showAll="0"/>
    <pivotField dragToRow="0" dragToCol="0" dragToPage="0" showAll="0" defaultSubtotal="0"/>
  </pivotFields>
  <rowFields count="1">
    <field x="4"/>
  </rowFields>
  <rowItems count="4">
    <i>
      <x/>
    </i>
    <i>
      <x v="1"/>
    </i>
    <i>
      <x v="2"/>
    </i>
    <i>
      <x v="3"/>
    </i>
  </rowItems>
  <colItems count="1">
    <i/>
  </colItems>
  <dataFields count="1">
    <dataField name="Sum of sales" fld="18" showDataAs="percentOfTotal" baseField="0" baseItem="0" numFmtId="9"/>
  </dataFields>
  <formats count="1">
    <format dxfId="30">
      <pivotArea outline="0" collapsedLevelsAreSubtotals="1" fieldPosition="0"/>
    </format>
  </formats>
  <chartFormats count="1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4" count="1" selected="0">
            <x v="0"/>
          </reference>
        </references>
      </pivotArea>
    </chartFormat>
    <chartFormat chart="12" format="17">
      <pivotArea type="data" outline="0" fieldPosition="0">
        <references count="2">
          <reference field="4294967294" count="1" selected="0">
            <x v="0"/>
          </reference>
          <reference field="4" count="1" selected="0">
            <x v="1"/>
          </reference>
        </references>
      </pivotArea>
    </chartFormat>
    <chartFormat chart="12" format="18">
      <pivotArea type="data" outline="0" fieldPosition="0">
        <references count="2">
          <reference field="4294967294" count="1" selected="0">
            <x v="0"/>
          </reference>
          <reference field="4" count="1" selected="0">
            <x v="2"/>
          </reference>
        </references>
      </pivotArea>
    </chartFormat>
    <chartFormat chart="12" format="19">
      <pivotArea type="data" outline="0" fieldPosition="0">
        <references count="2">
          <reference field="4294967294" count="1" selected="0">
            <x v="0"/>
          </reference>
          <reference field="4" count="1" selected="0">
            <x v="3"/>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4" count="1" selected="0">
            <x v="0"/>
          </reference>
        </references>
      </pivotArea>
    </chartFormat>
    <chartFormat chart="13" format="22">
      <pivotArea type="data" outline="0" fieldPosition="0">
        <references count="2">
          <reference field="4294967294" count="1" selected="0">
            <x v="0"/>
          </reference>
          <reference field="4" count="1" selected="0">
            <x v="1"/>
          </reference>
        </references>
      </pivotArea>
    </chartFormat>
    <chartFormat chart="13" format="23">
      <pivotArea type="data" outline="0" fieldPosition="0">
        <references count="2">
          <reference field="4294967294" count="1" selected="0">
            <x v="0"/>
          </reference>
          <reference field="4" count="1" selected="0">
            <x v="2"/>
          </reference>
        </references>
      </pivotArea>
    </chartFormat>
    <chartFormat chart="13" format="2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543B72-0BAC-6E43-A5F8-F90CEFFFC00F}"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B130:B131" firstHeaderRow="1" firstDataRow="1" firstDataCol="0"/>
  <pivotFields count="20">
    <pivotField showAll="0"/>
    <pivotField showAll="0"/>
    <pivotField showAll="0"/>
    <pivotField showAll="0"/>
    <pivotField showAll="0">
      <items count="5">
        <item h="1" x="1"/>
        <item h="1" x="2"/>
        <item h="1"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dataField="1" showAll="0"/>
    <pivotField dragToRow="0" dragToCol="0" dragToPage="0" showAll="0" defaultSubtotal="0"/>
  </pivotFields>
  <rowItems count="1">
    <i/>
  </rowItems>
  <colItems count="1">
    <i/>
  </colItems>
  <dataFields count="1">
    <dataField name="Sum of sale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3636C9-43CC-F243-95CF-713F3460D50C}" name="PivotTable18"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B115:C116" firstHeaderRow="1" firstDataRow="1" firstDataCol="1"/>
  <pivotFields count="20">
    <pivotField showAll="0"/>
    <pivotField showAll="0"/>
    <pivotField showAll="0"/>
    <pivotField showAll="0"/>
    <pivotField axis="axisRow" showAll="0">
      <items count="5">
        <item h="1" x="1"/>
        <item h="1" x="2"/>
        <item h="1"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 showAll="0"/>
    <pivotField dragToRow="0" dragToCol="0" dragToPage="0" showAll="0" defaultSubtotal="0"/>
  </pivotFields>
  <rowFields count="1">
    <field x="4"/>
  </rowFields>
  <rowItems count="1">
    <i>
      <x v="3"/>
    </i>
  </rowItems>
  <colItems count="1">
    <i/>
  </colItems>
  <dataFields count="1">
    <dataField name="Average of 5 YR CAGR" fld="17" subtotal="average" baseField="0" baseItem="0"/>
  </dataFields>
  <formats count="1">
    <format dxfId="31">
      <pivotArea collapsedLevelsAreSubtotals="1" fieldPosition="0">
        <references count="1">
          <reference field="4" count="0"/>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FA5041-8A7D-374D-B7AF-89F595747C42}" name="PivotTable16" cacheId="18"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62:C67" firstHeaderRow="1" firstDataRow="1" firstDataCol="1"/>
  <pivotFields count="20">
    <pivotField axis="axisRow" showAll="0" measureFilter="1" sortType="ascending">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h="1" x="1"/>
        <item h="1" x="2"/>
        <item h="1" x="0"/>
        <item x="3"/>
        <item t="default"/>
      </items>
    </pivotField>
    <pivotField showAll="0"/>
    <pivotField showAll="0"/>
    <pivotField showAll="0"/>
    <pivotField showAll="0"/>
    <pivotField showAll="0"/>
    <pivotField showAll="0"/>
    <pivotField showAll="0"/>
    <pivotField showAll="0" defaultSubtotal="0"/>
    <pivotField showAll="0"/>
    <pivotField showAll="0"/>
    <pivotField showAll="0"/>
    <pivotField showAll="0"/>
    <pivotField numFmtId="9" showAll="0"/>
    <pivotField dataField="1" showAll="0"/>
    <pivotField dragToRow="0" dragToCol="0" dragToPage="0" showAll="0" defaultSubtotal="0"/>
  </pivotFields>
  <rowFields count="1">
    <field x="0"/>
  </rowFields>
  <rowItems count="5">
    <i>
      <x v="53"/>
    </i>
    <i>
      <x v="57"/>
    </i>
    <i>
      <x v="55"/>
    </i>
    <i>
      <x v="49"/>
    </i>
    <i>
      <x v="58"/>
    </i>
  </rowItems>
  <colItems count="1">
    <i/>
  </colItems>
  <dataFields count="1">
    <dataField name="Sum of sales" fld="18" baseField="0" baseItem="0"/>
  </dataFields>
  <formats count="1">
    <format dxfId="3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85551CFF-8762-254D-B90C-8D51E087D5E4}" sourceName="Account Type">
  <pivotTables>
    <pivotTable tabId="2" name="PivotTable15"/>
    <pivotTable tabId="2" name="PivotTable16"/>
    <pivotTable tabId="2" name="PivotTable17"/>
    <pivotTable tabId="2" name="PivotTable18"/>
    <pivotTable tabId="2" name="PivotTable4"/>
    <pivotTable tabId="2" name="PivotTable1"/>
  </pivotTables>
  <data>
    <tabular pivotCacheId="931233503">
      <items count="4">
        <i x="1"/>
        <i x="2"/>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C5B78603-B609-F549-962D-7FF822991DB4}" cache="Slicer_Account_Type" caption="Account Type" showCaption="0" style="SlicerStyleDark6" rowHeight="7315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7E5B79-F5A5-CB4A-A7D5-9EC84FF0D09A}" name="Dataset" displayName="Dataset" ref="A4:S65" totalsRowCount="1" headerRowDxfId="36">
  <autoFilter ref="A4:S64" xr:uid="{757E5B79-F5A5-CB4A-A7D5-9EC84FF0D09A}"/>
  <tableColumns count="19">
    <tableColumn id="1" xr3:uid="{704B0605-789D-E445-8EB7-784AD49CCDE2}" name="Account Name"/>
    <tableColumn id="2" xr3:uid="{CA47A968-794F-8545-B2E0-A3C90018CD0E}" name="Account Address"/>
    <tableColumn id="3" xr3:uid="{E4DDED4E-FE65-034E-9D07-5D09C332FFFE}" name="Decision Maker"/>
    <tableColumn id="4" xr3:uid="{34514984-77F2-7A41-BCA5-5BAD90D86DDC}" name="Phone Number"/>
    <tableColumn id="5" xr3:uid="{50BE200E-332C-0A47-B733-669659739BFC}" name="Account Type"/>
    <tableColumn id="6" xr3:uid="{8D24A95F-034F-4647-BE39-AF1385F9AA2E}" name="Product 1"/>
    <tableColumn id="7" xr3:uid="{8459C16D-64D7-D149-BC25-61599475A0EB}" name="Product 2"/>
    <tableColumn id="8" xr3:uid="{6CB8938A-0A07-2440-8DE0-5FC4F6BB539B}" name="Product 3"/>
    <tableColumn id="9" xr3:uid="{69B234D4-C2B8-3D47-936C-9D49877D5CDA}" name="Social Media"/>
    <tableColumn id="10" xr3:uid="{2A1122EA-2737-B848-B387-61C6D3C9C871}" name="Coupons"/>
    <tableColumn id="11" xr3:uid="{825D4AA0-F99D-BD4D-9DB7-8D25C05C9A3A}" name="Catalog Inclusion"/>
    <tableColumn id="12" xr3:uid="{7094EC7A-3A79-F44D-B7A9-87F1C55504E4}" name="Posters"/>
    <tableColumn id="13" xr3:uid="{D2F1CC77-41A6-4543-9B72-96D63C461086}" name="2017" totalsRowFunction="sum"/>
    <tableColumn id="14" xr3:uid="{DB45BBAB-BCFB-2E43-ACB2-534E5FAD81B0}" name="2018" totalsRowFunction="custom">
      <totalsRowFormula>SUBTOTAL(109,N5:N64)</totalsRowFormula>
    </tableColumn>
    <tableColumn id="15" xr3:uid="{2CA0FAA9-5216-B94B-8154-35D86DC342EE}" name="2019" totalsRowFunction="custom">
      <totalsRowFormula>SUBTOTAL(109,O5:O64)</totalsRowFormula>
    </tableColumn>
    <tableColumn id="16" xr3:uid="{12CB05C9-A5D0-0B44-87E8-DF2AAAFB4B4C}" name="2020" totalsRowFunction="custom">
      <totalsRowFormula>SUBTOTAL(109,P5:P64)</totalsRowFormula>
    </tableColumn>
    <tableColumn id="17" xr3:uid="{1E998588-2AC3-DA44-BC40-063592FABC29}" name="2021" totalsRowFunction="custom">
      <totalsRowFormula>SUBTOTAL(109,Q5:Q64)</totalsRowFormula>
    </tableColumn>
    <tableColumn id="18" xr3:uid="{7B884476-D993-9943-9A48-DE9718E1B0A9}" name="5 YR CAGR" dataDxfId="35" totalsRowDxfId="34">
      <calculatedColumnFormula>_xlfn.RRI($Q$4-$M$4,M5,Q5)</calculatedColumnFormula>
    </tableColumn>
    <tableColumn id="19" xr3:uid="{EA08B7B2-0B78-AE4C-AF21-67D0BB61431B}" name="sales" dataDxfId="33">
      <calculatedColumnFormula>SUM(Dataset[[#This Row],[2021]]+Dataset[[#This Row],[2020]]+Dataset[[#This Row],[2019]]+Dataset[[#This Row],[2018]]+Dataset[[#This Row],[2017]])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846CE-4A75-B54F-92E7-362B10A9CD1A}">
  <dimension ref="A3:B8"/>
  <sheetViews>
    <sheetView workbookViewId="0">
      <selection activeCell="A3" sqref="A3"/>
    </sheetView>
  </sheetViews>
  <sheetFormatPr baseColWidth="10" defaultRowHeight="15" x14ac:dyDescent="0.2"/>
  <cols>
    <col min="1" max="1" width="18" bestFit="1" customWidth="1"/>
    <col min="2" max="2" width="14.33203125" bestFit="1" customWidth="1"/>
  </cols>
  <sheetData>
    <row r="3" spans="1:2" x14ac:dyDescent="0.2">
      <c r="A3" s="5" t="s">
        <v>269</v>
      </c>
      <c r="B3" t="s">
        <v>283</v>
      </c>
    </row>
    <row r="4" spans="1:2" x14ac:dyDescent="0.2">
      <c r="A4" s="6" t="s">
        <v>84</v>
      </c>
      <c r="B4" s="19">
        <v>1902840</v>
      </c>
    </row>
    <row r="5" spans="1:2" x14ac:dyDescent="0.2">
      <c r="A5" s="6" t="s">
        <v>145</v>
      </c>
      <c r="B5" s="19">
        <v>2042575</v>
      </c>
    </row>
    <row r="6" spans="1:2" x14ac:dyDescent="0.2">
      <c r="A6" s="6" t="s">
        <v>21</v>
      </c>
      <c r="B6" s="19">
        <v>1714115</v>
      </c>
    </row>
    <row r="7" spans="1:2" x14ac:dyDescent="0.2">
      <c r="A7" s="6" t="s">
        <v>206</v>
      </c>
      <c r="B7" s="19">
        <v>1744710</v>
      </c>
    </row>
    <row r="8" spans="1:2" x14ac:dyDescent="0.2">
      <c r="A8" s="6" t="s">
        <v>270</v>
      </c>
      <c r="B8" s="19">
        <v>7404240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V65"/>
  <sheetViews>
    <sheetView topLeftCell="C2" workbookViewId="0">
      <selection activeCell="U10" sqref="U10"/>
    </sheetView>
  </sheetViews>
  <sheetFormatPr baseColWidth="10" defaultColWidth="8.83203125" defaultRowHeight="15" x14ac:dyDescent="0.2"/>
  <cols>
    <col min="1" max="1" width="14.83203125" customWidth="1"/>
    <col min="2" max="2" width="41.1640625" customWidth="1"/>
    <col min="3" max="3" width="21.1640625" customWidth="1"/>
    <col min="4" max="4" width="16.6640625" customWidth="1"/>
    <col min="5" max="5" width="21.1640625" customWidth="1"/>
    <col min="6" max="8" width="11" customWidth="1"/>
    <col min="9" max="9" width="13.33203125" customWidth="1"/>
    <col min="10" max="10" width="10.1640625" customWidth="1"/>
    <col min="11" max="11" width="16.5" customWidth="1"/>
    <col min="12" max="12" width="9.1640625" customWidth="1"/>
    <col min="18" max="18" width="11.5" customWidth="1"/>
  </cols>
  <sheetData>
    <row r="1" spans="1:22" ht="19" x14ac:dyDescent="0.25">
      <c r="A1" s="2" t="s">
        <v>0</v>
      </c>
    </row>
    <row r="3" spans="1:22" x14ac:dyDescent="0.2">
      <c r="A3" s="1"/>
      <c r="B3" s="1"/>
      <c r="C3" s="1"/>
      <c r="D3" s="1"/>
      <c r="E3" s="1"/>
      <c r="F3" s="14" t="s">
        <v>1</v>
      </c>
      <c r="G3" s="15"/>
      <c r="H3" s="15"/>
      <c r="I3" s="10" t="s">
        <v>2</v>
      </c>
      <c r="J3" s="11"/>
      <c r="K3" s="11"/>
      <c r="L3" s="11"/>
      <c r="M3" s="12" t="s">
        <v>3</v>
      </c>
      <c r="N3" s="13"/>
      <c r="O3" s="13"/>
      <c r="P3" s="13"/>
      <c r="Q3" s="13"/>
      <c r="R3" s="3"/>
    </row>
    <row r="4" spans="1:22" x14ac:dyDescent="0.2">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c r="S4" s="1" t="s">
        <v>268</v>
      </c>
    </row>
    <row r="5" spans="1:22" ht="19" x14ac:dyDescent="0.25">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c r="S5">
        <f>SUM(Dataset[[#This Row],[2021]]+Dataset[[#This Row],[2020]]+Dataset[[#This Row],[2019]]+Dataset[[#This Row],[2018]]+Dataset[[#This Row],[2017]])</f>
        <v>30734</v>
      </c>
      <c r="V5" s="8" t="str">
        <f>IF(M5&lt;&gt;"","2017, ","") &amp; IF(N5&lt;&gt;"","2018, ","") &amp; IF(O5&lt;&gt;"","2019, ","") &amp; IF(P5&lt;&gt;"","2020, ","") &amp; IF(Q5&lt;&gt;"","2021, ","")</f>
        <v xml:space="preserve">2017, 2018, 2019, 2020, 2021, </v>
      </c>
    </row>
    <row r="6" spans="1:22" x14ac:dyDescent="0.2">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c r="S6">
        <f>SUM(Dataset[[#This Row],[2021]]+Dataset[[#This Row],[2020]]+Dataset[[#This Row],[2019]]+Dataset[[#This Row],[2018]]+Dataset[[#This Row],[2017]])</f>
        <v>23830</v>
      </c>
    </row>
    <row r="7" spans="1:22" x14ac:dyDescent="0.2">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c r="S7">
        <f>SUM(Dataset[[#This Row],[2021]]+Dataset[[#This Row],[2020]]+Dataset[[#This Row],[2019]]+Dataset[[#This Row],[2018]]+Dataset[[#This Row],[2017]])</f>
        <v>18447</v>
      </c>
    </row>
    <row r="8" spans="1:22" x14ac:dyDescent="0.2">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c r="S8">
        <f>SUM(Dataset[[#This Row],[2021]]+Dataset[[#This Row],[2020]]+Dataset[[#This Row],[2019]]+Dataset[[#This Row],[2018]]+Dataset[[#This Row],[2017]])</f>
        <v>18981</v>
      </c>
    </row>
    <row r="9" spans="1:22" x14ac:dyDescent="0.2">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c r="S9">
        <f>SUM(Dataset[[#This Row],[2021]]+Dataset[[#This Row],[2020]]+Dataset[[#This Row],[2019]]+Dataset[[#This Row],[2018]]+Dataset[[#This Row],[2017]])</f>
        <v>16319</v>
      </c>
    </row>
    <row r="10" spans="1:22" x14ac:dyDescent="0.2">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c r="S10">
        <f>SUM(Dataset[[#This Row],[2021]]+Dataset[[#This Row],[2020]]+Dataset[[#This Row],[2019]]+Dataset[[#This Row],[2018]]+Dataset[[#This Row],[2017]])</f>
        <v>32872</v>
      </c>
    </row>
    <row r="11" spans="1:22" x14ac:dyDescent="0.2">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c r="S11">
        <f>SUM(Dataset[[#This Row],[2021]]+Dataset[[#This Row],[2020]]+Dataset[[#This Row],[2019]]+Dataset[[#This Row],[2018]]+Dataset[[#This Row],[2017]])</f>
        <v>19401</v>
      </c>
    </row>
    <row r="12" spans="1:22" x14ac:dyDescent="0.2">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c r="S12">
        <f>SUM(Dataset[[#This Row],[2021]]+Dataset[[#This Row],[2020]]+Dataset[[#This Row],[2019]]+Dataset[[#This Row],[2018]]+Dataset[[#This Row],[2017]])</f>
        <v>31745</v>
      </c>
    </row>
    <row r="13" spans="1:22" x14ac:dyDescent="0.2">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c r="S13">
        <f>SUM(Dataset[[#This Row],[2021]]+Dataset[[#This Row],[2020]]+Dataset[[#This Row],[2019]]+Dataset[[#This Row],[2018]]+Dataset[[#This Row],[2017]])</f>
        <v>30946</v>
      </c>
    </row>
    <row r="14" spans="1:22" x14ac:dyDescent="0.2">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c r="S14">
        <f>SUM(Dataset[[#This Row],[2021]]+Dataset[[#This Row],[2020]]+Dataset[[#This Row],[2019]]+Dataset[[#This Row],[2018]]+Dataset[[#This Row],[2017]])</f>
        <v>16060</v>
      </c>
    </row>
    <row r="15" spans="1:22" x14ac:dyDescent="0.2">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c r="S15">
        <f>SUM(Dataset[[#This Row],[2021]]+Dataset[[#This Row],[2020]]+Dataset[[#This Row],[2019]]+Dataset[[#This Row],[2018]]+Dataset[[#This Row],[2017]])</f>
        <v>25089</v>
      </c>
    </row>
    <row r="16" spans="1:22" x14ac:dyDescent="0.2">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c r="S16">
        <f>SUM(Dataset[[#This Row],[2021]]+Dataset[[#This Row],[2020]]+Dataset[[#This Row],[2019]]+Dataset[[#This Row],[2018]]+Dataset[[#This Row],[2017]])</f>
        <v>17938</v>
      </c>
    </row>
    <row r="17" spans="1:19" x14ac:dyDescent="0.2">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c r="S17">
        <f>SUM(Dataset[[#This Row],[2021]]+Dataset[[#This Row],[2020]]+Dataset[[#This Row],[2019]]+Dataset[[#This Row],[2018]]+Dataset[[#This Row],[2017]])</f>
        <v>17629</v>
      </c>
    </row>
    <row r="18" spans="1:19" x14ac:dyDescent="0.2">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c r="S18">
        <f>SUM(Dataset[[#This Row],[2021]]+Dataset[[#This Row],[2020]]+Dataset[[#This Row],[2019]]+Dataset[[#This Row],[2018]]+Dataset[[#This Row],[2017]])</f>
        <v>19766</v>
      </c>
    </row>
    <row r="19" spans="1:19" x14ac:dyDescent="0.2">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c r="S19">
        <f>SUM(Dataset[[#This Row],[2021]]+Dataset[[#This Row],[2020]]+Dataset[[#This Row],[2019]]+Dataset[[#This Row],[2018]]+Dataset[[#This Row],[2017]])</f>
        <v>23066</v>
      </c>
    </row>
    <row r="20" spans="1:19" x14ac:dyDescent="0.2">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c r="S20">
        <f>SUM(Dataset[[#This Row],[2021]]+Dataset[[#This Row],[2020]]+Dataset[[#This Row],[2019]]+Dataset[[#This Row],[2018]]+Dataset[[#This Row],[2017]])</f>
        <v>34686</v>
      </c>
    </row>
    <row r="21" spans="1:19" x14ac:dyDescent="0.2">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c r="S21">
        <f>SUM(Dataset[[#This Row],[2021]]+Dataset[[#This Row],[2020]]+Dataset[[#This Row],[2019]]+Dataset[[#This Row],[2018]]+Dataset[[#This Row],[2017]])</f>
        <v>25995</v>
      </c>
    </row>
    <row r="22" spans="1:19" x14ac:dyDescent="0.2">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c r="S22">
        <f>SUM(Dataset[[#This Row],[2021]]+Dataset[[#This Row],[2020]]+Dataset[[#This Row],[2019]]+Dataset[[#This Row],[2018]]+Dataset[[#This Row],[2017]])</f>
        <v>30399</v>
      </c>
    </row>
    <row r="23" spans="1:19" x14ac:dyDescent="0.2">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c r="S23">
        <f>SUM(Dataset[[#This Row],[2021]]+Dataset[[#This Row],[2020]]+Dataset[[#This Row],[2019]]+Dataset[[#This Row],[2018]]+Dataset[[#This Row],[2017]])</f>
        <v>39413</v>
      </c>
    </row>
    <row r="24" spans="1:19" x14ac:dyDescent="0.2">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c r="S24">
        <f>SUM(Dataset[[#This Row],[2021]]+Dataset[[#This Row],[2020]]+Dataset[[#This Row],[2019]]+Dataset[[#This Row],[2018]]+Dataset[[#This Row],[2017]])</f>
        <v>21393</v>
      </c>
    </row>
    <row r="25" spans="1:19" x14ac:dyDescent="0.2">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c r="S25">
        <f>SUM(Dataset[[#This Row],[2021]]+Dataset[[#This Row],[2020]]+Dataset[[#This Row],[2019]]+Dataset[[#This Row],[2018]]+Dataset[[#This Row],[2017]])</f>
        <v>18576</v>
      </c>
    </row>
    <row r="26" spans="1:19" x14ac:dyDescent="0.2">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c r="S26">
        <f>SUM(Dataset[[#This Row],[2021]]+Dataset[[#This Row],[2020]]+Dataset[[#This Row],[2019]]+Dataset[[#This Row],[2018]]+Dataset[[#This Row],[2017]])</f>
        <v>24809</v>
      </c>
    </row>
    <row r="27" spans="1:19" x14ac:dyDescent="0.2">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c r="S27">
        <f>SUM(Dataset[[#This Row],[2021]]+Dataset[[#This Row],[2020]]+Dataset[[#This Row],[2019]]+Dataset[[#This Row],[2018]]+Dataset[[#This Row],[2017]])</f>
        <v>24323</v>
      </c>
    </row>
    <row r="28" spans="1:19" x14ac:dyDescent="0.2">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c r="S28">
        <f>SUM(Dataset[[#This Row],[2021]]+Dataset[[#This Row],[2020]]+Dataset[[#This Row],[2019]]+Dataset[[#This Row],[2018]]+Dataset[[#This Row],[2017]])</f>
        <v>23194</v>
      </c>
    </row>
    <row r="29" spans="1:19" x14ac:dyDescent="0.2">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c r="S29">
        <f>SUM(Dataset[[#This Row],[2021]]+Dataset[[#This Row],[2020]]+Dataset[[#This Row],[2019]]+Dataset[[#This Row],[2018]]+Dataset[[#This Row],[2017]])</f>
        <v>27185</v>
      </c>
    </row>
    <row r="30" spans="1:19" x14ac:dyDescent="0.2">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c r="S30">
        <f>SUM(Dataset[[#This Row],[2021]]+Dataset[[#This Row],[2020]]+Dataset[[#This Row],[2019]]+Dataset[[#This Row],[2018]]+Dataset[[#This Row],[2017]])</f>
        <v>20785</v>
      </c>
    </row>
    <row r="31" spans="1:19" x14ac:dyDescent="0.2">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c r="S31">
        <f>SUM(Dataset[[#This Row],[2021]]+Dataset[[#This Row],[2020]]+Dataset[[#This Row],[2019]]+Dataset[[#This Row],[2018]]+Dataset[[#This Row],[2017]])</f>
        <v>19479</v>
      </c>
    </row>
    <row r="32" spans="1:19" x14ac:dyDescent="0.2">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c r="S32">
        <f>SUM(Dataset[[#This Row],[2021]]+Dataset[[#This Row],[2020]]+Dataset[[#This Row],[2019]]+Dataset[[#This Row],[2018]]+Dataset[[#This Row],[2017]])</f>
        <v>26484</v>
      </c>
    </row>
    <row r="33" spans="1:19" x14ac:dyDescent="0.2">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c r="S33">
        <f>SUM(Dataset[[#This Row],[2021]]+Dataset[[#This Row],[2020]]+Dataset[[#This Row],[2019]]+Dataset[[#This Row],[2018]]+Dataset[[#This Row],[2017]])</f>
        <v>27074</v>
      </c>
    </row>
    <row r="34" spans="1:19" x14ac:dyDescent="0.2">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c r="S34">
        <f>SUM(Dataset[[#This Row],[2021]]+Dataset[[#This Row],[2020]]+Dataset[[#This Row],[2019]]+Dataset[[#This Row],[2018]]+Dataset[[#This Row],[2017]])</f>
        <v>16773</v>
      </c>
    </row>
    <row r="35" spans="1:19" x14ac:dyDescent="0.2">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c r="S35">
        <f>SUM(Dataset[[#This Row],[2021]]+Dataset[[#This Row],[2020]]+Dataset[[#This Row],[2019]]+Dataset[[#This Row],[2018]]+Dataset[[#This Row],[2017]])</f>
        <v>28630</v>
      </c>
    </row>
    <row r="36" spans="1:19" x14ac:dyDescent="0.2">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c r="S36">
        <f>SUM(Dataset[[#This Row],[2021]]+Dataset[[#This Row],[2020]]+Dataset[[#This Row],[2019]]+Dataset[[#This Row],[2018]]+Dataset[[#This Row],[2017]])</f>
        <v>24084</v>
      </c>
    </row>
    <row r="37" spans="1:19" x14ac:dyDescent="0.2">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c r="S37">
        <f>SUM(Dataset[[#This Row],[2021]]+Dataset[[#This Row],[2020]]+Dataset[[#This Row],[2019]]+Dataset[[#This Row],[2018]]+Dataset[[#This Row],[2017]])</f>
        <v>39331</v>
      </c>
    </row>
    <row r="38" spans="1:19" x14ac:dyDescent="0.2">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c r="S38">
        <f>SUM(Dataset[[#This Row],[2021]]+Dataset[[#This Row],[2020]]+Dataset[[#This Row],[2019]]+Dataset[[#This Row],[2018]]+Dataset[[#This Row],[2017]])</f>
        <v>31127</v>
      </c>
    </row>
    <row r="39" spans="1:19" x14ac:dyDescent="0.2">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c r="S39">
        <f>SUM(Dataset[[#This Row],[2021]]+Dataset[[#This Row],[2020]]+Dataset[[#This Row],[2019]]+Dataset[[#This Row],[2018]]+Dataset[[#This Row],[2017]])</f>
        <v>22203</v>
      </c>
    </row>
    <row r="40" spans="1:19" x14ac:dyDescent="0.2">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c r="S40">
        <f>SUM(Dataset[[#This Row],[2021]]+Dataset[[#This Row],[2020]]+Dataset[[#This Row],[2019]]+Dataset[[#This Row],[2018]]+Dataset[[#This Row],[2017]])</f>
        <v>28460</v>
      </c>
    </row>
    <row r="41" spans="1:19" x14ac:dyDescent="0.2">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c r="S41">
        <f>SUM(Dataset[[#This Row],[2021]]+Dataset[[#This Row],[2020]]+Dataset[[#This Row],[2019]]+Dataset[[#This Row],[2018]]+Dataset[[#This Row],[2017]])</f>
        <v>27558</v>
      </c>
    </row>
    <row r="42" spans="1:19" x14ac:dyDescent="0.2">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c r="S42">
        <f>SUM(Dataset[[#This Row],[2021]]+Dataset[[#This Row],[2020]]+Dataset[[#This Row],[2019]]+Dataset[[#This Row],[2018]]+Dataset[[#This Row],[2017]])</f>
        <v>21927</v>
      </c>
    </row>
    <row r="43" spans="1:19" x14ac:dyDescent="0.2">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c r="S43">
        <f>SUM(Dataset[[#This Row],[2021]]+Dataset[[#This Row],[2020]]+Dataset[[#This Row],[2019]]+Dataset[[#This Row],[2018]]+Dataset[[#This Row],[2017]])</f>
        <v>28665</v>
      </c>
    </row>
    <row r="44" spans="1:19" x14ac:dyDescent="0.2">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c r="S44">
        <f>SUM(Dataset[[#This Row],[2021]]+Dataset[[#This Row],[2020]]+Dataset[[#This Row],[2019]]+Dataset[[#This Row],[2018]]+Dataset[[#This Row],[2017]])</f>
        <v>20019</v>
      </c>
    </row>
    <row r="45" spans="1:19" x14ac:dyDescent="0.2">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c r="S45">
        <f>SUM(Dataset[[#This Row],[2021]]+Dataset[[#This Row],[2020]]+Dataset[[#This Row],[2019]]+Dataset[[#This Row],[2018]]+Dataset[[#This Row],[2017]])</f>
        <v>23053</v>
      </c>
    </row>
    <row r="46" spans="1:19" x14ac:dyDescent="0.2">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c r="S46">
        <f>SUM(Dataset[[#This Row],[2021]]+Dataset[[#This Row],[2020]]+Dataset[[#This Row],[2019]]+Dataset[[#This Row],[2018]]+Dataset[[#This Row],[2017]])</f>
        <v>23773</v>
      </c>
    </row>
    <row r="47" spans="1:19" x14ac:dyDescent="0.2">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c r="S47">
        <f>SUM(Dataset[[#This Row],[2021]]+Dataset[[#This Row],[2020]]+Dataset[[#This Row],[2019]]+Dataset[[#This Row],[2018]]+Dataset[[#This Row],[2017]])</f>
        <v>30193</v>
      </c>
    </row>
    <row r="48" spans="1:19" x14ac:dyDescent="0.2">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c r="S48">
        <f>SUM(Dataset[[#This Row],[2021]]+Dataset[[#This Row],[2020]]+Dataset[[#This Row],[2019]]+Dataset[[#This Row],[2018]]+Dataset[[#This Row],[2017]])</f>
        <v>29042</v>
      </c>
    </row>
    <row r="49" spans="1:19" x14ac:dyDescent="0.2">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c r="S49">
        <f>SUM(Dataset[[#This Row],[2021]]+Dataset[[#This Row],[2020]]+Dataset[[#This Row],[2019]]+Dataset[[#This Row],[2018]]+Dataset[[#This Row],[2017]])</f>
        <v>30450</v>
      </c>
    </row>
    <row r="50" spans="1:19" x14ac:dyDescent="0.2">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c r="S50">
        <f>SUM(Dataset[[#This Row],[2021]]+Dataset[[#This Row],[2020]]+Dataset[[#This Row],[2019]]+Dataset[[#This Row],[2018]]+Dataset[[#This Row],[2017]])</f>
        <v>10574</v>
      </c>
    </row>
    <row r="51" spans="1:19" x14ac:dyDescent="0.2">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c r="S51">
        <f>SUM(Dataset[[#This Row],[2021]]+Dataset[[#This Row],[2020]]+Dataset[[#This Row],[2019]]+Dataset[[#This Row],[2018]]+Dataset[[#This Row],[2017]])</f>
        <v>25197</v>
      </c>
    </row>
    <row r="52" spans="1:19" x14ac:dyDescent="0.2">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c r="S52">
        <f>SUM(Dataset[[#This Row],[2021]]+Dataset[[#This Row],[2020]]+Dataset[[#This Row],[2019]]+Dataset[[#This Row],[2018]]+Dataset[[#This Row],[2017]])</f>
        <v>27508</v>
      </c>
    </row>
    <row r="53" spans="1:19" x14ac:dyDescent="0.2">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c r="S53">
        <f>SUM(Dataset[[#This Row],[2021]]+Dataset[[#This Row],[2020]]+Dataset[[#This Row],[2019]]+Dataset[[#This Row],[2018]]+Dataset[[#This Row],[2017]])</f>
        <v>19283</v>
      </c>
    </row>
    <row r="54" spans="1:19" x14ac:dyDescent="0.2">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c r="S54">
        <f>SUM(Dataset[[#This Row],[2021]]+Dataset[[#This Row],[2020]]+Dataset[[#This Row],[2019]]+Dataset[[#This Row],[2018]]+Dataset[[#This Row],[2017]])</f>
        <v>29285</v>
      </c>
    </row>
    <row r="55" spans="1:19" x14ac:dyDescent="0.2">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c r="S55">
        <f>SUM(Dataset[[#This Row],[2021]]+Dataset[[#This Row],[2020]]+Dataset[[#This Row],[2019]]+Dataset[[#This Row],[2018]]+Dataset[[#This Row],[2017]])</f>
        <v>21609</v>
      </c>
    </row>
    <row r="56" spans="1:19" x14ac:dyDescent="0.2">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c r="S56">
        <f>SUM(Dataset[[#This Row],[2021]]+Dataset[[#This Row],[2020]]+Dataset[[#This Row],[2019]]+Dataset[[#This Row],[2018]]+Dataset[[#This Row],[2017]])</f>
        <v>28608</v>
      </c>
    </row>
    <row r="57" spans="1:19" x14ac:dyDescent="0.2">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c r="S57">
        <f>SUM(Dataset[[#This Row],[2021]]+Dataset[[#This Row],[2020]]+Dataset[[#This Row],[2019]]+Dataset[[#This Row],[2018]]+Dataset[[#This Row],[2017]])</f>
        <v>36951</v>
      </c>
    </row>
    <row r="58" spans="1:19" x14ac:dyDescent="0.2">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c r="S58">
        <f>SUM(Dataset[[#This Row],[2021]]+Dataset[[#This Row],[2020]]+Dataset[[#This Row],[2019]]+Dataset[[#This Row],[2018]]+Dataset[[#This Row],[2017]])</f>
        <v>26867</v>
      </c>
    </row>
    <row r="59" spans="1:19" x14ac:dyDescent="0.2">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c r="S59">
        <f>SUM(Dataset[[#This Row],[2021]]+Dataset[[#This Row],[2020]]+Dataset[[#This Row],[2019]]+Dataset[[#This Row],[2018]]+Dataset[[#This Row],[2017]])</f>
        <v>17038</v>
      </c>
    </row>
    <row r="60" spans="1:19" x14ac:dyDescent="0.2">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c r="S60">
        <f>SUM(Dataset[[#This Row],[2021]]+Dataset[[#This Row],[2020]]+Dataset[[#This Row],[2019]]+Dataset[[#This Row],[2018]]+Dataset[[#This Row],[2017]])</f>
        <v>8676</v>
      </c>
    </row>
    <row r="61" spans="1:19" x14ac:dyDescent="0.2">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c r="S61">
        <f>SUM(Dataset[[#This Row],[2021]]+Dataset[[#This Row],[2020]]+Dataset[[#This Row],[2019]]+Dataset[[#This Row],[2018]]+Dataset[[#This Row],[2017]])</f>
        <v>23827</v>
      </c>
    </row>
    <row r="62" spans="1:19" x14ac:dyDescent="0.2">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c r="S62">
        <f>SUM(Dataset[[#This Row],[2021]]+Dataset[[#This Row],[2020]]+Dataset[[#This Row],[2019]]+Dataset[[#This Row],[2018]]+Dataset[[#This Row],[2017]])</f>
        <v>29730</v>
      </c>
    </row>
    <row r="63" spans="1:19" x14ac:dyDescent="0.2">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c r="S63">
        <f>SUM(Dataset[[#This Row],[2021]]+Dataset[[#This Row],[2020]]+Dataset[[#This Row],[2019]]+Dataset[[#This Row],[2018]]+Dataset[[#This Row],[2017]])</f>
        <v>21461</v>
      </c>
    </row>
    <row r="64" spans="1:19" x14ac:dyDescent="0.2">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c r="S64">
        <f>SUM(Dataset[[#This Row],[2021]]+Dataset[[#This Row],[2020]]+Dataset[[#This Row],[2019]]+Dataset[[#This Row],[2018]]+Dataset[[#This Row],[2017]])</f>
        <v>22328</v>
      </c>
    </row>
    <row r="65" spans="13:18" x14ac:dyDescent="0.2">
      <c r="M65">
        <f>SUBTOTAL(109,Dataset[2017])</f>
        <v>189976</v>
      </c>
      <c r="N65">
        <f t="shared" ref="N65:Q65" si="2">SUBTOTAL(109,N5:N64)</f>
        <v>242995</v>
      </c>
      <c r="O65">
        <f t="shared" si="2"/>
        <v>288449</v>
      </c>
      <c r="P65">
        <f t="shared" si="2"/>
        <v>350234</v>
      </c>
      <c r="Q65">
        <f t="shared" si="2"/>
        <v>409194</v>
      </c>
      <c r="R65" s="4"/>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CE7BC-18EA-8349-8F8F-EE22BCDBD32A}">
  <dimension ref="B5:D143"/>
  <sheetViews>
    <sheetView topLeftCell="A126" workbookViewId="0">
      <selection activeCell="D143" sqref="D143"/>
    </sheetView>
  </sheetViews>
  <sheetFormatPr baseColWidth="10" defaultRowHeight="15" x14ac:dyDescent="0.2"/>
  <cols>
    <col min="2" max="2" width="10.33203125" bestFit="1" customWidth="1"/>
    <col min="3" max="4" width="17.83203125" bestFit="1" customWidth="1"/>
    <col min="5" max="61" width="5.1640625" bestFit="1" customWidth="1"/>
    <col min="62" max="62" width="6.83203125" bestFit="1" customWidth="1"/>
    <col min="63" max="63" width="9.33203125" bestFit="1" customWidth="1"/>
    <col min="64" max="64" width="6.83203125" bestFit="1" customWidth="1"/>
    <col min="65" max="65" width="9.33203125" bestFit="1" customWidth="1"/>
    <col min="66" max="66" width="6.83203125" bestFit="1" customWidth="1"/>
    <col min="67" max="67" width="9.33203125" bestFit="1" customWidth="1"/>
    <col min="68" max="68" width="6.83203125" bestFit="1" customWidth="1"/>
    <col min="69" max="69" width="9.33203125" bestFit="1" customWidth="1"/>
    <col min="70" max="70" width="6.83203125" bestFit="1" customWidth="1"/>
    <col min="71" max="71" width="9.33203125" bestFit="1" customWidth="1"/>
    <col min="72" max="72" width="6.83203125" bestFit="1" customWidth="1"/>
    <col min="73" max="73" width="9.33203125" bestFit="1" customWidth="1"/>
    <col min="74" max="74" width="6.83203125" bestFit="1" customWidth="1"/>
    <col min="75" max="75" width="9.33203125" bestFit="1" customWidth="1"/>
    <col min="76" max="76" width="6.83203125" bestFit="1" customWidth="1"/>
    <col min="77" max="77" width="9.33203125" bestFit="1" customWidth="1"/>
    <col min="78" max="78" width="6.83203125" bestFit="1" customWidth="1"/>
    <col min="79" max="79" width="9.33203125" bestFit="1" customWidth="1"/>
    <col min="80" max="80" width="6.83203125" bestFit="1" customWidth="1"/>
    <col min="81" max="81" width="9.33203125" bestFit="1" customWidth="1"/>
    <col min="82" max="82" width="6.83203125" bestFit="1" customWidth="1"/>
    <col min="83" max="83" width="9.33203125" bestFit="1" customWidth="1"/>
    <col min="84" max="84" width="6.83203125" bestFit="1" customWidth="1"/>
    <col min="85" max="85" width="9.33203125" bestFit="1" customWidth="1"/>
    <col min="86" max="86" width="6.83203125" bestFit="1" customWidth="1"/>
    <col min="87" max="87" width="9.33203125" bestFit="1" customWidth="1"/>
    <col min="88" max="88" width="6.83203125" bestFit="1" customWidth="1"/>
    <col min="89" max="89" width="9.33203125" bestFit="1" customWidth="1"/>
    <col min="90" max="90" width="6.83203125" bestFit="1" customWidth="1"/>
    <col min="91" max="91" width="9.33203125" bestFit="1" customWidth="1"/>
    <col min="92" max="92" width="6.83203125" bestFit="1" customWidth="1"/>
    <col min="93" max="93" width="9.33203125" bestFit="1" customWidth="1"/>
    <col min="94" max="94" width="6.83203125" bestFit="1" customWidth="1"/>
    <col min="95" max="95" width="9.33203125" bestFit="1" customWidth="1"/>
    <col min="96" max="96" width="6.83203125" bestFit="1" customWidth="1"/>
    <col min="97" max="97" width="9.33203125" bestFit="1" customWidth="1"/>
    <col min="98" max="98" width="6.83203125" bestFit="1" customWidth="1"/>
    <col min="99" max="99" width="9.33203125" bestFit="1" customWidth="1"/>
    <col min="100" max="100" width="6.83203125" bestFit="1" customWidth="1"/>
    <col min="101" max="101" width="9.33203125" bestFit="1" customWidth="1"/>
    <col min="102" max="102" width="6.83203125" bestFit="1" customWidth="1"/>
    <col min="103" max="103" width="9.33203125" bestFit="1" customWidth="1"/>
    <col min="104" max="104" width="6.83203125" bestFit="1" customWidth="1"/>
    <col min="105" max="105" width="9.33203125" bestFit="1" customWidth="1"/>
    <col min="106" max="106" width="6.83203125" bestFit="1" customWidth="1"/>
    <col min="107" max="107" width="9.33203125" bestFit="1" customWidth="1"/>
    <col min="108" max="108" width="6.83203125" bestFit="1" customWidth="1"/>
    <col min="109" max="109" width="9.33203125" bestFit="1" customWidth="1"/>
    <col min="110" max="110" width="6.83203125" bestFit="1" customWidth="1"/>
    <col min="111" max="111" width="9.33203125" bestFit="1" customWidth="1"/>
    <col min="112" max="112" width="6.83203125" bestFit="1" customWidth="1"/>
    <col min="113" max="113" width="9.33203125" bestFit="1" customWidth="1"/>
    <col min="114" max="114" width="6.83203125" bestFit="1" customWidth="1"/>
    <col min="115" max="115" width="9.33203125" bestFit="1" customWidth="1"/>
    <col min="116" max="116" width="6.83203125" bestFit="1" customWidth="1"/>
    <col min="117" max="117" width="9.33203125" bestFit="1" customWidth="1"/>
    <col min="118" max="118" width="6.83203125" bestFit="1" customWidth="1"/>
    <col min="119" max="119" width="9.33203125" bestFit="1" customWidth="1"/>
    <col min="120" max="120" width="6.83203125" bestFit="1" customWidth="1"/>
    <col min="121" max="121" width="9.33203125" bestFit="1" customWidth="1"/>
    <col min="122" max="122" width="6.83203125" bestFit="1" customWidth="1"/>
    <col min="123" max="124" width="9.33203125" bestFit="1" customWidth="1"/>
    <col min="125" max="125" width="6.83203125" bestFit="1" customWidth="1"/>
    <col min="126" max="127" width="9.33203125" bestFit="1" customWidth="1"/>
    <col min="128" max="128" width="6.83203125" bestFit="1" customWidth="1"/>
    <col min="129" max="130" width="9.33203125" bestFit="1" customWidth="1"/>
    <col min="131" max="131" width="6.83203125" bestFit="1" customWidth="1"/>
    <col min="132" max="133" width="9.33203125" bestFit="1" customWidth="1"/>
    <col min="134" max="134" width="6.83203125" bestFit="1" customWidth="1"/>
    <col min="135" max="136" width="9.33203125" bestFit="1" customWidth="1"/>
    <col min="137" max="137" width="6.83203125" bestFit="1" customWidth="1"/>
    <col min="138" max="139" width="9.33203125" bestFit="1" customWidth="1"/>
    <col min="140" max="140" width="6.83203125" bestFit="1" customWidth="1"/>
    <col min="141" max="142" width="9.33203125" bestFit="1" customWidth="1"/>
    <col min="143" max="143" width="6.83203125" bestFit="1" customWidth="1"/>
    <col min="144" max="145" width="9.33203125" bestFit="1" customWidth="1"/>
    <col min="146" max="146" width="6.83203125" bestFit="1" customWidth="1"/>
    <col min="147" max="148" width="9.33203125" bestFit="1" customWidth="1"/>
    <col min="149" max="149" width="6.83203125" bestFit="1" customWidth="1"/>
    <col min="150" max="151" width="9.33203125" bestFit="1" customWidth="1"/>
    <col min="152" max="152" width="6.83203125" bestFit="1" customWidth="1"/>
    <col min="153" max="154" width="9.33203125" bestFit="1" customWidth="1"/>
    <col min="155" max="155" width="6.83203125" bestFit="1" customWidth="1"/>
    <col min="156" max="157" width="9.33203125" bestFit="1" customWidth="1"/>
    <col min="158" max="158" width="6.83203125" bestFit="1" customWidth="1"/>
    <col min="159" max="160" width="9.33203125" bestFit="1" customWidth="1"/>
    <col min="161" max="161" width="6.83203125" bestFit="1" customWidth="1"/>
    <col min="162" max="163" width="9.33203125" bestFit="1" customWidth="1"/>
    <col min="164" max="164" width="6.83203125" bestFit="1" customWidth="1"/>
    <col min="165" max="166" width="9.33203125" bestFit="1" customWidth="1"/>
    <col min="167" max="167" width="6.83203125" bestFit="1" customWidth="1"/>
    <col min="168" max="169" width="9.33203125" bestFit="1" customWidth="1"/>
    <col min="170" max="170" width="6.83203125" bestFit="1" customWidth="1"/>
    <col min="171" max="172" width="9.33203125" bestFit="1" customWidth="1"/>
    <col min="173" max="173" width="6.83203125" bestFit="1" customWidth="1"/>
    <col min="174" max="175" width="9.33203125" bestFit="1" customWidth="1"/>
    <col min="176" max="176" width="6.83203125" bestFit="1" customWidth="1"/>
    <col min="177" max="178" width="9.33203125" bestFit="1" customWidth="1"/>
    <col min="179" max="179" width="6.83203125" bestFit="1" customWidth="1"/>
    <col min="180" max="181" width="9.33203125" bestFit="1" customWidth="1"/>
    <col min="182" max="182" width="6.83203125" bestFit="1" customWidth="1"/>
    <col min="183" max="185" width="9.33203125" bestFit="1" customWidth="1"/>
    <col min="186" max="186" width="6.83203125" bestFit="1" customWidth="1"/>
    <col min="187" max="189" width="9.33203125" bestFit="1" customWidth="1"/>
    <col min="190" max="190" width="6.83203125" bestFit="1" customWidth="1"/>
    <col min="191" max="193" width="9.33203125" bestFit="1" customWidth="1"/>
    <col min="194" max="194" width="6.83203125" bestFit="1" customWidth="1"/>
    <col min="195" max="197" width="9.33203125" bestFit="1" customWidth="1"/>
    <col min="198" max="198" width="6.83203125" bestFit="1" customWidth="1"/>
    <col min="199" max="201" width="9.33203125" bestFit="1" customWidth="1"/>
    <col min="202" max="202" width="6.83203125" bestFit="1" customWidth="1"/>
    <col min="203" max="205" width="9.33203125" bestFit="1" customWidth="1"/>
    <col min="206" max="206" width="6.83203125" bestFit="1" customWidth="1"/>
    <col min="207" max="209" width="9.33203125" bestFit="1" customWidth="1"/>
    <col min="210" max="210" width="6.83203125" bestFit="1" customWidth="1"/>
    <col min="211" max="213" width="9.33203125" bestFit="1" customWidth="1"/>
    <col min="214" max="214" width="6.83203125" bestFit="1" customWidth="1"/>
    <col min="215" max="217" width="9.33203125" bestFit="1" customWidth="1"/>
    <col min="218" max="218" width="6.83203125" bestFit="1" customWidth="1"/>
    <col min="219" max="221" width="9.33203125" bestFit="1" customWidth="1"/>
    <col min="222" max="222" width="6.83203125" bestFit="1" customWidth="1"/>
    <col min="223" max="225" width="9.33203125" bestFit="1" customWidth="1"/>
    <col min="226" max="226" width="6.83203125" bestFit="1" customWidth="1"/>
    <col min="227" max="229" width="9.33203125" bestFit="1" customWidth="1"/>
    <col min="230" max="230" width="6.83203125" bestFit="1" customWidth="1"/>
    <col min="231" max="233" width="9.33203125" bestFit="1" customWidth="1"/>
    <col min="234" max="234" width="6.83203125" bestFit="1" customWidth="1"/>
    <col min="235" max="237" width="9.33203125" bestFit="1" customWidth="1"/>
    <col min="238" max="238" width="6.83203125" bestFit="1" customWidth="1"/>
    <col min="239" max="246" width="9.33203125" bestFit="1" customWidth="1"/>
    <col min="247" max="247" width="6.83203125" bestFit="1" customWidth="1"/>
    <col min="248" max="251" width="9.33203125" bestFit="1" customWidth="1"/>
    <col min="252" max="252" width="6.83203125" bestFit="1" customWidth="1"/>
    <col min="253" max="256" width="9.33203125" bestFit="1" customWidth="1"/>
    <col min="257" max="257" width="6.83203125" bestFit="1" customWidth="1"/>
    <col min="258" max="261" width="9.33203125" bestFit="1" customWidth="1"/>
    <col min="262" max="262" width="6.83203125" bestFit="1" customWidth="1"/>
    <col min="263" max="266" width="9.33203125" bestFit="1" customWidth="1"/>
    <col min="267" max="267" width="6.83203125" bestFit="1" customWidth="1"/>
    <col min="268" max="271" width="9.33203125" bestFit="1" customWidth="1"/>
    <col min="272" max="272" width="6.83203125" bestFit="1" customWidth="1"/>
    <col min="273" max="276" width="9.33203125" bestFit="1" customWidth="1"/>
    <col min="277" max="277" width="6.83203125" bestFit="1" customWidth="1"/>
    <col min="278" max="281" width="9.33203125" bestFit="1" customWidth="1"/>
    <col min="282" max="282" width="6.83203125" bestFit="1" customWidth="1"/>
    <col min="283" max="286" width="9.33203125" bestFit="1" customWidth="1"/>
    <col min="287" max="287" width="6.83203125" bestFit="1" customWidth="1"/>
    <col min="288" max="291" width="9.33203125" bestFit="1" customWidth="1"/>
    <col min="292" max="292" width="6.83203125" bestFit="1" customWidth="1"/>
    <col min="293" max="296" width="9.33203125" bestFit="1" customWidth="1"/>
    <col min="297" max="297" width="6.83203125" bestFit="1" customWidth="1"/>
    <col min="298" max="301" width="9.33203125" bestFit="1" customWidth="1"/>
  </cols>
  <sheetData>
    <row r="5" spans="2:4" x14ac:dyDescent="0.2">
      <c r="B5" s="5" t="s">
        <v>269</v>
      </c>
      <c r="C5" t="s">
        <v>271</v>
      </c>
    </row>
    <row r="6" spans="2:4" x14ac:dyDescent="0.2">
      <c r="B6" s="6" t="s">
        <v>84</v>
      </c>
      <c r="C6" s="4">
        <v>0.25699329033094553</v>
      </c>
    </row>
    <row r="7" spans="2:4" x14ac:dyDescent="0.2">
      <c r="B7" s="6" t="s">
        <v>145</v>
      </c>
      <c r="C7" s="4">
        <v>0.27586558512419912</v>
      </c>
    </row>
    <row r="8" spans="2:4" x14ac:dyDescent="0.2">
      <c r="B8" s="6" t="s">
        <v>21</v>
      </c>
      <c r="C8" s="4">
        <v>0.23150451633118321</v>
      </c>
    </row>
    <row r="9" spans="2:4" x14ac:dyDescent="0.2">
      <c r="B9" s="6" t="s">
        <v>206</v>
      </c>
      <c r="C9" s="4">
        <v>0.23563660821367216</v>
      </c>
    </row>
    <row r="14" spans="2:4" x14ac:dyDescent="0.2">
      <c r="B14" s="20"/>
      <c r="C14" s="21"/>
      <c r="D14" s="22"/>
    </row>
    <row r="15" spans="2:4" x14ac:dyDescent="0.2">
      <c r="B15" s="23"/>
      <c r="C15" s="24"/>
      <c r="D15" s="25"/>
    </row>
    <row r="16" spans="2:4" x14ac:dyDescent="0.2">
      <c r="B16" s="23"/>
      <c r="C16" s="24"/>
      <c r="D16" s="25"/>
    </row>
    <row r="17" spans="2:4" x14ac:dyDescent="0.2">
      <c r="B17" s="23"/>
      <c r="C17" s="24"/>
      <c r="D17" s="25"/>
    </row>
    <row r="18" spans="2:4" x14ac:dyDescent="0.2">
      <c r="B18" s="23"/>
      <c r="C18" s="24"/>
      <c r="D18" s="25"/>
    </row>
    <row r="19" spans="2:4" x14ac:dyDescent="0.2">
      <c r="B19" s="23"/>
      <c r="C19" s="24"/>
      <c r="D19" s="25"/>
    </row>
    <row r="20" spans="2:4" x14ac:dyDescent="0.2">
      <c r="B20" s="23"/>
      <c r="C20" s="24"/>
      <c r="D20" s="25"/>
    </row>
    <row r="21" spans="2:4" x14ac:dyDescent="0.2">
      <c r="B21" s="23"/>
      <c r="C21" s="24"/>
      <c r="D21" s="25"/>
    </row>
    <row r="22" spans="2:4" x14ac:dyDescent="0.2">
      <c r="B22" s="23"/>
      <c r="C22" s="24"/>
      <c r="D22" s="25"/>
    </row>
    <row r="23" spans="2:4" x14ac:dyDescent="0.2">
      <c r="B23" s="23"/>
      <c r="C23" s="24"/>
      <c r="D23" s="25"/>
    </row>
    <row r="24" spans="2:4" x14ac:dyDescent="0.2">
      <c r="B24" s="23"/>
      <c r="C24" s="24"/>
      <c r="D24" s="25"/>
    </row>
    <row r="25" spans="2:4" x14ac:dyDescent="0.2">
      <c r="B25" s="23"/>
      <c r="C25" s="24"/>
      <c r="D25" s="25"/>
    </row>
    <row r="26" spans="2:4" x14ac:dyDescent="0.2">
      <c r="B26" s="23"/>
      <c r="C26" s="24"/>
      <c r="D26" s="25"/>
    </row>
    <row r="27" spans="2:4" x14ac:dyDescent="0.2">
      <c r="B27" s="23"/>
      <c r="C27" s="24"/>
      <c r="D27" s="25"/>
    </row>
    <row r="28" spans="2:4" x14ac:dyDescent="0.2">
      <c r="B28" s="23"/>
      <c r="C28" s="24"/>
      <c r="D28" s="25"/>
    </row>
    <row r="29" spans="2:4" x14ac:dyDescent="0.2">
      <c r="B29" s="23"/>
      <c r="C29" s="24"/>
      <c r="D29" s="25"/>
    </row>
    <row r="30" spans="2:4" x14ac:dyDescent="0.2">
      <c r="B30" s="23"/>
      <c r="C30" s="24"/>
      <c r="D30" s="25"/>
    </row>
    <row r="31" spans="2:4" x14ac:dyDescent="0.2">
      <c r="B31" s="26"/>
      <c r="C31" s="27"/>
      <c r="D31" s="28"/>
    </row>
    <row r="40" spans="2:3" x14ac:dyDescent="0.2">
      <c r="B40" s="5" t="s">
        <v>272</v>
      </c>
    </row>
    <row r="41" spans="2:3" x14ac:dyDescent="0.2">
      <c r="B41" s="6" t="s">
        <v>277</v>
      </c>
      <c r="C41" s="19">
        <v>44888</v>
      </c>
    </row>
    <row r="42" spans="2:3" x14ac:dyDescent="0.2">
      <c r="B42" s="6" t="s">
        <v>273</v>
      </c>
      <c r="C42" s="19">
        <v>50567</v>
      </c>
    </row>
    <row r="43" spans="2:3" x14ac:dyDescent="0.2">
      <c r="B43" s="6" t="s">
        <v>274</v>
      </c>
      <c r="C43" s="19">
        <v>70312</v>
      </c>
    </row>
    <row r="44" spans="2:3" x14ac:dyDescent="0.2">
      <c r="B44" s="6" t="s">
        <v>275</v>
      </c>
      <c r="C44" s="19">
        <v>82583</v>
      </c>
    </row>
    <row r="45" spans="2:3" x14ac:dyDescent="0.2">
      <c r="B45" s="6" t="s">
        <v>276</v>
      </c>
      <c r="C45" s="19">
        <v>100592</v>
      </c>
    </row>
    <row r="62" spans="2:3" x14ac:dyDescent="0.2">
      <c r="B62" s="5" t="s">
        <v>269</v>
      </c>
      <c r="C62" t="s">
        <v>271</v>
      </c>
    </row>
    <row r="63" spans="2:3" x14ac:dyDescent="0.2">
      <c r="B63" s="6" t="s">
        <v>211</v>
      </c>
      <c r="C63" s="19">
        <v>27508</v>
      </c>
    </row>
    <row r="64" spans="2:3" x14ac:dyDescent="0.2">
      <c r="B64" s="6" t="s">
        <v>227</v>
      </c>
      <c r="C64" s="19">
        <v>28608</v>
      </c>
    </row>
    <row r="65" spans="2:3" x14ac:dyDescent="0.2">
      <c r="B65" s="6" t="s">
        <v>219</v>
      </c>
      <c r="C65" s="19">
        <v>29285</v>
      </c>
    </row>
    <row r="66" spans="2:3" x14ac:dyDescent="0.2">
      <c r="B66" s="6" t="s">
        <v>251</v>
      </c>
      <c r="C66" s="19">
        <v>29730</v>
      </c>
    </row>
    <row r="67" spans="2:3" x14ac:dyDescent="0.2">
      <c r="B67" s="6" t="s">
        <v>231</v>
      </c>
      <c r="C67" s="19">
        <v>36951</v>
      </c>
    </row>
    <row r="88" spans="2:3" x14ac:dyDescent="0.2">
      <c r="B88" s="5" t="s">
        <v>269</v>
      </c>
      <c r="C88" t="s">
        <v>271</v>
      </c>
    </row>
    <row r="89" spans="2:3" x14ac:dyDescent="0.2">
      <c r="B89" s="6" t="s">
        <v>255</v>
      </c>
      <c r="C89" s="19">
        <v>21461</v>
      </c>
    </row>
    <row r="90" spans="2:3" x14ac:dyDescent="0.2">
      <c r="B90" s="6" t="s">
        <v>215</v>
      </c>
      <c r="C90" s="19">
        <v>19283</v>
      </c>
    </row>
    <row r="91" spans="2:3" x14ac:dyDescent="0.2">
      <c r="B91" s="6" t="s">
        <v>239</v>
      </c>
      <c r="C91" s="19">
        <v>17038</v>
      </c>
    </row>
    <row r="92" spans="2:3" x14ac:dyDescent="0.2">
      <c r="B92" s="6" t="s">
        <v>202</v>
      </c>
      <c r="C92" s="19">
        <v>10574</v>
      </c>
    </row>
    <row r="93" spans="2:3" x14ac:dyDescent="0.2">
      <c r="B93" s="6" t="s">
        <v>243</v>
      </c>
      <c r="C93" s="19">
        <v>8676</v>
      </c>
    </row>
    <row r="94" spans="2:3" x14ac:dyDescent="0.2">
      <c r="B94" s="6" t="s">
        <v>270</v>
      </c>
      <c r="C94" s="19">
        <v>77032</v>
      </c>
    </row>
    <row r="115" spans="2:3" x14ac:dyDescent="0.2">
      <c r="B115" s="5" t="s">
        <v>269</v>
      </c>
      <c r="C115" t="s">
        <v>278</v>
      </c>
    </row>
    <row r="116" spans="2:3" x14ac:dyDescent="0.2">
      <c r="B116" s="6" t="s">
        <v>206</v>
      </c>
      <c r="C116" s="4">
        <v>0.50250826234846457</v>
      </c>
    </row>
    <row r="130" spans="2:4" x14ac:dyDescent="0.2">
      <c r="B130" t="s">
        <v>271</v>
      </c>
    </row>
    <row r="131" spans="2:4" x14ac:dyDescent="0.2">
      <c r="B131" s="19">
        <v>348942</v>
      </c>
    </row>
    <row r="137" spans="2:4" x14ac:dyDescent="0.2">
      <c r="B137" t="s">
        <v>282</v>
      </c>
      <c r="C137" t="s">
        <v>280</v>
      </c>
      <c r="D137" t="s">
        <v>281</v>
      </c>
    </row>
    <row r="138" spans="2:4" x14ac:dyDescent="0.2">
      <c r="B138">
        <v>2017</v>
      </c>
      <c r="C138">
        <f>Dataset[[#Totals],[2017]]</f>
        <v>189976</v>
      </c>
      <c r="D138" s="7">
        <v>0</v>
      </c>
    </row>
    <row r="139" spans="2:4" x14ac:dyDescent="0.2">
      <c r="B139">
        <v>2018</v>
      </c>
      <c r="C139">
        <f>Dataset[[#Totals],[2018]]</f>
        <v>242995</v>
      </c>
      <c r="D139" s="7">
        <f>(C139-C138)/(C138)</f>
        <v>0.27908262096264791</v>
      </c>
    </row>
    <row r="140" spans="2:4" x14ac:dyDescent="0.2">
      <c r="B140">
        <v>2019</v>
      </c>
      <c r="C140">
        <f>Dataset[[#Totals],[2019]]</f>
        <v>288449</v>
      </c>
      <c r="D140" s="7">
        <f t="shared" ref="D140:D142" si="0">(C140-C139)/(C139)</f>
        <v>0.18705734685898887</v>
      </c>
    </row>
    <row r="141" spans="2:4" x14ac:dyDescent="0.2">
      <c r="B141">
        <v>2020</v>
      </c>
      <c r="C141">
        <f>Dataset[[#Totals],[2020]]</f>
        <v>350234</v>
      </c>
      <c r="D141" s="7">
        <f t="shared" si="0"/>
        <v>0.21419731044309392</v>
      </c>
    </row>
    <row r="142" spans="2:4" x14ac:dyDescent="0.2">
      <c r="B142">
        <v>2021</v>
      </c>
      <c r="C142">
        <f>Dataset[[#Totals],[2021]]</f>
        <v>409194</v>
      </c>
      <c r="D142" s="7">
        <f t="shared" si="0"/>
        <v>0.16834459247246128</v>
      </c>
    </row>
    <row r="143" spans="2:4" x14ac:dyDescent="0.2">
      <c r="D143" s="4">
        <f>AVERAGE(D139:D142)</f>
        <v>0.21217046768429801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C73E-28E5-704D-AD98-CEC705740BAB}">
  <dimension ref="B1:V39"/>
  <sheetViews>
    <sheetView showGridLines="0" tabSelected="1" topLeftCell="A2" zoomScale="80" zoomScaleNormal="80" workbookViewId="0">
      <selection activeCell="D46" sqref="D46"/>
    </sheetView>
  </sheetViews>
  <sheetFormatPr baseColWidth="10" defaultRowHeight="15" x14ac:dyDescent="0.2"/>
  <cols>
    <col min="1" max="1" width="1.6640625" customWidth="1"/>
    <col min="23" max="23" width="1.6640625" customWidth="1"/>
  </cols>
  <sheetData>
    <row r="1" spans="2:22" ht="16" thickBot="1" x14ac:dyDescent="0.25"/>
    <row r="2" spans="2:22" ht="76" customHeight="1" thickBot="1" x14ac:dyDescent="0.25">
      <c r="B2" s="16" t="s">
        <v>279</v>
      </c>
      <c r="C2" s="17"/>
      <c r="D2" s="17"/>
      <c r="E2" s="17"/>
      <c r="F2" s="17"/>
      <c r="G2" s="17"/>
      <c r="H2" s="17"/>
      <c r="I2" s="17"/>
      <c r="J2" s="17"/>
      <c r="K2" s="17"/>
      <c r="L2" s="17"/>
      <c r="M2" s="17"/>
      <c r="N2" s="17"/>
      <c r="O2" s="17"/>
      <c r="P2" s="17"/>
      <c r="Q2" s="17"/>
      <c r="R2" s="17"/>
      <c r="S2" s="17"/>
      <c r="T2" s="17"/>
      <c r="U2" s="17"/>
      <c r="V2" s="18"/>
    </row>
    <row r="3" spans="2:22" x14ac:dyDescent="0.2">
      <c r="B3" s="9"/>
      <c r="C3" s="9"/>
      <c r="D3" s="9"/>
      <c r="E3" s="9"/>
      <c r="F3" s="9"/>
      <c r="G3" s="9"/>
      <c r="H3" s="9"/>
      <c r="I3" s="9"/>
      <c r="J3" s="9"/>
      <c r="K3" s="9"/>
      <c r="L3" s="9"/>
      <c r="M3" s="9"/>
      <c r="N3" s="9"/>
      <c r="O3" s="9"/>
      <c r="P3" s="9"/>
      <c r="Q3" s="9"/>
      <c r="R3" s="9"/>
      <c r="S3" s="9"/>
      <c r="T3" s="9"/>
      <c r="U3" s="9"/>
      <c r="V3" s="9"/>
    </row>
    <row r="4" spans="2:22" x14ac:dyDescent="0.2">
      <c r="B4" s="9"/>
      <c r="C4" s="9"/>
      <c r="D4" s="9"/>
      <c r="E4" s="9"/>
      <c r="F4" s="9"/>
      <c r="G4" s="9"/>
      <c r="H4" s="9"/>
      <c r="I4" s="9"/>
      <c r="J4" s="9"/>
      <c r="K4" s="9"/>
      <c r="L4" s="9"/>
      <c r="M4" s="9"/>
      <c r="N4" s="9"/>
      <c r="O4" s="9"/>
      <c r="P4" s="9"/>
      <c r="Q4" s="9"/>
      <c r="R4" s="9"/>
      <c r="S4" s="9"/>
      <c r="T4" s="9"/>
      <c r="U4" s="9"/>
      <c r="V4" s="9"/>
    </row>
    <row r="5" spans="2:22" x14ac:dyDescent="0.2">
      <c r="B5" s="9"/>
      <c r="C5" s="9"/>
      <c r="D5" s="9"/>
      <c r="E5" s="9"/>
      <c r="F5" s="9"/>
      <c r="G5" s="9"/>
      <c r="H5" s="9"/>
      <c r="I5" s="9"/>
      <c r="J5" s="9"/>
      <c r="K5" s="9"/>
      <c r="L5" s="9"/>
      <c r="M5" s="9"/>
      <c r="N5" s="9"/>
      <c r="O5" s="9"/>
      <c r="P5" s="9"/>
      <c r="Q5" s="9"/>
      <c r="R5" s="9"/>
      <c r="S5" s="9"/>
      <c r="T5" s="9"/>
      <c r="U5" s="9"/>
      <c r="V5" s="9"/>
    </row>
    <row r="6" spans="2:22" x14ac:dyDescent="0.2">
      <c r="B6" s="9"/>
      <c r="C6" s="9"/>
      <c r="D6" s="9"/>
      <c r="E6" s="9"/>
      <c r="F6" s="9"/>
      <c r="G6" s="9"/>
      <c r="H6" s="9"/>
      <c r="I6" s="9"/>
      <c r="J6" s="9"/>
      <c r="K6" s="9"/>
      <c r="L6" s="9"/>
      <c r="M6" s="9"/>
      <c r="N6" s="9"/>
      <c r="O6" s="9"/>
      <c r="P6" s="9"/>
      <c r="Q6" s="9"/>
      <c r="R6" s="9"/>
      <c r="S6" s="9"/>
      <c r="T6" s="9"/>
      <c r="U6" s="9"/>
      <c r="V6" s="9"/>
    </row>
    <row r="7" spans="2:22" x14ac:dyDescent="0.2">
      <c r="B7" s="9"/>
      <c r="C7" s="9"/>
      <c r="D7" s="9"/>
      <c r="E7" s="9"/>
      <c r="F7" s="9"/>
      <c r="G7" s="9"/>
      <c r="H7" s="9"/>
      <c r="I7" s="9"/>
      <c r="J7" s="9"/>
      <c r="K7" s="9"/>
      <c r="L7" s="9"/>
      <c r="M7" s="9"/>
      <c r="N7" s="9"/>
      <c r="O7" s="9"/>
      <c r="P7" s="9"/>
      <c r="Q7" s="9"/>
      <c r="R7" s="9"/>
      <c r="S7" s="9"/>
      <c r="T7" s="9"/>
      <c r="U7" s="9"/>
      <c r="V7" s="9"/>
    </row>
    <row r="8" spans="2:22" x14ac:dyDescent="0.2">
      <c r="B8" s="9"/>
      <c r="C8" s="9"/>
      <c r="D8" s="9"/>
      <c r="E8" s="9"/>
      <c r="F8" s="9"/>
      <c r="G8" s="9"/>
      <c r="H8" s="9"/>
      <c r="I8" s="9"/>
      <c r="J8" s="9"/>
      <c r="K8" s="9"/>
      <c r="L8" s="9"/>
      <c r="M8" s="9"/>
      <c r="N8" s="9"/>
      <c r="O8" s="9"/>
      <c r="P8" s="9"/>
      <c r="Q8" s="9"/>
      <c r="R8" s="9"/>
      <c r="S8" s="9"/>
      <c r="T8" s="9"/>
      <c r="U8" s="9"/>
      <c r="V8" s="9"/>
    </row>
    <row r="9" spans="2:22" x14ac:dyDescent="0.2">
      <c r="B9" s="9"/>
      <c r="C9" s="9"/>
      <c r="D9" s="9"/>
      <c r="E9" s="9"/>
      <c r="F9" s="9"/>
      <c r="G9" s="9"/>
      <c r="H9" s="9"/>
      <c r="I9" s="9"/>
      <c r="J9" s="9"/>
      <c r="K9" s="9"/>
      <c r="L9" s="9"/>
      <c r="M9" s="9"/>
      <c r="N9" s="9"/>
      <c r="O9" s="9"/>
      <c r="P9" s="9"/>
      <c r="Q9" s="9"/>
      <c r="R9" s="9"/>
      <c r="S9" s="9"/>
      <c r="T9" s="9"/>
      <c r="U9" s="9"/>
      <c r="V9" s="9"/>
    </row>
    <row r="10" spans="2:22" x14ac:dyDescent="0.2">
      <c r="B10" s="9"/>
      <c r="C10" s="9"/>
      <c r="D10" s="9"/>
      <c r="E10" s="9"/>
      <c r="F10" s="9"/>
      <c r="G10" s="9"/>
      <c r="H10" s="9"/>
      <c r="I10" s="9"/>
      <c r="J10" s="9"/>
      <c r="K10" s="9"/>
      <c r="L10" s="9"/>
      <c r="M10" s="9"/>
      <c r="N10" s="9"/>
      <c r="O10" s="9"/>
      <c r="P10" s="9"/>
      <c r="Q10" s="9"/>
      <c r="R10" s="9"/>
      <c r="S10" s="9"/>
      <c r="T10" s="9"/>
      <c r="U10" s="9"/>
      <c r="V10" s="9"/>
    </row>
    <row r="11" spans="2:22" x14ac:dyDescent="0.2">
      <c r="B11" s="9"/>
      <c r="C11" s="9"/>
      <c r="D11" s="9"/>
      <c r="E11" s="9"/>
      <c r="F11" s="9"/>
      <c r="G11" s="9"/>
      <c r="H11" s="9"/>
      <c r="I11" s="9"/>
      <c r="J11" s="9"/>
      <c r="K11" s="9"/>
      <c r="L11" s="9"/>
      <c r="M11" s="9"/>
      <c r="N11" s="9"/>
      <c r="O11" s="9"/>
      <c r="P11" s="9"/>
      <c r="Q11" s="9"/>
      <c r="R11" s="9"/>
      <c r="S11" s="9"/>
      <c r="T11" s="9"/>
      <c r="U11" s="9"/>
      <c r="V11" s="9"/>
    </row>
    <row r="12" spans="2:22" x14ac:dyDescent="0.2">
      <c r="B12" s="9"/>
      <c r="C12" s="9"/>
      <c r="D12" s="9"/>
      <c r="E12" s="9"/>
      <c r="F12" s="9"/>
      <c r="G12" s="9"/>
      <c r="H12" s="9"/>
      <c r="I12" s="9"/>
      <c r="J12" s="9"/>
      <c r="K12" s="9"/>
      <c r="L12" s="9"/>
      <c r="M12" s="9"/>
      <c r="N12" s="9"/>
      <c r="O12" s="9"/>
      <c r="P12" s="9"/>
      <c r="Q12" s="9"/>
      <c r="R12" s="9"/>
      <c r="S12" s="9"/>
      <c r="T12" s="9"/>
      <c r="U12" s="9"/>
      <c r="V12" s="9"/>
    </row>
    <row r="13" spans="2:22" x14ac:dyDescent="0.2">
      <c r="B13" s="9"/>
      <c r="C13" s="9"/>
      <c r="D13" s="9"/>
      <c r="E13" s="9"/>
      <c r="F13" s="9"/>
      <c r="G13" s="9"/>
      <c r="H13" s="9"/>
      <c r="I13" s="9"/>
      <c r="J13" s="9"/>
      <c r="K13" s="9"/>
      <c r="L13" s="9"/>
      <c r="M13" s="9"/>
      <c r="N13" s="9"/>
      <c r="O13" s="9"/>
      <c r="P13" s="9"/>
      <c r="Q13" s="9"/>
      <c r="R13" s="9"/>
      <c r="S13" s="9"/>
      <c r="T13" s="9"/>
      <c r="U13" s="9"/>
      <c r="V13" s="9"/>
    </row>
    <row r="14" spans="2:22" x14ac:dyDescent="0.2">
      <c r="B14" s="9"/>
      <c r="C14" s="9"/>
      <c r="D14" s="9"/>
      <c r="E14" s="9"/>
      <c r="F14" s="9"/>
      <c r="G14" s="9"/>
      <c r="H14" s="9"/>
      <c r="I14" s="9"/>
      <c r="J14" s="9"/>
      <c r="K14" s="9"/>
      <c r="L14" s="9"/>
      <c r="M14" s="9"/>
      <c r="N14" s="9"/>
      <c r="O14" s="9"/>
      <c r="P14" s="9"/>
      <c r="Q14" s="9"/>
      <c r="R14" s="9"/>
      <c r="S14" s="9"/>
      <c r="T14" s="9"/>
      <c r="U14" s="9"/>
      <c r="V14" s="9"/>
    </row>
    <row r="15" spans="2:22" x14ac:dyDescent="0.2">
      <c r="B15" s="9"/>
      <c r="C15" s="9"/>
      <c r="D15" s="9"/>
      <c r="E15" s="9"/>
      <c r="F15" s="9"/>
      <c r="G15" s="9"/>
      <c r="H15" s="9"/>
      <c r="I15" s="9"/>
      <c r="J15" s="9"/>
      <c r="K15" s="9"/>
      <c r="L15" s="9"/>
      <c r="M15" s="9"/>
      <c r="N15" s="9"/>
      <c r="O15" s="9"/>
      <c r="P15" s="9"/>
      <c r="Q15" s="9"/>
      <c r="R15" s="9"/>
      <c r="S15" s="9"/>
      <c r="T15" s="9"/>
      <c r="U15" s="9"/>
      <c r="V15" s="9"/>
    </row>
    <row r="16" spans="2:22" x14ac:dyDescent="0.2">
      <c r="B16" s="9"/>
      <c r="C16" s="9"/>
      <c r="D16" s="9"/>
      <c r="E16" s="9"/>
      <c r="F16" s="9"/>
      <c r="G16" s="9"/>
      <c r="H16" s="9"/>
      <c r="I16" s="9"/>
      <c r="J16" s="9"/>
      <c r="K16" s="9"/>
      <c r="L16" s="9"/>
      <c r="M16" s="9"/>
      <c r="N16" s="9"/>
      <c r="O16" s="9"/>
      <c r="P16" s="9"/>
      <c r="Q16" s="9"/>
      <c r="R16" s="9"/>
      <c r="S16" s="9"/>
      <c r="T16" s="9"/>
      <c r="U16" s="9"/>
      <c r="V16" s="9"/>
    </row>
    <row r="17" spans="2:22" x14ac:dyDescent="0.2">
      <c r="B17" s="9"/>
      <c r="C17" s="9"/>
      <c r="D17" s="9"/>
      <c r="E17" s="9"/>
      <c r="F17" s="9"/>
      <c r="G17" s="9"/>
      <c r="H17" s="9"/>
      <c r="I17" s="9"/>
      <c r="J17" s="9"/>
      <c r="K17" s="9"/>
      <c r="L17" s="9"/>
      <c r="M17" s="9"/>
      <c r="N17" s="9"/>
      <c r="O17" s="9"/>
      <c r="P17" s="9"/>
      <c r="Q17" s="9"/>
      <c r="R17" s="9"/>
      <c r="S17" s="9"/>
      <c r="T17" s="9"/>
      <c r="U17" s="9"/>
      <c r="V17" s="9"/>
    </row>
    <row r="18" spans="2:22" x14ac:dyDescent="0.2">
      <c r="B18" s="9"/>
      <c r="C18" s="9"/>
      <c r="D18" s="9"/>
      <c r="E18" s="9"/>
      <c r="F18" s="9"/>
      <c r="G18" s="9"/>
      <c r="H18" s="9"/>
      <c r="I18" s="9"/>
      <c r="J18" s="9"/>
      <c r="K18" s="9"/>
      <c r="L18" s="9"/>
      <c r="M18" s="9"/>
      <c r="N18" s="9"/>
      <c r="O18" s="9"/>
      <c r="P18" s="9"/>
      <c r="Q18" s="9"/>
      <c r="R18" s="9"/>
      <c r="S18" s="9"/>
      <c r="T18" s="9"/>
      <c r="U18" s="9"/>
      <c r="V18" s="9"/>
    </row>
    <row r="19" spans="2:22" x14ac:dyDescent="0.2">
      <c r="B19" s="9"/>
      <c r="C19" s="9"/>
      <c r="D19" s="9"/>
      <c r="E19" s="9"/>
      <c r="F19" s="9"/>
      <c r="G19" s="9"/>
      <c r="H19" s="9"/>
      <c r="I19" s="9"/>
      <c r="J19" s="9"/>
      <c r="K19" s="9"/>
      <c r="L19" s="9"/>
      <c r="M19" s="9"/>
      <c r="N19" s="9"/>
      <c r="O19" s="9"/>
      <c r="P19" s="9"/>
      <c r="Q19" s="9"/>
      <c r="R19" s="9"/>
      <c r="S19" s="9"/>
      <c r="T19" s="9"/>
      <c r="U19" s="9"/>
      <c r="V19" s="9"/>
    </row>
    <row r="20" spans="2:22" x14ac:dyDescent="0.2">
      <c r="B20" s="9"/>
      <c r="C20" s="9"/>
      <c r="D20" s="9"/>
      <c r="E20" s="9"/>
      <c r="F20" s="9"/>
      <c r="G20" s="9"/>
      <c r="H20" s="9"/>
      <c r="I20" s="9"/>
      <c r="J20" s="9"/>
      <c r="K20" s="9"/>
      <c r="L20" s="9"/>
      <c r="M20" s="9"/>
      <c r="N20" s="9"/>
      <c r="O20" s="9"/>
      <c r="P20" s="9"/>
      <c r="Q20" s="9"/>
      <c r="R20" s="9"/>
      <c r="S20" s="9"/>
      <c r="T20" s="9"/>
      <c r="U20" s="9"/>
      <c r="V20" s="9"/>
    </row>
    <row r="21" spans="2:22" x14ac:dyDescent="0.2">
      <c r="B21" s="9"/>
      <c r="C21" s="9"/>
      <c r="D21" s="9"/>
      <c r="E21" s="9"/>
      <c r="F21" s="9"/>
      <c r="G21" s="9"/>
      <c r="H21" s="9"/>
      <c r="I21" s="9"/>
      <c r="J21" s="9"/>
      <c r="K21" s="9"/>
      <c r="L21" s="9"/>
      <c r="M21" s="9"/>
      <c r="N21" s="9"/>
      <c r="O21" s="9"/>
      <c r="P21" s="9"/>
      <c r="Q21" s="9"/>
      <c r="R21" s="9"/>
      <c r="S21" s="9"/>
      <c r="T21" s="9"/>
      <c r="U21" s="9"/>
      <c r="V21" s="9"/>
    </row>
    <row r="22" spans="2:22" x14ac:dyDescent="0.2">
      <c r="B22" s="9"/>
      <c r="C22" s="9"/>
      <c r="D22" s="9"/>
      <c r="E22" s="9"/>
      <c r="F22" s="9"/>
      <c r="G22" s="9"/>
      <c r="H22" s="9"/>
      <c r="I22" s="9"/>
      <c r="J22" s="9"/>
      <c r="K22" s="9"/>
      <c r="L22" s="9"/>
      <c r="M22" s="9"/>
      <c r="N22" s="9"/>
      <c r="O22" s="9"/>
      <c r="P22" s="9"/>
      <c r="Q22" s="9"/>
      <c r="R22" s="9"/>
      <c r="S22" s="9"/>
      <c r="T22" s="9"/>
      <c r="U22" s="9"/>
      <c r="V22" s="9"/>
    </row>
    <row r="23" spans="2:22" x14ac:dyDescent="0.2">
      <c r="B23" s="9"/>
      <c r="C23" s="9"/>
      <c r="D23" s="9"/>
      <c r="E23" s="9"/>
      <c r="F23" s="9"/>
      <c r="G23" s="9"/>
      <c r="H23" s="9"/>
      <c r="I23" s="9"/>
      <c r="J23" s="9"/>
      <c r="K23" s="9"/>
      <c r="L23" s="9"/>
      <c r="M23" s="9"/>
      <c r="N23" s="9"/>
      <c r="O23" s="9"/>
      <c r="P23" s="9"/>
      <c r="Q23" s="9"/>
      <c r="R23" s="9"/>
      <c r="S23" s="9"/>
      <c r="T23" s="9"/>
      <c r="U23" s="9"/>
      <c r="V23" s="9"/>
    </row>
    <row r="24" spans="2:22" x14ac:dyDescent="0.2">
      <c r="B24" s="9"/>
      <c r="C24" s="9"/>
      <c r="D24" s="9"/>
      <c r="E24" s="9"/>
      <c r="F24" s="9"/>
      <c r="G24" s="9"/>
      <c r="H24" s="9"/>
      <c r="I24" s="9"/>
      <c r="J24" s="9"/>
      <c r="K24" s="9"/>
      <c r="L24" s="9"/>
      <c r="M24" s="9"/>
      <c r="N24" s="9"/>
      <c r="O24" s="9"/>
      <c r="P24" s="9"/>
      <c r="Q24" s="9"/>
      <c r="R24" s="9"/>
      <c r="S24" s="9"/>
      <c r="T24" s="9"/>
      <c r="U24" s="9"/>
      <c r="V24" s="9"/>
    </row>
    <row r="25" spans="2:22" x14ac:dyDescent="0.2">
      <c r="B25" s="9"/>
      <c r="C25" s="9"/>
      <c r="D25" s="9"/>
      <c r="E25" s="9"/>
      <c r="F25" s="9"/>
      <c r="G25" s="9"/>
      <c r="H25" s="9"/>
      <c r="I25" s="9"/>
      <c r="J25" s="9"/>
      <c r="K25" s="9"/>
      <c r="L25" s="9"/>
      <c r="M25" s="9"/>
      <c r="N25" s="9"/>
      <c r="O25" s="9"/>
      <c r="P25" s="9"/>
      <c r="Q25" s="9"/>
      <c r="R25" s="9"/>
      <c r="S25" s="9"/>
      <c r="T25" s="9"/>
      <c r="U25" s="9"/>
      <c r="V25" s="9"/>
    </row>
    <row r="26" spans="2:22" x14ac:dyDescent="0.2">
      <c r="B26" s="9"/>
      <c r="C26" s="9"/>
      <c r="D26" s="9"/>
      <c r="E26" s="9"/>
      <c r="F26" s="9"/>
      <c r="G26" s="9"/>
      <c r="H26" s="9"/>
      <c r="I26" s="9"/>
      <c r="J26" s="9"/>
      <c r="K26" s="9"/>
      <c r="L26" s="9"/>
      <c r="M26" s="9"/>
      <c r="N26" s="9"/>
      <c r="O26" s="9"/>
      <c r="P26" s="9"/>
      <c r="Q26" s="9"/>
      <c r="R26" s="9"/>
      <c r="S26" s="9"/>
      <c r="T26" s="9"/>
      <c r="U26" s="9"/>
      <c r="V26" s="9"/>
    </row>
    <row r="27" spans="2:22" x14ac:dyDescent="0.2">
      <c r="B27" s="9"/>
      <c r="C27" s="9"/>
      <c r="D27" s="9"/>
      <c r="E27" s="9"/>
      <c r="F27" s="9"/>
      <c r="G27" s="9"/>
      <c r="H27" s="9"/>
      <c r="I27" s="9"/>
      <c r="J27" s="9"/>
      <c r="K27" s="9"/>
      <c r="L27" s="9"/>
      <c r="M27" s="9"/>
      <c r="N27" s="9"/>
      <c r="O27" s="9"/>
      <c r="P27" s="9"/>
      <c r="Q27" s="9"/>
      <c r="R27" s="9"/>
      <c r="S27" s="9"/>
      <c r="T27" s="9"/>
      <c r="U27" s="9"/>
      <c r="V27" s="9"/>
    </row>
    <row r="28" spans="2:22" x14ac:dyDescent="0.2">
      <c r="B28" s="9"/>
      <c r="C28" s="9"/>
      <c r="D28" s="9"/>
      <c r="E28" s="9"/>
      <c r="F28" s="9"/>
      <c r="G28" s="9"/>
      <c r="H28" s="9"/>
      <c r="I28" s="9"/>
      <c r="J28" s="9"/>
      <c r="K28" s="9"/>
      <c r="L28" s="9"/>
      <c r="M28" s="9"/>
      <c r="N28" s="9"/>
      <c r="O28" s="9"/>
      <c r="P28" s="9"/>
      <c r="Q28" s="9"/>
      <c r="R28" s="9"/>
      <c r="S28" s="9"/>
      <c r="T28" s="9"/>
      <c r="U28" s="9"/>
      <c r="V28" s="9"/>
    </row>
    <row r="29" spans="2:22" x14ac:dyDescent="0.2">
      <c r="B29" s="9"/>
      <c r="C29" s="9"/>
      <c r="D29" s="9"/>
      <c r="E29" s="9"/>
      <c r="F29" s="9"/>
      <c r="G29" s="9"/>
      <c r="H29" s="9"/>
      <c r="I29" s="9"/>
      <c r="J29" s="9"/>
      <c r="K29" s="9"/>
      <c r="L29" s="9"/>
      <c r="M29" s="9"/>
      <c r="N29" s="9"/>
      <c r="O29" s="9"/>
      <c r="P29" s="9"/>
      <c r="Q29" s="9"/>
      <c r="R29" s="9"/>
      <c r="S29" s="9"/>
      <c r="T29" s="9"/>
      <c r="U29" s="9"/>
      <c r="V29" s="9"/>
    </row>
    <row r="30" spans="2:22" x14ac:dyDescent="0.2">
      <c r="B30" s="9"/>
      <c r="C30" s="9"/>
      <c r="D30" s="9"/>
      <c r="E30" s="9"/>
      <c r="F30" s="9"/>
      <c r="G30" s="9"/>
      <c r="H30" s="9"/>
      <c r="I30" s="9"/>
      <c r="J30" s="9"/>
      <c r="K30" s="9"/>
      <c r="L30" s="9"/>
      <c r="M30" s="9"/>
      <c r="N30" s="9"/>
      <c r="O30" s="9"/>
      <c r="P30" s="9"/>
      <c r="Q30" s="9"/>
      <c r="R30" s="9"/>
      <c r="S30" s="9"/>
      <c r="T30" s="9"/>
      <c r="U30" s="9"/>
      <c r="V30" s="9"/>
    </row>
    <row r="31" spans="2:22" x14ac:dyDescent="0.2">
      <c r="B31" s="9"/>
      <c r="C31" s="9"/>
      <c r="D31" s="9"/>
      <c r="E31" s="9"/>
      <c r="F31" s="9"/>
      <c r="G31" s="9"/>
      <c r="H31" s="9"/>
      <c r="I31" s="9"/>
      <c r="J31" s="9"/>
      <c r="K31" s="9"/>
      <c r="L31" s="9"/>
      <c r="M31" s="9"/>
      <c r="N31" s="9"/>
      <c r="O31" s="9"/>
      <c r="P31" s="9"/>
      <c r="Q31" s="9"/>
      <c r="R31" s="9"/>
      <c r="S31" s="9"/>
      <c r="T31" s="9"/>
      <c r="U31" s="9"/>
      <c r="V31" s="9"/>
    </row>
    <row r="32" spans="2:22" x14ac:dyDescent="0.2">
      <c r="B32" s="9"/>
      <c r="C32" s="9"/>
      <c r="D32" s="9"/>
      <c r="E32" s="9"/>
      <c r="F32" s="9"/>
      <c r="G32" s="9"/>
      <c r="H32" s="9"/>
      <c r="I32" s="9"/>
      <c r="J32" s="9"/>
      <c r="K32" s="9"/>
      <c r="L32" s="9"/>
      <c r="M32" s="9"/>
      <c r="N32" s="9"/>
      <c r="O32" s="9"/>
      <c r="P32" s="9"/>
      <c r="Q32" s="9"/>
      <c r="R32" s="9"/>
      <c r="S32" s="9"/>
      <c r="T32" s="9"/>
      <c r="U32" s="9"/>
      <c r="V32" s="9"/>
    </row>
    <row r="33" spans="2:22" x14ac:dyDescent="0.2">
      <c r="B33" s="9"/>
      <c r="C33" s="9"/>
      <c r="D33" s="9"/>
      <c r="E33" s="9"/>
      <c r="F33" s="9"/>
      <c r="G33" s="9"/>
      <c r="H33" s="9"/>
      <c r="I33" s="9"/>
      <c r="J33" s="9"/>
      <c r="K33" s="9"/>
      <c r="L33" s="9"/>
      <c r="M33" s="9"/>
      <c r="N33" s="9"/>
      <c r="O33" s="9"/>
      <c r="P33" s="9"/>
      <c r="Q33" s="9"/>
      <c r="R33" s="9"/>
      <c r="S33" s="9"/>
      <c r="T33" s="9"/>
      <c r="U33" s="9"/>
      <c r="V33" s="9"/>
    </row>
    <row r="34" spans="2:22" x14ac:dyDescent="0.2">
      <c r="B34" s="9"/>
      <c r="C34" s="9"/>
      <c r="D34" s="9"/>
      <c r="E34" s="9"/>
      <c r="F34" s="9"/>
      <c r="G34" s="9"/>
      <c r="H34" s="9"/>
      <c r="I34" s="9"/>
      <c r="J34" s="9"/>
      <c r="K34" s="9"/>
      <c r="L34" s="9"/>
      <c r="M34" s="9"/>
      <c r="N34" s="9"/>
      <c r="O34" s="9"/>
      <c r="P34" s="9"/>
      <c r="Q34" s="9"/>
      <c r="R34" s="9"/>
      <c r="S34" s="9"/>
      <c r="T34" s="9"/>
      <c r="U34" s="9"/>
      <c r="V34" s="9"/>
    </row>
    <row r="35" spans="2:22" x14ac:dyDescent="0.2">
      <c r="B35" s="9"/>
      <c r="C35" s="9"/>
      <c r="D35" s="9"/>
      <c r="E35" s="9"/>
      <c r="F35" s="9"/>
      <c r="G35" s="9"/>
      <c r="H35" s="9"/>
      <c r="I35" s="9"/>
      <c r="J35" s="9"/>
      <c r="K35" s="9"/>
      <c r="L35" s="9"/>
      <c r="M35" s="9"/>
      <c r="N35" s="9"/>
      <c r="O35" s="9"/>
      <c r="P35" s="9"/>
      <c r="Q35" s="9"/>
      <c r="R35" s="9"/>
      <c r="S35" s="9"/>
      <c r="T35" s="9"/>
      <c r="U35" s="9"/>
      <c r="V35" s="9"/>
    </row>
    <row r="36" spans="2:22" x14ac:dyDescent="0.2">
      <c r="B36" s="9"/>
      <c r="C36" s="9"/>
      <c r="D36" s="9"/>
      <c r="E36" s="9"/>
      <c r="F36" s="9"/>
      <c r="G36" s="9"/>
      <c r="H36" s="9"/>
      <c r="I36" s="9"/>
      <c r="J36" s="9"/>
      <c r="K36" s="9"/>
      <c r="L36" s="9"/>
      <c r="M36" s="9"/>
      <c r="N36" s="9"/>
      <c r="O36" s="9"/>
      <c r="P36" s="9"/>
      <c r="Q36" s="9"/>
      <c r="R36" s="9"/>
      <c r="S36" s="9"/>
      <c r="T36" s="9"/>
      <c r="U36" s="9"/>
      <c r="V36" s="9"/>
    </row>
    <row r="37" spans="2:22" x14ac:dyDescent="0.2">
      <c r="B37" s="9"/>
      <c r="C37" s="9"/>
      <c r="D37" s="9"/>
      <c r="E37" s="9"/>
      <c r="F37" s="9"/>
      <c r="G37" s="9"/>
      <c r="H37" s="9"/>
      <c r="I37" s="9"/>
      <c r="J37" s="9"/>
      <c r="K37" s="9"/>
      <c r="L37" s="9"/>
      <c r="M37" s="9"/>
      <c r="N37" s="9"/>
      <c r="O37" s="9"/>
      <c r="P37" s="9"/>
      <c r="Q37" s="9"/>
      <c r="R37" s="9"/>
      <c r="S37" s="9"/>
      <c r="T37" s="9"/>
      <c r="U37" s="9"/>
      <c r="V37" s="9"/>
    </row>
    <row r="38" spans="2:22" x14ac:dyDescent="0.2">
      <c r="B38" s="9"/>
      <c r="C38" s="9"/>
      <c r="D38" s="9"/>
      <c r="E38" s="9"/>
      <c r="F38" s="9"/>
      <c r="G38" s="9"/>
      <c r="H38" s="9"/>
      <c r="I38" s="9"/>
      <c r="J38" s="9"/>
      <c r="K38" s="9"/>
      <c r="L38" s="9"/>
      <c r="M38" s="9"/>
      <c r="N38" s="9"/>
      <c r="O38" s="9"/>
      <c r="P38" s="9"/>
      <c r="Q38" s="9"/>
      <c r="R38" s="9"/>
      <c r="S38" s="9"/>
      <c r="T38" s="9"/>
      <c r="U38" s="9"/>
      <c r="V38" s="9"/>
    </row>
    <row r="39" spans="2:22" x14ac:dyDescent="0.2">
      <c r="B39" s="9"/>
      <c r="C39" s="9"/>
      <c r="D39" s="9"/>
      <c r="E39" s="9"/>
      <c r="F39" s="9"/>
      <c r="G39" s="9"/>
      <c r="H39" s="9"/>
      <c r="I39" s="9"/>
      <c r="J39" s="9"/>
      <c r="K39" s="9"/>
      <c r="L39" s="9"/>
      <c r="M39" s="9"/>
      <c r="N39" s="9"/>
      <c r="O39" s="9"/>
      <c r="P39" s="9"/>
      <c r="Q39" s="9"/>
      <c r="R39" s="9"/>
      <c r="S39" s="9"/>
      <c r="T39" s="9"/>
      <c r="U39" s="9"/>
      <c r="V39" s="9"/>
    </row>
  </sheetData>
  <mergeCells count="1">
    <mergeCell ref="B2: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1 2 8 c 5 0 9 - d f a d - 4 3 0 5 - a c 3 7 - 6 6 1 8 c 8 9 8 e 4 b 6 "   x m l n s = " h t t p : / / s c h e m a s . m i c r o s o f t . c o m / D a t a M a s h u p " > A A A A A E M F A A B Q S w M E F A A A C A g A N J J W W L e G K g q l A A A A 9 g A A A B I A A A B D b 2 5 m a W c v U G F j a 2 F n Z S 5 4 b W y F j 7 E O g j A Y h F + F d K c t N R p C S h l c J T E h G t e m V G i E H 0 O L 5 d 0 c f C R f Q Y y i b o 5 3 9 1 1 y d 7 / e e D a 2 T X D R v T U d p C j C F A U a V F c a q F I 0 u G M Y o 0 z w r V Q n W e l g g s E m o z U p q p 0 7 J 4 R 4 7 7 F f 4 K 6 v C K M 0 I o d 8 U 6 h a t z I 0 Y J 0 E p d G n V f 5 v I c H 3 r z G C 4 Y i t 8 J L F m H I y m z w 3 8 A X Y t P e Z / p h 8 P T R u 6 L X Q E O 4 K T m b J y f u D e A B Q S w M E F A A A C A g A N J J W W J b r L z + Q A g A A l A c A A B M A A A B G b 3 J t d W x h c y 9 T Z W N 0 a W 9 u M S 5 t r V R d b 9 p A E H x H y n 9 Y O S 8 g u Y B p P p W 2 E i J t k 7 a J o p i 2 i h A P G 3 s b u 5 z v 0 N 0 5 A a H 8 9 9 7 Z m E D s k 6 q q L 0 Y 3 g 3 d 2 b n e s K N K p 4 B C W v 8 H Z X m u v p R K U F E O Y E O k A 3 g M j 3 Q I I R S 4 j M s e P i 4 h Y 9 6 e Q s 3 s h Z u 1 P K a P u S H B N X K u 2 1 / u u S K p e T I 8 o 8 T f y D H v n 4 o k z g b H q D a N I 5 F x D i I w U n K N G + C U k D D m y p U p V c R i j m s H B m 0 F 3 w d T C 6 / j A c 8 Z 8 0 D K n j m / 6 2 P e u 8 T F 9 w K L v w D M N l Z 2 t J p e a M n P 0 y s Y 9 H 7 6 m P N 4 A 3 v R 5 Y h W n Z Z E b K T K h j c 2 E M D Y d 2 0 J j v D d e 1 s x F i b d f 6 f k w W f 9 h y F g Y I U O p z K u 2 v e m 6 v 1 G C / M F U j g T L M w 5 6 O a e X 6 m O J X B m f 2 a h g x 4 a 0 G r V 2 f F i t v C 8 3 V 6 P y v i G c p Y w p + J F K n S M z 4 J x k S t x M 5 G I 5 F z o h n Z p m o L p h 6 1 S R B l P H 6 o O m h X 4 2 N b 1 S d u D A 3 z r w A w d + 6 M C P H P i x A z 9 x 4 K c O P O i 7 i M B F u C w H G 8 / I l 9 u 4 9 X z J 9 d F B 1 w 5 p m z l 0 M k d O 5 t j J n G z r P 6 9 3 y K R K k 0 2 h F E 9 b u x k S M 0 m 9 N V i 7 e c 9 8 I I w S a E / 2 / 8 f y T O H d h y J / n U 5 z a s o A O n K z 6 + H f g r M t 8 J f R K U J q w l O 5 u c a M a r O v y G E c S 1 K q x p 9 T l C q b + C u c k a z R N 4 n g B N d 5 d t 9 A V r X H 5 U B e v S l F n E c a 6 n t a M f V F r Z h 6 O k M R p W Z w V x S n 2 L D f + V z w u r e R G S 8 T D 2 Y d I 5 Z b k 3 V B o X T 5 E d r F B / 2 m P T b o S S N 6 2 o Q O + o 1 o U E c P 4 e 4 W R s P P t 1 U f v L j v T U b M 7 O y y 5 E q L 7 G V L D F r u R 3 N C i o v 3 7 g g l f E u V r g K z s t Z 8 s F a K 5 6 l 9 D v r F M 6 g E T W 6 Q W 8 2 X 1 z e y J W e x j f p O f z u i n V b K X R X P / g B Q S w M E F A A A C A g A N J J W 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A 0 k l Z Y t 4 Y q C q U A A A D 2 A A A A E g A A A A A A A A A A A A A A p A E A A A A A Q 2 9 u Z m l n L 1 B h Y 2 t h Z 2 U u e G 1 s U E s B A h Q D F A A A C A g A N J J W W J b r L z + Q A g A A l A c A A B M A A A A A A A A A A A A A A K Q B 1 Q A A A E Z v c m 1 1 b G F z L 1 N l Y 3 R p b 2 4 x L m 1 Q S w E C F A M U A A A I C A A 0 k l Z Y D 8 r p q 6 Q A A A D p A A A A E w A A A A A A A A A A A A A A p A G W A w A A W 0 N v b n R l b n R f V H l w Z X N d L n h t b F B L B Q Y A A A A A A w A D A M I A A A B r 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E F g A A A A A A A G I W 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N o Z W V 0 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Y w N j c z Y W Z l L T B h N 2 M t N D J m M i 1 h Y j M 1 L W F j Z G I x Z W Y 5 M 2 Y 3 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x O S w m c X V v d D t r Z X l D b 2 x 1 b W 5 O Y W 1 l c y Z x d W 9 0 O z p b X S w m c X V v d D t x d W V y e V J l b G F 0 a W 9 u c 2 h p c H M m c X V v d D s 6 W 1 0 s J n F 1 b 3 Q 7 Y 2 9 s d W 1 u S W R l b n R p d G l l c y Z x d W 9 0 O z p b J n F 1 b 3 Q 7 U 2 V j d G l v b j E v U 2 h l Z X Q x L 0 F 1 d G 9 S Z W 1 v d m V k Q 2 9 s d W 1 u c z E u e 0 F j Y 2 9 1 b n Q g T m F t Z S w w f S Z x d W 9 0 O y w m c X V v d D t T Z W N 0 a W 9 u M S 9 T a G V l d D E v Q X V 0 b 1 J l b W 9 2 Z W R D b 2 x 1 b W 5 z M S 5 7 Q W N j b 3 V u d C B B Z G R y Z X N z L D F 9 J n F 1 b 3 Q 7 L C Z x d W 9 0 O 1 N l Y 3 R p b 2 4 x L 1 N o Z W V 0 M S 9 B d X R v U m V t b 3 Z l Z E N v b H V t b n M x L n t E Z W N p c 2 l v b i B N Y W t l c i w y f S Z x d W 9 0 O y w m c X V v d D t T Z W N 0 a W 9 u M S 9 T a G V l d D E v Q X V 0 b 1 J l b W 9 2 Z W R D b 2 x 1 b W 5 z M S 5 7 U G h v b m U g T n V t Y m V y L D N 9 J n F 1 b 3 Q 7 L C Z x d W 9 0 O 1 N l Y 3 R p b 2 4 x L 1 N o Z W V 0 M S 9 B d X R v U m V t b 3 Z l Z E N v b H V t b n M x L n t B Y 2 N v d W 5 0 I F R 5 c G U s N H 0 m c X V v d D s s J n F 1 b 3 Q 7 U 2 V j d G l v b j E v U 2 h l Z X Q x L 0 F 1 d G 9 S Z W 1 v d m V k Q 2 9 s d W 1 u c z E u e 1 B y b 2 R 1 Y 3 Q g M S w 1 f S Z x d W 9 0 O y w m c X V v d D t T Z W N 0 a W 9 u M S 9 T a G V l d D E v Q X V 0 b 1 J l b W 9 2 Z W R D b 2 x 1 b W 5 z M S 5 7 U H J v Z H V j d C A y L D Z 9 J n F 1 b 3 Q 7 L C Z x d W 9 0 O 1 N l Y 3 R p b 2 4 x L 1 N o Z W V 0 M S 9 B d X R v U m V t b 3 Z l Z E N v b H V t b n M x L n t Q c m 9 k d W N 0 I D M s N 3 0 m c X V v d D s s J n F 1 b 3 Q 7 U 2 V j d G l v b j E v U 2 h l Z X Q x L 0 F 1 d G 9 S Z W 1 v d m V k Q 2 9 s d W 1 u c z E u e 1 N v Y 2 l h b C B N Z W R p Y S w 4 f S Z x d W 9 0 O y w m c X V v d D t T Z W N 0 a W 9 u M S 9 T a G V l d D E v Q X V 0 b 1 J l b W 9 2 Z W R D b 2 x 1 b W 5 z M S 5 7 Q 2 9 1 c G 9 u c y w 5 f S Z x d W 9 0 O y w m c X V v d D t T Z W N 0 a W 9 u M S 9 T a G V l d D E v Q X V 0 b 1 J l b W 9 2 Z W R D b 2 x 1 b W 5 z M S 5 7 Q 2 F 0 Y W x v Z y B J b m N s d X N p b 2 4 s M T B 9 J n F 1 b 3 Q 7 L C Z x d W 9 0 O 1 N l Y 3 R p b 2 4 x L 1 N o Z W V 0 M S 9 B d X R v U m V t b 3 Z l Z E N v b H V t b n M x L n t Q b 3 N 0 Z X J z L D E x f S Z x d W 9 0 O y w m c X V v d D t T Z W N 0 a W 9 u M S 9 T a G V l d D E v Q X V 0 b 1 J l b W 9 2 Z W R D b 2 x 1 b W 5 z M S 5 7 M j A x N y w x M n 0 m c X V v d D s s J n F 1 b 3 Q 7 U 2 V j d G l v b j E v U 2 h l Z X Q x L 0 F 1 d G 9 S Z W 1 v d m V k Q 2 9 s d W 1 u c z E u e z I w M T g s M T N 9 J n F 1 b 3 Q 7 L C Z x d W 9 0 O 1 N l Y 3 R p b 2 4 x L 1 N o Z W V 0 M S 9 B d X R v U m V t b 3 Z l Z E N v b H V t b n M x L n s y M D E 5 L D E 0 f S Z x d W 9 0 O y w m c X V v d D t T Z W N 0 a W 9 u M S 9 T a G V l d D E v Q X V 0 b 1 J l b W 9 2 Z W R D b 2 x 1 b W 5 z M S 5 7 M j A y M C w x N X 0 m c X V v d D s s J n F 1 b 3 Q 7 U 2 V j d G l v b j E v U 2 h l Z X Q x L 0 F 1 d G 9 S Z W 1 v d m V k Q 2 9 s d W 1 u c z E u e z I w M j E s M T Z 9 J n F 1 b 3 Q 7 L C Z x d W 9 0 O 1 N l Y 3 R p b 2 4 x L 1 N o Z W V 0 M S 9 B d X R v U m V t b 3 Z l Z E N v b H V t b n M x L n s 1 I F l S I E N B R 1 I s M T d 9 J n F 1 b 3 Q 7 L C Z x d W 9 0 O 1 N l Y 3 R p b 2 4 x L 1 N o Z W V 0 M S 9 B d X R v U m V t b 3 Z l Z E N v b H V t b n M x L n t Z Z W F y I E x p c 3 Q s M T h 9 J n F 1 b 3 Q 7 X S w m c X V v d D t D b 2 x 1 b W 5 D b 3 V u d C Z x d W 9 0 O z o x O S w m c X V v d D t L Z X l D b 2 x 1 b W 5 O Y W 1 l c y Z x d W 9 0 O z p b X S w m c X V v d D t D b 2 x 1 b W 5 J Z G V u d G l 0 a W V z J n F 1 b 3 Q 7 O l s m c X V v d D t T Z W N 0 a W 9 u M S 9 T a G V l d D E v Q X V 0 b 1 J l b W 9 2 Z W R D b 2 x 1 b W 5 z M S 5 7 Q W N j b 3 V u d C B O Y W 1 l L D B 9 J n F 1 b 3 Q 7 L C Z x d W 9 0 O 1 N l Y 3 R p b 2 4 x L 1 N o Z W V 0 M S 9 B d X R v U m V t b 3 Z l Z E N v b H V t b n M x L n t B Y 2 N v d W 5 0 I E F k Z H J l c 3 M s M X 0 m c X V v d D s s J n F 1 b 3 Q 7 U 2 V j d G l v b j E v U 2 h l Z X Q x L 0 F 1 d G 9 S Z W 1 v d m V k Q 2 9 s d W 1 u c z E u e 0 R l Y 2 l z a W 9 u I E 1 h a 2 V y L D J 9 J n F 1 b 3 Q 7 L C Z x d W 9 0 O 1 N l Y 3 R p b 2 4 x L 1 N o Z W V 0 M S 9 B d X R v U m V t b 3 Z l Z E N v b H V t b n M x L n t Q a G 9 u Z S B O d W 1 i Z X I s M 3 0 m c X V v d D s s J n F 1 b 3 Q 7 U 2 V j d G l v b j E v U 2 h l Z X Q x L 0 F 1 d G 9 S Z W 1 v d m V k Q 2 9 s d W 1 u c z E u e 0 F j Y 2 9 1 b n Q g V H l w Z S w 0 f S Z x d W 9 0 O y w m c X V v d D t T Z W N 0 a W 9 u M S 9 T a G V l d D E v Q X V 0 b 1 J l b W 9 2 Z W R D b 2 x 1 b W 5 z M S 5 7 U H J v Z H V j d C A x L D V 9 J n F 1 b 3 Q 7 L C Z x d W 9 0 O 1 N l Y 3 R p b 2 4 x L 1 N o Z W V 0 M S 9 B d X R v U m V t b 3 Z l Z E N v b H V t b n M x L n t Q c m 9 k d W N 0 I D I s N n 0 m c X V v d D s s J n F 1 b 3 Q 7 U 2 V j d G l v b j E v U 2 h l Z X Q x L 0 F 1 d G 9 S Z W 1 v d m V k Q 2 9 s d W 1 u c z E u e 1 B y b 2 R 1 Y 3 Q g M y w 3 f S Z x d W 9 0 O y w m c X V v d D t T Z W N 0 a W 9 u M S 9 T a G V l d D E v Q X V 0 b 1 J l b W 9 2 Z W R D b 2 x 1 b W 5 z M S 5 7 U 2 9 j a W F s I E 1 l Z G l h L D h 9 J n F 1 b 3 Q 7 L C Z x d W 9 0 O 1 N l Y 3 R p b 2 4 x L 1 N o Z W V 0 M S 9 B d X R v U m V t b 3 Z l Z E N v b H V t b n M x L n t D b 3 V w b 2 5 z L D l 9 J n F 1 b 3 Q 7 L C Z x d W 9 0 O 1 N l Y 3 R p b 2 4 x L 1 N o Z W V 0 M S 9 B d X R v U m V t b 3 Z l Z E N v b H V t b n M x L n t D Y X R h b G 9 n I E l u Y 2 x 1 c 2 l v b i w x M H 0 m c X V v d D s s J n F 1 b 3 Q 7 U 2 V j d G l v b j E v U 2 h l Z X Q x L 0 F 1 d G 9 S Z W 1 v d m V k Q 2 9 s d W 1 u c z E u e 1 B v c 3 R l c n M s M T F 9 J n F 1 b 3 Q 7 L C Z x d W 9 0 O 1 N l Y 3 R p b 2 4 x L 1 N o Z W V 0 M S 9 B d X R v U m V t b 3 Z l Z E N v b H V t b n M x L n s y M D E 3 L D E y f S Z x d W 9 0 O y w m c X V v d D t T Z W N 0 a W 9 u M S 9 T a G V l d D E v Q X V 0 b 1 J l b W 9 2 Z W R D b 2 x 1 b W 5 z M S 5 7 M j A x O C w x M 3 0 m c X V v d D s s J n F 1 b 3 Q 7 U 2 V j d G l v b j E v U 2 h l Z X Q x L 0 F 1 d G 9 S Z W 1 v d m V k Q 2 9 s d W 1 u c z E u e z I w M T k s M T R 9 J n F 1 b 3 Q 7 L C Z x d W 9 0 O 1 N l Y 3 R p b 2 4 x L 1 N o Z W V 0 M S 9 B d X R v U m V t b 3 Z l Z E N v b H V t b n M x L n s y M D I w L D E 1 f S Z x d W 9 0 O y w m c X V v d D t T Z W N 0 a W 9 u M S 9 T a G V l d D E v Q X V 0 b 1 J l b W 9 2 Z W R D b 2 x 1 b W 5 z M S 5 7 M j A y M S w x N n 0 m c X V v d D s s J n F 1 b 3 Q 7 U 2 V j d G l v b j E v U 2 h l Z X Q x L 0 F 1 d G 9 S Z W 1 v d m V k Q 2 9 s d W 1 u c z E u e z U g W V I g Q 0 F H U i w x N 3 0 m c X V v d D s s J n F 1 b 3 Q 7 U 2 V j d G l v b j E v U 2 h l Z X Q x L 0 F 1 d G 9 S Z W 1 v d m V k Q 2 9 s d W 1 u c z E u e 1 l l Y X I g T G l z d C w x O H 0 m c X V v d D t d L C Z x d W 9 0 O 1 J l b G F 0 a W 9 u c 2 h p c E l u Z m 8 m c X V v d D s 6 W 1 1 9 I i A v P j x F b n R y e S B U e X B l P S J G a W x s U 3 R h d H V z I i B W Y W x 1 Z T 0 i c 0 N v b X B s Z X R l I i A v P j x F b n R y e S B U e X B l P S J G a W x s Q 2 9 s d W 1 u T m F t Z X M i I F Z h b H V l P S J z W y Z x d W 9 0 O 0 F j Y 2 9 1 b n Q g T m F t Z S Z x d W 9 0 O y w m c X V v d D t B Y 2 N v d W 5 0 I E F k Z H J l c 3 M m c X V v d D s s J n F 1 b 3 Q 7 R G V j a X N p b 2 4 g T W F r Z X I m c X V v d D s s J n F 1 b 3 Q 7 U G h v b m U g T n V t Y m V y J n F 1 b 3 Q 7 L C Z x d W 9 0 O 0 F j Y 2 9 1 b n Q g V H l w Z S Z x d W 9 0 O y w m c X V v d D t Q c m 9 k d W N 0 I D E m c X V v d D s s J n F 1 b 3 Q 7 U H J v Z H V j d C A y J n F 1 b 3 Q 7 L C Z x d W 9 0 O 1 B y b 2 R 1 Y 3 Q g M y Z x d W 9 0 O y w m c X V v d D t T b 2 N p Y W w g T W V k a W E m c X V v d D s s J n F 1 b 3 Q 7 Q 2 9 1 c G 9 u c y Z x d W 9 0 O y w m c X V v d D t D Y X R h b G 9 n I E l u Y 2 x 1 c 2 l v b i Z x d W 9 0 O y w m c X V v d D t Q b 3 N 0 Z X J z J n F 1 b 3 Q 7 L C Z x d W 9 0 O z I w M T c m c X V v d D s s J n F 1 b 3 Q 7 M j A x O C Z x d W 9 0 O y w m c X V v d D s y M D E 5 J n F 1 b 3 Q 7 L C Z x d W 9 0 O z I w M j A m c X V v d D s s J n F 1 b 3 Q 7 M j A y M S Z x d W 9 0 O y w m c X V v d D s 1 I F l S I E N B R 1 I m c X V v d D s s J n F 1 b 3 Q 7 W W V h c i B M a X N 0 J n F 1 b 3 Q 7 X S I g L z 4 8 R W 5 0 c n k g V H l w Z T 0 i R m l s b E N v b H V t b l R 5 c G V z I i B W Y W x 1 Z T 0 i c 0 J n W U d C Z 1 l H Q m d Z R 0 J n W U d B d 0 1 E Q X d N R k F B P T 0 i I C 8 + P E V u d H J 5 I F R 5 c G U 9 I k Z p b G x M Y X N 0 V X B k Y X R l Z C I g V m F s d W U 9 I m Q y M D I 0 L T A y L T I y V D E y O j I 2 O j U 2 L j c 4 N j Q 2 N j B a I i A v P j x F b n R y e S B U e X B l P S J G a W x s R X J y b 3 J D b 3 V u d C I g V m F s d W U 9 I m w w I i A v P j x F b n R y e S B U e X B l P S J G a W x s R X J y b 3 J D b 2 R l I i B W Y W x 1 Z T 0 i c 1 V u a 2 5 v d 2 4 i I C 8 + P E V u d H J 5 I F R 5 c G U 9 I k Z p b G x D b 3 V u d C I g V m F s d W U 9 I m w z M D A i I C 8 + P E V u d H J 5 I F R 5 c G U 9 I k F k Z G V k V G 9 E Y X R h T W 9 k Z W w i I F Z h b H V l P S J s M C 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0 5 h d m l n Y X R p b 2 4 l M j A x P C 9 J d G V t U G F 0 a D 4 8 L 0 l 0 Z W 1 M b 2 N h d G l v b j 4 8 U 3 R h Y m x l R W 5 0 c m l l c y A v P j w v S X R l b T 4 8 S X R l b T 4 8 S X R l b U x v Y 2 F 0 a W 9 u P j x J d G V t V H l w Z T 5 G b 3 J t d W x h P C 9 J d G V t V H l w Z T 4 8 S X R l b V B h d G g + U 2 V j d G l v b j E v U 2 h l Z X Q x L 1 B y b 2 1 v d G V k J T I w a G V h Z G V y c z w v S X R l b V B h d G g + P C 9 J d G V t T G 9 j Y X R p b 2 4 + P F N 0 Y W J s Z U V u d H J p Z X M g L z 4 8 L 0 l 0 Z W 0 + P E l 0 Z W 0 + P E l 0 Z W 1 M b 2 N h d G l v b j 4 8 S X R l b V R 5 c G U + R m 9 y b X V s Y T w v S X R l b V R 5 c G U + P E l 0 Z W 1 Q Y X R o P l N l Y 3 R p b 2 4 x L 1 N o Z W V 0 M S 9 D a G F u Z 2 V k J T I w Y 2 9 s d W 1 u J T I w d H l w Z T w v S X R l b V B h d G g + P C 9 J d G V t T G 9 j Y X R p b 2 4 + P F N 0 Y W J s Z U V u d H J p Z X M g L z 4 8 L 0 l 0 Z W 0 + P E l 0 Z W 0 + P E l 0 Z W 1 M b 2 N h d G l v b j 4 8 S X R l b V R 5 c G U + R m 9 y b X V s Y T w v S X R l b V R 5 c G U + P E l 0 Z W 1 Q Y X R o P l N l Y 3 R p b 2 4 x L 1 N o Z W V 0 M S 9 G a W x 0 Z X J l Z C U y M H J v d 3 M 8 L 0 l 0 Z W 1 Q Y X R o P j w v S X R l b U x v Y 2 F 0 a W 9 u P j x T d G F i b G V F b n R y a W V z I C 8 + P C 9 J d G V t P j x J d G V t P j x J d G V t T G 9 j Y X R p b 2 4 + P E l 0 Z W 1 U e X B l P k Z v c m 1 1 b G E 8 L 0 l 0 Z W 1 U e X B l P j x J d G V t U G F 0 a D 5 T Z W N 0 a W 9 u M S 9 T a G V l d D E v U H J v b W 9 0 Z W Q l M j B o Z W F k Z X J z J T I w M T w v S X R l b V B h d G g + P C 9 J d G V t T G 9 j Y X R p b 2 4 + P F N 0 Y W J s Z U V u d H J p Z X M g L z 4 8 L 0 l 0 Z W 0 + P E l 0 Z W 0 + P E l 0 Z W 1 M b 2 N h d G l v b j 4 8 S X R l b V R 5 c G U + R m 9 y b X V s Y T w v S X R l b V R 5 c G U + P E l 0 Z W 1 Q Y X R o P l N l Y 3 R p b 2 4 x L 1 N o Z W V 0 M S 9 D a G F u Z 2 V k J T I w Y 2 9 s d W 1 u J T I w d H l w Z S U y M D E 8 L 0 l 0 Z W 1 Q Y X R o P j w v S X R l b U x v Y 2 F 0 a W 9 u P j x T d G F i b G V F b n R y a W V z I C 8 + P C 9 J d G V t P j x J d G V t P j x J d G V t T G 9 j Y X R p b 2 4 + P E l 0 Z W 1 U e X B l P k Z v c m 1 1 b G E 8 L 0 l 0 Z W 1 U e X B l P j x J d G V t U G F 0 a D 5 T Z W N 0 a W 9 u M S 9 T a G V l d D E v Q W R k Z W Q l M j B j d X N 0 b 2 0 8 L 0 l 0 Z W 1 Q Y X R o P j w v S X R l b U x v Y 2 F 0 a W 9 u P j x T d G F i b G V F b n R y a W V z I C 8 + P C 9 J d G V t P j x J d G V t P j x J d G V t T G 9 j Y X R p b 2 4 + P E l 0 Z W 1 U e X B l P k Z v c m 1 1 b G E 8 L 0 l 0 Z W 1 U e X B l P j x J d G V t U G F 0 a D 5 T Z W N 0 a W 9 u M S 9 T a G V l d D E v R X h w Y W 5 k Z W Q l M j B Z Z W F y J T I w T G l z d D 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G G C q q c t t J e G M A 0 G C S q G S I b 3 D Q E B A Q U A B I I C A A C w 2 u I S G / T d u w l O b 2 q P f D I z o / E i l 6 u T L a t Q 9 a G p c 1 n + S t 3 I 5 L Q Y G K k 3 e j S 9 2 F g z x m j + F 3 e Z s P p y s X 2 d 0 A 8 O o 0 R 9 s F L y H b I 6 2 v P R o S u w U S p 5 Q t t j K 9 P f v J f V q G T q T 7 N 9 y g / + a / B D P 6 l v R Q I x Q H 9 b A 1 j R z a K G J I 5 z B 8 h 7 8 x J 2 G 2 F R e A 9 w v Z Y F H 7 6 G H t n 8 R x z a a 2 O f L M x / v 2 O O D F B o n e v I X 5 m O l A u e 5 l m U + g 9 D F o V B T A 7 r J 6 T P U o p Y J g 4 5 V S N i F 6 g Q o z Q A y W m x h B d 2 1 A I 3 v q D l g F s F K 1 3 R I d c E n g I w I P H h v d D q p K j F t a 7 7 O F 0 6 E B N T G N z P 2 l 3 X W L e D e f 3 W S B O C V q 9 f / B u c e E F v I e X Q b H 1 j 0 t A J n a R Z D o M l 1 V K O 7 4 2 L M P y / e o Z X J X F H E j N j + j O d z c j y A N m 9 H G 0 O e 0 d g / E d 8 9 c 3 i t i p X u 0 M V c x e r A W g R P Q / / 1 x I q q V 6 P G A l c S d C H p m / b o O J d Y 9 M D J F y E / u n o G 1 M / 7 c p j + X W r i v X u 7 0 c x 4 S S g Y p I e h t Y W / G I G g S u l J r n w K w B V u c G b d G y S k e z 1 R Y 0 h t w O 7 t e H B I u e / 9 r U P 8 6 B W 6 U T l B M f w R k I l X M H x w y w 1 3 W + j w Z F G u Y F 4 g E 7 i n u q z H C Y r 6 l b J a r B l / Q J P w W l + s E i M 5 6 W T 5 U u c q C Y V j 1 v u n I 9 b i 6 r B g o 9 d P t U g n e C c S 4 v V z a 4 7 Q x x Y / 0 B B 3 7 t v z P a m M H w G C S q G S I b 3 D Q E H A T A d B g l g h k g B Z Q M E A S o E E O k i R T s V Q L e u U Q m h T 3 X 6 o D m A U I 5 6 Q m j m d 7 D j i Y C G Y Y k B d g A U t D A e U 4 Z e 9 c D B Y X O u 1 E K q M 5 v N h H 4 V F A m O m t S X n M X o a 2 6 K O L E j E x z g q j 6 R H 3 U r K y i 8 t I w v J 5 M 9 3 O W o B E b 1 H 1 Z g < / D a t a M a s h u p > 
</file>

<file path=customXml/itemProps1.xml><?xml version="1.0" encoding="utf-8"?>
<ds:datastoreItem xmlns:ds="http://schemas.openxmlformats.org/officeDocument/2006/customXml" ds:itemID="{A502D09D-DD5A-1140-8F0E-423530A40E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calculations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DEVADUTT M</cp:lastModifiedBy>
  <cp:revision/>
  <dcterms:created xsi:type="dcterms:W3CDTF">2022-01-18T02:47:06Z</dcterms:created>
  <dcterms:modified xsi:type="dcterms:W3CDTF">2024-02-22T12:48:11Z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2024-02-20T14:35:30Z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9585899b-e4cc-4cdd-9538-52e720cf603a</vt:lpwstr>
  </property>
  <property fmtid="{D5CDD505-2E9C-101B-9397-08002B2CF9AE}" pid="7" name="MSIP_Label_defa4170-0d19-0005-0004-bc88714345d2_ActionId">
    <vt:lpwstr>55e5fcd5-6ba3-4a3d-b459-dc8235d97f5e</vt:lpwstr>
  </property>
  <property fmtid="{D5CDD505-2E9C-101B-9397-08002B2CF9AE}" pid="8" name="MSIP_Label_defa4170-0d19-0005-0004-bc88714345d2_ContentBits">
    <vt:lpwstr>0</vt:lpwstr>
  </property>
</Properties>
</file>