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405" windowWidth="15075" windowHeight="8715"/>
  </bookViews>
  <sheets>
    <sheet name="Sheet7" sheetId="7" r:id="rId1"/>
    <sheet name="Sheet6" sheetId="6" r:id="rId2"/>
    <sheet name="Sheet5" sheetId="5" r:id="rId3"/>
    <sheet name="Sheet4" sheetId="4" r:id="rId4"/>
    <sheet name="Sheet3" sheetId="3" r:id="rId5"/>
    <sheet name="Sheet2" sheetId="2" r:id="rId6"/>
    <sheet name="Sheet1" sheetId="1" r:id="rId7"/>
  </sheets>
  <definedNames>
    <definedName name="_xlnm.Print_Titles" localSheetId="5">Sheet2!$A:$E,Sheet2!$1:$1</definedName>
    <definedName name="_xlnm.Print_Titles" localSheetId="4">Sheet3!$A:$E,Sheet3!$1:$1</definedName>
    <definedName name="_xlnm.Print_Titles" localSheetId="3">Sheet4!$A:$E,Sheet4!$1:$1</definedName>
    <definedName name="_xlnm.Print_Titles" localSheetId="2">Sheet5!$A:$E,Sheet5!$1:$1</definedName>
    <definedName name="_xlnm.Print_Titles" localSheetId="1">Sheet6!$A:$E,Sheet6!$1:$1</definedName>
    <definedName name="_xlnm.Print_Titles" localSheetId="0">Sheet7!$A:$E,Sheet7!$1:$1</definedName>
  </definedNames>
  <calcPr calcId="124519" fullCalcOnLoad="1"/>
</workbook>
</file>

<file path=xl/calcChain.xml><?xml version="1.0" encoding="utf-8"?>
<calcChain xmlns="http://schemas.openxmlformats.org/spreadsheetml/2006/main">
  <c r="M70" i="7"/>
  <c r="L70"/>
  <c r="K70"/>
  <c r="J70"/>
  <c r="I70"/>
  <c r="H70"/>
  <c r="G70"/>
  <c r="M69"/>
  <c r="L69"/>
  <c r="K69"/>
  <c r="J69"/>
  <c r="I69"/>
  <c r="H69"/>
  <c r="G69"/>
  <c r="M68"/>
  <c r="L68"/>
  <c r="K68"/>
  <c r="J68"/>
  <c r="I68"/>
  <c r="H68"/>
  <c r="G68"/>
  <c r="M67"/>
  <c r="L67"/>
  <c r="K67"/>
  <c r="J67"/>
  <c r="I67"/>
  <c r="H67"/>
  <c r="G67"/>
  <c r="M66"/>
  <c r="M65"/>
  <c r="M63"/>
  <c r="M62"/>
  <c r="L62"/>
  <c r="K62"/>
  <c r="J62"/>
  <c r="I62"/>
  <c r="H62"/>
  <c r="G62"/>
  <c r="M61"/>
  <c r="M58"/>
  <c r="L58"/>
  <c r="K58"/>
  <c r="J58"/>
  <c r="I58"/>
  <c r="H58"/>
  <c r="G58"/>
  <c r="M57"/>
  <c r="L57"/>
  <c r="K57"/>
  <c r="J57"/>
  <c r="I57"/>
  <c r="H57"/>
  <c r="G57"/>
  <c r="M56"/>
  <c r="L56"/>
  <c r="K56"/>
  <c r="J56"/>
  <c r="I56"/>
  <c r="H56"/>
  <c r="G56"/>
  <c r="M55"/>
  <c r="M54"/>
  <c r="M52"/>
  <c r="L52"/>
  <c r="K52"/>
  <c r="J52"/>
  <c r="I52"/>
  <c r="H52"/>
  <c r="G52"/>
  <c r="M51"/>
  <c r="M50"/>
  <c r="M48"/>
  <c r="L48"/>
  <c r="K48"/>
  <c r="J48"/>
  <c r="I48"/>
  <c r="H48"/>
  <c r="G48"/>
  <c r="M47"/>
  <c r="M46"/>
  <c r="M44"/>
  <c r="L44"/>
  <c r="K44"/>
  <c r="J44"/>
  <c r="I44"/>
  <c r="H44"/>
  <c r="G44"/>
  <c r="M43"/>
  <c r="M41"/>
  <c r="L41"/>
  <c r="K41"/>
  <c r="J41"/>
  <c r="I41"/>
  <c r="H41"/>
  <c r="G41"/>
  <c r="M40"/>
  <c r="M39"/>
  <c r="M38"/>
  <c r="M37"/>
  <c r="M36"/>
  <c r="M34"/>
  <c r="L34"/>
  <c r="K34"/>
  <c r="J34"/>
  <c r="I34"/>
  <c r="H34"/>
  <c r="G34"/>
  <c r="M33"/>
  <c r="M32"/>
  <c r="M31"/>
  <c r="M30"/>
  <c r="M29"/>
  <c r="M28"/>
  <c r="M26"/>
  <c r="L26"/>
  <c r="K26"/>
  <c r="J26"/>
  <c r="I26"/>
  <c r="H26"/>
  <c r="G26"/>
  <c r="M25"/>
  <c r="M24"/>
  <c r="M23"/>
  <c r="M22"/>
  <c r="M21"/>
  <c r="M19"/>
  <c r="L19"/>
  <c r="K19"/>
  <c r="J19"/>
  <c r="I19"/>
  <c r="H19"/>
  <c r="G19"/>
  <c r="M18"/>
  <c r="M16"/>
  <c r="L16"/>
  <c r="K16"/>
  <c r="J16"/>
  <c r="I16"/>
  <c r="H16"/>
  <c r="G16"/>
  <c r="M15"/>
  <c r="M14"/>
  <c r="M13"/>
  <c r="M10"/>
  <c r="L10"/>
  <c r="K10"/>
  <c r="J10"/>
  <c r="I10"/>
  <c r="H10"/>
  <c r="G10"/>
  <c r="M9"/>
  <c r="M8"/>
  <c r="M7"/>
  <c r="M6"/>
  <c r="M5"/>
  <c r="M4"/>
  <c r="J36" i="6"/>
  <c r="J37" s="1"/>
  <c r="I36"/>
  <c r="I37" s="1"/>
  <c r="H36"/>
  <c r="H37" s="1"/>
  <c r="G36"/>
  <c r="G37" s="1"/>
  <c r="F36"/>
  <c r="K36" s="1"/>
  <c r="K35"/>
  <c r="J30"/>
  <c r="I30"/>
  <c r="H30"/>
  <c r="G30"/>
  <c r="K30" s="1"/>
  <c r="F30"/>
  <c r="K29"/>
  <c r="J27"/>
  <c r="I27"/>
  <c r="H27"/>
  <c r="G27"/>
  <c r="F27"/>
  <c r="K27" s="1"/>
  <c r="K26"/>
  <c r="J24"/>
  <c r="I24"/>
  <c r="H24"/>
  <c r="G24"/>
  <c r="K24" s="1"/>
  <c r="F24"/>
  <c r="K23"/>
  <c r="K22"/>
  <c r="K21"/>
  <c r="K20"/>
  <c r="J18"/>
  <c r="I18"/>
  <c r="I31" s="1"/>
  <c r="H18"/>
  <c r="G18"/>
  <c r="G31" s="1"/>
  <c r="F18"/>
  <c r="K17"/>
  <c r="K16"/>
  <c r="K15"/>
  <c r="K14"/>
  <c r="K13"/>
  <c r="J11"/>
  <c r="J31" s="1"/>
  <c r="I11"/>
  <c r="H11"/>
  <c r="H31" s="1"/>
  <c r="G11"/>
  <c r="F11"/>
  <c r="F31" s="1"/>
  <c r="K31" s="1"/>
  <c r="K10"/>
  <c r="J7"/>
  <c r="J32" s="1"/>
  <c r="J38" s="1"/>
  <c r="I7"/>
  <c r="I32" s="1"/>
  <c r="H7"/>
  <c r="H32" s="1"/>
  <c r="H38" s="1"/>
  <c r="G7"/>
  <c r="G32" s="1"/>
  <c r="F7"/>
  <c r="F32" s="1"/>
  <c r="K6"/>
  <c r="K5"/>
  <c r="K4"/>
  <c r="K3"/>
  <c r="J65" i="5"/>
  <c r="I65"/>
  <c r="H65"/>
  <c r="G65"/>
  <c r="K65" s="1"/>
  <c r="F65"/>
  <c r="K64"/>
  <c r="K63"/>
  <c r="J61"/>
  <c r="I61"/>
  <c r="I66" s="1"/>
  <c r="H61"/>
  <c r="G61"/>
  <c r="G66" s="1"/>
  <c r="F61"/>
  <c r="K60"/>
  <c r="J58"/>
  <c r="J66" s="1"/>
  <c r="I58"/>
  <c r="H58"/>
  <c r="H66" s="1"/>
  <c r="G58"/>
  <c r="F58"/>
  <c r="F66" s="1"/>
  <c r="K66" s="1"/>
  <c r="K57"/>
  <c r="J52"/>
  <c r="I52"/>
  <c r="H52"/>
  <c r="G52"/>
  <c r="K52" s="1"/>
  <c r="F52"/>
  <c r="K51"/>
  <c r="K50"/>
  <c r="K49"/>
  <c r="K48"/>
  <c r="J46"/>
  <c r="I46"/>
  <c r="H46"/>
  <c r="G46"/>
  <c r="K46" s="1"/>
  <c r="F46"/>
  <c r="K45"/>
  <c r="K44"/>
  <c r="J42"/>
  <c r="I42"/>
  <c r="H42"/>
  <c r="G42"/>
  <c r="K42" s="1"/>
  <c r="F42"/>
  <c r="K41"/>
  <c r="K40"/>
  <c r="K39"/>
  <c r="K38"/>
  <c r="J36"/>
  <c r="I36"/>
  <c r="H36"/>
  <c r="G36"/>
  <c r="K36" s="1"/>
  <c r="F36"/>
  <c r="K35"/>
  <c r="K34"/>
  <c r="K33"/>
  <c r="K32"/>
  <c r="K31"/>
  <c r="K30"/>
  <c r="K29"/>
  <c r="K28"/>
  <c r="K27"/>
  <c r="J25"/>
  <c r="I25"/>
  <c r="H25"/>
  <c r="G25"/>
  <c r="F25"/>
  <c r="K25" s="1"/>
  <c r="K24"/>
  <c r="J22"/>
  <c r="I22"/>
  <c r="I53" s="1"/>
  <c r="H22"/>
  <c r="G22"/>
  <c r="G53" s="1"/>
  <c r="F22"/>
  <c r="K21"/>
  <c r="K20"/>
  <c r="K19"/>
  <c r="K18"/>
  <c r="K17"/>
  <c r="J15"/>
  <c r="J53" s="1"/>
  <c r="I15"/>
  <c r="H15"/>
  <c r="H53" s="1"/>
  <c r="G15"/>
  <c r="F15"/>
  <c r="F53" s="1"/>
  <c r="K14"/>
  <c r="K13"/>
  <c r="K12"/>
  <c r="K11"/>
  <c r="K10"/>
  <c r="J7"/>
  <c r="J54" s="1"/>
  <c r="I7"/>
  <c r="I54" s="1"/>
  <c r="I67" s="1"/>
  <c r="H7"/>
  <c r="H54" s="1"/>
  <c r="G7"/>
  <c r="G54" s="1"/>
  <c r="G67" s="1"/>
  <c r="F7"/>
  <c r="F54" s="1"/>
  <c r="K6"/>
  <c r="K5"/>
  <c r="K4"/>
  <c r="K3"/>
  <c r="J63" i="4"/>
  <c r="I63"/>
  <c r="H63"/>
  <c r="G63"/>
  <c r="K63" s="1"/>
  <c r="F63"/>
  <c r="K62"/>
  <c r="K61"/>
  <c r="J59"/>
  <c r="I59"/>
  <c r="I64" s="1"/>
  <c r="H59"/>
  <c r="G59"/>
  <c r="G64" s="1"/>
  <c r="F59"/>
  <c r="K58"/>
  <c r="J56"/>
  <c r="J64" s="1"/>
  <c r="I56"/>
  <c r="H56"/>
  <c r="H64" s="1"/>
  <c r="G56"/>
  <c r="F56"/>
  <c r="F64" s="1"/>
  <c r="K55"/>
  <c r="J50"/>
  <c r="I50"/>
  <c r="H50"/>
  <c r="G50"/>
  <c r="K50" s="1"/>
  <c r="F50"/>
  <c r="K49"/>
  <c r="K48"/>
  <c r="K47"/>
  <c r="K46"/>
  <c r="J44"/>
  <c r="I44"/>
  <c r="I51" s="1"/>
  <c r="H44"/>
  <c r="G44"/>
  <c r="G51" s="1"/>
  <c r="F44"/>
  <c r="K43"/>
  <c r="J41"/>
  <c r="I41"/>
  <c r="H41"/>
  <c r="G41"/>
  <c r="F41"/>
  <c r="K41" s="1"/>
  <c r="K40"/>
  <c r="K39"/>
  <c r="J37"/>
  <c r="I37"/>
  <c r="H37"/>
  <c r="G37"/>
  <c r="F37"/>
  <c r="K37" s="1"/>
  <c r="K36"/>
  <c r="K35"/>
  <c r="K34"/>
  <c r="K33"/>
  <c r="K32"/>
  <c r="K31"/>
  <c r="J29"/>
  <c r="I29"/>
  <c r="H29"/>
  <c r="G29"/>
  <c r="F29"/>
  <c r="K29" s="1"/>
  <c r="K28"/>
  <c r="K27"/>
  <c r="K26"/>
  <c r="K25"/>
  <c r="K24"/>
  <c r="K23"/>
  <c r="J21"/>
  <c r="I21"/>
  <c r="H21"/>
  <c r="G21"/>
  <c r="F21"/>
  <c r="K21" s="1"/>
  <c r="K20"/>
  <c r="K19"/>
  <c r="J17"/>
  <c r="I17"/>
  <c r="H17"/>
  <c r="G17"/>
  <c r="F17"/>
  <c r="K17" s="1"/>
  <c r="K16"/>
  <c r="K15"/>
  <c r="J13"/>
  <c r="J51" s="1"/>
  <c r="I13"/>
  <c r="H13"/>
  <c r="H51" s="1"/>
  <c r="G13"/>
  <c r="F13"/>
  <c r="F51" s="1"/>
  <c r="K51" s="1"/>
  <c r="K12"/>
  <c r="K11"/>
  <c r="K10"/>
  <c r="J7"/>
  <c r="J52" s="1"/>
  <c r="J65" s="1"/>
  <c r="I7"/>
  <c r="I52" s="1"/>
  <c r="I65" s="1"/>
  <c r="H7"/>
  <c r="H52" s="1"/>
  <c r="H65" s="1"/>
  <c r="G7"/>
  <c r="G52" s="1"/>
  <c r="G65" s="1"/>
  <c r="F7"/>
  <c r="F52" s="1"/>
  <c r="K6"/>
  <c r="K5"/>
  <c r="K4"/>
  <c r="K3"/>
  <c r="J39" i="3"/>
  <c r="I36"/>
  <c r="H36"/>
  <c r="G36"/>
  <c r="F36"/>
  <c r="J36" s="1"/>
  <c r="J35"/>
  <c r="I33"/>
  <c r="H33"/>
  <c r="G33"/>
  <c r="F33"/>
  <c r="J33" s="1"/>
  <c r="J32"/>
  <c r="J31"/>
  <c r="J30"/>
  <c r="J29"/>
  <c r="J28"/>
  <c r="J27"/>
  <c r="I25"/>
  <c r="H25"/>
  <c r="G25"/>
  <c r="F25"/>
  <c r="J25" s="1"/>
  <c r="J24"/>
  <c r="J23"/>
  <c r="J22"/>
  <c r="I20"/>
  <c r="I37" s="1"/>
  <c r="H20"/>
  <c r="H37" s="1"/>
  <c r="H38" s="1"/>
  <c r="H40" s="1"/>
  <c r="G20"/>
  <c r="G37" s="1"/>
  <c r="F20"/>
  <c r="F37" s="1"/>
  <c r="J19"/>
  <c r="J18"/>
  <c r="J17"/>
  <c r="J16"/>
  <c r="J15"/>
  <c r="J14"/>
  <c r="J13"/>
  <c r="J12"/>
  <c r="J11"/>
  <c r="I8"/>
  <c r="I38" s="1"/>
  <c r="I40" s="1"/>
  <c r="H8"/>
  <c r="G8"/>
  <c r="G38" s="1"/>
  <c r="G40" s="1"/>
  <c r="F8"/>
  <c r="J8" s="1"/>
  <c r="J7"/>
  <c r="J6"/>
  <c r="J5"/>
  <c r="J4"/>
  <c r="J3"/>
  <c r="Q105" i="2"/>
  <c r="P105"/>
  <c r="O105"/>
  <c r="N105"/>
  <c r="M105"/>
  <c r="L105"/>
  <c r="K105"/>
  <c r="J105"/>
  <c r="I105"/>
  <c r="H105"/>
  <c r="G105"/>
  <c r="F105"/>
  <c r="R105" s="1"/>
  <c r="R104"/>
  <c r="R103"/>
  <c r="Q101"/>
  <c r="P101"/>
  <c r="P106" s="1"/>
  <c r="O101"/>
  <c r="N101"/>
  <c r="N106" s="1"/>
  <c r="M101"/>
  <c r="L101"/>
  <c r="L106" s="1"/>
  <c r="K101"/>
  <c r="J101"/>
  <c r="J106" s="1"/>
  <c r="I101"/>
  <c r="H101"/>
  <c r="H106" s="1"/>
  <c r="G101"/>
  <c r="F101"/>
  <c r="F106" s="1"/>
  <c r="R106" s="1"/>
  <c r="R100"/>
  <c r="R99"/>
  <c r="Q97"/>
  <c r="Q106" s="1"/>
  <c r="P97"/>
  <c r="O97"/>
  <c r="O106" s="1"/>
  <c r="N97"/>
  <c r="M97"/>
  <c r="M106" s="1"/>
  <c r="L97"/>
  <c r="K97"/>
  <c r="K106" s="1"/>
  <c r="J97"/>
  <c r="I97"/>
  <c r="I106" s="1"/>
  <c r="H97"/>
  <c r="G97"/>
  <c r="G106" s="1"/>
  <c r="F97"/>
  <c r="R97" s="1"/>
  <c r="R96"/>
  <c r="Q91"/>
  <c r="P91"/>
  <c r="O91"/>
  <c r="N91"/>
  <c r="M91"/>
  <c r="L91"/>
  <c r="K91"/>
  <c r="J91"/>
  <c r="I91"/>
  <c r="H91"/>
  <c r="G91"/>
  <c r="F91"/>
  <c r="R91" s="1"/>
  <c r="R90"/>
  <c r="Q88"/>
  <c r="P88"/>
  <c r="O88"/>
  <c r="N88"/>
  <c r="M88"/>
  <c r="L88"/>
  <c r="K88"/>
  <c r="J88"/>
  <c r="I88"/>
  <c r="H88"/>
  <c r="G88"/>
  <c r="F88"/>
  <c r="R88" s="1"/>
  <c r="R87"/>
  <c r="R86"/>
  <c r="R85"/>
  <c r="R84"/>
  <c r="R83"/>
  <c r="R82"/>
  <c r="Q80"/>
  <c r="P80"/>
  <c r="O80"/>
  <c r="N80"/>
  <c r="M80"/>
  <c r="L80"/>
  <c r="K80"/>
  <c r="J80"/>
  <c r="I80"/>
  <c r="H80"/>
  <c r="G80"/>
  <c r="F80"/>
  <c r="R80" s="1"/>
  <c r="R79"/>
  <c r="Q77"/>
  <c r="P77"/>
  <c r="O77"/>
  <c r="N77"/>
  <c r="M77"/>
  <c r="L77"/>
  <c r="K77"/>
  <c r="J77"/>
  <c r="I77"/>
  <c r="H77"/>
  <c r="G77"/>
  <c r="F77"/>
  <c r="R77" s="1"/>
  <c r="R76"/>
  <c r="R75"/>
  <c r="R74"/>
  <c r="R73"/>
  <c r="R72"/>
  <c r="R71"/>
  <c r="R70"/>
  <c r="R69"/>
  <c r="R68"/>
  <c r="Q66"/>
  <c r="P66"/>
  <c r="O66"/>
  <c r="N66"/>
  <c r="M66"/>
  <c r="L66"/>
  <c r="K66"/>
  <c r="J66"/>
  <c r="I66"/>
  <c r="H66"/>
  <c r="G66"/>
  <c r="F66"/>
  <c r="R66" s="1"/>
  <c r="R65"/>
  <c r="R64"/>
  <c r="R63"/>
  <c r="R62"/>
  <c r="R61"/>
  <c r="R60"/>
  <c r="R59"/>
  <c r="R58"/>
  <c r="R57"/>
  <c r="R56"/>
  <c r="R55"/>
  <c r="Q53"/>
  <c r="P53"/>
  <c r="O53"/>
  <c r="N53"/>
  <c r="M53"/>
  <c r="L53"/>
  <c r="K53"/>
  <c r="J53"/>
  <c r="I53"/>
  <c r="H53"/>
  <c r="G53"/>
  <c r="F53"/>
  <c r="R53" s="1"/>
  <c r="R52"/>
  <c r="R51"/>
  <c r="R50"/>
  <c r="R49"/>
  <c r="R48"/>
  <c r="R47"/>
  <c r="R46"/>
  <c r="R45"/>
  <c r="R44"/>
  <c r="R43"/>
  <c r="R42"/>
  <c r="R41"/>
  <c r="Q39"/>
  <c r="P39"/>
  <c r="O39"/>
  <c r="N39"/>
  <c r="M39"/>
  <c r="L39"/>
  <c r="K39"/>
  <c r="J39"/>
  <c r="I39"/>
  <c r="H39"/>
  <c r="G39"/>
  <c r="F39"/>
  <c r="R39" s="1"/>
  <c r="R38"/>
  <c r="R37"/>
  <c r="R36"/>
  <c r="R35"/>
  <c r="Q33"/>
  <c r="P33"/>
  <c r="O33"/>
  <c r="N33"/>
  <c r="M33"/>
  <c r="L33"/>
  <c r="K33"/>
  <c r="J33"/>
  <c r="I33"/>
  <c r="H33"/>
  <c r="G33"/>
  <c r="F33"/>
  <c r="R33" s="1"/>
  <c r="R32"/>
  <c r="R31"/>
  <c r="R30"/>
  <c r="R29"/>
  <c r="R28"/>
  <c r="Q26"/>
  <c r="Q92" s="1"/>
  <c r="Q93" s="1"/>
  <c r="Q107" s="1"/>
  <c r="P26"/>
  <c r="P92" s="1"/>
  <c r="O26"/>
  <c r="O92" s="1"/>
  <c r="O93" s="1"/>
  <c r="O107" s="1"/>
  <c r="N26"/>
  <c r="N92" s="1"/>
  <c r="M26"/>
  <c r="M92" s="1"/>
  <c r="M93" s="1"/>
  <c r="M107" s="1"/>
  <c r="L26"/>
  <c r="L92" s="1"/>
  <c r="K26"/>
  <c r="K92" s="1"/>
  <c r="K93" s="1"/>
  <c r="K107" s="1"/>
  <c r="J26"/>
  <c r="J92" s="1"/>
  <c r="I26"/>
  <c r="I92" s="1"/>
  <c r="I93" s="1"/>
  <c r="I107" s="1"/>
  <c r="H26"/>
  <c r="H92" s="1"/>
  <c r="G26"/>
  <c r="G92" s="1"/>
  <c r="G93" s="1"/>
  <c r="G107" s="1"/>
  <c r="F26"/>
  <c r="F92" s="1"/>
  <c r="R92" s="1"/>
  <c r="R25"/>
  <c r="R24"/>
  <c r="R23"/>
  <c r="R22"/>
  <c r="R21"/>
  <c r="R20"/>
  <c r="R19"/>
  <c r="R18"/>
  <c r="R17"/>
  <c r="R16"/>
  <c r="R15"/>
  <c r="R14"/>
  <c r="R13"/>
  <c r="R12"/>
  <c r="R11"/>
  <c r="Q8"/>
  <c r="P8"/>
  <c r="O8"/>
  <c r="N8"/>
  <c r="M8"/>
  <c r="L8"/>
  <c r="K8"/>
  <c r="J8"/>
  <c r="I8"/>
  <c r="H8"/>
  <c r="G8"/>
  <c r="F8"/>
  <c r="R7"/>
  <c r="R6"/>
  <c r="R5"/>
  <c r="R4"/>
  <c r="R3"/>
  <c r="J37" i="3" l="1"/>
  <c r="F38"/>
  <c r="K32" i="6"/>
  <c r="F65" i="4"/>
  <c r="K65" s="1"/>
  <c r="K52"/>
  <c r="F67" i="5"/>
  <c r="K54"/>
  <c r="F93" i="2"/>
  <c r="H93"/>
  <c r="H107" s="1"/>
  <c r="J93"/>
  <c r="J107" s="1"/>
  <c r="L93"/>
  <c r="L107" s="1"/>
  <c r="N93"/>
  <c r="N107" s="1"/>
  <c r="P93"/>
  <c r="P107" s="1"/>
  <c r="K64" i="4"/>
  <c r="H67" i="5"/>
  <c r="J67"/>
  <c r="K53"/>
  <c r="G38" i="6"/>
  <c r="I38"/>
  <c r="R8" i="2"/>
  <c r="R26"/>
  <c r="R101"/>
  <c r="K7" i="4"/>
  <c r="K44"/>
  <c r="K59"/>
  <c r="K7" i="5"/>
  <c r="K22"/>
  <c r="K61"/>
  <c r="K7" i="6"/>
  <c r="K18"/>
  <c r="F37"/>
  <c r="K37" s="1"/>
  <c r="J20" i="3"/>
  <c r="K13" i="4"/>
  <c r="K56"/>
  <c r="K15" i="5"/>
  <c r="K58"/>
  <c r="K11" i="6"/>
  <c r="F40" i="3" l="1"/>
  <c r="J40" s="1"/>
  <c r="J38"/>
  <c r="F107" i="2"/>
  <c r="R107" s="1"/>
  <c r="R93"/>
  <c r="K67" i="5"/>
  <c r="F38" i="6"/>
  <c r="K38" s="1"/>
</calcChain>
</file>

<file path=xl/sharedStrings.xml><?xml version="1.0" encoding="utf-8"?>
<sst xmlns="http://schemas.openxmlformats.org/spreadsheetml/2006/main" count="424" uniqueCount="192">
  <si>
    <t>Jan 08</t>
  </si>
  <si>
    <t>Feb 08</t>
  </si>
  <si>
    <t>Mar 08</t>
  </si>
  <si>
    <t>Apr 08</t>
  </si>
  <si>
    <t>May 08</t>
  </si>
  <si>
    <t>Jun 08</t>
  </si>
  <si>
    <t>Jul 08</t>
  </si>
  <si>
    <t>Aug 08</t>
  </si>
  <si>
    <t>Sep 08</t>
  </si>
  <si>
    <t>Oct 08</t>
  </si>
  <si>
    <t>Nov 08</t>
  </si>
  <si>
    <t>Dec 08</t>
  </si>
  <si>
    <t>TOTAL</t>
  </si>
  <si>
    <t>Income</t>
  </si>
  <si>
    <t>Monthly Rent Income</t>
  </si>
  <si>
    <t>Additional Rent Income</t>
  </si>
  <si>
    <t>Prior Yr Reconciliation</t>
  </si>
  <si>
    <t>Miscellaneous Rent Income</t>
  </si>
  <si>
    <t>Uncategorized Income</t>
  </si>
  <si>
    <t>Total Income</t>
  </si>
  <si>
    <t>Utilities</t>
  </si>
  <si>
    <t>Electricity-15048-D</t>
  </si>
  <si>
    <t>Water/Sewer-32147-G</t>
  </si>
  <si>
    <t>Fire Protection-32979-C</t>
  </si>
  <si>
    <t>Electricity-15024 PKL</t>
  </si>
  <si>
    <t>Electricity-14962-A</t>
  </si>
  <si>
    <t>Electricity-14960-G</t>
  </si>
  <si>
    <t>Electricity-15024-C</t>
  </si>
  <si>
    <t>Electricity-15052-E</t>
  </si>
  <si>
    <t>Water/Sewer-32149-A</t>
  </si>
  <si>
    <t>Water/Sewer-32343-C</t>
  </si>
  <si>
    <t>Water/Sewer-32481-E</t>
  </si>
  <si>
    <t>Water/Sewer-32505-D</t>
  </si>
  <si>
    <t>Fire Protection-32483-D</t>
  </si>
  <si>
    <t>Fire Protection-32151-G</t>
  </si>
  <si>
    <t>Irrigation water-32485-CAM</t>
  </si>
  <si>
    <t>Total Utilities</t>
  </si>
  <si>
    <t>Parking Lot Maintenance</t>
  </si>
  <si>
    <t>Parking Lot Sweeping</t>
  </si>
  <si>
    <t>Restriping &amp; Painting</t>
  </si>
  <si>
    <t>Pole Lights</t>
  </si>
  <si>
    <t>Signage</t>
  </si>
  <si>
    <t>Miscellaneous</t>
  </si>
  <si>
    <t>Total Parking Lot Maintenance</t>
  </si>
  <si>
    <t>Landscape &amp; Groundskeep</t>
  </si>
  <si>
    <t>Landscape Contract</t>
  </si>
  <si>
    <t>Irrigation Repairs</t>
  </si>
  <si>
    <t>Seasonal Planting</t>
  </si>
  <si>
    <t>Total Landscape &amp; Groundskeep</t>
  </si>
  <si>
    <t>Janitorial Upkeep</t>
  </si>
  <si>
    <t>Sidewalk Washing</t>
  </si>
  <si>
    <t>Sidewalk Trash Containers</t>
  </si>
  <si>
    <t>Graffiti Removal</t>
  </si>
  <si>
    <t>Monthly Trash Removal-14960-G</t>
  </si>
  <si>
    <t>Additional Rubbish Removal</t>
  </si>
  <si>
    <t>Janitorial Contract</t>
  </si>
  <si>
    <t>Pest Control</t>
  </si>
  <si>
    <t>Monthly Trash Removal-14962-A</t>
  </si>
  <si>
    <t>Monthly Trash Removal-15014-D</t>
  </si>
  <si>
    <t>Monthly Trash Removal-15024-C</t>
  </si>
  <si>
    <t>Monthly Trash Removal-15052-E</t>
  </si>
  <si>
    <t>Total Janitorial Upkeep</t>
  </si>
  <si>
    <t>General Repairs</t>
  </si>
  <si>
    <t>Storefront &amp; Windows</t>
  </si>
  <si>
    <t>HVAC Maintenance Contract</t>
  </si>
  <si>
    <t>HVAC General Repairs</t>
  </si>
  <si>
    <t>Electrical</t>
  </si>
  <si>
    <t>Roof Repairs</t>
  </si>
  <si>
    <t>Ceiling Tile Replacement</t>
  </si>
  <si>
    <t>Wallpack Lights</t>
  </si>
  <si>
    <t>Canopy Lights</t>
  </si>
  <si>
    <t>Plumbing</t>
  </si>
  <si>
    <t>Carpentry &amp; Painting</t>
  </si>
  <si>
    <t>Total General Repairs</t>
  </si>
  <si>
    <t>Security &amp; Safety</t>
  </si>
  <si>
    <t>Security Patrol</t>
  </si>
  <si>
    <t>Fire Sprinkler/Alarm System-C</t>
  </si>
  <si>
    <t>Padlocks &amp; Keys</t>
  </si>
  <si>
    <t>Fire Sprinkler/Alarm Sys-1496</t>
  </si>
  <si>
    <t>Fire Sprinkler/Alarm Sys-1502</t>
  </si>
  <si>
    <t>Fire Sprinkler/Alarm Sys-1505</t>
  </si>
  <si>
    <t>Fire Sprinkler/Alarm Sys-1504</t>
  </si>
  <si>
    <t>Total Security &amp; Safety</t>
  </si>
  <si>
    <t>Insurance</t>
  </si>
  <si>
    <t>Umbrella Type</t>
  </si>
  <si>
    <t>Total Insurance</t>
  </si>
  <si>
    <t>Property Taxes</t>
  </si>
  <si>
    <t>Parcel #309-324-105-0000</t>
  </si>
  <si>
    <t>Parcel #309-324-108-0000</t>
  </si>
  <si>
    <t>Parcel#309-324-110-0000</t>
  </si>
  <si>
    <t>Parcel# 309-324-107-0000</t>
  </si>
  <si>
    <t>Parcel# 309-324-109-0000</t>
  </si>
  <si>
    <t>Parcel# 309-324-111-0000</t>
  </si>
  <si>
    <t>Total Property Taxes</t>
  </si>
  <si>
    <t>Legal &amp; Professional Services</t>
  </si>
  <si>
    <t>Property Management</t>
  </si>
  <si>
    <t>Total Legal &amp; Professional Services</t>
  </si>
  <si>
    <t>Gross Profit</t>
  </si>
  <si>
    <t>Interest Payments</t>
  </si>
  <si>
    <t>Mortgage Interest</t>
  </si>
  <si>
    <t>Total Interest Payments</t>
  </si>
  <si>
    <t>Capital Improvements</t>
  </si>
  <si>
    <t>Building Improvements</t>
  </si>
  <si>
    <t>Site Improvements</t>
  </si>
  <si>
    <t>Total Capital Improvements</t>
  </si>
  <si>
    <t>General &amp; Administrative</t>
  </si>
  <si>
    <t>Reimb. of G &amp; A</t>
  </si>
  <si>
    <t>Misceallneous</t>
  </si>
  <si>
    <t>Total General &amp; Administrative</t>
  </si>
  <si>
    <t>Net Income</t>
  </si>
  <si>
    <t>Recoverable Expenses</t>
  </si>
  <si>
    <t>Total</t>
  </si>
  <si>
    <t>Non-Recoverable Expenses</t>
  </si>
  <si>
    <t>Jan 09</t>
  </si>
  <si>
    <t>Feb 09</t>
  </si>
  <si>
    <t>Mar 09</t>
  </si>
  <si>
    <t>Apr 09</t>
  </si>
  <si>
    <t>Monthly Dues</t>
  </si>
  <si>
    <t>Reserve Dues</t>
  </si>
  <si>
    <t>Loan Payments</t>
  </si>
  <si>
    <t>Cable TV</t>
  </si>
  <si>
    <t>Common Area Expense Items</t>
  </si>
  <si>
    <t>Electricity</t>
  </si>
  <si>
    <t>Water/Sewer</t>
  </si>
  <si>
    <t>Monthly Landscaping</t>
  </si>
  <si>
    <t>Irrigation System Repairs</t>
  </si>
  <si>
    <t>Fence Repair</t>
  </si>
  <si>
    <t>Outside Lighting Maintenance</t>
  </si>
  <si>
    <t>Security Gate</t>
  </si>
  <si>
    <t>Total Common Area Expense Items</t>
  </si>
  <si>
    <t>Building Expense Items</t>
  </si>
  <si>
    <t>Roof Maint/Repairs</t>
  </si>
  <si>
    <t>Total Building Expense Items</t>
  </si>
  <si>
    <t>General Administration</t>
  </si>
  <si>
    <t>Management &amp; Bookkeeping</t>
  </si>
  <si>
    <t>Reimbursment Of G &amp; A</t>
  </si>
  <si>
    <t>Office Liability Insurance</t>
  </si>
  <si>
    <t>Bank Charges</t>
  </si>
  <si>
    <t>Forms &amp; Supplies</t>
  </si>
  <si>
    <t>Loan Interest</t>
  </si>
  <si>
    <t>Total General Administration</t>
  </si>
  <si>
    <t>Capitol Reserve Expense</t>
  </si>
  <si>
    <t>Roof, Gutters &amp; Downspouts</t>
  </si>
  <si>
    <t>Total Capitol Reserve Expense</t>
  </si>
  <si>
    <t>May 09</t>
  </si>
  <si>
    <t>Other Income</t>
  </si>
  <si>
    <t>Fire Protection</t>
  </si>
  <si>
    <t>Backflow Device</t>
  </si>
  <si>
    <t>Window Washing</t>
  </si>
  <si>
    <t>Monthly Trash Removal</t>
  </si>
  <si>
    <t>Porter Service</t>
  </si>
  <si>
    <t>Fire Sprinkler/Alarm System</t>
  </si>
  <si>
    <t>Parcel #115-0530-001-0000</t>
  </si>
  <si>
    <t>Attorney &amp; Legal</t>
  </si>
  <si>
    <t>Real Estate Commissions</t>
  </si>
  <si>
    <t>Other Fees</t>
  </si>
  <si>
    <t>Promotions &amp; Special Events</t>
  </si>
  <si>
    <t>Advertising</t>
  </si>
  <si>
    <t>Total Promotions &amp; Special Events</t>
  </si>
  <si>
    <t>Irrigation Water</t>
  </si>
  <si>
    <t>Parking Lot Electric</t>
  </si>
  <si>
    <t>Asphalt Paving &amp; Patching</t>
  </si>
  <si>
    <t>Snow Removal</t>
  </si>
  <si>
    <t>Grease Removal</t>
  </si>
  <si>
    <t>Repairs &amp; Maintenance</t>
  </si>
  <si>
    <t>Vacant Space Maint/Repairs</t>
  </si>
  <si>
    <t>Total Repairs &amp; Maintenance</t>
  </si>
  <si>
    <t>Travel</t>
  </si>
  <si>
    <t>Weed Abatement</t>
  </si>
  <si>
    <t>Jun 09</t>
  </si>
  <si>
    <t>Ordinary Income/Expense</t>
  </si>
  <si>
    <t>2nd Floor Events Space Income</t>
  </si>
  <si>
    <t>Parking Passes</t>
  </si>
  <si>
    <t>Miscellaneous Rent</t>
  </si>
  <si>
    <t>Misc Storage</t>
  </si>
  <si>
    <t>5004 · Telephone Line</t>
  </si>
  <si>
    <t>Parking Garage</t>
  </si>
  <si>
    <t>Carpet Cleaning</t>
  </si>
  <si>
    <t>Tenant Signage</t>
  </si>
  <si>
    <t>Elevator Services</t>
  </si>
  <si>
    <t>5504 · Emergency Board Up</t>
  </si>
  <si>
    <t>General Liability</t>
  </si>
  <si>
    <t>Parcel #006-0047-011-0000</t>
  </si>
  <si>
    <t>Parcel #006-0047-012-0000</t>
  </si>
  <si>
    <t>5750 · Commerical Rental Tax</t>
  </si>
  <si>
    <t>5751 · Parcel #006-0047-011-0000</t>
  </si>
  <si>
    <t>5752 · Parcel #006-0047-012-0000</t>
  </si>
  <si>
    <t>Total 5750 · Commerical Rental Tax</t>
  </si>
  <si>
    <t>Accounting Fees</t>
  </si>
  <si>
    <t>Tenant Improvements</t>
  </si>
  <si>
    <t>6500 · Corp.Tax –  Franchise Tax Board</t>
  </si>
  <si>
    <t>Net Ordinary Income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</si>
</sst>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8"/>
      <color indexed="8"/>
      <name val="Arial"/>
    </font>
    <font>
      <sz val="8"/>
      <color indexed="8"/>
      <name val="Arial"/>
    </font>
    <font>
      <sz val="8"/>
      <name val="Arial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0" xfId="0" applyNumberFormat="1" applyFont="1"/>
    <xf numFmtId="39" fontId="2" fillId="0" borderId="0" xfId="0" applyNumberFormat="1" applyFont="1"/>
    <xf numFmtId="39" fontId="2" fillId="0" borderId="1" xfId="0" applyNumberFormat="1" applyFont="1" applyBorder="1"/>
    <xf numFmtId="39" fontId="2" fillId="0" borderId="2" xfId="0" applyNumberFormat="1" applyFont="1" applyBorder="1"/>
    <xf numFmtId="39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/>
    <xf numFmtId="49" fontId="4" fillId="0" borderId="0" xfId="0" applyNumberFormat="1" applyFont="1"/>
    <xf numFmtId="39" fontId="5" fillId="0" borderId="0" xfId="0" applyNumberFormat="1" applyFont="1"/>
    <xf numFmtId="39" fontId="5" fillId="0" borderId="1" xfId="0" applyNumberFormat="1" applyFont="1" applyBorder="1"/>
    <xf numFmtId="39" fontId="5" fillId="0" borderId="0" xfId="0" applyNumberFormat="1" applyFont="1" applyBorder="1"/>
    <xf numFmtId="39" fontId="5" fillId="0" borderId="5" xfId="0" applyNumberFormat="1" applyFont="1" applyBorder="1"/>
    <xf numFmtId="39" fontId="5" fillId="0" borderId="2" xfId="0" applyNumberFormat="1" applyFont="1" applyBorder="1"/>
    <xf numFmtId="39" fontId="4" fillId="0" borderId="3" xfId="0" applyNumberFormat="1" applyFont="1" applyBorder="1"/>
    <xf numFmtId="0" fontId="4" fillId="0" borderId="0" xfId="0" applyFont="1"/>
    <xf numFmtId="49" fontId="4" fillId="0" borderId="0" xfId="0" applyNumberFormat="1" applyFont="1" applyAlignment="1">
      <alignment horizontal="center"/>
    </xf>
    <xf numFmtId="49" fontId="4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71"/>
  <sheetViews>
    <sheetView tabSelected="1"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 activeCell="P23" sqref="P23"/>
    </sheetView>
  </sheetViews>
  <sheetFormatPr defaultRowHeight="12.75"/>
  <cols>
    <col min="1" max="5" width="3" style="13" customWidth="1"/>
    <col min="6" max="6" width="29.28515625" style="13" customWidth="1"/>
    <col min="7" max="13" width="9.28515625" style="12" bestFit="1" customWidth="1"/>
  </cols>
  <sheetData>
    <row r="1" spans="1:13" s="9" customFormat="1" ht="13.5" thickBot="1">
      <c r="A1" s="21"/>
      <c r="B1" s="21"/>
      <c r="C1" s="21"/>
      <c r="D1" s="21"/>
      <c r="E1" s="21"/>
      <c r="F1" s="21"/>
      <c r="G1" s="22" t="s">
        <v>113</v>
      </c>
      <c r="H1" s="22" t="s">
        <v>114</v>
      </c>
      <c r="I1" s="22" t="s">
        <v>115</v>
      </c>
      <c r="J1" s="22" t="s">
        <v>116</v>
      </c>
      <c r="K1" s="22" t="s">
        <v>144</v>
      </c>
      <c r="L1" s="22" t="s">
        <v>169</v>
      </c>
      <c r="M1" s="22" t="s">
        <v>12</v>
      </c>
    </row>
    <row r="2" spans="1:13" ht="13.5" thickTop="1">
      <c r="B2" s="13" t="s">
        <v>170</v>
      </c>
      <c r="G2" s="14"/>
      <c r="H2" s="14"/>
      <c r="I2" s="14"/>
      <c r="J2" s="14"/>
      <c r="K2" s="14"/>
      <c r="L2" s="14"/>
      <c r="M2" s="14"/>
    </row>
    <row r="3" spans="1:13">
      <c r="D3" s="13" t="s">
        <v>13</v>
      </c>
      <c r="G3" s="14"/>
      <c r="H3" s="14"/>
      <c r="I3" s="14"/>
      <c r="J3" s="14"/>
      <c r="K3" s="14"/>
      <c r="L3" s="14"/>
      <c r="M3" s="14"/>
    </row>
    <row r="4" spans="1:13">
      <c r="E4" s="13" t="s">
        <v>14</v>
      </c>
      <c r="G4" s="14">
        <v>105233.74</v>
      </c>
      <c r="H4" s="14">
        <v>112548.9</v>
      </c>
      <c r="I4" s="14">
        <v>105576.25</v>
      </c>
      <c r="J4" s="14">
        <v>112133.7</v>
      </c>
      <c r="K4" s="14">
        <v>108441.98</v>
      </c>
      <c r="L4" s="14">
        <v>111156.43</v>
      </c>
      <c r="M4" s="14">
        <f>ROUND(SUM(G4:L4),5)</f>
        <v>655091</v>
      </c>
    </row>
    <row r="5" spans="1:13">
      <c r="E5" s="13" t="s">
        <v>171</v>
      </c>
      <c r="G5" s="14">
        <v>0</v>
      </c>
      <c r="H5" s="14">
        <v>0</v>
      </c>
      <c r="I5" s="14">
        <v>0</v>
      </c>
      <c r="J5" s="14">
        <v>2581.85</v>
      </c>
      <c r="K5" s="14">
        <v>1340.31</v>
      </c>
      <c r="L5" s="14">
        <v>2700</v>
      </c>
      <c r="M5" s="14">
        <f>ROUND(SUM(G5:L5),5)</f>
        <v>6622.16</v>
      </c>
    </row>
    <row r="6" spans="1:13">
      <c r="E6" s="13" t="s">
        <v>172</v>
      </c>
      <c r="G6" s="14">
        <v>16332.6</v>
      </c>
      <c r="H6" s="14">
        <v>18635.54</v>
      </c>
      <c r="I6" s="14">
        <v>16665</v>
      </c>
      <c r="J6" s="14">
        <v>19865</v>
      </c>
      <c r="K6" s="14">
        <v>16355</v>
      </c>
      <c r="L6" s="14">
        <v>17821.62</v>
      </c>
      <c r="M6" s="14">
        <f>ROUND(SUM(G6:L6),5)</f>
        <v>105674.76</v>
      </c>
    </row>
    <row r="7" spans="1:13">
      <c r="E7" s="13" t="s">
        <v>173</v>
      </c>
      <c r="G7" s="14">
        <v>0</v>
      </c>
      <c r="H7" s="14">
        <v>41017.64</v>
      </c>
      <c r="I7" s="14">
        <v>25</v>
      </c>
      <c r="J7" s="14">
        <v>0</v>
      </c>
      <c r="K7" s="14">
        <v>1660</v>
      </c>
      <c r="L7" s="14">
        <v>0</v>
      </c>
      <c r="M7" s="14">
        <f>ROUND(SUM(G7:L7),5)</f>
        <v>42702.64</v>
      </c>
    </row>
    <row r="8" spans="1:13">
      <c r="E8" s="13" t="s">
        <v>174</v>
      </c>
      <c r="G8" s="14">
        <v>100</v>
      </c>
      <c r="H8" s="14">
        <v>100</v>
      </c>
      <c r="I8" s="14">
        <v>100</v>
      </c>
      <c r="J8" s="14">
        <v>100</v>
      </c>
      <c r="K8" s="14">
        <v>51.99</v>
      </c>
      <c r="L8" s="14">
        <v>0</v>
      </c>
      <c r="M8" s="14">
        <f>ROUND(SUM(G8:L8),5)</f>
        <v>451.99</v>
      </c>
    </row>
    <row r="9" spans="1:13" ht="13.5" thickBot="1">
      <c r="E9" s="13" t="s">
        <v>18</v>
      </c>
      <c r="G9" s="15">
        <v>0</v>
      </c>
      <c r="H9" s="15">
        <v>0</v>
      </c>
      <c r="I9" s="15">
        <v>0</v>
      </c>
      <c r="J9" s="15">
        <v>0</v>
      </c>
      <c r="K9" s="15">
        <v>2113.8000000000002</v>
      </c>
      <c r="L9" s="15">
        <v>0</v>
      </c>
      <c r="M9" s="15">
        <f>ROUND(SUM(G9:L9),5)</f>
        <v>2113.8000000000002</v>
      </c>
    </row>
    <row r="10" spans="1:13">
      <c r="D10" s="13" t="s">
        <v>19</v>
      </c>
      <c r="G10" s="14">
        <f>ROUND(SUM(G3:G9),5)</f>
        <v>121666.34</v>
      </c>
      <c r="H10" s="14">
        <f>ROUND(SUM(H3:H9),5)</f>
        <v>172302.07999999999</v>
      </c>
      <c r="I10" s="14">
        <f>ROUND(SUM(I3:I9),5)</f>
        <v>122366.25</v>
      </c>
      <c r="J10" s="14">
        <f>ROUND(SUM(J3:J9),5)</f>
        <v>134680.54999999999</v>
      </c>
      <c r="K10" s="14">
        <f>ROUND(SUM(K3:K9),5)</f>
        <v>129963.08</v>
      </c>
      <c r="L10" s="14">
        <f>ROUND(SUM(L3:L9),5)</f>
        <v>131678.04999999999</v>
      </c>
      <c r="M10" s="14">
        <f>ROUND(SUM(G10:L10),5)</f>
        <v>812656.35</v>
      </c>
    </row>
    <row r="11" spans="1:13" ht="25.5" customHeight="1">
      <c r="D11" s="13" t="s">
        <v>110</v>
      </c>
      <c r="G11" s="14"/>
      <c r="H11" s="14"/>
      <c r="I11" s="14"/>
      <c r="J11" s="14"/>
      <c r="K11" s="14"/>
      <c r="L11" s="14"/>
      <c r="M11" s="14"/>
    </row>
    <row r="12" spans="1:13">
      <c r="E12" s="13" t="s">
        <v>20</v>
      </c>
      <c r="G12" s="14"/>
      <c r="H12" s="14"/>
      <c r="I12" s="14"/>
      <c r="J12" s="14"/>
      <c r="K12" s="14"/>
      <c r="L12" s="14"/>
      <c r="M12" s="14"/>
    </row>
    <row r="13" spans="1:13">
      <c r="F13" s="13" t="s">
        <v>122</v>
      </c>
      <c r="G13" s="14">
        <v>10189.74</v>
      </c>
      <c r="H13" s="14">
        <v>9307.49</v>
      </c>
      <c r="I13" s="14">
        <v>8882.7800000000007</v>
      </c>
      <c r="J13" s="14">
        <v>7863.89</v>
      </c>
      <c r="K13" s="14">
        <v>0</v>
      </c>
      <c r="L13" s="14">
        <v>7714.73</v>
      </c>
      <c r="M13" s="14">
        <f>ROUND(SUM(G13:L13),5)</f>
        <v>43958.63</v>
      </c>
    </row>
    <row r="14" spans="1:13">
      <c r="F14" s="13" t="s">
        <v>123</v>
      </c>
      <c r="G14" s="14">
        <v>1490.68</v>
      </c>
      <c r="H14" s="14">
        <v>0</v>
      </c>
      <c r="I14" s="14">
        <v>2847</v>
      </c>
      <c r="J14" s="14">
        <v>32.520000000000003</v>
      </c>
      <c r="K14" s="14">
        <v>1429.25</v>
      </c>
      <c r="L14" s="14">
        <v>1510.72</v>
      </c>
      <c r="M14" s="14">
        <f>ROUND(SUM(G14:L14),5)</f>
        <v>7310.17</v>
      </c>
    </row>
    <row r="15" spans="1:13" ht="13.5" thickBot="1">
      <c r="F15" s="13" t="s">
        <v>175</v>
      </c>
      <c r="G15" s="15">
        <v>250.25</v>
      </c>
      <c r="H15" s="15">
        <v>249.75</v>
      </c>
      <c r="I15" s="15">
        <v>249.24</v>
      </c>
      <c r="J15" s="15">
        <v>249.59</v>
      </c>
      <c r="K15" s="15">
        <v>23.53</v>
      </c>
      <c r="L15" s="15">
        <v>474.96</v>
      </c>
      <c r="M15" s="15">
        <f>ROUND(SUM(G15:L15),5)</f>
        <v>1497.32</v>
      </c>
    </row>
    <row r="16" spans="1:13">
      <c r="E16" s="13" t="s">
        <v>36</v>
      </c>
      <c r="G16" s="14">
        <f>ROUND(SUM(G12:G15),5)</f>
        <v>11930.67</v>
      </c>
      <c r="H16" s="14">
        <f>ROUND(SUM(H12:H15),5)</f>
        <v>9557.24</v>
      </c>
      <c r="I16" s="14">
        <f>ROUND(SUM(I12:I15),5)</f>
        <v>11979.02</v>
      </c>
      <c r="J16" s="14">
        <f>ROUND(SUM(J12:J15),5)</f>
        <v>8146</v>
      </c>
      <c r="K16" s="14">
        <f>ROUND(SUM(K12:K15),5)</f>
        <v>1452.78</v>
      </c>
      <c r="L16" s="14">
        <f>ROUND(SUM(L12:L15),5)</f>
        <v>9700.41</v>
      </c>
      <c r="M16" s="14">
        <f>ROUND(SUM(G16:L16),5)</f>
        <v>52766.12</v>
      </c>
    </row>
    <row r="17" spans="5:13" ht="25.5" customHeight="1">
      <c r="E17" s="13" t="s">
        <v>37</v>
      </c>
      <c r="G17" s="14"/>
      <c r="H17" s="14"/>
      <c r="I17" s="14"/>
      <c r="J17" s="14"/>
      <c r="K17" s="14"/>
      <c r="L17" s="14"/>
      <c r="M17" s="14"/>
    </row>
    <row r="18" spans="5:13" ht="13.5" thickBot="1">
      <c r="F18" s="13" t="s">
        <v>176</v>
      </c>
      <c r="G18" s="15">
        <v>38585</v>
      </c>
      <c r="H18" s="15">
        <v>0</v>
      </c>
      <c r="I18" s="15">
        <v>17945</v>
      </c>
      <c r="J18" s="15">
        <v>17945</v>
      </c>
      <c r="K18" s="15">
        <v>17945</v>
      </c>
      <c r="L18" s="15">
        <v>17955</v>
      </c>
      <c r="M18" s="15">
        <f>ROUND(SUM(G18:L18),5)</f>
        <v>110375</v>
      </c>
    </row>
    <row r="19" spans="5:13">
      <c r="E19" s="13" t="s">
        <v>43</v>
      </c>
      <c r="G19" s="14">
        <f>ROUND(SUM(G17:G18),5)</f>
        <v>38585</v>
      </c>
      <c r="H19" s="14">
        <f>ROUND(SUM(H17:H18),5)</f>
        <v>0</v>
      </c>
      <c r="I19" s="14">
        <f>ROUND(SUM(I17:I18),5)</f>
        <v>17945</v>
      </c>
      <c r="J19" s="14">
        <f>ROUND(SUM(J17:J18),5)</f>
        <v>17945</v>
      </c>
      <c r="K19" s="14">
        <f>ROUND(SUM(K17:K18),5)</f>
        <v>17945</v>
      </c>
      <c r="L19" s="14">
        <f>ROUND(SUM(L17:L18),5)</f>
        <v>17955</v>
      </c>
      <c r="M19" s="14">
        <f>ROUND(SUM(G19:L19),5)</f>
        <v>110375</v>
      </c>
    </row>
    <row r="20" spans="5:13" ht="25.5" customHeight="1">
      <c r="E20" s="13" t="s">
        <v>49</v>
      </c>
      <c r="G20" s="14"/>
      <c r="H20" s="14"/>
      <c r="I20" s="14"/>
      <c r="J20" s="14"/>
      <c r="K20" s="14"/>
      <c r="L20" s="14"/>
      <c r="M20" s="14"/>
    </row>
    <row r="21" spans="5:13">
      <c r="F21" s="13" t="s">
        <v>50</v>
      </c>
      <c r="G21" s="14">
        <v>153.5</v>
      </c>
      <c r="H21" s="14">
        <v>200</v>
      </c>
      <c r="I21" s="14">
        <v>200</v>
      </c>
      <c r="J21" s="14">
        <v>200</v>
      </c>
      <c r="K21" s="14">
        <v>200</v>
      </c>
      <c r="L21" s="14">
        <v>400</v>
      </c>
      <c r="M21" s="14">
        <f>ROUND(SUM(G21:L21),5)</f>
        <v>1353.5</v>
      </c>
    </row>
    <row r="22" spans="5:13">
      <c r="F22" s="13" t="s">
        <v>149</v>
      </c>
      <c r="G22" s="14">
        <v>3285.69</v>
      </c>
      <c r="H22" s="14">
        <v>1185.4100000000001</v>
      </c>
      <c r="I22" s="14">
        <v>809.28</v>
      </c>
      <c r="J22" s="14">
        <v>418.83</v>
      </c>
      <c r="K22" s="14">
        <v>418.46</v>
      </c>
      <c r="L22" s="14">
        <v>419.82</v>
      </c>
      <c r="M22" s="14">
        <f>ROUND(SUM(G22:L22),5)</f>
        <v>6537.49</v>
      </c>
    </row>
    <row r="23" spans="5:13">
      <c r="F23" s="13" t="s">
        <v>55</v>
      </c>
      <c r="G23" s="14">
        <v>3758.88</v>
      </c>
      <c r="H23" s="14">
        <v>5379.3</v>
      </c>
      <c r="I23" s="14">
        <v>5775.58</v>
      </c>
      <c r="J23" s="14">
        <v>6314.63</v>
      </c>
      <c r="K23" s="14">
        <v>5738.39</v>
      </c>
      <c r="L23" s="14">
        <v>5970.1</v>
      </c>
      <c r="M23" s="14">
        <f>ROUND(SUM(G23:L23),5)</f>
        <v>32936.879999999997</v>
      </c>
    </row>
    <row r="24" spans="5:13">
      <c r="F24" s="13" t="s">
        <v>177</v>
      </c>
      <c r="G24" s="14">
        <v>0</v>
      </c>
      <c r="H24" s="14">
        <v>0</v>
      </c>
      <c r="I24" s="14">
        <v>320</v>
      </c>
      <c r="J24" s="14">
        <v>0</v>
      </c>
      <c r="K24" s="14">
        <v>0</v>
      </c>
      <c r="L24" s="14">
        <v>275</v>
      </c>
      <c r="M24" s="14">
        <f>ROUND(SUM(G24:L24),5)</f>
        <v>595</v>
      </c>
    </row>
    <row r="25" spans="5:13" ht="13.5" thickBot="1">
      <c r="F25" s="13" t="s">
        <v>42</v>
      </c>
      <c r="G25" s="15">
        <v>0</v>
      </c>
      <c r="H25" s="15">
        <v>0</v>
      </c>
      <c r="I25" s="15">
        <v>0</v>
      </c>
      <c r="J25" s="15">
        <v>0</v>
      </c>
      <c r="K25" s="15">
        <v>85</v>
      </c>
      <c r="L25" s="15">
        <v>0</v>
      </c>
      <c r="M25" s="15">
        <f>ROUND(SUM(G25:L25),5)</f>
        <v>85</v>
      </c>
    </row>
    <row r="26" spans="5:13">
      <c r="E26" s="13" t="s">
        <v>61</v>
      </c>
      <c r="G26" s="14">
        <f>ROUND(SUM(G20:G25),5)</f>
        <v>7198.07</v>
      </c>
      <c r="H26" s="14">
        <f>ROUND(SUM(H20:H25),5)</f>
        <v>6764.71</v>
      </c>
      <c r="I26" s="14">
        <f>ROUND(SUM(I20:I25),5)</f>
        <v>7104.86</v>
      </c>
      <c r="J26" s="14">
        <f>ROUND(SUM(J20:J25),5)</f>
        <v>6933.46</v>
      </c>
      <c r="K26" s="14">
        <f>ROUND(SUM(K20:K25),5)</f>
        <v>6441.85</v>
      </c>
      <c r="L26" s="14">
        <f>ROUND(SUM(L20:L25),5)</f>
        <v>7064.92</v>
      </c>
      <c r="M26" s="14">
        <f>ROUND(SUM(G26:L26),5)</f>
        <v>41507.870000000003</v>
      </c>
    </row>
    <row r="27" spans="5:13" ht="25.5" customHeight="1">
      <c r="E27" s="13" t="s">
        <v>62</v>
      </c>
      <c r="G27" s="14"/>
      <c r="H27" s="14"/>
      <c r="I27" s="14"/>
      <c r="J27" s="14"/>
      <c r="K27" s="14"/>
      <c r="L27" s="14"/>
      <c r="M27" s="14"/>
    </row>
    <row r="28" spans="5:13">
      <c r="F28" s="13" t="s">
        <v>178</v>
      </c>
      <c r="G28" s="14">
        <v>0</v>
      </c>
      <c r="H28" s="14">
        <v>0</v>
      </c>
      <c r="I28" s="14">
        <v>0</v>
      </c>
      <c r="J28" s="14">
        <v>0</v>
      </c>
      <c r="K28" s="14">
        <v>217.5</v>
      </c>
      <c r="L28" s="14">
        <v>0</v>
      </c>
      <c r="M28" s="14">
        <f>ROUND(SUM(G28:L28),5)</f>
        <v>217.5</v>
      </c>
    </row>
    <row r="29" spans="5:13">
      <c r="F29" s="13" t="s">
        <v>64</v>
      </c>
      <c r="G29" s="14">
        <v>2375.5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f>ROUND(SUM(G29:L29),5)</f>
        <v>2375.5</v>
      </c>
    </row>
    <row r="30" spans="5:13">
      <c r="F30" s="13" t="s">
        <v>65</v>
      </c>
      <c r="G30" s="14">
        <v>1605</v>
      </c>
      <c r="H30" s="14">
        <v>2529.86</v>
      </c>
      <c r="I30" s="14">
        <v>1754.9</v>
      </c>
      <c r="J30" s="14">
        <v>2835.5</v>
      </c>
      <c r="K30" s="14">
        <v>4238.75</v>
      </c>
      <c r="L30" s="14">
        <v>225</v>
      </c>
      <c r="M30" s="14">
        <f>ROUND(SUM(G30:L30),5)</f>
        <v>13189.01</v>
      </c>
    </row>
    <row r="31" spans="5:13">
      <c r="F31" s="13" t="s">
        <v>71</v>
      </c>
      <c r="G31" s="14">
        <v>516.67999999999995</v>
      </c>
      <c r="H31" s="14">
        <v>350</v>
      </c>
      <c r="I31" s="14">
        <v>325</v>
      </c>
      <c r="J31" s="14">
        <v>175</v>
      </c>
      <c r="K31" s="14">
        <v>0</v>
      </c>
      <c r="L31" s="14">
        <v>145</v>
      </c>
      <c r="M31" s="14">
        <f>ROUND(SUM(G31:L31),5)</f>
        <v>1511.68</v>
      </c>
    </row>
    <row r="32" spans="5:13">
      <c r="F32" s="13" t="s">
        <v>179</v>
      </c>
      <c r="G32" s="14">
        <v>532.5</v>
      </c>
      <c r="H32" s="14">
        <v>532.5</v>
      </c>
      <c r="I32" s="14">
        <v>5240.8</v>
      </c>
      <c r="J32" s="14">
        <v>532.5</v>
      </c>
      <c r="K32" s="14">
        <v>1202.0999999999999</v>
      </c>
      <c r="L32" s="14">
        <v>692.4</v>
      </c>
      <c r="M32" s="14">
        <f>ROUND(SUM(G32:L32),5)</f>
        <v>8732.7999999999993</v>
      </c>
    </row>
    <row r="33" spans="5:13" ht="13.5" thickBot="1">
      <c r="F33" s="13" t="s">
        <v>42</v>
      </c>
      <c r="G33" s="15">
        <v>0</v>
      </c>
      <c r="H33" s="15">
        <v>0</v>
      </c>
      <c r="I33" s="15">
        <v>0</v>
      </c>
      <c r="J33" s="15">
        <v>0</v>
      </c>
      <c r="K33" s="15">
        <v>722.2</v>
      </c>
      <c r="L33" s="15">
        <v>0</v>
      </c>
      <c r="M33" s="15">
        <f>ROUND(SUM(G33:L33),5)</f>
        <v>722.2</v>
      </c>
    </row>
    <row r="34" spans="5:13">
      <c r="E34" s="13" t="s">
        <v>73</v>
      </c>
      <c r="G34" s="14">
        <f>ROUND(SUM(G27:G33),5)</f>
        <v>5029.68</v>
      </c>
      <c r="H34" s="14">
        <f>ROUND(SUM(H27:H33),5)</f>
        <v>3412.36</v>
      </c>
      <c r="I34" s="14">
        <f>ROUND(SUM(I27:I33),5)</f>
        <v>7320.7</v>
      </c>
      <c r="J34" s="14">
        <f>ROUND(SUM(J27:J33),5)</f>
        <v>3543</v>
      </c>
      <c r="K34" s="14">
        <f>ROUND(SUM(K27:K33),5)</f>
        <v>6380.55</v>
      </c>
      <c r="L34" s="14">
        <f>ROUND(SUM(L27:L33),5)</f>
        <v>1062.4000000000001</v>
      </c>
      <c r="M34" s="14">
        <f>ROUND(SUM(G34:L34),5)</f>
        <v>26748.69</v>
      </c>
    </row>
    <row r="35" spans="5:13" ht="25.5" customHeight="1">
      <c r="E35" s="13" t="s">
        <v>74</v>
      </c>
      <c r="G35" s="14"/>
      <c r="H35" s="14"/>
      <c r="I35" s="14"/>
      <c r="J35" s="14"/>
      <c r="K35" s="14"/>
      <c r="L35" s="14"/>
      <c r="M35" s="14"/>
    </row>
    <row r="36" spans="5:13">
      <c r="F36" s="13" t="s">
        <v>75</v>
      </c>
      <c r="G36" s="14">
        <v>575</v>
      </c>
      <c r="H36" s="14">
        <v>0</v>
      </c>
      <c r="I36" s="14">
        <v>1150</v>
      </c>
      <c r="J36" s="14">
        <v>575</v>
      </c>
      <c r="K36" s="14">
        <v>575</v>
      </c>
      <c r="L36" s="14">
        <v>575</v>
      </c>
      <c r="M36" s="14">
        <f>ROUND(SUM(G36:L36),5)</f>
        <v>3450</v>
      </c>
    </row>
    <row r="37" spans="5:13">
      <c r="F37" s="13" t="s">
        <v>151</v>
      </c>
      <c r="G37" s="14">
        <v>294.42</v>
      </c>
      <c r="H37" s="14">
        <v>774.6</v>
      </c>
      <c r="I37" s="14">
        <v>1027.04</v>
      </c>
      <c r="J37" s="14">
        <v>230.3</v>
      </c>
      <c r="K37" s="14">
        <v>734.16</v>
      </c>
      <c r="L37" s="14">
        <v>370.62</v>
      </c>
      <c r="M37" s="14">
        <f>ROUND(SUM(G37:L37),5)</f>
        <v>3431.14</v>
      </c>
    </row>
    <row r="38" spans="5:13">
      <c r="F38" s="13" t="s">
        <v>77</v>
      </c>
      <c r="G38" s="14">
        <v>0</v>
      </c>
      <c r="H38" s="14">
        <v>111.16</v>
      </c>
      <c r="I38" s="14">
        <v>8.08</v>
      </c>
      <c r="J38" s="14">
        <v>108.32</v>
      </c>
      <c r="K38" s="14">
        <v>1827.99</v>
      </c>
      <c r="L38" s="14">
        <v>104.08</v>
      </c>
      <c r="M38" s="14">
        <f>ROUND(SUM(G38:L38),5)</f>
        <v>2159.63</v>
      </c>
    </row>
    <row r="39" spans="5:13">
      <c r="F39" s="13" t="s">
        <v>180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325</v>
      </c>
      <c r="M39" s="14">
        <f>ROUND(SUM(G39:L39),5)</f>
        <v>325</v>
      </c>
    </row>
    <row r="40" spans="5:13" ht="13.5" thickBot="1">
      <c r="F40" s="13" t="s">
        <v>42</v>
      </c>
      <c r="G40" s="15">
        <v>0</v>
      </c>
      <c r="H40" s="15">
        <v>355.53</v>
      </c>
      <c r="I40" s="15">
        <v>0</v>
      </c>
      <c r="J40" s="15">
        <v>0</v>
      </c>
      <c r="K40" s="15">
        <v>50</v>
      </c>
      <c r="L40" s="15">
        <v>0</v>
      </c>
      <c r="M40" s="15">
        <f>ROUND(SUM(G40:L40),5)</f>
        <v>405.53</v>
      </c>
    </row>
    <row r="41" spans="5:13">
      <c r="E41" s="13" t="s">
        <v>82</v>
      </c>
      <c r="G41" s="14">
        <f>ROUND(SUM(G35:G40),5)</f>
        <v>869.42</v>
      </c>
      <c r="H41" s="14">
        <f>ROUND(SUM(H35:H40),5)</f>
        <v>1241.29</v>
      </c>
      <c r="I41" s="14">
        <f>ROUND(SUM(I35:I40),5)</f>
        <v>2185.12</v>
      </c>
      <c r="J41" s="14">
        <f>ROUND(SUM(J35:J40),5)</f>
        <v>913.62</v>
      </c>
      <c r="K41" s="14">
        <f>ROUND(SUM(K35:K40),5)</f>
        <v>3187.15</v>
      </c>
      <c r="L41" s="14">
        <f>ROUND(SUM(L35:L40),5)</f>
        <v>1374.7</v>
      </c>
      <c r="M41" s="14">
        <f>ROUND(SUM(G41:L41),5)</f>
        <v>9771.2999999999993</v>
      </c>
    </row>
    <row r="42" spans="5:13" ht="25.5" customHeight="1">
      <c r="E42" s="13" t="s">
        <v>83</v>
      </c>
      <c r="G42" s="14"/>
      <c r="H42" s="14"/>
      <c r="I42" s="14"/>
      <c r="J42" s="14"/>
      <c r="K42" s="14"/>
      <c r="L42" s="14"/>
      <c r="M42" s="14"/>
    </row>
    <row r="43" spans="5:13" ht="13.5" thickBot="1">
      <c r="F43" s="13" t="s">
        <v>181</v>
      </c>
      <c r="G43" s="15">
        <v>2129.66</v>
      </c>
      <c r="H43" s="15">
        <v>2129.66</v>
      </c>
      <c r="I43" s="15">
        <v>2129.66</v>
      </c>
      <c r="J43" s="15">
        <v>2129.66</v>
      </c>
      <c r="K43" s="15">
        <v>0</v>
      </c>
      <c r="L43" s="15">
        <v>2129.66</v>
      </c>
      <c r="M43" s="15">
        <f>ROUND(SUM(G43:L43),5)</f>
        <v>10648.3</v>
      </c>
    </row>
    <row r="44" spans="5:13">
      <c r="E44" s="13" t="s">
        <v>85</v>
      </c>
      <c r="G44" s="14">
        <f>ROUND(SUM(G42:G43),5)</f>
        <v>2129.66</v>
      </c>
      <c r="H44" s="14">
        <f>ROUND(SUM(H42:H43),5)</f>
        <v>2129.66</v>
      </c>
      <c r="I44" s="14">
        <f>ROUND(SUM(I42:I43),5)</f>
        <v>2129.66</v>
      </c>
      <c r="J44" s="14">
        <f>ROUND(SUM(J42:J43),5)</f>
        <v>2129.66</v>
      </c>
      <c r="K44" s="14">
        <f>ROUND(SUM(K42:K43),5)</f>
        <v>0</v>
      </c>
      <c r="L44" s="14">
        <f>ROUND(SUM(L42:L43),5)</f>
        <v>2129.66</v>
      </c>
      <c r="M44" s="14">
        <f>ROUND(SUM(G44:L44),5)</f>
        <v>10648.3</v>
      </c>
    </row>
    <row r="45" spans="5:13" ht="25.5" customHeight="1">
      <c r="E45" s="13" t="s">
        <v>86</v>
      </c>
      <c r="G45" s="14"/>
      <c r="H45" s="14"/>
      <c r="I45" s="14"/>
      <c r="J45" s="14"/>
      <c r="K45" s="14"/>
      <c r="L45" s="14"/>
      <c r="M45" s="14"/>
    </row>
    <row r="46" spans="5:13">
      <c r="F46" s="13" t="s">
        <v>182</v>
      </c>
      <c r="G46" s="14">
        <v>2172.46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f>ROUND(SUM(G46:L46),5)</f>
        <v>2172.46</v>
      </c>
    </row>
    <row r="47" spans="5:13" ht="13.5" thickBot="1">
      <c r="F47" s="13" t="s">
        <v>183</v>
      </c>
      <c r="G47" s="15">
        <v>33795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f>ROUND(SUM(G47:L47),5)</f>
        <v>33795</v>
      </c>
    </row>
    <row r="48" spans="5:13">
      <c r="E48" s="13" t="s">
        <v>93</v>
      </c>
      <c r="G48" s="14">
        <f>ROUND(SUM(G45:G47),5)</f>
        <v>35967.46</v>
      </c>
      <c r="H48" s="14">
        <f>ROUND(SUM(H45:H47),5)</f>
        <v>0</v>
      </c>
      <c r="I48" s="14">
        <f>ROUND(SUM(I45:I47),5)</f>
        <v>0</v>
      </c>
      <c r="J48" s="14">
        <f>ROUND(SUM(J45:J47),5)</f>
        <v>0</v>
      </c>
      <c r="K48" s="14">
        <f>ROUND(SUM(K45:K47),5)</f>
        <v>0</v>
      </c>
      <c r="L48" s="14">
        <f>ROUND(SUM(L45:L47),5)</f>
        <v>0</v>
      </c>
      <c r="M48" s="14">
        <f>ROUND(SUM(G48:L48),5)</f>
        <v>35967.46</v>
      </c>
    </row>
    <row r="49" spans="3:13" ht="25.5" customHeight="1">
      <c r="E49" s="13" t="s">
        <v>184</v>
      </c>
      <c r="G49" s="14"/>
      <c r="H49" s="14"/>
      <c r="I49" s="14"/>
      <c r="J49" s="14"/>
      <c r="K49" s="14"/>
      <c r="L49" s="14"/>
      <c r="M49" s="14"/>
    </row>
    <row r="50" spans="3:13">
      <c r="F50" s="13" t="s">
        <v>185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30</v>
      </c>
      <c r="M50" s="14">
        <f>ROUND(SUM(G50:L50),5)</f>
        <v>30</v>
      </c>
    </row>
    <row r="51" spans="3:13" ht="13.5" thickBot="1">
      <c r="F51" s="13" t="s">
        <v>186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457.82</v>
      </c>
      <c r="M51" s="15">
        <f>ROUND(SUM(G51:L51),5)</f>
        <v>457.82</v>
      </c>
    </row>
    <row r="52" spans="3:13">
      <c r="E52" s="13" t="s">
        <v>187</v>
      </c>
      <c r="G52" s="14">
        <f>ROUND(SUM(G49:G51),5)</f>
        <v>0</v>
      </c>
      <c r="H52" s="14">
        <f>ROUND(SUM(H49:H51),5)</f>
        <v>0</v>
      </c>
      <c r="I52" s="14">
        <f>ROUND(SUM(I49:I51),5)</f>
        <v>0</v>
      </c>
      <c r="J52" s="14">
        <f>ROUND(SUM(J49:J51),5)</f>
        <v>0</v>
      </c>
      <c r="K52" s="14">
        <f>ROUND(SUM(K49:K51),5)</f>
        <v>0</v>
      </c>
      <c r="L52" s="14">
        <f>ROUND(SUM(L49:L51),5)</f>
        <v>487.82</v>
      </c>
      <c r="M52" s="14">
        <f>ROUND(SUM(G52:L52),5)</f>
        <v>487.82</v>
      </c>
    </row>
    <row r="53" spans="3:13" ht="25.5" customHeight="1">
      <c r="E53" s="13" t="s">
        <v>94</v>
      </c>
      <c r="G53" s="14"/>
      <c r="H53" s="14"/>
      <c r="I53" s="14"/>
      <c r="J53" s="14"/>
      <c r="K53" s="14"/>
      <c r="L53" s="14"/>
      <c r="M53" s="14"/>
    </row>
    <row r="54" spans="3:13">
      <c r="F54" s="13" t="s">
        <v>95</v>
      </c>
      <c r="G54" s="14">
        <v>4970.7</v>
      </c>
      <c r="H54" s="14">
        <v>3649.99</v>
      </c>
      <c r="I54" s="14">
        <v>5119.26</v>
      </c>
      <c r="J54" s="14">
        <v>3670.99</v>
      </c>
      <c r="K54" s="14">
        <v>4040.42</v>
      </c>
      <c r="L54" s="14">
        <v>3944.2</v>
      </c>
      <c r="M54" s="14">
        <f>ROUND(SUM(G54:L54),5)</f>
        <v>25395.56</v>
      </c>
    </row>
    <row r="55" spans="3:13" ht="13.5" thickBot="1">
      <c r="F55" s="13" t="s">
        <v>188</v>
      </c>
      <c r="G55" s="16">
        <v>1451.5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f>ROUND(SUM(G55:L55),5)</f>
        <v>1451.5</v>
      </c>
    </row>
    <row r="56" spans="3:13" ht="13.5" thickBot="1">
      <c r="E56" s="13" t="s">
        <v>96</v>
      </c>
      <c r="G56" s="17">
        <f>ROUND(SUM(G53:G55),5)</f>
        <v>6422.2</v>
      </c>
      <c r="H56" s="17">
        <f>ROUND(SUM(H53:H55),5)</f>
        <v>3649.99</v>
      </c>
      <c r="I56" s="17">
        <f>ROUND(SUM(I53:I55),5)</f>
        <v>5119.26</v>
      </c>
      <c r="J56" s="17">
        <f>ROUND(SUM(J53:J55),5)</f>
        <v>3670.99</v>
      </c>
      <c r="K56" s="17">
        <f>ROUND(SUM(K53:K55),5)</f>
        <v>4040.42</v>
      </c>
      <c r="L56" s="17">
        <f>ROUND(SUM(L53:L55),5)</f>
        <v>3944.2</v>
      </c>
      <c r="M56" s="17">
        <f>ROUND(SUM(G56:L56),5)</f>
        <v>26847.06</v>
      </c>
    </row>
    <row r="57" spans="3:13" ht="25.5" customHeight="1" thickBot="1">
      <c r="D57" s="13" t="s">
        <v>111</v>
      </c>
      <c r="G57" s="18">
        <f>ROUND(G11+G16+G19+G26+G34+G41+G44+G48+G52+G56,5)</f>
        <v>108132.16</v>
      </c>
      <c r="H57" s="18">
        <f>ROUND(H11+H16+H19+H26+H34+H41+H44+H48+H52+H56,5)</f>
        <v>26755.25</v>
      </c>
      <c r="I57" s="18">
        <f>ROUND(I11+I16+I19+I26+I34+I41+I44+I48+I52+I56,5)</f>
        <v>53783.62</v>
      </c>
      <c r="J57" s="18">
        <f>ROUND(J11+J16+J19+J26+J34+J41+J44+J48+J52+J56,5)</f>
        <v>43281.73</v>
      </c>
      <c r="K57" s="18">
        <f>ROUND(K11+K16+K19+K26+K34+K41+K44+K48+K52+K56,5)</f>
        <v>39447.75</v>
      </c>
      <c r="L57" s="18">
        <f>ROUND(L11+L16+L19+L26+L34+L41+L44+L48+L52+L56,5)</f>
        <v>43719.11</v>
      </c>
      <c r="M57" s="18">
        <f>ROUND(SUM(G57:L57),5)</f>
        <v>315119.62</v>
      </c>
    </row>
    <row r="58" spans="3:13" ht="25.5" customHeight="1">
      <c r="C58" s="13" t="s">
        <v>97</v>
      </c>
      <c r="G58" s="14">
        <f>ROUND(G10-G57,5)</f>
        <v>13534.18</v>
      </c>
      <c r="H58" s="14">
        <f>ROUND(H10-H57,5)</f>
        <v>145546.82999999999</v>
      </c>
      <c r="I58" s="14">
        <f>ROUND(I10-I57,5)</f>
        <v>68582.63</v>
      </c>
      <c r="J58" s="14">
        <f>ROUND(J10-J57,5)</f>
        <v>91398.82</v>
      </c>
      <c r="K58" s="14">
        <f>ROUND(K10-K57,5)</f>
        <v>90515.33</v>
      </c>
      <c r="L58" s="14">
        <f>ROUND(L10-L57,5)</f>
        <v>87958.94</v>
      </c>
      <c r="M58" s="14">
        <f>ROUND(SUM(G58:L58),5)</f>
        <v>497536.73</v>
      </c>
    </row>
    <row r="59" spans="3:13" ht="25.5" customHeight="1">
      <c r="D59" s="13" t="s">
        <v>112</v>
      </c>
      <c r="G59" s="14"/>
      <c r="H59" s="14"/>
      <c r="I59" s="14"/>
      <c r="J59" s="14"/>
      <c r="K59" s="14"/>
      <c r="L59" s="14"/>
      <c r="M59" s="14"/>
    </row>
    <row r="60" spans="3:13">
      <c r="E60" s="13" t="s">
        <v>101</v>
      </c>
      <c r="G60" s="14"/>
      <c r="H60" s="14"/>
      <c r="I60" s="14"/>
      <c r="J60" s="14"/>
      <c r="K60" s="14"/>
      <c r="L60" s="14"/>
      <c r="M60" s="14"/>
    </row>
    <row r="61" spans="3:13" ht="13.5" thickBot="1">
      <c r="F61" s="13" t="s">
        <v>189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6536</v>
      </c>
      <c r="M61" s="15">
        <f>ROUND(SUM(G61:L61),5)</f>
        <v>6536</v>
      </c>
    </row>
    <row r="62" spans="3:13">
      <c r="E62" s="13" t="s">
        <v>104</v>
      </c>
      <c r="G62" s="14">
        <f>ROUND(SUM(G60:G61),5)</f>
        <v>0</v>
      </c>
      <c r="H62" s="14">
        <f>ROUND(SUM(H60:H61),5)</f>
        <v>0</v>
      </c>
      <c r="I62" s="14">
        <f>ROUND(SUM(I60:I61),5)</f>
        <v>0</v>
      </c>
      <c r="J62" s="14">
        <f>ROUND(SUM(J60:J61),5)</f>
        <v>0</v>
      </c>
      <c r="K62" s="14">
        <f>ROUND(SUM(K60:K61),5)</f>
        <v>0</v>
      </c>
      <c r="L62" s="14">
        <f>ROUND(SUM(L60:L61),5)</f>
        <v>6536</v>
      </c>
      <c r="M62" s="14">
        <f>ROUND(SUM(G62:L62),5)</f>
        <v>6536</v>
      </c>
    </row>
    <row r="63" spans="3:13" ht="25.5" customHeight="1">
      <c r="E63" s="13" t="s">
        <v>190</v>
      </c>
      <c r="G63" s="14">
        <v>0</v>
      </c>
      <c r="H63" s="14">
        <v>0</v>
      </c>
      <c r="I63" s="14">
        <v>0</v>
      </c>
      <c r="J63" s="14">
        <v>6800</v>
      </c>
      <c r="K63" s="14">
        <v>0</v>
      </c>
      <c r="L63" s="14">
        <v>6000</v>
      </c>
      <c r="M63" s="14">
        <f>ROUND(SUM(G63:L63),5)</f>
        <v>12800</v>
      </c>
    </row>
    <row r="64" spans="3:13">
      <c r="E64" s="13" t="s">
        <v>105</v>
      </c>
      <c r="G64" s="14"/>
      <c r="H64" s="14"/>
      <c r="I64" s="14"/>
      <c r="J64" s="14"/>
      <c r="K64" s="14"/>
      <c r="L64" s="14"/>
      <c r="M64" s="14"/>
    </row>
    <row r="65" spans="1:13">
      <c r="F65" s="13" t="s">
        <v>106</v>
      </c>
      <c r="G65" s="14">
        <v>39.82</v>
      </c>
      <c r="H65" s="14">
        <v>44.67</v>
      </c>
      <c r="I65" s="14">
        <v>63.43</v>
      </c>
      <c r="J65" s="14">
        <v>31.82</v>
      </c>
      <c r="K65" s="14">
        <v>61.08</v>
      </c>
      <c r="L65" s="14">
        <v>55.18</v>
      </c>
      <c r="M65" s="14">
        <f>ROUND(SUM(G65:L65),5)</f>
        <v>296</v>
      </c>
    </row>
    <row r="66" spans="1:13" ht="13.5" thickBot="1">
      <c r="F66" s="13" t="s">
        <v>137</v>
      </c>
      <c r="G66" s="16">
        <v>146.74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f>ROUND(SUM(G66:L66),5)</f>
        <v>146.74</v>
      </c>
    </row>
    <row r="67" spans="1:13" ht="13.5" thickBot="1">
      <c r="E67" s="13" t="s">
        <v>108</v>
      </c>
      <c r="G67" s="17">
        <f>ROUND(SUM(G64:G66),5)</f>
        <v>186.56</v>
      </c>
      <c r="H67" s="17">
        <f>ROUND(SUM(H64:H66),5)</f>
        <v>44.67</v>
      </c>
      <c r="I67" s="17">
        <f>ROUND(SUM(I64:I66),5)</f>
        <v>63.43</v>
      </c>
      <c r="J67" s="17">
        <f>ROUND(SUM(J64:J66),5)</f>
        <v>31.82</v>
      </c>
      <c r="K67" s="17">
        <f>ROUND(SUM(K64:K66),5)</f>
        <v>61.08</v>
      </c>
      <c r="L67" s="17">
        <f>ROUND(SUM(L64:L66),5)</f>
        <v>55.18</v>
      </c>
      <c r="M67" s="17">
        <f>ROUND(SUM(G67:L67),5)</f>
        <v>442.74</v>
      </c>
    </row>
    <row r="68" spans="1:13" ht="25.5" customHeight="1" thickBot="1">
      <c r="D68" s="13" t="s">
        <v>111</v>
      </c>
      <c r="G68" s="17">
        <f>ROUND(G59+SUM(G62:G63)+G67,5)</f>
        <v>186.56</v>
      </c>
      <c r="H68" s="17">
        <f>ROUND(H59+SUM(H62:H63)+H67,5)</f>
        <v>44.67</v>
      </c>
      <c r="I68" s="17">
        <f>ROUND(I59+SUM(I62:I63)+I67,5)</f>
        <v>63.43</v>
      </c>
      <c r="J68" s="17">
        <f>ROUND(J59+SUM(J62:J63)+J67,5)</f>
        <v>6831.82</v>
      </c>
      <c r="K68" s="17">
        <f>ROUND(K59+SUM(K62:K63)+K67,5)</f>
        <v>61.08</v>
      </c>
      <c r="L68" s="17">
        <f>ROUND(L59+SUM(L62:L63)+L67,5)</f>
        <v>12591.18</v>
      </c>
      <c r="M68" s="17">
        <f>ROUND(SUM(G68:L68),5)</f>
        <v>19778.740000000002</v>
      </c>
    </row>
    <row r="69" spans="1:13" ht="25.5" customHeight="1" thickBot="1">
      <c r="B69" s="13" t="s">
        <v>191</v>
      </c>
      <c r="G69" s="17">
        <f>ROUND(G2+G58-G68,5)</f>
        <v>13347.62</v>
      </c>
      <c r="H69" s="17">
        <f>ROUND(H2+H58-H68,5)</f>
        <v>145502.16</v>
      </c>
      <c r="I69" s="17">
        <f>ROUND(I2+I58-I68,5)</f>
        <v>68519.199999999997</v>
      </c>
      <c r="J69" s="17">
        <f>ROUND(J2+J58-J68,5)</f>
        <v>84567</v>
      </c>
      <c r="K69" s="17">
        <f>ROUND(K2+K58-K68,5)</f>
        <v>90454.25</v>
      </c>
      <c r="L69" s="17">
        <f>ROUND(L2+L58-L68,5)</f>
        <v>75367.759999999995</v>
      </c>
      <c r="M69" s="17">
        <f>ROUND(SUM(G69:L69),5)</f>
        <v>477757.99</v>
      </c>
    </row>
    <row r="70" spans="1:13" s="20" customFormat="1" ht="25.5" customHeight="1" thickBot="1">
      <c r="A70" s="13" t="s">
        <v>109</v>
      </c>
      <c r="B70" s="13"/>
      <c r="C70" s="13"/>
      <c r="D70" s="13"/>
      <c r="E70" s="13"/>
      <c r="F70" s="13"/>
      <c r="G70" s="19">
        <f>G69</f>
        <v>13347.62</v>
      </c>
      <c r="H70" s="19">
        <f>H69</f>
        <v>145502.16</v>
      </c>
      <c r="I70" s="19">
        <f>I69</f>
        <v>68519.199999999997</v>
      </c>
      <c r="J70" s="19">
        <f>J69</f>
        <v>84567</v>
      </c>
      <c r="K70" s="19">
        <f>K69</f>
        <v>90454.25</v>
      </c>
      <c r="L70" s="19">
        <f>L69</f>
        <v>75367.759999999995</v>
      </c>
      <c r="M70" s="19">
        <f>ROUND(SUM(G70:L70),5)</f>
        <v>477757.99</v>
      </c>
    </row>
    <row r="71" spans="1:13" ht="13.5" thickTop="1"/>
  </sheetData>
  <pageMargins left="0.7" right="0.7" top="0.75" bottom="0.75" header="0.25" footer="0.3"/>
  <pageSetup fitToHeight="5" orientation="landscape" verticalDpi="0" r:id="rId1"/>
  <headerFooter>
    <oddHeader>&amp;L&amp;"Arial,Bold"&amp;8 10:06 AM
&amp;"Arial,Bold"&amp;8 07/15/09
&amp;"Arial,Bold"&amp;8 Cash Basis&amp;C&amp;"Arial,Bold"&amp;12 Utah Partners, LLC/Elks Building
&amp;"Arial,Bold"&amp;14 Monthly Income/Expense Statement
&amp;"Arial,Bold"&amp;10 January through June 2009</oddHeader>
    <oddFooter>&amp;R&amp;"Arial,Bold"&amp;8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 activeCell="M23" sqref="M23"/>
    </sheetView>
  </sheetViews>
  <sheetFormatPr defaultRowHeight="12.75"/>
  <cols>
    <col min="1" max="4" width="3" style="10" customWidth="1"/>
    <col min="5" max="5" width="27.140625" style="10" customWidth="1"/>
    <col min="6" max="9" width="7.5703125" style="11" bestFit="1" customWidth="1"/>
    <col min="10" max="11" width="8.42578125" style="11" bestFit="1" customWidth="1"/>
  </cols>
  <sheetData>
    <row r="1" spans="1:11" s="9" customFormat="1" ht="13.5" thickBot="1">
      <c r="A1" s="7"/>
      <c r="B1" s="7"/>
      <c r="C1" s="7"/>
      <c r="D1" s="7"/>
      <c r="E1" s="7"/>
      <c r="F1" s="8" t="s">
        <v>113</v>
      </c>
      <c r="G1" s="8" t="s">
        <v>114</v>
      </c>
      <c r="H1" s="8" t="s">
        <v>115</v>
      </c>
      <c r="I1" s="8" t="s">
        <v>116</v>
      </c>
      <c r="J1" s="8" t="s">
        <v>144</v>
      </c>
      <c r="K1" s="8" t="s">
        <v>12</v>
      </c>
    </row>
    <row r="2" spans="1:11" ht="13.5" thickTop="1">
      <c r="A2" s="1"/>
      <c r="B2" s="1"/>
      <c r="C2" s="1" t="s">
        <v>13</v>
      </c>
      <c r="D2" s="1"/>
      <c r="E2" s="1"/>
      <c r="F2" s="2"/>
      <c r="G2" s="2"/>
      <c r="H2" s="2"/>
      <c r="I2" s="2"/>
      <c r="J2" s="2"/>
      <c r="K2" s="2"/>
    </row>
    <row r="3" spans="1:11">
      <c r="A3" s="1"/>
      <c r="B3" s="1"/>
      <c r="C3" s="1"/>
      <c r="D3" s="1" t="s">
        <v>14</v>
      </c>
      <c r="E3" s="1"/>
      <c r="F3" s="2">
        <v>0</v>
      </c>
      <c r="G3" s="2">
        <v>0</v>
      </c>
      <c r="H3" s="2">
        <v>0</v>
      </c>
      <c r="I3" s="2">
        <v>0</v>
      </c>
      <c r="J3" s="2">
        <v>297.48</v>
      </c>
      <c r="K3" s="2">
        <f>ROUND(SUM(F3:J3),5)</f>
        <v>297.48</v>
      </c>
    </row>
    <row r="4" spans="1:11">
      <c r="A4" s="1"/>
      <c r="B4" s="1"/>
      <c r="C4" s="1"/>
      <c r="D4" s="1" t="s">
        <v>15</v>
      </c>
      <c r="E4" s="1"/>
      <c r="F4" s="2">
        <v>4600</v>
      </c>
      <c r="G4" s="2">
        <v>4600</v>
      </c>
      <c r="H4" s="2">
        <v>7400</v>
      </c>
      <c r="I4" s="2">
        <v>4600</v>
      </c>
      <c r="J4" s="2">
        <v>4600</v>
      </c>
      <c r="K4" s="2">
        <f>ROUND(SUM(F4:J4),5)</f>
        <v>25800</v>
      </c>
    </row>
    <row r="5" spans="1:11">
      <c r="A5" s="1"/>
      <c r="B5" s="1"/>
      <c r="C5" s="1"/>
      <c r="D5" s="1" t="s">
        <v>16</v>
      </c>
      <c r="E5" s="1"/>
      <c r="F5" s="2">
        <v>0</v>
      </c>
      <c r="G5" s="2">
        <v>0</v>
      </c>
      <c r="H5" s="2">
        <v>0</v>
      </c>
      <c r="I5" s="2">
        <v>0</v>
      </c>
      <c r="J5" s="2">
        <v>767.24</v>
      </c>
      <c r="K5" s="2">
        <f>ROUND(SUM(F5:J5),5)</f>
        <v>767.24</v>
      </c>
    </row>
    <row r="6" spans="1:11" ht="13.5" thickBot="1">
      <c r="A6" s="1"/>
      <c r="B6" s="1"/>
      <c r="C6" s="1"/>
      <c r="D6" s="1" t="s">
        <v>18</v>
      </c>
      <c r="E6" s="1"/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f>ROUND(SUM(F6:J6),5)</f>
        <v>0</v>
      </c>
    </row>
    <row r="7" spans="1:11">
      <c r="A7" s="1"/>
      <c r="B7" s="1"/>
      <c r="C7" s="1" t="s">
        <v>19</v>
      </c>
      <c r="D7" s="1"/>
      <c r="E7" s="1"/>
      <c r="F7" s="2">
        <f>ROUND(SUM(F2:F6),5)</f>
        <v>4600</v>
      </c>
      <c r="G7" s="2">
        <f>ROUND(SUM(G2:G6),5)</f>
        <v>4600</v>
      </c>
      <c r="H7" s="2">
        <f>ROUND(SUM(H2:H6),5)</f>
        <v>7400</v>
      </c>
      <c r="I7" s="2">
        <f>ROUND(SUM(I2:I6),5)</f>
        <v>4600</v>
      </c>
      <c r="J7" s="2">
        <f>ROUND(SUM(J2:J6),5)</f>
        <v>5664.72</v>
      </c>
      <c r="K7" s="2">
        <f>ROUND(SUM(F7:J7),5)</f>
        <v>26864.720000000001</v>
      </c>
    </row>
    <row r="8" spans="1:11" ht="25.5" customHeight="1">
      <c r="A8" s="1"/>
      <c r="B8" s="1"/>
      <c r="C8" s="1" t="s">
        <v>110</v>
      </c>
      <c r="D8" s="1"/>
      <c r="E8" s="1"/>
      <c r="F8" s="2"/>
      <c r="G8" s="2"/>
      <c r="H8" s="2"/>
      <c r="I8" s="2"/>
      <c r="J8" s="2"/>
      <c r="K8" s="2"/>
    </row>
    <row r="9" spans="1:11">
      <c r="A9" s="1"/>
      <c r="B9" s="1"/>
      <c r="C9" s="1"/>
      <c r="D9" s="1" t="s">
        <v>37</v>
      </c>
      <c r="E9" s="1"/>
      <c r="F9" s="2"/>
      <c r="G9" s="2"/>
      <c r="H9" s="2"/>
      <c r="I9" s="2"/>
      <c r="J9" s="2"/>
      <c r="K9" s="2"/>
    </row>
    <row r="10" spans="1:11" ht="13.5" thickBot="1">
      <c r="A10" s="1"/>
      <c r="B10" s="1"/>
      <c r="C10" s="1"/>
      <c r="D10" s="1"/>
      <c r="E10" s="1" t="s">
        <v>38</v>
      </c>
      <c r="F10" s="3">
        <v>981.71</v>
      </c>
      <c r="G10" s="3">
        <v>981.71</v>
      </c>
      <c r="H10" s="3">
        <v>981.71</v>
      </c>
      <c r="I10" s="3">
        <v>981.71</v>
      </c>
      <c r="J10" s="3">
        <v>981.71</v>
      </c>
      <c r="K10" s="3">
        <f>ROUND(SUM(F10:J10),5)</f>
        <v>4908.55</v>
      </c>
    </row>
    <row r="11" spans="1:11">
      <c r="A11" s="1"/>
      <c r="B11" s="1"/>
      <c r="C11" s="1"/>
      <c r="D11" s="1" t="s">
        <v>43</v>
      </c>
      <c r="E11" s="1"/>
      <c r="F11" s="2">
        <f>ROUND(SUM(F9:F10),5)</f>
        <v>981.71</v>
      </c>
      <c r="G11" s="2">
        <f>ROUND(SUM(G9:G10),5)</f>
        <v>981.71</v>
      </c>
      <c r="H11" s="2">
        <f>ROUND(SUM(H9:H10),5)</f>
        <v>981.71</v>
      </c>
      <c r="I11" s="2">
        <f>ROUND(SUM(I9:I10),5)</f>
        <v>981.71</v>
      </c>
      <c r="J11" s="2">
        <f>ROUND(SUM(J9:J10),5)</f>
        <v>981.71</v>
      </c>
      <c r="K11" s="2">
        <f>ROUND(SUM(F11:J11),5)</f>
        <v>4908.55</v>
      </c>
    </row>
    <row r="12" spans="1:11" ht="25.5" customHeight="1">
      <c r="A12" s="1"/>
      <c r="B12" s="1"/>
      <c r="C12" s="1"/>
      <c r="D12" s="1" t="s">
        <v>44</v>
      </c>
      <c r="E12" s="1"/>
      <c r="F12" s="2"/>
      <c r="G12" s="2"/>
      <c r="H12" s="2"/>
      <c r="I12" s="2"/>
      <c r="J12" s="2"/>
      <c r="K12" s="2"/>
    </row>
    <row r="13" spans="1:11">
      <c r="A13" s="1"/>
      <c r="B13" s="1"/>
      <c r="C13" s="1"/>
      <c r="D13" s="1"/>
      <c r="E13" s="1" t="s">
        <v>45</v>
      </c>
      <c r="F13" s="2">
        <v>1946</v>
      </c>
      <c r="G13" s="2">
        <v>1950</v>
      </c>
      <c r="H13" s="2">
        <v>1950</v>
      </c>
      <c r="I13" s="2">
        <v>2520</v>
      </c>
      <c r="J13" s="2">
        <v>1950</v>
      </c>
      <c r="K13" s="2">
        <f t="shared" ref="K13:K18" si="0">ROUND(SUM(F13:J13),5)</f>
        <v>10316</v>
      </c>
    </row>
    <row r="14" spans="1:11">
      <c r="A14" s="1"/>
      <c r="B14" s="1"/>
      <c r="C14" s="1"/>
      <c r="D14" s="1"/>
      <c r="E14" s="1" t="s">
        <v>46</v>
      </c>
      <c r="F14" s="2">
        <v>120.84</v>
      </c>
      <c r="G14" s="2">
        <v>0</v>
      </c>
      <c r="H14" s="2">
        <v>0</v>
      </c>
      <c r="I14" s="2">
        <v>0</v>
      </c>
      <c r="J14" s="2">
        <v>337</v>
      </c>
      <c r="K14" s="2">
        <f t="shared" si="0"/>
        <v>457.84</v>
      </c>
    </row>
    <row r="15" spans="1:11">
      <c r="A15" s="1"/>
      <c r="B15" s="1"/>
      <c r="C15" s="1"/>
      <c r="D15" s="1"/>
      <c r="E15" s="1" t="s">
        <v>47</v>
      </c>
      <c r="F15" s="2">
        <v>0</v>
      </c>
      <c r="G15" s="2">
        <v>0</v>
      </c>
      <c r="H15" s="2">
        <v>0</v>
      </c>
      <c r="I15" s="2">
        <v>0</v>
      </c>
      <c r="J15" s="2">
        <v>6176</v>
      </c>
      <c r="K15" s="2">
        <f t="shared" si="0"/>
        <v>6176</v>
      </c>
    </row>
    <row r="16" spans="1:11">
      <c r="A16" s="1"/>
      <c r="B16" s="1"/>
      <c r="C16" s="1"/>
      <c r="D16" s="1"/>
      <c r="E16" s="1" t="s">
        <v>168</v>
      </c>
      <c r="F16" s="2">
        <v>0</v>
      </c>
      <c r="G16" s="2">
        <v>0</v>
      </c>
      <c r="H16" s="2">
        <v>0</v>
      </c>
      <c r="I16" s="2">
        <v>0</v>
      </c>
      <c r="J16" s="2">
        <v>1000</v>
      </c>
      <c r="K16" s="2">
        <f t="shared" si="0"/>
        <v>1000</v>
      </c>
    </row>
    <row r="17" spans="1:11" ht="13.5" thickBot="1">
      <c r="A17" s="1"/>
      <c r="B17" s="1"/>
      <c r="C17" s="1"/>
      <c r="D17" s="1"/>
      <c r="E17" s="1" t="s">
        <v>42</v>
      </c>
      <c r="F17" s="3">
        <v>0</v>
      </c>
      <c r="G17" s="3">
        <v>0</v>
      </c>
      <c r="H17" s="3">
        <v>210</v>
      </c>
      <c r="I17" s="3">
        <v>0</v>
      </c>
      <c r="J17" s="3">
        <v>0</v>
      </c>
      <c r="K17" s="3">
        <f t="shared" si="0"/>
        <v>210</v>
      </c>
    </row>
    <row r="18" spans="1:11">
      <c r="A18" s="1"/>
      <c r="B18" s="1"/>
      <c r="C18" s="1"/>
      <c r="D18" s="1" t="s">
        <v>48</v>
      </c>
      <c r="E18" s="1"/>
      <c r="F18" s="2">
        <f>ROUND(SUM(F12:F17),5)</f>
        <v>2066.84</v>
      </c>
      <c r="G18" s="2">
        <f>ROUND(SUM(G12:G17),5)</f>
        <v>1950</v>
      </c>
      <c r="H18" s="2">
        <f>ROUND(SUM(H12:H17),5)</f>
        <v>2160</v>
      </c>
      <c r="I18" s="2">
        <f>ROUND(SUM(I12:I17),5)</f>
        <v>2520</v>
      </c>
      <c r="J18" s="2">
        <f>ROUND(SUM(J12:J17),5)</f>
        <v>9463</v>
      </c>
      <c r="K18" s="2">
        <f t="shared" si="0"/>
        <v>18159.84</v>
      </c>
    </row>
    <row r="19" spans="1:11" ht="25.5" customHeight="1">
      <c r="A19" s="1"/>
      <c r="B19" s="1"/>
      <c r="C19" s="1"/>
      <c r="D19" s="1" t="s">
        <v>49</v>
      </c>
      <c r="E19" s="1"/>
      <c r="F19" s="2"/>
      <c r="G19" s="2"/>
      <c r="H19" s="2"/>
      <c r="I19" s="2"/>
      <c r="J19" s="2"/>
      <c r="K19" s="2"/>
    </row>
    <row r="20" spans="1:11">
      <c r="A20" s="1"/>
      <c r="B20" s="1"/>
      <c r="C20" s="1"/>
      <c r="D20" s="1"/>
      <c r="E20" s="1" t="s">
        <v>50</v>
      </c>
      <c r="F20" s="2">
        <v>553.5</v>
      </c>
      <c r="G20" s="2">
        <v>570</v>
      </c>
      <c r="H20" s="2">
        <v>570</v>
      </c>
      <c r="I20" s="2">
        <v>0</v>
      </c>
      <c r="J20" s="2">
        <v>570</v>
      </c>
      <c r="K20" s="2">
        <f>ROUND(SUM(F20:J20),5)</f>
        <v>2263.5</v>
      </c>
    </row>
    <row r="21" spans="1:11">
      <c r="A21" s="1"/>
      <c r="B21" s="1"/>
      <c r="C21" s="1"/>
      <c r="D21" s="1"/>
      <c r="E21" s="1" t="s">
        <v>148</v>
      </c>
      <c r="F21" s="2">
        <v>63.5</v>
      </c>
      <c r="G21" s="2">
        <v>65</v>
      </c>
      <c r="H21" s="2">
        <v>65</v>
      </c>
      <c r="I21" s="2">
        <v>65</v>
      </c>
      <c r="J21" s="2">
        <v>65</v>
      </c>
      <c r="K21" s="2">
        <f>ROUND(SUM(F21:J21),5)</f>
        <v>323.5</v>
      </c>
    </row>
    <row r="22" spans="1:11">
      <c r="A22" s="1"/>
      <c r="B22" s="1"/>
      <c r="C22" s="1"/>
      <c r="D22" s="1"/>
      <c r="E22" s="1" t="s">
        <v>54</v>
      </c>
      <c r="F22" s="2">
        <v>204.45</v>
      </c>
      <c r="G22" s="2">
        <v>347.05</v>
      </c>
      <c r="H22" s="2">
        <v>166</v>
      </c>
      <c r="I22" s="2">
        <v>0</v>
      </c>
      <c r="J22" s="2">
        <v>72.5</v>
      </c>
      <c r="K22" s="2">
        <f>ROUND(SUM(F22:J22),5)</f>
        <v>790</v>
      </c>
    </row>
    <row r="23" spans="1:11" ht="13.5" thickBot="1">
      <c r="A23" s="1"/>
      <c r="B23" s="1"/>
      <c r="C23" s="1"/>
      <c r="D23" s="1"/>
      <c r="E23" s="1" t="s">
        <v>150</v>
      </c>
      <c r="F23" s="3">
        <v>749</v>
      </c>
      <c r="G23" s="3">
        <v>600</v>
      </c>
      <c r="H23" s="3">
        <v>600</v>
      </c>
      <c r="I23" s="3">
        <v>650</v>
      </c>
      <c r="J23" s="3">
        <v>650</v>
      </c>
      <c r="K23" s="3">
        <f>ROUND(SUM(F23:J23),5)</f>
        <v>3249</v>
      </c>
    </row>
    <row r="24" spans="1:11">
      <c r="A24" s="1"/>
      <c r="B24" s="1"/>
      <c r="C24" s="1"/>
      <c r="D24" s="1" t="s">
        <v>61</v>
      </c>
      <c r="E24" s="1"/>
      <c r="F24" s="2">
        <f>ROUND(SUM(F19:F23),5)</f>
        <v>1570.45</v>
      </c>
      <c r="G24" s="2">
        <f>ROUND(SUM(G19:G23),5)</f>
        <v>1582.05</v>
      </c>
      <c r="H24" s="2">
        <f>ROUND(SUM(H19:H23),5)</f>
        <v>1401</v>
      </c>
      <c r="I24" s="2">
        <f>ROUND(SUM(I19:I23),5)</f>
        <v>715</v>
      </c>
      <c r="J24" s="2">
        <f>ROUND(SUM(J19:J23),5)</f>
        <v>1357.5</v>
      </c>
      <c r="K24" s="2">
        <f>ROUND(SUM(F24:J24),5)</f>
        <v>6626</v>
      </c>
    </row>
    <row r="25" spans="1:11" ht="25.5" customHeight="1">
      <c r="A25" s="1"/>
      <c r="B25" s="1"/>
      <c r="C25" s="1"/>
      <c r="D25" s="1" t="s">
        <v>62</v>
      </c>
      <c r="E25" s="1"/>
      <c r="F25" s="2"/>
      <c r="G25" s="2"/>
      <c r="H25" s="2"/>
      <c r="I25" s="2"/>
      <c r="J25" s="2"/>
      <c r="K25" s="2"/>
    </row>
    <row r="26" spans="1:11" ht="13.5" thickBot="1">
      <c r="A26" s="1"/>
      <c r="B26" s="1"/>
      <c r="C26" s="1"/>
      <c r="D26" s="1"/>
      <c r="E26" s="1" t="s">
        <v>42</v>
      </c>
      <c r="F26" s="3">
        <v>0</v>
      </c>
      <c r="G26" s="3">
        <v>0</v>
      </c>
      <c r="H26" s="3">
        <v>210</v>
      </c>
      <c r="I26" s="3">
        <v>0</v>
      </c>
      <c r="J26" s="3">
        <v>0</v>
      </c>
      <c r="K26" s="3">
        <f>ROUND(SUM(F26:J26),5)</f>
        <v>210</v>
      </c>
    </row>
    <row r="27" spans="1:11">
      <c r="A27" s="1"/>
      <c r="B27" s="1"/>
      <c r="C27" s="1"/>
      <c r="D27" s="1" t="s">
        <v>73</v>
      </c>
      <c r="E27" s="1"/>
      <c r="F27" s="2">
        <f>ROUND(SUM(F25:F26),5)</f>
        <v>0</v>
      </c>
      <c r="G27" s="2">
        <f>ROUND(SUM(G25:G26),5)</f>
        <v>0</v>
      </c>
      <c r="H27" s="2">
        <f>ROUND(SUM(H25:H26),5)</f>
        <v>210</v>
      </c>
      <c r="I27" s="2">
        <f>ROUND(SUM(I25:I26),5)</f>
        <v>0</v>
      </c>
      <c r="J27" s="2">
        <f>ROUND(SUM(J25:J26),5)</f>
        <v>0</v>
      </c>
      <c r="K27" s="2">
        <f>ROUND(SUM(F27:J27),5)</f>
        <v>210</v>
      </c>
    </row>
    <row r="28" spans="1:11" ht="25.5" customHeight="1">
      <c r="A28" s="1"/>
      <c r="B28" s="1"/>
      <c r="C28" s="1"/>
      <c r="D28" s="1" t="s">
        <v>94</v>
      </c>
      <c r="E28" s="1"/>
      <c r="F28" s="2"/>
      <c r="G28" s="2"/>
      <c r="H28" s="2"/>
      <c r="I28" s="2"/>
      <c r="J28" s="2"/>
      <c r="K28" s="2"/>
    </row>
    <row r="29" spans="1:11" ht="13.5" thickBot="1">
      <c r="A29" s="1"/>
      <c r="B29" s="1"/>
      <c r="C29" s="1"/>
      <c r="D29" s="1"/>
      <c r="E29" s="1" t="s">
        <v>95</v>
      </c>
      <c r="F29" s="3">
        <v>500</v>
      </c>
      <c r="G29" s="3">
        <v>500</v>
      </c>
      <c r="H29" s="3">
        <v>500</v>
      </c>
      <c r="I29" s="3">
        <v>500</v>
      </c>
      <c r="J29" s="3">
        <v>500</v>
      </c>
      <c r="K29" s="3">
        <f>ROUND(SUM(F29:J29),5)</f>
        <v>2500</v>
      </c>
    </row>
    <row r="30" spans="1:11" ht="13.5" thickBot="1">
      <c r="A30" s="1"/>
      <c r="B30" s="1"/>
      <c r="C30" s="1"/>
      <c r="D30" s="1" t="s">
        <v>96</v>
      </c>
      <c r="E30" s="1"/>
      <c r="F30" s="4">
        <f>ROUND(SUM(F28:F29),5)</f>
        <v>500</v>
      </c>
      <c r="G30" s="4">
        <f>ROUND(SUM(G28:G29),5)</f>
        <v>500</v>
      </c>
      <c r="H30" s="4">
        <f>ROUND(SUM(H28:H29),5)</f>
        <v>500</v>
      </c>
      <c r="I30" s="4">
        <f>ROUND(SUM(I28:I29),5)</f>
        <v>500</v>
      </c>
      <c r="J30" s="4">
        <f>ROUND(SUM(J28:J29),5)</f>
        <v>500</v>
      </c>
      <c r="K30" s="4">
        <f>ROUND(SUM(F30:J30),5)</f>
        <v>2500</v>
      </c>
    </row>
    <row r="31" spans="1:11" ht="25.5" customHeight="1" thickBot="1">
      <c r="A31" s="1"/>
      <c r="B31" s="1"/>
      <c r="C31" s="1" t="s">
        <v>111</v>
      </c>
      <c r="D31" s="1"/>
      <c r="E31" s="1"/>
      <c r="F31" s="4">
        <f>ROUND(F8+F11+F18+F24+F27+F30,5)</f>
        <v>5119</v>
      </c>
      <c r="G31" s="4">
        <f>ROUND(G8+G11+G18+G24+G27+G30,5)</f>
        <v>5013.76</v>
      </c>
      <c r="H31" s="4">
        <f>ROUND(H8+H11+H18+H24+H27+H30,5)</f>
        <v>5252.71</v>
      </c>
      <c r="I31" s="4">
        <f>ROUND(I8+I11+I18+I24+I27+I30,5)</f>
        <v>4716.71</v>
      </c>
      <c r="J31" s="4">
        <f>ROUND(J8+J11+J18+J24+J27+J30,5)</f>
        <v>12302.21</v>
      </c>
      <c r="K31" s="4">
        <f>ROUND(SUM(F31:J31),5)</f>
        <v>32404.39</v>
      </c>
    </row>
    <row r="32" spans="1:11" ht="25.5" customHeight="1">
      <c r="A32" s="1"/>
      <c r="B32" s="1" t="s">
        <v>97</v>
      </c>
      <c r="C32" s="1"/>
      <c r="D32" s="1"/>
      <c r="E32" s="1"/>
      <c r="F32" s="2">
        <f>ROUND(F7-F31,5)</f>
        <v>-519</v>
      </c>
      <c r="G32" s="2">
        <f>ROUND(G7-G31,5)</f>
        <v>-413.76</v>
      </c>
      <c r="H32" s="2">
        <f>ROUND(H7-H31,5)</f>
        <v>2147.29</v>
      </c>
      <c r="I32" s="2">
        <f>ROUND(I7-I31,5)</f>
        <v>-116.71</v>
      </c>
      <c r="J32" s="2">
        <f>ROUND(J7-J31,5)</f>
        <v>-6637.49</v>
      </c>
      <c r="K32" s="2">
        <f>ROUND(SUM(F32:J32),5)</f>
        <v>-5539.67</v>
      </c>
    </row>
    <row r="33" spans="1:11" ht="25.5" customHeight="1">
      <c r="A33" s="1"/>
      <c r="B33" s="1"/>
      <c r="C33" s="1" t="s">
        <v>112</v>
      </c>
      <c r="D33" s="1"/>
      <c r="E33" s="1"/>
      <c r="F33" s="2"/>
      <c r="G33" s="2"/>
      <c r="H33" s="2"/>
      <c r="I33" s="2"/>
      <c r="J33" s="2"/>
      <c r="K33" s="2"/>
    </row>
    <row r="34" spans="1:11">
      <c r="A34" s="1"/>
      <c r="B34" s="1"/>
      <c r="C34" s="1"/>
      <c r="D34" s="1" t="s">
        <v>105</v>
      </c>
      <c r="E34" s="1"/>
      <c r="F34" s="2"/>
      <c r="G34" s="2"/>
      <c r="H34" s="2"/>
      <c r="I34" s="2"/>
      <c r="J34" s="2"/>
      <c r="K34" s="2"/>
    </row>
    <row r="35" spans="1:11" ht="13.5" thickBot="1">
      <c r="A35" s="1"/>
      <c r="B35" s="1"/>
      <c r="C35" s="1"/>
      <c r="D35" s="1"/>
      <c r="E35" s="1" t="s">
        <v>106</v>
      </c>
      <c r="F35" s="3">
        <v>18.420000000000002</v>
      </c>
      <c r="G35" s="3">
        <v>14.75</v>
      </c>
      <c r="H35" s="3">
        <v>19.559999999999999</v>
      </c>
      <c r="I35" s="3">
        <v>51.18</v>
      </c>
      <c r="J35" s="3">
        <v>50.22</v>
      </c>
      <c r="K35" s="3">
        <f>ROUND(SUM(F35:J35),5)</f>
        <v>154.13</v>
      </c>
    </row>
    <row r="36" spans="1:11" ht="13.5" thickBot="1">
      <c r="A36" s="1"/>
      <c r="B36" s="1"/>
      <c r="C36" s="1"/>
      <c r="D36" s="1" t="s">
        <v>108</v>
      </c>
      <c r="E36" s="1"/>
      <c r="F36" s="4">
        <f>ROUND(SUM(F34:F35),5)</f>
        <v>18.420000000000002</v>
      </c>
      <c r="G36" s="4">
        <f>ROUND(SUM(G34:G35),5)</f>
        <v>14.75</v>
      </c>
      <c r="H36" s="4">
        <f>ROUND(SUM(H34:H35),5)</f>
        <v>19.559999999999999</v>
      </c>
      <c r="I36" s="4">
        <f>ROUND(SUM(I34:I35),5)</f>
        <v>51.18</v>
      </c>
      <c r="J36" s="4">
        <f>ROUND(SUM(J34:J35),5)</f>
        <v>50.22</v>
      </c>
      <c r="K36" s="4">
        <f>ROUND(SUM(F36:J36),5)</f>
        <v>154.13</v>
      </c>
    </row>
    <row r="37" spans="1:11" ht="25.5" customHeight="1" thickBot="1">
      <c r="A37" s="1"/>
      <c r="B37" s="1"/>
      <c r="C37" s="1" t="s">
        <v>111</v>
      </c>
      <c r="D37" s="1"/>
      <c r="E37" s="1"/>
      <c r="F37" s="4">
        <f>ROUND(F33+F36,5)</f>
        <v>18.420000000000002</v>
      </c>
      <c r="G37" s="4">
        <f>ROUND(G33+G36,5)</f>
        <v>14.75</v>
      </c>
      <c r="H37" s="4">
        <f>ROUND(H33+H36,5)</f>
        <v>19.559999999999999</v>
      </c>
      <c r="I37" s="4">
        <f>ROUND(I33+I36,5)</f>
        <v>51.18</v>
      </c>
      <c r="J37" s="4">
        <f>ROUND(J33+J36,5)</f>
        <v>50.22</v>
      </c>
      <c r="K37" s="4">
        <f>ROUND(SUM(F37:J37),5)</f>
        <v>154.13</v>
      </c>
    </row>
    <row r="38" spans="1:11" s="6" customFormat="1" ht="25.5" customHeight="1" thickBot="1">
      <c r="A38" s="1" t="s">
        <v>109</v>
      </c>
      <c r="B38" s="1"/>
      <c r="C38" s="1"/>
      <c r="D38" s="1"/>
      <c r="E38" s="1"/>
      <c r="F38" s="5">
        <f>ROUND(F32-F37,5)</f>
        <v>-537.41999999999996</v>
      </c>
      <c r="G38" s="5">
        <f>ROUND(G32-G37,5)</f>
        <v>-428.51</v>
      </c>
      <c r="H38" s="5">
        <f>ROUND(H32-H37,5)</f>
        <v>2127.73</v>
      </c>
      <c r="I38" s="5">
        <f>ROUND(I32-I37,5)</f>
        <v>-167.89</v>
      </c>
      <c r="J38" s="5">
        <f>ROUND(J32-J37,5)</f>
        <v>-6687.71</v>
      </c>
      <c r="K38" s="5">
        <f>ROUND(SUM(F38:J38),5)</f>
        <v>-5693.8</v>
      </c>
    </row>
    <row r="39" spans="1:11" ht="13.5" thickTop="1"/>
  </sheetData>
  <phoneticPr fontId="3" type="noConversion"/>
  <pageMargins left="0.75" right="0.75" top="1" bottom="1" header="0.25" footer="0.5"/>
  <pageSetup orientation="portrait" verticalDpi="0" r:id="rId1"/>
  <headerFooter alignWithMargins="0">
    <oddHeader>&amp;L&amp;"Arial,Bold"&amp;8 12:49 PM
&amp;"Arial,Bold"&amp;8 06/10/09
&amp;"Arial,Bold"&amp;8 Cash Basis&amp;C&amp;"Arial,Bold"&amp;12 Kmart/Albertsons
&amp;"Arial,Bold"&amp;14 Monthly Income/Expense Statement
&amp;"Arial,Bold"&amp;10 January through May 2009</oddHeader>
    <oddFooter>&amp;R&amp;"Arial,Bold"&amp;8 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K68"/>
  <sheetViews>
    <sheetView workbookViewId="0">
      <pane xSplit="5" ySplit="1" topLeftCell="F29" activePane="bottomRight" state="frozenSplit"/>
      <selection pane="topRight" activeCell="F1" sqref="F1"/>
      <selection pane="bottomLeft" activeCell="A2" sqref="A2"/>
      <selection pane="bottomRight" activeCell="J58" sqref="J58"/>
    </sheetView>
  </sheetViews>
  <sheetFormatPr defaultRowHeight="12.75"/>
  <cols>
    <col min="1" max="4" width="3" style="10" customWidth="1"/>
    <col min="5" max="5" width="27.140625" style="10" customWidth="1"/>
    <col min="6" max="9" width="9.28515625" style="11" bestFit="1" customWidth="1"/>
    <col min="10" max="10" width="8.42578125" style="11" bestFit="1" customWidth="1"/>
    <col min="11" max="11" width="9.28515625" style="11" bestFit="1" customWidth="1"/>
  </cols>
  <sheetData>
    <row r="1" spans="1:11" s="9" customFormat="1" ht="13.5" thickBot="1">
      <c r="A1" s="7"/>
      <c r="B1" s="7"/>
      <c r="C1" s="7"/>
      <c r="D1" s="7"/>
      <c r="E1" s="7"/>
      <c r="F1" s="8" t="s">
        <v>113</v>
      </c>
      <c r="G1" s="8" t="s">
        <v>114</v>
      </c>
      <c r="H1" s="8" t="s">
        <v>115</v>
      </c>
      <c r="I1" s="8" t="s">
        <v>116</v>
      </c>
      <c r="J1" s="8" t="s">
        <v>144</v>
      </c>
      <c r="K1" s="8" t="s">
        <v>12</v>
      </c>
    </row>
    <row r="2" spans="1:11" ht="13.5" thickTop="1">
      <c r="A2" s="1"/>
      <c r="B2" s="1"/>
      <c r="C2" s="1" t="s">
        <v>13</v>
      </c>
      <c r="D2" s="1"/>
      <c r="E2" s="1"/>
      <c r="F2" s="2"/>
      <c r="G2" s="2"/>
      <c r="H2" s="2"/>
      <c r="I2" s="2"/>
      <c r="J2" s="2"/>
      <c r="K2" s="2"/>
    </row>
    <row r="3" spans="1:11">
      <c r="A3" s="1"/>
      <c r="B3" s="1"/>
      <c r="C3" s="1"/>
      <c r="D3" s="1" t="s">
        <v>14</v>
      </c>
      <c r="E3" s="1"/>
      <c r="F3" s="2">
        <v>95937.37</v>
      </c>
      <c r="G3" s="2">
        <v>101491.38</v>
      </c>
      <c r="H3" s="2">
        <v>96341.38</v>
      </c>
      <c r="I3" s="2">
        <v>99457.99</v>
      </c>
      <c r="J3" s="2">
        <v>89733.81</v>
      </c>
      <c r="K3" s="2">
        <f>ROUND(SUM(F3:J3),5)</f>
        <v>482961.93</v>
      </c>
    </row>
    <row r="4" spans="1:11">
      <c r="A4" s="1"/>
      <c r="B4" s="1"/>
      <c r="C4" s="1"/>
      <c r="D4" s="1" t="s">
        <v>15</v>
      </c>
      <c r="E4" s="1"/>
      <c r="F4" s="2">
        <v>14340.2</v>
      </c>
      <c r="G4" s="2">
        <v>17981</v>
      </c>
      <c r="H4" s="2">
        <v>5351.4</v>
      </c>
      <c r="I4" s="2">
        <v>14520.09</v>
      </c>
      <c r="J4" s="2">
        <v>4273</v>
      </c>
      <c r="K4" s="2">
        <f>ROUND(SUM(F4:J4),5)</f>
        <v>56465.69</v>
      </c>
    </row>
    <row r="5" spans="1:11">
      <c r="A5" s="1"/>
      <c r="B5" s="1"/>
      <c r="C5" s="1"/>
      <c r="D5" s="1" t="s">
        <v>17</v>
      </c>
      <c r="E5" s="1"/>
      <c r="F5" s="2">
        <v>0</v>
      </c>
      <c r="G5" s="2">
        <v>4936.3599999999997</v>
      </c>
      <c r="H5" s="2">
        <v>8786.9599999999991</v>
      </c>
      <c r="I5" s="2">
        <v>0</v>
      </c>
      <c r="J5" s="2">
        <v>0</v>
      </c>
      <c r="K5" s="2">
        <f>ROUND(SUM(F5:J5),5)</f>
        <v>13723.32</v>
      </c>
    </row>
    <row r="6" spans="1:11" ht="13.5" thickBot="1">
      <c r="A6" s="1"/>
      <c r="B6" s="1"/>
      <c r="C6" s="1"/>
      <c r="D6" s="1" t="s">
        <v>18</v>
      </c>
      <c r="E6" s="1"/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f>ROUND(SUM(F6:J6),5)</f>
        <v>0</v>
      </c>
    </row>
    <row r="7" spans="1:11">
      <c r="A7" s="1"/>
      <c r="B7" s="1"/>
      <c r="C7" s="1" t="s">
        <v>19</v>
      </c>
      <c r="D7" s="1"/>
      <c r="E7" s="1"/>
      <c r="F7" s="2">
        <f>ROUND(SUM(F2:F6),5)</f>
        <v>110277.57</v>
      </c>
      <c r="G7" s="2">
        <f>ROUND(SUM(G2:G6),5)</f>
        <v>124408.74</v>
      </c>
      <c r="H7" s="2">
        <f>ROUND(SUM(H2:H6),5)</f>
        <v>110479.74</v>
      </c>
      <c r="I7" s="2">
        <f>ROUND(SUM(I2:I6),5)</f>
        <v>113978.08</v>
      </c>
      <c r="J7" s="2">
        <f>ROUND(SUM(J2:J6),5)</f>
        <v>94006.81</v>
      </c>
      <c r="K7" s="2">
        <f>ROUND(SUM(F7:J7),5)</f>
        <v>553150.93999999994</v>
      </c>
    </row>
    <row r="8" spans="1:11" ht="25.5" customHeight="1">
      <c r="A8" s="1"/>
      <c r="B8" s="1"/>
      <c r="C8" s="1" t="s">
        <v>110</v>
      </c>
      <c r="D8" s="1"/>
      <c r="E8" s="1"/>
      <c r="F8" s="2"/>
      <c r="G8" s="2"/>
      <c r="H8" s="2"/>
      <c r="I8" s="2"/>
      <c r="J8" s="2"/>
      <c r="K8" s="2"/>
    </row>
    <row r="9" spans="1:11">
      <c r="A9" s="1"/>
      <c r="B9" s="1"/>
      <c r="C9" s="1"/>
      <c r="D9" s="1" t="s">
        <v>20</v>
      </c>
      <c r="E9" s="1"/>
      <c r="F9" s="2"/>
      <c r="G9" s="2"/>
      <c r="H9" s="2"/>
      <c r="I9" s="2"/>
      <c r="J9" s="2"/>
      <c r="K9" s="2"/>
    </row>
    <row r="10" spans="1:11">
      <c r="A10" s="1"/>
      <c r="B10" s="1"/>
      <c r="C10" s="1"/>
      <c r="D10" s="1"/>
      <c r="E10" s="1" t="s">
        <v>122</v>
      </c>
      <c r="F10" s="2">
        <v>0</v>
      </c>
      <c r="G10" s="2">
        <v>4068.2</v>
      </c>
      <c r="H10" s="2">
        <v>1650.87</v>
      </c>
      <c r="I10" s="2">
        <v>0</v>
      </c>
      <c r="J10" s="2">
        <v>1384.36</v>
      </c>
      <c r="K10" s="2">
        <f t="shared" ref="K10:K15" si="0">ROUND(SUM(F10:J10),5)</f>
        <v>7103.43</v>
      </c>
    </row>
    <row r="11" spans="1:11">
      <c r="A11" s="1"/>
      <c r="B11" s="1"/>
      <c r="C11" s="1"/>
      <c r="D11" s="1"/>
      <c r="E11" s="1" t="s">
        <v>123</v>
      </c>
      <c r="F11" s="2">
        <v>110.03</v>
      </c>
      <c r="G11" s="2">
        <v>2714.76</v>
      </c>
      <c r="H11" s="2">
        <v>288.44</v>
      </c>
      <c r="I11" s="2">
        <v>0</v>
      </c>
      <c r="J11" s="2">
        <v>182.35</v>
      </c>
      <c r="K11" s="2">
        <f t="shared" si="0"/>
        <v>3295.58</v>
      </c>
    </row>
    <row r="12" spans="1:11">
      <c r="A12" s="1"/>
      <c r="B12" s="1"/>
      <c r="C12" s="1"/>
      <c r="D12" s="1"/>
      <c r="E12" s="1" t="s">
        <v>146</v>
      </c>
      <c r="F12" s="2">
        <v>0</v>
      </c>
      <c r="G12" s="2">
        <v>22.91</v>
      </c>
      <c r="H12" s="2">
        <v>22.91</v>
      </c>
      <c r="I12" s="2">
        <v>24.06</v>
      </c>
      <c r="J12" s="2">
        <v>24.11</v>
      </c>
      <c r="K12" s="2">
        <f t="shared" si="0"/>
        <v>93.99</v>
      </c>
    </row>
    <row r="13" spans="1:11">
      <c r="A13" s="1"/>
      <c r="B13" s="1"/>
      <c r="C13" s="1"/>
      <c r="D13" s="1"/>
      <c r="E13" s="1" t="s">
        <v>159</v>
      </c>
      <c r="F13" s="2">
        <v>34.049999999999997</v>
      </c>
      <c r="G13" s="2">
        <v>34.049999999999997</v>
      </c>
      <c r="H13" s="2">
        <v>34.049999999999997</v>
      </c>
      <c r="I13" s="2">
        <v>0</v>
      </c>
      <c r="J13" s="2">
        <v>80.62</v>
      </c>
      <c r="K13" s="2">
        <f t="shared" si="0"/>
        <v>182.77</v>
      </c>
    </row>
    <row r="14" spans="1:11" ht="13.5" thickBot="1">
      <c r="A14" s="1"/>
      <c r="B14" s="1"/>
      <c r="C14" s="1"/>
      <c r="D14" s="1"/>
      <c r="E14" s="1" t="s">
        <v>160</v>
      </c>
      <c r="F14" s="3">
        <v>0</v>
      </c>
      <c r="G14" s="3">
        <v>2984.92</v>
      </c>
      <c r="H14" s="3">
        <v>1323.88</v>
      </c>
      <c r="I14" s="3">
        <v>0</v>
      </c>
      <c r="J14" s="3">
        <v>1261.94</v>
      </c>
      <c r="K14" s="3">
        <f t="shared" si="0"/>
        <v>5570.74</v>
      </c>
    </row>
    <row r="15" spans="1:11">
      <c r="A15" s="1"/>
      <c r="B15" s="1"/>
      <c r="C15" s="1"/>
      <c r="D15" s="1" t="s">
        <v>36</v>
      </c>
      <c r="E15" s="1"/>
      <c r="F15" s="2">
        <f>ROUND(SUM(F9:F14),5)</f>
        <v>144.08000000000001</v>
      </c>
      <c r="G15" s="2">
        <f>ROUND(SUM(G9:G14),5)</f>
        <v>9824.84</v>
      </c>
      <c r="H15" s="2">
        <f>ROUND(SUM(H9:H14),5)</f>
        <v>3320.15</v>
      </c>
      <c r="I15" s="2">
        <f>ROUND(SUM(I9:I14),5)</f>
        <v>24.06</v>
      </c>
      <c r="J15" s="2">
        <f>ROUND(SUM(J9:J14),5)</f>
        <v>2933.38</v>
      </c>
      <c r="K15" s="2">
        <f t="shared" si="0"/>
        <v>16246.51</v>
      </c>
    </row>
    <row r="16" spans="1:11" ht="25.5" customHeight="1">
      <c r="A16" s="1"/>
      <c r="B16" s="1"/>
      <c r="C16" s="1"/>
      <c r="D16" s="1" t="s">
        <v>37</v>
      </c>
      <c r="E16" s="1"/>
      <c r="F16" s="2"/>
      <c r="G16" s="2"/>
      <c r="H16" s="2"/>
      <c r="I16" s="2"/>
      <c r="J16" s="2"/>
      <c r="K16" s="2"/>
    </row>
    <row r="17" spans="1:11">
      <c r="A17" s="1"/>
      <c r="B17" s="1"/>
      <c r="C17" s="1"/>
      <c r="D17" s="1"/>
      <c r="E17" s="1" t="s">
        <v>38</v>
      </c>
      <c r="F17" s="2">
        <v>1422.52</v>
      </c>
      <c r="G17" s="2">
        <v>1460.18</v>
      </c>
      <c r="H17" s="2">
        <v>1438.4</v>
      </c>
      <c r="I17" s="2">
        <v>1422.52</v>
      </c>
      <c r="J17" s="2">
        <v>1422.52</v>
      </c>
      <c r="K17" s="2">
        <f t="shared" ref="K17:K22" si="1">ROUND(SUM(F17:J17),5)</f>
        <v>7166.14</v>
      </c>
    </row>
    <row r="18" spans="1:11">
      <c r="A18" s="1"/>
      <c r="B18" s="1"/>
      <c r="C18" s="1"/>
      <c r="D18" s="1"/>
      <c r="E18" s="1" t="s">
        <v>161</v>
      </c>
      <c r="F18" s="2">
        <v>0</v>
      </c>
      <c r="G18" s="2">
        <v>0</v>
      </c>
      <c r="H18" s="2">
        <v>0</v>
      </c>
      <c r="I18" s="2">
        <v>0</v>
      </c>
      <c r="J18" s="2">
        <v>1214.82</v>
      </c>
      <c r="K18" s="2">
        <f t="shared" si="1"/>
        <v>1214.82</v>
      </c>
    </row>
    <row r="19" spans="1:11">
      <c r="A19" s="1"/>
      <c r="B19" s="1"/>
      <c r="C19" s="1"/>
      <c r="D19" s="1"/>
      <c r="E19" s="1" t="s">
        <v>40</v>
      </c>
      <c r="F19" s="2">
        <v>0</v>
      </c>
      <c r="G19" s="2">
        <v>0</v>
      </c>
      <c r="H19" s="2">
        <v>311</v>
      </c>
      <c r="I19" s="2">
        <v>133.26</v>
      </c>
      <c r="J19" s="2">
        <v>0</v>
      </c>
      <c r="K19" s="2">
        <f t="shared" si="1"/>
        <v>444.26</v>
      </c>
    </row>
    <row r="20" spans="1:11">
      <c r="A20" s="1"/>
      <c r="B20" s="1"/>
      <c r="C20" s="1"/>
      <c r="D20" s="1"/>
      <c r="E20" s="1" t="s">
        <v>41</v>
      </c>
      <c r="F20" s="2">
        <v>0</v>
      </c>
      <c r="G20" s="2">
        <v>589.20000000000005</v>
      </c>
      <c r="H20" s="2">
        <v>0</v>
      </c>
      <c r="I20" s="2">
        <v>0</v>
      </c>
      <c r="J20" s="2">
        <v>0</v>
      </c>
      <c r="K20" s="2">
        <f t="shared" si="1"/>
        <v>589.20000000000005</v>
      </c>
    </row>
    <row r="21" spans="1:11" ht="13.5" thickBot="1">
      <c r="A21" s="1"/>
      <c r="B21" s="1"/>
      <c r="C21" s="1"/>
      <c r="D21" s="1"/>
      <c r="E21" s="1" t="s">
        <v>162</v>
      </c>
      <c r="F21" s="3">
        <v>3574.17</v>
      </c>
      <c r="G21" s="3">
        <v>0</v>
      </c>
      <c r="H21" s="3">
        <v>0</v>
      </c>
      <c r="I21" s="3">
        <v>0</v>
      </c>
      <c r="J21" s="3">
        <v>0</v>
      </c>
      <c r="K21" s="3">
        <f t="shared" si="1"/>
        <v>3574.17</v>
      </c>
    </row>
    <row r="22" spans="1:11">
      <c r="A22" s="1"/>
      <c r="B22" s="1"/>
      <c r="C22" s="1"/>
      <c r="D22" s="1" t="s">
        <v>43</v>
      </c>
      <c r="E22" s="1"/>
      <c r="F22" s="2">
        <f>ROUND(SUM(F16:F21),5)</f>
        <v>4996.6899999999996</v>
      </c>
      <c r="G22" s="2">
        <f>ROUND(SUM(G16:G21),5)</f>
        <v>2049.38</v>
      </c>
      <c r="H22" s="2">
        <f>ROUND(SUM(H16:H21),5)</f>
        <v>1749.4</v>
      </c>
      <c r="I22" s="2">
        <f>ROUND(SUM(I16:I21),5)</f>
        <v>1555.78</v>
      </c>
      <c r="J22" s="2">
        <f>ROUND(SUM(J16:J21),5)</f>
        <v>2637.34</v>
      </c>
      <c r="K22" s="2">
        <f t="shared" si="1"/>
        <v>12988.59</v>
      </c>
    </row>
    <row r="23" spans="1:11" ht="25.5" customHeight="1">
      <c r="A23" s="1"/>
      <c r="B23" s="1"/>
      <c r="C23" s="1"/>
      <c r="D23" s="1" t="s">
        <v>44</v>
      </c>
      <c r="E23" s="1"/>
      <c r="F23" s="2"/>
      <c r="G23" s="2"/>
      <c r="H23" s="2"/>
      <c r="I23" s="2"/>
      <c r="J23" s="2"/>
      <c r="K23" s="2"/>
    </row>
    <row r="24" spans="1:11" ht="13.5" thickBot="1">
      <c r="A24" s="1"/>
      <c r="B24" s="1"/>
      <c r="C24" s="1"/>
      <c r="D24" s="1"/>
      <c r="E24" s="1" t="s">
        <v>45</v>
      </c>
      <c r="F24" s="3">
        <v>738</v>
      </c>
      <c r="G24" s="3">
        <v>1476</v>
      </c>
      <c r="H24" s="3">
        <v>0</v>
      </c>
      <c r="I24" s="3">
        <v>738</v>
      </c>
      <c r="J24" s="3">
        <v>738</v>
      </c>
      <c r="K24" s="3">
        <f>ROUND(SUM(F24:J24),5)</f>
        <v>3690</v>
      </c>
    </row>
    <row r="25" spans="1:11">
      <c r="A25" s="1"/>
      <c r="B25" s="1"/>
      <c r="C25" s="1"/>
      <c r="D25" s="1" t="s">
        <v>48</v>
      </c>
      <c r="E25" s="1"/>
      <c r="F25" s="2">
        <f>ROUND(SUM(F23:F24),5)</f>
        <v>738</v>
      </c>
      <c r="G25" s="2">
        <f>ROUND(SUM(G23:G24),5)</f>
        <v>1476</v>
      </c>
      <c r="H25" s="2">
        <f>ROUND(SUM(H23:H24),5)</f>
        <v>0</v>
      </c>
      <c r="I25" s="2">
        <f>ROUND(SUM(I23:I24),5)</f>
        <v>738</v>
      </c>
      <c r="J25" s="2">
        <f>ROUND(SUM(J23:J24),5)</f>
        <v>738</v>
      </c>
      <c r="K25" s="2">
        <f>ROUND(SUM(F25:J25),5)</f>
        <v>3690</v>
      </c>
    </row>
    <row r="26" spans="1:11" ht="25.5" customHeight="1">
      <c r="A26" s="1"/>
      <c r="B26" s="1"/>
      <c r="C26" s="1"/>
      <c r="D26" s="1" t="s">
        <v>49</v>
      </c>
      <c r="E26" s="1"/>
      <c r="F26" s="2"/>
      <c r="G26" s="2"/>
      <c r="H26" s="2"/>
      <c r="I26" s="2"/>
      <c r="J26" s="2"/>
      <c r="K26" s="2"/>
    </row>
    <row r="27" spans="1:11">
      <c r="A27" s="1"/>
      <c r="B27" s="1"/>
      <c r="C27" s="1"/>
      <c r="D27" s="1"/>
      <c r="E27" s="1" t="s">
        <v>50</v>
      </c>
      <c r="F27" s="2">
        <v>0</v>
      </c>
      <c r="G27" s="2">
        <v>0</v>
      </c>
      <c r="H27" s="2">
        <v>0</v>
      </c>
      <c r="I27" s="2">
        <v>392.5</v>
      </c>
      <c r="J27" s="2">
        <v>392.5</v>
      </c>
      <c r="K27" s="2">
        <f t="shared" ref="K27:K36" si="2">ROUND(SUM(F27:J27),5)</f>
        <v>785</v>
      </c>
    </row>
    <row r="28" spans="1:11">
      <c r="A28" s="1"/>
      <c r="B28" s="1"/>
      <c r="C28" s="1"/>
      <c r="D28" s="1"/>
      <c r="E28" s="1" t="s">
        <v>52</v>
      </c>
      <c r="F28" s="2">
        <v>0</v>
      </c>
      <c r="G28" s="2">
        <v>0</v>
      </c>
      <c r="H28" s="2">
        <v>175</v>
      </c>
      <c r="I28" s="2">
        <v>0</v>
      </c>
      <c r="J28" s="2">
        <v>225</v>
      </c>
      <c r="K28" s="2">
        <f t="shared" si="2"/>
        <v>400</v>
      </c>
    </row>
    <row r="29" spans="1:11">
      <c r="A29" s="1"/>
      <c r="B29" s="1"/>
      <c r="C29" s="1"/>
      <c r="D29" s="1"/>
      <c r="E29" s="1" t="s">
        <v>148</v>
      </c>
      <c r="F29" s="2">
        <v>195</v>
      </c>
      <c r="G29" s="2">
        <v>195</v>
      </c>
      <c r="H29" s="2">
        <v>195</v>
      </c>
      <c r="I29" s="2">
        <v>195</v>
      </c>
      <c r="J29" s="2">
        <v>195</v>
      </c>
      <c r="K29" s="2">
        <f t="shared" si="2"/>
        <v>975</v>
      </c>
    </row>
    <row r="30" spans="1:11">
      <c r="A30" s="1"/>
      <c r="B30" s="1"/>
      <c r="C30" s="1"/>
      <c r="D30" s="1"/>
      <c r="E30" s="1" t="s">
        <v>149</v>
      </c>
      <c r="F30" s="2">
        <v>433.13</v>
      </c>
      <c r="G30" s="2">
        <v>323.13</v>
      </c>
      <c r="H30" s="2">
        <v>323.13</v>
      </c>
      <c r="I30" s="2">
        <v>378.13</v>
      </c>
      <c r="J30" s="2">
        <v>323.13</v>
      </c>
      <c r="K30" s="2">
        <f t="shared" si="2"/>
        <v>1780.65</v>
      </c>
    </row>
    <row r="31" spans="1:11">
      <c r="A31" s="1"/>
      <c r="B31" s="1"/>
      <c r="C31" s="1"/>
      <c r="D31" s="1"/>
      <c r="E31" s="1" t="s">
        <v>54</v>
      </c>
      <c r="F31" s="2">
        <v>0</v>
      </c>
      <c r="G31" s="2">
        <v>0</v>
      </c>
      <c r="H31" s="2">
        <v>125</v>
      </c>
      <c r="I31" s="2">
        <v>0</v>
      </c>
      <c r="J31" s="2">
        <v>110</v>
      </c>
      <c r="K31" s="2">
        <f t="shared" si="2"/>
        <v>235</v>
      </c>
    </row>
    <row r="32" spans="1:11">
      <c r="A32" s="1"/>
      <c r="B32" s="1"/>
      <c r="C32" s="1"/>
      <c r="D32" s="1"/>
      <c r="E32" s="1" t="s">
        <v>55</v>
      </c>
      <c r="F32" s="2">
        <v>533.66</v>
      </c>
      <c r="G32" s="2">
        <v>525.08000000000004</v>
      </c>
      <c r="H32" s="2">
        <v>572.29999999999995</v>
      </c>
      <c r="I32" s="2">
        <v>594.67999999999995</v>
      </c>
      <c r="J32" s="2">
        <v>556.19000000000005</v>
      </c>
      <c r="K32" s="2">
        <f t="shared" si="2"/>
        <v>2781.91</v>
      </c>
    </row>
    <row r="33" spans="1:11">
      <c r="A33" s="1"/>
      <c r="B33" s="1"/>
      <c r="C33" s="1"/>
      <c r="D33" s="1"/>
      <c r="E33" s="1" t="s">
        <v>56</v>
      </c>
      <c r="F33" s="2">
        <v>124</v>
      </c>
      <c r="G33" s="2">
        <v>124</v>
      </c>
      <c r="H33" s="2">
        <v>124</v>
      </c>
      <c r="I33" s="2">
        <v>124</v>
      </c>
      <c r="J33" s="2">
        <v>0</v>
      </c>
      <c r="K33" s="2">
        <f t="shared" si="2"/>
        <v>496</v>
      </c>
    </row>
    <row r="34" spans="1:11">
      <c r="A34" s="1"/>
      <c r="B34" s="1"/>
      <c r="C34" s="1"/>
      <c r="D34" s="1"/>
      <c r="E34" s="1" t="s">
        <v>163</v>
      </c>
      <c r="F34" s="2">
        <v>0</v>
      </c>
      <c r="G34" s="2">
        <v>0</v>
      </c>
      <c r="H34" s="2">
        <v>237</v>
      </c>
      <c r="I34" s="2">
        <v>0</v>
      </c>
      <c r="J34" s="2">
        <v>0</v>
      </c>
      <c r="K34" s="2">
        <f t="shared" si="2"/>
        <v>237</v>
      </c>
    </row>
    <row r="35" spans="1:11" ht="13.5" thickBot="1">
      <c r="A35" s="1"/>
      <c r="B35" s="1"/>
      <c r="C35" s="1"/>
      <c r="D35" s="1"/>
      <c r="E35" s="1" t="s">
        <v>42</v>
      </c>
      <c r="F35" s="3">
        <v>0</v>
      </c>
      <c r="G35" s="3">
        <v>0</v>
      </c>
      <c r="H35" s="3">
        <v>0</v>
      </c>
      <c r="I35" s="3">
        <v>15.88</v>
      </c>
      <c r="J35" s="3">
        <v>0</v>
      </c>
      <c r="K35" s="3">
        <f t="shared" si="2"/>
        <v>15.88</v>
      </c>
    </row>
    <row r="36" spans="1:11">
      <c r="A36" s="1"/>
      <c r="B36" s="1"/>
      <c r="C36" s="1"/>
      <c r="D36" s="1" t="s">
        <v>61</v>
      </c>
      <c r="E36" s="1"/>
      <c r="F36" s="2">
        <f>ROUND(SUM(F26:F35),5)</f>
        <v>1285.79</v>
      </c>
      <c r="G36" s="2">
        <f>ROUND(SUM(G26:G35),5)</f>
        <v>1167.21</v>
      </c>
      <c r="H36" s="2">
        <f>ROUND(SUM(H26:H35),5)</f>
        <v>1751.43</v>
      </c>
      <c r="I36" s="2">
        <f>ROUND(SUM(I26:I35),5)</f>
        <v>1700.19</v>
      </c>
      <c r="J36" s="2">
        <f>ROUND(SUM(J26:J35),5)</f>
        <v>1801.82</v>
      </c>
      <c r="K36" s="2">
        <f t="shared" si="2"/>
        <v>7706.44</v>
      </c>
    </row>
    <row r="37" spans="1:11" ht="25.5" customHeight="1">
      <c r="A37" s="1"/>
      <c r="B37" s="1"/>
      <c r="C37" s="1"/>
      <c r="D37" s="1" t="s">
        <v>62</v>
      </c>
      <c r="E37" s="1"/>
      <c r="F37" s="2"/>
      <c r="G37" s="2"/>
      <c r="H37" s="2"/>
      <c r="I37" s="2"/>
      <c r="J37" s="2"/>
      <c r="K37" s="2"/>
    </row>
    <row r="38" spans="1:11">
      <c r="A38" s="1"/>
      <c r="B38" s="1"/>
      <c r="C38" s="1"/>
      <c r="D38" s="1"/>
      <c r="E38" s="1" t="s">
        <v>64</v>
      </c>
      <c r="F38" s="2">
        <v>0</v>
      </c>
      <c r="G38" s="2">
        <v>351</v>
      </c>
      <c r="H38" s="2">
        <v>0</v>
      </c>
      <c r="I38" s="2">
        <v>0</v>
      </c>
      <c r="J38" s="2">
        <v>0</v>
      </c>
      <c r="K38" s="2">
        <f>ROUND(SUM(F38:J38),5)</f>
        <v>351</v>
      </c>
    </row>
    <row r="39" spans="1:11">
      <c r="A39" s="1"/>
      <c r="B39" s="1"/>
      <c r="C39" s="1"/>
      <c r="D39" s="1"/>
      <c r="E39" s="1" t="s">
        <v>65</v>
      </c>
      <c r="F39" s="2">
        <v>0</v>
      </c>
      <c r="G39" s="2">
        <v>1636.7</v>
      </c>
      <c r="H39" s="2">
        <v>0</v>
      </c>
      <c r="I39" s="2">
        <v>0</v>
      </c>
      <c r="J39" s="2">
        <v>0</v>
      </c>
      <c r="K39" s="2">
        <f>ROUND(SUM(F39:J39),5)</f>
        <v>1636.7</v>
      </c>
    </row>
    <row r="40" spans="1:11">
      <c r="A40" s="1"/>
      <c r="B40" s="1"/>
      <c r="C40" s="1"/>
      <c r="D40" s="1"/>
      <c r="E40" s="1" t="s">
        <v>67</v>
      </c>
      <c r="F40" s="2">
        <v>0</v>
      </c>
      <c r="G40" s="2">
        <v>0</v>
      </c>
      <c r="H40" s="2">
        <v>0</v>
      </c>
      <c r="I40" s="2">
        <v>0</v>
      </c>
      <c r="J40" s="2">
        <v>1009.11</v>
      </c>
      <c r="K40" s="2">
        <f>ROUND(SUM(F40:J40),5)</f>
        <v>1009.11</v>
      </c>
    </row>
    <row r="41" spans="1:11" ht="13.5" thickBot="1">
      <c r="A41" s="1"/>
      <c r="B41" s="1"/>
      <c r="C41" s="1"/>
      <c r="D41" s="1"/>
      <c r="E41" s="1" t="s">
        <v>71</v>
      </c>
      <c r="F41" s="3">
        <v>0</v>
      </c>
      <c r="G41" s="3">
        <v>0</v>
      </c>
      <c r="H41" s="3">
        <v>0</v>
      </c>
      <c r="I41" s="3">
        <v>212.7</v>
      </c>
      <c r="J41" s="3">
        <v>0</v>
      </c>
      <c r="K41" s="3">
        <f>ROUND(SUM(F41:J41),5)</f>
        <v>212.7</v>
      </c>
    </row>
    <row r="42" spans="1:11">
      <c r="A42" s="1"/>
      <c r="B42" s="1"/>
      <c r="C42" s="1"/>
      <c r="D42" s="1" t="s">
        <v>73</v>
      </c>
      <c r="E42" s="1"/>
      <c r="F42" s="2">
        <f>ROUND(SUM(F37:F41),5)</f>
        <v>0</v>
      </c>
      <c r="G42" s="2">
        <f>ROUND(SUM(G37:G41),5)</f>
        <v>1987.7</v>
      </c>
      <c r="H42" s="2">
        <f>ROUND(SUM(H37:H41),5)</f>
        <v>0</v>
      </c>
      <c r="I42" s="2">
        <f>ROUND(SUM(I37:I41),5)</f>
        <v>212.7</v>
      </c>
      <c r="J42" s="2">
        <f>ROUND(SUM(J37:J41),5)</f>
        <v>1009.11</v>
      </c>
      <c r="K42" s="2">
        <f>ROUND(SUM(F42:J42),5)</f>
        <v>3209.51</v>
      </c>
    </row>
    <row r="43" spans="1:11" ht="25.5" customHeight="1">
      <c r="A43" s="1"/>
      <c r="B43" s="1"/>
      <c r="C43" s="1"/>
      <c r="D43" s="1" t="s">
        <v>74</v>
      </c>
      <c r="E43" s="1"/>
      <c r="F43" s="2"/>
      <c r="G43" s="2"/>
      <c r="H43" s="2"/>
      <c r="I43" s="2"/>
      <c r="J43" s="2"/>
      <c r="K43" s="2"/>
    </row>
    <row r="44" spans="1:11">
      <c r="A44" s="1"/>
      <c r="B44" s="1"/>
      <c r="C44" s="1"/>
      <c r="D44" s="1"/>
      <c r="E44" s="1" t="s">
        <v>151</v>
      </c>
      <c r="F44" s="2">
        <v>571.44000000000005</v>
      </c>
      <c r="G44" s="2">
        <v>689.33</v>
      </c>
      <c r="H44" s="2">
        <v>408.8</v>
      </c>
      <c r="I44" s="2">
        <v>574.83000000000004</v>
      </c>
      <c r="J44" s="2">
        <v>122.86</v>
      </c>
      <c r="K44" s="2">
        <f>ROUND(SUM(F44:J44),5)</f>
        <v>2367.2600000000002</v>
      </c>
    </row>
    <row r="45" spans="1:11" ht="13.5" thickBot="1">
      <c r="A45" s="1"/>
      <c r="B45" s="1"/>
      <c r="C45" s="1"/>
      <c r="D45" s="1"/>
      <c r="E45" s="1" t="s">
        <v>42</v>
      </c>
      <c r="F45" s="3">
        <v>0</v>
      </c>
      <c r="G45" s="3">
        <v>0</v>
      </c>
      <c r="H45" s="3">
        <v>0</v>
      </c>
      <c r="I45" s="3">
        <v>685</v>
      </c>
      <c r="J45" s="3">
        <v>0</v>
      </c>
      <c r="K45" s="3">
        <f>ROUND(SUM(F45:J45),5)</f>
        <v>685</v>
      </c>
    </row>
    <row r="46" spans="1:11">
      <c r="A46" s="1"/>
      <c r="B46" s="1"/>
      <c r="C46" s="1"/>
      <c r="D46" s="1" t="s">
        <v>82</v>
      </c>
      <c r="E46" s="1"/>
      <c r="F46" s="2">
        <f>ROUND(SUM(F43:F45),5)</f>
        <v>571.44000000000005</v>
      </c>
      <c r="G46" s="2">
        <f>ROUND(SUM(G43:G45),5)</f>
        <v>689.33</v>
      </c>
      <c r="H46" s="2">
        <f>ROUND(SUM(H43:H45),5)</f>
        <v>408.8</v>
      </c>
      <c r="I46" s="2">
        <f>ROUND(SUM(I43:I45),5)</f>
        <v>1259.83</v>
      </c>
      <c r="J46" s="2">
        <f>ROUND(SUM(J43:J45),5)</f>
        <v>122.86</v>
      </c>
      <c r="K46" s="2">
        <f>ROUND(SUM(F46:J46),5)</f>
        <v>3052.26</v>
      </c>
    </row>
    <row r="47" spans="1:11" ht="25.5" customHeight="1">
      <c r="A47" s="1"/>
      <c r="B47" s="1"/>
      <c r="C47" s="1"/>
      <c r="D47" s="1" t="s">
        <v>94</v>
      </c>
      <c r="E47" s="1"/>
      <c r="F47" s="2"/>
      <c r="G47" s="2"/>
      <c r="H47" s="2"/>
      <c r="I47" s="2"/>
      <c r="J47" s="2"/>
      <c r="K47" s="2"/>
    </row>
    <row r="48" spans="1:11">
      <c r="A48" s="1"/>
      <c r="B48" s="1"/>
      <c r="C48" s="1"/>
      <c r="D48" s="1"/>
      <c r="E48" s="1" t="s">
        <v>95</v>
      </c>
      <c r="F48" s="2">
        <v>3504.97</v>
      </c>
      <c r="G48" s="2">
        <v>3308.33</v>
      </c>
      <c r="H48" s="2">
        <v>3732.26</v>
      </c>
      <c r="I48" s="2">
        <v>3314.39</v>
      </c>
      <c r="J48" s="2">
        <v>3419.34</v>
      </c>
      <c r="K48" s="2">
        <f t="shared" ref="K48:K54" si="3">ROUND(SUM(F48:J48),5)</f>
        <v>17279.29</v>
      </c>
    </row>
    <row r="49" spans="1:11">
      <c r="A49" s="1"/>
      <c r="B49" s="1"/>
      <c r="C49" s="1"/>
      <c r="D49" s="1"/>
      <c r="E49" s="1" t="s">
        <v>153</v>
      </c>
      <c r="F49" s="2">
        <v>0</v>
      </c>
      <c r="G49" s="2">
        <v>90</v>
      </c>
      <c r="H49" s="2">
        <v>0</v>
      </c>
      <c r="I49" s="2">
        <v>202.8</v>
      </c>
      <c r="J49" s="2">
        <v>0</v>
      </c>
      <c r="K49" s="2">
        <f t="shared" si="3"/>
        <v>292.8</v>
      </c>
    </row>
    <row r="50" spans="1:11">
      <c r="A50" s="1"/>
      <c r="B50" s="1"/>
      <c r="C50" s="1"/>
      <c r="D50" s="1"/>
      <c r="E50" s="1" t="s">
        <v>154</v>
      </c>
      <c r="F50" s="2">
        <v>0</v>
      </c>
      <c r="G50" s="2">
        <v>0</v>
      </c>
      <c r="H50" s="2">
        <v>1028.97</v>
      </c>
      <c r="I50" s="2">
        <v>0</v>
      </c>
      <c r="J50" s="2">
        <v>0</v>
      </c>
      <c r="K50" s="2">
        <f t="shared" si="3"/>
        <v>1028.97</v>
      </c>
    </row>
    <row r="51" spans="1:11" ht="13.5" thickBot="1">
      <c r="A51" s="1"/>
      <c r="B51" s="1"/>
      <c r="C51" s="1"/>
      <c r="D51" s="1"/>
      <c r="E51" s="1" t="s">
        <v>155</v>
      </c>
      <c r="F51" s="3">
        <v>500</v>
      </c>
      <c r="G51" s="3">
        <v>2000</v>
      </c>
      <c r="H51" s="3">
        <v>0</v>
      </c>
      <c r="I51" s="3">
        <v>500</v>
      </c>
      <c r="J51" s="3">
        <v>0</v>
      </c>
      <c r="K51" s="3">
        <f t="shared" si="3"/>
        <v>3000</v>
      </c>
    </row>
    <row r="52" spans="1:11" ht="13.5" thickBot="1">
      <c r="A52" s="1"/>
      <c r="B52" s="1"/>
      <c r="C52" s="1"/>
      <c r="D52" s="1" t="s">
        <v>96</v>
      </c>
      <c r="E52" s="1"/>
      <c r="F52" s="4">
        <f>ROUND(SUM(F47:F51),5)</f>
        <v>4004.97</v>
      </c>
      <c r="G52" s="4">
        <f>ROUND(SUM(G47:G51),5)</f>
        <v>5398.33</v>
      </c>
      <c r="H52" s="4">
        <f>ROUND(SUM(H47:H51),5)</f>
        <v>4761.2299999999996</v>
      </c>
      <c r="I52" s="4">
        <f>ROUND(SUM(I47:I51),5)</f>
        <v>4017.19</v>
      </c>
      <c r="J52" s="4">
        <f>ROUND(SUM(J47:J51),5)</f>
        <v>3419.34</v>
      </c>
      <c r="K52" s="4">
        <f t="shared" si="3"/>
        <v>21601.06</v>
      </c>
    </row>
    <row r="53" spans="1:11" ht="25.5" customHeight="1" thickBot="1">
      <c r="A53" s="1"/>
      <c r="B53" s="1"/>
      <c r="C53" s="1" t="s">
        <v>111</v>
      </c>
      <c r="D53" s="1"/>
      <c r="E53" s="1"/>
      <c r="F53" s="4">
        <f>ROUND(F8+F15+F22+F25+F36+F42+F46+F52,5)</f>
        <v>11740.97</v>
      </c>
      <c r="G53" s="4">
        <f>ROUND(G8+G15+G22+G25+G36+G42+G46+G52,5)</f>
        <v>22592.79</v>
      </c>
      <c r="H53" s="4">
        <f>ROUND(H8+H15+H22+H25+H36+H42+H46+H52,5)</f>
        <v>11991.01</v>
      </c>
      <c r="I53" s="4">
        <f>ROUND(I8+I15+I22+I25+I36+I42+I46+I52,5)</f>
        <v>9507.75</v>
      </c>
      <c r="J53" s="4">
        <f>ROUND(J8+J15+J22+J25+J36+J42+J46+J52,5)</f>
        <v>12661.85</v>
      </c>
      <c r="K53" s="4">
        <f t="shared" si="3"/>
        <v>68494.37</v>
      </c>
    </row>
    <row r="54" spans="1:11" ht="25.5" customHeight="1">
      <c r="A54" s="1"/>
      <c r="B54" s="1" t="s">
        <v>97</v>
      </c>
      <c r="C54" s="1"/>
      <c r="D54" s="1"/>
      <c r="E54" s="1"/>
      <c r="F54" s="2">
        <f>ROUND(F7-F53,5)</f>
        <v>98536.6</v>
      </c>
      <c r="G54" s="2">
        <f>ROUND(G7-G53,5)</f>
        <v>101815.95</v>
      </c>
      <c r="H54" s="2">
        <f>ROUND(H7-H53,5)</f>
        <v>98488.73</v>
      </c>
      <c r="I54" s="2">
        <f>ROUND(I7-I53,5)</f>
        <v>104470.33</v>
      </c>
      <c r="J54" s="2">
        <f>ROUND(J7-J53,5)</f>
        <v>81344.960000000006</v>
      </c>
      <c r="K54" s="2">
        <f t="shared" si="3"/>
        <v>484656.57</v>
      </c>
    </row>
    <row r="55" spans="1:11" ht="25.5" customHeight="1">
      <c r="A55" s="1"/>
      <c r="B55" s="1"/>
      <c r="C55" s="1" t="s">
        <v>112</v>
      </c>
      <c r="D55" s="1"/>
      <c r="E55" s="1"/>
      <c r="F55" s="2"/>
      <c r="G55" s="2"/>
      <c r="H55" s="2"/>
      <c r="I55" s="2"/>
      <c r="J55" s="2"/>
      <c r="K55" s="2"/>
    </row>
    <row r="56" spans="1:11">
      <c r="A56" s="1"/>
      <c r="B56" s="1"/>
      <c r="C56" s="1"/>
      <c r="D56" s="1" t="s">
        <v>98</v>
      </c>
      <c r="E56" s="1"/>
      <c r="F56" s="2"/>
      <c r="G56" s="2"/>
      <c r="H56" s="2"/>
      <c r="I56" s="2"/>
      <c r="J56" s="2"/>
      <c r="K56" s="2"/>
    </row>
    <row r="57" spans="1:11" ht="13.5" thickBot="1">
      <c r="A57" s="1"/>
      <c r="B57" s="1"/>
      <c r="C57" s="1"/>
      <c r="D57" s="1"/>
      <c r="E57" s="1" t="s">
        <v>99</v>
      </c>
      <c r="F57" s="3">
        <v>77818.960000000006</v>
      </c>
      <c r="G57" s="3">
        <v>77818.960000000006</v>
      </c>
      <c r="H57" s="3">
        <v>77818.960000000006</v>
      </c>
      <c r="I57" s="3">
        <v>77818.960000000006</v>
      </c>
      <c r="J57" s="3">
        <v>77818.960000000006</v>
      </c>
      <c r="K57" s="3">
        <f>ROUND(SUM(F57:J57),5)</f>
        <v>389094.8</v>
      </c>
    </row>
    <row r="58" spans="1:11">
      <c r="A58" s="1"/>
      <c r="B58" s="1"/>
      <c r="C58" s="1"/>
      <c r="D58" s="1" t="s">
        <v>100</v>
      </c>
      <c r="E58" s="1"/>
      <c r="F58" s="2">
        <f>ROUND(SUM(F56:F57),5)</f>
        <v>77818.960000000006</v>
      </c>
      <c r="G58" s="2">
        <f>ROUND(SUM(G56:G57),5)</f>
        <v>77818.960000000006</v>
      </c>
      <c r="H58" s="2">
        <f>ROUND(SUM(H56:H57),5)</f>
        <v>77818.960000000006</v>
      </c>
      <c r="I58" s="2">
        <f>ROUND(SUM(I56:I57),5)</f>
        <v>77818.960000000006</v>
      </c>
      <c r="J58" s="2">
        <f>ROUND(SUM(J56:J57),5)</f>
        <v>77818.960000000006</v>
      </c>
      <c r="K58" s="2">
        <f>ROUND(SUM(F58:J58),5)</f>
        <v>389094.8</v>
      </c>
    </row>
    <row r="59" spans="1:11" ht="25.5" customHeight="1">
      <c r="A59" s="1"/>
      <c r="B59" s="1"/>
      <c r="C59" s="1"/>
      <c r="D59" s="1" t="s">
        <v>164</v>
      </c>
      <c r="E59" s="1"/>
      <c r="F59" s="2"/>
      <c r="G59" s="2"/>
      <c r="H59" s="2"/>
      <c r="I59" s="2"/>
      <c r="J59" s="2"/>
      <c r="K59" s="2"/>
    </row>
    <row r="60" spans="1:11" ht="13.5" thickBot="1">
      <c r="A60" s="1"/>
      <c r="B60" s="1"/>
      <c r="C60" s="1"/>
      <c r="D60" s="1"/>
      <c r="E60" s="1" t="s">
        <v>165</v>
      </c>
      <c r="F60" s="3">
        <v>0</v>
      </c>
      <c r="G60" s="3">
        <v>1106</v>
      </c>
      <c r="H60" s="3">
        <v>0</v>
      </c>
      <c r="I60" s="3">
        <v>0</v>
      </c>
      <c r="J60" s="3">
        <v>0</v>
      </c>
      <c r="K60" s="3">
        <f>ROUND(SUM(F60:J60),5)</f>
        <v>1106</v>
      </c>
    </row>
    <row r="61" spans="1:11">
      <c r="A61" s="1"/>
      <c r="B61" s="1"/>
      <c r="C61" s="1"/>
      <c r="D61" s="1" t="s">
        <v>166</v>
      </c>
      <c r="E61" s="1"/>
      <c r="F61" s="2">
        <f>ROUND(SUM(F59:F60),5)</f>
        <v>0</v>
      </c>
      <c r="G61" s="2">
        <f>ROUND(SUM(G59:G60),5)</f>
        <v>1106</v>
      </c>
      <c r="H61" s="2">
        <f>ROUND(SUM(H59:H60),5)</f>
        <v>0</v>
      </c>
      <c r="I61" s="2">
        <f>ROUND(SUM(I59:I60),5)</f>
        <v>0</v>
      </c>
      <c r="J61" s="2">
        <f>ROUND(SUM(J59:J60),5)</f>
        <v>0</v>
      </c>
      <c r="K61" s="2">
        <f>ROUND(SUM(F61:J61),5)</f>
        <v>1106</v>
      </c>
    </row>
    <row r="62" spans="1:11" ht="25.5" customHeight="1">
      <c r="A62" s="1"/>
      <c r="B62" s="1"/>
      <c r="C62" s="1"/>
      <c r="D62" s="1" t="s">
        <v>105</v>
      </c>
      <c r="E62" s="1"/>
      <c r="F62" s="2"/>
      <c r="G62" s="2"/>
      <c r="H62" s="2"/>
      <c r="I62" s="2"/>
      <c r="J62" s="2"/>
      <c r="K62" s="2"/>
    </row>
    <row r="63" spans="1:11">
      <c r="A63" s="1"/>
      <c r="B63" s="1"/>
      <c r="C63" s="1"/>
      <c r="D63" s="1"/>
      <c r="E63" s="1" t="s">
        <v>106</v>
      </c>
      <c r="F63" s="2">
        <v>81.12</v>
      </c>
      <c r="G63" s="2">
        <v>113.53</v>
      </c>
      <c r="H63" s="2">
        <v>202.41</v>
      </c>
      <c r="I63" s="2">
        <v>100.67</v>
      </c>
      <c r="J63" s="2">
        <v>71.819999999999993</v>
      </c>
      <c r="K63" s="2">
        <f>ROUND(SUM(F63:J63),5)</f>
        <v>569.54999999999995</v>
      </c>
    </row>
    <row r="64" spans="1:11" ht="13.5" thickBot="1">
      <c r="A64" s="1"/>
      <c r="B64" s="1"/>
      <c r="C64" s="1"/>
      <c r="D64" s="1"/>
      <c r="E64" s="1" t="s">
        <v>167</v>
      </c>
      <c r="F64" s="3">
        <v>0</v>
      </c>
      <c r="G64" s="3">
        <v>0</v>
      </c>
      <c r="H64" s="3">
        <v>0</v>
      </c>
      <c r="I64" s="3">
        <v>957.42</v>
      </c>
      <c r="J64" s="3">
        <v>0</v>
      </c>
      <c r="K64" s="3">
        <f>ROUND(SUM(F64:J64),5)</f>
        <v>957.42</v>
      </c>
    </row>
    <row r="65" spans="1:11" ht="13.5" thickBot="1">
      <c r="A65" s="1"/>
      <c r="B65" s="1"/>
      <c r="C65" s="1"/>
      <c r="D65" s="1" t="s">
        <v>108</v>
      </c>
      <c r="E65" s="1"/>
      <c r="F65" s="4">
        <f>ROUND(SUM(F62:F64),5)</f>
        <v>81.12</v>
      </c>
      <c r="G65" s="4">
        <f>ROUND(SUM(G62:G64),5)</f>
        <v>113.53</v>
      </c>
      <c r="H65" s="4">
        <f>ROUND(SUM(H62:H64),5)</f>
        <v>202.41</v>
      </c>
      <c r="I65" s="4">
        <f>ROUND(SUM(I62:I64),5)</f>
        <v>1058.0899999999999</v>
      </c>
      <c r="J65" s="4">
        <f>ROUND(SUM(J62:J64),5)</f>
        <v>71.819999999999993</v>
      </c>
      <c r="K65" s="4">
        <f>ROUND(SUM(F65:J65),5)</f>
        <v>1526.97</v>
      </c>
    </row>
    <row r="66" spans="1:11" ht="25.5" customHeight="1" thickBot="1">
      <c r="A66" s="1"/>
      <c r="B66" s="1"/>
      <c r="C66" s="1" t="s">
        <v>111</v>
      </c>
      <c r="D66" s="1"/>
      <c r="E66" s="1"/>
      <c r="F66" s="4">
        <f>ROUND(F55+F58+F61+F65,5)</f>
        <v>77900.08</v>
      </c>
      <c r="G66" s="4">
        <f>ROUND(G55+G58+G61+G65,5)</f>
        <v>79038.490000000005</v>
      </c>
      <c r="H66" s="4">
        <f>ROUND(H55+H58+H61+H65,5)</f>
        <v>78021.37</v>
      </c>
      <c r="I66" s="4">
        <f>ROUND(I55+I58+I61+I65,5)</f>
        <v>78877.05</v>
      </c>
      <c r="J66" s="4">
        <f>ROUND(J55+J58+J61+J65,5)</f>
        <v>77890.78</v>
      </c>
      <c r="K66" s="4">
        <f>ROUND(SUM(F66:J66),5)</f>
        <v>391727.77</v>
      </c>
    </row>
    <row r="67" spans="1:11" s="6" customFormat="1" ht="25.5" customHeight="1" thickBot="1">
      <c r="A67" s="1" t="s">
        <v>109</v>
      </c>
      <c r="B67" s="1"/>
      <c r="C67" s="1"/>
      <c r="D67" s="1"/>
      <c r="E67" s="1"/>
      <c r="F67" s="5">
        <f>ROUND(F54-F66,5)</f>
        <v>20636.52</v>
      </c>
      <c r="G67" s="5">
        <f>ROUND(G54-G66,5)</f>
        <v>22777.46</v>
      </c>
      <c r="H67" s="5">
        <f>ROUND(H54-H66,5)</f>
        <v>20467.36</v>
      </c>
      <c r="I67" s="5">
        <f>ROUND(I54-I66,5)</f>
        <v>25593.279999999999</v>
      </c>
      <c r="J67" s="5">
        <f>ROUND(J54-J66,5)</f>
        <v>3454.18</v>
      </c>
      <c r="K67" s="5">
        <f>ROUND(SUM(F67:J67),5)</f>
        <v>92928.8</v>
      </c>
    </row>
    <row r="68" spans="1:11" ht="13.5" thickTop="1"/>
  </sheetData>
  <phoneticPr fontId="3" type="noConversion"/>
  <pageMargins left="0.75" right="0.75" top="1" bottom="1" header="0.25" footer="0.5"/>
  <pageSetup scale="68" fitToHeight="2" orientation="portrait" verticalDpi="0" r:id="rId1"/>
  <headerFooter alignWithMargins="0">
    <oddHeader>&amp;L&amp;"Arial,Bold"&amp;8 2:33 PM
&amp;"Arial,Bold"&amp;8 06/08/09
&amp;"Arial,Bold"&amp;8 Cash Basis&amp;C&amp;"Arial,Bold"&amp;12 Park Place Lakeside, LP
&amp;"Arial,Bold"&amp;14 Monthly Income/Expense Statement
&amp;"Arial,Bold"&amp;10 January through May 2009</oddHeader>
    <oddFooter>&amp;R&amp;"Arial,Bold"&amp;8 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K66"/>
  <sheetViews>
    <sheetView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/>
    </sheetView>
  </sheetViews>
  <sheetFormatPr defaultRowHeight="12.75"/>
  <cols>
    <col min="1" max="4" width="3" style="10" customWidth="1"/>
    <col min="5" max="5" width="27.140625" style="10" customWidth="1"/>
    <col min="6" max="8" width="8.42578125" style="11" bestFit="1" customWidth="1"/>
    <col min="9" max="9" width="9" style="11" bestFit="1" customWidth="1"/>
    <col min="10" max="10" width="8.42578125" style="11" bestFit="1" customWidth="1"/>
    <col min="11" max="11" width="9.28515625" style="11" bestFit="1" customWidth="1"/>
  </cols>
  <sheetData>
    <row r="1" spans="1:11" s="9" customFormat="1" ht="13.5" thickBot="1">
      <c r="A1" s="7"/>
      <c r="B1" s="7"/>
      <c r="C1" s="7"/>
      <c r="D1" s="7"/>
      <c r="E1" s="7"/>
      <c r="F1" s="8" t="s">
        <v>113</v>
      </c>
      <c r="G1" s="8" t="s">
        <v>114</v>
      </c>
      <c r="H1" s="8" t="s">
        <v>115</v>
      </c>
      <c r="I1" s="8" t="s">
        <v>116</v>
      </c>
      <c r="J1" s="8" t="s">
        <v>144</v>
      </c>
      <c r="K1" s="8" t="s">
        <v>12</v>
      </c>
    </row>
    <row r="2" spans="1:11" ht="13.5" thickTop="1">
      <c r="A2" s="1"/>
      <c r="B2" s="1"/>
      <c r="C2" s="1" t="s">
        <v>13</v>
      </c>
      <c r="D2" s="1"/>
      <c r="E2" s="1"/>
      <c r="F2" s="2"/>
      <c r="G2" s="2"/>
      <c r="H2" s="2"/>
      <c r="I2" s="2"/>
      <c r="J2" s="2"/>
      <c r="K2" s="2"/>
    </row>
    <row r="3" spans="1:11">
      <c r="A3" s="1"/>
      <c r="B3" s="1"/>
      <c r="C3" s="1"/>
      <c r="D3" s="1" t="s">
        <v>14</v>
      </c>
      <c r="E3" s="1"/>
      <c r="F3" s="2">
        <v>28213.88</v>
      </c>
      <c r="G3" s="2">
        <v>25936.42</v>
      </c>
      <c r="H3" s="2">
        <v>21901.47</v>
      </c>
      <c r="I3" s="2">
        <v>33031.21</v>
      </c>
      <c r="J3" s="2">
        <v>27615.21</v>
      </c>
      <c r="K3" s="2">
        <f>ROUND(SUM(F3:J3),5)</f>
        <v>136698.19</v>
      </c>
    </row>
    <row r="4" spans="1:11">
      <c r="A4" s="1"/>
      <c r="B4" s="1"/>
      <c r="C4" s="1"/>
      <c r="D4" s="1" t="s">
        <v>15</v>
      </c>
      <c r="E4" s="1"/>
      <c r="F4" s="2">
        <v>6114.58</v>
      </c>
      <c r="G4" s="2">
        <v>4473.1099999999997</v>
      </c>
      <c r="H4" s="2">
        <v>5064.5</v>
      </c>
      <c r="I4" s="2">
        <v>5580.5</v>
      </c>
      <c r="J4" s="2">
        <v>5580.5</v>
      </c>
      <c r="K4" s="2">
        <f>ROUND(SUM(F4:J4),5)</f>
        <v>26813.19</v>
      </c>
    </row>
    <row r="5" spans="1:11">
      <c r="A5" s="1"/>
      <c r="B5" s="1"/>
      <c r="C5" s="1"/>
      <c r="D5" s="1" t="s">
        <v>145</v>
      </c>
      <c r="E5" s="1"/>
      <c r="F5" s="2">
        <v>0</v>
      </c>
      <c r="G5" s="2">
        <v>0</v>
      </c>
      <c r="H5" s="2">
        <v>0</v>
      </c>
      <c r="I5" s="2">
        <v>250</v>
      </c>
      <c r="J5" s="2">
        <v>0</v>
      </c>
      <c r="K5" s="2">
        <f>ROUND(SUM(F5:J5),5)</f>
        <v>250</v>
      </c>
    </row>
    <row r="6" spans="1:11" ht="13.5" thickBot="1">
      <c r="A6" s="1"/>
      <c r="B6" s="1"/>
      <c r="C6" s="1"/>
      <c r="D6" s="1" t="s">
        <v>18</v>
      </c>
      <c r="E6" s="1"/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f>ROUND(SUM(F6:J6),5)</f>
        <v>0</v>
      </c>
    </row>
    <row r="7" spans="1:11">
      <c r="A7" s="1"/>
      <c r="B7" s="1"/>
      <c r="C7" s="1" t="s">
        <v>19</v>
      </c>
      <c r="D7" s="1"/>
      <c r="E7" s="1"/>
      <c r="F7" s="2">
        <f>ROUND(SUM(F2:F6),5)</f>
        <v>34328.46</v>
      </c>
      <c r="G7" s="2">
        <f>ROUND(SUM(G2:G6),5)</f>
        <v>30409.53</v>
      </c>
      <c r="H7" s="2">
        <f>ROUND(SUM(H2:H6),5)</f>
        <v>26965.97</v>
      </c>
      <c r="I7" s="2">
        <f>ROUND(SUM(I2:I6),5)</f>
        <v>38861.71</v>
      </c>
      <c r="J7" s="2">
        <f>ROUND(SUM(J2:J6),5)</f>
        <v>33195.71</v>
      </c>
      <c r="K7" s="2">
        <f>ROUND(SUM(F7:J7),5)</f>
        <v>163761.38</v>
      </c>
    </row>
    <row r="8" spans="1:11" ht="25.5" customHeight="1">
      <c r="A8" s="1"/>
      <c r="B8" s="1"/>
      <c r="C8" s="1" t="s">
        <v>110</v>
      </c>
      <c r="D8" s="1"/>
      <c r="E8" s="1"/>
      <c r="F8" s="2"/>
      <c r="G8" s="2"/>
      <c r="H8" s="2"/>
      <c r="I8" s="2"/>
      <c r="J8" s="2"/>
      <c r="K8" s="2"/>
    </row>
    <row r="9" spans="1:11">
      <c r="A9" s="1"/>
      <c r="B9" s="1"/>
      <c r="C9" s="1"/>
      <c r="D9" s="1" t="s">
        <v>20</v>
      </c>
      <c r="E9" s="1"/>
      <c r="F9" s="2"/>
      <c r="G9" s="2"/>
      <c r="H9" s="2"/>
      <c r="I9" s="2"/>
      <c r="J9" s="2"/>
      <c r="K9" s="2"/>
    </row>
    <row r="10" spans="1:11">
      <c r="A10" s="1"/>
      <c r="B10" s="1"/>
      <c r="C10" s="1"/>
      <c r="D10" s="1"/>
      <c r="E10" s="1" t="s">
        <v>122</v>
      </c>
      <c r="F10" s="2">
        <v>283.60000000000002</v>
      </c>
      <c r="G10" s="2">
        <v>379.93</v>
      </c>
      <c r="H10" s="2">
        <v>307.14999999999998</v>
      </c>
      <c r="I10" s="2">
        <v>313.94</v>
      </c>
      <c r="J10" s="2">
        <v>285.02999999999997</v>
      </c>
      <c r="K10" s="2">
        <f>ROUND(SUM(F10:J10),5)</f>
        <v>1569.65</v>
      </c>
    </row>
    <row r="11" spans="1:11">
      <c r="A11" s="1"/>
      <c r="B11" s="1"/>
      <c r="C11" s="1"/>
      <c r="D11" s="1"/>
      <c r="E11" s="1" t="s">
        <v>123</v>
      </c>
      <c r="F11" s="2">
        <v>914.31</v>
      </c>
      <c r="G11" s="2">
        <v>2088.0300000000002</v>
      </c>
      <c r="H11" s="2">
        <v>842.3</v>
      </c>
      <c r="I11" s="2">
        <v>2088.0300000000002</v>
      </c>
      <c r="J11" s="2">
        <v>1537.03</v>
      </c>
      <c r="K11" s="2">
        <f>ROUND(SUM(F11:J11),5)</f>
        <v>7469.7</v>
      </c>
    </row>
    <row r="12" spans="1:11" ht="13.5" thickBot="1">
      <c r="A12" s="1"/>
      <c r="B12" s="1"/>
      <c r="C12" s="1"/>
      <c r="D12" s="1"/>
      <c r="E12" s="1" t="s">
        <v>146</v>
      </c>
      <c r="F12" s="3">
        <v>468.4</v>
      </c>
      <c r="G12" s="3">
        <v>0</v>
      </c>
      <c r="H12" s="3">
        <v>533.45000000000005</v>
      </c>
      <c r="I12" s="3">
        <v>0</v>
      </c>
      <c r="J12" s="3">
        <v>479.16</v>
      </c>
      <c r="K12" s="3">
        <f>ROUND(SUM(F12:J12),5)</f>
        <v>1481.01</v>
      </c>
    </row>
    <row r="13" spans="1:11">
      <c r="A13" s="1"/>
      <c r="B13" s="1"/>
      <c r="C13" s="1"/>
      <c r="D13" s="1" t="s">
        <v>36</v>
      </c>
      <c r="E13" s="1"/>
      <c r="F13" s="2">
        <f>ROUND(SUM(F9:F12),5)</f>
        <v>1666.31</v>
      </c>
      <c r="G13" s="2">
        <f>ROUND(SUM(G9:G12),5)</f>
        <v>2467.96</v>
      </c>
      <c r="H13" s="2">
        <f>ROUND(SUM(H9:H12),5)</f>
        <v>1682.9</v>
      </c>
      <c r="I13" s="2">
        <f>ROUND(SUM(I9:I12),5)</f>
        <v>2401.9699999999998</v>
      </c>
      <c r="J13" s="2">
        <f>ROUND(SUM(J9:J12),5)</f>
        <v>2301.2199999999998</v>
      </c>
      <c r="K13" s="2">
        <f>ROUND(SUM(F13:J13),5)</f>
        <v>10520.36</v>
      </c>
    </row>
    <row r="14" spans="1:11" ht="25.5" customHeight="1">
      <c r="A14" s="1"/>
      <c r="B14" s="1"/>
      <c r="C14" s="1"/>
      <c r="D14" s="1" t="s">
        <v>37</v>
      </c>
      <c r="E14" s="1"/>
      <c r="F14" s="2"/>
      <c r="G14" s="2"/>
      <c r="H14" s="2"/>
      <c r="I14" s="2"/>
      <c r="J14" s="2"/>
      <c r="K14" s="2"/>
    </row>
    <row r="15" spans="1:11">
      <c r="A15" s="1"/>
      <c r="B15" s="1"/>
      <c r="C15" s="1"/>
      <c r="D15" s="1"/>
      <c r="E15" s="1" t="s">
        <v>38</v>
      </c>
      <c r="F15" s="2">
        <v>0</v>
      </c>
      <c r="G15" s="2">
        <v>666.75</v>
      </c>
      <c r="H15" s="2">
        <v>635</v>
      </c>
      <c r="I15" s="2">
        <v>1333.5</v>
      </c>
      <c r="J15" s="2">
        <v>635</v>
      </c>
      <c r="K15" s="2">
        <f>ROUND(SUM(F15:J15),5)</f>
        <v>3270.25</v>
      </c>
    </row>
    <row r="16" spans="1:11" ht="13.5" thickBot="1">
      <c r="A16" s="1"/>
      <c r="B16" s="1"/>
      <c r="C16" s="1"/>
      <c r="D16" s="1"/>
      <c r="E16" s="1" t="s">
        <v>147</v>
      </c>
      <c r="F16" s="3">
        <v>0</v>
      </c>
      <c r="G16" s="3">
        <v>0</v>
      </c>
      <c r="H16" s="3">
        <v>70</v>
      </c>
      <c r="I16" s="3">
        <v>0</v>
      </c>
      <c r="J16" s="3">
        <v>0</v>
      </c>
      <c r="K16" s="3">
        <f>ROUND(SUM(F16:J16),5)</f>
        <v>70</v>
      </c>
    </row>
    <row r="17" spans="1:11">
      <c r="A17" s="1"/>
      <c r="B17" s="1"/>
      <c r="C17" s="1"/>
      <c r="D17" s="1" t="s">
        <v>43</v>
      </c>
      <c r="E17" s="1"/>
      <c r="F17" s="2">
        <f>ROUND(SUM(F14:F16),5)</f>
        <v>0</v>
      </c>
      <c r="G17" s="2">
        <f>ROUND(SUM(G14:G16),5)</f>
        <v>666.75</v>
      </c>
      <c r="H17" s="2">
        <f>ROUND(SUM(H14:H16),5)</f>
        <v>705</v>
      </c>
      <c r="I17" s="2">
        <f>ROUND(SUM(I14:I16),5)</f>
        <v>1333.5</v>
      </c>
      <c r="J17" s="2">
        <f>ROUND(SUM(J14:J16),5)</f>
        <v>635</v>
      </c>
      <c r="K17" s="2">
        <f>ROUND(SUM(F17:J17),5)</f>
        <v>3340.25</v>
      </c>
    </row>
    <row r="18" spans="1:11" ht="25.5" customHeight="1">
      <c r="A18" s="1"/>
      <c r="B18" s="1"/>
      <c r="C18" s="1"/>
      <c r="D18" s="1" t="s">
        <v>44</v>
      </c>
      <c r="E18" s="1"/>
      <c r="F18" s="2"/>
      <c r="G18" s="2"/>
      <c r="H18" s="2"/>
      <c r="I18" s="2"/>
      <c r="J18" s="2"/>
      <c r="K18" s="2"/>
    </row>
    <row r="19" spans="1:11">
      <c r="A19" s="1"/>
      <c r="B19" s="1"/>
      <c r="C19" s="1"/>
      <c r="D19" s="1"/>
      <c r="E19" s="1" t="s">
        <v>45</v>
      </c>
      <c r="F19" s="2">
        <v>689</v>
      </c>
      <c r="G19" s="2">
        <v>700</v>
      </c>
      <c r="H19" s="2">
        <v>700</v>
      </c>
      <c r="I19" s="2">
        <v>700</v>
      </c>
      <c r="J19" s="2">
        <v>700</v>
      </c>
      <c r="K19" s="2">
        <f>ROUND(SUM(F19:J19),5)</f>
        <v>3489</v>
      </c>
    </row>
    <row r="20" spans="1:11" ht="13.5" thickBot="1">
      <c r="A20" s="1"/>
      <c r="B20" s="1"/>
      <c r="C20" s="1"/>
      <c r="D20" s="1"/>
      <c r="E20" s="1" t="s">
        <v>46</v>
      </c>
      <c r="F20" s="3">
        <v>0</v>
      </c>
      <c r="G20" s="3">
        <v>0</v>
      </c>
      <c r="H20" s="3">
        <v>0</v>
      </c>
      <c r="I20" s="3">
        <v>280</v>
      </c>
      <c r="J20" s="3">
        <v>0</v>
      </c>
      <c r="K20" s="3">
        <f>ROUND(SUM(F20:J20),5)</f>
        <v>280</v>
      </c>
    </row>
    <row r="21" spans="1:11">
      <c r="A21" s="1"/>
      <c r="B21" s="1"/>
      <c r="C21" s="1"/>
      <c r="D21" s="1" t="s">
        <v>48</v>
      </c>
      <c r="E21" s="1"/>
      <c r="F21" s="2">
        <f>ROUND(SUM(F18:F20),5)</f>
        <v>689</v>
      </c>
      <c r="G21" s="2">
        <f>ROUND(SUM(G18:G20),5)</f>
        <v>700</v>
      </c>
      <c r="H21" s="2">
        <f>ROUND(SUM(H18:H20),5)</f>
        <v>700</v>
      </c>
      <c r="I21" s="2">
        <f>ROUND(SUM(I18:I20),5)</f>
        <v>980</v>
      </c>
      <c r="J21" s="2">
        <f>ROUND(SUM(J18:J20),5)</f>
        <v>700</v>
      </c>
      <c r="K21" s="2">
        <f>ROUND(SUM(F21:J21),5)</f>
        <v>3769</v>
      </c>
    </row>
    <row r="22" spans="1:11" ht="25.5" customHeight="1">
      <c r="A22" s="1"/>
      <c r="B22" s="1"/>
      <c r="C22" s="1"/>
      <c r="D22" s="1" t="s">
        <v>49</v>
      </c>
      <c r="E22" s="1"/>
      <c r="F22" s="2"/>
      <c r="G22" s="2"/>
      <c r="H22" s="2"/>
      <c r="I22" s="2"/>
      <c r="J22" s="2"/>
      <c r="K22" s="2"/>
    </row>
    <row r="23" spans="1:11">
      <c r="A23" s="1"/>
      <c r="B23" s="1"/>
      <c r="C23" s="1"/>
      <c r="D23" s="1"/>
      <c r="E23" s="1" t="s">
        <v>50</v>
      </c>
      <c r="F23" s="2">
        <v>278.5</v>
      </c>
      <c r="G23" s="2">
        <v>300</v>
      </c>
      <c r="H23" s="2">
        <v>300</v>
      </c>
      <c r="I23" s="2">
        <v>300</v>
      </c>
      <c r="J23" s="2">
        <v>300</v>
      </c>
      <c r="K23" s="2">
        <f t="shared" ref="K23:K29" si="0">ROUND(SUM(F23:J23),5)</f>
        <v>1478.5</v>
      </c>
    </row>
    <row r="24" spans="1:11">
      <c r="A24" s="1"/>
      <c r="B24" s="1"/>
      <c r="C24" s="1"/>
      <c r="D24" s="1"/>
      <c r="E24" s="1" t="s">
        <v>148</v>
      </c>
      <c r="F24" s="2">
        <v>153.5</v>
      </c>
      <c r="G24" s="2">
        <v>150</v>
      </c>
      <c r="H24" s="2">
        <v>150</v>
      </c>
      <c r="I24" s="2">
        <v>150</v>
      </c>
      <c r="J24" s="2">
        <v>150</v>
      </c>
      <c r="K24" s="2">
        <f t="shared" si="0"/>
        <v>753.5</v>
      </c>
    </row>
    <row r="25" spans="1:11">
      <c r="A25" s="1"/>
      <c r="B25" s="1"/>
      <c r="C25" s="1"/>
      <c r="D25" s="1"/>
      <c r="E25" s="1" t="s">
        <v>149</v>
      </c>
      <c r="F25" s="2">
        <v>3857.78</v>
      </c>
      <c r="G25" s="2">
        <v>1966.52</v>
      </c>
      <c r="H25" s="2">
        <v>0</v>
      </c>
      <c r="I25" s="2">
        <v>3915.38</v>
      </c>
      <c r="J25" s="2">
        <v>1960.04</v>
      </c>
      <c r="K25" s="2">
        <f t="shared" si="0"/>
        <v>11699.72</v>
      </c>
    </row>
    <row r="26" spans="1:11">
      <c r="A26" s="1"/>
      <c r="B26" s="1"/>
      <c r="C26" s="1"/>
      <c r="D26" s="1"/>
      <c r="E26" s="1" t="s">
        <v>54</v>
      </c>
      <c r="F26" s="2">
        <v>0</v>
      </c>
      <c r="G26" s="2">
        <v>0</v>
      </c>
      <c r="H26" s="2">
        <v>0</v>
      </c>
      <c r="I26" s="2">
        <v>0</v>
      </c>
      <c r="J26" s="2">
        <v>72.5</v>
      </c>
      <c r="K26" s="2">
        <f t="shared" si="0"/>
        <v>72.5</v>
      </c>
    </row>
    <row r="27" spans="1:11">
      <c r="A27" s="1"/>
      <c r="B27" s="1"/>
      <c r="C27" s="1"/>
      <c r="D27" s="1"/>
      <c r="E27" s="1" t="s">
        <v>150</v>
      </c>
      <c r="F27" s="2">
        <v>481.5</v>
      </c>
      <c r="G27" s="2">
        <v>400</v>
      </c>
      <c r="H27" s="2">
        <v>400</v>
      </c>
      <c r="I27" s="2">
        <v>450</v>
      </c>
      <c r="J27" s="2">
        <v>450</v>
      </c>
      <c r="K27" s="2">
        <f t="shared" si="0"/>
        <v>2181.5</v>
      </c>
    </row>
    <row r="28" spans="1:11" ht="13.5" thickBot="1">
      <c r="A28" s="1"/>
      <c r="B28" s="1"/>
      <c r="C28" s="1"/>
      <c r="D28" s="1"/>
      <c r="E28" s="1" t="s">
        <v>56</v>
      </c>
      <c r="F28" s="3">
        <v>0</v>
      </c>
      <c r="G28" s="3">
        <v>210</v>
      </c>
      <c r="H28" s="3">
        <v>0</v>
      </c>
      <c r="I28" s="3">
        <v>210</v>
      </c>
      <c r="J28" s="3">
        <v>105</v>
      </c>
      <c r="K28" s="3">
        <f t="shared" si="0"/>
        <v>525</v>
      </c>
    </row>
    <row r="29" spans="1:11">
      <c r="A29" s="1"/>
      <c r="B29" s="1"/>
      <c r="C29" s="1"/>
      <c r="D29" s="1" t="s">
        <v>61</v>
      </c>
      <c r="E29" s="1"/>
      <c r="F29" s="2">
        <f>ROUND(SUM(F22:F28),5)</f>
        <v>4771.28</v>
      </c>
      <c r="G29" s="2">
        <f>ROUND(SUM(G22:G28),5)</f>
        <v>3026.52</v>
      </c>
      <c r="H29" s="2">
        <f>ROUND(SUM(H22:H28),5)</f>
        <v>850</v>
      </c>
      <c r="I29" s="2">
        <f>ROUND(SUM(I22:I28),5)</f>
        <v>5025.38</v>
      </c>
      <c r="J29" s="2">
        <f>ROUND(SUM(J22:J28),5)</f>
        <v>3037.54</v>
      </c>
      <c r="K29" s="2">
        <f t="shared" si="0"/>
        <v>16710.72</v>
      </c>
    </row>
    <row r="30" spans="1:11" ht="25.5" customHeight="1">
      <c r="A30" s="1"/>
      <c r="B30" s="1"/>
      <c r="C30" s="1"/>
      <c r="D30" s="1" t="s">
        <v>62</v>
      </c>
      <c r="E30" s="1"/>
      <c r="F30" s="2"/>
      <c r="G30" s="2"/>
      <c r="H30" s="2"/>
      <c r="I30" s="2"/>
      <c r="J30" s="2"/>
      <c r="K30" s="2"/>
    </row>
    <row r="31" spans="1:11">
      <c r="A31" s="1"/>
      <c r="B31" s="1"/>
      <c r="C31" s="1"/>
      <c r="D31" s="1"/>
      <c r="E31" s="1" t="s">
        <v>64</v>
      </c>
      <c r="F31" s="2">
        <v>0</v>
      </c>
      <c r="G31" s="2">
        <v>0</v>
      </c>
      <c r="H31" s="2">
        <v>0</v>
      </c>
      <c r="I31" s="2">
        <v>297.5</v>
      </c>
      <c r="J31" s="2">
        <v>0</v>
      </c>
      <c r="K31" s="2">
        <f t="shared" ref="K31:K37" si="1">ROUND(SUM(F31:J31),5)</f>
        <v>297.5</v>
      </c>
    </row>
    <row r="32" spans="1:11">
      <c r="A32" s="1"/>
      <c r="B32" s="1"/>
      <c r="C32" s="1"/>
      <c r="D32" s="1"/>
      <c r="E32" s="1" t="s">
        <v>65</v>
      </c>
      <c r="F32" s="2">
        <v>0</v>
      </c>
      <c r="G32" s="2">
        <v>148.4</v>
      </c>
      <c r="H32" s="2">
        <v>717.14</v>
      </c>
      <c r="I32" s="2">
        <v>0</v>
      </c>
      <c r="J32" s="2">
        <v>244.16</v>
      </c>
      <c r="K32" s="2">
        <f t="shared" si="1"/>
        <v>1109.7</v>
      </c>
    </row>
    <row r="33" spans="1:11">
      <c r="A33" s="1"/>
      <c r="B33" s="1"/>
      <c r="C33" s="1"/>
      <c r="D33" s="1"/>
      <c r="E33" s="1" t="s">
        <v>66</v>
      </c>
      <c r="F33" s="2">
        <v>0</v>
      </c>
      <c r="G33" s="2">
        <v>0</v>
      </c>
      <c r="H33" s="2">
        <v>1942</v>
      </c>
      <c r="I33" s="2">
        <v>0</v>
      </c>
      <c r="J33" s="2">
        <v>0</v>
      </c>
      <c r="K33" s="2">
        <f t="shared" si="1"/>
        <v>1942</v>
      </c>
    </row>
    <row r="34" spans="1:11">
      <c r="A34" s="1"/>
      <c r="B34" s="1"/>
      <c r="C34" s="1"/>
      <c r="D34" s="1"/>
      <c r="E34" s="1" t="s">
        <v>67</v>
      </c>
      <c r="F34" s="2">
        <v>860</v>
      </c>
      <c r="G34" s="2">
        <v>610</v>
      </c>
      <c r="H34" s="2">
        <v>0</v>
      </c>
      <c r="I34" s="2">
        <v>0</v>
      </c>
      <c r="J34" s="2">
        <v>0</v>
      </c>
      <c r="K34" s="2">
        <f t="shared" si="1"/>
        <v>1470</v>
      </c>
    </row>
    <row r="35" spans="1:11">
      <c r="A35" s="1"/>
      <c r="B35" s="1"/>
      <c r="C35" s="1"/>
      <c r="D35" s="1"/>
      <c r="E35" s="1" t="s">
        <v>72</v>
      </c>
      <c r="F35" s="2">
        <v>0</v>
      </c>
      <c r="G35" s="2">
        <v>5295</v>
      </c>
      <c r="H35" s="2">
        <v>0</v>
      </c>
      <c r="I35" s="2">
        <v>0</v>
      </c>
      <c r="J35" s="2">
        <v>0</v>
      </c>
      <c r="K35" s="2">
        <f t="shared" si="1"/>
        <v>5295</v>
      </c>
    </row>
    <row r="36" spans="1:11" ht="13.5" thickBot="1">
      <c r="A36" s="1"/>
      <c r="B36" s="1"/>
      <c r="C36" s="1"/>
      <c r="D36" s="1"/>
      <c r="E36" s="1" t="s">
        <v>42</v>
      </c>
      <c r="F36" s="3">
        <v>0</v>
      </c>
      <c r="G36" s="3">
        <v>0</v>
      </c>
      <c r="H36" s="3">
        <v>0</v>
      </c>
      <c r="I36" s="3">
        <v>0</v>
      </c>
      <c r="J36" s="3">
        <v>50</v>
      </c>
      <c r="K36" s="3">
        <f t="shared" si="1"/>
        <v>50</v>
      </c>
    </row>
    <row r="37" spans="1:11">
      <c r="A37" s="1"/>
      <c r="B37" s="1"/>
      <c r="C37" s="1"/>
      <c r="D37" s="1" t="s">
        <v>73</v>
      </c>
      <c r="E37" s="1"/>
      <c r="F37" s="2">
        <f>ROUND(SUM(F30:F36),5)</f>
        <v>860</v>
      </c>
      <c r="G37" s="2">
        <f>ROUND(SUM(G30:G36),5)</f>
        <v>6053.4</v>
      </c>
      <c r="H37" s="2">
        <f>ROUND(SUM(H30:H36),5)</f>
        <v>2659.14</v>
      </c>
      <c r="I37" s="2">
        <f>ROUND(SUM(I30:I36),5)</f>
        <v>297.5</v>
      </c>
      <c r="J37" s="2">
        <f>ROUND(SUM(J30:J36),5)</f>
        <v>294.16000000000003</v>
      </c>
      <c r="K37" s="2">
        <f t="shared" si="1"/>
        <v>10164.200000000001</v>
      </c>
    </row>
    <row r="38" spans="1:11" ht="25.5" customHeight="1">
      <c r="A38" s="1"/>
      <c r="B38" s="1"/>
      <c r="C38" s="1"/>
      <c r="D38" s="1" t="s">
        <v>74</v>
      </c>
      <c r="E38" s="1"/>
      <c r="F38" s="2"/>
      <c r="G38" s="2"/>
      <c r="H38" s="2"/>
      <c r="I38" s="2"/>
      <c r="J38" s="2"/>
      <c r="K38" s="2"/>
    </row>
    <row r="39" spans="1:11">
      <c r="A39" s="1"/>
      <c r="B39" s="1"/>
      <c r="C39" s="1"/>
      <c r="D39" s="1"/>
      <c r="E39" s="1" t="s">
        <v>151</v>
      </c>
      <c r="F39" s="2">
        <v>236</v>
      </c>
      <c r="G39" s="2">
        <v>0</v>
      </c>
      <c r="H39" s="2">
        <v>343.25</v>
      </c>
      <c r="I39" s="2">
        <v>145.61000000000001</v>
      </c>
      <c r="J39" s="2">
        <v>0.44</v>
      </c>
      <c r="K39" s="2">
        <f>ROUND(SUM(F39:J39),5)</f>
        <v>725.3</v>
      </c>
    </row>
    <row r="40" spans="1:11" ht="13.5" thickBot="1">
      <c r="A40" s="1"/>
      <c r="B40" s="1"/>
      <c r="C40" s="1"/>
      <c r="D40" s="1"/>
      <c r="E40" s="1" t="s">
        <v>77</v>
      </c>
      <c r="F40" s="3">
        <v>0</v>
      </c>
      <c r="G40" s="3">
        <v>253.62</v>
      </c>
      <c r="H40" s="3">
        <v>0</v>
      </c>
      <c r="I40" s="3">
        <v>0</v>
      </c>
      <c r="J40" s="3">
        <v>96.53</v>
      </c>
      <c r="K40" s="3">
        <f>ROUND(SUM(F40:J40),5)</f>
        <v>350.15</v>
      </c>
    </row>
    <row r="41" spans="1:11">
      <c r="A41" s="1"/>
      <c r="B41" s="1"/>
      <c r="C41" s="1"/>
      <c r="D41" s="1" t="s">
        <v>82</v>
      </c>
      <c r="E41" s="1"/>
      <c r="F41" s="2">
        <f>ROUND(SUM(F38:F40),5)</f>
        <v>236</v>
      </c>
      <c r="G41" s="2">
        <f>ROUND(SUM(G38:G40),5)</f>
        <v>253.62</v>
      </c>
      <c r="H41" s="2">
        <f>ROUND(SUM(H38:H40),5)</f>
        <v>343.25</v>
      </c>
      <c r="I41" s="2">
        <f>ROUND(SUM(I38:I40),5)</f>
        <v>145.61000000000001</v>
      </c>
      <c r="J41" s="2">
        <f>ROUND(SUM(J38:J40),5)</f>
        <v>96.97</v>
      </c>
      <c r="K41" s="2">
        <f>ROUND(SUM(F41:J41),5)</f>
        <v>1075.45</v>
      </c>
    </row>
    <row r="42" spans="1:11" ht="25.5" customHeight="1">
      <c r="A42" s="1"/>
      <c r="B42" s="1"/>
      <c r="C42" s="1"/>
      <c r="D42" s="1" t="s">
        <v>86</v>
      </c>
      <c r="E42" s="1"/>
      <c r="F42" s="2"/>
      <c r="G42" s="2"/>
      <c r="H42" s="2"/>
      <c r="I42" s="2"/>
      <c r="J42" s="2"/>
      <c r="K42" s="2"/>
    </row>
    <row r="43" spans="1:11" ht="13.5" thickBot="1">
      <c r="A43" s="1"/>
      <c r="B43" s="1"/>
      <c r="C43" s="1"/>
      <c r="D43" s="1"/>
      <c r="E43" s="1" t="s">
        <v>152</v>
      </c>
      <c r="F43" s="3">
        <v>0</v>
      </c>
      <c r="G43" s="3">
        <v>0</v>
      </c>
      <c r="H43" s="3">
        <v>0</v>
      </c>
      <c r="I43" s="3">
        <v>28590.33</v>
      </c>
      <c r="J43" s="3">
        <v>0</v>
      </c>
      <c r="K43" s="3">
        <f>ROUND(SUM(F43:J43),5)</f>
        <v>28590.33</v>
      </c>
    </row>
    <row r="44" spans="1:11">
      <c r="A44" s="1"/>
      <c r="B44" s="1"/>
      <c r="C44" s="1"/>
      <c r="D44" s="1" t="s">
        <v>93</v>
      </c>
      <c r="E44" s="1"/>
      <c r="F44" s="2">
        <f>ROUND(SUM(F42:F43),5)</f>
        <v>0</v>
      </c>
      <c r="G44" s="2">
        <f>ROUND(SUM(G42:G43),5)</f>
        <v>0</v>
      </c>
      <c r="H44" s="2">
        <f>ROUND(SUM(H42:H43),5)</f>
        <v>0</v>
      </c>
      <c r="I44" s="2">
        <f>ROUND(SUM(I42:I43),5)</f>
        <v>28590.33</v>
      </c>
      <c r="J44" s="2">
        <f>ROUND(SUM(J42:J43),5)</f>
        <v>0</v>
      </c>
      <c r="K44" s="2">
        <f>ROUND(SUM(F44:J44),5)</f>
        <v>28590.33</v>
      </c>
    </row>
    <row r="45" spans="1:11" ht="25.5" customHeight="1">
      <c r="A45" s="1"/>
      <c r="B45" s="1"/>
      <c r="C45" s="1"/>
      <c r="D45" s="1" t="s">
        <v>94</v>
      </c>
      <c r="E45" s="1"/>
      <c r="F45" s="2"/>
      <c r="G45" s="2"/>
      <c r="H45" s="2"/>
      <c r="I45" s="2"/>
      <c r="J45" s="2"/>
      <c r="K45" s="2"/>
    </row>
    <row r="46" spans="1:11">
      <c r="A46" s="1"/>
      <c r="B46" s="1"/>
      <c r="C46" s="1"/>
      <c r="D46" s="1"/>
      <c r="E46" s="1" t="s">
        <v>95</v>
      </c>
      <c r="F46" s="2">
        <v>1189.0899999999999</v>
      </c>
      <c r="G46" s="2">
        <v>1254.8499999999999</v>
      </c>
      <c r="H46" s="2">
        <v>912.29</v>
      </c>
      <c r="I46" s="2">
        <v>856.98</v>
      </c>
      <c r="J46" s="2">
        <v>1158.3499999999999</v>
      </c>
      <c r="K46" s="2">
        <f t="shared" ref="K46:K52" si="2">ROUND(SUM(F46:J46),5)</f>
        <v>5371.56</v>
      </c>
    </row>
    <row r="47" spans="1:11">
      <c r="A47" s="1"/>
      <c r="B47" s="1"/>
      <c r="C47" s="1"/>
      <c r="D47" s="1"/>
      <c r="E47" s="1" t="s">
        <v>153</v>
      </c>
      <c r="F47" s="2">
        <v>0</v>
      </c>
      <c r="G47" s="2">
        <v>0</v>
      </c>
      <c r="H47" s="2">
        <v>78</v>
      </c>
      <c r="I47" s="2">
        <v>540.79999999999995</v>
      </c>
      <c r="J47" s="2">
        <v>0</v>
      </c>
      <c r="K47" s="2">
        <f t="shared" si="2"/>
        <v>618.79999999999995</v>
      </c>
    </row>
    <row r="48" spans="1:11">
      <c r="A48" s="1"/>
      <c r="B48" s="1"/>
      <c r="C48" s="1"/>
      <c r="D48" s="1"/>
      <c r="E48" s="1" t="s">
        <v>154</v>
      </c>
      <c r="F48" s="2">
        <v>2000</v>
      </c>
      <c r="G48" s="2">
        <v>0</v>
      </c>
      <c r="H48" s="2">
        <v>0</v>
      </c>
      <c r="I48" s="2">
        <v>250</v>
      </c>
      <c r="J48" s="2">
        <v>0</v>
      </c>
      <c r="K48" s="2">
        <f t="shared" si="2"/>
        <v>2250</v>
      </c>
    </row>
    <row r="49" spans="1:11" ht="13.5" thickBot="1">
      <c r="A49" s="1"/>
      <c r="B49" s="1"/>
      <c r="C49" s="1"/>
      <c r="D49" s="1"/>
      <c r="E49" s="1" t="s">
        <v>155</v>
      </c>
      <c r="F49" s="3">
        <v>0</v>
      </c>
      <c r="G49" s="3">
        <v>0</v>
      </c>
      <c r="H49" s="3">
        <v>0</v>
      </c>
      <c r="I49" s="3">
        <v>0</v>
      </c>
      <c r="J49" s="3">
        <v>484.1</v>
      </c>
      <c r="K49" s="3">
        <f t="shared" si="2"/>
        <v>484.1</v>
      </c>
    </row>
    <row r="50" spans="1:11" ht="13.5" thickBot="1">
      <c r="A50" s="1"/>
      <c r="B50" s="1"/>
      <c r="C50" s="1"/>
      <c r="D50" s="1" t="s">
        <v>96</v>
      </c>
      <c r="E50" s="1"/>
      <c r="F50" s="4">
        <f>ROUND(SUM(F45:F49),5)</f>
        <v>3189.09</v>
      </c>
      <c r="G50" s="4">
        <f>ROUND(SUM(G45:G49),5)</f>
        <v>1254.8499999999999</v>
      </c>
      <c r="H50" s="4">
        <f>ROUND(SUM(H45:H49),5)</f>
        <v>990.29</v>
      </c>
      <c r="I50" s="4">
        <f>ROUND(SUM(I45:I49),5)</f>
        <v>1647.78</v>
      </c>
      <c r="J50" s="4">
        <f>ROUND(SUM(J45:J49),5)</f>
        <v>1642.45</v>
      </c>
      <c r="K50" s="4">
        <f t="shared" si="2"/>
        <v>8724.4599999999991</v>
      </c>
    </row>
    <row r="51" spans="1:11" ht="25.5" customHeight="1" thickBot="1">
      <c r="A51" s="1"/>
      <c r="B51" s="1"/>
      <c r="C51" s="1" t="s">
        <v>111</v>
      </c>
      <c r="D51" s="1"/>
      <c r="E51" s="1"/>
      <c r="F51" s="4">
        <f>ROUND(F8+F13+F17+F21+F29+F37+F41+F44+F50,5)</f>
        <v>11411.68</v>
      </c>
      <c r="G51" s="4">
        <f>ROUND(G8+G13+G17+G21+G29+G37+G41+G44+G50,5)</f>
        <v>14423.1</v>
      </c>
      <c r="H51" s="4">
        <f>ROUND(H8+H13+H17+H21+H29+H37+H41+H44+H50,5)</f>
        <v>7930.58</v>
      </c>
      <c r="I51" s="4">
        <f>ROUND(I8+I13+I17+I21+I29+I37+I41+I44+I50,5)</f>
        <v>40422.07</v>
      </c>
      <c r="J51" s="4">
        <f>ROUND(J8+J13+J17+J21+J29+J37+J41+J44+J50,5)</f>
        <v>8707.34</v>
      </c>
      <c r="K51" s="4">
        <f t="shared" si="2"/>
        <v>82894.77</v>
      </c>
    </row>
    <row r="52" spans="1:11" ht="25.5" customHeight="1">
      <c r="A52" s="1"/>
      <c r="B52" s="1" t="s">
        <v>97</v>
      </c>
      <c r="C52" s="1"/>
      <c r="D52" s="1"/>
      <c r="E52" s="1"/>
      <c r="F52" s="2">
        <f>ROUND(F7-F51,5)</f>
        <v>22916.78</v>
      </c>
      <c r="G52" s="2">
        <f>ROUND(G7-G51,5)</f>
        <v>15986.43</v>
      </c>
      <c r="H52" s="2">
        <f>ROUND(H7-H51,5)</f>
        <v>19035.39</v>
      </c>
      <c r="I52" s="2">
        <f>ROUND(I7-I51,5)</f>
        <v>-1560.36</v>
      </c>
      <c r="J52" s="2">
        <f>ROUND(J7-J51,5)</f>
        <v>24488.37</v>
      </c>
      <c r="K52" s="2">
        <f t="shared" si="2"/>
        <v>80866.61</v>
      </c>
    </row>
    <row r="53" spans="1:11" ht="25.5" customHeight="1">
      <c r="A53" s="1"/>
      <c r="B53" s="1"/>
      <c r="C53" s="1" t="s">
        <v>112</v>
      </c>
      <c r="D53" s="1"/>
      <c r="E53" s="1"/>
      <c r="F53" s="2"/>
      <c r="G53" s="2"/>
      <c r="H53" s="2"/>
      <c r="I53" s="2"/>
      <c r="J53" s="2"/>
      <c r="K53" s="2"/>
    </row>
    <row r="54" spans="1:11">
      <c r="A54" s="1"/>
      <c r="B54" s="1"/>
      <c r="C54" s="1"/>
      <c r="D54" s="1" t="s">
        <v>98</v>
      </c>
      <c r="E54" s="1"/>
      <c r="F54" s="2"/>
      <c r="G54" s="2"/>
      <c r="H54" s="2"/>
      <c r="I54" s="2"/>
      <c r="J54" s="2"/>
      <c r="K54" s="2"/>
    </row>
    <row r="55" spans="1:11" ht="13.5" thickBot="1">
      <c r="A55" s="1"/>
      <c r="B55" s="1"/>
      <c r="C55" s="1"/>
      <c r="D55" s="1"/>
      <c r="E55" s="1" t="s">
        <v>99</v>
      </c>
      <c r="F55" s="3">
        <v>22670.63</v>
      </c>
      <c r="G55" s="3">
        <v>22638.720000000001</v>
      </c>
      <c r="H55" s="3">
        <v>20414.79</v>
      </c>
      <c r="I55" s="3">
        <v>22553.34</v>
      </c>
      <c r="J55" s="3">
        <v>21784.16</v>
      </c>
      <c r="K55" s="3">
        <f>ROUND(SUM(F55:J55),5)</f>
        <v>110061.64</v>
      </c>
    </row>
    <row r="56" spans="1:11">
      <c r="A56" s="1"/>
      <c r="B56" s="1"/>
      <c r="C56" s="1"/>
      <c r="D56" s="1" t="s">
        <v>100</v>
      </c>
      <c r="E56" s="1"/>
      <c r="F56" s="2">
        <f>ROUND(SUM(F54:F55),5)</f>
        <v>22670.63</v>
      </c>
      <c r="G56" s="2">
        <f>ROUND(SUM(G54:G55),5)</f>
        <v>22638.720000000001</v>
      </c>
      <c r="H56" s="2">
        <f>ROUND(SUM(H54:H55),5)</f>
        <v>20414.79</v>
      </c>
      <c r="I56" s="2">
        <f>ROUND(SUM(I54:I55),5)</f>
        <v>22553.34</v>
      </c>
      <c r="J56" s="2">
        <f>ROUND(SUM(J54:J55),5)</f>
        <v>21784.16</v>
      </c>
      <c r="K56" s="2">
        <f>ROUND(SUM(F56:J56),5)</f>
        <v>110061.64</v>
      </c>
    </row>
    <row r="57" spans="1:11" ht="25.5" customHeight="1">
      <c r="A57" s="1"/>
      <c r="B57" s="1"/>
      <c r="C57" s="1"/>
      <c r="D57" s="1" t="s">
        <v>156</v>
      </c>
      <c r="E57" s="1"/>
      <c r="F57" s="2"/>
      <c r="G57" s="2"/>
      <c r="H57" s="2"/>
      <c r="I57" s="2"/>
      <c r="J57" s="2"/>
      <c r="K57" s="2"/>
    </row>
    <row r="58" spans="1:11" ht="13.5" thickBot="1">
      <c r="A58" s="1"/>
      <c r="B58" s="1"/>
      <c r="C58" s="1"/>
      <c r="D58" s="1"/>
      <c r="E58" s="1" t="s">
        <v>157</v>
      </c>
      <c r="F58" s="3">
        <v>840</v>
      </c>
      <c r="G58" s="3">
        <v>0</v>
      </c>
      <c r="H58" s="3">
        <v>0</v>
      </c>
      <c r="I58" s="3">
        <v>0</v>
      </c>
      <c r="J58" s="3">
        <v>0</v>
      </c>
      <c r="K58" s="3">
        <f>ROUND(SUM(F58:J58),5)</f>
        <v>840</v>
      </c>
    </row>
    <row r="59" spans="1:11">
      <c r="A59" s="1"/>
      <c r="B59" s="1"/>
      <c r="C59" s="1"/>
      <c r="D59" s="1" t="s">
        <v>158</v>
      </c>
      <c r="E59" s="1"/>
      <c r="F59" s="2">
        <f>ROUND(SUM(F57:F58),5)</f>
        <v>840</v>
      </c>
      <c r="G59" s="2">
        <f>ROUND(SUM(G57:G58),5)</f>
        <v>0</v>
      </c>
      <c r="H59" s="2">
        <f>ROUND(SUM(H57:H58),5)</f>
        <v>0</v>
      </c>
      <c r="I59" s="2">
        <f>ROUND(SUM(I57:I58),5)</f>
        <v>0</v>
      </c>
      <c r="J59" s="2">
        <f>ROUND(SUM(J57:J58),5)</f>
        <v>0</v>
      </c>
      <c r="K59" s="2">
        <f>ROUND(SUM(F59:J59),5)</f>
        <v>840</v>
      </c>
    </row>
    <row r="60" spans="1:11" ht="25.5" customHeight="1">
      <c r="A60" s="1"/>
      <c r="B60" s="1"/>
      <c r="C60" s="1"/>
      <c r="D60" s="1" t="s">
        <v>105</v>
      </c>
      <c r="E60" s="1"/>
      <c r="F60" s="2"/>
      <c r="G60" s="2"/>
      <c r="H60" s="2"/>
      <c r="I60" s="2"/>
      <c r="J60" s="2"/>
      <c r="K60" s="2"/>
    </row>
    <row r="61" spans="1:11">
      <c r="A61" s="1"/>
      <c r="B61" s="1"/>
      <c r="C61" s="1"/>
      <c r="D61" s="1"/>
      <c r="E61" s="1" t="s">
        <v>106</v>
      </c>
      <c r="F61" s="2">
        <v>155.79</v>
      </c>
      <c r="G61" s="2">
        <v>48.87</v>
      </c>
      <c r="H61" s="2">
        <v>37.96</v>
      </c>
      <c r="I61" s="2">
        <v>100.35</v>
      </c>
      <c r="J61" s="2">
        <v>88.77</v>
      </c>
      <c r="K61" s="2">
        <f>ROUND(SUM(F61:J61),5)</f>
        <v>431.74</v>
      </c>
    </row>
    <row r="62" spans="1:11" ht="13.5" thickBot="1">
      <c r="A62" s="1"/>
      <c r="B62" s="1"/>
      <c r="C62" s="1"/>
      <c r="D62" s="1"/>
      <c r="E62" s="1" t="s">
        <v>137</v>
      </c>
      <c r="F62" s="3">
        <v>0</v>
      </c>
      <c r="G62" s="3">
        <v>25</v>
      </c>
      <c r="H62" s="3">
        <v>0</v>
      </c>
      <c r="I62" s="3">
        <v>0</v>
      </c>
      <c r="J62" s="3">
        <v>0</v>
      </c>
      <c r="K62" s="3">
        <f>ROUND(SUM(F62:J62),5)</f>
        <v>25</v>
      </c>
    </row>
    <row r="63" spans="1:11" ht="13.5" thickBot="1">
      <c r="A63" s="1"/>
      <c r="B63" s="1"/>
      <c r="C63" s="1"/>
      <c r="D63" s="1" t="s">
        <v>108</v>
      </c>
      <c r="E63" s="1"/>
      <c r="F63" s="4">
        <f>ROUND(SUM(F60:F62),5)</f>
        <v>155.79</v>
      </c>
      <c r="G63" s="4">
        <f>ROUND(SUM(G60:G62),5)</f>
        <v>73.87</v>
      </c>
      <c r="H63" s="4">
        <f>ROUND(SUM(H60:H62),5)</f>
        <v>37.96</v>
      </c>
      <c r="I63" s="4">
        <f>ROUND(SUM(I60:I62),5)</f>
        <v>100.35</v>
      </c>
      <c r="J63" s="4">
        <f>ROUND(SUM(J60:J62),5)</f>
        <v>88.77</v>
      </c>
      <c r="K63" s="4">
        <f>ROUND(SUM(F63:J63),5)</f>
        <v>456.74</v>
      </c>
    </row>
    <row r="64" spans="1:11" ht="25.5" customHeight="1" thickBot="1">
      <c r="A64" s="1"/>
      <c r="B64" s="1"/>
      <c r="C64" s="1" t="s">
        <v>111</v>
      </c>
      <c r="D64" s="1"/>
      <c r="E64" s="1"/>
      <c r="F64" s="4">
        <f>ROUND(F53+F56+F59+F63,5)</f>
        <v>23666.42</v>
      </c>
      <c r="G64" s="4">
        <f>ROUND(G53+G56+G59+G63,5)</f>
        <v>22712.59</v>
      </c>
      <c r="H64" s="4">
        <f>ROUND(H53+H56+H59+H63,5)</f>
        <v>20452.75</v>
      </c>
      <c r="I64" s="4">
        <f>ROUND(I53+I56+I59+I63,5)</f>
        <v>22653.69</v>
      </c>
      <c r="J64" s="4">
        <f>ROUND(J53+J56+J59+J63,5)</f>
        <v>21872.93</v>
      </c>
      <c r="K64" s="4">
        <f>ROUND(SUM(F64:J64),5)</f>
        <v>111358.38</v>
      </c>
    </row>
    <row r="65" spans="1:11" s="6" customFormat="1" ht="25.5" customHeight="1" thickBot="1">
      <c r="A65" s="1" t="s">
        <v>109</v>
      </c>
      <c r="B65" s="1"/>
      <c r="C65" s="1"/>
      <c r="D65" s="1"/>
      <c r="E65" s="1"/>
      <c r="F65" s="5">
        <f>ROUND(F52-F64,5)</f>
        <v>-749.64</v>
      </c>
      <c r="G65" s="5">
        <f>ROUND(G52-G64,5)</f>
        <v>-6726.16</v>
      </c>
      <c r="H65" s="5">
        <f>ROUND(H52-H64,5)</f>
        <v>-1417.36</v>
      </c>
      <c r="I65" s="5">
        <f>ROUND(I52-I64,5)</f>
        <v>-24214.05</v>
      </c>
      <c r="J65" s="5">
        <f>ROUND(J52-J64,5)</f>
        <v>2615.44</v>
      </c>
      <c r="K65" s="5">
        <f>ROUND(SUM(F65:J65),5)</f>
        <v>-30491.77</v>
      </c>
    </row>
    <row r="66" spans="1:11" ht="13.5" thickTop="1"/>
  </sheetData>
  <phoneticPr fontId="3" type="noConversion"/>
  <pageMargins left="0.75" right="0.75" top="1" bottom="1" header="0.25" footer="0.5"/>
  <pageSetup scale="69" fitToHeight="3" orientation="landscape" verticalDpi="0" r:id="rId1"/>
  <headerFooter alignWithMargins="0">
    <oddHeader>&amp;L&amp;"Arial,Bold"&amp;8 12:25 PM
&amp;"Arial,Bold"&amp;8 06/08/09
&amp;"Arial,Bold"&amp;8 Cash Basis&amp;C&amp;"Arial,Bold"&amp;12 Vintage Park
&amp;"Arial,Bold"&amp;14 Monthly Income/Expense Statement
&amp;"Arial,Bold"&amp;10 January through May 2009</oddHeader>
    <oddFooter>&amp;R&amp;"Arial,Bold"&amp;8 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 activeCell="E15" sqref="E15"/>
    </sheetView>
  </sheetViews>
  <sheetFormatPr defaultRowHeight="12.75"/>
  <cols>
    <col min="1" max="4" width="3" style="10" customWidth="1"/>
    <col min="5" max="5" width="27.140625" style="10" customWidth="1"/>
    <col min="6" max="8" width="8.42578125" style="11" bestFit="1" customWidth="1"/>
    <col min="9" max="9" width="7.5703125" style="11" bestFit="1" customWidth="1"/>
    <col min="10" max="10" width="9" style="11" bestFit="1" customWidth="1"/>
  </cols>
  <sheetData>
    <row r="1" spans="1:10" s="9" customFormat="1" ht="13.5" thickBot="1">
      <c r="A1" s="7"/>
      <c r="B1" s="7"/>
      <c r="C1" s="7"/>
      <c r="D1" s="7"/>
      <c r="E1" s="7"/>
      <c r="F1" s="8" t="s">
        <v>113</v>
      </c>
      <c r="G1" s="8" t="s">
        <v>114</v>
      </c>
      <c r="H1" s="8" t="s">
        <v>115</v>
      </c>
      <c r="I1" s="8" t="s">
        <v>116</v>
      </c>
      <c r="J1" s="8" t="s">
        <v>12</v>
      </c>
    </row>
    <row r="2" spans="1:10" ht="13.5" thickTop="1">
      <c r="A2" s="1"/>
      <c r="B2" s="1"/>
      <c r="C2" s="1" t="s">
        <v>13</v>
      </c>
      <c r="D2" s="1"/>
      <c r="E2" s="1"/>
      <c r="F2" s="2"/>
      <c r="G2" s="2"/>
      <c r="H2" s="2"/>
      <c r="I2" s="2"/>
      <c r="J2" s="2"/>
    </row>
    <row r="3" spans="1:10">
      <c r="A3" s="1"/>
      <c r="B3" s="1"/>
      <c r="C3" s="1"/>
      <c r="D3" s="1" t="s">
        <v>117</v>
      </c>
      <c r="E3" s="1"/>
      <c r="F3" s="2">
        <v>5588.35</v>
      </c>
      <c r="G3" s="2">
        <v>4869.45</v>
      </c>
      <c r="H3" s="2">
        <v>5638.35</v>
      </c>
      <c r="I3" s="2">
        <v>4408.3599999999997</v>
      </c>
      <c r="J3" s="2">
        <f t="shared" ref="J3:J8" si="0">ROUND(SUM(F3:I3),5)</f>
        <v>20504.509999999998</v>
      </c>
    </row>
    <row r="4" spans="1:10">
      <c r="A4" s="1"/>
      <c r="B4" s="1"/>
      <c r="C4" s="1"/>
      <c r="D4" s="1" t="s">
        <v>118</v>
      </c>
      <c r="E4" s="1"/>
      <c r="F4" s="2">
        <v>1948.32</v>
      </c>
      <c r="G4" s="2">
        <v>1890.9</v>
      </c>
      <c r="H4" s="2">
        <v>1844.17</v>
      </c>
      <c r="I4" s="2">
        <v>1807</v>
      </c>
      <c r="J4" s="2">
        <f t="shared" si="0"/>
        <v>7490.39</v>
      </c>
    </row>
    <row r="5" spans="1:10">
      <c r="A5" s="1"/>
      <c r="B5" s="1"/>
      <c r="C5" s="1"/>
      <c r="D5" s="1" t="s">
        <v>119</v>
      </c>
      <c r="E5" s="1"/>
      <c r="F5" s="2">
        <v>1023.21</v>
      </c>
      <c r="G5" s="2">
        <v>1023.21</v>
      </c>
      <c r="H5" s="2">
        <v>1023.21</v>
      </c>
      <c r="I5" s="2">
        <v>1023.21</v>
      </c>
      <c r="J5" s="2">
        <f t="shared" si="0"/>
        <v>4092.84</v>
      </c>
    </row>
    <row r="6" spans="1:10">
      <c r="A6" s="1"/>
      <c r="B6" s="1"/>
      <c r="C6" s="1"/>
      <c r="D6" s="1" t="s">
        <v>120</v>
      </c>
      <c r="E6" s="1"/>
      <c r="F6" s="2">
        <v>1067.93</v>
      </c>
      <c r="G6" s="2">
        <v>804.25</v>
      </c>
      <c r="H6" s="2">
        <v>772.08</v>
      </c>
      <c r="I6" s="2">
        <v>804.24</v>
      </c>
      <c r="J6" s="2">
        <f t="shared" si="0"/>
        <v>3448.5</v>
      </c>
    </row>
    <row r="7" spans="1:10" ht="13.5" thickBot="1">
      <c r="A7" s="1"/>
      <c r="B7" s="1"/>
      <c r="C7" s="1"/>
      <c r="D7" s="1" t="s">
        <v>18</v>
      </c>
      <c r="E7" s="1"/>
      <c r="F7" s="3">
        <v>0</v>
      </c>
      <c r="G7" s="3">
        <v>0</v>
      </c>
      <c r="H7" s="3">
        <v>0</v>
      </c>
      <c r="I7" s="3">
        <v>0</v>
      </c>
      <c r="J7" s="3">
        <f t="shared" si="0"/>
        <v>0</v>
      </c>
    </row>
    <row r="8" spans="1:10">
      <c r="A8" s="1"/>
      <c r="B8" s="1"/>
      <c r="C8" s="1" t="s">
        <v>19</v>
      </c>
      <c r="D8" s="1"/>
      <c r="E8" s="1"/>
      <c r="F8" s="2">
        <f>ROUND(SUM(F2:F7),5)</f>
        <v>9627.81</v>
      </c>
      <c r="G8" s="2">
        <f>ROUND(SUM(G2:G7),5)</f>
        <v>8587.81</v>
      </c>
      <c r="H8" s="2">
        <f>ROUND(SUM(H2:H7),5)</f>
        <v>9277.81</v>
      </c>
      <c r="I8" s="2">
        <f>ROUND(SUM(I2:I7),5)</f>
        <v>8042.81</v>
      </c>
      <c r="J8" s="2">
        <f t="shared" si="0"/>
        <v>35536.239999999998</v>
      </c>
    </row>
    <row r="9" spans="1:10" ht="25.5" customHeight="1">
      <c r="A9" s="1"/>
      <c r="B9" s="1"/>
      <c r="C9" s="1" t="s">
        <v>110</v>
      </c>
      <c r="D9" s="1"/>
      <c r="E9" s="1"/>
      <c r="F9" s="2"/>
      <c r="G9" s="2"/>
      <c r="H9" s="2"/>
      <c r="I9" s="2"/>
      <c r="J9" s="2"/>
    </row>
    <row r="10" spans="1:10">
      <c r="A10" s="1"/>
      <c r="B10" s="1"/>
      <c r="C10" s="1"/>
      <c r="D10" s="1" t="s">
        <v>121</v>
      </c>
      <c r="E10" s="1"/>
      <c r="F10" s="2"/>
      <c r="G10" s="2"/>
      <c r="H10" s="2"/>
      <c r="I10" s="2"/>
      <c r="J10" s="2"/>
    </row>
    <row r="11" spans="1:10">
      <c r="A11" s="1"/>
      <c r="B11" s="1"/>
      <c r="C11" s="1"/>
      <c r="D11" s="1"/>
      <c r="E11" s="1" t="s">
        <v>122</v>
      </c>
      <c r="F11" s="2">
        <v>217.3</v>
      </c>
      <c r="G11" s="2">
        <v>199.73</v>
      </c>
      <c r="H11" s="2">
        <v>159.13999999999999</v>
      </c>
      <c r="I11" s="2">
        <v>110.76</v>
      </c>
      <c r="J11" s="2">
        <f t="shared" ref="J11:J20" si="1">ROUND(SUM(F11:I11),5)</f>
        <v>686.93</v>
      </c>
    </row>
    <row r="12" spans="1:10">
      <c r="A12" s="1"/>
      <c r="B12" s="1"/>
      <c r="C12" s="1"/>
      <c r="D12" s="1"/>
      <c r="E12" s="1" t="s">
        <v>123</v>
      </c>
      <c r="F12" s="2">
        <v>735.26</v>
      </c>
      <c r="G12" s="2">
        <v>0</v>
      </c>
      <c r="H12" s="2">
        <v>62.84</v>
      </c>
      <c r="I12" s="2">
        <v>0</v>
      </c>
      <c r="J12" s="2">
        <f t="shared" si="1"/>
        <v>798.1</v>
      </c>
    </row>
    <row r="13" spans="1:10">
      <c r="A13" s="1"/>
      <c r="B13" s="1"/>
      <c r="C13" s="1"/>
      <c r="D13" s="1"/>
      <c r="E13" s="1" t="s">
        <v>56</v>
      </c>
      <c r="F13" s="2">
        <v>240</v>
      </c>
      <c r="G13" s="2">
        <v>110</v>
      </c>
      <c r="H13" s="2">
        <v>0</v>
      </c>
      <c r="I13" s="2">
        <v>0</v>
      </c>
      <c r="J13" s="2">
        <f t="shared" si="1"/>
        <v>350</v>
      </c>
    </row>
    <row r="14" spans="1:10">
      <c r="A14" s="1"/>
      <c r="B14" s="1"/>
      <c r="C14" s="1"/>
      <c r="D14" s="1"/>
      <c r="E14" s="1" t="s">
        <v>124</v>
      </c>
      <c r="F14" s="2">
        <v>1200</v>
      </c>
      <c r="G14" s="2">
        <v>1200</v>
      </c>
      <c r="H14" s="2">
        <v>1200</v>
      </c>
      <c r="I14" s="2">
        <v>1200</v>
      </c>
      <c r="J14" s="2">
        <f t="shared" si="1"/>
        <v>4800</v>
      </c>
    </row>
    <row r="15" spans="1:10">
      <c r="A15" s="1"/>
      <c r="B15" s="1"/>
      <c r="C15" s="1"/>
      <c r="D15" s="1"/>
      <c r="E15" s="1" t="s">
        <v>125</v>
      </c>
      <c r="F15" s="2">
        <v>94</v>
      </c>
      <c r="G15" s="2">
        <v>0</v>
      </c>
      <c r="H15" s="2">
        <v>0</v>
      </c>
      <c r="I15" s="2">
        <v>0</v>
      </c>
      <c r="J15" s="2">
        <f t="shared" si="1"/>
        <v>94</v>
      </c>
    </row>
    <row r="16" spans="1:10">
      <c r="A16" s="1"/>
      <c r="B16" s="1"/>
      <c r="C16" s="1"/>
      <c r="D16" s="1"/>
      <c r="E16" s="1" t="s">
        <v>126</v>
      </c>
      <c r="F16" s="2">
        <v>6231</v>
      </c>
      <c r="G16" s="2">
        <v>0</v>
      </c>
      <c r="H16" s="2">
        <v>0</v>
      </c>
      <c r="I16" s="2">
        <v>0</v>
      </c>
      <c r="J16" s="2">
        <f t="shared" si="1"/>
        <v>6231</v>
      </c>
    </row>
    <row r="17" spans="1:10">
      <c r="A17" s="1"/>
      <c r="B17" s="1"/>
      <c r="C17" s="1"/>
      <c r="D17" s="1"/>
      <c r="E17" s="1" t="s">
        <v>127</v>
      </c>
      <c r="F17" s="2">
        <v>502.2</v>
      </c>
      <c r="G17" s="2">
        <v>0</v>
      </c>
      <c r="H17" s="2">
        <v>0</v>
      </c>
      <c r="I17" s="2">
        <v>0</v>
      </c>
      <c r="J17" s="2">
        <f t="shared" si="1"/>
        <v>502.2</v>
      </c>
    </row>
    <row r="18" spans="1:10">
      <c r="A18" s="1"/>
      <c r="B18" s="1"/>
      <c r="C18" s="1"/>
      <c r="D18" s="1"/>
      <c r="E18" s="1" t="s">
        <v>128</v>
      </c>
      <c r="F18" s="2">
        <v>45.31</v>
      </c>
      <c r="G18" s="2">
        <v>49.02</v>
      </c>
      <c r="H18" s="2">
        <v>47.56</v>
      </c>
      <c r="I18" s="2">
        <v>47.53</v>
      </c>
      <c r="J18" s="2">
        <f t="shared" si="1"/>
        <v>189.42</v>
      </c>
    </row>
    <row r="19" spans="1:10" ht="13.5" thickBot="1">
      <c r="A19" s="1"/>
      <c r="B19" s="1"/>
      <c r="C19" s="1"/>
      <c r="D19" s="1"/>
      <c r="E19" s="1" t="s">
        <v>42</v>
      </c>
      <c r="F19" s="3">
        <v>0</v>
      </c>
      <c r="G19" s="3">
        <v>2313.35</v>
      </c>
      <c r="H19" s="3">
        <v>1290</v>
      </c>
      <c r="I19" s="3">
        <v>2568.9499999999998</v>
      </c>
      <c r="J19" s="3">
        <f t="shared" si="1"/>
        <v>6172.3</v>
      </c>
    </row>
    <row r="20" spans="1:10">
      <c r="A20" s="1"/>
      <c r="B20" s="1"/>
      <c r="C20" s="1"/>
      <c r="D20" s="1" t="s">
        <v>129</v>
      </c>
      <c r="E20" s="1"/>
      <c r="F20" s="2">
        <f>ROUND(SUM(F10:F19),5)</f>
        <v>9265.07</v>
      </c>
      <c r="G20" s="2">
        <f>ROUND(SUM(G10:G19),5)</f>
        <v>3872.1</v>
      </c>
      <c r="H20" s="2">
        <f>ROUND(SUM(H10:H19),5)</f>
        <v>2759.54</v>
      </c>
      <c r="I20" s="2">
        <f>ROUND(SUM(I10:I19),5)</f>
        <v>3927.24</v>
      </c>
      <c r="J20" s="2">
        <f t="shared" si="1"/>
        <v>19823.95</v>
      </c>
    </row>
    <row r="21" spans="1:10" ht="25.5" customHeight="1">
      <c r="A21" s="1"/>
      <c r="B21" s="1"/>
      <c r="C21" s="1"/>
      <c r="D21" s="1" t="s">
        <v>130</v>
      </c>
      <c r="E21" s="1"/>
      <c r="F21" s="2"/>
      <c r="G21" s="2"/>
      <c r="H21" s="2"/>
      <c r="I21" s="2"/>
      <c r="J21" s="2"/>
    </row>
    <row r="22" spans="1:10">
      <c r="A22" s="1"/>
      <c r="B22" s="1"/>
      <c r="C22" s="1"/>
      <c r="D22" s="1"/>
      <c r="E22" s="1" t="s">
        <v>120</v>
      </c>
      <c r="F22" s="2">
        <v>630.23</v>
      </c>
      <c r="G22" s="2">
        <v>630.23</v>
      </c>
      <c r="H22" s="2">
        <v>630.23</v>
      </c>
      <c r="I22" s="2">
        <v>630.23</v>
      </c>
      <c r="J22" s="2">
        <f>ROUND(SUM(F22:I22),5)</f>
        <v>2520.92</v>
      </c>
    </row>
    <row r="23" spans="1:10">
      <c r="A23" s="1"/>
      <c r="B23" s="1"/>
      <c r="C23" s="1"/>
      <c r="D23" s="1"/>
      <c r="E23" s="1" t="s">
        <v>131</v>
      </c>
      <c r="F23" s="2">
        <v>1620</v>
      </c>
      <c r="G23" s="2">
        <v>5250</v>
      </c>
      <c r="H23" s="2">
        <v>0</v>
      </c>
      <c r="I23" s="2">
        <v>0</v>
      </c>
      <c r="J23" s="2">
        <f>ROUND(SUM(F23:I23),5)</f>
        <v>6870</v>
      </c>
    </row>
    <row r="24" spans="1:10" ht="13.5" thickBot="1">
      <c r="A24" s="1"/>
      <c r="B24" s="1"/>
      <c r="C24" s="1"/>
      <c r="D24" s="1"/>
      <c r="E24" s="1" t="s">
        <v>42</v>
      </c>
      <c r="F24" s="3">
        <v>0</v>
      </c>
      <c r="G24" s="3">
        <v>0</v>
      </c>
      <c r="H24" s="3">
        <v>10044</v>
      </c>
      <c r="I24" s="3">
        <v>0</v>
      </c>
      <c r="J24" s="3">
        <f>ROUND(SUM(F24:I24),5)</f>
        <v>10044</v>
      </c>
    </row>
    <row r="25" spans="1:10">
      <c r="A25" s="1"/>
      <c r="B25" s="1"/>
      <c r="C25" s="1"/>
      <c r="D25" s="1" t="s">
        <v>132</v>
      </c>
      <c r="E25" s="1"/>
      <c r="F25" s="2">
        <f>ROUND(SUM(F21:F24),5)</f>
        <v>2250.23</v>
      </c>
      <c r="G25" s="2">
        <f>ROUND(SUM(G21:G24),5)</f>
        <v>5880.23</v>
      </c>
      <c r="H25" s="2">
        <f>ROUND(SUM(H21:H24),5)</f>
        <v>10674.23</v>
      </c>
      <c r="I25" s="2">
        <f>ROUND(SUM(I21:I24),5)</f>
        <v>630.23</v>
      </c>
      <c r="J25" s="2">
        <f>ROUND(SUM(F25:I25),5)</f>
        <v>19434.919999999998</v>
      </c>
    </row>
    <row r="26" spans="1:10" ht="25.5" customHeight="1">
      <c r="A26" s="1"/>
      <c r="B26" s="1"/>
      <c r="C26" s="1"/>
      <c r="D26" s="1" t="s">
        <v>133</v>
      </c>
      <c r="E26" s="1"/>
      <c r="F26" s="2"/>
      <c r="G26" s="2"/>
      <c r="H26" s="2"/>
      <c r="I26" s="2"/>
      <c r="J26" s="2"/>
    </row>
    <row r="27" spans="1:10">
      <c r="A27" s="1"/>
      <c r="B27" s="1"/>
      <c r="C27" s="1"/>
      <c r="D27" s="1"/>
      <c r="E27" s="1" t="s">
        <v>134</v>
      </c>
      <c r="F27" s="2">
        <v>675</v>
      </c>
      <c r="G27" s="2">
        <v>675</v>
      </c>
      <c r="H27" s="2">
        <v>675</v>
      </c>
      <c r="I27" s="2">
        <v>675</v>
      </c>
      <c r="J27" s="2">
        <f t="shared" ref="J27:J33" si="2">ROUND(SUM(F27:I27),5)</f>
        <v>2700</v>
      </c>
    </row>
    <row r="28" spans="1:10">
      <c r="A28" s="1"/>
      <c r="B28" s="1"/>
      <c r="C28" s="1"/>
      <c r="D28" s="1"/>
      <c r="E28" s="1" t="s">
        <v>135</v>
      </c>
      <c r="F28" s="2">
        <v>59.78</v>
      </c>
      <c r="G28" s="2">
        <v>344.05</v>
      </c>
      <c r="H28" s="2">
        <v>63.55</v>
      </c>
      <c r="I28" s="2">
        <v>66.13</v>
      </c>
      <c r="J28" s="2">
        <f t="shared" si="2"/>
        <v>533.51</v>
      </c>
    </row>
    <row r="29" spans="1:10">
      <c r="A29" s="1"/>
      <c r="B29" s="1"/>
      <c r="C29" s="1"/>
      <c r="D29" s="1"/>
      <c r="E29" s="1" t="s">
        <v>136</v>
      </c>
      <c r="F29" s="2">
        <v>0</v>
      </c>
      <c r="G29" s="2">
        <v>0</v>
      </c>
      <c r="H29" s="2">
        <v>599</v>
      </c>
      <c r="I29" s="2">
        <v>0</v>
      </c>
      <c r="J29" s="2">
        <f t="shared" si="2"/>
        <v>599</v>
      </c>
    </row>
    <row r="30" spans="1:10">
      <c r="A30" s="1"/>
      <c r="B30" s="1"/>
      <c r="C30" s="1"/>
      <c r="D30" s="1"/>
      <c r="E30" s="1" t="s">
        <v>137</v>
      </c>
      <c r="F30" s="2">
        <v>54.89</v>
      </c>
      <c r="G30" s="2">
        <v>0</v>
      </c>
      <c r="H30" s="2">
        <v>0</v>
      </c>
      <c r="I30" s="2">
        <v>0</v>
      </c>
      <c r="J30" s="2">
        <f t="shared" si="2"/>
        <v>54.89</v>
      </c>
    </row>
    <row r="31" spans="1:10">
      <c r="A31" s="1"/>
      <c r="B31" s="1"/>
      <c r="C31" s="1"/>
      <c r="D31" s="1"/>
      <c r="E31" s="1" t="s">
        <v>138</v>
      </c>
      <c r="F31" s="2">
        <v>99.77</v>
      </c>
      <c r="G31" s="2">
        <v>0</v>
      </c>
      <c r="H31" s="2">
        <v>0</v>
      </c>
      <c r="I31" s="2">
        <v>0</v>
      </c>
      <c r="J31" s="2">
        <f t="shared" si="2"/>
        <v>99.77</v>
      </c>
    </row>
    <row r="32" spans="1:10" ht="13.5" thickBot="1">
      <c r="A32" s="1"/>
      <c r="B32" s="1"/>
      <c r="C32" s="1"/>
      <c r="D32" s="1"/>
      <c r="E32" s="1" t="s">
        <v>139</v>
      </c>
      <c r="F32" s="3">
        <v>275.47000000000003</v>
      </c>
      <c r="G32" s="3">
        <v>130.41</v>
      </c>
      <c r="H32" s="3">
        <v>112.58</v>
      </c>
      <c r="I32" s="3">
        <v>119.57</v>
      </c>
      <c r="J32" s="3">
        <f t="shared" si="2"/>
        <v>638.03</v>
      </c>
    </row>
    <row r="33" spans="1:10">
      <c r="A33" s="1"/>
      <c r="B33" s="1"/>
      <c r="C33" s="1"/>
      <c r="D33" s="1" t="s">
        <v>140</v>
      </c>
      <c r="E33" s="1"/>
      <c r="F33" s="2">
        <f>ROUND(SUM(F26:F32),5)</f>
        <v>1164.9100000000001</v>
      </c>
      <c r="G33" s="2">
        <f>ROUND(SUM(G26:G32),5)</f>
        <v>1149.46</v>
      </c>
      <c r="H33" s="2">
        <f>ROUND(SUM(H26:H32),5)</f>
        <v>1450.13</v>
      </c>
      <c r="I33" s="2">
        <f>ROUND(SUM(I26:I32),5)</f>
        <v>860.7</v>
      </c>
      <c r="J33" s="2">
        <f t="shared" si="2"/>
        <v>4625.2</v>
      </c>
    </row>
    <row r="34" spans="1:10" ht="25.5" customHeight="1">
      <c r="A34" s="1"/>
      <c r="B34" s="1"/>
      <c r="C34" s="1"/>
      <c r="D34" s="1" t="s">
        <v>141</v>
      </c>
      <c r="E34" s="1"/>
      <c r="F34" s="2"/>
      <c r="G34" s="2"/>
      <c r="H34" s="2"/>
      <c r="I34" s="2"/>
      <c r="J34" s="2"/>
    </row>
    <row r="35" spans="1:10" ht="13.5" thickBot="1">
      <c r="A35" s="1"/>
      <c r="B35" s="1"/>
      <c r="C35" s="1"/>
      <c r="D35" s="1"/>
      <c r="E35" s="1" t="s">
        <v>142</v>
      </c>
      <c r="F35" s="3">
        <v>0</v>
      </c>
      <c r="G35" s="3">
        <v>0</v>
      </c>
      <c r="H35" s="3">
        <v>395</v>
      </c>
      <c r="I35" s="3">
        <v>1800</v>
      </c>
      <c r="J35" s="3">
        <f t="shared" ref="J35:J40" si="3">ROUND(SUM(F35:I35),5)</f>
        <v>2195</v>
      </c>
    </row>
    <row r="36" spans="1:10" ht="13.5" thickBot="1">
      <c r="A36" s="1"/>
      <c r="B36" s="1"/>
      <c r="C36" s="1"/>
      <c r="D36" s="1" t="s">
        <v>143</v>
      </c>
      <c r="E36" s="1"/>
      <c r="F36" s="4">
        <f>ROUND(SUM(F34:F35),5)</f>
        <v>0</v>
      </c>
      <c r="G36" s="4">
        <f>ROUND(SUM(G34:G35),5)</f>
        <v>0</v>
      </c>
      <c r="H36" s="4">
        <f>ROUND(SUM(H34:H35),5)</f>
        <v>395</v>
      </c>
      <c r="I36" s="4">
        <f>ROUND(SUM(I34:I35),5)</f>
        <v>1800</v>
      </c>
      <c r="J36" s="4">
        <f t="shared" si="3"/>
        <v>2195</v>
      </c>
    </row>
    <row r="37" spans="1:10" ht="25.5" customHeight="1" thickBot="1">
      <c r="A37" s="1"/>
      <c r="B37" s="1"/>
      <c r="C37" s="1" t="s">
        <v>111</v>
      </c>
      <c r="D37" s="1"/>
      <c r="E37" s="1"/>
      <c r="F37" s="4">
        <f>ROUND(F9+F20+F25+F33+F36,5)</f>
        <v>12680.21</v>
      </c>
      <c r="G37" s="4">
        <f>ROUND(G9+G20+G25+G33+G36,5)</f>
        <v>10901.79</v>
      </c>
      <c r="H37" s="4">
        <f>ROUND(H9+H20+H25+H33+H36,5)</f>
        <v>15278.9</v>
      </c>
      <c r="I37" s="4">
        <f>ROUND(I9+I20+I25+I33+I36,5)</f>
        <v>7218.17</v>
      </c>
      <c r="J37" s="4">
        <f t="shared" si="3"/>
        <v>46079.07</v>
      </c>
    </row>
    <row r="38" spans="1:10" ht="25.5" customHeight="1">
      <c r="A38" s="1"/>
      <c r="B38" s="1" t="s">
        <v>97</v>
      </c>
      <c r="C38" s="1"/>
      <c r="D38" s="1"/>
      <c r="E38" s="1"/>
      <c r="F38" s="2">
        <f>ROUND(F8-F37,5)</f>
        <v>-3052.4</v>
      </c>
      <c r="G38" s="2">
        <f>ROUND(G8-G37,5)</f>
        <v>-2313.98</v>
      </c>
      <c r="H38" s="2">
        <f>ROUND(H8-H37,5)</f>
        <v>-6001.09</v>
      </c>
      <c r="I38" s="2">
        <f>ROUND(I8-I37,5)</f>
        <v>824.64</v>
      </c>
      <c r="J38" s="2">
        <f t="shared" si="3"/>
        <v>-10542.83</v>
      </c>
    </row>
    <row r="39" spans="1:10" ht="25.5" customHeight="1" thickBot="1">
      <c r="A39" s="1"/>
      <c r="B39" s="1"/>
      <c r="C39" s="1" t="s">
        <v>112</v>
      </c>
      <c r="D39" s="1"/>
      <c r="E39" s="1"/>
      <c r="F39" s="3">
        <v>0</v>
      </c>
      <c r="G39" s="3">
        <v>0</v>
      </c>
      <c r="H39" s="3">
        <v>0</v>
      </c>
      <c r="I39" s="3">
        <v>0</v>
      </c>
      <c r="J39" s="3">
        <f t="shared" si="3"/>
        <v>0</v>
      </c>
    </row>
    <row r="40" spans="1:10" s="6" customFormat="1" ht="15.95" customHeight="1" thickBot="1">
      <c r="A40" s="1" t="s">
        <v>109</v>
      </c>
      <c r="B40" s="1"/>
      <c r="C40" s="1"/>
      <c r="D40" s="1"/>
      <c r="E40" s="1"/>
      <c r="F40" s="5">
        <f>ROUND(F38-F39,5)</f>
        <v>-3052.4</v>
      </c>
      <c r="G40" s="5">
        <f>ROUND(G38-G39,5)</f>
        <v>-2313.98</v>
      </c>
      <c r="H40" s="5">
        <f>ROUND(H38-H39,5)</f>
        <v>-6001.09</v>
      </c>
      <c r="I40" s="5">
        <f>ROUND(I38-I39,5)</f>
        <v>824.64</v>
      </c>
      <c r="J40" s="5">
        <f t="shared" si="3"/>
        <v>-10542.83</v>
      </c>
    </row>
    <row r="41" spans="1:10" ht="13.5" thickTop="1"/>
  </sheetData>
  <phoneticPr fontId="0" type="noConversion"/>
  <pageMargins left="0.75" right="0.75" top="1" bottom="1" header="0.25" footer="0.5"/>
  <pageSetup orientation="portrait" horizontalDpi="4294967293" verticalDpi="0" r:id="rId1"/>
  <headerFooter alignWithMargins="0">
    <oddHeader>&amp;L&amp;"Arial,Bold"&amp;8 1:28 PM
&amp;"Arial,Bold"&amp;8 05/05/09
&amp;"Arial,Bold"&amp;8 Cash Basis&amp;C&amp;"Arial,Bold"&amp;12 Summer Ridge Homeowners Association
&amp;"Arial,Bold"&amp;14 Monthly Income/Expense Statement
&amp;"Arial,Bold"&amp;10 January through April 2009</oddHeader>
    <oddFooter>&amp;R&amp;"Arial,Bold"&amp;8 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R108"/>
  <sheetViews>
    <sheetView workbookViewId="0"/>
  </sheetViews>
  <sheetFormatPr defaultRowHeight="12.75"/>
  <cols>
    <col min="1" max="4" width="3" style="10" customWidth="1"/>
    <col min="5" max="5" width="27.140625" style="10" customWidth="1"/>
    <col min="6" max="16" width="8.42578125" style="11" bestFit="1" customWidth="1"/>
    <col min="17" max="17" width="9" style="11" bestFit="1" customWidth="1"/>
    <col min="18" max="18" width="9.28515625" style="11" bestFit="1" customWidth="1"/>
  </cols>
  <sheetData>
    <row r="1" spans="1:18" s="9" customFormat="1" ht="13.5" thickBot="1">
      <c r="A1" s="7"/>
      <c r="B1" s="7"/>
      <c r="C1" s="7"/>
      <c r="D1" s="7"/>
      <c r="E1" s="7"/>
      <c r="F1" s="8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</row>
    <row r="2" spans="1:18" ht="13.5" thickTop="1">
      <c r="A2" s="1"/>
      <c r="B2" s="1"/>
      <c r="C2" s="1" t="s">
        <v>13</v>
      </c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1"/>
      <c r="B3" s="1"/>
      <c r="C3" s="1"/>
      <c r="D3" s="1" t="s">
        <v>14</v>
      </c>
      <c r="E3" s="1"/>
      <c r="F3" s="2">
        <v>66578.89</v>
      </c>
      <c r="G3" s="2">
        <v>64780.4</v>
      </c>
      <c r="H3" s="2">
        <v>74054.259999999995</v>
      </c>
      <c r="I3" s="2">
        <v>66698.649999999994</v>
      </c>
      <c r="J3" s="2">
        <v>70355.63</v>
      </c>
      <c r="K3" s="2">
        <v>62310.7</v>
      </c>
      <c r="L3" s="2">
        <v>61907.47</v>
      </c>
      <c r="M3" s="2">
        <v>63464.38</v>
      </c>
      <c r="N3" s="2">
        <v>51988.2</v>
      </c>
      <c r="O3" s="2">
        <v>58125.52</v>
      </c>
      <c r="P3" s="2">
        <v>53375.09</v>
      </c>
      <c r="Q3" s="2">
        <v>39038.07</v>
      </c>
      <c r="R3" s="2">
        <f t="shared" ref="R3:R8" si="0">ROUND(SUM(F3:Q3),5)</f>
        <v>732677.26</v>
      </c>
    </row>
    <row r="4" spans="1:18">
      <c r="A4" s="1"/>
      <c r="B4" s="1"/>
      <c r="C4" s="1"/>
      <c r="D4" s="1" t="s">
        <v>15</v>
      </c>
      <c r="E4" s="1"/>
      <c r="F4" s="2">
        <v>13424.15</v>
      </c>
      <c r="G4" s="2">
        <v>13958.73</v>
      </c>
      <c r="H4" s="2">
        <v>11167.69</v>
      </c>
      <c r="I4" s="2">
        <v>9856.73</v>
      </c>
      <c r="J4" s="2">
        <v>12296.05</v>
      </c>
      <c r="K4" s="2">
        <v>11575.32</v>
      </c>
      <c r="L4" s="2">
        <v>11234.12</v>
      </c>
      <c r="M4" s="2">
        <v>10681.97</v>
      </c>
      <c r="N4" s="2">
        <v>8635.15</v>
      </c>
      <c r="O4" s="2">
        <v>12375.14</v>
      </c>
      <c r="P4" s="2">
        <v>13783.46</v>
      </c>
      <c r="Q4" s="2">
        <v>8827.6299999999992</v>
      </c>
      <c r="R4" s="2">
        <f t="shared" si="0"/>
        <v>137816.14000000001</v>
      </c>
    </row>
    <row r="5" spans="1:18">
      <c r="A5" s="1"/>
      <c r="B5" s="1"/>
      <c r="C5" s="1"/>
      <c r="D5" s="1" t="s">
        <v>16</v>
      </c>
      <c r="E5" s="1"/>
      <c r="F5" s="2">
        <v>859.19</v>
      </c>
      <c r="G5" s="2">
        <v>1445.76</v>
      </c>
      <c r="H5" s="2">
        <v>200</v>
      </c>
      <c r="I5" s="2">
        <v>104.57</v>
      </c>
      <c r="J5" s="2">
        <v>245</v>
      </c>
      <c r="K5" s="2">
        <v>84.65</v>
      </c>
      <c r="L5" s="2">
        <v>0</v>
      </c>
      <c r="M5" s="2">
        <v>0</v>
      </c>
      <c r="N5" s="2">
        <v>409.31</v>
      </c>
      <c r="O5" s="2">
        <v>0</v>
      </c>
      <c r="P5" s="2">
        <v>0</v>
      </c>
      <c r="Q5" s="2">
        <v>0</v>
      </c>
      <c r="R5" s="2">
        <f t="shared" si="0"/>
        <v>3348.48</v>
      </c>
    </row>
    <row r="6" spans="1:18">
      <c r="A6" s="1"/>
      <c r="B6" s="1"/>
      <c r="C6" s="1"/>
      <c r="D6" s="1" t="s">
        <v>17</v>
      </c>
      <c r="E6" s="1"/>
      <c r="F6" s="2">
        <v>150</v>
      </c>
      <c r="G6" s="2">
        <v>285</v>
      </c>
      <c r="H6" s="2">
        <v>150</v>
      </c>
      <c r="I6" s="2">
        <v>315</v>
      </c>
      <c r="J6" s="2">
        <v>300</v>
      </c>
      <c r="K6" s="2">
        <v>150</v>
      </c>
      <c r="L6" s="2">
        <v>150</v>
      </c>
      <c r="M6" s="2">
        <v>150</v>
      </c>
      <c r="N6" s="2">
        <v>150</v>
      </c>
      <c r="O6" s="2">
        <v>150</v>
      </c>
      <c r="P6" s="2">
        <v>150</v>
      </c>
      <c r="Q6" s="2">
        <v>150</v>
      </c>
      <c r="R6" s="2">
        <f t="shared" si="0"/>
        <v>2250</v>
      </c>
    </row>
    <row r="7" spans="1:18" ht="13.5" thickBot="1">
      <c r="A7" s="1"/>
      <c r="B7" s="1"/>
      <c r="C7" s="1"/>
      <c r="D7" s="1" t="s">
        <v>18</v>
      </c>
      <c r="E7" s="1"/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f t="shared" si="0"/>
        <v>0</v>
      </c>
    </row>
    <row r="8" spans="1:18">
      <c r="A8" s="1"/>
      <c r="B8" s="1"/>
      <c r="C8" s="1" t="s">
        <v>19</v>
      </c>
      <c r="D8" s="1"/>
      <c r="E8" s="1"/>
      <c r="F8" s="2">
        <f t="shared" ref="F8:Q8" si="1">ROUND(SUM(F2:F7),5)</f>
        <v>81012.23</v>
      </c>
      <c r="G8" s="2">
        <f t="shared" si="1"/>
        <v>80469.89</v>
      </c>
      <c r="H8" s="2">
        <f t="shared" si="1"/>
        <v>85571.95</v>
      </c>
      <c r="I8" s="2">
        <f t="shared" si="1"/>
        <v>76974.95</v>
      </c>
      <c r="J8" s="2">
        <f t="shared" si="1"/>
        <v>83196.679999999993</v>
      </c>
      <c r="K8" s="2">
        <f t="shared" si="1"/>
        <v>74120.67</v>
      </c>
      <c r="L8" s="2">
        <f t="shared" si="1"/>
        <v>73291.59</v>
      </c>
      <c r="M8" s="2">
        <f t="shared" si="1"/>
        <v>74296.350000000006</v>
      </c>
      <c r="N8" s="2">
        <f t="shared" si="1"/>
        <v>61182.66</v>
      </c>
      <c r="O8" s="2">
        <f t="shared" si="1"/>
        <v>70650.66</v>
      </c>
      <c r="P8" s="2">
        <f t="shared" si="1"/>
        <v>67308.55</v>
      </c>
      <c r="Q8" s="2">
        <f t="shared" si="1"/>
        <v>48015.7</v>
      </c>
      <c r="R8" s="2">
        <f t="shared" si="0"/>
        <v>876091.88</v>
      </c>
    </row>
    <row r="9" spans="1:18" ht="25.5" customHeight="1">
      <c r="A9" s="1"/>
      <c r="B9" s="1"/>
      <c r="C9" s="1" t="s">
        <v>110</v>
      </c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1"/>
      <c r="B10" s="1"/>
      <c r="C10" s="1"/>
      <c r="D10" s="1" t="s">
        <v>20</v>
      </c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1"/>
      <c r="B11" s="1"/>
      <c r="C11" s="1"/>
      <c r="D11" s="1"/>
      <c r="E11" s="1" t="s">
        <v>21</v>
      </c>
      <c r="F11" s="2">
        <v>186.51</v>
      </c>
      <c r="G11" s="2">
        <v>193.31</v>
      </c>
      <c r="H11" s="2">
        <v>163.82</v>
      </c>
      <c r="I11" s="2">
        <v>147.19</v>
      </c>
      <c r="J11" s="2">
        <v>129.29</v>
      </c>
      <c r="K11" s="2">
        <v>97.23</v>
      </c>
      <c r="L11" s="2">
        <v>153.21</v>
      </c>
      <c r="M11" s="2">
        <v>165.38</v>
      </c>
      <c r="N11" s="2">
        <v>183.68</v>
      </c>
      <c r="O11" s="2">
        <v>199.42</v>
      </c>
      <c r="P11" s="2">
        <v>225.1</v>
      </c>
      <c r="Q11" s="2">
        <v>186.59</v>
      </c>
      <c r="R11" s="2">
        <f t="shared" ref="R11:R26" si="2">ROUND(SUM(F11:Q11),5)</f>
        <v>2030.73</v>
      </c>
    </row>
    <row r="12" spans="1:18">
      <c r="A12" s="1"/>
      <c r="B12" s="1"/>
      <c r="C12" s="1"/>
      <c r="D12" s="1"/>
      <c r="E12" s="1" t="s">
        <v>22</v>
      </c>
      <c r="F12" s="2">
        <v>37.6</v>
      </c>
      <c r="G12" s="2">
        <v>36.42</v>
      </c>
      <c r="H12" s="2">
        <v>25.8</v>
      </c>
      <c r="I12" s="2">
        <v>28.16</v>
      </c>
      <c r="J12" s="2">
        <v>28.16</v>
      </c>
      <c r="K12" s="2">
        <v>32.880000000000003</v>
      </c>
      <c r="L12" s="2">
        <v>0</v>
      </c>
      <c r="M12" s="2">
        <v>41.14</v>
      </c>
      <c r="N12" s="2">
        <v>84.64</v>
      </c>
      <c r="O12" s="2">
        <v>71.66</v>
      </c>
      <c r="P12" s="2">
        <v>85.83</v>
      </c>
      <c r="Q12" s="2">
        <v>87</v>
      </c>
      <c r="R12" s="2">
        <f t="shared" si="2"/>
        <v>559.29</v>
      </c>
    </row>
    <row r="13" spans="1:18">
      <c r="A13" s="1"/>
      <c r="B13" s="1"/>
      <c r="C13" s="1"/>
      <c r="D13" s="1"/>
      <c r="E13" s="1" t="s">
        <v>23</v>
      </c>
      <c r="F13" s="2">
        <v>14</v>
      </c>
      <c r="G13" s="2">
        <v>14</v>
      </c>
      <c r="H13" s="2">
        <v>14</v>
      </c>
      <c r="I13" s="2">
        <v>14</v>
      </c>
      <c r="J13" s="2">
        <v>14</v>
      </c>
      <c r="K13" s="2">
        <v>14</v>
      </c>
      <c r="L13" s="2">
        <v>0</v>
      </c>
      <c r="M13" s="2">
        <v>14</v>
      </c>
      <c r="N13" s="2">
        <v>14</v>
      </c>
      <c r="O13" s="2">
        <v>14</v>
      </c>
      <c r="P13" s="2">
        <v>14</v>
      </c>
      <c r="Q13" s="2">
        <v>14</v>
      </c>
      <c r="R13" s="2">
        <f t="shared" si="2"/>
        <v>154</v>
      </c>
    </row>
    <row r="14" spans="1:18">
      <c r="A14" s="1"/>
      <c r="B14" s="1"/>
      <c r="C14" s="1"/>
      <c r="D14" s="1"/>
      <c r="E14" s="1" t="s">
        <v>24</v>
      </c>
      <c r="F14" s="2">
        <v>695.09</v>
      </c>
      <c r="G14" s="2">
        <v>782.11</v>
      </c>
      <c r="H14" s="2">
        <v>761.69</v>
      </c>
      <c r="I14" s="2">
        <v>747.78</v>
      </c>
      <c r="J14" s="2">
        <v>767.58</v>
      </c>
      <c r="K14" s="2">
        <v>668.33</v>
      </c>
      <c r="L14" s="2">
        <v>616.75</v>
      </c>
      <c r="M14" s="2">
        <v>581.9</v>
      </c>
      <c r="N14" s="2">
        <v>614.27</v>
      </c>
      <c r="O14" s="2">
        <v>594.53</v>
      </c>
      <c r="P14" s="2">
        <v>676.62</v>
      </c>
      <c r="Q14" s="2">
        <v>592.04999999999995</v>
      </c>
      <c r="R14" s="2">
        <f t="shared" si="2"/>
        <v>8098.7</v>
      </c>
    </row>
    <row r="15" spans="1:18">
      <c r="A15" s="1"/>
      <c r="B15" s="1"/>
      <c r="C15" s="1"/>
      <c r="D15" s="1"/>
      <c r="E15" s="1" t="s">
        <v>25</v>
      </c>
      <c r="F15" s="2">
        <v>116.71</v>
      </c>
      <c r="G15" s="2">
        <v>125.45</v>
      </c>
      <c r="H15" s="2">
        <v>106.55</v>
      </c>
      <c r="I15" s="2">
        <v>90.43</v>
      </c>
      <c r="J15" s="2">
        <v>88.54</v>
      </c>
      <c r="K15" s="2">
        <v>74.73</v>
      </c>
      <c r="L15" s="2">
        <v>79.41</v>
      </c>
      <c r="M15" s="2">
        <v>80.38</v>
      </c>
      <c r="N15" s="2">
        <v>83.27</v>
      </c>
      <c r="O15" s="2">
        <v>78.48</v>
      </c>
      <c r="P15" s="2">
        <v>117.07</v>
      </c>
      <c r="Q15" s="2">
        <v>105.82</v>
      </c>
      <c r="R15" s="2">
        <f t="shared" si="2"/>
        <v>1146.8399999999999</v>
      </c>
    </row>
    <row r="16" spans="1:18">
      <c r="A16" s="1"/>
      <c r="B16" s="1"/>
      <c r="C16" s="1"/>
      <c r="D16" s="1"/>
      <c r="E16" s="1" t="s">
        <v>26</v>
      </c>
      <c r="F16" s="2">
        <v>361.6</v>
      </c>
      <c r="G16" s="2">
        <v>396.44</v>
      </c>
      <c r="H16" s="2">
        <v>365.4</v>
      </c>
      <c r="I16" s="2">
        <v>377.25</v>
      </c>
      <c r="J16" s="2">
        <v>389.96</v>
      </c>
      <c r="K16" s="2">
        <v>346.36</v>
      </c>
      <c r="L16" s="2">
        <v>351.13</v>
      </c>
      <c r="M16" s="2">
        <v>354.59</v>
      </c>
      <c r="N16" s="2">
        <v>354.42</v>
      </c>
      <c r="O16" s="2">
        <v>326.12</v>
      </c>
      <c r="P16" s="2">
        <v>365.13</v>
      </c>
      <c r="Q16" s="2">
        <v>337.97</v>
      </c>
      <c r="R16" s="2">
        <f t="shared" si="2"/>
        <v>4326.37</v>
      </c>
    </row>
    <row r="17" spans="1:18">
      <c r="A17" s="1"/>
      <c r="B17" s="1"/>
      <c r="C17" s="1"/>
      <c r="D17" s="1"/>
      <c r="E17" s="1" t="s">
        <v>27</v>
      </c>
      <c r="F17" s="2">
        <v>151.77000000000001</v>
      </c>
      <c r="G17" s="2">
        <v>143.91</v>
      </c>
      <c r="H17" s="2">
        <v>84.3</v>
      </c>
      <c r="I17" s="2">
        <v>129.31</v>
      </c>
      <c r="J17" s="2">
        <v>129.29</v>
      </c>
      <c r="K17" s="2">
        <v>106.52</v>
      </c>
      <c r="L17" s="2">
        <v>115.29</v>
      </c>
      <c r="M17" s="2">
        <v>109.58</v>
      </c>
      <c r="N17" s="2">
        <v>117.72</v>
      </c>
      <c r="O17" s="2">
        <v>113.28</v>
      </c>
      <c r="P17" s="2">
        <v>162.63999999999999</v>
      </c>
      <c r="Q17" s="2">
        <v>142.61000000000001</v>
      </c>
      <c r="R17" s="2">
        <f t="shared" si="2"/>
        <v>1506.22</v>
      </c>
    </row>
    <row r="18" spans="1:18">
      <c r="A18" s="1"/>
      <c r="B18" s="1"/>
      <c r="C18" s="1"/>
      <c r="D18" s="1"/>
      <c r="E18" s="1" t="s">
        <v>28</v>
      </c>
      <c r="F18" s="2">
        <v>196.23</v>
      </c>
      <c r="G18" s="2">
        <v>187.83</v>
      </c>
      <c r="H18" s="2">
        <v>166.57</v>
      </c>
      <c r="I18" s="2">
        <v>149.94999999999999</v>
      </c>
      <c r="J18" s="2">
        <v>144.07</v>
      </c>
      <c r="K18" s="2">
        <v>119.77</v>
      </c>
      <c r="L18" s="2">
        <v>116.65</v>
      </c>
      <c r="M18" s="2">
        <v>119.09</v>
      </c>
      <c r="N18" s="2">
        <v>122.47</v>
      </c>
      <c r="O18" s="2">
        <v>130.93</v>
      </c>
      <c r="P18" s="2">
        <v>158.13</v>
      </c>
      <c r="Q18" s="2">
        <v>137.97</v>
      </c>
      <c r="R18" s="2">
        <f t="shared" si="2"/>
        <v>1749.66</v>
      </c>
    </row>
    <row r="19" spans="1:18">
      <c r="A19" s="1"/>
      <c r="B19" s="1"/>
      <c r="C19" s="1"/>
      <c r="D19" s="1"/>
      <c r="E19" s="1" t="s">
        <v>29</v>
      </c>
      <c r="F19" s="2">
        <v>135.38</v>
      </c>
      <c r="G19" s="2">
        <v>137.74</v>
      </c>
      <c r="H19" s="2">
        <v>169.6</v>
      </c>
      <c r="I19" s="2">
        <v>130.66</v>
      </c>
      <c r="J19" s="2">
        <v>140.1</v>
      </c>
      <c r="K19" s="2">
        <v>129.47999999999999</v>
      </c>
      <c r="L19" s="2">
        <v>0</v>
      </c>
      <c r="M19" s="2">
        <v>143.63999999999999</v>
      </c>
      <c r="N19" s="2">
        <v>146</v>
      </c>
      <c r="O19" s="2">
        <v>112.96</v>
      </c>
      <c r="P19" s="2">
        <v>128.31</v>
      </c>
      <c r="Q19" s="2">
        <v>140.1</v>
      </c>
      <c r="R19" s="2">
        <f t="shared" si="2"/>
        <v>1513.97</v>
      </c>
    </row>
    <row r="20" spans="1:18">
      <c r="A20" s="1"/>
      <c r="B20" s="1"/>
      <c r="C20" s="1"/>
      <c r="D20" s="1"/>
      <c r="E20" s="1" t="s">
        <v>30</v>
      </c>
      <c r="F20" s="2">
        <v>78.739999999999995</v>
      </c>
      <c r="G20" s="2">
        <v>85.82</v>
      </c>
      <c r="H20" s="2">
        <v>117.68</v>
      </c>
      <c r="I20" s="2">
        <v>77.56</v>
      </c>
      <c r="J20" s="2">
        <v>78.739999999999995</v>
      </c>
      <c r="K20" s="2">
        <v>71.66</v>
      </c>
      <c r="L20" s="2">
        <v>0</v>
      </c>
      <c r="M20" s="2">
        <v>97.62</v>
      </c>
      <c r="N20" s="2">
        <v>109.42</v>
      </c>
      <c r="O20" s="2">
        <v>69.3</v>
      </c>
      <c r="P20" s="2">
        <v>77.56</v>
      </c>
      <c r="Q20" s="2">
        <v>54.12</v>
      </c>
      <c r="R20" s="2">
        <f t="shared" si="2"/>
        <v>918.22</v>
      </c>
    </row>
    <row r="21" spans="1:18">
      <c r="A21" s="1"/>
      <c r="B21" s="1"/>
      <c r="C21" s="1"/>
      <c r="D21" s="1"/>
      <c r="E21" s="1" t="s">
        <v>31</v>
      </c>
      <c r="F21" s="2">
        <v>88.18</v>
      </c>
      <c r="G21" s="2">
        <v>85.82</v>
      </c>
      <c r="H21" s="2">
        <v>91.72</v>
      </c>
      <c r="I21" s="2">
        <v>88.18</v>
      </c>
      <c r="J21" s="2">
        <v>99.98</v>
      </c>
      <c r="K21" s="2">
        <v>90.54</v>
      </c>
      <c r="L21" s="2">
        <v>0</v>
      </c>
      <c r="M21" s="2">
        <v>105.88</v>
      </c>
      <c r="N21" s="2">
        <v>147.18</v>
      </c>
      <c r="O21" s="2">
        <v>94.08</v>
      </c>
      <c r="P21" s="2">
        <v>99.98</v>
      </c>
      <c r="Q21" s="2">
        <v>102.34</v>
      </c>
      <c r="R21" s="2">
        <f t="shared" si="2"/>
        <v>1093.8800000000001</v>
      </c>
    </row>
    <row r="22" spans="1:18">
      <c r="A22" s="1"/>
      <c r="B22" s="1"/>
      <c r="C22" s="1"/>
      <c r="D22" s="1"/>
      <c r="E22" s="1" t="s">
        <v>32</v>
      </c>
      <c r="F22" s="2">
        <v>72.84</v>
      </c>
      <c r="G22" s="2">
        <v>75.2</v>
      </c>
      <c r="H22" s="2">
        <v>72.84</v>
      </c>
      <c r="I22" s="2">
        <v>82.28</v>
      </c>
      <c r="J22" s="2">
        <v>77.56</v>
      </c>
      <c r="K22" s="2">
        <v>76.38</v>
      </c>
      <c r="L22" s="2">
        <v>0</v>
      </c>
      <c r="M22" s="2">
        <v>72.84</v>
      </c>
      <c r="N22" s="2">
        <v>72.84</v>
      </c>
      <c r="O22" s="2">
        <v>29.5</v>
      </c>
      <c r="P22" s="2">
        <v>52.94</v>
      </c>
      <c r="Q22" s="2">
        <v>78.739999999999995</v>
      </c>
      <c r="R22" s="2">
        <f t="shared" si="2"/>
        <v>763.96</v>
      </c>
    </row>
    <row r="23" spans="1:18">
      <c r="A23" s="1"/>
      <c r="B23" s="1"/>
      <c r="C23" s="1"/>
      <c r="D23" s="1"/>
      <c r="E23" s="1" t="s">
        <v>33</v>
      </c>
      <c r="F23" s="2">
        <v>14</v>
      </c>
      <c r="G23" s="2">
        <v>14</v>
      </c>
      <c r="H23" s="2">
        <v>14</v>
      </c>
      <c r="I23" s="2">
        <v>14</v>
      </c>
      <c r="J23" s="2">
        <v>14</v>
      </c>
      <c r="K23" s="2">
        <v>14</v>
      </c>
      <c r="L23" s="2">
        <v>0</v>
      </c>
      <c r="M23" s="2">
        <v>14</v>
      </c>
      <c r="N23" s="2">
        <v>14</v>
      </c>
      <c r="O23" s="2">
        <v>14</v>
      </c>
      <c r="P23" s="2">
        <v>14</v>
      </c>
      <c r="Q23" s="2">
        <v>14</v>
      </c>
      <c r="R23" s="2">
        <f t="shared" si="2"/>
        <v>154</v>
      </c>
    </row>
    <row r="24" spans="1:18">
      <c r="A24" s="1"/>
      <c r="B24" s="1"/>
      <c r="C24" s="1"/>
      <c r="D24" s="1"/>
      <c r="E24" s="1" t="s">
        <v>34</v>
      </c>
      <c r="F24" s="2">
        <v>14</v>
      </c>
      <c r="G24" s="2">
        <v>14</v>
      </c>
      <c r="H24" s="2">
        <v>14</v>
      </c>
      <c r="I24" s="2">
        <v>14</v>
      </c>
      <c r="J24" s="2">
        <v>14</v>
      </c>
      <c r="K24" s="2">
        <v>14</v>
      </c>
      <c r="L24" s="2">
        <v>0</v>
      </c>
      <c r="M24" s="2">
        <v>14</v>
      </c>
      <c r="N24" s="2">
        <v>14</v>
      </c>
      <c r="O24" s="2">
        <v>14</v>
      </c>
      <c r="P24" s="2">
        <v>14</v>
      </c>
      <c r="Q24" s="2">
        <v>14</v>
      </c>
      <c r="R24" s="2">
        <f t="shared" si="2"/>
        <v>154</v>
      </c>
    </row>
    <row r="25" spans="1:18" ht="13.5" thickBot="1">
      <c r="A25" s="1"/>
      <c r="B25" s="1"/>
      <c r="C25" s="1"/>
      <c r="D25" s="1"/>
      <c r="E25" s="1" t="s">
        <v>35</v>
      </c>
      <c r="F25" s="3">
        <v>158.97999999999999</v>
      </c>
      <c r="G25" s="3">
        <v>104.7</v>
      </c>
      <c r="H25" s="3">
        <v>117.68</v>
      </c>
      <c r="I25" s="3">
        <v>176.68</v>
      </c>
      <c r="J25" s="3">
        <v>206.18</v>
      </c>
      <c r="K25" s="3">
        <v>433.94</v>
      </c>
      <c r="L25" s="3">
        <v>0</v>
      </c>
      <c r="M25" s="3">
        <v>470.52</v>
      </c>
      <c r="N25" s="3">
        <v>745.46</v>
      </c>
      <c r="O25" s="3">
        <v>523.6</v>
      </c>
      <c r="P25" s="3">
        <v>651.05999999999995</v>
      </c>
      <c r="Q25" s="3">
        <v>590.88</v>
      </c>
      <c r="R25" s="3">
        <f t="shared" si="2"/>
        <v>4179.68</v>
      </c>
    </row>
    <row r="26" spans="1:18">
      <c r="A26" s="1"/>
      <c r="B26" s="1"/>
      <c r="C26" s="1"/>
      <c r="D26" s="1" t="s">
        <v>36</v>
      </c>
      <c r="E26" s="1"/>
      <c r="F26" s="2">
        <f t="shared" ref="F26:Q26" si="3">ROUND(SUM(F10:F25),5)</f>
        <v>2321.63</v>
      </c>
      <c r="G26" s="2">
        <f t="shared" si="3"/>
        <v>2396.75</v>
      </c>
      <c r="H26" s="2">
        <f t="shared" si="3"/>
        <v>2285.65</v>
      </c>
      <c r="I26" s="2">
        <f t="shared" si="3"/>
        <v>2267.4299999999998</v>
      </c>
      <c r="J26" s="2">
        <f t="shared" si="3"/>
        <v>2321.4499999999998</v>
      </c>
      <c r="K26" s="2">
        <f t="shared" si="3"/>
        <v>2289.8200000000002</v>
      </c>
      <c r="L26" s="2">
        <f t="shared" si="3"/>
        <v>1432.44</v>
      </c>
      <c r="M26" s="2">
        <f t="shared" si="3"/>
        <v>2384.56</v>
      </c>
      <c r="N26" s="2">
        <f t="shared" si="3"/>
        <v>2823.37</v>
      </c>
      <c r="O26" s="2">
        <f t="shared" si="3"/>
        <v>2385.86</v>
      </c>
      <c r="P26" s="2">
        <f t="shared" si="3"/>
        <v>2842.37</v>
      </c>
      <c r="Q26" s="2">
        <f t="shared" si="3"/>
        <v>2598.19</v>
      </c>
      <c r="R26" s="2">
        <f t="shared" si="2"/>
        <v>28349.52</v>
      </c>
    </row>
    <row r="27" spans="1:18" ht="25.5" customHeight="1">
      <c r="A27" s="1"/>
      <c r="B27" s="1"/>
      <c r="C27" s="1"/>
      <c r="D27" s="1" t="s">
        <v>37</v>
      </c>
      <c r="E27" s="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>
      <c r="A28" s="1"/>
      <c r="B28" s="1"/>
      <c r="C28" s="1"/>
      <c r="D28" s="1"/>
      <c r="E28" s="1" t="s">
        <v>38</v>
      </c>
      <c r="F28" s="2">
        <v>800</v>
      </c>
      <c r="G28" s="2">
        <v>800</v>
      </c>
      <c r="H28" s="2">
        <v>0</v>
      </c>
      <c r="I28" s="2">
        <v>1600</v>
      </c>
      <c r="J28" s="2">
        <v>800</v>
      </c>
      <c r="K28" s="2">
        <v>800</v>
      </c>
      <c r="L28" s="2">
        <v>700</v>
      </c>
      <c r="M28" s="2">
        <v>700</v>
      </c>
      <c r="N28" s="2">
        <v>700</v>
      </c>
      <c r="O28" s="2">
        <v>700</v>
      </c>
      <c r="P28" s="2">
        <v>700</v>
      </c>
      <c r="Q28" s="2">
        <v>700</v>
      </c>
      <c r="R28" s="2">
        <f t="shared" ref="R28:R33" si="4">ROUND(SUM(F28:Q28),5)</f>
        <v>9000</v>
      </c>
    </row>
    <row r="29" spans="1:18">
      <c r="A29" s="1"/>
      <c r="B29" s="1"/>
      <c r="C29" s="1"/>
      <c r="D29" s="1"/>
      <c r="E29" s="1" t="s">
        <v>39</v>
      </c>
      <c r="F29" s="2">
        <v>0</v>
      </c>
      <c r="G29" s="2">
        <v>0</v>
      </c>
      <c r="H29" s="2">
        <v>0</v>
      </c>
      <c r="I29" s="2">
        <v>360</v>
      </c>
      <c r="J29" s="2">
        <v>75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120</v>
      </c>
      <c r="Q29" s="2">
        <v>0</v>
      </c>
      <c r="R29" s="2">
        <f t="shared" si="4"/>
        <v>555</v>
      </c>
    </row>
    <row r="30" spans="1:18">
      <c r="A30" s="1"/>
      <c r="B30" s="1"/>
      <c r="C30" s="1"/>
      <c r="D30" s="1"/>
      <c r="E30" s="1" t="s">
        <v>40</v>
      </c>
      <c r="F30" s="2">
        <v>0</v>
      </c>
      <c r="G30" s="2">
        <v>0</v>
      </c>
      <c r="H30" s="2">
        <v>1056.78</v>
      </c>
      <c r="I30" s="2">
        <v>0</v>
      </c>
      <c r="J30" s="2">
        <v>12.5</v>
      </c>
      <c r="K30" s="2">
        <v>62.5</v>
      </c>
      <c r="L30" s="2">
        <v>748</v>
      </c>
      <c r="M30" s="2">
        <v>0</v>
      </c>
      <c r="N30" s="2">
        <v>25</v>
      </c>
      <c r="O30" s="2">
        <v>0</v>
      </c>
      <c r="P30" s="2">
        <v>650</v>
      </c>
      <c r="Q30" s="2">
        <v>62.5</v>
      </c>
      <c r="R30" s="2">
        <f t="shared" si="4"/>
        <v>2617.2800000000002</v>
      </c>
    </row>
    <row r="31" spans="1:18">
      <c r="A31" s="1"/>
      <c r="B31" s="1"/>
      <c r="C31" s="1"/>
      <c r="D31" s="1"/>
      <c r="E31" s="1" t="s">
        <v>41</v>
      </c>
      <c r="F31" s="2">
        <v>0</v>
      </c>
      <c r="G31" s="2">
        <v>0</v>
      </c>
      <c r="H31" s="2">
        <v>0</v>
      </c>
      <c r="I31" s="2">
        <v>280</v>
      </c>
      <c r="J31" s="2">
        <v>37.5</v>
      </c>
      <c r="K31" s="2">
        <v>50</v>
      </c>
      <c r="L31" s="2">
        <v>0</v>
      </c>
      <c r="M31" s="2">
        <v>0</v>
      </c>
      <c r="N31" s="2">
        <v>100</v>
      </c>
      <c r="O31" s="2">
        <v>25</v>
      </c>
      <c r="P31" s="2">
        <v>25</v>
      </c>
      <c r="Q31" s="2">
        <v>0</v>
      </c>
      <c r="R31" s="2">
        <f t="shared" si="4"/>
        <v>517.5</v>
      </c>
    </row>
    <row r="32" spans="1:18" ht="13.5" thickBot="1">
      <c r="A32" s="1"/>
      <c r="B32" s="1"/>
      <c r="C32" s="1"/>
      <c r="D32" s="1"/>
      <c r="E32" s="1" t="s">
        <v>42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53</v>
      </c>
      <c r="P32" s="3">
        <v>0</v>
      </c>
      <c r="Q32" s="3">
        <v>0</v>
      </c>
      <c r="R32" s="3">
        <f t="shared" si="4"/>
        <v>53</v>
      </c>
    </row>
    <row r="33" spans="1:18">
      <c r="A33" s="1"/>
      <c r="B33" s="1"/>
      <c r="C33" s="1"/>
      <c r="D33" s="1" t="s">
        <v>43</v>
      </c>
      <c r="E33" s="1"/>
      <c r="F33" s="2">
        <f t="shared" ref="F33:Q33" si="5">ROUND(SUM(F27:F32),5)</f>
        <v>800</v>
      </c>
      <c r="G33" s="2">
        <f t="shared" si="5"/>
        <v>800</v>
      </c>
      <c r="H33" s="2">
        <f t="shared" si="5"/>
        <v>1056.78</v>
      </c>
      <c r="I33" s="2">
        <f t="shared" si="5"/>
        <v>2240</v>
      </c>
      <c r="J33" s="2">
        <f t="shared" si="5"/>
        <v>925</v>
      </c>
      <c r="K33" s="2">
        <f t="shared" si="5"/>
        <v>912.5</v>
      </c>
      <c r="L33" s="2">
        <f t="shared" si="5"/>
        <v>1448</v>
      </c>
      <c r="M33" s="2">
        <f t="shared" si="5"/>
        <v>700</v>
      </c>
      <c r="N33" s="2">
        <f t="shared" si="5"/>
        <v>825</v>
      </c>
      <c r="O33" s="2">
        <f t="shared" si="5"/>
        <v>778</v>
      </c>
      <c r="P33" s="2">
        <f t="shared" si="5"/>
        <v>1495</v>
      </c>
      <c r="Q33" s="2">
        <f t="shared" si="5"/>
        <v>762.5</v>
      </c>
      <c r="R33" s="2">
        <f t="shared" si="4"/>
        <v>12742.78</v>
      </c>
    </row>
    <row r="34" spans="1:18" ht="25.5" customHeight="1">
      <c r="A34" s="1"/>
      <c r="B34" s="1"/>
      <c r="C34" s="1"/>
      <c r="D34" s="1" t="s">
        <v>44</v>
      </c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>
      <c r="A35" s="1"/>
      <c r="B35" s="1"/>
      <c r="C35" s="1"/>
      <c r="D35" s="1"/>
      <c r="E35" s="1" t="s">
        <v>45</v>
      </c>
      <c r="F35" s="2">
        <v>0</v>
      </c>
      <c r="G35" s="2">
        <v>0</v>
      </c>
      <c r="H35" s="2">
        <v>885.5</v>
      </c>
      <c r="I35" s="2">
        <v>985.5</v>
      </c>
      <c r="J35" s="2">
        <v>825</v>
      </c>
      <c r="K35" s="2">
        <v>825</v>
      </c>
      <c r="L35" s="2">
        <v>825</v>
      </c>
      <c r="M35" s="2">
        <v>825</v>
      </c>
      <c r="N35" s="2">
        <v>825</v>
      </c>
      <c r="O35" s="2">
        <v>825</v>
      </c>
      <c r="P35" s="2">
        <v>825</v>
      </c>
      <c r="Q35" s="2">
        <v>825</v>
      </c>
      <c r="R35" s="2">
        <f>ROUND(SUM(F35:Q35),5)</f>
        <v>8471</v>
      </c>
    </row>
    <row r="36" spans="1:18">
      <c r="A36" s="1"/>
      <c r="B36" s="1"/>
      <c r="C36" s="1"/>
      <c r="D36" s="1"/>
      <c r="E36" s="1" t="s">
        <v>46</v>
      </c>
      <c r="F36" s="2">
        <v>885.5</v>
      </c>
      <c r="G36" s="2">
        <v>885.5</v>
      </c>
      <c r="H36" s="2">
        <v>230.1</v>
      </c>
      <c r="I36" s="2">
        <v>0</v>
      </c>
      <c r="J36" s="2">
        <v>277</v>
      </c>
      <c r="K36" s="2">
        <v>292.5</v>
      </c>
      <c r="L36" s="2">
        <v>75</v>
      </c>
      <c r="M36" s="2">
        <v>71</v>
      </c>
      <c r="N36" s="2">
        <v>12.5</v>
      </c>
      <c r="O36" s="2">
        <v>100</v>
      </c>
      <c r="P36" s="2">
        <v>75</v>
      </c>
      <c r="Q36" s="2">
        <v>0</v>
      </c>
      <c r="R36" s="2">
        <f>ROUND(SUM(F36:Q36),5)</f>
        <v>2904.1</v>
      </c>
    </row>
    <row r="37" spans="1:18">
      <c r="A37" s="1"/>
      <c r="B37" s="1"/>
      <c r="C37" s="1"/>
      <c r="D37" s="1"/>
      <c r="E37" s="1" t="s">
        <v>47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190.5</v>
      </c>
      <c r="P37" s="2">
        <v>0</v>
      </c>
      <c r="Q37" s="2">
        <v>0</v>
      </c>
      <c r="R37" s="2">
        <f>ROUND(SUM(F37:Q37),5)</f>
        <v>190.5</v>
      </c>
    </row>
    <row r="38" spans="1:18" ht="13.5" thickBot="1">
      <c r="A38" s="1"/>
      <c r="B38" s="1"/>
      <c r="C38" s="1"/>
      <c r="D38" s="1"/>
      <c r="E38" s="1" t="s">
        <v>42</v>
      </c>
      <c r="F38" s="3">
        <v>0</v>
      </c>
      <c r="G38" s="3">
        <v>0</v>
      </c>
      <c r="H38" s="3">
        <v>0</v>
      </c>
      <c r="I38" s="3">
        <v>0</v>
      </c>
      <c r="J38" s="3">
        <v>927.5</v>
      </c>
      <c r="K38" s="3">
        <v>50</v>
      </c>
      <c r="L38" s="3">
        <v>25</v>
      </c>
      <c r="M38" s="3">
        <v>0</v>
      </c>
      <c r="N38" s="3">
        <v>0</v>
      </c>
      <c r="O38" s="3">
        <v>0</v>
      </c>
      <c r="P38" s="3">
        <v>0</v>
      </c>
      <c r="Q38" s="3">
        <v>25</v>
      </c>
      <c r="R38" s="3">
        <f>ROUND(SUM(F38:Q38),5)</f>
        <v>1027.5</v>
      </c>
    </row>
    <row r="39" spans="1:18">
      <c r="A39" s="1"/>
      <c r="B39" s="1"/>
      <c r="C39" s="1"/>
      <c r="D39" s="1" t="s">
        <v>48</v>
      </c>
      <c r="E39" s="1"/>
      <c r="F39" s="2">
        <f t="shared" ref="F39:Q39" si="6">ROUND(SUM(F34:F38),5)</f>
        <v>885.5</v>
      </c>
      <c r="G39" s="2">
        <f t="shared" si="6"/>
        <v>885.5</v>
      </c>
      <c r="H39" s="2">
        <f t="shared" si="6"/>
        <v>1115.5999999999999</v>
      </c>
      <c r="I39" s="2">
        <f t="shared" si="6"/>
        <v>985.5</v>
      </c>
      <c r="J39" s="2">
        <f t="shared" si="6"/>
        <v>2029.5</v>
      </c>
      <c r="K39" s="2">
        <f t="shared" si="6"/>
        <v>1167.5</v>
      </c>
      <c r="L39" s="2">
        <f t="shared" si="6"/>
        <v>925</v>
      </c>
      <c r="M39" s="2">
        <f t="shared" si="6"/>
        <v>896</v>
      </c>
      <c r="N39" s="2">
        <f t="shared" si="6"/>
        <v>837.5</v>
      </c>
      <c r="O39" s="2">
        <f t="shared" si="6"/>
        <v>1115.5</v>
      </c>
      <c r="P39" s="2">
        <f t="shared" si="6"/>
        <v>900</v>
      </c>
      <c r="Q39" s="2">
        <f t="shared" si="6"/>
        <v>850</v>
      </c>
      <c r="R39" s="2">
        <f>ROUND(SUM(F39:Q39),5)</f>
        <v>12593.1</v>
      </c>
    </row>
    <row r="40" spans="1:18" ht="25.5" customHeight="1">
      <c r="A40" s="1"/>
      <c r="B40" s="1"/>
      <c r="C40" s="1"/>
      <c r="D40" s="1" t="s">
        <v>49</v>
      </c>
      <c r="E40" s="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>
      <c r="A41" s="1"/>
      <c r="B41" s="1"/>
      <c r="C41" s="1"/>
      <c r="D41" s="1"/>
      <c r="E41" s="1" t="s">
        <v>50</v>
      </c>
      <c r="F41" s="2">
        <v>0</v>
      </c>
      <c r="G41" s="2">
        <v>0</v>
      </c>
      <c r="H41" s="2">
        <v>0</v>
      </c>
      <c r="I41" s="2">
        <v>300</v>
      </c>
      <c r="J41" s="2">
        <v>400</v>
      </c>
      <c r="K41" s="2">
        <v>400</v>
      </c>
      <c r="L41" s="2">
        <v>400</v>
      </c>
      <c r="M41" s="2">
        <v>400</v>
      </c>
      <c r="N41" s="2">
        <v>400</v>
      </c>
      <c r="O41" s="2">
        <v>400</v>
      </c>
      <c r="P41" s="2">
        <v>400</v>
      </c>
      <c r="Q41" s="2">
        <v>0</v>
      </c>
      <c r="R41" s="2">
        <f t="shared" ref="R41:R53" si="7">ROUND(SUM(F41:Q41),5)</f>
        <v>3100</v>
      </c>
    </row>
    <row r="42" spans="1:18">
      <c r="A42" s="1"/>
      <c r="B42" s="1"/>
      <c r="C42" s="1"/>
      <c r="D42" s="1"/>
      <c r="E42" s="1" t="s">
        <v>51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75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f t="shared" si="7"/>
        <v>75</v>
      </c>
    </row>
    <row r="43" spans="1:18">
      <c r="A43" s="1"/>
      <c r="B43" s="1"/>
      <c r="C43" s="1"/>
      <c r="D43" s="1"/>
      <c r="E43" s="1" t="s">
        <v>52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70</v>
      </c>
      <c r="L43" s="2">
        <v>0</v>
      </c>
      <c r="M43" s="2">
        <v>0</v>
      </c>
      <c r="N43" s="2">
        <v>0</v>
      </c>
      <c r="O43" s="2">
        <v>0</v>
      </c>
      <c r="P43" s="2">
        <v>50</v>
      </c>
      <c r="Q43" s="2">
        <v>60</v>
      </c>
      <c r="R43" s="2">
        <f t="shared" si="7"/>
        <v>180</v>
      </c>
    </row>
    <row r="44" spans="1:18">
      <c r="A44" s="1"/>
      <c r="B44" s="1"/>
      <c r="C44" s="1"/>
      <c r="D44" s="1"/>
      <c r="E44" s="1" t="s">
        <v>53</v>
      </c>
      <c r="F44" s="2">
        <v>0</v>
      </c>
      <c r="G44" s="2">
        <v>227.17</v>
      </c>
      <c r="H44" s="2">
        <v>230.75</v>
      </c>
      <c r="I44" s="2">
        <v>233.7</v>
      </c>
      <c r="J44" s="2">
        <v>233.7</v>
      </c>
      <c r="K44" s="2">
        <v>233.7</v>
      </c>
      <c r="L44" s="2">
        <v>233.7</v>
      </c>
      <c r="M44" s="2">
        <v>233.7</v>
      </c>
      <c r="N44" s="2">
        <v>233.7</v>
      </c>
      <c r="O44" s="2">
        <v>244.16</v>
      </c>
      <c r="P44" s="2">
        <v>254.62</v>
      </c>
      <c r="Q44" s="2">
        <v>254.62</v>
      </c>
      <c r="R44" s="2">
        <f t="shared" si="7"/>
        <v>2613.52</v>
      </c>
    </row>
    <row r="45" spans="1:18">
      <c r="A45" s="1"/>
      <c r="B45" s="1"/>
      <c r="C45" s="1"/>
      <c r="D45" s="1"/>
      <c r="E45" s="1" t="s">
        <v>54</v>
      </c>
      <c r="F45" s="2">
        <v>0</v>
      </c>
      <c r="G45" s="2">
        <v>0</v>
      </c>
      <c r="H45" s="2">
        <v>0</v>
      </c>
      <c r="I45" s="2">
        <v>0</v>
      </c>
      <c r="J45" s="2">
        <v>87.5</v>
      </c>
      <c r="K45" s="2">
        <v>25</v>
      </c>
      <c r="L45" s="2">
        <v>200</v>
      </c>
      <c r="M45" s="2">
        <v>75</v>
      </c>
      <c r="N45" s="2">
        <v>100</v>
      </c>
      <c r="O45" s="2">
        <v>150</v>
      </c>
      <c r="P45" s="2">
        <v>175</v>
      </c>
      <c r="Q45" s="2">
        <v>75</v>
      </c>
      <c r="R45" s="2">
        <f t="shared" si="7"/>
        <v>887.5</v>
      </c>
    </row>
    <row r="46" spans="1:18">
      <c r="A46" s="1"/>
      <c r="B46" s="1"/>
      <c r="C46" s="1"/>
      <c r="D46" s="1"/>
      <c r="E46" s="1" t="s">
        <v>55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400</v>
      </c>
      <c r="R46" s="2">
        <f t="shared" si="7"/>
        <v>400</v>
      </c>
    </row>
    <row r="47" spans="1:18">
      <c r="A47" s="1"/>
      <c r="B47" s="1"/>
      <c r="C47" s="1"/>
      <c r="D47" s="1"/>
      <c r="E47" s="1" t="s">
        <v>56</v>
      </c>
      <c r="F47" s="2">
        <v>80</v>
      </c>
      <c r="G47" s="2">
        <v>81.23</v>
      </c>
      <c r="H47" s="2">
        <v>120.6</v>
      </c>
      <c r="I47" s="2">
        <v>80.010000000000005</v>
      </c>
      <c r="J47" s="2">
        <v>80.010000000000005</v>
      </c>
      <c r="K47" s="2">
        <v>80.010000000000005</v>
      </c>
      <c r="L47" s="2">
        <v>105.01</v>
      </c>
      <c r="M47" s="2">
        <v>80.010000000000005</v>
      </c>
      <c r="N47" s="2">
        <v>80.010000000000005</v>
      </c>
      <c r="O47" s="2">
        <v>80.010000000000005</v>
      </c>
      <c r="P47" s="2">
        <v>80</v>
      </c>
      <c r="Q47" s="2">
        <v>80</v>
      </c>
      <c r="R47" s="2">
        <f t="shared" si="7"/>
        <v>1026.9000000000001</v>
      </c>
    </row>
    <row r="48" spans="1:18">
      <c r="A48" s="1"/>
      <c r="B48" s="1"/>
      <c r="C48" s="1"/>
      <c r="D48" s="1"/>
      <c r="E48" s="1" t="s">
        <v>57</v>
      </c>
      <c r="F48" s="2">
        <v>0</v>
      </c>
      <c r="G48" s="2">
        <v>555.70000000000005</v>
      </c>
      <c r="H48" s="2">
        <v>562.85</v>
      </c>
      <c r="I48" s="2">
        <v>570.13</v>
      </c>
      <c r="J48" s="2">
        <v>570.13</v>
      </c>
      <c r="K48" s="2">
        <v>570.13</v>
      </c>
      <c r="L48" s="2">
        <v>570.13</v>
      </c>
      <c r="M48" s="2">
        <v>570.13</v>
      </c>
      <c r="N48" s="2">
        <v>570.13</v>
      </c>
      <c r="O48" s="2">
        <v>591.04999999999995</v>
      </c>
      <c r="P48" s="2">
        <v>611.97</v>
      </c>
      <c r="Q48" s="2">
        <v>611.97</v>
      </c>
      <c r="R48" s="2">
        <f t="shared" si="7"/>
        <v>6354.32</v>
      </c>
    </row>
    <row r="49" spans="1:18">
      <c r="A49" s="1"/>
      <c r="B49" s="1"/>
      <c r="C49" s="1"/>
      <c r="D49" s="1"/>
      <c r="E49" s="1" t="s">
        <v>58</v>
      </c>
      <c r="F49" s="2">
        <v>0</v>
      </c>
      <c r="G49" s="2">
        <v>397.43</v>
      </c>
      <c r="H49" s="2">
        <v>401.01</v>
      </c>
      <c r="I49" s="2">
        <v>405.17</v>
      </c>
      <c r="J49" s="2">
        <v>405.17</v>
      </c>
      <c r="K49" s="2">
        <v>405.17</v>
      </c>
      <c r="L49" s="2">
        <v>405.17</v>
      </c>
      <c r="M49" s="2">
        <v>426.38</v>
      </c>
      <c r="N49" s="2">
        <v>405.17</v>
      </c>
      <c r="O49" s="2">
        <v>415.63</v>
      </c>
      <c r="P49" s="2">
        <v>426.09</v>
      </c>
      <c r="Q49" s="2">
        <v>426.09</v>
      </c>
      <c r="R49" s="2">
        <f t="shared" si="7"/>
        <v>4518.4799999999996</v>
      </c>
    </row>
    <row r="50" spans="1:18">
      <c r="A50" s="1"/>
      <c r="B50" s="1"/>
      <c r="C50" s="1"/>
      <c r="D50" s="1"/>
      <c r="E50" s="1" t="s">
        <v>59</v>
      </c>
      <c r="F50" s="2">
        <v>0</v>
      </c>
      <c r="G50" s="2">
        <v>705.3</v>
      </c>
      <c r="H50" s="2">
        <v>716.92</v>
      </c>
      <c r="I50" s="2">
        <v>733.36</v>
      </c>
      <c r="J50" s="2">
        <v>725.24</v>
      </c>
      <c r="K50" s="2">
        <v>739.58</v>
      </c>
      <c r="L50" s="2">
        <v>725.24</v>
      </c>
      <c r="M50" s="2">
        <v>725.24</v>
      </c>
      <c r="N50" s="2">
        <v>725.24</v>
      </c>
      <c r="O50" s="2">
        <v>759.24</v>
      </c>
      <c r="P50" s="2">
        <v>793.23</v>
      </c>
      <c r="Q50" s="2">
        <v>793.23</v>
      </c>
      <c r="R50" s="2">
        <f t="shared" si="7"/>
        <v>8141.82</v>
      </c>
    </row>
    <row r="51" spans="1:18">
      <c r="A51" s="1"/>
      <c r="B51" s="1"/>
      <c r="C51" s="1"/>
      <c r="D51" s="1"/>
      <c r="E51" s="1" t="s">
        <v>60</v>
      </c>
      <c r="F51" s="2">
        <v>0</v>
      </c>
      <c r="G51" s="2">
        <v>667.87</v>
      </c>
      <c r="H51" s="2">
        <v>676.81</v>
      </c>
      <c r="I51" s="2">
        <v>692.52</v>
      </c>
      <c r="J51" s="2">
        <v>686.34</v>
      </c>
      <c r="K51" s="2">
        <v>686.34</v>
      </c>
      <c r="L51" s="2">
        <v>686.34</v>
      </c>
      <c r="M51" s="2">
        <v>686.34</v>
      </c>
      <c r="N51" s="2">
        <v>700.68</v>
      </c>
      <c r="O51" s="2">
        <v>712.49</v>
      </c>
      <c r="P51" s="2">
        <v>738.64</v>
      </c>
      <c r="Q51" s="2">
        <v>738.64</v>
      </c>
      <c r="R51" s="2">
        <f t="shared" si="7"/>
        <v>7673.01</v>
      </c>
    </row>
    <row r="52" spans="1:18" ht="13.5" thickBot="1">
      <c r="A52" s="1"/>
      <c r="B52" s="1"/>
      <c r="C52" s="1"/>
      <c r="D52" s="1"/>
      <c r="E52" s="1" t="s">
        <v>42</v>
      </c>
      <c r="F52" s="3">
        <v>0</v>
      </c>
      <c r="G52" s="3">
        <v>0</v>
      </c>
      <c r="H52" s="3">
        <v>0</v>
      </c>
      <c r="I52" s="3">
        <v>187.5</v>
      </c>
      <c r="J52" s="3">
        <v>275</v>
      </c>
      <c r="K52" s="3">
        <v>0</v>
      </c>
      <c r="L52" s="3">
        <v>25</v>
      </c>
      <c r="M52" s="3">
        <v>25</v>
      </c>
      <c r="N52" s="3">
        <v>25</v>
      </c>
      <c r="O52" s="3">
        <v>25</v>
      </c>
      <c r="P52" s="3">
        <v>25</v>
      </c>
      <c r="Q52" s="3">
        <v>25</v>
      </c>
      <c r="R52" s="3">
        <f t="shared" si="7"/>
        <v>612.5</v>
      </c>
    </row>
    <row r="53" spans="1:18">
      <c r="A53" s="1"/>
      <c r="B53" s="1"/>
      <c r="C53" s="1"/>
      <c r="D53" s="1" t="s">
        <v>61</v>
      </c>
      <c r="E53" s="1"/>
      <c r="F53" s="2">
        <f t="shared" ref="F53:Q53" si="8">ROUND(SUM(F40:F52),5)</f>
        <v>80</v>
      </c>
      <c r="G53" s="2">
        <f t="shared" si="8"/>
        <v>2634.7</v>
      </c>
      <c r="H53" s="2">
        <f t="shared" si="8"/>
        <v>2708.94</v>
      </c>
      <c r="I53" s="2">
        <f t="shared" si="8"/>
        <v>3202.39</v>
      </c>
      <c r="J53" s="2">
        <f t="shared" si="8"/>
        <v>3463.09</v>
      </c>
      <c r="K53" s="2">
        <f t="shared" si="8"/>
        <v>3284.93</v>
      </c>
      <c r="L53" s="2">
        <f t="shared" si="8"/>
        <v>3350.59</v>
      </c>
      <c r="M53" s="2">
        <f t="shared" si="8"/>
        <v>3221.8</v>
      </c>
      <c r="N53" s="2">
        <f t="shared" si="8"/>
        <v>3239.93</v>
      </c>
      <c r="O53" s="2">
        <f t="shared" si="8"/>
        <v>3377.58</v>
      </c>
      <c r="P53" s="2">
        <f t="shared" si="8"/>
        <v>3554.55</v>
      </c>
      <c r="Q53" s="2">
        <f t="shared" si="8"/>
        <v>3464.55</v>
      </c>
      <c r="R53" s="2">
        <f t="shared" si="7"/>
        <v>35583.050000000003</v>
      </c>
    </row>
    <row r="54" spans="1:18" ht="25.5" customHeight="1">
      <c r="A54" s="1"/>
      <c r="B54" s="1"/>
      <c r="C54" s="1"/>
      <c r="D54" s="1" t="s">
        <v>62</v>
      </c>
      <c r="E54" s="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>
      <c r="A55" s="1"/>
      <c r="B55" s="1"/>
      <c r="C55" s="1"/>
      <c r="D55" s="1"/>
      <c r="E55" s="1" t="s">
        <v>63</v>
      </c>
      <c r="F55" s="2">
        <v>1071</v>
      </c>
      <c r="G55" s="2">
        <v>497</v>
      </c>
      <c r="H55" s="2">
        <v>0</v>
      </c>
      <c r="I55" s="2">
        <v>0</v>
      </c>
      <c r="J55" s="2">
        <v>450</v>
      </c>
      <c r="K55" s="2">
        <v>0</v>
      </c>
      <c r="L55" s="2">
        <v>460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f t="shared" ref="R55:R66" si="9">ROUND(SUM(F55:Q55),5)</f>
        <v>2478</v>
      </c>
    </row>
    <row r="56" spans="1:18">
      <c r="A56" s="1"/>
      <c r="B56" s="1"/>
      <c r="C56" s="1"/>
      <c r="D56" s="1"/>
      <c r="E56" s="1" t="s">
        <v>64</v>
      </c>
      <c r="F56" s="2">
        <v>0</v>
      </c>
      <c r="G56" s="2">
        <v>1395</v>
      </c>
      <c r="H56" s="2">
        <v>0</v>
      </c>
      <c r="I56" s="2">
        <v>0</v>
      </c>
      <c r="J56" s="2">
        <v>1395</v>
      </c>
      <c r="K56" s="2">
        <v>0</v>
      </c>
      <c r="L56" s="2">
        <v>0</v>
      </c>
      <c r="M56" s="2">
        <v>0</v>
      </c>
      <c r="N56" s="2">
        <v>1395</v>
      </c>
      <c r="O56" s="2">
        <v>0</v>
      </c>
      <c r="P56" s="2">
        <v>0</v>
      </c>
      <c r="Q56" s="2">
        <v>0</v>
      </c>
      <c r="R56" s="2">
        <f t="shared" si="9"/>
        <v>4185</v>
      </c>
    </row>
    <row r="57" spans="1:18">
      <c r="A57" s="1"/>
      <c r="B57" s="1"/>
      <c r="C57" s="1"/>
      <c r="D57" s="1"/>
      <c r="E57" s="1" t="s">
        <v>65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125</v>
      </c>
      <c r="L57" s="2">
        <v>545</v>
      </c>
      <c r="M57" s="2">
        <v>0</v>
      </c>
      <c r="N57" s="2">
        <v>0</v>
      </c>
      <c r="O57" s="2">
        <v>50</v>
      </c>
      <c r="P57" s="2">
        <v>0</v>
      </c>
      <c r="Q57" s="2">
        <v>0</v>
      </c>
      <c r="R57" s="2">
        <f t="shared" si="9"/>
        <v>720</v>
      </c>
    </row>
    <row r="58" spans="1:18">
      <c r="A58" s="1"/>
      <c r="B58" s="1"/>
      <c r="C58" s="1"/>
      <c r="D58" s="1"/>
      <c r="E58" s="1" t="s">
        <v>66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335.21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f t="shared" si="9"/>
        <v>335.21</v>
      </c>
    </row>
    <row r="59" spans="1:18">
      <c r="A59" s="1"/>
      <c r="B59" s="1"/>
      <c r="C59" s="1"/>
      <c r="D59" s="1"/>
      <c r="E59" s="1" t="s">
        <v>67</v>
      </c>
      <c r="F59" s="2">
        <v>0</v>
      </c>
      <c r="G59" s="2">
        <v>0</v>
      </c>
      <c r="H59" s="2">
        <v>0</v>
      </c>
      <c r="I59" s="2">
        <v>187.5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178</v>
      </c>
      <c r="R59" s="2">
        <f t="shared" si="9"/>
        <v>365.5</v>
      </c>
    </row>
    <row r="60" spans="1:18">
      <c r="A60" s="1"/>
      <c r="B60" s="1"/>
      <c r="C60" s="1"/>
      <c r="D60" s="1"/>
      <c r="E60" s="1" t="s">
        <v>68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120</v>
      </c>
      <c r="L60" s="2">
        <v>120</v>
      </c>
      <c r="M60" s="2">
        <v>0</v>
      </c>
      <c r="N60" s="2">
        <v>0</v>
      </c>
      <c r="O60" s="2">
        <v>0</v>
      </c>
      <c r="P60" s="2">
        <v>0</v>
      </c>
      <c r="Q60" s="2">
        <v>75</v>
      </c>
      <c r="R60" s="2">
        <f t="shared" si="9"/>
        <v>315</v>
      </c>
    </row>
    <row r="61" spans="1:18">
      <c r="A61" s="1"/>
      <c r="B61" s="1"/>
      <c r="C61" s="1"/>
      <c r="D61" s="1"/>
      <c r="E61" s="1" t="s">
        <v>69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35</v>
      </c>
      <c r="R61" s="2">
        <f t="shared" si="9"/>
        <v>35</v>
      </c>
    </row>
    <row r="62" spans="1:18">
      <c r="A62" s="1"/>
      <c r="B62" s="1"/>
      <c r="C62" s="1"/>
      <c r="D62" s="1"/>
      <c r="E62" s="1" t="s">
        <v>70</v>
      </c>
      <c r="F62" s="2">
        <v>1204.77</v>
      </c>
      <c r="G62" s="2">
        <v>0</v>
      </c>
      <c r="H62" s="2">
        <v>108.42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25</v>
      </c>
      <c r="P62" s="2">
        <v>0</v>
      </c>
      <c r="Q62" s="2">
        <v>0</v>
      </c>
      <c r="R62" s="2">
        <f t="shared" si="9"/>
        <v>1338.19</v>
      </c>
    </row>
    <row r="63" spans="1:18">
      <c r="A63" s="1"/>
      <c r="B63" s="1"/>
      <c r="C63" s="1"/>
      <c r="D63" s="1"/>
      <c r="E63" s="1" t="s">
        <v>71</v>
      </c>
      <c r="F63" s="2">
        <v>0</v>
      </c>
      <c r="G63" s="2">
        <v>0</v>
      </c>
      <c r="H63" s="2">
        <v>0</v>
      </c>
      <c r="I63" s="2">
        <v>0</v>
      </c>
      <c r="J63" s="2">
        <v>215.58</v>
      </c>
      <c r="K63" s="2">
        <v>0</v>
      </c>
      <c r="L63" s="2">
        <v>405</v>
      </c>
      <c r="M63" s="2">
        <v>0</v>
      </c>
      <c r="N63" s="2">
        <v>0</v>
      </c>
      <c r="O63" s="2">
        <v>0</v>
      </c>
      <c r="P63" s="2">
        <v>0</v>
      </c>
      <c r="Q63" s="2">
        <v>25</v>
      </c>
      <c r="R63" s="2">
        <f t="shared" si="9"/>
        <v>645.58000000000004</v>
      </c>
    </row>
    <row r="64" spans="1:18">
      <c r="A64" s="1"/>
      <c r="B64" s="1"/>
      <c r="C64" s="1"/>
      <c r="D64" s="1"/>
      <c r="E64" s="1" t="s">
        <v>72</v>
      </c>
      <c r="F64" s="2">
        <v>250</v>
      </c>
      <c r="G64" s="2">
        <v>430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f t="shared" si="9"/>
        <v>680</v>
      </c>
    </row>
    <row r="65" spans="1:18" ht="13.5" thickBot="1">
      <c r="A65" s="1"/>
      <c r="B65" s="1"/>
      <c r="C65" s="1"/>
      <c r="D65" s="1"/>
      <c r="E65" s="1" t="s">
        <v>42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955</v>
      </c>
      <c r="O65" s="3">
        <v>0</v>
      </c>
      <c r="P65" s="3">
        <v>0</v>
      </c>
      <c r="Q65" s="3">
        <v>0</v>
      </c>
      <c r="R65" s="3">
        <f t="shared" si="9"/>
        <v>955</v>
      </c>
    </row>
    <row r="66" spans="1:18">
      <c r="A66" s="1"/>
      <c r="B66" s="1"/>
      <c r="C66" s="1"/>
      <c r="D66" s="1" t="s">
        <v>73</v>
      </c>
      <c r="E66" s="1"/>
      <c r="F66" s="2">
        <f t="shared" ref="F66:Q66" si="10">ROUND(SUM(F54:F65),5)</f>
        <v>2525.77</v>
      </c>
      <c r="G66" s="2">
        <f t="shared" si="10"/>
        <v>2322</v>
      </c>
      <c r="H66" s="2">
        <f t="shared" si="10"/>
        <v>108.42</v>
      </c>
      <c r="I66" s="2">
        <f t="shared" si="10"/>
        <v>187.5</v>
      </c>
      <c r="J66" s="2">
        <f t="shared" si="10"/>
        <v>2060.58</v>
      </c>
      <c r="K66" s="2">
        <f t="shared" si="10"/>
        <v>245</v>
      </c>
      <c r="L66" s="2">
        <f t="shared" si="10"/>
        <v>1865.21</v>
      </c>
      <c r="M66" s="2">
        <f t="shared" si="10"/>
        <v>0</v>
      </c>
      <c r="N66" s="2">
        <f t="shared" si="10"/>
        <v>2350</v>
      </c>
      <c r="O66" s="2">
        <f t="shared" si="10"/>
        <v>75</v>
      </c>
      <c r="P66" s="2">
        <f t="shared" si="10"/>
        <v>0</v>
      </c>
      <c r="Q66" s="2">
        <f t="shared" si="10"/>
        <v>313</v>
      </c>
      <c r="R66" s="2">
        <f t="shared" si="9"/>
        <v>12052.48</v>
      </c>
    </row>
    <row r="67" spans="1:18" ht="25.5" customHeight="1">
      <c r="A67" s="1"/>
      <c r="B67" s="1"/>
      <c r="C67" s="1"/>
      <c r="D67" s="1" t="s">
        <v>74</v>
      </c>
      <c r="E67" s="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>
      <c r="A68" s="1"/>
      <c r="B68" s="1"/>
      <c r="C68" s="1"/>
      <c r="D68" s="1"/>
      <c r="E68" s="1" t="s">
        <v>75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50</v>
      </c>
      <c r="L68" s="2">
        <v>990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f t="shared" ref="R68:R77" si="11">ROUND(SUM(F68:Q68),5)</f>
        <v>1040</v>
      </c>
    </row>
    <row r="69" spans="1:18">
      <c r="A69" s="1"/>
      <c r="B69" s="1"/>
      <c r="C69" s="1"/>
      <c r="D69" s="1"/>
      <c r="E69" s="1" t="s">
        <v>76</v>
      </c>
      <c r="F69" s="2">
        <v>34.14</v>
      </c>
      <c r="G69" s="2">
        <v>107.44</v>
      </c>
      <c r="H69" s="2">
        <v>58.45</v>
      </c>
      <c r="I69" s="2">
        <v>4.24</v>
      </c>
      <c r="J69" s="2">
        <v>0</v>
      </c>
      <c r="K69" s="2">
        <v>35.24</v>
      </c>
      <c r="L69" s="2">
        <v>35.159999999999997</v>
      </c>
      <c r="M69" s="2">
        <v>35.270000000000003</v>
      </c>
      <c r="N69" s="2">
        <v>35.35</v>
      </c>
      <c r="O69" s="2">
        <v>34.97</v>
      </c>
      <c r="P69" s="2">
        <v>35.270000000000003</v>
      </c>
      <c r="Q69" s="2">
        <v>124.84</v>
      </c>
      <c r="R69" s="2">
        <f t="shared" si="11"/>
        <v>540.37</v>
      </c>
    </row>
    <row r="70" spans="1:18">
      <c r="A70" s="1"/>
      <c r="B70" s="1"/>
      <c r="C70" s="1"/>
      <c r="D70" s="1"/>
      <c r="E70" s="1" t="s">
        <v>77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441.71</v>
      </c>
      <c r="O70" s="2">
        <v>0</v>
      </c>
      <c r="P70" s="2">
        <v>0</v>
      </c>
      <c r="Q70" s="2">
        <v>0</v>
      </c>
      <c r="R70" s="2">
        <f t="shared" si="11"/>
        <v>441.71</v>
      </c>
    </row>
    <row r="71" spans="1:18">
      <c r="A71" s="1"/>
      <c r="B71" s="1"/>
      <c r="C71" s="1"/>
      <c r="D71" s="1"/>
      <c r="E71" s="1" t="s">
        <v>78</v>
      </c>
      <c r="F71" s="2">
        <v>33.49</v>
      </c>
      <c r="G71" s="2">
        <v>106.16</v>
      </c>
      <c r="H71" s="2">
        <v>84</v>
      </c>
      <c r="I71" s="2">
        <v>3.57</v>
      </c>
      <c r="J71" s="2">
        <v>184.92</v>
      </c>
      <c r="K71" s="2">
        <v>118.58</v>
      </c>
      <c r="L71" s="2">
        <v>34.5</v>
      </c>
      <c r="M71" s="2">
        <v>34.51</v>
      </c>
      <c r="N71" s="2">
        <v>118.62</v>
      </c>
      <c r="O71" s="2">
        <v>34.619999999999997</v>
      </c>
      <c r="P71" s="2">
        <v>34.590000000000003</v>
      </c>
      <c r="Q71" s="2">
        <v>34.159999999999997</v>
      </c>
      <c r="R71" s="2">
        <f t="shared" si="11"/>
        <v>821.72</v>
      </c>
    </row>
    <row r="72" spans="1:18">
      <c r="A72" s="1"/>
      <c r="B72" s="1"/>
      <c r="C72" s="1"/>
      <c r="D72" s="1"/>
      <c r="E72" s="1" t="s">
        <v>79</v>
      </c>
      <c r="F72" s="2">
        <v>55.24</v>
      </c>
      <c r="G72" s="2">
        <v>149.58000000000001</v>
      </c>
      <c r="H72" s="2">
        <v>84</v>
      </c>
      <c r="I72" s="2">
        <v>25.28</v>
      </c>
      <c r="J72" s="2">
        <v>206.36</v>
      </c>
      <c r="K72" s="2">
        <v>140.24</v>
      </c>
      <c r="L72" s="2">
        <v>56.26</v>
      </c>
      <c r="M72" s="2">
        <v>56.34</v>
      </c>
      <c r="N72" s="2">
        <v>140.54</v>
      </c>
      <c r="O72" s="2">
        <v>56.47</v>
      </c>
      <c r="P72" s="2">
        <v>56.76</v>
      </c>
      <c r="Q72" s="2">
        <v>55.7</v>
      </c>
      <c r="R72" s="2">
        <f t="shared" si="11"/>
        <v>1082.77</v>
      </c>
    </row>
    <row r="73" spans="1:18">
      <c r="A73" s="1"/>
      <c r="B73" s="1"/>
      <c r="C73" s="1"/>
      <c r="D73" s="1"/>
      <c r="E73" s="1" t="s">
        <v>80</v>
      </c>
      <c r="F73" s="2">
        <v>55.31</v>
      </c>
      <c r="G73" s="2">
        <v>72.92</v>
      </c>
      <c r="H73" s="2">
        <v>84</v>
      </c>
      <c r="I73" s="2">
        <v>20.37</v>
      </c>
      <c r="J73" s="2">
        <v>185.62</v>
      </c>
      <c r="K73" s="2">
        <v>95.53</v>
      </c>
      <c r="L73" s="2">
        <v>46.26</v>
      </c>
      <c r="M73" s="2">
        <v>69.53</v>
      </c>
      <c r="N73" s="2">
        <v>147.22</v>
      </c>
      <c r="O73" s="2">
        <v>33.619999999999997</v>
      </c>
      <c r="P73" s="2">
        <v>5.24</v>
      </c>
      <c r="Q73" s="2">
        <v>0</v>
      </c>
      <c r="R73" s="2">
        <f t="shared" si="11"/>
        <v>815.62</v>
      </c>
    </row>
    <row r="74" spans="1:18">
      <c r="A74" s="1"/>
      <c r="B74" s="1"/>
      <c r="C74" s="1"/>
      <c r="D74" s="1"/>
      <c r="E74" s="1" t="s">
        <v>81</v>
      </c>
      <c r="F74" s="2">
        <v>33.4</v>
      </c>
      <c r="G74" s="2">
        <v>106.02</v>
      </c>
      <c r="H74" s="2">
        <v>84</v>
      </c>
      <c r="I74" s="2">
        <v>3.46</v>
      </c>
      <c r="J74" s="2">
        <v>185.39</v>
      </c>
      <c r="K74" s="2">
        <v>456</v>
      </c>
      <c r="L74" s="2">
        <v>34.9</v>
      </c>
      <c r="M74" s="2">
        <v>34.82</v>
      </c>
      <c r="N74" s="2">
        <v>468.57</v>
      </c>
      <c r="O74" s="2">
        <v>34.56</v>
      </c>
      <c r="P74" s="2">
        <v>34.71</v>
      </c>
      <c r="Q74" s="2">
        <v>34.17</v>
      </c>
      <c r="R74" s="2">
        <f t="shared" si="11"/>
        <v>1510</v>
      </c>
    </row>
    <row r="75" spans="1:18">
      <c r="A75" s="1"/>
      <c r="B75" s="1"/>
      <c r="C75" s="1"/>
      <c r="D75" s="1"/>
      <c r="E75" s="1" t="s">
        <v>78</v>
      </c>
      <c r="F75" s="2">
        <v>0</v>
      </c>
      <c r="G75" s="2">
        <v>106.16</v>
      </c>
      <c r="H75" s="2">
        <v>84</v>
      </c>
      <c r="I75" s="2">
        <v>3.57</v>
      </c>
      <c r="J75" s="2">
        <v>184.94</v>
      </c>
      <c r="K75" s="2">
        <v>118.49</v>
      </c>
      <c r="L75" s="2">
        <v>34.54</v>
      </c>
      <c r="M75" s="2">
        <v>34.56</v>
      </c>
      <c r="N75" s="2">
        <v>118.62</v>
      </c>
      <c r="O75" s="2">
        <v>34.619999999999997</v>
      </c>
      <c r="P75" s="2">
        <v>34.590000000000003</v>
      </c>
      <c r="Q75" s="2">
        <v>34.159999999999997</v>
      </c>
      <c r="R75" s="2">
        <f t="shared" si="11"/>
        <v>788.25</v>
      </c>
    </row>
    <row r="76" spans="1:18" ht="13.5" thickBot="1">
      <c r="A76" s="1"/>
      <c r="B76" s="1"/>
      <c r="C76" s="1"/>
      <c r="D76" s="1"/>
      <c r="E76" s="1" t="s">
        <v>42</v>
      </c>
      <c r="F76" s="3">
        <v>0</v>
      </c>
      <c r="G76" s="3">
        <v>0</v>
      </c>
      <c r="H76" s="3">
        <v>0</v>
      </c>
      <c r="I76" s="3">
        <v>0</v>
      </c>
      <c r="J76" s="3">
        <v>50</v>
      </c>
      <c r="K76" s="3">
        <v>1280</v>
      </c>
      <c r="L76" s="3">
        <v>1600</v>
      </c>
      <c r="M76" s="3">
        <v>2440</v>
      </c>
      <c r="N76" s="3">
        <v>0</v>
      </c>
      <c r="O76" s="3">
        <v>50</v>
      </c>
      <c r="P76" s="3">
        <v>0</v>
      </c>
      <c r="Q76" s="3">
        <v>50</v>
      </c>
      <c r="R76" s="3">
        <f t="shared" si="11"/>
        <v>5470</v>
      </c>
    </row>
    <row r="77" spans="1:18">
      <c r="A77" s="1"/>
      <c r="B77" s="1"/>
      <c r="C77" s="1"/>
      <c r="D77" s="1" t="s">
        <v>82</v>
      </c>
      <c r="E77" s="1"/>
      <c r="F77" s="2">
        <f t="shared" ref="F77:Q77" si="12">ROUND(SUM(F67:F76),5)</f>
        <v>211.58</v>
      </c>
      <c r="G77" s="2">
        <f t="shared" si="12"/>
        <v>648.28</v>
      </c>
      <c r="H77" s="2">
        <f t="shared" si="12"/>
        <v>478.45</v>
      </c>
      <c r="I77" s="2">
        <f t="shared" si="12"/>
        <v>60.49</v>
      </c>
      <c r="J77" s="2">
        <f t="shared" si="12"/>
        <v>997.23</v>
      </c>
      <c r="K77" s="2">
        <f t="shared" si="12"/>
        <v>2294.08</v>
      </c>
      <c r="L77" s="2">
        <f t="shared" si="12"/>
        <v>2831.62</v>
      </c>
      <c r="M77" s="2">
        <f t="shared" si="12"/>
        <v>2705.03</v>
      </c>
      <c r="N77" s="2">
        <f t="shared" si="12"/>
        <v>1470.63</v>
      </c>
      <c r="O77" s="2">
        <f t="shared" si="12"/>
        <v>278.86</v>
      </c>
      <c r="P77" s="2">
        <f t="shared" si="12"/>
        <v>201.16</v>
      </c>
      <c r="Q77" s="2">
        <f t="shared" si="12"/>
        <v>333.03</v>
      </c>
      <c r="R77" s="2">
        <f t="shared" si="11"/>
        <v>12510.44</v>
      </c>
    </row>
    <row r="78" spans="1:18" ht="25.5" customHeight="1">
      <c r="A78" s="1"/>
      <c r="B78" s="1"/>
      <c r="C78" s="1"/>
      <c r="D78" s="1" t="s">
        <v>83</v>
      </c>
      <c r="E78" s="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3.5" thickBot="1">
      <c r="A79" s="1"/>
      <c r="B79" s="1"/>
      <c r="C79" s="1"/>
      <c r="D79" s="1"/>
      <c r="E79" s="1" t="s">
        <v>84</v>
      </c>
      <c r="F79" s="3">
        <v>13540</v>
      </c>
      <c r="G79" s="3">
        <v>2153.71</v>
      </c>
      <c r="H79" s="3">
        <v>1335.54</v>
      </c>
      <c r="I79" s="3">
        <v>1335.55</v>
      </c>
      <c r="J79" s="3">
        <v>1335.55</v>
      </c>
      <c r="K79" s="3">
        <v>1335.55</v>
      </c>
      <c r="L79" s="3">
        <v>1335.55</v>
      </c>
      <c r="M79" s="3">
        <v>1335.55</v>
      </c>
      <c r="N79" s="3">
        <v>0</v>
      </c>
      <c r="O79" s="3">
        <v>0</v>
      </c>
      <c r="P79" s="3">
        <v>1457.88</v>
      </c>
      <c r="Q79" s="3">
        <v>1457.88</v>
      </c>
      <c r="R79" s="3">
        <f>ROUND(SUM(F79:Q79),5)</f>
        <v>26622.76</v>
      </c>
    </row>
    <row r="80" spans="1:18">
      <c r="A80" s="1"/>
      <c r="B80" s="1"/>
      <c r="C80" s="1"/>
      <c r="D80" s="1" t="s">
        <v>85</v>
      </c>
      <c r="E80" s="1"/>
      <c r="F80" s="2">
        <f t="shared" ref="F80:Q80" si="13">ROUND(SUM(F78:F79),5)</f>
        <v>13540</v>
      </c>
      <c r="G80" s="2">
        <f t="shared" si="13"/>
        <v>2153.71</v>
      </c>
      <c r="H80" s="2">
        <f t="shared" si="13"/>
        <v>1335.54</v>
      </c>
      <c r="I80" s="2">
        <f t="shared" si="13"/>
        <v>1335.55</v>
      </c>
      <c r="J80" s="2">
        <f t="shared" si="13"/>
        <v>1335.55</v>
      </c>
      <c r="K80" s="2">
        <f t="shared" si="13"/>
        <v>1335.55</v>
      </c>
      <c r="L80" s="2">
        <f t="shared" si="13"/>
        <v>1335.55</v>
      </c>
      <c r="M80" s="2">
        <f t="shared" si="13"/>
        <v>1335.55</v>
      </c>
      <c r="N80" s="2">
        <f t="shared" si="13"/>
        <v>0</v>
      </c>
      <c r="O80" s="2">
        <f t="shared" si="13"/>
        <v>0</v>
      </c>
      <c r="P80" s="2">
        <f t="shared" si="13"/>
        <v>1457.88</v>
      </c>
      <c r="Q80" s="2">
        <f t="shared" si="13"/>
        <v>1457.88</v>
      </c>
      <c r="R80" s="2">
        <f>ROUND(SUM(F80:Q80),5)</f>
        <v>26622.76</v>
      </c>
    </row>
    <row r="81" spans="1:18" ht="25.5" customHeight="1">
      <c r="A81" s="1"/>
      <c r="B81" s="1"/>
      <c r="C81" s="1"/>
      <c r="D81" s="1" t="s">
        <v>86</v>
      </c>
      <c r="E81" s="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>
      <c r="A82" s="1"/>
      <c r="B82" s="1"/>
      <c r="C82" s="1"/>
      <c r="D82" s="1"/>
      <c r="E82" s="1" t="s">
        <v>87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16775.02</v>
      </c>
      <c r="R82" s="2">
        <f t="shared" ref="R82:R88" si="14">ROUND(SUM(F82:Q82),5)</f>
        <v>16775.02</v>
      </c>
    </row>
    <row r="83" spans="1:18">
      <c r="A83" s="1"/>
      <c r="B83" s="1"/>
      <c r="C83" s="1"/>
      <c r="D83" s="1"/>
      <c r="E83" s="1" t="s">
        <v>88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21071.56</v>
      </c>
      <c r="R83" s="2">
        <f t="shared" si="14"/>
        <v>21071.56</v>
      </c>
    </row>
    <row r="84" spans="1:18">
      <c r="A84" s="1"/>
      <c r="B84" s="1"/>
      <c r="C84" s="1"/>
      <c r="D84" s="1"/>
      <c r="E84" s="1" t="s">
        <v>89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7444.12</v>
      </c>
      <c r="R84" s="2">
        <f t="shared" si="14"/>
        <v>7444.12</v>
      </c>
    </row>
    <row r="85" spans="1:18">
      <c r="A85" s="1"/>
      <c r="B85" s="1"/>
      <c r="C85" s="1"/>
      <c r="D85" s="1"/>
      <c r="E85" s="1" t="s">
        <v>90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15706.9</v>
      </c>
      <c r="R85" s="2">
        <f t="shared" si="14"/>
        <v>15706.9</v>
      </c>
    </row>
    <row r="86" spans="1:18">
      <c r="A86" s="1"/>
      <c r="B86" s="1"/>
      <c r="C86" s="1"/>
      <c r="D86" s="1"/>
      <c r="E86" s="1" t="s">
        <v>91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7756.66</v>
      </c>
      <c r="R86" s="2">
        <f t="shared" si="14"/>
        <v>7756.66</v>
      </c>
    </row>
    <row r="87" spans="1:18" ht="13.5" thickBot="1">
      <c r="A87" s="1"/>
      <c r="B87" s="1"/>
      <c r="C87" s="1"/>
      <c r="D87" s="1"/>
      <c r="E87" s="1" t="s">
        <v>92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10723.8</v>
      </c>
      <c r="R87" s="3">
        <f t="shared" si="14"/>
        <v>10723.8</v>
      </c>
    </row>
    <row r="88" spans="1:18">
      <c r="A88" s="1"/>
      <c r="B88" s="1"/>
      <c r="C88" s="1"/>
      <c r="D88" s="1" t="s">
        <v>93</v>
      </c>
      <c r="E88" s="1"/>
      <c r="F88" s="2">
        <f t="shared" ref="F88:Q88" si="15">ROUND(SUM(F81:F87),5)</f>
        <v>0</v>
      </c>
      <c r="G88" s="2">
        <f t="shared" si="15"/>
        <v>0</v>
      </c>
      <c r="H88" s="2">
        <f t="shared" si="15"/>
        <v>0</v>
      </c>
      <c r="I88" s="2">
        <f t="shared" si="15"/>
        <v>0</v>
      </c>
      <c r="J88" s="2">
        <f t="shared" si="15"/>
        <v>0</v>
      </c>
      <c r="K88" s="2">
        <f t="shared" si="15"/>
        <v>0</v>
      </c>
      <c r="L88" s="2">
        <f t="shared" si="15"/>
        <v>0</v>
      </c>
      <c r="M88" s="2">
        <f t="shared" si="15"/>
        <v>0</v>
      </c>
      <c r="N88" s="2">
        <f t="shared" si="15"/>
        <v>0</v>
      </c>
      <c r="O88" s="2">
        <f t="shared" si="15"/>
        <v>0</v>
      </c>
      <c r="P88" s="2">
        <f t="shared" si="15"/>
        <v>0</v>
      </c>
      <c r="Q88" s="2">
        <f t="shared" si="15"/>
        <v>79478.06</v>
      </c>
      <c r="R88" s="2">
        <f t="shared" si="14"/>
        <v>79478.06</v>
      </c>
    </row>
    <row r="89" spans="1:18" ht="25.5" customHeight="1">
      <c r="A89" s="1"/>
      <c r="B89" s="1"/>
      <c r="C89" s="1"/>
      <c r="D89" s="1" t="s">
        <v>94</v>
      </c>
      <c r="E89" s="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3.5" thickBot="1">
      <c r="A90" s="1"/>
      <c r="B90" s="1"/>
      <c r="C90" s="1"/>
      <c r="D90" s="1"/>
      <c r="E90" s="1" t="s">
        <v>95</v>
      </c>
      <c r="F90" s="3">
        <v>1031.1400000000001</v>
      </c>
      <c r="G90" s="3">
        <v>1029.28</v>
      </c>
      <c r="H90" s="3">
        <v>0</v>
      </c>
      <c r="I90" s="3">
        <v>1000</v>
      </c>
      <c r="J90" s="3">
        <v>1000</v>
      </c>
      <c r="K90" s="3">
        <v>2000</v>
      </c>
      <c r="L90" s="3">
        <v>1000</v>
      </c>
      <c r="M90" s="3">
        <v>1000</v>
      </c>
      <c r="N90" s="3">
        <v>258</v>
      </c>
      <c r="O90" s="3">
        <v>1023.61</v>
      </c>
      <c r="P90" s="3">
        <v>1052.03</v>
      </c>
      <c r="Q90" s="3">
        <v>1037.98</v>
      </c>
      <c r="R90" s="3">
        <f>ROUND(SUM(F90:Q90),5)</f>
        <v>11432.04</v>
      </c>
    </row>
    <row r="91" spans="1:18" ht="13.5" thickBot="1">
      <c r="A91" s="1"/>
      <c r="B91" s="1"/>
      <c r="C91" s="1"/>
      <c r="D91" s="1" t="s">
        <v>96</v>
      </c>
      <c r="E91" s="1"/>
      <c r="F91" s="4">
        <f t="shared" ref="F91:Q91" si="16">ROUND(SUM(F89:F90),5)</f>
        <v>1031.1400000000001</v>
      </c>
      <c r="G91" s="4">
        <f t="shared" si="16"/>
        <v>1029.28</v>
      </c>
      <c r="H91" s="4">
        <f t="shared" si="16"/>
        <v>0</v>
      </c>
      <c r="I91" s="4">
        <f t="shared" si="16"/>
        <v>1000</v>
      </c>
      <c r="J91" s="4">
        <f t="shared" si="16"/>
        <v>1000</v>
      </c>
      <c r="K91" s="4">
        <f t="shared" si="16"/>
        <v>2000</v>
      </c>
      <c r="L91" s="4">
        <f t="shared" si="16"/>
        <v>1000</v>
      </c>
      <c r="M91" s="4">
        <f t="shared" si="16"/>
        <v>1000</v>
      </c>
      <c r="N91" s="4">
        <f t="shared" si="16"/>
        <v>258</v>
      </c>
      <c r="O91" s="4">
        <f t="shared" si="16"/>
        <v>1023.61</v>
      </c>
      <c r="P91" s="4">
        <f t="shared" si="16"/>
        <v>1052.03</v>
      </c>
      <c r="Q91" s="4">
        <f t="shared" si="16"/>
        <v>1037.98</v>
      </c>
      <c r="R91" s="4">
        <f>ROUND(SUM(F91:Q91),5)</f>
        <v>11432.04</v>
      </c>
    </row>
    <row r="92" spans="1:18" ht="25.5" customHeight="1" thickBot="1">
      <c r="A92" s="1"/>
      <c r="B92" s="1"/>
      <c r="C92" s="1" t="s">
        <v>111</v>
      </c>
      <c r="D92" s="1"/>
      <c r="E92" s="1"/>
      <c r="F92" s="4">
        <f t="shared" ref="F92:Q92" si="17">ROUND(F9+F26+F33+F39+F53+F66+F77+F80+F88+F91,5)</f>
        <v>21395.62</v>
      </c>
      <c r="G92" s="4">
        <f t="shared" si="17"/>
        <v>12870.22</v>
      </c>
      <c r="H92" s="4">
        <f t="shared" si="17"/>
        <v>9089.3799999999992</v>
      </c>
      <c r="I92" s="4">
        <f t="shared" si="17"/>
        <v>11278.86</v>
      </c>
      <c r="J92" s="4">
        <f t="shared" si="17"/>
        <v>14132.4</v>
      </c>
      <c r="K92" s="4">
        <f t="shared" si="17"/>
        <v>13529.38</v>
      </c>
      <c r="L92" s="4">
        <f t="shared" si="17"/>
        <v>14188.41</v>
      </c>
      <c r="M92" s="4">
        <f t="shared" si="17"/>
        <v>12242.94</v>
      </c>
      <c r="N92" s="4">
        <f t="shared" si="17"/>
        <v>11804.43</v>
      </c>
      <c r="O92" s="4">
        <f t="shared" si="17"/>
        <v>9034.41</v>
      </c>
      <c r="P92" s="4">
        <f t="shared" si="17"/>
        <v>11502.99</v>
      </c>
      <c r="Q92" s="4">
        <f t="shared" si="17"/>
        <v>90295.19</v>
      </c>
      <c r="R92" s="4">
        <f>ROUND(SUM(F92:Q92),5)</f>
        <v>231364.23</v>
      </c>
    </row>
    <row r="93" spans="1:18" ht="25.5" customHeight="1">
      <c r="A93" s="1"/>
      <c r="B93" s="1" t="s">
        <v>97</v>
      </c>
      <c r="C93" s="1"/>
      <c r="D93" s="1"/>
      <c r="E93" s="1"/>
      <c r="F93" s="2">
        <f t="shared" ref="F93:Q93" si="18">ROUND(F8-F92,5)</f>
        <v>59616.61</v>
      </c>
      <c r="G93" s="2">
        <f t="shared" si="18"/>
        <v>67599.67</v>
      </c>
      <c r="H93" s="2">
        <f t="shared" si="18"/>
        <v>76482.570000000007</v>
      </c>
      <c r="I93" s="2">
        <f t="shared" si="18"/>
        <v>65696.09</v>
      </c>
      <c r="J93" s="2">
        <f t="shared" si="18"/>
        <v>69064.28</v>
      </c>
      <c r="K93" s="2">
        <f t="shared" si="18"/>
        <v>60591.29</v>
      </c>
      <c r="L93" s="2">
        <f t="shared" si="18"/>
        <v>59103.18</v>
      </c>
      <c r="M93" s="2">
        <f t="shared" si="18"/>
        <v>62053.41</v>
      </c>
      <c r="N93" s="2">
        <f t="shared" si="18"/>
        <v>49378.23</v>
      </c>
      <c r="O93" s="2">
        <f t="shared" si="18"/>
        <v>61616.25</v>
      </c>
      <c r="P93" s="2">
        <f t="shared" si="18"/>
        <v>55805.56</v>
      </c>
      <c r="Q93" s="2">
        <f t="shared" si="18"/>
        <v>-42279.49</v>
      </c>
      <c r="R93" s="2">
        <f>ROUND(SUM(F93:Q93),5)</f>
        <v>644727.65</v>
      </c>
    </row>
    <row r="94" spans="1:18" ht="25.5" customHeight="1">
      <c r="A94" s="1"/>
      <c r="B94" s="1"/>
      <c r="C94" s="1" t="s">
        <v>112</v>
      </c>
      <c r="D94" s="1"/>
      <c r="E94" s="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A95" s="1"/>
      <c r="B95" s="1"/>
      <c r="C95" s="1"/>
      <c r="D95" s="1" t="s">
        <v>98</v>
      </c>
      <c r="E95" s="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3.5" thickBot="1">
      <c r="A96" s="1"/>
      <c r="B96" s="1"/>
      <c r="C96" s="1"/>
      <c r="D96" s="1"/>
      <c r="E96" s="1" t="s">
        <v>99</v>
      </c>
      <c r="F96" s="3">
        <v>0</v>
      </c>
      <c r="G96" s="3">
        <v>20968.09</v>
      </c>
      <c r="H96" s="3">
        <v>19587.96</v>
      </c>
      <c r="I96" s="3">
        <v>20901.93</v>
      </c>
      <c r="J96" s="3">
        <v>20203.21</v>
      </c>
      <c r="K96" s="3">
        <v>20847.400000000001</v>
      </c>
      <c r="L96" s="3">
        <v>20151.07</v>
      </c>
      <c r="M96" s="3">
        <v>20796.62</v>
      </c>
      <c r="N96" s="3">
        <v>20769.759999999998</v>
      </c>
      <c r="O96" s="3">
        <v>20078.38</v>
      </c>
      <c r="P96" s="3">
        <v>20713.97</v>
      </c>
      <c r="Q96" s="3">
        <v>40050.980000000003</v>
      </c>
      <c r="R96" s="3">
        <f>ROUND(SUM(F96:Q96),5)</f>
        <v>245069.37</v>
      </c>
    </row>
    <row r="97" spans="1:18">
      <c r="A97" s="1"/>
      <c r="B97" s="1"/>
      <c r="C97" s="1"/>
      <c r="D97" s="1" t="s">
        <v>100</v>
      </c>
      <c r="E97" s="1"/>
      <c r="F97" s="2">
        <f t="shared" ref="F97:Q97" si="19">ROUND(SUM(F95:F96),5)</f>
        <v>0</v>
      </c>
      <c r="G97" s="2">
        <f t="shared" si="19"/>
        <v>20968.09</v>
      </c>
      <c r="H97" s="2">
        <f t="shared" si="19"/>
        <v>19587.96</v>
      </c>
      <c r="I97" s="2">
        <f t="shared" si="19"/>
        <v>20901.93</v>
      </c>
      <c r="J97" s="2">
        <f t="shared" si="19"/>
        <v>20203.21</v>
      </c>
      <c r="K97" s="2">
        <f t="shared" si="19"/>
        <v>20847.400000000001</v>
      </c>
      <c r="L97" s="2">
        <f t="shared" si="19"/>
        <v>20151.07</v>
      </c>
      <c r="M97" s="2">
        <f t="shared" si="19"/>
        <v>20796.62</v>
      </c>
      <c r="N97" s="2">
        <f t="shared" si="19"/>
        <v>20769.759999999998</v>
      </c>
      <c r="O97" s="2">
        <f t="shared" si="19"/>
        <v>20078.38</v>
      </c>
      <c r="P97" s="2">
        <f t="shared" si="19"/>
        <v>20713.97</v>
      </c>
      <c r="Q97" s="2">
        <f t="shared" si="19"/>
        <v>40050.980000000003</v>
      </c>
      <c r="R97" s="2">
        <f>ROUND(SUM(F97:Q97),5)</f>
        <v>245069.37</v>
      </c>
    </row>
    <row r="98" spans="1:18" ht="25.5" customHeight="1">
      <c r="A98" s="1"/>
      <c r="B98" s="1"/>
      <c r="C98" s="1"/>
      <c r="D98" s="1" t="s">
        <v>101</v>
      </c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1"/>
      <c r="B99" s="1"/>
      <c r="C99" s="1"/>
      <c r="D99" s="1"/>
      <c r="E99" s="1" t="s">
        <v>102</v>
      </c>
      <c r="F99" s="2">
        <v>0</v>
      </c>
      <c r="G99" s="2">
        <v>0</v>
      </c>
      <c r="H99" s="2">
        <v>5500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f>ROUND(SUM(F99:Q99),5)</f>
        <v>5500</v>
      </c>
    </row>
    <row r="100" spans="1:18" ht="13.5" thickBot="1">
      <c r="A100" s="1"/>
      <c r="B100" s="1"/>
      <c r="C100" s="1"/>
      <c r="D100" s="1"/>
      <c r="E100" s="1" t="s">
        <v>103</v>
      </c>
      <c r="F100" s="3">
        <v>0</v>
      </c>
      <c r="G100" s="3">
        <v>0</v>
      </c>
      <c r="H100" s="3">
        <v>0</v>
      </c>
      <c r="I100" s="3">
        <v>900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f>ROUND(SUM(F100:Q100),5)</f>
        <v>900</v>
      </c>
    </row>
    <row r="101" spans="1:18">
      <c r="A101" s="1"/>
      <c r="B101" s="1"/>
      <c r="C101" s="1"/>
      <c r="D101" s="1" t="s">
        <v>104</v>
      </c>
      <c r="E101" s="1"/>
      <c r="F101" s="2">
        <f t="shared" ref="F101:Q101" si="20">ROUND(SUM(F98:F100),5)</f>
        <v>0</v>
      </c>
      <c r="G101" s="2">
        <f t="shared" si="20"/>
        <v>0</v>
      </c>
      <c r="H101" s="2">
        <f t="shared" si="20"/>
        <v>5500</v>
      </c>
      <c r="I101" s="2">
        <f t="shared" si="20"/>
        <v>900</v>
      </c>
      <c r="J101" s="2">
        <f t="shared" si="20"/>
        <v>0</v>
      </c>
      <c r="K101" s="2">
        <f t="shared" si="20"/>
        <v>0</v>
      </c>
      <c r="L101" s="2">
        <f t="shared" si="20"/>
        <v>0</v>
      </c>
      <c r="M101" s="2">
        <f t="shared" si="20"/>
        <v>0</v>
      </c>
      <c r="N101" s="2">
        <f t="shared" si="20"/>
        <v>0</v>
      </c>
      <c r="O101" s="2">
        <f t="shared" si="20"/>
        <v>0</v>
      </c>
      <c r="P101" s="2">
        <f t="shared" si="20"/>
        <v>0</v>
      </c>
      <c r="Q101" s="2">
        <f t="shared" si="20"/>
        <v>0</v>
      </c>
      <c r="R101" s="2">
        <f>ROUND(SUM(F101:Q101),5)</f>
        <v>6400</v>
      </c>
    </row>
    <row r="102" spans="1:18" ht="25.5" customHeight="1">
      <c r="A102" s="1"/>
      <c r="B102" s="1"/>
      <c r="C102" s="1"/>
      <c r="D102" s="1" t="s">
        <v>105</v>
      </c>
      <c r="E102" s="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1"/>
      <c r="B103" s="1"/>
      <c r="C103" s="1"/>
      <c r="D103" s="1"/>
      <c r="E103" s="1" t="s">
        <v>106</v>
      </c>
      <c r="F103" s="2">
        <v>0</v>
      </c>
      <c r="G103" s="2">
        <v>0</v>
      </c>
      <c r="H103" s="2">
        <v>0</v>
      </c>
      <c r="I103" s="2">
        <v>88.14</v>
      </c>
      <c r="J103" s="2">
        <v>42.03</v>
      </c>
      <c r="K103" s="2">
        <v>70.53</v>
      </c>
      <c r="L103" s="2">
        <v>21.49</v>
      </c>
      <c r="M103" s="2">
        <v>25.72</v>
      </c>
      <c r="N103" s="2">
        <v>0</v>
      </c>
      <c r="O103" s="2">
        <v>0</v>
      </c>
      <c r="P103" s="2">
        <v>0</v>
      </c>
      <c r="Q103" s="2">
        <v>0</v>
      </c>
      <c r="R103" s="2">
        <f>ROUND(SUM(F103:Q103),5)</f>
        <v>247.91</v>
      </c>
    </row>
    <row r="104" spans="1:18" ht="13.5" thickBot="1">
      <c r="A104" s="1"/>
      <c r="B104" s="1"/>
      <c r="C104" s="1"/>
      <c r="D104" s="1"/>
      <c r="E104" s="1" t="s">
        <v>107</v>
      </c>
      <c r="F104" s="3">
        <v>0</v>
      </c>
      <c r="G104" s="3">
        <v>0</v>
      </c>
      <c r="H104" s="3">
        <v>0</v>
      </c>
      <c r="I104" s="3">
        <v>0</v>
      </c>
      <c r="J104" s="3">
        <v>50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f>ROUND(SUM(F104:Q104),5)</f>
        <v>50</v>
      </c>
    </row>
    <row r="105" spans="1:18" ht="13.5" thickBot="1">
      <c r="A105" s="1"/>
      <c r="B105" s="1"/>
      <c r="C105" s="1"/>
      <c r="D105" s="1" t="s">
        <v>108</v>
      </c>
      <c r="E105" s="1"/>
      <c r="F105" s="4">
        <f t="shared" ref="F105:Q105" si="21">ROUND(SUM(F102:F104),5)</f>
        <v>0</v>
      </c>
      <c r="G105" s="4">
        <f t="shared" si="21"/>
        <v>0</v>
      </c>
      <c r="H105" s="4">
        <f t="shared" si="21"/>
        <v>0</v>
      </c>
      <c r="I105" s="4">
        <f t="shared" si="21"/>
        <v>88.14</v>
      </c>
      <c r="J105" s="4">
        <f t="shared" si="21"/>
        <v>92.03</v>
      </c>
      <c r="K105" s="4">
        <f t="shared" si="21"/>
        <v>70.53</v>
      </c>
      <c r="L105" s="4">
        <f t="shared" si="21"/>
        <v>21.49</v>
      </c>
      <c r="M105" s="4">
        <f t="shared" si="21"/>
        <v>25.72</v>
      </c>
      <c r="N105" s="4">
        <f t="shared" si="21"/>
        <v>0</v>
      </c>
      <c r="O105" s="4">
        <f t="shared" si="21"/>
        <v>0</v>
      </c>
      <c r="P105" s="4">
        <f t="shared" si="21"/>
        <v>0</v>
      </c>
      <c r="Q105" s="4">
        <f t="shared" si="21"/>
        <v>0</v>
      </c>
      <c r="R105" s="4">
        <f>ROUND(SUM(F105:Q105),5)</f>
        <v>297.91000000000003</v>
      </c>
    </row>
    <row r="106" spans="1:18" ht="25.5" customHeight="1" thickBot="1">
      <c r="A106" s="1"/>
      <c r="B106" s="1"/>
      <c r="C106" s="1" t="s">
        <v>111</v>
      </c>
      <c r="D106" s="1"/>
      <c r="E106" s="1"/>
      <c r="F106" s="4">
        <f t="shared" ref="F106:Q106" si="22">ROUND(F94+F97+F101+F105,5)</f>
        <v>0</v>
      </c>
      <c r="G106" s="4">
        <f t="shared" si="22"/>
        <v>20968.09</v>
      </c>
      <c r="H106" s="4">
        <f t="shared" si="22"/>
        <v>25087.96</v>
      </c>
      <c r="I106" s="4">
        <f t="shared" si="22"/>
        <v>21890.07</v>
      </c>
      <c r="J106" s="4">
        <f t="shared" si="22"/>
        <v>20295.240000000002</v>
      </c>
      <c r="K106" s="4">
        <f t="shared" si="22"/>
        <v>20917.93</v>
      </c>
      <c r="L106" s="4">
        <f t="shared" si="22"/>
        <v>20172.560000000001</v>
      </c>
      <c r="M106" s="4">
        <f t="shared" si="22"/>
        <v>20822.34</v>
      </c>
      <c r="N106" s="4">
        <f t="shared" si="22"/>
        <v>20769.759999999998</v>
      </c>
      <c r="O106" s="4">
        <f t="shared" si="22"/>
        <v>20078.38</v>
      </c>
      <c r="P106" s="4">
        <f t="shared" si="22"/>
        <v>20713.97</v>
      </c>
      <c r="Q106" s="4">
        <f t="shared" si="22"/>
        <v>40050.980000000003</v>
      </c>
      <c r="R106" s="4">
        <f>ROUND(SUM(F106:Q106),5)</f>
        <v>251767.28</v>
      </c>
    </row>
    <row r="107" spans="1:18" s="6" customFormat="1" ht="25.5" customHeight="1" thickBot="1">
      <c r="A107" s="1" t="s">
        <v>109</v>
      </c>
      <c r="B107" s="1"/>
      <c r="C107" s="1"/>
      <c r="D107" s="1"/>
      <c r="E107" s="1"/>
      <c r="F107" s="5">
        <f t="shared" ref="F107:Q107" si="23">ROUND(F93-F106,5)</f>
        <v>59616.61</v>
      </c>
      <c r="G107" s="5">
        <f t="shared" si="23"/>
        <v>46631.58</v>
      </c>
      <c r="H107" s="5">
        <f t="shared" si="23"/>
        <v>51394.61</v>
      </c>
      <c r="I107" s="5">
        <f t="shared" si="23"/>
        <v>43806.02</v>
      </c>
      <c r="J107" s="5">
        <f t="shared" si="23"/>
        <v>48769.04</v>
      </c>
      <c r="K107" s="5">
        <f t="shared" si="23"/>
        <v>39673.360000000001</v>
      </c>
      <c r="L107" s="5">
        <f t="shared" si="23"/>
        <v>38930.620000000003</v>
      </c>
      <c r="M107" s="5">
        <f t="shared" si="23"/>
        <v>41231.07</v>
      </c>
      <c r="N107" s="5">
        <f t="shared" si="23"/>
        <v>28608.47</v>
      </c>
      <c r="O107" s="5">
        <f t="shared" si="23"/>
        <v>41537.870000000003</v>
      </c>
      <c r="P107" s="5">
        <f t="shared" si="23"/>
        <v>35091.589999999997</v>
      </c>
      <c r="Q107" s="5">
        <f t="shared" si="23"/>
        <v>-82330.47</v>
      </c>
      <c r="R107" s="5">
        <f>ROUND(SUM(F107:Q107),5)</f>
        <v>392960.37</v>
      </c>
    </row>
    <row r="108" spans="1:18" ht="13.5" thickTop="1"/>
  </sheetData>
  <phoneticPr fontId="0" type="noConversion"/>
  <pageMargins left="0.75" right="0.75" top="1" bottom="1" header="0.25" footer="0.5"/>
  <pageSetup scale="80" orientation="landscape" horizontalDpi="4294967293" verticalDpi="0" r:id="rId1"/>
  <headerFooter alignWithMargins="0">
    <oddHeader>&amp;L&amp;"Arial,Bold"&amp;8 10:42 AM
&amp;"Arial,Bold"&amp;8 01/14/09
&amp;"Arial,Bold"&amp;8 Cash Basis&amp;C&amp;"Arial,Bold"&amp;12 Victor Valley Management Company
&amp;"Arial,Bold"&amp;14 Monthly Income/Expense Statement
&amp;"Arial,Bold"&amp;10 January through December 2008</oddHeader>
    <oddFooter>&amp;R&amp;"Arial,Bold"&amp;8 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Sheet7</vt:lpstr>
      <vt:lpstr>Sheet6</vt:lpstr>
      <vt:lpstr>Sheet5</vt:lpstr>
      <vt:lpstr>Sheet4</vt:lpstr>
      <vt:lpstr>Sheet3</vt:lpstr>
      <vt:lpstr>Sheet2</vt:lpstr>
      <vt:lpstr>Sheet1</vt:lpstr>
      <vt:lpstr>Sheet2!Print_Titles</vt:lpstr>
      <vt:lpstr>Sheet3!Print_Titles</vt:lpstr>
      <vt:lpstr>Sheet4!Print_Titles</vt:lpstr>
      <vt:lpstr>Sheet5!Print_Titles</vt:lpstr>
      <vt:lpstr>Sheet6!Print_Titles</vt:lpstr>
      <vt:lpstr>Sheet7!Print_Titles</vt:lpstr>
    </vt:vector>
  </TitlesOfParts>
  <Company>Indiana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Brandy</dc:creator>
  <cp:lastModifiedBy>Human01</cp:lastModifiedBy>
  <cp:lastPrinted>2009-07-15T17:08:02Z</cp:lastPrinted>
  <dcterms:created xsi:type="dcterms:W3CDTF">2008-06-02T22:34:18Z</dcterms:created>
  <dcterms:modified xsi:type="dcterms:W3CDTF">2009-07-15T17:12:13Z</dcterms:modified>
</cp:coreProperties>
</file>