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filterPrivacy="1"/>
  <bookViews>
    <workbookView xWindow="0" yWindow="0" windowWidth="15360" windowHeight="7530" tabRatio="987" activeTab="10"/>
  </bookViews>
  <sheets>
    <sheet name="1" sheetId="22" r:id="rId1"/>
    <sheet name="2" sheetId="23" r:id="rId2"/>
    <sheet name="3" sheetId="24" r:id="rId3"/>
    <sheet name="4" sheetId="25" r:id="rId4"/>
    <sheet name="5" sheetId="26" r:id="rId5"/>
    <sheet name="6" sheetId="27" r:id="rId6"/>
    <sheet name="7" sheetId="20" r:id="rId7"/>
    <sheet name="8" sheetId="21" r:id="rId8"/>
    <sheet name="9" sheetId="2" r:id="rId9"/>
    <sheet name="10" sheetId="28" r:id="rId10"/>
    <sheet name="11" sheetId="29" r:id="rId11"/>
    <sheet name="12" sheetId="30" r:id="rId12"/>
  </sheets>
  <definedNames>
    <definedName name="_xlnm._FilterDatabase" localSheetId="9" hidden="1">'10'!$A$4:$C$17</definedName>
    <definedName name="_xlnm._FilterDatabase" localSheetId="4" hidden="1">'5'!$B$5:$D$14</definedName>
    <definedName name="_xlnm._FilterDatabase" localSheetId="5" hidden="1">'6'!$B$7:$E$16</definedName>
    <definedName name="Abhi">'12'!$N$17</definedName>
    <definedName name="Abhishek">'12'!$I$6:$I$12</definedName>
    <definedName name="Jo">'12'!$J$6:$J$12</definedName>
    <definedName name="John">'12'!$J$6:$J$12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0" i="27" l="1"/>
  <c r="G20" i="25"/>
  <c r="D17" i="24"/>
  <c r="D17" i="23"/>
  <c r="G8" i="26" l="1"/>
  <c r="G6" i="26"/>
  <c r="F21" i="25"/>
  <c r="F20" i="25"/>
  <c r="C16" i="24"/>
  <c r="D16" i="23" l="1"/>
  <c r="H25" i="22"/>
  <c r="G15" i="22"/>
  <c r="D17" i="22"/>
  <c r="D16" i="22"/>
  <c r="D15" i="22"/>
  <c r="B31" i="30"/>
  <c r="G17" i="30"/>
  <c r="F10" i="25" l="1"/>
  <c r="F11" i="25"/>
  <c r="F12" i="25"/>
  <c r="F13" i="25"/>
  <c r="F14" i="25"/>
  <c r="F15" i="25"/>
  <c r="F16" i="25"/>
  <c r="F17" i="25"/>
  <c r="F18" i="25"/>
  <c r="F6" i="24"/>
  <c r="F7" i="24"/>
  <c r="F8" i="24"/>
  <c r="F9" i="24"/>
  <c r="F10" i="24"/>
  <c r="F11" i="24"/>
  <c r="F12" i="24"/>
  <c r="F13" i="24"/>
  <c r="F14" i="24"/>
  <c r="E14" i="21" l="1"/>
  <c r="E13" i="21"/>
  <c r="E12" i="21"/>
  <c r="E11" i="21"/>
  <c r="E10" i="21"/>
  <c r="E9" i="21"/>
  <c r="E8" i="21"/>
  <c r="E14" i="20"/>
  <c r="E13" i="20"/>
  <c r="E12" i="20"/>
  <c r="E11" i="20"/>
  <c r="E10" i="20"/>
  <c r="E9" i="20"/>
  <c r="E8" i="20"/>
</calcChain>
</file>

<file path=xl/sharedStrings.xml><?xml version="1.0" encoding="utf-8"?>
<sst xmlns="http://schemas.openxmlformats.org/spreadsheetml/2006/main" count="550" uniqueCount="316">
  <si>
    <t>Example 1</t>
  </si>
  <si>
    <t>WETJR/4645/CVKFRS</t>
  </si>
  <si>
    <t>HPDHFH/9234/FGFHB</t>
  </si>
  <si>
    <t>BVCMIJ/51857/FALPG</t>
  </si>
  <si>
    <t>DEFLAZ/652/FWQP</t>
  </si>
  <si>
    <t>WMPDJFD/3/FSJQLX</t>
  </si>
  <si>
    <t>TRPMC/729/HJEIPNW</t>
  </si>
  <si>
    <t>Example 2 - Join</t>
  </si>
  <si>
    <t>Last Name</t>
  </si>
  <si>
    <t>First Name</t>
  </si>
  <si>
    <t>Email Address</t>
  </si>
  <si>
    <t>Baker</t>
  </si>
  <si>
    <t>John</t>
  </si>
  <si>
    <t>Cooper</t>
  </si>
  <si>
    <t>Sandra</t>
  </si>
  <si>
    <t>Jones</t>
  </si>
  <si>
    <t>Miles</t>
  </si>
  <si>
    <t>Parker</t>
  </si>
  <si>
    <t>Amy</t>
  </si>
  <si>
    <t>Smith</t>
  </si>
  <si>
    <t>Peter</t>
  </si>
  <si>
    <t>Carter</t>
  </si>
  <si>
    <t>Crissy</t>
  </si>
  <si>
    <t>Examples</t>
  </si>
  <si>
    <t>Data</t>
  </si>
  <si>
    <t>Highligting alternate rows</t>
  </si>
  <si>
    <t>Product</t>
  </si>
  <si>
    <t>Price</t>
  </si>
  <si>
    <t>Quantity</t>
  </si>
  <si>
    <t>Rice</t>
  </si>
  <si>
    <t>Wheat</t>
  </si>
  <si>
    <t>Bread</t>
  </si>
  <si>
    <t>Oil</t>
  </si>
  <si>
    <t>Egg</t>
  </si>
  <si>
    <t>Milk</t>
  </si>
  <si>
    <t>Compare Two Lists</t>
  </si>
  <si>
    <t>Data 1</t>
  </si>
  <si>
    <t>Data 2</t>
  </si>
  <si>
    <t>Miami Dolphins</t>
  </si>
  <si>
    <t>Atlanta Falcons</t>
  </si>
  <si>
    <t>Cincinnati Bengals</t>
  </si>
  <si>
    <t>New York Giants</t>
  </si>
  <si>
    <t>Detroit Lions</t>
  </si>
  <si>
    <t>Denver Broncos</t>
  </si>
  <si>
    <t>San Francisco</t>
  </si>
  <si>
    <t>Chicago Bears</t>
  </si>
  <si>
    <t>Indianapolis Colts</t>
  </si>
  <si>
    <t>Tampa Bay Buccaneers</t>
  </si>
  <si>
    <t>New England Patriots</t>
  </si>
  <si>
    <t>Washington Redskins</t>
  </si>
  <si>
    <t>Houston Texans</t>
  </si>
  <si>
    <t>Jacksonville Jaguars</t>
  </si>
  <si>
    <t>San Diego Charges</t>
  </si>
  <si>
    <t>Arizona Cardinals</t>
  </si>
  <si>
    <t>New Orleans Saints</t>
  </si>
  <si>
    <t>Minnesota Vikings</t>
  </si>
  <si>
    <t>Pittusburgh Steelers</t>
  </si>
  <si>
    <t>Seattle Seahawks</t>
  </si>
  <si>
    <t>Status</t>
  </si>
  <si>
    <t>Year / model</t>
  </si>
  <si>
    <t>2008 GL-Class</t>
  </si>
  <si>
    <t>1995 Cherokee</t>
  </si>
  <si>
    <t>2004 ES-44</t>
  </si>
  <si>
    <t>2009 G8</t>
  </si>
  <si>
    <t>2006 Silverado Hybrid</t>
  </si>
  <si>
    <t>2006 Express 2500-22</t>
  </si>
  <si>
    <t>2004 PT Cruiser</t>
  </si>
  <si>
    <t>1990 Topaz</t>
  </si>
  <si>
    <t>2002 Century -66</t>
  </si>
  <si>
    <t>1988 B-Series@22</t>
  </si>
  <si>
    <t>2008 Odyssey-77</t>
  </si>
  <si>
    <t>1993 300SD-55</t>
  </si>
  <si>
    <t>1994 Corvette</t>
  </si>
  <si>
    <t>1986 Taurus</t>
  </si>
  <si>
    <t>1966 Falcon</t>
  </si>
  <si>
    <t>2003 Escort ZX2</t>
  </si>
  <si>
    <t>1996 Aspire</t>
  </si>
  <si>
    <t>1994 Expo</t>
  </si>
  <si>
    <t>1985 LTD</t>
  </si>
  <si>
    <t>1987 Grand Marquis</t>
  </si>
  <si>
    <t>1998 Amigo</t>
  </si>
  <si>
    <t>1993 Cutlass Supreme</t>
  </si>
  <si>
    <t>1993 Celica</t>
  </si>
  <si>
    <t>1998 DeVille</t>
  </si>
  <si>
    <t>2011 V8 Vantage S</t>
  </si>
  <si>
    <t>2006 E-350 Super Duty Van</t>
  </si>
  <si>
    <t>2004 Challenger</t>
  </si>
  <si>
    <t>1995 7 Series</t>
  </si>
  <si>
    <t>1991 Eclipse</t>
  </si>
  <si>
    <t>2010 Impala</t>
  </si>
  <si>
    <t>1988 GTI</t>
  </si>
  <si>
    <t>1993 Jetta III</t>
  </si>
  <si>
    <t>1993 5 Series</t>
  </si>
  <si>
    <t>1992 Expo</t>
  </si>
  <si>
    <t>1986 Pajero</t>
  </si>
  <si>
    <t>2010 Fusion</t>
  </si>
  <si>
    <t>2000 Sierra 3500</t>
  </si>
  <si>
    <t>1998 Range Rover</t>
  </si>
  <si>
    <t>1995 GS</t>
  </si>
  <si>
    <t>2003 Lancer</t>
  </si>
  <si>
    <t>1996 Aurora</t>
  </si>
  <si>
    <t>2011 Equator</t>
  </si>
  <si>
    <t>1995 Legend</t>
  </si>
  <si>
    <t>1998 A4</t>
  </si>
  <si>
    <t>2000 Swift</t>
  </si>
  <si>
    <t>1992 Seville</t>
  </si>
  <si>
    <t>2004 Silhouette</t>
  </si>
  <si>
    <t>1998 200SX</t>
  </si>
  <si>
    <t>1979 Camaro</t>
  </si>
  <si>
    <t>1992 D150</t>
  </si>
  <si>
    <t>Delimited</t>
  </si>
  <si>
    <t>Full Name</t>
  </si>
  <si>
    <t>Smith, Mike</t>
  </si>
  <si>
    <t>Johnson, Matthew</t>
  </si>
  <si>
    <t>Williams, Janet</t>
  </si>
  <si>
    <t>Brown, Sandra</t>
  </si>
  <si>
    <t>Jones, Lisa</t>
  </si>
  <si>
    <t>Millar, Peter</t>
  </si>
  <si>
    <t>Example 2</t>
  </si>
  <si>
    <t>Date</t>
  </si>
  <si>
    <t>Month</t>
  </si>
  <si>
    <t>Year</t>
  </si>
  <si>
    <t>Example 3</t>
  </si>
  <si>
    <t>Fixed Width</t>
  </si>
  <si>
    <t>Name</t>
  </si>
  <si>
    <t>Accnt No.</t>
  </si>
  <si>
    <t>Accnt</t>
  </si>
  <si>
    <t>Number</t>
  </si>
  <si>
    <t>Rishi Gaba</t>
  </si>
  <si>
    <t>ACCNT 378888555</t>
  </si>
  <si>
    <t>Ricki Sharma</t>
  </si>
  <si>
    <t>ACCNT 778994499</t>
  </si>
  <si>
    <t>James Jones</t>
  </si>
  <si>
    <t>ACCNT 778993334</t>
  </si>
  <si>
    <t>Convert Numbers with Trailing Minus Sign to negative numbers</t>
  </si>
  <si>
    <t>2078-</t>
  </si>
  <si>
    <t>8812-</t>
  </si>
  <si>
    <t>2888-</t>
  </si>
  <si>
    <t>7826-</t>
  </si>
  <si>
    <t>8678-</t>
  </si>
  <si>
    <t>Using List</t>
  </si>
  <si>
    <t>Using Name Manager</t>
  </si>
  <si>
    <t>Manager</t>
  </si>
  <si>
    <t>Associates</t>
  </si>
  <si>
    <t>Abhishek</t>
  </si>
  <si>
    <t>Abhishek Sharma</t>
  </si>
  <si>
    <t>Rakesh</t>
  </si>
  <si>
    <t>Jeremy</t>
  </si>
  <si>
    <t>Amit</t>
  </si>
  <si>
    <t>James</t>
  </si>
  <si>
    <t>Manish</t>
  </si>
  <si>
    <t>Austin</t>
  </si>
  <si>
    <t>Manisha</t>
  </si>
  <si>
    <t>Kelly</t>
  </si>
  <si>
    <t>Shivangi</t>
  </si>
  <si>
    <t>Amanda</t>
  </si>
  <si>
    <t>Nidhi</t>
  </si>
  <si>
    <t>`</t>
  </si>
  <si>
    <t>Lennie</t>
  </si>
  <si>
    <t>Gaurav</t>
  </si>
  <si>
    <t>Steve</t>
  </si>
  <si>
    <t>John James</t>
  </si>
  <si>
    <t>Using Custom</t>
  </si>
  <si>
    <t>Party Budget</t>
  </si>
  <si>
    <t>Baloons</t>
  </si>
  <si>
    <t>Cups</t>
  </si>
  <si>
    <t>Snacks</t>
  </si>
  <si>
    <t>Ice Cream</t>
  </si>
  <si>
    <t>Cake</t>
  </si>
  <si>
    <t>Drinks</t>
  </si>
  <si>
    <t>Total</t>
  </si>
  <si>
    <t>Example</t>
  </si>
  <si>
    <t>Color</t>
  </si>
  <si>
    <t>Qty</t>
  </si>
  <si>
    <t>Average</t>
  </si>
  <si>
    <t>Red</t>
  </si>
  <si>
    <t>&gt;2</t>
  </si>
  <si>
    <t>Blue</t>
  </si>
  <si>
    <t>Green</t>
  </si>
  <si>
    <t>Count</t>
  </si>
  <si>
    <t>&gt;1</t>
  </si>
  <si>
    <t>Cancelled</t>
  </si>
  <si>
    <t>Bananas</t>
  </si>
  <si>
    <t>Pending</t>
  </si>
  <si>
    <t>Apples</t>
  </si>
  <si>
    <t>Oranges</t>
  </si>
  <si>
    <t>Delivered</t>
  </si>
  <si>
    <t>Cancelled or Pending</t>
  </si>
  <si>
    <t>Amount</t>
  </si>
  <si>
    <t>Count of products bought &gt;5</t>
  </si>
  <si>
    <t>Count of Horns</t>
  </si>
  <si>
    <t>Count of Tyre</t>
  </si>
  <si>
    <t>Light</t>
  </si>
  <si>
    <t>Car</t>
  </si>
  <si>
    <t>Scooter</t>
  </si>
  <si>
    <t>Tyre</t>
  </si>
  <si>
    <t>Horn</t>
  </si>
  <si>
    <t>Bike</t>
  </si>
  <si>
    <t>Cycle</t>
  </si>
  <si>
    <t>Windshield</t>
  </si>
  <si>
    <t>Vehicle Type</t>
  </si>
  <si>
    <t>Apple</t>
  </si>
  <si>
    <t>Count of Horns bought for Car</t>
  </si>
  <si>
    <t>Count of Tyres bought for Cycle</t>
  </si>
  <si>
    <t>Total cost of Horns</t>
  </si>
  <si>
    <t>Total cost of Tyres</t>
  </si>
  <si>
    <t>Total Cost</t>
  </si>
  <si>
    <t>Total cost of Horns bought for bike</t>
  </si>
  <si>
    <t>Total cost of Tyres bought for scooters</t>
  </si>
  <si>
    <t>=SUMIF(range, criteria, sum_range)</t>
  </si>
  <si>
    <t>Syntax:-</t>
  </si>
  <si>
    <t>The SUMIFS function adds all of its arguments that meet multiple criteria</t>
  </si>
  <si>
    <t>1301 Robb Ct</t>
  </si>
  <si>
    <t>1448 Cheno DR</t>
  </si>
  <si>
    <t>2333 Green Ave</t>
  </si>
  <si>
    <t>2659 Crestview Ln</t>
  </si>
  <si>
    <t>2335 Richland Ave</t>
  </si>
  <si>
    <t>4545 Hartland Ave</t>
  </si>
  <si>
    <t>&gt;2+ Rooms</t>
  </si>
  <si>
    <t>4318 D Street</t>
  </si>
  <si>
    <t>&gt;200K</t>
  </si>
  <si>
    <t>2439 North Rd</t>
  </si>
  <si>
    <t>&gt;0</t>
  </si>
  <si>
    <t>3007 Aurthur Ave</t>
  </si>
  <si>
    <t>Criteria</t>
  </si>
  <si>
    <t>Rooms</t>
  </si>
  <si>
    <t>Property Rate</t>
  </si>
  <si>
    <t>Address</t>
  </si>
  <si>
    <t>Back Home</t>
  </si>
  <si>
    <t>&gt;2 Rooms &amp; &gt;2 Bath</t>
  </si>
  <si>
    <t>Bath</t>
  </si>
  <si>
    <t>You can use data validation to restrict the type of data or the values that users enter into a cell. One of the most common data validation uses is to create a drop-down list.</t>
  </si>
  <si>
    <t>DATA VALIDATION</t>
  </si>
  <si>
    <t>Baker.John@gmail.com</t>
  </si>
  <si>
    <t>Cooper.Sandra@gmail.com</t>
  </si>
  <si>
    <t>Jones.Miles@gmail.com</t>
  </si>
  <si>
    <t>Parker.Amy@gmail.com</t>
  </si>
  <si>
    <t>Smith.Peter@gmail.com</t>
  </si>
  <si>
    <t>Carter.Crissy@gmail.com</t>
  </si>
  <si>
    <t>G12</t>
  </si>
  <si>
    <t>Flashfill</t>
  </si>
  <si>
    <t>E-350</t>
  </si>
  <si>
    <t>Super</t>
  </si>
  <si>
    <t>Duty</t>
  </si>
  <si>
    <t>Van</t>
  </si>
  <si>
    <t>Challenger</t>
  </si>
  <si>
    <t>Series</t>
  </si>
  <si>
    <t>Eclipse</t>
  </si>
  <si>
    <t>Impala</t>
  </si>
  <si>
    <t>GTI</t>
  </si>
  <si>
    <t>Jetta</t>
  </si>
  <si>
    <t>III</t>
  </si>
  <si>
    <t>Expo</t>
  </si>
  <si>
    <t>Pajero</t>
  </si>
  <si>
    <t>Fusion</t>
  </si>
  <si>
    <t>Sierra</t>
  </si>
  <si>
    <t>Range</t>
  </si>
  <si>
    <t>Rover</t>
  </si>
  <si>
    <t>GS</t>
  </si>
  <si>
    <t>Lancer</t>
  </si>
  <si>
    <t>Aurora</t>
  </si>
  <si>
    <t>Equator</t>
  </si>
  <si>
    <t>Legend</t>
  </si>
  <si>
    <t>A4</t>
  </si>
  <si>
    <t>Swift</t>
  </si>
  <si>
    <t>Seville</t>
  </si>
  <si>
    <t>Silhouette</t>
  </si>
  <si>
    <t>200SX</t>
  </si>
  <si>
    <t>Camaro</t>
  </si>
  <si>
    <t>D150</t>
  </si>
  <si>
    <t>GL-Class</t>
  </si>
  <si>
    <t>Cherokee</t>
  </si>
  <si>
    <t>ES-44</t>
  </si>
  <si>
    <t>G8</t>
  </si>
  <si>
    <t>Silverado</t>
  </si>
  <si>
    <t>Hybrid</t>
  </si>
  <si>
    <t>Express</t>
  </si>
  <si>
    <t>2500-22</t>
  </si>
  <si>
    <t>PT</t>
  </si>
  <si>
    <t>Cruiser</t>
  </si>
  <si>
    <t>Topaz</t>
  </si>
  <si>
    <t>Century</t>
  </si>
  <si>
    <t>B-Series@22</t>
  </si>
  <si>
    <t>Odyssey-77</t>
  </si>
  <si>
    <t>300SD-55</t>
  </si>
  <si>
    <t>Corvette</t>
  </si>
  <si>
    <t>Taurus</t>
  </si>
  <si>
    <t>Falcon</t>
  </si>
  <si>
    <t>Escort</t>
  </si>
  <si>
    <t>ZX2</t>
  </si>
  <si>
    <t>Aspire</t>
  </si>
  <si>
    <t>LTD</t>
  </si>
  <si>
    <t>Grand</t>
  </si>
  <si>
    <t>Marquis</t>
  </si>
  <si>
    <t>Amigo</t>
  </si>
  <si>
    <t>Cutlass</t>
  </si>
  <si>
    <t>Supreme</t>
  </si>
  <si>
    <t>Celica</t>
  </si>
  <si>
    <t>DeVille</t>
  </si>
  <si>
    <t>V8</t>
  </si>
  <si>
    <t>Vantage</t>
  </si>
  <si>
    <t>S</t>
  </si>
  <si>
    <t>Mike</t>
  </si>
  <si>
    <t>Johnson</t>
  </si>
  <si>
    <t>Matthew</t>
  </si>
  <si>
    <t>Williams</t>
  </si>
  <si>
    <t>Janet</t>
  </si>
  <si>
    <t>Brown</t>
  </si>
  <si>
    <t>Lisa</t>
  </si>
  <si>
    <t>Millar</t>
  </si>
  <si>
    <t>Rishi</t>
  </si>
  <si>
    <t>Gaba</t>
  </si>
  <si>
    <t>Ricki</t>
  </si>
  <si>
    <t>Sharma</t>
  </si>
  <si>
    <t>Emp</t>
  </si>
  <si>
    <t>manager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</si>
</sst>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 [$₹-4009]\ * #,##0.00_ ;_ [$₹-4009]\ * \-#,##0.00_ ;_ [$₹-4009]\ * &quot;-&quot;??_ ;_ @_ "/>
    <numFmt numFmtId="165" formatCode="[$-F800]dddd\,\ mmmm\ dd\,\ yyyy"/>
    <numFmt numFmtId="166" formatCode="yyyy"/>
    <numFmt numFmtId="167" formatCode="[$-14009]dd/mm/yy;@"/>
    <numFmt numFmtId="168" formatCode="[$-14009]yyyy/mm/dd;@"/>
  </numFmts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8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sz val="11"/>
      <color theme="1"/>
      <name val="Calibri Light"/>
      <family val="2"/>
      <scheme val="major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11"/>
      <color rgb="FF2C2C2D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0" fontId="3" fillId="0" borderId="0" applyNumberFormat="0" applyFill="0" applyBorder="0" applyAlignment="0" applyProtection="0"/>
    <xf numFmtId="0" fontId="8" fillId="0" borderId="0"/>
    <xf numFmtId="0" fontId="9" fillId="0" borderId="0"/>
  </cellStyleXfs>
  <cellXfs count="54">
    <xf numFmtId="0" fontId="0" fillId="0" borderId="0" xfId="0"/>
    <xf numFmtId="0" fontId="4" fillId="0" borderId="0" xfId="1" applyFont="1" applyAlignment="1">
      <alignment horizontal="center" vertical="center"/>
    </xf>
    <xf numFmtId="0" fontId="2" fillId="0" borderId="0" xfId="0" applyFont="1"/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3" fillId="0" borderId="1" xfId="1" applyBorder="1" applyAlignment="1">
      <alignment horizontal="left"/>
    </xf>
    <xf numFmtId="0" fontId="5" fillId="0" borderId="0" xfId="0" applyFont="1"/>
    <xf numFmtId="0" fontId="0" fillId="2" borderId="1" xfId="0" applyFill="1" applyBorder="1" applyAlignment="1">
      <alignment horizontal="center" vertical="center"/>
    </xf>
    <xf numFmtId="0" fontId="0" fillId="0" borderId="1" xfId="0" applyBorder="1"/>
    <xf numFmtId="0" fontId="2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6" fillId="0" borderId="0" xfId="0" applyFont="1"/>
    <xf numFmtId="0" fontId="7" fillId="0" borderId="0" xfId="0" applyFont="1"/>
    <xf numFmtId="0" fontId="2" fillId="0" borderId="1" xfId="0" applyFont="1" applyBorder="1"/>
    <xf numFmtId="0" fontId="2" fillId="3" borderId="1" xfId="0" applyFont="1" applyFill="1" applyBorder="1" applyAlignment="1">
      <alignment horizontal="center" vertical="center"/>
    </xf>
    <xf numFmtId="0" fontId="0" fillId="3" borderId="1" xfId="0" applyFill="1" applyBorder="1"/>
    <xf numFmtId="0" fontId="0" fillId="3" borderId="1" xfId="0" applyFill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4" fontId="0" fillId="3" borderId="1" xfId="0" applyNumberFormat="1" applyFill="1" applyBorder="1" applyAlignment="1">
      <alignment horizontal="center" vertical="center"/>
    </xf>
    <xf numFmtId="166" fontId="0" fillId="3" borderId="1" xfId="0" applyNumberFormat="1" applyFill="1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168" fontId="0" fillId="0" borderId="1" xfId="0" applyNumberFormat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Font="1"/>
    <xf numFmtId="0" fontId="0" fillId="5" borderId="0" xfId="0" applyFont="1" applyFill="1"/>
    <xf numFmtId="0" fontId="10" fillId="0" borderId="0" xfId="0" applyFont="1" applyAlignment="1">
      <alignment horizontal="left" vertical="center" indent="1"/>
    </xf>
    <xf numFmtId="0" fontId="0" fillId="4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7" borderId="1" xfId="0" applyFill="1" applyBorder="1"/>
    <xf numFmtId="0" fontId="1" fillId="8" borderId="1" xfId="0" applyFont="1" applyFill="1" applyBorder="1" applyAlignment="1">
      <alignment horizontal="center" vertical="center"/>
    </xf>
    <xf numFmtId="0" fontId="2" fillId="0" borderId="0" xfId="0" applyFont="1" applyFill="1"/>
    <xf numFmtId="0" fontId="0" fillId="3" borderId="0" xfId="0" applyFill="1" applyAlignment="1">
      <alignment horizontal="center" vertical="center"/>
    </xf>
    <xf numFmtId="0" fontId="0" fillId="3" borderId="0" xfId="0" applyFill="1"/>
    <xf numFmtId="0" fontId="2" fillId="0" borderId="0" xfId="0" applyFont="1" applyAlignment="1">
      <alignment horizontal="center"/>
    </xf>
    <xf numFmtId="0" fontId="0" fillId="3" borderId="0" xfId="0" applyFill="1" applyAlignment="1">
      <alignment horizontal="center"/>
    </xf>
    <xf numFmtId="0" fontId="0" fillId="2" borderId="0" xfId="0" applyFill="1"/>
    <xf numFmtId="0" fontId="0" fillId="0" borderId="1" xfId="0" applyBorder="1" applyAlignment="1">
      <alignment horizontal="center"/>
    </xf>
    <xf numFmtId="49" fontId="0" fillId="0" borderId="0" xfId="0" applyNumberFormat="1"/>
    <xf numFmtId="164" fontId="0" fillId="0" borderId="0" xfId="0" applyNumberFormat="1"/>
    <xf numFmtId="164" fontId="0" fillId="0" borderId="1" xfId="0" applyNumberFormat="1" applyBorder="1"/>
    <xf numFmtId="0" fontId="1" fillId="9" borderId="1" xfId="0" applyFont="1" applyFill="1" applyBorder="1" applyAlignment="1">
      <alignment horizontal="center" vertical="center"/>
    </xf>
    <xf numFmtId="0" fontId="1" fillId="9" borderId="3" xfId="0" applyFont="1" applyFill="1" applyBorder="1" applyAlignment="1">
      <alignment horizontal="center" vertical="center"/>
    </xf>
    <xf numFmtId="0" fontId="0" fillId="0" borderId="0" xfId="0" applyFill="1"/>
    <xf numFmtId="0" fontId="0" fillId="0" borderId="1" xfId="0" applyFill="1" applyBorder="1"/>
    <xf numFmtId="165" fontId="0" fillId="3" borderId="1" xfId="0" applyNumberFormat="1" applyFill="1" applyBorder="1" applyAlignment="1">
      <alignment horizontal="center" vertical="center"/>
    </xf>
    <xf numFmtId="0" fontId="0" fillId="3" borderId="1" xfId="0" applyNumberFormat="1" applyFill="1" applyBorder="1" applyAlignment="1">
      <alignment horizontal="center" vertical="center"/>
    </xf>
    <xf numFmtId="0" fontId="0" fillId="0" borderId="1" xfId="0" applyFont="1" applyBorder="1"/>
    <xf numFmtId="0" fontId="2" fillId="0" borderId="2" xfId="0" applyFont="1" applyBorder="1" applyAlignment="1">
      <alignment horizontal="center" vertical="center"/>
    </xf>
    <xf numFmtId="0" fontId="0" fillId="4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</cellXfs>
  <cellStyles count="4">
    <cellStyle name="Hyperlink" xfId="1" builtinId="8"/>
    <cellStyle name="Normal" xfId="0" builtinId="0"/>
    <cellStyle name="Normal 2" xfId="3"/>
    <cellStyle name="Normal 2 3" xfId="2"/>
  </cellStyles>
  <dxfs count="6"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mailto:Jones.Miles@gmail.com" TargetMode="External"/><Relationship Id="rId2" Type="http://schemas.openxmlformats.org/officeDocument/2006/relationships/hyperlink" Target="mailto:Cooper.Sandra@gmail.com" TargetMode="External"/><Relationship Id="rId1" Type="http://schemas.openxmlformats.org/officeDocument/2006/relationships/hyperlink" Target="mailto:Baker.John@gmail.com" TargetMode="External"/><Relationship Id="rId6" Type="http://schemas.openxmlformats.org/officeDocument/2006/relationships/hyperlink" Target="mailto:Carter.Crissy@gmail.com" TargetMode="External"/><Relationship Id="rId5" Type="http://schemas.openxmlformats.org/officeDocument/2006/relationships/hyperlink" Target="mailto:Smith.Peter@gmail.com" TargetMode="External"/><Relationship Id="rId4" Type="http://schemas.openxmlformats.org/officeDocument/2006/relationships/hyperlink" Target="mailto:Parker.Amy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showGridLines="0" workbookViewId="0">
      <pane ySplit="1" topLeftCell="A2" activePane="bottomLeft" state="frozen"/>
      <selection pane="bottomLeft" activeCell="H25" sqref="H25"/>
    </sheetView>
  </sheetViews>
  <sheetFormatPr defaultRowHeight="15" x14ac:dyDescent="0.25"/>
  <cols>
    <col min="2" max="2" width="12.5703125" customWidth="1"/>
    <col min="3" max="3" width="11.140625" bestFit="1" customWidth="1"/>
    <col min="8" max="8" width="20" bestFit="1" customWidth="1"/>
    <col min="16" max="16" width="10.7109375" bestFit="1" customWidth="1"/>
  </cols>
  <sheetData>
    <row r="1" spans="1:7" x14ac:dyDescent="0.25">
      <c r="A1" s="37"/>
    </row>
    <row r="4" spans="1:7" x14ac:dyDescent="0.25">
      <c r="B4" s="10" t="s">
        <v>200</v>
      </c>
      <c r="C4" s="10" t="s">
        <v>26</v>
      </c>
      <c r="D4" s="10" t="s">
        <v>179</v>
      </c>
    </row>
    <row r="5" spans="1:7" x14ac:dyDescent="0.25">
      <c r="B5" s="4" t="s">
        <v>198</v>
      </c>
      <c r="C5" s="4" t="s">
        <v>195</v>
      </c>
      <c r="D5" s="4">
        <v>5</v>
      </c>
    </row>
    <row r="6" spans="1:7" x14ac:dyDescent="0.25">
      <c r="B6" s="4" t="s">
        <v>194</v>
      </c>
      <c r="C6" s="4" t="s">
        <v>195</v>
      </c>
      <c r="D6" s="4">
        <v>3</v>
      </c>
    </row>
    <row r="7" spans="1:7" x14ac:dyDescent="0.25">
      <c r="B7" s="4" t="s">
        <v>197</v>
      </c>
      <c r="C7" s="4" t="s">
        <v>195</v>
      </c>
      <c r="D7" s="4">
        <v>6</v>
      </c>
    </row>
    <row r="8" spans="1:7" x14ac:dyDescent="0.25">
      <c r="B8" s="4" t="s">
        <v>193</v>
      </c>
      <c r="C8" s="4" t="s">
        <v>199</v>
      </c>
      <c r="D8" s="4">
        <v>2</v>
      </c>
    </row>
    <row r="9" spans="1:7" x14ac:dyDescent="0.25">
      <c r="B9" s="4" t="s">
        <v>198</v>
      </c>
      <c r="C9" s="4" t="s">
        <v>196</v>
      </c>
      <c r="D9" s="4">
        <v>4</v>
      </c>
    </row>
    <row r="10" spans="1:7" x14ac:dyDescent="0.25">
      <c r="B10" s="4" t="s">
        <v>197</v>
      </c>
      <c r="C10" s="4" t="s">
        <v>196</v>
      </c>
      <c r="D10" s="4">
        <v>7</v>
      </c>
    </row>
    <row r="11" spans="1:7" x14ac:dyDescent="0.25">
      <c r="B11" s="4" t="s">
        <v>193</v>
      </c>
      <c r="C11" s="4" t="s">
        <v>195</v>
      </c>
      <c r="D11" s="4">
        <v>1</v>
      </c>
    </row>
    <row r="12" spans="1:7" x14ac:dyDescent="0.25">
      <c r="B12" s="4" t="s">
        <v>194</v>
      </c>
      <c r="C12" s="4" t="s">
        <v>192</v>
      </c>
      <c r="D12" s="4">
        <v>9</v>
      </c>
    </row>
    <row r="13" spans="1:7" x14ac:dyDescent="0.25">
      <c r="B13" s="4" t="s">
        <v>193</v>
      </c>
      <c r="C13" s="4" t="s">
        <v>192</v>
      </c>
      <c r="D13" s="4">
        <v>4</v>
      </c>
    </row>
    <row r="15" spans="1:7" x14ac:dyDescent="0.25">
      <c r="A15" s="36" t="s">
        <v>191</v>
      </c>
      <c r="B15" s="36"/>
      <c r="C15" s="36"/>
      <c r="D15" s="35">
        <f>COUNTIF(C4:C13,"tyre")</f>
        <v>4</v>
      </c>
      <c r="G15">
        <f>COUNTIF(B5:B13,"*e")</f>
        <v>4</v>
      </c>
    </row>
    <row r="16" spans="1:7" x14ac:dyDescent="0.25">
      <c r="A16" s="36" t="s">
        <v>190</v>
      </c>
      <c r="B16" s="36"/>
      <c r="C16" s="36"/>
      <c r="D16" s="35">
        <f>COUNTIF(C4:C13,"Horn")</f>
        <v>2</v>
      </c>
    </row>
    <row r="17" spans="1:8" x14ac:dyDescent="0.25">
      <c r="A17" s="36" t="s">
        <v>189</v>
      </c>
      <c r="B17" s="36"/>
      <c r="C17" s="36"/>
      <c r="D17" s="35">
        <f>COUNTIF(D5:D13,"&gt;5")</f>
        <v>3</v>
      </c>
    </row>
    <row r="20" spans="1:8" x14ac:dyDescent="0.25">
      <c r="A20" s="34" t="s">
        <v>118</v>
      </c>
    </row>
    <row r="23" spans="1:8" x14ac:dyDescent="0.25">
      <c r="B23" s="33" t="s">
        <v>26</v>
      </c>
      <c r="C23" s="33" t="s">
        <v>188</v>
      </c>
      <c r="D23" s="33" t="s">
        <v>58</v>
      </c>
    </row>
    <row r="24" spans="1:8" x14ac:dyDescent="0.25">
      <c r="B24" s="4" t="s">
        <v>184</v>
      </c>
      <c r="C24" s="4">
        <v>250</v>
      </c>
      <c r="D24" s="4" t="s">
        <v>186</v>
      </c>
      <c r="G24" s="9" t="s">
        <v>58</v>
      </c>
      <c r="H24" s="9" t="s">
        <v>187</v>
      </c>
    </row>
    <row r="25" spans="1:8" x14ac:dyDescent="0.25">
      <c r="B25" s="4" t="s">
        <v>182</v>
      </c>
      <c r="C25" s="4">
        <v>234</v>
      </c>
      <c r="D25" s="4" t="s">
        <v>183</v>
      </c>
      <c r="G25" s="9" t="s">
        <v>179</v>
      </c>
      <c r="H25" s="32">
        <f>COUNTIFS(B24:B33,"Apples",D24:D33,"Cancelled")+COUNTIFS(B24:B33,"Apples",D24:D33,"Pending")</f>
        <v>3</v>
      </c>
    </row>
    <row r="26" spans="1:8" x14ac:dyDescent="0.25">
      <c r="B26" s="4" t="s">
        <v>185</v>
      </c>
      <c r="C26" s="4">
        <v>345</v>
      </c>
      <c r="D26" s="4" t="s">
        <v>186</v>
      </c>
    </row>
    <row r="27" spans="1:8" x14ac:dyDescent="0.25">
      <c r="B27" s="4" t="s">
        <v>184</v>
      </c>
      <c r="C27" s="4">
        <v>356</v>
      </c>
      <c r="D27" s="4" t="s">
        <v>181</v>
      </c>
    </row>
    <row r="28" spans="1:8" x14ac:dyDescent="0.25">
      <c r="B28" s="4" t="s">
        <v>184</v>
      </c>
      <c r="C28" s="4">
        <v>345</v>
      </c>
      <c r="D28" s="4" t="s">
        <v>186</v>
      </c>
    </row>
    <row r="29" spans="1:8" x14ac:dyDescent="0.25">
      <c r="B29" s="4" t="s">
        <v>182</v>
      </c>
      <c r="C29" s="4">
        <v>890</v>
      </c>
      <c r="D29" s="4" t="s">
        <v>181</v>
      </c>
    </row>
    <row r="30" spans="1:8" x14ac:dyDescent="0.25">
      <c r="B30" s="4" t="s">
        <v>185</v>
      </c>
      <c r="C30" s="4">
        <v>567</v>
      </c>
      <c r="D30" s="4" t="s">
        <v>183</v>
      </c>
    </row>
    <row r="31" spans="1:8" x14ac:dyDescent="0.25">
      <c r="B31" s="4" t="s">
        <v>184</v>
      </c>
      <c r="C31" s="4">
        <v>345</v>
      </c>
      <c r="D31" s="4" t="s">
        <v>181</v>
      </c>
    </row>
    <row r="32" spans="1:8" x14ac:dyDescent="0.25">
      <c r="B32" s="4" t="s">
        <v>184</v>
      </c>
      <c r="C32" s="4">
        <v>890</v>
      </c>
      <c r="D32" s="4" t="s">
        <v>183</v>
      </c>
    </row>
    <row r="33" spans="2:4" x14ac:dyDescent="0.25">
      <c r="B33" s="4" t="s">
        <v>182</v>
      </c>
      <c r="C33" s="4">
        <v>65</v>
      </c>
      <c r="D33" s="4" t="s">
        <v>181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54"/>
  <sheetViews>
    <sheetView showGridLines="0" workbookViewId="0">
      <pane ySplit="1" topLeftCell="A35" activePane="bottomLeft" state="frozen"/>
      <selection activeCell="A2" sqref="A2"/>
      <selection pane="bottomLeft" activeCell="C46" sqref="C46"/>
    </sheetView>
  </sheetViews>
  <sheetFormatPr defaultRowHeight="15" x14ac:dyDescent="0.25"/>
  <cols>
    <col min="2" max="3" width="21.140625" bestFit="1" customWidth="1"/>
    <col min="4" max="4" width="14.28515625" bestFit="1" customWidth="1"/>
    <col min="5" max="5" width="17.42578125" bestFit="1" customWidth="1"/>
    <col min="11" max="11" width="10.7109375" bestFit="1" customWidth="1"/>
  </cols>
  <sheetData>
    <row r="2" spans="1:9" x14ac:dyDescent="0.25">
      <c r="A2" s="2" t="s">
        <v>23</v>
      </c>
      <c r="I2">
        <v>1</v>
      </c>
    </row>
    <row r="4" spans="1:9" x14ac:dyDescent="0.25">
      <c r="B4" s="4" t="s">
        <v>24</v>
      </c>
      <c r="E4" s="4" t="s">
        <v>24</v>
      </c>
    </row>
    <row r="5" spans="1:9" x14ac:dyDescent="0.25">
      <c r="B5" s="4">
        <v>79</v>
      </c>
      <c r="E5" s="4">
        <v>79</v>
      </c>
    </row>
    <row r="6" spans="1:9" x14ac:dyDescent="0.25">
      <c r="B6" s="4">
        <v>32</v>
      </c>
      <c r="E6" s="4">
        <v>32</v>
      </c>
    </row>
    <row r="7" spans="1:9" x14ac:dyDescent="0.25">
      <c r="B7" s="4">
        <v>91</v>
      </c>
      <c r="E7" s="4">
        <v>91</v>
      </c>
    </row>
    <row r="8" spans="1:9" x14ac:dyDescent="0.25">
      <c r="B8" s="4">
        <v>39</v>
      </c>
      <c r="E8" s="4">
        <v>39</v>
      </c>
    </row>
    <row r="9" spans="1:9" x14ac:dyDescent="0.25">
      <c r="B9" s="4">
        <v>28</v>
      </c>
      <c r="E9" s="4">
        <v>28</v>
      </c>
    </row>
    <row r="10" spans="1:9" x14ac:dyDescent="0.25">
      <c r="B10" s="4">
        <v>87</v>
      </c>
      <c r="E10" s="4">
        <v>87</v>
      </c>
    </row>
    <row r="11" spans="1:9" x14ac:dyDescent="0.25">
      <c r="B11" s="4">
        <v>97</v>
      </c>
      <c r="E11" s="4">
        <v>97</v>
      </c>
    </row>
    <row r="12" spans="1:9" x14ac:dyDescent="0.25">
      <c r="B12" s="4">
        <v>46</v>
      </c>
      <c r="E12" s="4">
        <v>46</v>
      </c>
    </row>
    <row r="13" spans="1:9" x14ac:dyDescent="0.25">
      <c r="B13" s="4">
        <v>69</v>
      </c>
      <c r="E13" s="4">
        <v>69</v>
      </c>
    </row>
    <row r="14" spans="1:9" x14ac:dyDescent="0.25">
      <c r="B14" s="4">
        <v>28</v>
      </c>
      <c r="E14" s="4">
        <v>28</v>
      </c>
    </row>
    <row r="15" spans="1:9" x14ac:dyDescent="0.25">
      <c r="B15" s="4">
        <v>88</v>
      </c>
      <c r="E15" s="4">
        <v>88</v>
      </c>
    </row>
    <row r="16" spans="1:9" x14ac:dyDescent="0.25">
      <c r="B16" s="4">
        <v>57</v>
      </c>
      <c r="E16" s="4">
        <v>57</v>
      </c>
    </row>
    <row r="17" spans="1:5" x14ac:dyDescent="0.25">
      <c r="B17" s="4">
        <v>23</v>
      </c>
      <c r="E17" s="4">
        <v>23</v>
      </c>
    </row>
    <row r="22" spans="1:5" x14ac:dyDescent="0.25">
      <c r="A22" s="7" t="s">
        <v>25</v>
      </c>
    </row>
    <row r="25" spans="1:5" x14ac:dyDescent="0.25">
      <c r="B25" s="8" t="s">
        <v>26</v>
      </c>
      <c r="C25" s="8" t="s">
        <v>27</v>
      </c>
      <c r="D25" s="8" t="s">
        <v>28</v>
      </c>
    </row>
    <row r="26" spans="1:5" x14ac:dyDescent="0.25">
      <c r="B26" s="47" t="s">
        <v>29</v>
      </c>
      <c r="C26" s="47">
        <v>120</v>
      </c>
      <c r="D26" s="47">
        <v>45</v>
      </c>
      <c r="E26" s="46"/>
    </row>
    <row r="27" spans="1:5" x14ac:dyDescent="0.25">
      <c r="B27" s="47" t="s">
        <v>30</v>
      </c>
      <c r="C27" s="47">
        <v>123</v>
      </c>
      <c r="D27" s="47">
        <v>23</v>
      </c>
      <c r="E27" s="46"/>
    </row>
    <row r="28" spans="1:5" x14ac:dyDescent="0.25">
      <c r="B28" s="47" t="s">
        <v>31</v>
      </c>
      <c r="C28" s="47">
        <v>28</v>
      </c>
      <c r="D28" s="47">
        <v>5</v>
      </c>
      <c r="E28" s="46"/>
    </row>
    <row r="29" spans="1:5" x14ac:dyDescent="0.25">
      <c r="B29" s="47" t="s">
        <v>32</v>
      </c>
      <c r="C29" s="47">
        <v>234</v>
      </c>
      <c r="D29" s="47">
        <v>65</v>
      </c>
      <c r="E29" s="46"/>
    </row>
    <row r="30" spans="1:5" x14ac:dyDescent="0.25">
      <c r="B30" s="47" t="s">
        <v>33</v>
      </c>
      <c r="C30" s="47">
        <v>45</v>
      </c>
      <c r="D30" s="47">
        <v>33</v>
      </c>
      <c r="E30" s="46"/>
    </row>
    <row r="31" spans="1:5" x14ac:dyDescent="0.25">
      <c r="B31" s="47" t="s">
        <v>34</v>
      </c>
      <c r="C31" s="47">
        <v>56</v>
      </c>
      <c r="D31" s="47">
        <v>5</v>
      </c>
      <c r="E31" s="46"/>
    </row>
    <row r="36" spans="1:3" x14ac:dyDescent="0.25">
      <c r="A36" s="7" t="s">
        <v>35</v>
      </c>
    </row>
    <row r="38" spans="1:3" x14ac:dyDescent="0.25">
      <c r="B38" s="4" t="s">
        <v>36</v>
      </c>
      <c r="C38" s="4" t="s">
        <v>37</v>
      </c>
    </row>
    <row r="39" spans="1:3" x14ac:dyDescent="0.25">
      <c r="B39" s="4" t="s">
        <v>38</v>
      </c>
      <c r="C39" s="4" t="s">
        <v>39</v>
      </c>
    </row>
    <row r="40" spans="1:3" x14ac:dyDescent="0.25">
      <c r="B40" s="4" t="s">
        <v>40</v>
      </c>
      <c r="C40" s="4" t="s">
        <v>41</v>
      </c>
    </row>
    <row r="41" spans="1:3" x14ac:dyDescent="0.25">
      <c r="B41" s="4" t="s">
        <v>42</v>
      </c>
      <c r="C41" s="4" t="s">
        <v>43</v>
      </c>
    </row>
    <row r="42" spans="1:3" x14ac:dyDescent="0.25">
      <c r="B42" s="4" t="s">
        <v>44</v>
      </c>
      <c r="C42" s="4" t="s">
        <v>45</v>
      </c>
    </row>
    <row r="43" spans="1:3" x14ac:dyDescent="0.25">
      <c r="B43" s="4" t="s">
        <v>46</v>
      </c>
      <c r="C43" s="4" t="s">
        <v>40</v>
      </c>
    </row>
    <row r="44" spans="1:3" x14ac:dyDescent="0.25">
      <c r="B44" s="4" t="s">
        <v>48</v>
      </c>
      <c r="C44" s="4" t="s">
        <v>49</v>
      </c>
    </row>
    <row r="45" spans="1:3" x14ac:dyDescent="0.25">
      <c r="B45" s="4" t="s">
        <v>50</v>
      </c>
      <c r="C45" s="4" t="s">
        <v>46</v>
      </c>
    </row>
    <row r="46" spans="1:3" x14ac:dyDescent="0.25">
      <c r="B46" s="4" t="s">
        <v>51</v>
      </c>
      <c r="C46" s="4" t="s">
        <v>52</v>
      </c>
    </row>
    <row r="47" spans="1:3" x14ac:dyDescent="0.25">
      <c r="B47" s="4" t="s">
        <v>45</v>
      </c>
      <c r="C47" s="4" t="s">
        <v>48</v>
      </c>
    </row>
    <row r="48" spans="1:3" x14ac:dyDescent="0.25">
      <c r="B48" s="4" t="s">
        <v>41</v>
      </c>
      <c r="C48" s="4" t="s">
        <v>40</v>
      </c>
    </row>
    <row r="49" spans="2:3" x14ac:dyDescent="0.25">
      <c r="B49" s="4" t="s">
        <v>41</v>
      </c>
      <c r="C49" s="4" t="s">
        <v>53</v>
      </c>
    </row>
    <row r="50" spans="2:3" x14ac:dyDescent="0.25">
      <c r="B50" s="4" t="s">
        <v>54</v>
      </c>
      <c r="C50" s="4" t="s">
        <v>55</v>
      </c>
    </row>
    <row r="51" spans="2:3" x14ac:dyDescent="0.25">
      <c r="B51" s="4" t="s">
        <v>47</v>
      </c>
      <c r="C51" s="4" t="s">
        <v>56</v>
      </c>
    </row>
    <row r="52" spans="2:3" x14ac:dyDescent="0.25">
      <c r="B52" s="4" t="s">
        <v>57</v>
      </c>
      <c r="C52" s="4" t="s">
        <v>54</v>
      </c>
    </row>
    <row r="53" spans="2:3" x14ac:dyDescent="0.25">
      <c r="B53" s="4"/>
      <c r="C53" s="4" t="s">
        <v>57</v>
      </c>
    </row>
    <row r="54" spans="2:3" x14ac:dyDescent="0.25">
      <c r="B54" s="4"/>
      <c r="C54" s="4" t="s">
        <v>51</v>
      </c>
    </row>
  </sheetData>
  <conditionalFormatting sqref="A1">
    <cfRule type="cellIs" dxfId="5" priority="9" operator="greaterThan">
      <formula>"&gt;90"</formula>
    </cfRule>
  </conditionalFormatting>
  <conditionalFormatting sqref="B5:B17">
    <cfRule type="cellIs" dxfId="4" priority="2" operator="greaterThan">
      <formula>60</formula>
    </cfRule>
    <cfRule type="cellIs" dxfId="3" priority="7" operator="greaterThan">
      <formula>90</formula>
    </cfRule>
  </conditionalFormatting>
  <conditionalFormatting sqref="E5:E17">
    <cfRule type="cellIs" dxfId="2" priority="4" operator="greaterThan">
      <formula>60</formula>
    </cfRule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{83BA337B-3EEE-42A7-836E-68AC8DB90AB3}</x14:id>
        </ext>
      </extLst>
    </cfRule>
    <cfRule type="cellIs" dxfId="1" priority="6" operator="greaterThan">
      <formula>90</formula>
    </cfRule>
  </conditionalFormatting>
  <conditionalFormatting sqref="B25:D31">
    <cfRule type="expression" dxfId="0" priority="1">
      <formula>MOD(ROW(),2)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3BA337B-3EEE-42A7-836E-68AC8DB90AB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E5:E17</xm:sqref>
        </x14:conditionalFormatting>
        <x14:conditionalFormatting xmlns:xm="http://schemas.microsoft.com/office/excel/2006/main">
          <x14:cfRule type="iconSet" priority="3" id="{99F20B5D-19EB-4280-B0E5-A8EB819BAAED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E5:E17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98"/>
  <sheetViews>
    <sheetView showGridLines="0" tabSelected="1" workbookViewId="0">
      <pane ySplit="1" topLeftCell="A2" activePane="bottomLeft" state="frozen"/>
      <selection activeCell="A2" sqref="A2"/>
      <selection pane="bottomLeft" activeCell="B74" sqref="B74"/>
    </sheetView>
  </sheetViews>
  <sheetFormatPr defaultRowHeight="15" x14ac:dyDescent="0.25"/>
  <cols>
    <col min="1" max="1" width="16.42578125" customWidth="1"/>
    <col min="2" max="2" width="26.42578125" customWidth="1"/>
    <col min="3" max="3" width="16.5703125" bestFit="1" customWidth="1"/>
    <col min="4" max="4" width="10.140625" bestFit="1" customWidth="1"/>
    <col min="5" max="5" width="13.42578125" customWidth="1"/>
    <col min="6" max="6" width="10.5703125" bestFit="1" customWidth="1"/>
    <col min="13" max="13" width="10.7109375" bestFit="1" customWidth="1"/>
  </cols>
  <sheetData>
    <row r="2" spans="1:7" x14ac:dyDescent="0.25">
      <c r="A2" s="13" t="s">
        <v>59</v>
      </c>
    </row>
    <row r="3" spans="1:7" x14ac:dyDescent="0.25">
      <c r="A3" s="14" t="s">
        <v>60</v>
      </c>
      <c r="F3" t="s">
        <v>270</v>
      </c>
    </row>
    <row r="4" spans="1:7" x14ac:dyDescent="0.25">
      <c r="A4" s="14" t="s">
        <v>61</v>
      </c>
      <c r="F4" t="s">
        <v>271</v>
      </c>
    </row>
    <row r="5" spans="1:7" x14ac:dyDescent="0.25">
      <c r="A5" s="14" t="s">
        <v>62</v>
      </c>
      <c r="F5" t="s">
        <v>272</v>
      </c>
    </row>
    <row r="6" spans="1:7" x14ac:dyDescent="0.25">
      <c r="A6" s="14" t="s">
        <v>63</v>
      </c>
      <c r="F6" t="s">
        <v>273</v>
      </c>
    </row>
    <row r="7" spans="1:7" x14ac:dyDescent="0.25">
      <c r="A7" s="14" t="s">
        <v>64</v>
      </c>
      <c r="F7" t="s">
        <v>274</v>
      </c>
      <c r="G7" t="s">
        <v>275</v>
      </c>
    </row>
    <row r="8" spans="1:7" x14ac:dyDescent="0.25">
      <c r="A8" s="14" t="s">
        <v>65</v>
      </c>
      <c r="F8" t="s">
        <v>276</v>
      </c>
      <c r="G8" t="s">
        <v>277</v>
      </c>
    </row>
    <row r="9" spans="1:7" x14ac:dyDescent="0.25">
      <c r="A9" s="14" t="s">
        <v>66</v>
      </c>
      <c r="F9" t="s">
        <v>278</v>
      </c>
      <c r="G9" t="s">
        <v>279</v>
      </c>
    </row>
    <row r="10" spans="1:7" x14ac:dyDescent="0.25">
      <c r="A10" s="14" t="s">
        <v>67</v>
      </c>
      <c r="F10" t="s">
        <v>280</v>
      </c>
    </row>
    <row r="11" spans="1:7" x14ac:dyDescent="0.25">
      <c r="A11" s="14" t="s">
        <v>68</v>
      </c>
      <c r="F11" t="s">
        <v>281</v>
      </c>
      <c r="G11">
        <v>-66</v>
      </c>
    </row>
    <row r="12" spans="1:7" x14ac:dyDescent="0.25">
      <c r="A12" s="14" t="s">
        <v>69</v>
      </c>
      <c r="F12" t="s">
        <v>282</v>
      </c>
    </row>
    <row r="13" spans="1:7" x14ac:dyDescent="0.25">
      <c r="A13" s="14" t="s">
        <v>70</v>
      </c>
      <c r="F13" t="s">
        <v>283</v>
      </c>
    </row>
    <row r="14" spans="1:7" x14ac:dyDescent="0.25">
      <c r="A14" s="14" t="s">
        <v>71</v>
      </c>
      <c r="F14" t="s">
        <v>284</v>
      </c>
    </row>
    <row r="15" spans="1:7" x14ac:dyDescent="0.25">
      <c r="A15" s="14" t="s">
        <v>72</v>
      </c>
      <c r="F15" t="s">
        <v>285</v>
      </c>
    </row>
    <row r="16" spans="1:7" x14ac:dyDescent="0.25">
      <c r="A16" s="14" t="s">
        <v>73</v>
      </c>
      <c r="F16" t="s">
        <v>286</v>
      </c>
    </row>
    <row r="17" spans="1:9" x14ac:dyDescent="0.25">
      <c r="A17" s="14" t="s">
        <v>74</v>
      </c>
      <c r="F17" t="s">
        <v>287</v>
      </c>
    </row>
    <row r="18" spans="1:9" x14ac:dyDescent="0.25">
      <c r="A18" s="14" t="s">
        <v>75</v>
      </c>
      <c r="F18" t="s">
        <v>288</v>
      </c>
      <c r="G18" t="s">
        <v>289</v>
      </c>
    </row>
    <row r="19" spans="1:9" x14ac:dyDescent="0.25">
      <c r="A19" s="14" t="s">
        <v>76</v>
      </c>
      <c r="F19" t="s">
        <v>290</v>
      </c>
    </row>
    <row r="20" spans="1:9" x14ac:dyDescent="0.25">
      <c r="A20" s="14" t="s">
        <v>77</v>
      </c>
      <c r="F20" t="s">
        <v>252</v>
      </c>
    </row>
    <row r="21" spans="1:9" x14ac:dyDescent="0.25">
      <c r="A21" s="14" t="s">
        <v>78</v>
      </c>
      <c r="F21" t="s">
        <v>291</v>
      </c>
    </row>
    <row r="22" spans="1:9" x14ac:dyDescent="0.25">
      <c r="A22" s="14" t="s">
        <v>79</v>
      </c>
      <c r="F22" t="s">
        <v>292</v>
      </c>
      <c r="G22" t="s">
        <v>293</v>
      </c>
    </row>
    <row r="23" spans="1:9" x14ac:dyDescent="0.25">
      <c r="A23" s="14" t="s">
        <v>80</v>
      </c>
      <c r="F23" t="s">
        <v>294</v>
      </c>
    </row>
    <row r="24" spans="1:9" x14ac:dyDescent="0.25">
      <c r="A24" s="14" t="s">
        <v>81</v>
      </c>
      <c r="F24" t="s">
        <v>295</v>
      </c>
      <c r="G24" t="s">
        <v>296</v>
      </c>
    </row>
    <row r="25" spans="1:9" x14ac:dyDescent="0.25">
      <c r="A25" s="14" t="s">
        <v>82</v>
      </c>
      <c r="F25" t="s">
        <v>297</v>
      </c>
    </row>
    <row r="26" spans="1:9" x14ac:dyDescent="0.25">
      <c r="A26" s="14" t="s">
        <v>83</v>
      </c>
      <c r="F26" t="s">
        <v>298</v>
      </c>
    </row>
    <row r="27" spans="1:9" x14ac:dyDescent="0.25">
      <c r="A27" s="14" t="s">
        <v>84</v>
      </c>
      <c r="F27" t="s">
        <v>299</v>
      </c>
      <c r="G27" t="s">
        <v>300</v>
      </c>
      <c r="H27" t="s">
        <v>301</v>
      </c>
    </row>
    <row r="28" spans="1:9" x14ac:dyDescent="0.25">
      <c r="A28" s="14" t="s">
        <v>85</v>
      </c>
      <c r="F28" t="s">
        <v>241</v>
      </c>
      <c r="G28" t="s">
        <v>242</v>
      </c>
      <c r="H28" t="s">
        <v>243</v>
      </c>
      <c r="I28" t="s">
        <v>244</v>
      </c>
    </row>
    <row r="29" spans="1:9" x14ac:dyDescent="0.25">
      <c r="A29" s="14" t="s">
        <v>86</v>
      </c>
      <c r="F29" t="s">
        <v>245</v>
      </c>
    </row>
    <row r="30" spans="1:9" x14ac:dyDescent="0.25">
      <c r="A30" s="14" t="s">
        <v>87</v>
      </c>
      <c r="F30">
        <v>7</v>
      </c>
      <c r="G30" t="s">
        <v>246</v>
      </c>
    </row>
    <row r="31" spans="1:9" x14ac:dyDescent="0.25">
      <c r="A31" s="14" t="s">
        <v>88</v>
      </c>
      <c r="F31" t="s">
        <v>247</v>
      </c>
    </row>
    <row r="32" spans="1:9" x14ac:dyDescent="0.25">
      <c r="A32" s="14" t="s">
        <v>89</v>
      </c>
      <c r="F32" t="s">
        <v>248</v>
      </c>
    </row>
    <row r="33" spans="1:7" x14ac:dyDescent="0.25">
      <c r="A33" s="14" t="s">
        <v>90</v>
      </c>
      <c r="F33" t="s">
        <v>249</v>
      </c>
    </row>
    <row r="34" spans="1:7" x14ac:dyDescent="0.25">
      <c r="A34" s="14" t="s">
        <v>91</v>
      </c>
      <c r="F34" t="s">
        <v>250</v>
      </c>
      <c r="G34" t="s">
        <v>251</v>
      </c>
    </row>
    <row r="35" spans="1:7" x14ac:dyDescent="0.25">
      <c r="A35" s="14" t="s">
        <v>92</v>
      </c>
      <c r="F35">
        <v>5</v>
      </c>
      <c r="G35" t="s">
        <v>246</v>
      </c>
    </row>
    <row r="36" spans="1:7" x14ac:dyDescent="0.25">
      <c r="A36" s="14" t="s">
        <v>93</v>
      </c>
      <c r="F36" t="s">
        <v>252</v>
      </c>
    </row>
    <row r="37" spans="1:7" x14ac:dyDescent="0.25">
      <c r="A37" s="14" t="s">
        <v>94</v>
      </c>
      <c r="F37" t="s">
        <v>253</v>
      </c>
    </row>
    <row r="38" spans="1:7" x14ac:dyDescent="0.25">
      <c r="A38" s="14" t="s">
        <v>95</v>
      </c>
      <c r="F38" t="s">
        <v>254</v>
      </c>
    </row>
    <row r="39" spans="1:7" x14ac:dyDescent="0.25">
      <c r="A39" s="14" t="s">
        <v>96</v>
      </c>
      <c r="F39" t="s">
        <v>255</v>
      </c>
      <c r="G39">
        <v>3500</v>
      </c>
    </row>
    <row r="40" spans="1:7" x14ac:dyDescent="0.25">
      <c r="A40" s="14" t="s">
        <v>97</v>
      </c>
      <c r="F40" t="s">
        <v>256</v>
      </c>
      <c r="G40" t="s">
        <v>257</v>
      </c>
    </row>
    <row r="41" spans="1:7" x14ac:dyDescent="0.25">
      <c r="A41" s="14" t="s">
        <v>98</v>
      </c>
      <c r="F41" t="s">
        <v>258</v>
      </c>
    </row>
    <row r="42" spans="1:7" x14ac:dyDescent="0.25">
      <c r="A42" s="14" t="s">
        <v>99</v>
      </c>
      <c r="F42" t="s">
        <v>259</v>
      </c>
    </row>
    <row r="43" spans="1:7" x14ac:dyDescent="0.25">
      <c r="A43" s="14" t="s">
        <v>100</v>
      </c>
      <c r="F43" t="s">
        <v>260</v>
      </c>
    </row>
    <row r="44" spans="1:7" x14ac:dyDescent="0.25">
      <c r="A44" s="14" t="s">
        <v>101</v>
      </c>
      <c r="F44" t="s">
        <v>261</v>
      </c>
    </row>
    <row r="45" spans="1:7" x14ac:dyDescent="0.25">
      <c r="A45" s="14" t="s">
        <v>102</v>
      </c>
      <c r="F45" t="s">
        <v>262</v>
      </c>
    </row>
    <row r="46" spans="1:7" x14ac:dyDescent="0.25">
      <c r="A46" s="14" t="s">
        <v>103</v>
      </c>
      <c r="F46" t="s">
        <v>263</v>
      </c>
    </row>
    <row r="47" spans="1:7" x14ac:dyDescent="0.25">
      <c r="A47" s="14" t="s">
        <v>104</v>
      </c>
      <c r="F47" t="s">
        <v>264</v>
      </c>
    </row>
    <row r="48" spans="1:7" x14ac:dyDescent="0.25">
      <c r="A48" s="14" t="s">
        <v>105</v>
      </c>
      <c r="F48" t="s">
        <v>265</v>
      </c>
    </row>
    <row r="49" spans="1:13" x14ac:dyDescent="0.25">
      <c r="A49" s="14" t="s">
        <v>106</v>
      </c>
      <c r="F49" t="s">
        <v>266</v>
      </c>
    </row>
    <row r="50" spans="1:13" x14ac:dyDescent="0.25">
      <c r="A50" s="14" t="s">
        <v>107</v>
      </c>
      <c r="F50" t="s">
        <v>267</v>
      </c>
    </row>
    <row r="51" spans="1:13" x14ac:dyDescent="0.25">
      <c r="A51" s="14" t="s">
        <v>108</v>
      </c>
      <c r="F51" t="s">
        <v>268</v>
      </c>
    </row>
    <row r="52" spans="1:13" x14ac:dyDescent="0.25">
      <c r="A52" s="14" t="s">
        <v>109</v>
      </c>
      <c r="F52" t="s">
        <v>269</v>
      </c>
    </row>
    <row r="54" spans="1:13" x14ac:dyDescent="0.25">
      <c r="A54" s="2" t="s">
        <v>110</v>
      </c>
    </row>
    <row r="55" spans="1:13" x14ac:dyDescent="0.25">
      <c r="A55" s="2"/>
      <c r="M55" s="1"/>
    </row>
    <row r="56" spans="1:13" x14ac:dyDescent="0.25">
      <c r="B56" s="51" t="s">
        <v>0</v>
      </c>
      <c r="C56" s="51"/>
      <c r="D56" s="51"/>
    </row>
    <row r="57" spans="1:13" x14ac:dyDescent="0.25">
      <c r="B57" s="15" t="s">
        <v>111</v>
      </c>
      <c r="C57" s="16" t="s">
        <v>8</v>
      </c>
      <c r="D57" s="16" t="s">
        <v>9</v>
      </c>
    </row>
    <row r="58" spans="1:13" x14ac:dyDescent="0.25">
      <c r="B58" s="9" t="s">
        <v>112</v>
      </c>
      <c r="C58" s="17" t="s">
        <v>19</v>
      </c>
      <c r="D58" s="17" t="s">
        <v>302</v>
      </c>
    </row>
    <row r="59" spans="1:13" x14ac:dyDescent="0.25">
      <c r="B59" s="9" t="s">
        <v>113</v>
      </c>
      <c r="C59" s="17" t="s">
        <v>303</v>
      </c>
      <c r="D59" s="17" t="s">
        <v>304</v>
      </c>
    </row>
    <row r="60" spans="1:13" x14ac:dyDescent="0.25">
      <c r="B60" s="9" t="s">
        <v>114</v>
      </c>
      <c r="C60" s="17" t="s">
        <v>305</v>
      </c>
      <c r="D60" s="17" t="s">
        <v>306</v>
      </c>
    </row>
    <row r="61" spans="1:13" x14ac:dyDescent="0.25">
      <c r="B61" s="9" t="s">
        <v>115</v>
      </c>
      <c r="C61" s="17" t="s">
        <v>307</v>
      </c>
      <c r="D61" s="17" t="s">
        <v>14</v>
      </c>
    </row>
    <row r="62" spans="1:13" x14ac:dyDescent="0.25">
      <c r="B62" s="9" t="s">
        <v>116</v>
      </c>
      <c r="C62" s="17" t="s">
        <v>15</v>
      </c>
      <c r="D62" s="17" t="s">
        <v>308</v>
      </c>
    </row>
    <row r="63" spans="1:13" x14ac:dyDescent="0.25">
      <c r="B63" s="9" t="s">
        <v>117</v>
      </c>
      <c r="C63" s="17" t="s">
        <v>309</v>
      </c>
      <c r="D63" s="17" t="s">
        <v>20</v>
      </c>
    </row>
    <row r="65" spans="2:5" x14ac:dyDescent="0.25">
      <c r="B65" s="51" t="s">
        <v>118</v>
      </c>
      <c r="C65" s="51"/>
      <c r="D65" s="51"/>
      <c r="E65" s="51"/>
    </row>
    <row r="66" spans="2:5" x14ac:dyDescent="0.25">
      <c r="B66" s="4" t="s">
        <v>119</v>
      </c>
      <c r="C66" s="18" t="s">
        <v>119</v>
      </c>
      <c r="D66" s="18" t="s">
        <v>120</v>
      </c>
      <c r="E66" s="18" t="s">
        <v>121</v>
      </c>
    </row>
    <row r="67" spans="2:5" x14ac:dyDescent="0.25">
      <c r="B67" s="19">
        <v>31871</v>
      </c>
      <c r="C67" s="49"/>
      <c r="D67" s="18"/>
      <c r="E67" s="18"/>
    </row>
    <row r="68" spans="2:5" x14ac:dyDescent="0.25">
      <c r="B68" s="19">
        <v>42879</v>
      </c>
      <c r="C68" s="48"/>
      <c r="D68" s="18"/>
      <c r="E68" s="18"/>
    </row>
    <row r="69" spans="2:5" x14ac:dyDescent="0.25">
      <c r="B69" s="19">
        <v>43496</v>
      </c>
      <c r="C69" s="48"/>
      <c r="D69" s="18"/>
      <c r="E69" s="18"/>
    </row>
    <row r="70" spans="2:5" x14ac:dyDescent="0.25">
      <c r="B70" s="19">
        <v>40179</v>
      </c>
      <c r="C70" s="48"/>
      <c r="D70" s="18"/>
      <c r="E70" s="21"/>
    </row>
    <row r="72" spans="2:5" x14ac:dyDescent="0.25">
      <c r="B72" s="51" t="s">
        <v>122</v>
      </c>
      <c r="C72" s="51"/>
    </row>
    <row r="73" spans="2:5" x14ac:dyDescent="0.25">
      <c r="B73" s="4" t="s">
        <v>119</v>
      </c>
      <c r="C73" s="18" t="s">
        <v>119</v>
      </c>
    </row>
    <row r="74" spans="2:5" x14ac:dyDescent="0.25">
      <c r="B74" s="19">
        <v>31871</v>
      </c>
      <c r="C74" s="20">
        <v>31871</v>
      </c>
    </row>
    <row r="75" spans="2:5" x14ac:dyDescent="0.25">
      <c r="B75" s="22">
        <v>42879</v>
      </c>
      <c r="C75" s="20">
        <v>42879</v>
      </c>
    </row>
    <row r="76" spans="2:5" x14ac:dyDescent="0.25">
      <c r="B76" s="19">
        <v>43496</v>
      </c>
      <c r="C76" s="20">
        <v>43496</v>
      </c>
    </row>
    <row r="77" spans="2:5" x14ac:dyDescent="0.25">
      <c r="B77" s="23">
        <v>43556</v>
      </c>
      <c r="C77" s="20">
        <v>43556</v>
      </c>
    </row>
    <row r="78" spans="2:5" x14ac:dyDescent="0.25">
      <c r="B78" s="19">
        <v>43491</v>
      </c>
      <c r="C78" s="20">
        <v>43491</v>
      </c>
    </row>
    <row r="79" spans="2:5" x14ac:dyDescent="0.25">
      <c r="B79" s="19">
        <v>40853</v>
      </c>
      <c r="C79" s="20">
        <v>40853</v>
      </c>
    </row>
    <row r="82" spans="1:7" x14ac:dyDescent="0.25">
      <c r="A82" s="2" t="s">
        <v>123</v>
      </c>
    </row>
    <row r="84" spans="1:7" x14ac:dyDescent="0.25">
      <c r="B84" s="10" t="s">
        <v>124</v>
      </c>
      <c r="C84" s="15" t="s">
        <v>125</v>
      </c>
      <c r="D84" s="16" t="s">
        <v>8</v>
      </c>
      <c r="E84" s="16" t="s">
        <v>9</v>
      </c>
      <c r="F84" s="24" t="s">
        <v>126</v>
      </c>
      <c r="G84" s="24" t="s">
        <v>127</v>
      </c>
    </row>
    <row r="85" spans="1:7" x14ac:dyDescent="0.25">
      <c r="B85" s="4" t="s">
        <v>128</v>
      </c>
      <c r="C85" s="9" t="s">
        <v>129</v>
      </c>
      <c r="D85" s="18" t="s">
        <v>311</v>
      </c>
      <c r="E85" s="18" t="s">
        <v>310</v>
      </c>
      <c r="F85" s="25"/>
      <c r="G85" s="25"/>
    </row>
    <row r="86" spans="1:7" x14ac:dyDescent="0.25">
      <c r="B86" s="4" t="s">
        <v>130</v>
      </c>
      <c r="C86" s="9" t="s">
        <v>131</v>
      </c>
      <c r="D86" s="18" t="s">
        <v>313</v>
      </c>
      <c r="E86" s="18" t="s">
        <v>312</v>
      </c>
      <c r="F86" s="25"/>
      <c r="G86" s="25"/>
    </row>
    <row r="87" spans="1:7" x14ac:dyDescent="0.25">
      <c r="B87" s="4" t="s">
        <v>132</v>
      </c>
      <c r="C87" s="9" t="s">
        <v>133</v>
      </c>
      <c r="D87" s="18" t="s">
        <v>15</v>
      </c>
      <c r="E87" s="18" t="s">
        <v>149</v>
      </c>
      <c r="F87" s="25"/>
      <c r="G87" s="25"/>
    </row>
    <row r="91" spans="1:7" x14ac:dyDescent="0.25">
      <c r="A91" s="2" t="s">
        <v>134</v>
      </c>
    </row>
    <row r="94" spans="1:7" x14ac:dyDescent="0.25">
      <c r="B94" s="4" t="s">
        <v>135</v>
      </c>
      <c r="C94" s="4"/>
    </row>
    <row r="95" spans="1:7" x14ac:dyDescent="0.25">
      <c r="B95" s="4" t="s">
        <v>136</v>
      </c>
      <c r="C95" s="4"/>
    </row>
    <row r="96" spans="1:7" x14ac:dyDescent="0.25">
      <c r="B96" s="4" t="s">
        <v>137</v>
      </c>
      <c r="C96" s="4"/>
    </row>
    <row r="97" spans="2:3" x14ac:dyDescent="0.25">
      <c r="B97" s="4" t="s">
        <v>138</v>
      </c>
      <c r="C97" s="4"/>
    </row>
    <row r="98" spans="2:3" x14ac:dyDescent="0.25">
      <c r="B98" s="4" t="s">
        <v>139</v>
      </c>
      <c r="C98" s="4"/>
    </row>
  </sheetData>
  <mergeCells count="3">
    <mergeCell ref="B56:D56"/>
    <mergeCell ref="B65:E65"/>
    <mergeCell ref="B72:C72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showGridLines="0" workbookViewId="0">
      <pane ySplit="1" topLeftCell="A3" activePane="bottomLeft" state="frozen"/>
      <selection activeCell="A2" sqref="A2"/>
      <selection pane="bottomLeft" activeCell="L17" sqref="L17"/>
    </sheetView>
  </sheetViews>
  <sheetFormatPr defaultRowHeight="15" x14ac:dyDescent="0.25"/>
  <cols>
    <col min="1" max="1" width="12.5703125" style="26" customWidth="1"/>
    <col min="2" max="2" width="17.5703125" style="26" bestFit="1" customWidth="1"/>
    <col min="3" max="3" width="9.140625" style="26"/>
    <col min="4" max="4" width="10" style="26" customWidth="1"/>
    <col min="5" max="8" width="9.140625" style="26"/>
    <col min="9" max="10" width="11" style="26" customWidth="1"/>
    <col min="11" max="15" width="9.140625" style="26"/>
    <col min="16" max="16" width="10.7109375" style="26" bestFit="1" customWidth="1"/>
    <col min="17" max="16384" width="9.140625" style="26"/>
  </cols>
  <sheetData>
    <row r="1" spans="1:16" x14ac:dyDescent="0.25">
      <c r="A1" s="7" t="s">
        <v>232</v>
      </c>
      <c r="C1" s="26">
        <v>4</v>
      </c>
    </row>
    <row r="2" spans="1:16" x14ac:dyDescent="0.25">
      <c r="A2" s="26" t="s">
        <v>231</v>
      </c>
    </row>
    <row r="4" spans="1:16" x14ac:dyDescent="0.25">
      <c r="B4" s="52" t="s">
        <v>140</v>
      </c>
      <c r="C4" s="52"/>
      <c r="D4" s="52"/>
      <c r="E4" s="52"/>
      <c r="F4" s="52"/>
      <c r="I4" s="52" t="s">
        <v>141</v>
      </c>
      <c r="J4" s="52"/>
      <c r="K4" s="52"/>
      <c r="L4" s="52"/>
      <c r="M4" s="52"/>
      <c r="P4" s="1" t="s">
        <v>228</v>
      </c>
    </row>
    <row r="5" spans="1:16" x14ac:dyDescent="0.25">
      <c r="B5" s="2" t="s">
        <v>142</v>
      </c>
      <c r="C5" s="2" t="s">
        <v>143</v>
      </c>
      <c r="I5" s="2" t="s">
        <v>144</v>
      </c>
      <c r="J5" s="2" t="s">
        <v>12</v>
      </c>
    </row>
    <row r="6" spans="1:16" x14ac:dyDescent="0.25">
      <c r="B6" s="26" t="s">
        <v>145</v>
      </c>
      <c r="C6" s="26" t="s">
        <v>146</v>
      </c>
      <c r="I6" s="26" t="s">
        <v>146</v>
      </c>
      <c r="J6" s="26" t="s">
        <v>147</v>
      </c>
    </row>
    <row r="7" spans="1:16" x14ac:dyDescent="0.25">
      <c r="B7" s="26" t="s">
        <v>145</v>
      </c>
      <c r="C7" s="26" t="s">
        <v>148</v>
      </c>
      <c r="I7" s="26" t="s">
        <v>148</v>
      </c>
      <c r="J7" s="26" t="s">
        <v>149</v>
      </c>
    </row>
    <row r="8" spans="1:16" x14ac:dyDescent="0.25">
      <c r="B8" s="26" t="s">
        <v>145</v>
      </c>
      <c r="C8" s="26" t="s">
        <v>150</v>
      </c>
      <c r="I8" s="26" t="s">
        <v>150</v>
      </c>
      <c r="J8" s="26" t="s">
        <v>151</v>
      </c>
    </row>
    <row r="9" spans="1:16" x14ac:dyDescent="0.25">
      <c r="B9" s="26" t="s">
        <v>145</v>
      </c>
      <c r="C9" s="26" t="s">
        <v>152</v>
      </c>
      <c r="I9" s="26" t="s">
        <v>152</v>
      </c>
      <c r="J9" s="26" t="s">
        <v>153</v>
      </c>
    </row>
    <row r="10" spans="1:16" x14ac:dyDescent="0.25">
      <c r="B10" s="26" t="s">
        <v>145</v>
      </c>
      <c r="C10" s="26" t="s">
        <v>154</v>
      </c>
      <c r="I10" s="26" t="s">
        <v>154</v>
      </c>
      <c r="J10" s="26" t="s">
        <v>155</v>
      </c>
    </row>
    <row r="11" spans="1:16" x14ac:dyDescent="0.25">
      <c r="B11" s="26" t="s">
        <v>145</v>
      </c>
      <c r="C11" s="26" t="s">
        <v>156</v>
      </c>
      <c r="H11" s="26" t="s">
        <v>157</v>
      </c>
      <c r="I11" s="26" t="s">
        <v>156</v>
      </c>
      <c r="J11" s="26" t="s">
        <v>158</v>
      </c>
    </row>
    <row r="12" spans="1:16" x14ac:dyDescent="0.25">
      <c r="B12" s="26" t="s">
        <v>145</v>
      </c>
      <c r="C12" s="26" t="s">
        <v>159</v>
      </c>
      <c r="G12" s="26">
        <v>25</v>
      </c>
      <c r="I12" s="26" t="s">
        <v>159</v>
      </c>
      <c r="J12" s="26" t="s">
        <v>160</v>
      </c>
    </row>
    <row r="13" spans="1:16" x14ac:dyDescent="0.25">
      <c r="B13" s="26" t="s">
        <v>161</v>
      </c>
      <c r="C13" s="26" t="s">
        <v>147</v>
      </c>
    </row>
    <row r="14" spans="1:16" x14ac:dyDescent="0.25">
      <c r="B14" s="26" t="s">
        <v>161</v>
      </c>
      <c r="C14" s="26" t="s">
        <v>149</v>
      </c>
      <c r="G14" s="26" t="s">
        <v>239</v>
      </c>
    </row>
    <row r="15" spans="1:16" x14ac:dyDescent="0.25">
      <c r="B15" s="26" t="s">
        <v>161</v>
      </c>
      <c r="C15" s="26" t="s">
        <v>151</v>
      </c>
    </row>
    <row r="16" spans="1:16" x14ac:dyDescent="0.25">
      <c r="B16" s="26" t="s">
        <v>161</v>
      </c>
      <c r="C16" s="26" t="s">
        <v>153</v>
      </c>
    </row>
    <row r="17" spans="1:12" x14ac:dyDescent="0.25">
      <c r="B17" s="26" t="s">
        <v>161</v>
      </c>
      <c r="C17" s="26" t="s">
        <v>155</v>
      </c>
      <c r="G17" s="26">
        <f ca="1">INDIRECT(G14)</f>
        <v>25</v>
      </c>
      <c r="I17" s="50" t="s">
        <v>315</v>
      </c>
      <c r="J17" s="50" t="s">
        <v>314</v>
      </c>
      <c r="L17" s="26" t="s">
        <v>12</v>
      </c>
    </row>
    <row r="18" spans="1:12" x14ac:dyDescent="0.25">
      <c r="B18" s="26" t="s">
        <v>161</v>
      </c>
      <c r="C18" s="26" t="s">
        <v>158</v>
      </c>
      <c r="I18" s="50"/>
      <c r="J18" s="50"/>
    </row>
    <row r="19" spans="1:12" x14ac:dyDescent="0.25">
      <c r="B19" s="26" t="s">
        <v>161</v>
      </c>
      <c r="C19" s="26" t="s">
        <v>160</v>
      </c>
    </row>
    <row r="22" spans="1:12" x14ac:dyDescent="0.25">
      <c r="A22" s="53" t="s">
        <v>162</v>
      </c>
      <c r="B22" s="53"/>
      <c r="C22" s="53"/>
      <c r="D22" s="53"/>
    </row>
    <row r="23" spans="1:12" x14ac:dyDescent="0.25">
      <c r="A23" s="27" t="s">
        <v>163</v>
      </c>
      <c r="B23" s="26">
        <v>500</v>
      </c>
    </row>
    <row r="24" spans="1:12" x14ac:dyDescent="0.25">
      <c r="A24" s="26" t="s">
        <v>164</v>
      </c>
    </row>
    <row r="25" spans="1:12" x14ac:dyDescent="0.25">
      <c r="A25" s="26" t="s">
        <v>165</v>
      </c>
    </row>
    <row r="26" spans="1:12" x14ac:dyDescent="0.25">
      <c r="A26" s="26" t="s">
        <v>166</v>
      </c>
    </row>
    <row r="27" spans="1:12" x14ac:dyDescent="0.25">
      <c r="A27" s="26" t="s">
        <v>167</v>
      </c>
    </row>
    <row r="28" spans="1:12" x14ac:dyDescent="0.25">
      <c r="A28" s="26" t="s">
        <v>168</v>
      </c>
    </row>
    <row r="29" spans="1:12" x14ac:dyDescent="0.25">
      <c r="A29" s="26" t="s">
        <v>169</v>
      </c>
    </row>
    <row r="31" spans="1:12" x14ac:dyDescent="0.25">
      <c r="A31" s="26" t="s">
        <v>170</v>
      </c>
      <c r="B31" s="26">
        <f>SUM(B24:B29)</f>
        <v>0</v>
      </c>
    </row>
  </sheetData>
  <mergeCells count="3">
    <mergeCell ref="B4:F4"/>
    <mergeCell ref="I4:M4"/>
    <mergeCell ref="A22:D22"/>
  </mergeCells>
  <dataValidations count="8">
    <dataValidation type="time" showInputMessage="1" showErrorMessage="1" sqref="L9">
      <formula1>0.416666666666667</formula1>
      <formula2>0.541666666666667</formula2>
    </dataValidation>
    <dataValidation type="list" allowBlank="1" showInputMessage="1" showErrorMessage="1" sqref="K15 I18 L17">
      <formula1>$I$5:$J$5</formula1>
    </dataValidation>
    <dataValidation type="list" allowBlank="1" showInputMessage="1" showErrorMessage="1" sqref="L15">
      <formula1>INDIRECT($K$15)</formula1>
    </dataValidation>
    <dataValidation type="custom" allowBlank="1" showInputMessage="1" showErrorMessage="1" error="??????" sqref="B25:B29">
      <formula1>SUM(A25:A30)&gt;500</formula1>
    </dataValidation>
    <dataValidation type="custom" allowBlank="1" showInputMessage="1" showErrorMessage="1" error="??????" sqref="B24">
      <formula1>SUM(A23:A31)&lt;500</formula1>
    </dataValidation>
    <dataValidation type="list" allowBlank="1" showInputMessage="1" showErrorMessage="1" sqref="J18">
      <formula1>John</formula1>
    </dataValidation>
    <dataValidation type="list" allowBlank="1" showInputMessage="1" showErrorMessage="1" sqref="J21">
      <formula1>$B$5:$B$19</formula1>
    </dataValidation>
    <dataValidation type="custom" allowBlank="1" showInputMessage="1" showErrorMessage="1" sqref="M17">
      <formula1>"Abhi"</formula1>
    </dataValidation>
  </dataValidations>
  <hyperlinks>
    <hyperlink ref="P4" location="Master!A1" display="Back Home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showGridLines="0" workbookViewId="0">
      <pane ySplit="1" topLeftCell="A3" activePane="bottomLeft" state="frozen"/>
      <selection pane="bottomLeft" activeCell="D24" sqref="D24"/>
    </sheetView>
  </sheetViews>
  <sheetFormatPr defaultRowHeight="15" x14ac:dyDescent="0.25"/>
  <cols>
    <col min="2" max="2" width="12.5703125" customWidth="1"/>
    <col min="3" max="3" width="11.140625" bestFit="1" customWidth="1"/>
    <col min="8" max="8" width="20" bestFit="1" customWidth="1"/>
    <col min="16" max="16" width="10.7109375" bestFit="1" customWidth="1"/>
  </cols>
  <sheetData>
    <row r="1" spans="1:4" x14ac:dyDescent="0.25">
      <c r="A1" s="37"/>
    </row>
    <row r="3" spans="1:4" x14ac:dyDescent="0.25">
      <c r="A3" t="s">
        <v>171</v>
      </c>
    </row>
    <row r="5" spans="1:4" x14ac:dyDescent="0.25">
      <c r="B5" s="10" t="s">
        <v>200</v>
      </c>
      <c r="C5" s="10" t="s">
        <v>26</v>
      </c>
      <c r="D5" s="10" t="s">
        <v>179</v>
      </c>
    </row>
    <row r="6" spans="1:4" x14ac:dyDescent="0.25">
      <c r="B6" s="4" t="s">
        <v>198</v>
      </c>
      <c r="C6" s="4" t="s">
        <v>195</v>
      </c>
      <c r="D6" s="4">
        <v>5</v>
      </c>
    </row>
    <row r="7" spans="1:4" x14ac:dyDescent="0.25">
      <c r="B7" s="4" t="s">
        <v>194</v>
      </c>
      <c r="C7" s="4" t="s">
        <v>195</v>
      </c>
      <c r="D7" s="4">
        <v>3</v>
      </c>
    </row>
    <row r="8" spans="1:4" x14ac:dyDescent="0.25">
      <c r="B8" s="4" t="s">
        <v>197</v>
      </c>
      <c r="C8" s="4" t="s">
        <v>195</v>
      </c>
      <c r="D8" s="4">
        <v>6</v>
      </c>
    </row>
    <row r="9" spans="1:4" x14ac:dyDescent="0.25">
      <c r="B9" s="4" t="s">
        <v>193</v>
      </c>
      <c r="C9" s="4" t="s">
        <v>199</v>
      </c>
      <c r="D9" s="4">
        <v>2</v>
      </c>
    </row>
    <row r="10" spans="1:4" x14ac:dyDescent="0.25">
      <c r="B10" s="4" t="s">
        <v>198</v>
      </c>
      <c r="C10" s="4" t="s">
        <v>196</v>
      </c>
      <c r="D10" s="4">
        <v>4</v>
      </c>
    </row>
    <row r="11" spans="1:4" x14ac:dyDescent="0.25">
      <c r="B11" s="4" t="s">
        <v>197</v>
      </c>
      <c r="C11" s="4" t="s">
        <v>196</v>
      </c>
      <c r="D11" s="4">
        <v>7</v>
      </c>
    </row>
    <row r="12" spans="1:4" x14ac:dyDescent="0.25">
      <c r="B12" s="4" t="s">
        <v>193</v>
      </c>
      <c r="C12" s="4" t="s">
        <v>195</v>
      </c>
      <c r="D12" s="4">
        <v>1</v>
      </c>
    </row>
    <row r="13" spans="1:4" x14ac:dyDescent="0.25">
      <c r="B13" s="4" t="s">
        <v>194</v>
      </c>
      <c r="C13" s="4" t="s">
        <v>192</v>
      </c>
      <c r="D13" s="4">
        <v>9</v>
      </c>
    </row>
    <row r="14" spans="1:4" x14ac:dyDescent="0.25">
      <c r="B14" s="4" t="s">
        <v>193</v>
      </c>
      <c r="C14" s="4" t="s">
        <v>192</v>
      </c>
      <c r="D14" s="4">
        <v>4</v>
      </c>
    </row>
    <row r="16" spans="1:4" x14ac:dyDescent="0.25">
      <c r="A16" s="36" t="s">
        <v>203</v>
      </c>
      <c r="B16" s="36"/>
      <c r="C16" s="35"/>
      <c r="D16" s="38">
        <f>COUNTIFS(B6:B14,"Cycle",C6:C14,"Tyre")</f>
        <v>1</v>
      </c>
    </row>
    <row r="17" spans="1:8" x14ac:dyDescent="0.25">
      <c r="A17" s="36" t="s">
        <v>202</v>
      </c>
      <c r="B17" s="36"/>
      <c r="C17" s="35"/>
      <c r="D17" s="35">
        <f>COUNTIFS(C6:C14,"Horn",B6:B14,"Car")</f>
        <v>0</v>
      </c>
    </row>
    <row r="22" spans="1:8" x14ac:dyDescent="0.25">
      <c r="A22" s="34" t="s">
        <v>118</v>
      </c>
    </row>
    <row r="25" spans="1:8" x14ac:dyDescent="0.25">
      <c r="B25" s="33" t="s">
        <v>26</v>
      </c>
      <c r="C25" s="33" t="s">
        <v>188</v>
      </c>
      <c r="D25" s="33" t="s">
        <v>58</v>
      </c>
      <c r="G25" s="9" t="s">
        <v>26</v>
      </c>
      <c r="H25" s="9" t="s">
        <v>201</v>
      </c>
    </row>
    <row r="26" spans="1:8" x14ac:dyDescent="0.25">
      <c r="B26" s="4" t="s">
        <v>184</v>
      </c>
      <c r="C26" s="4">
        <v>250</v>
      </c>
      <c r="D26" s="4" t="s">
        <v>186</v>
      </c>
      <c r="G26" s="9" t="s">
        <v>58</v>
      </c>
      <c r="H26" s="9" t="s">
        <v>187</v>
      </c>
    </row>
    <row r="27" spans="1:8" x14ac:dyDescent="0.25">
      <c r="B27" s="4" t="s">
        <v>182</v>
      </c>
      <c r="C27" s="4">
        <v>234</v>
      </c>
      <c r="D27" s="4" t="s">
        <v>183</v>
      </c>
      <c r="G27" s="9" t="s">
        <v>179</v>
      </c>
      <c r="H27" s="32"/>
    </row>
    <row r="28" spans="1:8" x14ac:dyDescent="0.25">
      <c r="B28" s="4" t="s">
        <v>185</v>
      </c>
      <c r="C28" s="4">
        <v>345</v>
      </c>
      <c r="D28" s="4" t="s">
        <v>186</v>
      </c>
    </row>
    <row r="29" spans="1:8" x14ac:dyDescent="0.25">
      <c r="B29" s="4" t="s">
        <v>184</v>
      </c>
      <c r="C29" s="4">
        <v>356</v>
      </c>
      <c r="D29" s="4" t="s">
        <v>181</v>
      </c>
    </row>
    <row r="30" spans="1:8" x14ac:dyDescent="0.25">
      <c r="B30" s="4" t="s">
        <v>184</v>
      </c>
      <c r="C30" s="4">
        <v>345</v>
      </c>
      <c r="D30" s="4" t="s">
        <v>186</v>
      </c>
    </row>
    <row r="31" spans="1:8" x14ac:dyDescent="0.25">
      <c r="B31" s="4" t="s">
        <v>182</v>
      </c>
      <c r="C31" s="4">
        <v>890</v>
      </c>
      <c r="D31" s="4" t="s">
        <v>181</v>
      </c>
    </row>
    <row r="32" spans="1:8" x14ac:dyDescent="0.25">
      <c r="B32" s="4" t="s">
        <v>185</v>
      </c>
      <c r="C32" s="4">
        <v>567</v>
      </c>
      <c r="D32" s="4" t="s">
        <v>183</v>
      </c>
    </row>
    <row r="33" spans="2:4" x14ac:dyDescent="0.25">
      <c r="B33" s="4" t="s">
        <v>184</v>
      </c>
      <c r="C33" s="4">
        <v>345</v>
      </c>
      <c r="D33" s="4" t="s">
        <v>181</v>
      </c>
    </row>
    <row r="34" spans="2:4" x14ac:dyDescent="0.25">
      <c r="B34" s="4" t="s">
        <v>184</v>
      </c>
      <c r="C34" s="4">
        <v>890</v>
      </c>
      <c r="D34" s="4" t="s">
        <v>183</v>
      </c>
    </row>
    <row r="35" spans="2:4" x14ac:dyDescent="0.25">
      <c r="B35" s="4" t="s">
        <v>182</v>
      </c>
      <c r="C35" s="4">
        <v>65</v>
      </c>
      <c r="D35" s="4" t="s">
        <v>181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showGridLines="0" workbookViewId="0">
      <pane ySplit="1" topLeftCell="A2" activePane="bottomLeft" state="frozen"/>
      <selection pane="bottomLeft" activeCell="D18" sqref="D18"/>
    </sheetView>
  </sheetViews>
  <sheetFormatPr defaultRowHeight="15" x14ac:dyDescent="0.25"/>
  <cols>
    <col min="2" max="2" width="12.5703125" customWidth="1"/>
    <col min="3" max="3" width="11.140625" bestFit="1" customWidth="1"/>
    <col min="4" max="4" width="6.28515625" bestFit="1" customWidth="1"/>
    <col min="5" max="5" width="5.42578125" bestFit="1" customWidth="1"/>
    <col min="6" max="6" width="9.7109375" bestFit="1" customWidth="1"/>
    <col min="17" max="17" width="10.7109375" bestFit="1" customWidth="1"/>
  </cols>
  <sheetData>
    <row r="1" spans="1:6" x14ac:dyDescent="0.25">
      <c r="A1" s="37"/>
    </row>
    <row r="3" spans="1:6" x14ac:dyDescent="0.25">
      <c r="A3" t="s">
        <v>171</v>
      </c>
    </row>
    <row r="5" spans="1:6" x14ac:dyDescent="0.25">
      <c r="B5" s="10" t="s">
        <v>200</v>
      </c>
      <c r="C5" s="10" t="s">
        <v>26</v>
      </c>
      <c r="D5" s="10" t="s">
        <v>179</v>
      </c>
      <c r="E5" s="11" t="s">
        <v>27</v>
      </c>
      <c r="F5" s="11" t="s">
        <v>206</v>
      </c>
    </row>
    <row r="6" spans="1:6" x14ac:dyDescent="0.25">
      <c r="B6" s="4" t="s">
        <v>198</v>
      </c>
      <c r="C6" s="4" t="s">
        <v>195</v>
      </c>
      <c r="D6" s="4">
        <v>5</v>
      </c>
      <c r="E6" s="40">
        <v>2000</v>
      </c>
      <c r="F6" s="40">
        <f t="shared" ref="F6:F14" si="0">E6*D6</f>
        <v>10000</v>
      </c>
    </row>
    <row r="7" spans="1:6" x14ac:dyDescent="0.25">
      <c r="B7" s="4" t="s">
        <v>194</v>
      </c>
      <c r="C7" s="4" t="s">
        <v>195</v>
      </c>
      <c r="D7" s="4">
        <v>3</v>
      </c>
      <c r="E7" s="40">
        <v>1000</v>
      </c>
      <c r="F7" s="40">
        <f t="shared" si="0"/>
        <v>3000</v>
      </c>
    </row>
    <row r="8" spans="1:6" x14ac:dyDescent="0.25">
      <c r="B8" s="4" t="s">
        <v>197</v>
      </c>
      <c r="C8" s="4" t="s">
        <v>195</v>
      </c>
      <c r="D8" s="4">
        <v>6</v>
      </c>
      <c r="E8" s="40">
        <v>1000</v>
      </c>
      <c r="F8" s="40">
        <f t="shared" si="0"/>
        <v>6000</v>
      </c>
    </row>
    <row r="9" spans="1:6" x14ac:dyDescent="0.25">
      <c r="B9" s="4" t="s">
        <v>193</v>
      </c>
      <c r="C9" s="4" t="s">
        <v>199</v>
      </c>
      <c r="D9" s="4">
        <v>2</v>
      </c>
      <c r="E9" s="40">
        <v>4500</v>
      </c>
      <c r="F9" s="40">
        <f t="shared" si="0"/>
        <v>9000</v>
      </c>
    </row>
    <row r="10" spans="1:6" x14ac:dyDescent="0.25">
      <c r="B10" s="4" t="s">
        <v>198</v>
      </c>
      <c r="C10" s="4" t="s">
        <v>196</v>
      </c>
      <c r="D10" s="4">
        <v>4</v>
      </c>
      <c r="E10" s="40">
        <v>200</v>
      </c>
      <c r="F10" s="40">
        <f t="shared" si="0"/>
        <v>800</v>
      </c>
    </row>
    <row r="11" spans="1:6" x14ac:dyDescent="0.25">
      <c r="B11" s="4" t="s">
        <v>197</v>
      </c>
      <c r="C11" s="4" t="s">
        <v>196</v>
      </c>
      <c r="D11" s="4">
        <v>7</v>
      </c>
      <c r="E11" s="40">
        <v>500</v>
      </c>
      <c r="F11" s="40">
        <f t="shared" si="0"/>
        <v>3500</v>
      </c>
    </row>
    <row r="12" spans="1:6" x14ac:dyDescent="0.25">
      <c r="B12" s="4" t="s">
        <v>193</v>
      </c>
      <c r="C12" s="4" t="s">
        <v>195</v>
      </c>
      <c r="D12" s="4">
        <v>1</v>
      </c>
      <c r="E12" s="40">
        <v>2000</v>
      </c>
      <c r="F12" s="40">
        <f t="shared" si="0"/>
        <v>2000</v>
      </c>
    </row>
    <row r="13" spans="1:6" x14ac:dyDescent="0.25">
      <c r="B13" s="4" t="s">
        <v>194</v>
      </c>
      <c r="C13" s="4" t="s">
        <v>192</v>
      </c>
      <c r="D13" s="4">
        <v>9</v>
      </c>
      <c r="E13" s="40">
        <v>650</v>
      </c>
      <c r="F13" s="40">
        <f t="shared" si="0"/>
        <v>5850</v>
      </c>
    </row>
    <row r="14" spans="1:6" x14ac:dyDescent="0.25">
      <c r="B14" s="4" t="s">
        <v>193</v>
      </c>
      <c r="C14" s="4" t="s">
        <v>192</v>
      </c>
      <c r="D14" s="4">
        <v>4</v>
      </c>
      <c r="E14" s="40">
        <v>3500</v>
      </c>
      <c r="F14" s="40">
        <f t="shared" si="0"/>
        <v>14000</v>
      </c>
    </row>
    <row r="16" spans="1:6" x14ac:dyDescent="0.25">
      <c r="A16" s="36" t="s">
        <v>205</v>
      </c>
      <c r="B16" s="36"/>
      <c r="C16" s="36">
        <f>SUMIF(C6:C14,C6,F6:F14)</f>
        <v>21000</v>
      </c>
      <c r="D16" s="35"/>
    </row>
    <row r="17" spans="1:4" x14ac:dyDescent="0.25">
      <c r="A17" s="36" t="s">
        <v>204</v>
      </c>
      <c r="B17" s="36"/>
      <c r="C17" s="39" t="s">
        <v>196</v>
      </c>
      <c r="D17" s="35">
        <f>SUMIF(C6:C14,C10,F6:F14)</f>
        <v>4300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showGridLines="0" workbookViewId="0">
      <pane ySplit="1" topLeftCell="A2" activePane="bottomLeft" state="frozen"/>
      <selection pane="bottomLeft" activeCell="F20" sqref="F20"/>
    </sheetView>
  </sheetViews>
  <sheetFormatPr defaultRowHeight="15" x14ac:dyDescent="0.25"/>
  <cols>
    <col min="2" max="2" width="12.5703125" customWidth="1"/>
    <col min="3" max="3" width="13" customWidth="1"/>
    <col min="4" max="4" width="6.28515625" bestFit="1" customWidth="1"/>
    <col min="5" max="5" width="5.42578125" bestFit="1" customWidth="1"/>
    <col min="6" max="6" width="9.7109375" bestFit="1" customWidth="1"/>
    <col min="16" max="16" width="10.7109375" bestFit="1" customWidth="1"/>
  </cols>
  <sheetData>
    <row r="1" spans="1:6" x14ac:dyDescent="0.25">
      <c r="A1" s="37"/>
    </row>
    <row r="2" spans="1:6" x14ac:dyDescent="0.25">
      <c r="A2" t="s">
        <v>211</v>
      </c>
    </row>
    <row r="4" spans="1:6" x14ac:dyDescent="0.25">
      <c r="A4" s="2" t="s">
        <v>210</v>
      </c>
    </row>
    <row r="5" spans="1:6" x14ac:dyDescent="0.25">
      <c r="B5" s="41" t="s">
        <v>209</v>
      </c>
    </row>
    <row r="7" spans="1:6" x14ac:dyDescent="0.25">
      <c r="A7" t="s">
        <v>171</v>
      </c>
    </row>
    <row r="9" spans="1:6" x14ac:dyDescent="0.25">
      <c r="B9" s="10" t="s">
        <v>200</v>
      </c>
      <c r="C9" s="10" t="s">
        <v>26</v>
      </c>
      <c r="D9" s="10" t="s">
        <v>179</v>
      </c>
      <c r="E9" s="11" t="s">
        <v>27</v>
      </c>
      <c r="F9" s="11" t="s">
        <v>206</v>
      </c>
    </row>
    <row r="10" spans="1:6" x14ac:dyDescent="0.25">
      <c r="B10" s="4" t="s">
        <v>198</v>
      </c>
      <c r="C10" s="4" t="s">
        <v>195</v>
      </c>
      <c r="D10" s="4">
        <v>5</v>
      </c>
      <c r="E10" s="40">
        <v>2000</v>
      </c>
      <c r="F10" s="40">
        <f t="shared" ref="F10:F18" si="0">E10*D10</f>
        <v>10000</v>
      </c>
    </row>
    <row r="11" spans="1:6" x14ac:dyDescent="0.25">
      <c r="B11" s="4" t="s">
        <v>194</v>
      </c>
      <c r="C11" s="4" t="s">
        <v>195</v>
      </c>
      <c r="D11" s="4">
        <v>3</v>
      </c>
      <c r="E11" s="40">
        <v>1000</v>
      </c>
      <c r="F11" s="40">
        <f t="shared" si="0"/>
        <v>3000</v>
      </c>
    </row>
    <row r="12" spans="1:6" x14ac:dyDescent="0.25">
      <c r="B12" s="4" t="s">
        <v>197</v>
      </c>
      <c r="C12" s="4" t="s">
        <v>195</v>
      </c>
      <c r="D12" s="4">
        <v>6</v>
      </c>
      <c r="E12" s="40">
        <v>1000</v>
      </c>
      <c r="F12" s="40">
        <f t="shared" si="0"/>
        <v>6000</v>
      </c>
    </row>
    <row r="13" spans="1:6" x14ac:dyDescent="0.25">
      <c r="B13" s="4" t="s">
        <v>193</v>
      </c>
      <c r="C13" s="4" t="s">
        <v>199</v>
      </c>
      <c r="D13" s="4">
        <v>2</v>
      </c>
      <c r="E13" s="40">
        <v>4500</v>
      </c>
      <c r="F13" s="40">
        <f t="shared" si="0"/>
        <v>9000</v>
      </c>
    </row>
    <row r="14" spans="1:6" x14ac:dyDescent="0.25">
      <c r="B14" s="4" t="s">
        <v>198</v>
      </c>
      <c r="C14" s="4" t="s">
        <v>196</v>
      </c>
      <c r="D14" s="4">
        <v>4</v>
      </c>
      <c r="E14" s="40">
        <v>200</v>
      </c>
      <c r="F14" s="40">
        <f t="shared" si="0"/>
        <v>800</v>
      </c>
    </row>
    <row r="15" spans="1:6" x14ac:dyDescent="0.25">
      <c r="B15" s="4" t="s">
        <v>197</v>
      </c>
      <c r="C15" s="4" t="s">
        <v>196</v>
      </c>
      <c r="D15" s="4">
        <v>7</v>
      </c>
      <c r="E15" s="40">
        <v>500</v>
      </c>
      <c r="F15" s="40">
        <f t="shared" si="0"/>
        <v>3500</v>
      </c>
    </row>
    <row r="16" spans="1:6" x14ac:dyDescent="0.25">
      <c r="B16" s="4" t="s">
        <v>193</v>
      </c>
      <c r="C16" s="4" t="s">
        <v>195</v>
      </c>
      <c r="D16" s="4">
        <v>1</v>
      </c>
      <c r="E16" s="40">
        <v>2000</v>
      </c>
      <c r="F16" s="40">
        <f t="shared" si="0"/>
        <v>2000</v>
      </c>
    </row>
    <row r="17" spans="1:7" x14ac:dyDescent="0.25">
      <c r="B17" s="4" t="s">
        <v>194</v>
      </c>
      <c r="C17" s="4" t="s">
        <v>192</v>
      </c>
      <c r="D17" s="4">
        <v>9</v>
      </c>
      <c r="E17" s="40">
        <v>650</v>
      </c>
      <c r="F17" s="40">
        <f t="shared" si="0"/>
        <v>5850</v>
      </c>
    </row>
    <row r="18" spans="1:7" x14ac:dyDescent="0.25">
      <c r="B18" s="4" t="s">
        <v>193</v>
      </c>
      <c r="C18" s="4" t="s">
        <v>192</v>
      </c>
      <c r="D18" s="4">
        <v>4</v>
      </c>
      <c r="E18" s="40">
        <v>3500</v>
      </c>
      <c r="F18" s="40">
        <f t="shared" si="0"/>
        <v>14000</v>
      </c>
    </row>
    <row r="20" spans="1:7" x14ac:dyDescent="0.25">
      <c r="A20" s="36" t="s">
        <v>208</v>
      </c>
      <c r="B20" s="36"/>
      <c r="C20" s="36"/>
      <c r="F20" s="35">
        <f>SUMIFS(F10:F18,B10:B18,B11,C10:C18,C10)</f>
        <v>3000</v>
      </c>
      <c r="G20">
        <f>SUMIFS(F10:F18,B10:B18,B11,C10:C18,C11)</f>
        <v>3000</v>
      </c>
    </row>
    <row r="21" spans="1:7" x14ac:dyDescent="0.25">
      <c r="A21" s="36" t="s">
        <v>207</v>
      </c>
      <c r="B21" s="36"/>
      <c r="C21" s="36"/>
      <c r="D21" s="39" t="s">
        <v>196</v>
      </c>
      <c r="E21" s="39" t="s">
        <v>197</v>
      </c>
      <c r="F21" s="35">
        <f>SUMIFS(F10:F18,B10:B18,B15,C10:C18,C15)</f>
        <v>3500</v>
      </c>
    </row>
  </sheetData>
  <hyperlinks>
    <hyperlink ref="P2" location="Master!A1" display="Back Home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4"/>
  <sheetViews>
    <sheetView showGridLines="0" workbookViewId="0">
      <pane ySplit="1" topLeftCell="A2" activePane="bottomLeft" state="frozen"/>
      <selection pane="bottomLeft" activeCell="G6" sqref="G6"/>
    </sheetView>
  </sheetViews>
  <sheetFormatPr defaultRowHeight="15" x14ac:dyDescent="0.25"/>
  <cols>
    <col min="2" max="2" width="16.28515625" customWidth="1"/>
    <col min="3" max="3" width="13.42578125" customWidth="1"/>
    <col min="6" max="6" width="18.7109375" customWidth="1"/>
    <col min="7" max="7" width="13.28515625" bestFit="1" customWidth="1"/>
    <col min="8" max="8" width="20" bestFit="1" customWidth="1"/>
    <col min="16" max="16" width="10.7109375" bestFit="1" customWidth="1"/>
  </cols>
  <sheetData>
    <row r="3" spans="1:7" x14ac:dyDescent="0.25">
      <c r="A3" s="2" t="s">
        <v>171</v>
      </c>
    </row>
    <row r="5" spans="1:7" x14ac:dyDescent="0.25">
      <c r="B5" s="44" t="s">
        <v>227</v>
      </c>
      <c r="C5" s="44" t="s">
        <v>226</v>
      </c>
      <c r="D5" s="44" t="s">
        <v>225</v>
      </c>
      <c r="F5" s="11" t="s">
        <v>224</v>
      </c>
      <c r="G5" s="11" t="s">
        <v>174</v>
      </c>
    </row>
    <row r="6" spans="1:7" x14ac:dyDescent="0.25">
      <c r="B6" s="3" t="s">
        <v>223</v>
      </c>
      <c r="C6" s="12">
        <v>155566</v>
      </c>
      <c r="D6" s="4">
        <v>3</v>
      </c>
      <c r="F6" s="32" t="s">
        <v>222</v>
      </c>
      <c r="G6" s="43">
        <f>AVERAGEIF(C6:C14,"&gt;0")</f>
        <v>180028.44444444444</v>
      </c>
    </row>
    <row r="7" spans="1:7" x14ac:dyDescent="0.25">
      <c r="B7" s="3" t="s">
        <v>221</v>
      </c>
      <c r="C7" s="12">
        <v>109990</v>
      </c>
      <c r="D7" s="4">
        <v>2</v>
      </c>
      <c r="F7" s="32" t="s">
        <v>220</v>
      </c>
      <c r="G7" s="43"/>
    </row>
    <row r="8" spans="1:7" x14ac:dyDescent="0.25">
      <c r="B8" s="3" t="s">
        <v>219</v>
      </c>
      <c r="C8" s="12">
        <v>112000</v>
      </c>
      <c r="D8" s="4">
        <v>1</v>
      </c>
      <c r="F8" s="32" t="s">
        <v>218</v>
      </c>
      <c r="G8" s="43">
        <f>AVERAGEIFS(C6:C14,D6:D14,"&gt;2")</f>
        <v>223693.2</v>
      </c>
    </row>
    <row r="9" spans="1:7" x14ac:dyDescent="0.25">
      <c r="B9" s="3" t="s">
        <v>217</v>
      </c>
      <c r="C9" s="12">
        <v>129900</v>
      </c>
      <c r="D9" s="4">
        <v>1</v>
      </c>
    </row>
    <row r="10" spans="1:7" x14ac:dyDescent="0.25">
      <c r="B10" s="3" t="s">
        <v>216</v>
      </c>
      <c r="C10" s="12">
        <v>149900</v>
      </c>
      <c r="D10" s="4">
        <v>2</v>
      </c>
    </row>
    <row r="11" spans="1:7" x14ac:dyDescent="0.25">
      <c r="A11" s="34"/>
      <c r="B11" s="3" t="s">
        <v>215</v>
      </c>
      <c r="C11" s="12">
        <v>189000</v>
      </c>
      <c r="D11" s="4">
        <v>3</v>
      </c>
      <c r="F11" s="42"/>
    </row>
    <row r="12" spans="1:7" x14ac:dyDescent="0.25">
      <c r="B12" s="3" t="s">
        <v>214</v>
      </c>
      <c r="C12" s="12">
        <v>189000</v>
      </c>
      <c r="D12" s="4">
        <v>3</v>
      </c>
    </row>
    <row r="13" spans="1:7" x14ac:dyDescent="0.25">
      <c r="B13" s="3" t="s">
        <v>213</v>
      </c>
      <c r="C13" s="12">
        <v>229900</v>
      </c>
      <c r="D13" s="4">
        <v>4</v>
      </c>
    </row>
    <row r="14" spans="1:7" x14ac:dyDescent="0.25">
      <c r="B14" s="3" t="s">
        <v>212</v>
      </c>
      <c r="C14" s="12">
        <v>355000</v>
      </c>
      <c r="D14" s="4">
        <v>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I16"/>
  <sheetViews>
    <sheetView showGridLines="0" workbookViewId="0">
      <pane ySplit="1" topLeftCell="A2" activePane="bottomLeft" state="frozen"/>
      <selection pane="bottomLeft" activeCell="I11" sqref="I11"/>
    </sheetView>
  </sheetViews>
  <sheetFormatPr defaultRowHeight="15" x14ac:dyDescent="0.25"/>
  <cols>
    <col min="2" max="2" width="16.28515625" customWidth="1"/>
    <col min="3" max="3" width="13.42578125" customWidth="1"/>
    <col min="6" max="6" width="11.140625" customWidth="1"/>
    <col min="8" max="8" width="20" bestFit="1" customWidth="1"/>
    <col min="9" max="9" width="13.28515625" bestFit="1" customWidth="1"/>
    <col min="16" max="16" width="10.7109375" bestFit="1" customWidth="1"/>
  </cols>
  <sheetData>
    <row r="5" spans="1:9" x14ac:dyDescent="0.25">
      <c r="A5" s="2" t="s">
        <v>171</v>
      </c>
    </row>
    <row r="7" spans="1:9" x14ac:dyDescent="0.25">
      <c r="B7" s="44" t="s">
        <v>227</v>
      </c>
      <c r="C7" s="44" t="s">
        <v>226</v>
      </c>
      <c r="D7" s="44" t="s">
        <v>225</v>
      </c>
      <c r="E7" s="45" t="s">
        <v>230</v>
      </c>
      <c r="H7" s="11" t="s">
        <v>224</v>
      </c>
      <c r="I7" s="11" t="s">
        <v>174</v>
      </c>
    </row>
    <row r="8" spans="1:9" x14ac:dyDescent="0.25">
      <c r="B8" s="3" t="s">
        <v>223</v>
      </c>
      <c r="C8" s="12">
        <v>155566</v>
      </c>
      <c r="D8" s="4">
        <v>3</v>
      </c>
      <c r="E8" s="4">
        <v>2</v>
      </c>
      <c r="H8" s="32" t="s">
        <v>222</v>
      </c>
      <c r="I8" s="43"/>
    </row>
    <row r="9" spans="1:9" x14ac:dyDescent="0.25">
      <c r="B9" s="3" t="s">
        <v>221</v>
      </c>
      <c r="C9" s="12">
        <v>109990</v>
      </c>
      <c r="D9" s="4">
        <v>2</v>
      </c>
      <c r="E9" s="4">
        <v>2</v>
      </c>
      <c r="H9" s="32" t="s">
        <v>220</v>
      </c>
      <c r="I9" s="43"/>
    </row>
    <row r="10" spans="1:9" x14ac:dyDescent="0.25">
      <c r="B10" s="3" t="s">
        <v>219</v>
      </c>
      <c r="C10" s="12">
        <v>112000</v>
      </c>
      <c r="D10" s="4">
        <v>1</v>
      </c>
      <c r="E10" s="4">
        <v>1</v>
      </c>
      <c r="H10" s="32" t="s">
        <v>229</v>
      </c>
      <c r="I10" s="43">
        <f>AVERAGEIFS(C8:C16,D8:D16,"&gt;2",E8:E16,"&gt;2")</f>
        <v>257966.66666666666</v>
      </c>
    </row>
    <row r="11" spans="1:9" x14ac:dyDescent="0.25">
      <c r="B11" s="3" t="s">
        <v>217</v>
      </c>
      <c r="C11" s="12">
        <v>129900</v>
      </c>
      <c r="D11" s="4">
        <v>1</v>
      </c>
      <c r="E11" s="4">
        <v>1</v>
      </c>
    </row>
    <row r="12" spans="1:9" x14ac:dyDescent="0.25">
      <c r="B12" s="3" t="s">
        <v>216</v>
      </c>
      <c r="C12" s="12">
        <v>149900</v>
      </c>
      <c r="D12" s="4">
        <v>2</v>
      </c>
      <c r="E12" s="4">
        <v>1</v>
      </c>
    </row>
    <row r="13" spans="1:9" x14ac:dyDescent="0.25">
      <c r="A13" s="34"/>
      <c r="B13" s="3" t="s">
        <v>215</v>
      </c>
      <c r="C13" s="12">
        <v>189000</v>
      </c>
      <c r="D13" s="4">
        <v>3</v>
      </c>
      <c r="E13" s="4">
        <v>3</v>
      </c>
    </row>
    <row r="14" spans="1:9" x14ac:dyDescent="0.25">
      <c r="B14" s="3" t="s">
        <v>214</v>
      </c>
      <c r="C14" s="12">
        <v>189000</v>
      </c>
      <c r="D14" s="4">
        <v>3</v>
      </c>
      <c r="E14" s="4">
        <v>2</v>
      </c>
    </row>
    <row r="15" spans="1:9" x14ac:dyDescent="0.25">
      <c r="B15" s="3" t="s">
        <v>213</v>
      </c>
      <c r="C15" s="12">
        <v>229900</v>
      </c>
      <c r="D15" s="4">
        <v>4</v>
      </c>
      <c r="E15" s="4">
        <v>4</v>
      </c>
    </row>
    <row r="16" spans="1:9" x14ac:dyDescent="0.25">
      <c r="B16" s="3" t="s">
        <v>212</v>
      </c>
      <c r="C16" s="12">
        <v>355000</v>
      </c>
      <c r="D16" s="4">
        <v>4</v>
      </c>
      <c r="E16" s="4">
        <v>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1"/>
  <dimension ref="A1:K14"/>
  <sheetViews>
    <sheetView showGridLines="0" workbookViewId="0">
      <pane ySplit="1" topLeftCell="A2" activePane="bottomLeft" state="frozen"/>
      <selection pane="bottomLeft" activeCell="H12" sqref="H12"/>
    </sheetView>
  </sheetViews>
  <sheetFormatPr defaultRowHeight="15" x14ac:dyDescent="0.25"/>
  <cols>
    <col min="11" max="11" width="10.7109375" customWidth="1"/>
  </cols>
  <sheetData>
    <row r="1" spans="1:11" x14ac:dyDescent="0.25">
      <c r="K1" s="28"/>
    </row>
    <row r="2" spans="1:11" x14ac:dyDescent="0.25">
      <c r="A2" t="s">
        <v>171</v>
      </c>
      <c r="K2" s="28"/>
    </row>
    <row r="4" spans="1:11" x14ac:dyDescent="0.25">
      <c r="B4" s="29" t="s">
        <v>172</v>
      </c>
      <c r="C4" s="29" t="s">
        <v>27</v>
      </c>
      <c r="D4" s="29" t="s">
        <v>173</v>
      </c>
      <c r="E4" s="29" t="s">
        <v>170</v>
      </c>
      <c r="G4" s="30" t="s">
        <v>174</v>
      </c>
      <c r="H4" s="4"/>
    </row>
    <row r="5" spans="1:11" x14ac:dyDescent="0.25">
      <c r="B5" s="9" t="s">
        <v>175</v>
      </c>
      <c r="C5" s="9">
        <v>10</v>
      </c>
      <c r="D5" s="9" t="s">
        <v>176</v>
      </c>
      <c r="E5" s="9"/>
    </row>
    <row r="7" spans="1:11" x14ac:dyDescent="0.25">
      <c r="B7" s="29" t="s">
        <v>172</v>
      </c>
      <c r="C7" s="29" t="s">
        <v>27</v>
      </c>
      <c r="D7" s="29" t="s">
        <v>173</v>
      </c>
      <c r="E7" s="29" t="s">
        <v>170</v>
      </c>
    </row>
    <row r="8" spans="1:11" x14ac:dyDescent="0.25">
      <c r="B8" s="9" t="s">
        <v>175</v>
      </c>
      <c r="C8" s="12">
        <v>12</v>
      </c>
      <c r="D8" s="31">
        <v>3</v>
      </c>
      <c r="E8" s="12">
        <f>D8*C8</f>
        <v>36</v>
      </c>
    </row>
    <row r="9" spans="1:11" x14ac:dyDescent="0.25">
      <c r="B9" s="9" t="s">
        <v>177</v>
      </c>
      <c r="C9" s="12">
        <v>10</v>
      </c>
      <c r="D9" s="31">
        <v>4</v>
      </c>
      <c r="E9" s="12">
        <f t="shared" ref="E9:E14" si="0">D9*C9</f>
        <v>40</v>
      </c>
    </row>
    <row r="10" spans="1:11" x14ac:dyDescent="0.25">
      <c r="B10" s="9" t="s">
        <v>178</v>
      </c>
      <c r="C10" s="12">
        <v>8</v>
      </c>
      <c r="D10" s="31">
        <v>3</v>
      </c>
      <c r="E10" s="12">
        <f t="shared" si="0"/>
        <v>24</v>
      </c>
    </row>
    <row r="11" spans="1:11" x14ac:dyDescent="0.25">
      <c r="B11" s="9" t="s">
        <v>175</v>
      </c>
      <c r="C11" s="12">
        <v>13</v>
      </c>
      <c r="D11" s="31">
        <v>2</v>
      </c>
      <c r="E11" s="12">
        <f t="shared" si="0"/>
        <v>26</v>
      </c>
    </row>
    <row r="12" spans="1:11" x14ac:dyDescent="0.25">
      <c r="B12" s="9" t="s">
        <v>177</v>
      </c>
      <c r="C12" s="12">
        <v>11</v>
      </c>
      <c r="D12" s="31">
        <v>5</v>
      </c>
      <c r="E12" s="12">
        <f t="shared" si="0"/>
        <v>55</v>
      </c>
    </row>
    <row r="13" spans="1:11" x14ac:dyDescent="0.25">
      <c r="B13" s="9" t="s">
        <v>178</v>
      </c>
      <c r="C13" s="12">
        <v>9</v>
      </c>
      <c r="D13" s="31">
        <v>4</v>
      </c>
      <c r="E13" s="12">
        <f t="shared" si="0"/>
        <v>36</v>
      </c>
    </row>
    <row r="14" spans="1:11" x14ac:dyDescent="0.25">
      <c r="B14" s="9" t="s">
        <v>175</v>
      </c>
      <c r="C14" s="12">
        <v>10</v>
      </c>
      <c r="D14" s="31">
        <v>3</v>
      </c>
      <c r="E14" s="12">
        <f t="shared" si="0"/>
        <v>30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2"/>
  <dimension ref="A1:K14"/>
  <sheetViews>
    <sheetView showGridLines="0" workbookViewId="0">
      <pane ySplit="1" topLeftCell="A2" activePane="bottomLeft" state="frozen"/>
      <selection pane="bottomLeft" activeCell="H1" sqref="H1"/>
    </sheetView>
  </sheetViews>
  <sheetFormatPr defaultRowHeight="15" x14ac:dyDescent="0.25"/>
  <cols>
    <col min="11" max="11" width="10.7109375" customWidth="1"/>
  </cols>
  <sheetData>
    <row r="1" spans="1:11" x14ac:dyDescent="0.25">
      <c r="K1" s="28"/>
    </row>
    <row r="2" spans="1:11" x14ac:dyDescent="0.25">
      <c r="A2" t="s">
        <v>171</v>
      </c>
      <c r="K2" s="28"/>
    </row>
    <row r="4" spans="1:11" x14ac:dyDescent="0.25">
      <c r="B4" s="29" t="s">
        <v>172</v>
      </c>
      <c r="C4" s="29" t="s">
        <v>27</v>
      </c>
      <c r="D4" s="29" t="s">
        <v>173</v>
      </c>
      <c r="E4" s="29" t="s">
        <v>170</v>
      </c>
      <c r="G4" s="30" t="s">
        <v>179</v>
      </c>
      <c r="H4" s="4"/>
    </row>
    <row r="5" spans="1:11" x14ac:dyDescent="0.25">
      <c r="B5" s="9" t="s">
        <v>175</v>
      </c>
      <c r="C5" s="9"/>
      <c r="D5" s="9" t="s">
        <v>180</v>
      </c>
      <c r="E5" s="9"/>
      <c r="G5" s="30" t="s">
        <v>179</v>
      </c>
      <c r="H5" s="4"/>
    </row>
    <row r="6" spans="1:11" x14ac:dyDescent="0.25">
      <c r="G6" s="30" t="s">
        <v>179</v>
      </c>
      <c r="H6" s="4"/>
    </row>
    <row r="7" spans="1:11" x14ac:dyDescent="0.25">
      <c r="B7" s="29" t="s">
        <v>172</v>
      </c>
      <c r="C7" s="29" t="s">
        <v>27</v>
      </c>
      <c r="D7" s="29" t="s">
        <v>173</v>
      </c>
      <c r="E7" s="29" t="s">
        <v>170</v>
      </c>
    </row>
    <row r="8" spans="1:11" x14ac:dyDescent="0.25">
      <c r="B8" s="9" t="s">
        <v>175</v>
      </c>
      <c r="C8" s="12">
        <v>12</v>
      </c>
      <c r="D8" s="31">
        <v>3</v>
      </c>
      <c r="E8" s="12">
        <f>D8*C8</f>
        <v>36</v>
      </c>
    </row>
    <row r="9" spans="1:11" x14ac:dyDescent="0.25">
      <c r="B9" s="9" t="s">
        <v>177</v>
      </c>
      <c r="C9" s="12">
        <v>10</v>
      </c>
      <c r="D9" s="31">
        <v>4</v>
      </c>
      <c r="E9" s="12">
        <f t="shared" ref="E9:E14" si="0">D9*C9</f>
        <v>40</v>
      </c>
    </row>
    <row r="10" spans="1:11" x14ac:dyDescent="0.25">
      <c r="B10" s="9" t="s">
        <v>178</v>
      </c>
      <c r="C10" s="12">
        <v>8</v>
      </c>
      <c r="D10" s="31">
        <v>3</v>
      </c>
      <c r="E10" s="12">
        <f t="shared" si="0"/>
        <v>24</v>
      </c>
    </row>
    <row r="11" spans="1:11" x14ac:dyDescent="0.25">
      <c r="B11" s="9" t="s">
        <v>175</v>
      </c>
      <c r="C11" s="12">
        <v>13</v>
      </c>
      <c r="D11" s="31">
        <v>2</v>
      </c>
      <c r="E11" s="12">
        <f t="shared" si="0"/>
        <v>26</v>
      </c>
    </row>
    <row r="12" spans="1:11" x14ac:dyDescent="0.25">
      <c r="B12" s="9" t="s">
        <v>177</v>
      </c>
      <c r="C12" s="12">
        <v>11</v>
      </c>
      <c r="D12" s="31">
        <v>5</v>
      </c>
      <c r="E12" s="12">
        <f t="shared" si="0"/>
        <v>55</v>
      </c>
    </row>
    <row r="13" spans="1:11" x14ac:dyDescent="0.25">
      <c r="B13" s="9" t="s">
        <v>178</v>
      </c>
      <c r="C13" s="12">
        <v>9</v>
      </c>
      <c r="D13" s="31">
        <v>4</v>
      </c>
      <c r="E13" s="12">
        <f t="shared" si="0"/>
        <v>36</v>
      </c>
    </row>
    <row r="14" spans="1:11" x14ac:dyDescent="0.25">
      <c r="B14" s="9" t="s">
        <v>175</v>
      </c>
      <c r="C14" s="12">
        <v>10</v>
      </c>
      <c r="D14" s="31">
        <v>3</v>
      </c>
      <c r="E14" s="12">
        <f t="shared" si="0"/>
        <v>30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showGridLines="0" workbookViewId="0">
      <pane ySplit="1" topLeftCell="A3" activePane="bottomLeft" state="frozen"/>
      <selection activeCell="A20" sqref="A20:D20"/>
      <selection pane="bottomLeft" activeCell="C7" sqref="C7"/>
    </sheetView>
  </sheetViews>
  <sheetFormatPr defaultRowHeight="15" x14ac:dyDescent="0.25"/>
  <cols>
    <col min="2" max="2" width="20.140625" bestFit="1" customWidth="1"/>
    <col min="3" max="3" width="10.5703125" bestFit="1" customWidth="1"/>
    <col min="4" max="4" width="25.140625" bestFit="1" customWidth="1"/>
  </cols>
  <sheetData>
    <row r="1" spans="1:3" x14ac:dyDescent="0.25">
      <c r="A1" t="s">
        <v>240</v>
      </c>
    </row>
    <row r="3" spans="1:3" x14ac:dyDescent="0.25">
      <c r="A3" s="2" t="s">
        <v>0</v>
      </c>
    </row>
    <row r="5" spans="1:3" x14ac:dyDescent="0.25">
      <c r="B5" s="3" t="s">
        <v>1</v>
      </c>
      <c r="C5" s="4">
        <v>4645</v>
      </c>
    </row>
    <row r="6" spans="1:3" x14ac:dyDescent="0.25">
      <c r="B6" s="3" t="s">
        <v>2</v>
      </c>
      <c r="C6" s="4">
        <v>9234</v>
      </c>
    </row>
    <row r="7" spans="1:3" x14ac:dyDescent="0.25">
      <c r="B7" s="3" t="s">
        <v>3</v>
      </c>
      <c r="C7" s="4">
        <v>51857</v>
      </c>
    </row>
    <row r="8" spans="1:3" x14ac:dyDescent="0.25">
      <c r="B8" s="3" t="s">
        <v>4</v>
      </c>
      <c r="C8" s="4"/>
    </row>
    <row r="9" spans="1:3" x14ac:dyDescent="0.25">
      <c r="B9" s="3" t="s">
        <v>5</v>
      </c>
      <c r="C9" s="4"/>
    </row>
    <row r="10" spans="1:3" x14ac:dyDescent="0.25">
      <c r="B10" s="3" t="s">
        <v>6</v>
      </c>
      <c r="C10" s="4"/>
    </row>
    <row r="15" spans="1:3" x14ac:dyDescent="0.25">
      <c r="A15" s="2" t="s">
        <v>7</v>
      </c>
    </row>
    <row r="16" spans="1:3" x14ac:dyDescent="0.25">
      <c r="A16" s="2"/>
    </row>
    <row r="17" spans="2:4" x14ac:dyDescent="0.25">
      <c r="B17" s="5" t="s">
        <v>8</v>
      </c>
      <c r="C17" s="5" t="s">
        <v>9</v>
      </c>
      <c r="D17" s="5" t="s">
        <v>10</v>
      </c>
    </row>
    <row r="18" spans="2:4" x14ac:dyDescent="0.25">
      <c r="B18" s="5" t="s">
        <v>11</v>
      </c>
      <c r="C18" s="5" t="s">
        <v>12</v>
      </c>
      <c r="D18" s="6" t="s">
        <v>233</v>
      </c>
    </row>
    <row r="19" spans="2:4" x14ac:dyDescent="0.25">
      <c r="B19" s="5" t="s">
        <v>13</v>
      </c>
      <c r="C19" s="5" t="s">
        <v>14</v>
      </c>
      <c r="D19" s="6" t="s">
        <v>234</v>
      </c>
    </row>
    <row r="20" spans="2:4" x14ac:dyDescent="0.25">
      <c r="B20" s="5" t="s">
        <v>15</v>
      </c>
      <c r="C20" s="5" t="s">
        <v>16</v>
      </c>
      <c r="D20" s="6" t="s">
        <v>235</v>
      </c>
    </row>
    <row r="21" spans="2:4" x14ac:dyDescent="0.25">
      <c r="B21" s="5" t="s">
        <v>17</v>
      </c>
      <c r="C21" s="5" t="s">
        <v>18</v>
      </c>
      <c r="D21" s="6" t="s">
        <v>236</v>
      </c>
    </row>
    <row r="22" spans="2:4" x14ac:dyDescent="0.25">
      <c r="B22" s="5" t="s">
        <v>19</v>
      </c>
      <c r="C22" s="5" t="s">
        <v>20</v>
      </c>
      <c r="D22" s="6" t="s">
        <v>237</v>
      </c>
    </row>
    <row r="23" spans="2:4" x14ac:dyDescent="0.25">
      <c r="B23" s="5" t="s">
        <v>21</v>
      </c>
      <c r="C23" s="5" t="s">
        <v>22</v>
      </c>
      <c r="D23" s="6" t="s">
        <v>238</v>
      </c>
    </row>
  </sheetData>
  <hyperlinks>
    <hyperlink ref="D18" r:id="rId1"/>
    <hyperlink ref="D19" r:id="rId2"/>
    <hyperlink ref="D20" r:id="rId3"/>
    <hyperlink ref="D21" r:id="rId4"/>
    <hyperlink ref="D22" r:id="rId5"/>
    <hyperlink ref="D23" r:id="rId6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4</vt:i4>
      </vt:variant>
    </vt:vector>
  </HeadingPairs>
  <TitlesOfParts>
    <vt:vector size="16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Abhi</vt:lpstr>
      <vt:lpstr>Abhishek</vt:lpstr>
      <vt:lpstr>Jo</vt:lpstr>
      <vt:lpstr>John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2019-05-06T05:52:22Z</dcterms:modified>
</cp:coreProperties>
</file>