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L_Catlin\"/>
    </mc:Choice>
  </mc:AlternateContent>
  <xr:revisionPtr revIDLastSave="0" documentId="10_ncr:8100000_{3A2A56E7-8765-467F-9603-B563FE7A58F8}" xr6:coauthVersionLast="34" xr6:coauthVersionMax="34" xr10:uidLastSave="{00000000-0000-0000-0000-000000000000}"/>
  <bookViews>
    <workbookView xWindow="0" yWindow="0" windowWidth="24000" windowHeight="9525" xr2:uid="{6A62448E-B57E-4D85-BB50-7EFCC5AF125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J32" i="1" s="1"/>
  <c r="D28" i="1" l="1"/>
  <c r="F24" i="1" s="1"/>
  <c r="L24" i="1" s="1"/>
  <c r="C28" i="1"/>
  <c r="E27" i="1" s="1"/>
  <c r="E12" i="1" l="1"/>
  <c r="H12" i="1" s="1"/>
  <c r="F3" i="1"/>
  <c r="L3" i="1" s="1"/>
  <c r="L32" i="1" s="1"/>
  <c r="F19" i="1"/>
  <c r="L19" i="1" s="1"/>
  <c r="E8" i="1"/>
  <c r="H8" i="1" s="1"/>
  <c r="E24" i="1"/>
  <c r="H24" i="1" s="1"/>
  <c r="F15" i="1"/>
  <c r="L15" i="1" s="1"/>
  <c r="F23" i="1"/>
  <c r="L23" i="1" s="1"/>
  <c r="E16" i="1"/>
  <c r="H16" i="1" s="1"/>
  <c r="F7" i="1"/>
  <c r="L7" i="1" s="1"/>
  <c r="E4" i="1"/>
  <c r="H4" i="1" s="1"/>
  <c r="E20" i="1"/>
  <c r="H20" i="1" s="1"/>
  <c r="F11" i="1"/>
  <c r="L11" i="1" s="1"/>
  <c r="F27" i="1"/>
  <c r="L27" i="1" s="1"/>
  <c r="H27" i="1"/>
  <c r="G27" i="1"/>
  <c r="E5" i="1"/>
  <c r="E9" i="1"/>
  <c r="E13" i="1"/>
  <c r="E17" i="1"/>
  <c r="E21" i="1"/>
  <c r="E25" i="1"/>
  <c r="F4" i="1"/>
  <c r="L4" i="1" s="1"/>
  <c r="F8" i="1"/>
  <c r="L8" i="1" s="1"/>
  <c r="F12" i="1"/>
  <c r="L12" i="1" s="1"/>
  <c r="F16" i="1"/>
  <c r="L16" i="1" s="1"/>
  <c r="F20" i="1"/>
  <c r="L20" i="1" s="1"/>
  <c r="K24" i="1"/>
  <c r="K20" i="1"/>
  <c r="K16" i="1"/>
  <c r="K12" i="1"/>
  <c r="K8" i="1"/>
  <c r="K4" i="1"/>
  <c r="K25" i="1"/>
  <c r="K21" i="1"/>
  <c r="K9" i="1"/>
  <c r="K27" i="1"/>
  <c r="K23" i="1"/>
  <c r="K19" i="1"/>
  <c r="K15" i="1"/>
  <c r="K11" i="1"/>
  <c r="K7" i="1"/>
  <c r="K13" i="1"/>
  <c r="K26" i="1"/>
  <c r="K22" i="1"/>
  <c r="K18" i="1"/>
  <c r="K14" i="1"/>
  <c r="K10" i="1"/>
  <c r="K6" i="1"/>
  <c r="K17" i="1"/>
  <c r="K5" i="1"/>
  <c r="E6" i="1"/>
  <c r="E10" i="1"/>
  <c r="E14" i="1"/>
  <c r="E18" i="1"/>
  <c r="E22" i="1"/>
  <c r="E26" i="1"/>
  <c r="F5" i="1"/>
  <c r="L5" i="1" s="1"/>
  <c r="F9" i="1"/>
  <c r="L9" i="1" s="1"/>
  <c r="F13" i="1"/>
  <c r="L13" i="1" s="1"/>
  <c r="F17" i="1"/>
  <c r="L17" i="1" s="1"/>
  <c r="F21" i="1"/>
  <c r="L21" i="1" s="1"/>
  <c r="F25" i="1"/>
  <c r="L25" i="1" s="1"/>
  <c r="G4" i="1"/>
  <c r="G8" i="1"/>
  <c r="G20" i="1"/>
  <c r="G24" i="1"/>
  <c r="E3" i="1"/>
  <c r="E7" i="1"/>
  <c r="E11" i="1"/>
  <c r="E15" i="1"/>
  <c r="E19" i="1"/>
  <c r="E23" i="1"/>
  <c r="F6" i="1"/>
  <c r="L6" i="1" s="1"/>
  <c r="F10" i="1"/>
  <c r="L10" i="1" s="1"/>
  <c r="F14" i="1"/>
  <c r="L14" i="1" s="1"/>
  <c r="F18" i="1"/>
  <c r="L18" i="1" s="1"/>
  <c r="F22" i="1"/>
  <c r="L22" i="1" s="1"/>
  <c r="F26" i="1"/>
  <c r="L26" i="1" s="1"/>
  <c r="K3" i="1"/>
  <c r="K32" i="1" s="1"/>
  <c r="K35" i="1" s="1"/>
  <c r="J28" i="1"/>
  <c r="J29" i="1" s="1"/>
  <c r="G12" i="1" l="1"/>
  <c r="L28" i="1"/>
  <c r="L29" i="1" s="1"/>
  <c r="G26" i="1"/>
  <c r="H26" i="1"/>
  <c r="M6" i="1"/>
  <c r="N6" i="1" s="1"/>
  <c r="M11" i="1"/>
  <c r="N11" i="1" s="1"/>
  <c r="M4" i="1"/>
  <c r="N4" i="1" s="1"/>
  <c r="G9" i="1"/>
  <c r="H9" i="1"/>
  <c r="H11" i="1"/>
  <c r="G11" i="1"/>
  <c r="G22" i="1"/>
  <c r="H22" i="1"/>
  <c r="H6" i="1"/>
  <c r="G6" i="1"/>
  <c r="M10" i="1"/>
  <c r="N10" i="1" s="1"/>
  <c r="M26" i="1"/>
  <c r="N26" i="1" s="1"/>
  <c r="M15" i="1"/>
  <c r="N15" i="1" s="1"/>
  <c r="M9" i="1"/>
  <c r="N9" i="1" s="1"/>
  <c r="M8" i="1"/>
  <c r="N8" i="1" s="1"/>
  <c r="M24" i="1"/>
  <c r="N24" i="1" s="1"/>
  <c r="G21" i="1"/>
  <c r="H21" i="1"/>
  <c r="G5" i="1"/>
  <c r="H5" i="1"/>
  <c r="G10" i="1"/>
  <c r="H10" i="1"/>
  <c r="M22" i="1"/>
  <c r="N22" i="1" s="1"/>
  <c r="M27" i="1"/>
  <c r="N27" i="1" s="1"/>
  <c r="M20" i="1"/>
  <c r="N20" i="1" s="1"/>
  <c r="G25" i="1"/>
  <c r="H25" i="1"/>
  <c r="H23" i="1"/>
  <c r="G23" i="1"/>
  <c r="H7" i="1"/>
  <c r="G7" i="1"/>
  <c r="G16" i="1"/>
  <c r="G18" i="1"/>
  <c r="H18" i="1"/>
  <c r="M5" i="1"/>
  <c r="N5" i="1" s="1"/>
  <c r="M14" i="1"/>
  <c r="N14" i="1" s="1"/>
  <c r="M13" i="1"/>
  <c r="N13" i="1" s="1"/>
  <c r="M19" i="1"/>
  <c r="N19" i="1" s="1"/>
  <c r="M21" i="1"/>
  <c r="N21" i="1" s="1"/>
  <c r="M12" i="1"/>
  <c r="N12" i="1" s="1"/>
  <c r="G17" i="1"/>
  <c r="H17" i="1"/>
  <c r="H15" i="1"/>
  <c r="G15" i="1"/>
  <c r="K28" i="1"/>
  <c r="K29" i="1" s="1"/>
  <c r="M3" i="1"/>
  <c r="H19" i="1"/>
  <c r="G19" i="1"/>
  <c r="H3" i="1"/>
  <c r="G3" i="1"/>
  <c r="G14" i="1"/>
  <c r="H14" i="1"/>
  <c r="M17" i="1"/>
  <c r="N17" i="1" s="1"/>
  <c r="M18" i="1"/>
  <c r="N18" i="1" s="1"/>
  <c r="M7" i="1"/>
  <c r="N7" i="1" s="1"/>
  <c r="M23" i="1"/>
  <c r="N23" i="1" s="1"/>
  <c r="M25" i="1"/>
  <c r="N25" i="1" s="1"/>
  <c r="M16" i="1"/>
  <c r="N16" i="1" s="1"/>
  <c r="G13" i="1"/>
  <c r="H13" i="1"/>
  <c r="G28" i="1" l="1"/>
  <c r="N3" i="1"/>
  <c r="N28" i="1" s="1"/>
  <c r="N29" i="1" s="1"/>
  <c r="M28" i="1"/>
  <c r="M29" i="1" s="1"/>
  <c r="H28" i="1"/>
</calcChain>
</file>

<file path=xl/sharedStrings.xml><?xml version="1.0" encoding="utf-8"?>
<sst xmlns="http://schemas.openxmlformats.org/spreadsheetml/2006/main" count="20" uniqueCount="18">
  <si>
    <t>X</t>
  </si>
  <si>
    <t>y</t>
  </si>
  <si>
    <t>X - xbar</t>
  </si>
  <si>
    <t>y - ybar</t>
  </si>
  <si>
    <t>(X - Xbar)(y - ybar)</t>
  </si>
  <si>
    <t>(X - Xbar)^2</t>
  </si>
  <si>
    <t>yhat</t>
  </si>
  <si>
    <t>(yhat - y)^2</t>
  </si>
  <si>
    <t>Residual</t>
  </si>
  <si>
    <t>Regression</t>
  </si>
  <si>
    <t>R^2</t>
  </si>
  <si>
    <t>coeff det</t>
  </si>
  <si>
    <t>adj R sq</t>
  </si>
  <si>
    <t>SST</t>
  </si>
  <si>
    <t>(y-ybar)^2</t>
  </si>
  <si>
    <t>ssr =(yhat - 310.72)^2</t>
  </si>
  <si>
    <t>SSE</t>
  </si>
  <si>
    <t xml:space="preserve">ssr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</si>
</sst>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763425925925926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8014216972878387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Sheet1!$C$3:$C$27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Sheet1!$D$3:$D$27</c:f>
              <c:numCache>
                <c:formatCode>General</c:formatCode>
                <c:ptCount val="25"/>
                <c:pt idx="0">
                  <c:v>354</c:v>
                </c:pt>
                <c:pt idx="1">
                  <c:v>190</c:v>
                </c:pt>
                <c:pt idx="2">
                  <c:v>405</c:v>
                </c:pt>
                <c:pt idx="3">
                  <c:v>263</c:v>
                </c:pt>
                <c:pt idx="4">
                  <c:v>451</c:v>
                </c:pt>
                <c:pt idx="5">
                  <c:v>302</c:v>
                </c:pt>
                <c:pt idx="6">
                  <c:v>288</c:v>
                </c:pt>
                <c:pt idx="7">
                  <c:v>385</c:v>
                </c:pt>
                <c:pt idx="8">
                  <c:v>402</c:v>
                </c:pt>
                <c:pt idx="9">
                  <c:v>365</c:v>
                </c:pt>
                <c:pt idx="10">
                  <c:v>209</c:v>
                </c:pt>
                <c:pt idx="11">
                  <c:v>290</c:v>
                </c:pt>
                <c:pt idx="12">
                  <c:v>346</c:v>
                </c:pt>
                <c:pt idx="13">
                  <c:v>254</c:v>
                </c:pt>
                <c:pt idx="14">
                  <c:v>395</c:v>
                </c:pt>
                <c:pt idx="15">
                  <c:v>434</c:v>
                </c:pt>
                <c:pt idx="16">
                  <c:v>220</c:v>
                </c:pt>
                <c:pt idx="17">
                  <c:v>374</c:v>
                </c:pt>
                <c:pt idx="18">
                  <c:v>308</c:v>
                </c:pt>
                <c:pt idx="19">
                  <c:v>220</c:v>
                </c:pt>
                <c:pt idx="20">
                  <c:v>311</c:v>
                </c:pt>
                <c:pt idx="21">
                  <c:v>181</c:v>
                </c:pt>
                <c:pt idx="22">
                  <c:v>274</c:v>
                </c:pt>
                <c:pt idx="23">
                  <c:v>303</c:v>
                </c:pt>
                <c:pt idx="24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127-9E3B-708E0D01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9008"/>
        <c:axId val="474833928"/>
      </c:scatterChart>
      <c:valAx>
        <c:axId val="4748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3928"/>
        <c:crosses val="autoZero"/>
        <c:crossBetween val="midCat"/>
      </c:valAx>
      <c:valAx>
        <c:axId val="4748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4</xdr:row>
      <xdr:rowOff>61912</xdr:rowOff>
    </xdr:from>
    <xdr:to>
      <xdr:col>23</xdr:col>
      <xdr:colOff>447675</xdr:colOff>
      <xdr:row>18</xdr:row>
      <xdr:rowOff>138112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384FDD1-F555-48F6-ACFA-8F8B6F09C879}"/>
            </a:ext>
          </a:extLst>
        </xdr:cNvPr>
        <xdr:cNvGrpSpPr/>
      </xdr:nvGrpSpPr>
      <xdr:grpSpPr>
        <a:xfrm>
          <a:off x="10058400" y="823912"/>
          <a:ext cx="4572000" cy="2743200"/>
          <a:chOff x="7410450" y="823912"/>
          <a:chExt cx="4572000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68F64F5-DE55-40D8-96DA-F84449092E8C}"/>
              </a:ext>
            </a:extLst>
          </xdr:cNvPr>
          <xdr:cNvGraphicFramePr/>
        </xdr:nvGraphicFramePr>
        <xdr:xfrm>
          <a:off x="7410450" y="8239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21F793ED-030E-4E2D-BCB6-F40EA651CD81}"/>
              </a:ext>
            </a:extLst>
          </xdr:cNvPr>
          <xdr:cNvCxnSpPr/>
        </xdr:nvCxnSpPr>
        <xdr:spPr>
          <a:xfrm flipV="1">
            <a:off x="10001250" y="1600200"/>
            <a:ext cx="0" cy="1752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0.06458</cdr:x>
      <cdr:y>0.44271</cdr:y>
    </cdr:from>
    <cdr:to>
      <cdr:x>0.77708</cdr:x>
      <cdr:y>0.44618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653FB47-819B-40F8-914C-73E1F7142D83}"/>
            </a:ext>
          </a:extLst>
        </cdr:cNvPr>
        <cdr:cNvCxnSpPr/>
      </cdr:nvCxnSpPr>
      <cdr:spPr>
        <a:xfrm xmlns:a="http://schemas.openxmlformats.org/drawingml/2006/main">
          <a:off x="295260" y="1214436"/>
          <a:ext cx="3257550" cy="95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33F9-CD5C-4526-B4F8-4B308886DF49}">
  <dimension ref="C1:N35"/>
  <sheetViews>
    <sheetView tabSelected="1" topLeftCell="C1" workbookViewId="0">
      <selection activeCell="M1" sqref="M1:M1048576"/>
    </sheetView>
  </sheetViews>
  <sheetFormatPr defaultRowHeight="15" x14ac:dyDescent="0.25"/>
  <cols>
    <col min="7" max="7" width="19.140625" hidden="1" customWidth="1"/>
    <col min="8" max="8" width="13.28515625" hidden="1" customWidth="1"/>
    <col min="10" max="10" width="11.7109375" customWidth="1"/>
    <col min="11" max="11" width="22.5703125" customWidth="1"/>
    <col min="12" max="12" width="13.85546875" customWidth="1"/>
  </cols>
  <sheetData>
    <row r="1" spans="3:14" x14ac:dyDescent="0.25">
      <c r="J1" t="s">
        <v>8</v>
      </c>
      <c r="K1" t="s">
        <v>9</v>
      </c>
      <c r="L1" t="s">
        <v>13</v>
      </c>
      <c r="M1" t="s">
        <v>10</v>
      </c>
    </row>
    <row r="2" spans="3:14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15</v>
      </c>
      <c r="L2" t="s">
        <v>14</v>
      </c>
      <c r="M2" t="s">
        <v>11</v>
      </c>
      <c r="N2" t="s">
        <v>12</v>
      </c>
    </row>
    <row r="3" spans="3:14" x14ac:dyDescent="0.25">
      <c r="C3">
        <v>46</v>
      </c>
      <c r="D3">
        <v>354</v>
      </c>
      <c r="E3">
        <f>C3-$C$28</f>
        <v>6.8800000000000026</v>
      </c>
      <c r="F3">
        <f>D3-$D$28</f>
        <v>43.279999999999973</v>
      </c>
      <c r="G3">
        <f>E3*F3</f>
        <v>297.76639999999992</v>
      </c>
      <c r="H3">
        <f>E3^2</f>
        <v>47.334400000000038</v>
      </c>
      <c r="I3">
        <f>7.7172*(C3)</f>
        <v>354.99119999999999</v>
      </c>
      <c r="J3">
        <f t="shared" ref="J3:J27" si="0">(I3 - D3)^2</f>
        <v>0.98247743999998427</v>
      </c>
      <c r="K3">
        <f>(I3-$D$28)^2</f>
        <v>1959.939149439997</v>
      </c>
      <c r="L3">
        <f>F3^2</f>
        <v>1873.1583999999975</v>
      </c>
      <c r="M3">
        <f t="shared" ref="M3:M27" si="1">K3/(D3-310.72)^2</f>
        <v>1.0463285696714169</v>
      </c>
      <c r="N3">
        <f xml:space="preserve"> (1 - ( 1-M3)*((24)/(25-2)))</f>
        <v>1.0483428553093046</v>
      </c>
    </row>
    <row r="4" spans="3:14" x14ac:dyDescent="0.25">
      <c r="C4">
        <v>20</v>
      </c>
      <c r="D4">
        <v>190</v>
      </c>
      <c r="E4">
        <f t="shared" ref="E4:E27" si="2">C4-$C$28</f>
        <v>-19.119999999999997</v>
      </c>
      <c r="F4">
        <f t="shared" ref="F4:F27" si="3">D4-$D$28</f>
        <v>-120.72000000000003</v>
      </c>
      <c r="G4">
        <f t="shared" ref="G4:G27" si="4">E4*F4</f>
        <v>2308.1664000000001</v>
      </c>
      <c r="H4">
        <f t="shared" ref="H4:H27" si="5">E4^2</f>
        <v>365.57439999999991</v>
      </c>
      <c r="I4">
        <f t="shared" ref="I4:I27" si="6">7.7172*(C4)</f>
        <v>154.34399999999999</v>
      </c>
      <c r="J4">
        <f t="shared" si="0"/>
        <v>1271.3503360000004</v>
      </c>
      <c r="K4">
        <f>(I4-$D$28)^2</f>
        <v>24453.453376000009</v>
      </c>
      <c r="L4">
        <f t="shared" ref="L4:L27" si="7">F4^2</f>
        <v>14573.318400000007</v>
      </c>
      <c r="M4">
        <f t="shared" si="1"/>
        <v>1.6779605512496039</v>
      </c>
      <c r="N4">
        <f t="shared" ref="N4:N27" si="8" xml:space="preserve"> (1 - ( 1-M4)*((24)/(25-2)))</f>
        <v>1.7074370969561083</v>
      </c>
    </row>
    <row r="5" spans="3:14" x14ac:dyDescent="0.25">
      <c r="C5">
        <v>52</v>
      </c>
      <c r="D5">
        <v>405</v>
      </c>
      <c r="E5">
        <f t="shared" si="2"/>
        <v>12.880000000000003</v>
      </c>
      <c r="F5">
        <f t="shared" si="3"/>
        <v>94.279999999999973</v>
      </c>
      <c r="G5">
        <f t="shared" si="4"/>
        <v>1214.3263999999999</v>
      </c>
      <c r="H5">
        <f t="shared" si="5"/>
        <v>165.89440000000008</v>
      </c>
      <c r="I5">
        <f t="shared" si="6"/>
        <v>401.2944</v>
      </c>
      <c r="J5">
        <f t="shared" si="0"/>
        <v>13.731471360000029</v>
      </c>
      <c r="K5">
        <f t="shared" ref="K5:K27" si="9">(I5-$D$28)^2</f>
        <v>8203.7219353599939</v>
      </c>
      <c r="L5">
        <f t="shared" si="7"/>
        <v>8888.7183999999943</v>
      </c>
      <c r="M5">
        <f t="shared" si="1"/>
        <v>0.92293641964852879</v>
      </c>
      <c r="N5">
        <f t="shared" si="8"/>
        <v>0.91958582919846488</v>
      </c>
    </row>
    <row r="6" spans="3:14" x14ac:dyDescent="0.25">
      <c r="C6">
        <v>30</v>
      </c>
      <c r="D6">
        <v>263</v>
      </c>
      <c r="E6">
        <f t="shared" si="2"/>
        <v>-9.1199999999999974</v>
      </c>
      <c r="F6">
        <f t="shared" si="3"/>
        <v>-47.720000000000027</v>
      </c>
      <c r="G6">
        <f t="shared" si="4"/>
        <v>435.20640000000014</v>
      </c>
      <c r="H6">
        <f t="shared" si="5"/>
        <v>83.174399999999949</v>
      </c>
      <c r="I6">
        <f t="shared" si="6"/>
        <v>231.51599999999999</v>
      </c>
      <c r="J6">
        <f t="shared" si="0"/>
        <v>991.24225600000057</v>
      </c>
      <c r="K6">
        <f t="shared" si="9"/>
        <v>6273.2736160000059</v>
      </c>
      <c r="L6">
        <f t="shared" si="7"/>
        <v>2277.1984000000025</v>
      </c>
      <c r="M6">
        <f t="shared" si="1"/>
        <v>2.7548208430148198</v>
      </c>
      <c r="N6">
        <f t="shared" si="8"/>
        <v>2.8311174014067682</v>
      </c>
    </row>
    <row r="7" spans="3:14" x14ac:dyDescent="0.25">
      <c r="C7">
        <v>57</v>
      </c>
      <c r="D7">
        <v>451</v>
      </c>
      <c r="E7">
        <f t="shared" si="2"/>
        <v>17.880000000000003</v>
      </c>
      <c r="F7">
        <f t="shared" si="3"/>
        <v>140.27999999999997</v>
      </c>
      <c r="G7">
        <f t="shared" si="4"/>
        <v>2508.2064</v>
      </c>
      <c r="H7">
        <f t="shared" si="5"/>
        <v>319.69440000000009</v>
      </c>
      <c r="I7">
        <f t="shared" si="6"/>
        <v>439.88040000000001</v>
      </c>
      <c r="J7">
        <f t="shared" si="0"/>
        <v>123.6455041599998</v>
      </c>
      <c r="K7">
        <f t="shared" si="9"/>
        <v>16682.408928159995</v>
      </c>
      <c r="L7">
        <f t="shared" si="7"/>
        <v>19678.478399999993</v>
      </c>
      <c r="M7">
        <f t="shared" si="1"/>
        <v>0.84774892596167406</v>
      </c>
      <c r="N7">
        <f t="shared" si="8"/>
        <v>0.84112931404696423</v>
      </c>
    </row>
    <row r="8" spans="3:14" x14ac:dyDescent="0.25">
      <c r="C8">
        <v>25</v>
      </c>
      <c r="D8">
        <v>302</v>
      </c>
      <c r="E8">
        <f t="shared" si="2"/>
        <v>-14.119999999999997</v>
      </c>
      <c r="F8">
        <f t="shared" si="3"/>
        <v>-8.7200000000000273</v>
      </c>
      <c r="G8">
        <f t="shared" si="4"/>
        <v>123.12640000000036</v>
      </c>
      <c r="H8">
        <f t="shared" si="5"/>
        <v>199.37439999999992</v>
      </c>
      <c r="I8">
        <f t="shared" si="6"/>
        <v>192.93</v>
      </c>
      <c r="J8">
        <f t="shared" si="0"/>
        <v>11896.264899999998</v>
      </c>
      <c r="K8">
        <f t="shared" si="9"/>
        <v>13874.484100000005</v>
      </c>
      <c r="L8">
        <f t="shared" si="7"/>
        <v>76.038400000000479</v>
      </c>
      <c r="M8">
        <f t="shared" si="1"/>
        <v>182.46680756038947</v>
      </c>
      <c r="N8">
        <f t="shared" si="8"/>
        <v>190.35666875866727</v>
      </c>
    </row>
    <row r="9" spans="3:14" x14ac:dyDescent="0.25">
      <c r="C9">
        <v>28</v>
      </c>
      <c r="D9">
        <v>288</v>
      </c>
      <c r="E9">
        <f t="shared" si="2"/>
        <v>-11.119999999999997</v>
      </c>
      <c r="F9">
        <f t="shared" si="3"/>
        <v>-22.720000000000027</v>
      </c>
      <c r="G9">
        <f t="shared" si="4"/>
        <v>252.64640000000026</v>
      </c>
      <c r="H9">
        <f t="shared" si="5"/>
        <v>123.65439999999994</v>
      </c>
      <c r="I9">
        <f t="shared" si="6"/>
        <v>216.08160000000001</v>
      </c>
      <c r="J9">
        <f t="shared" si="0"/>
        <v>5172.256258559999</v>
      </c>
      <c r="K9">
        <f t="shared" si="9"/>
        <v>8956.4267545600032</v>
      </c>
      <c r="L9">
        <f t="shared" si="7"/>
        <v>516.19840000000124</v>
      </c>
      <c r="M9">
        <f t="shared" si="1"/>
        <v>17.350744896845828</v>
      </c>
      <c r="N9">
        <f t="shared" si="8"/>
        <v>18.061646848882603</v>
      </c>
    </row>
    <row r="10" spans="3:14" x14ac:dyDescent="0.25">
      <c r="C10">
        <v>36</v>
      </c>
      <c r="D10">
        <v>385</v>
      </c>
      <c r="E10">
        <f t="shared" si="2"/>
        <v>-3.1199999999999974</v>
      </c>
      <c r="F10">
        <f t="shared" si="3"/>
        <v>74.279999999999973</v>
      </c>
      <c r="G10">
        <f t="shared" si="4"/>
        <v>-231.75359999999972</v>
      </c>
      <c r="H10">
        <f t="shared" si="5"/>
        <v>9.7343999999999848</v>
      </c>
      <c r="I10">
        <f t="shared" si="6"/>
        <v>277.81920000000002</v>
      </c>
      <c r="J10">
        <f t="shared" si="0"/>
        <v>11487.723888639995</v>
      </c>
      <c r="K10">
        <f t="shared" si="9"/>
        <v>1082.4626406400002</v>
      </c>
      <c r="L10">
        <f t="shared" si="7"/>
        <v>5517.5183999999963</v>
      </c>
      <c r="M10">
        <f t="shared" si="1"/>
        <v>0.19618650309167995</v>
      </c>
      <c r="N10">
        <f t="shared" si="8"/>
        <v>0.16123809018262258</v>
      </c>
    </row>
    <row r="11" spans="3:14" x14ac:dyDescent="0.25">
      <c r="C11">
        <v>57</v>
      </c>
      <c r="D11">
        <v>402</v>
      </c>
      <c r="E11">
        <f t="shared" si="2"/>
        <v>17.880000000000003</v>
      </c>
      <c r="F11">
        <f t="shared" si="3"/>
        <v>91.279999999999973</v>
      </c>
      <c r="G11">
        <f t="shared" si="4"/>
        <v>1632.0863999999997</v>
      </c>
      <c r="H11">
        <f t="shared" si="5"/>
        <v>319.69440000000009</v>
      </c>
      <c r="I11">
        <f t="shared" si="6"/>
        <v>439.88040000000001</v>
      </c>
      <c r="J11">
        <f t="shared" si="0"/>
        <v>1434.9247041600006</v>
      </c>
      <c r="K11">
        <f t="shared" si="9"/>
        <v>16682.408928159995</v>
      </c>
      <c r="L11">
        <f t="shared" si="7"/>
        <v>8332.0383999999958</v>
      </c>
      <c r="M11">
        <f t="shared" si="1"/>
        <v>2.0022001972722552</v>
      </c>
      <c r="N11">
        <f t="shared" si="8"/>
        <v>2.0457741188927878</v>
      </c>
    </row>
    <row r="12" spans="3:14" x14ac:dyDescent="0.25">
      <c r="C12">
        <v>44</v>
      </c>
      <c r="D12">
        <v>365</v>
      </c>
      <c r="E12">
        <f t="shared" si="2"/>
        <v>4.8800000000000026</v>
      </c>
      <c r="F12">
        <f t="shared" si="3"/>
        <v>54.279999999999973</v>
      </c>
      <c r="G12">
        <f t="shared" si="4"/>
        <v>264.88639999999998</v>
      </c>
      <c r="H12">
        <f t="shared" si="5"/>
        <v>23.814400000000024</v>
      </c>
      <c r="I12">
        <f t="shared" si="6"/>
        <v>339.55680000000001</v>
      </c>
      <c r="J12">
        <f t="shared" si="0"/>
        <v>647.35642623999945</v>
      </c>
      <c r="K12">
        <f t="shared" si="9"/>
        <v>831.561034239999</v>
      </c>
      <c r="L12">
        <f t="shared" si="7"/>
        <v>2946.3183999999969</v>
      </c>
      <c r="M12">
        <f t="shared" si="1"/>
        <v>0.28223732853855843</v>
      </c>
      <c r="N12">
        <f t="shared" si="8"/>
        <v>0.25103025586632188</v>
      </c>
    </row>
    <row r="13" spans="3:14" x14ac:dyDescent="0.25">
      <c r="C13">
        <v>24</v>
      </c>
      <c r="D13">
        <v>209</v>
      </c>
      <c r="E13">
        <f t="shared" si="2"/>
        <v>-15.119999999999997</v>
      </c>
      <c r="F13">
        <f t="shared" si="3"/>
        <v>-101.72000000000003</v>
      </c>
      <c r="G13">
        <f t="shared" si="4"/>
        <v>1538.0064000000002</v>
      </c>
      <c r="H13">
        <f t="shared" si="5"/>
        <v>228.61439999999993</v>
      </c>
      <c r="I13">
        <f t="shared" si="6"/>
        <v>185.21280000000002</v>
      </c>
      <c r="J13">
        <f t="shared" si="0"/>
        <v>565.83088383999927</v>
      </c>
      <c r="K13">
        <f t="shared" si="9"/>
        <v>15752.057251840002</v>
      </c>
      <c r="L13">
        <f t="shared" si="7"/>
        <v>10346.958400000005</v>
      </c>
      <c r="M13">
        <f t="shared" si="1"/>
        <v>1.522385288785929</v>
      </c>
      <c r="N13">
        <f t="shared" si="8"/>
        <v>1.5450976926461868</v>
      </c>
    </row>
    <row r="14" spans="3:14" x14ac:dyDescent="0.25">
      <c r="C14">
        <v>31</v>
      </c>
      <c r="D14">
        <v>290</v>
      </c>
      <c r="E14">
        <f t="shared" si="2"/>
        <v>-8.1199999999999974</v>
      </c>
      <c r="F14">
        <f t="shared" si="3"/>
        <v>-20.720000000000027</v>
      </c>
      <c r="G14">
        <f t="shared" si="4"/>
        <v>168.24640000000016</v>
      </c>
      <c r="H14">
        <f t="shared" si="5"/>
        <v>65.934399999999954</v>
      </c>
      <c r="I14">
        <f t="shared" si="6"/>
        <v>239.23320000000001</v>
      </c>
      <c r="J14">
        <f t="shared" si="0"/>
        <v>2577.2679822399991</v>
      </c>
      <c r="K14">
        <f t="shared" si="9"/>
        <v>5110.3625742400027</v>
      </c>
      <c r="L14">
        <f t="shared" si="7"/>
        <v>429.31840000000113</v>
      </c>
      <c r="M14">
        <f t="shared" si="1"/>
        <v>11.903432450693913</v>
      </c>
      <c r="N14">
        <f t="shared" si="8"/>
        <v>12.377494731158865</v>
      </c>
    </row>
    <row r="15" spans="3:14" x14ac:dyDescent="0.25">
      <c r="C15">
        <v>52</v>
      </c>
      <c r="D15">
        <v>346</v>
      </c>
      <c r="E15">
        <f t="shared" si="2"/>
        <v>12.880000000000003</v>
      </c>
      <c r="F15">
        <f t="shared" si="3"/>
        <v>35.279999999999973</v>
      </c>
      <c r="G15">
        <f t="shared" si="4"/>
        <v>454.40639999999973</v>
      </c>
      <c r="H15">
        <f t="shared" si="5"/>
        <v>165.89440000000008</v>
      </c>
      <c r="I15">
        <f t="shared" si="6"/>
        <v>401.2944</v>
      </c>
      <c r="J15">
        <f t="shared" si="0"/>
        <v>3057.4706713599994</v>
      </c>
      <c r="K15">
        <f t="shared" si="9"/>
        <v>8203.7219353599939</v>
      </c>
      <c r="L15">
        <f t="shared" si="7"/>
        <v>1244.678399999998</v>
      </c>
      <c r="M15">
        <f t="shared" si="1"/>
        <v>6.5910374401612559</v>
      </c>
      <c r="N15">
        <f t="shared" si="8"/>
        <v>6.8341260245160926</v>
      </c>
    </row>
    <row r="16" spans="3:14" x14ac:dyDescent="0.25">
      <c r="C16">
        <v>23</v>
      </c>
      <c r="D16">
        <v>254</v>
      </c>
      <c r="E16">
        <f t="shared" si="2"/>
        <v>-16.119999999999997</v>
      </c>
      <c r="F16">
        <f t="shared" si="3"/>
        <v>-56.720000000000027</v>
      </c>
      <c r="G16">
        <f t="shared" si="4"/>
        <v>914.32640000000026</v>
      </c>
      <c r="H16">
        <f t="shared" si="5"/>
        <v>259.85439999999994</v>
      </c>
      <c r="I16">
        <f t="shared" si="6"/>
        <v>177.4956</v>
      </c>
      <c r="J16">
        <f t="shared" si="0"/>
        <v>5852.923219360001</v>
      </c>
      <c r="K16">
        <f t="shared" si="9"/>
        <v>17748.74075536001</v>
      </c>
      <c r="L16">
        <f t="shared" si="7"/>
        <v>3217.158400000003</v>
      </c>
      <c r="M16">
        <f t="shared" si="1"/>
        <v>5.5168998689526738</v>
      </c>
      <c r="N16">
        <f t="shared" si="8"/>
        <v>5.7132868197767026</v>
      </c>
    </row>
    <row r="17" spans="3:14" x14ac:dyDescent="0.25">
      <c r="C17">
        <v>60</v>
      </c>
      <c r="D17">
        <v>395</v>
      </c>
      <c r="E17">
        <f t="shared" si="2"/>
        <v>20.880000000000003</v>
      </c>
      <c r="F17">
        <f t="shared" si="3"/>
        <v>84.279999999999973</v>
      </c>
      <c r="G17">
        <f t="shared" si="4"/>
        <v>1759.7663999999997</v>
      </c>
      <c r="H17">
        <f t="shared" si="5"/>
        <v>435.97440000000012</v>
      </c>
      <c r="I17">
        <f t="shared" si="6"/>
        <v>463.03199999999998</v>
      </c>
      <c r="J17">
        <f t="shared" si="0"/>
        <v>4628.3530239999973</v>
      </c>
      <c r="K17">
        <f t="shared" si="9"/>
        <v>23198.945343999985</v>
      </c>
      <c r="L17">
        <f t="shared" si="7"/>
        <v>7103.1183999999957</v>
      </c>
      <c r="M17">
        <f t="shared" si="1"/>
        <v>3.2660226167706847</v>
      </c>
      <c r="N17">
        <f t="shared" si="8"/>
        <v>3.3645453392389753</v>
      </c>
    </row>
    <row r="18" spans="3:14" x14ac:dyDescent="0.25">
      <c r="C18">
        <v>48</v>
      </c>
      <c r="D18">
        <v>434</v>
      </c>
      <c r="E18">
        <f t="shared" si="2"/>
        <v>8.8800000000000026</v>
      </c>
      <c r="F18">
        <f t="shared" si="3"/>
        <v>123.27999999999997</v>
      </c>
      <c r="G18">
        <f t="shared" si="4"/>
        <v>1094.7264</v>
      </c>
      <c r="H18">
        <f t="shared" si="5"/>
        <v>78.854400000000041</v>
      </c>
      <c r="I18">
        <f t="shared" si="6"/>
        <v>370.42560000000003</v>
      </c>
      <c r="J18">
        <f t="shared" si="0"/>
        <v>4041.7043353599961</v>
      </c>
      <c r="K18">
        <f t="shared" si="9"/>
        <v>3564.7586713600003</v>
      </c>
      <c r="L18">
        <f t="shared" si="7"/>
        <v>15197.958399999994</v>
      </c>
      <c r="M18">
        <f t="shared" si="1"/>
        <v>0.23455510125360007</v>
      </c>
      <c r="N18">
        <f t="shared" si="8"/>
        <v>0.20127488826462614</v>
      </c>
    </row>
    <row r="19" spans="3:14" x14ac:dyDescent="0.25">
      <c r="C19">
        <v>34</v>
      </c>
      <c r="D19">
        <v>220</v>
      </c>
      <c r="E19">
        <f t="shared" si="2"/>
        <v>-5.1199999999999974</v>
      </c>
      <c r="F19">
        <f t="shared" si="3"/>
        <v>-90.720000000000027</v>
      </c>
      <c r="G19">
        <f t="shared" si="4"/>
        <v>464.48639999999989</v>
      </c>
      <c r="H19">
        <f t="shared" si="5"/>
        <v>26.214399999999973</v>
      </c>
      <c r="I19">
        <f t="shared" si="6"/>
        <v>262.38479999999998</v>
      </c>
      <c r="J19">
        <f t="shared" si="0"/>
        <v>1796.4712710399986</v>
      </c>
      <c r="K19">
        <f t="shared" si="9"/>
        <v>2336.2915590400044</v>
      </c>
      <c r="L19">
        <f t="shared" si="7"/>
        <v>8230.1184000000048</v>
      </c>
      <c r="M19">
        <f t="shared" si="1"/>
        <v>0.28387095367182119</v>
      </c>
      <c r="N19">
        <f t="shared" si="8"/>
        <v>0.25273490817929167</v>
      </c>
    </row>
    <row r="20" spans="3:14" x14ac:dyDescent="0.25">
      <c r="C20">
        <v>51</v>
      </c>
      <c r="D20">
        <v>374</v>
      </c>
      <c r="E20">
        <f t="shared" si="2"/>
        <v>11.880000000000003</v>
      </c>
      <c r="F20">
        <f t="shared" si="3"/>
        <v>63.279999999999973</v>
      </c>
      <c r="G20">
        <f t="shared" si="4"/>
        <v>751.76639999999986</v>
      </c>
      <c r="H20">
        <f t="shared" si="5"/>
        <v>141.13440000000006</v>
      </c>
      <c r="I20">
        <f t="shared" si="6"/>
        <v>393.5772</v>
      </c>
      <c r="J20">
        <f t="shared" si="0"/>
        <v>383.26675984000019</v>
      </c>
      <c r="K20">
        <f t="shared" si="9"/>
        <v>6865.3155918399962</v>
      </c>
      <c r="L20">
        <f t="shared" si="7"/>
        <v>4004.3583999999964</v>
      </c>
      <c r="M20">
        <f t="shared" si="1"/>
        <v>1.7144608214489498</v>
      </c>
      <c r="N20">
        <f t="shared" si="8"/>
        <v>1.745524335424991</v>
      </c>
    </row>
    <row r="21" spans="3:14" x14ac:dyDescent="0.25">
      <c r="C21">
        <v>50</v>
      </c>
      <c r="D21">
        <v>308</v>
      </c>
      <c r="E21">
        <f t="shared" si="2"/>
        <v>10.880000000000003</v>
      </c>
      <c r="F21">
        <f t="shared" si="3"/>
        <v>-2.7200000000000273</v>
      </c>
      <c r="G21">
        <f t="shared" si="4"/>
        <v>-29.593600000000304</v>
      </c>
      <c r="H21">
        <f t="shared" si="5"/>
        <v>118.37440000000005</v>
      </c>
      <c r="I21">
        <f t="shared" si="6"/>
        <v>385.86</v>
      </c>
      <c r="J21">
        <f t="shared" si="0"/>
        <v>6062.1796000000022</v>
      </c>
      <c r="K21">
        <f t="shared" si="9"/>
        <v>5646.0195999999978</v>
      </c>
      <c r="L21">
        <f t="shared" si="7"/>
        <v>7.3984000000001489</v>
      </c>
      <c r="M21">
        <f t="shared" si="1"/>
        <v>763.14062499998431</v>
      </c>
      <c r="N21">
        <f t="shared" si="8"/>
        <v>796.27717391302713</v>
      </c>
    </row>
    <row r="22" spans="3:14" x14ac:dyDescent="0.25">
      <c r="C22">
        <v>34</v>
      </c>
      <c r="D22">
        <v>220</v>
      </c>
      <c r="E22">
        <f t="shared" si="2"/>
        <v>-5.1199999999999974</v>
      </c>
      <c r="F22">
        <f t="shared" si="3"/>
        <v>-90.720000000000027</v>
      </c>
      <c r="G22">
        <f t="shared" si="4"/>
        <v>464.48639999999989</v>
      </c>
      <c r="H22">
        <f t="shared" si="5"/>
        <v>26.214399999999973</v>
      </c>
      <c r="I22">
        <f t="shared" si="6"/>
        <v>262.38479999999998</v>
      </c>
      <c r="J22">
        <f t="shared" si="0"/>
        <v>1796.4712710399986</v>
      </c>
      <c r="K22">
        <f t="shared" si="9"/>
        <v>2336.2915590400044</v>
      </c>
      <c r="L22">
        <f t="shared" si="7"/>
        <v>8230.1184000000048</v>
      </c>
      <c r="M22">
        <f t="shared" si="1"/>
        <v>0.28387095367182119</v>
      </c>
      <c r="N22">
        <f t="shared" si="8"/>
        <v>0.25273490817929167</v>
      </c>
    </row>
    <row r="23" spans="3:14" x14ac:dyDescent="0.25">
      <c r="C23">
        <v>46</v>
      </c>
      <c r="D23">
        <v>311</v>
      </c>
      <c r="E23">
        <f t="shared" si="2"/>
        <v>6.8800000000000026</v>
      </c>
      <c r="F23">
        <f t="shared" si="3"/>
        <v>0.27999999999997272</v>
      </c>
      <c r="G23">
        <f t="shared" si="4"/>
        <v>1.9263999999998129</v>
      </c>
      <c r="H23">
        <f t="shared" si="5"/>
        <v>47.334400000000038</v>
      </c>
      <c r="I23">
        <f t="shared" si="6"/>
        <v>354.99119999999999</v>
      </c>
      <c r="J23">
        <f t="shared" si="0"/>
        <v>1935.2256774399993</v>
      </c>
      <c r="K23">
        <f t="shared" si="9"/>
        <v>1959.939149439997</v>
      </c>
      <c r="L23">
        <f t="shared" si="7"/>
        <v>7.8399999999984718E-2</v>
      </c>
      <c r="M23">
        <f t="shared" si="1"/>
        <v>24999.223844902794</v>
      </c>
      <c r="N23">
        <f t="shared" si="8"/>
        <v>26086.103142507262</v>
      </c>
    </row>
    <row r="24" spans="3:14" x14ac:dyDescent="0.25">
      <c r="C24">
        <v>23</v>
      </c>
      <c r="D24">
        <v>181</v>
      </c>
      <c r="E24">
        <f t="shared" si="2"/>
        <v>-16.119999999999997</v>
      </c>
      <c r="F24">
        <f t="shared" si="3"/>
        <v>-129.72000000000003</v>
      </c>
      <c r="G24">
        <f t="shared" si="4"/>
        <v>2091.0864000000001</v>
      </c>
      <c r="H24">
        <f t="shared" si="5"/>
        <v>259.85439999999994</v>
      </c>
      <c r="I24">
        <f t="shared" si="6"/>
        <v>177.4956</v>
      </c>
      <c r="J24">
        <f t="shared" si="0"/>
        <v>12.280819360000027</v>
      </c>
      <c r="K24">
        <f t="shared" si="9"/>
        <v>17748.74075536001</v>
      </c>
      <c r="L24">
        <f t="shared" si="7"/>
        <v>16827.278400000007</v>
      </c>
      <c r="M24">
        <f t="shared" si="1"/>
        <v>1.0547600350725761</v>
      </c>
      <c r="N24">
        <f t="shared" si="8"/>
        <v>1.0571409061626882</v>
      </c>
    </row>
    <row r="25" spans="3:14" x14ac:dyDescent="0.25">
      <c r="C25">
        <v>37</v>
      </c>
      <c r="D25">
        <v>274</v>
      </c>
      <c r="E25">
        <f t="shared" si="2"/>
        <v>-2.1199999999999974</v>
      </c>
      <c r="F25">
        <f t="shared" si="3"/>
        <v>-36.720000000000027</v>
      </c>
      <c r="G25">
        <f t="shared" si="4"/>
        <v>77.84639999999996</v>
      </c>
      <c r="H25">
        <f t="shared" si="5"/>
        <v>4.4943999999999891</v>
      </c>
      <c r="I25">
        <f t="shared" si="6"/>
        <v>285.53640000000001</v>
      </c>
      <c r="J25">
        <f t="shared" si="0"/>
        <v>133.08852496000034</v>
      </c>
      <c r="K25">
        <f t="shared" si="9"/>
        <v>634.21370896000064</v>
      </c>
      <c r="L25">
        <f t="shared" si="7"/>
        <v>1348.3584000000019</v>
      </c>
      <c r="M25">
        <f t="shared" si="1"/>
        <v>0.47035989018943314</v>
      </c>
      <c r="N25">
        <f t="shared" si="8"/>
        <v>0.44733205932810416</v>
      </c>
    </row>
    <row r="26" spans="3:14" x14ac:dyDescent="0.25">
      <c r="C26">
        <v>40</v>
      </c>
      <c r="D26">
        <v>303</v>
      </c>
      <c r="E26">
        <f t="shared" si="2"/>
        <v>0.88000000000000256</v>
      </c>
      <c r="F26">
        <f t="shared" si="3"/>
        <v>-7.7200000000000273</v>
      </c>
      <c r="G26">
        <f t="shared" si="4"/>
        <v>-6.793600000000044</v>
      </c>
      <c r="H26">
        <f t="shared" si="5"/>
        <v>0.77440000000000453</v>
      </c>
      <c r="I26">
        <f t="shared" si="6"/>
        <v>308.68799999999999</v>
      </c>
      <c r="J26">
        <f t="shared" si="0"/>
        <v>32.353343999999865</v>
      </c>
      <c r="K26">
        <f t="shared" si="9"/>
        <v>4.1290240000001592</v>
      </c>
      <c r="L26">
        <f t="shared" si="7"/>
        <v>59.598400000000424</v>
      </c>
      <c r="M26">
        <f t="shared" si="1"/>
        <v>6.9280786061372959E-2</v>
      </c>
      <c r="N26">
        <f t="shared" si="8"/>
        <v>2.8814733281432692E-2</v>
      </c>
    </row>
    <row r="27" spans="3:14" x14ac:dyDescent="0.25">
      <c r="C27">
        <v>30</v>
      </c>
      <c r="D27">
        <v>244</v>
      </c>
      <c r="E27">
        <f t="shared" si="2"/>
        <v>-9.1199999999999974</v>
      </c>
      <c r="F27">
        <f t="shared" si="3"/>
        <v>-66.720000000000027</v>
      </c>
      <c r="G27">
        <f t="shared" si="4"/>
        <v>608.48640000000012</v>
      </c>
      <c r="H27">
        <f t="shared" si="5"/>
        <v>83.174399999999949</v>
      </c>
      <c r="I27">
        <f t="shared" si="6"/>
        <v>231.51599999999999</v>
      </c>
      <c r="J27">
        <f t="shared" si="0"/>
        <v>155.85025600000023</v>
      </c>
      <c r="K27">
        <f t="shared" si="9"/>
        <v>6273.2736160000059</v>
      </c>
      <c r="L27">
        <f t="shared" si="7"/>
        <v>4451.5584000000035</v>
      </c>
      <c r="M27">
        <f t="shared" si="1"/>
        <v>1.4092308922646057</v>
      </c>
      <c r="N27">
        <f t="shared" si="8"/>
        <v>1.4270235397543711</v>
      </c>
    </row>
    <row r="28" spans="3:14" x14ac:dyDescent="0.25">
      <c r="C28">
        <f>AVERAGE(C3:C27)</f>
        <v>39.119999999999997</v>
      </c>
      <c r="D28">
        <f>AVERAGE(D3:D27)</f>
        <v>310.72000000000003</v>
      </c>
      <c r="G28">
        <f>SUM(G3:G27)</f>
        <v>19157.84</v>
      </c>
      <c r="H28">
        <f>SUM(H3:H27)</f>
        <v>3600.6400000000003</v>
      </c>
      <c r="J28">
        <f>SUM(J3:J27)</f>
        <v>66070.2158624</v>
      </c>
      <c r="K28">
        <f>SUM(K3:K27)</f>
        <v>216382.94155840005</v>
      </c>
      <c r="L28">
        <f>SUM(L3:L27)</f>
        <v>145377.03999999998</v>
      </c>
      <c r="M28">
        <f>SUM(M3:M27)</f>
        <v>26006.232608797465</v>
      </c>
      <c r="N28">
        <f>SUM(N3:N27)</f>
        <v>27135.851417875609</v>
      </c>
    </row>
    <row r="29" spans="3:14" x14ac:dyDescent="0.25">
      <c r="J29">
        <f>J28 / 25</f>
        <v>2642.8086344960002</v>
      </c>
      <c r="K29">
        <f>K28 / 25</f>
        <v>8655.3176623360014</v>
      </c>
      <c r="L29">
        <f>L28/25</f>
        <v>5815.0815999999995</v>
      </c>
      <c r="M29">
        <f>M28/25</f>
        <v>1040.2493043518987</v>
      </c>
      <c r="N29">
        <f>N28/25</f>
        <v>1085.4340567150243</v>
      </c>
    </row>
    <row r="30" spans="3:14" x14ac:dyDescent="0.25">
      <c r="J30" t="s">
        <v>16</v>
      </c>
      <c r="K30" t="s">
        <v>17</v>
      </c>
      <c r="L30" t="s">
        <v>13</v>
      </c>
      <c r="M30" t="s">
        <v>11</v>
      </c>
    </row>
    <row r="32" spans="3:14" x14ac:dyDescent="0.25">
      <c r="J32">
        <f>SQRT(J3)</f>
        <v>0.99119999999999209</v>
      </c>
      <c r="K32">
        <f>SQRT(K3)</f>
        <v>44.271199999999965</v>
      </c>
      <c r="L32">
        <f>SQRT(L3)</f>
        <v>43.279999999999973</v>
      </c>
    </row>
    <row r="35" spans="11:11" x14ac:dyDescent="0.25">
      <c r="K35">
        <f>K32+J32</f>
        <v>45.262399999999957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2018-08-26T03:30:30Z</dcterms:created>
  <dcterms:modified xsi:type="dcterms:W3CDTF">2018-08-27T02:18:52Z</dcterms:modified>
</cp:coreProperties>
</file>