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경희대학교\PYTHON\열에시\"/>
    </mc:Choice>
  </mc:AlternateContent>
  <bookViews>
    <workbookView xWindow="0" yWindow="0" windowWidth="27870" windowHeight="143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3" i="1" l="1"/>
  <c r="C8" i="1"/>
  <c r="C4" i="1"/>
  <c r="C10" i="1"/>
  <c r="D26" i="1"/>
  <c r="F26" i="1"/>
  <c r="D27" i="1"/>
  <c r="D28" i="1"/>
  <c r="D29" i="1"/>
  <c r="D30" i="1"/>
  <c r="D31" i="1"/>
  <c r="D32" i="1"/>
  <c r="D33" i="1"/>
  <c r="D34" i="1"/>
  <c r="D35" i="1"/>
  <c r="B11" i="1" s="1"/>
  <c r="D36" i="1"/>
  <c r="B12" i="1" s="1"/>
  <c r="D37" i="1"/>
  <c r="B13" i="1" s="1"/>
  <c r="D38" i="1"/>
  <c r="B14" i="1" s="1"/>
  <c r="D39" i="1"/>
  <c r="B15" i="1" s="1"/>
  <c r="D40" i="1"/>
  <c r="B16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B3" i="1"/>
  <c r="B4" i="1"/>
  <c r="B5" i="1"/>
  <c r="B6" i="1"/>
  <c r="B7" i="1"/>
  <c r="B8" i="1"/>
  <c r="B9" i="1"/>
  <c r="B10" i="1"/>
  <c r="B17" i="1"/>
  <c r="B18" i="1"/>
  <c r="B19" i="1"/>
  <c r="B20" i="1"/>
  <c r="B21" i="1"/>
  <c r="B22" i="1"/>
  <c r="B23" i="1"/>
  <c r="B24" i="1"/>
  <c r="B25" i="1"/>
  <c r="B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I11" i="1" l="1"/>
  <c r="I10" i="1"/>
  <c r="I16" i="1"/>
  <c r="I15" i="1"/>
  <c r="I14" i="1"/>
  <c r="I13" i="1"/>
  <c r="I12" i="1"/>
  <c r="I9" i="1"/>
  <c r="I8" i="1"/>
  <c r="I7" i="1"/>
  <c r="I6" i="1"/>
  <c r="I5" i="1"/>
  <c r="I4" i="1"/>
  <c r="I3" i="1"/>
  <c r="I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<sst xmlns="http://schemas.openxmlformats.org/spreadsheetml/2006/main" count="62" uniqueCount="62">
  <si>
    <t>Fluid</t>
    <phoneticPr fontId="2" type="noConversion"/>
  </si>
  <si>
    <t>Specific-Gravity</t>
    <phoneticPr fontId="2" type="noConversion"/>
  </si>
  <si>
    <t>viscosity(Ns/m^2)</t>
    <phoneticPr fontId="2" type="noConversion"/>
  </si>
  <si>
    <t>nom_Dia</t>
    <phoneticPr fontId="2" type="noConversion"/>
  </si>
  <si>
    <t>out_D</t>
    <phoneticPr fontId="2" type="noConversion"/>
  </si>
  <si>
    <t>pipe Material</t>
    <phoneticPr fontId="2" type="noConversion"/>
  </si>
  <si>
    <t>E</t>
    <phoneticPr fontId="2" type="noConversion"/>
  </si>
  <si>
    <t>Acetone</t>
    <phoneticPr fontId="2" type="noConversion"/>
  </si>
  <si>
    <t>1/8</t>
    <phoneticPr fontId="2" type="noConversion"/>
  </si>
  <si>
    <t>Benzene</t>
    <phoneticPr fontId="2" type="noConversion"/>
  </si>
  <si>
    <t>1/4</t>
    <phoneticPr fontId="2" type="noConversion"/>
  </si>
  <si>
    <t>Corrugated</t>
    <phoneticPr fontId="2" type="noConversion"/>
  </si>
  <si>
    <t>Carbon disulfide</t>
    <phoneticPr fontId="2" type="noConversion"/>
  </si>
  <si>
    <t>3/8</t>
    <phoneticPr fontId="2" type="noConversion"/>
  </si>
  <si>
    <t>carbon tetrachloride</t>
    <phoneticPr fontId="2" type="noConversion"/>
  </si>
  <si>
    <t>1/2</t>
    <phoneticPr fontId="2" type="noConversion"/>
  </si>
  <si>
    <t>Castor oil</t>
    <phoneticPr fontId="2" type="noConversion"/>
  </si>
  <si>
    <t>3/4</t>
    <phoneticPr fontId="2" type="noConversion"/>
  </si>
  <si>
    <t>Chloroform</t>
    <phoneticPr fontId="2" type="noConversion"/>
  </si>
  <si>
    <t>Decane</t>
    <phoneticPr fontId="2" type="noConversion"/>
  </si>
  <si>
    <t>1^1/4</t>
    <phoneticPr fontId="2" type="noConversion"/>
  </si>
  <si>
    <t>Ether</t>
    <phoneticPr fontId="2" type="noConversion"/>
  </si>
  <si>
    <t>1^1/2</t>
    <phoneticPr fontId="2" type="noConversion"/>
  </si>
  <si>
    <t>Ethyl alcohol</t>
    <phoneticPr fontId="2" type="noConversion"/>
  </si>
  <si>
    <t>Ethylene glycol</t>
    <phoneticPr fontId="2" type="noConversion"/>
  </si>
  <si>
    <t>Glycerine</t>
    <phoneticPr fontId="2" type="noConversion"/>
  </si>
  <si>
    <t>Heptane</t>
    <phoneticPr fontId="2" type="noConversion"/>
  </si>
  <si>
    <t>3^1/2</t>
    <phoneticPr fontId="2" type="noConversion"/>
  </si>
  <si>
    <t>Hexane</t>
    <phoneticPr fontId="2" type="noConversion"/>
  </si>
  <si>
    <t>Kerosene</t>
    <phoneticPr fontId="2" type="noConversion"/>
  </si>
  <si>
    <t>Linseed oil</t>
    <phoneticPr fontId="2" type="noConversion"/>
  </si>
  <si>
    <t>Mercury</t>
    <phoneticPr fontId="2" type="noConversion"/>
  </si>
  <si>
    <t>Methyl alcohol</t>
    <phoneticPr fontId="2" type="noConversion"/>
  </si>
  <si>
    <t>Octane</t>
    <phoneticPr fontId="2" type="noConversion"/>
  </si>
  <si>
    <t>Propane</t>
    <phoneticPr fontId="2" type="noConversion"/>
  </si>
  <si>
    <t>Propyl alcohol</t>
    <phoneticPr fontId="2" type="noConversion"/>
  </si>
  <si>
    <t>Propylene</t>
    <phoneticPr fontId="2" type="noConversion"/>
  </si>
  <si>
    <t>Propylen glycol</t>
    <phoneticPr fontId="2" type="noConversion"/>
  </si>
  <si>
    <t>Turpentine</t>
    <phoneticPr fontId="2" type="noConversion"/>
  </si>
  <si>
    <t>Water</t>
    <phoneticPr fontId="2" type="noConversion"/>
  </si>
  <si>
    <t>minor_losses</t>
    <phoneticPr fontId="2" type="noConversion"/>
  </si>
  <si>
    <t>90º Elbow</t>
    <phoneticPr fontId="2" type="noConversion"/>
  </si>
  <si>
    <t>45º Elbow</t>
    <phoneticPr fontId="2" type="noConversion"/>
  </si>
  <si>
    <t>Exit</t>
    <phoneticPr fontId="2" type="noConversion"/>
  </si>
  <si>
    <t>Globe vale</t>
    <phoneticPr fontId="2" type="noConversion"/>
  </si>
  <si>
    <t>gate valve</t>
    <phoneticPr fontId="2" type="noConversion"/>
  </si>
  <si>
    <t>Riveted</t>
    <phoneticPr fontId="2" type="noConversion"/>
  </si>
  <si>
    <t>Galvanized</t>
    <phoneticPr fontId="2" type="noConversion"/>
  </si>
  <si>
    <t>Mineral</t>
    <phoneticPr fontId="2" type="noConversion"/>
  </si>
  <si>
    <t>Wood stave</t>
    <phoneticPr fontId="2" type="noConversion"/>
  </si>
  <si>
    <t>Cast iron</t>
    <phoneticPr fontId="2" type="noConversion"/>
  </si>
  <si>
    <t>Bituminous lined</t>
    <phoneticPr fontId="2" type="noConversion"/>
  </si>
  <si>
    <t>Cement lined</t>
    <phoneticPr fontId="2" type="noConversion"/>
  </si>
  <si>
    <t>Centrifugally spun</t>
    <phoneticPr fontId="2" type="noConversion"/>
  </si>
  <si>
    <t>Drawn tubing</t>
    <phoneticPr fontId="2" type="noConversion"/>
  </si>
  <si>
    <t>Miscellaneous</t>
    <phoneticPr fontId="2" type="noConversion"/>
  </si>
  <si>
    <t>Galvanized</t>
    <phoneticPr fontId="2" type="noConversion"/>
  </si>
  <si>
    <t>Wrought iron</t>
    <phoneticPr fontId="2" type="noConversion"/>
  </si>
  <si>
    <t>PVC</t>
    <phoneticPr fontId="2" type="noConversion"/>
  </si>
  <si>
    <t>Commercial</t>
    <phoneticPr fontId="2" type="noConversion"/>
  </si>
  <si>
    <t>2^1/2</t>
    <phoneticPr fontId="2" type="noConversion"/>
  </si>
  <si>
    <t>Asphalt coated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</si>
</sst>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0" xfId="0" applyNumberFormat="1" applyFill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4" xfId="0" applyNumberFormat="1" applyFill="1" applyBorder="1">
      <alignment vertical="center"/>
    </xf>
    <xf numFmtId="0" fontId="3" fillId="0" borderId="4" xfId="0" applyNumberFormat="1" applyFon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2" borderId="0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4" xfId="1" applyNumberFormat="1" applyFont="1" applyBorder="1">
      <alignment vertical="center"/>
    </xf>
    <xf numFmtId="49" fontId="0" fillId="0" borderId="6" xfId="0" applyNumberForma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C3" sqref="C3"/>
    </sheetView>
  </sheetViews>
  <sheetFormatPr defaultRowHeight="16.5" x14ac:dyDescent="0.3"/>
  <cols>
    <col min="1" max="1" width="19.125" customWidth="1"/>
    <col min="8" max="8" width="30.5" customWidth="1"/>
    <col min="9" max="9" width="34.625" customWidth="1"/>
    <col min="11" max="11" width="38.12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/>
      <c r="E1" s="1" t="s">
        <v>3</v>
      </c>
      <c r="F1" s="3" t="s">
        <v>4</v>
      </c>
      <c r="G1" s="4"/>
      <c r="H1" s="1" t="s">
        <v>5</v>
      </c>
      <c r="I1" s="3" t="s">
        <v>6</v>
      </c>
      <c r="K1" s="14" t="s">
        <v>40</v>
      </c>
    </row>
    <row r="2" spans="1:12" x14ac:dyDescent="0.3">
      <c r="A2" s="5" t="s">
        <v>7</v>
      </c>
      <c r="B2" s="6">
        <f>D26*F26</f>
        <v>787</v>
      </c>
      <c r="C2" s="7">
        <f>10^-3*0.316</f>
        <v>3.1599999999999998E-4</v>
      </c>
      <c r="D2" s="8"/>
      <c r="E2" s="15" t="s">
        <v>8</v>
      </c>
      <c r="F2" s="7">
        <v>6.8300000000000001E-3</v>
      </c>
      <c r="G2" s="8"/>
      <c r="H2" s="9" t="s">
        <v>59</v>
      </c>
      <c r="I2" s="7">
        <f>10^-3*0.046</f>
        <v>4.6E-5</v>
      </c>
      <c r="K2" t="s">
        <v>41</v>
      </c>
      <c r="L2">
        <v>1.4</v>
      </c>
    </row>
    <row r="3" spans="1:12" x14ac:dyDescent="0.3">
      <c r="A3" s="5" t="s">
        <v>9</v>
      </c>
      <c r="B3" s="6">
        <f t="shared" ref="B3:B25" si="0">D27*F27</f>
        <v>876</v>
      </c>
      <c r="C3" s="7">
        <f>10^-3*0.6</f>
        <v>5.9999999999999995E-4</v>
      </c>
      <c r="D3" s="8"/>
      <c r="E3" s="15" t="s">
        <v>10</v>
      </c>
      <c r="F3" s="7">
        <v>9.2399999999999999E-3</v>
      </c>
      <c r="G3" s="6"/>
      <c r="H3" s="5" t="s">
        <v>11</v>
      </c>
      <c r="I3" s="7">
        <f>10^-3*4.95</f>
        <v>4.9500000000000004E-3</v>
      </c>
      <c r="K3" t="s">
        <v>42</v>
      </c>
      <c r="L3">
        <v>0.35</v>
      </c>
    </row>
    <row r="4" spans="1:12" x14ac:dyDescent="0.3">
      <c r="A4" s="5" t="s">
        <v>12</v>
      </c>
      <c r="B4" s="6">
        <f t="shared" si="0"/>
        <v>1265</v>
      </c>
      <c r="C4" s="7">
        <f>10^-3*0.36</f>
        <v>3.5999999999999997E-4</v>
      </c>
      <c r="D4" s="8"/>
      <c r="E4" s="16" t="s">
        <v>13</v>
      </c>
      <c r="F4" s="7">
        <v>1.252E-2</v>
      </c>
      <c r="G4" s="6"/>
      <c r="H4" s="5" t="s">
        <v>46</v>
      </c>
      <c r="I4" s="7">
        <f>10^-3*4.95</f>
        <v>4.9500000000000004E-3</v>
      </c>
      <c r="K4" t="s">
        <v>43</v>
      </c>
      <c r="L4">
        <v>1</v>
      </c>
    </row>
    <row r="5" spans="1:12" x14ac:dyDescent="0.3">
      <c r="A5" s="5" t="s">
        <v>14</v>
      </c>
      <c r="B5" s="6">
        <f t="shared" si="0"/>
        <v>1590</v>
      </c>
      <c r="C5" s="7">
        <f>10^-3*0.91</f>
        <v>9.1E-4</v>
      </c>
      <c r="D5" s="8"/>
      <c r="E5" s="15" t="s">
        <v>15</v>
      </c>
      <c r="F5" s="7">
        <v>1.5800000000000002E-2</v>
      </c>
      <c r="G5" s="6"/>
      <c r="H5" s="5" t="s">
        <v>47</v>
      </c>
      <c r="I5" s="7">
        <f>10^-3*0.128</f>
        <v>1.2799999999999999E-4</v>
      </c>
      <c r="K5" t="s">
        <v>44</v>
      </c>
      <c r="L5">
        <v>10</v>
      </c>
    </row>
    <row r="6" spans="1:12" x14ac:dyDescent="0.3">
      <c r="A6" s="5" t="s">
        <v>16</v>
      </c>
      <c r="B6" s="6">
        <f t="shared" si="0"/>
        <v>960</v>
      </c>
      <c r="C6" s="7">
        <f>10^-3*650</f>
        <v>0.65</v>
      </c>
      <c r="D6" s="8"/>
      <c r="E6" s="15" t="s">
        <v>17</v>
      </c>
      <c r="F6" s="7">
        <v>2.0930000000000001E-2</v>
      </c>
      <c r="G6" s="6"/>
      <c r="H6" s="5" t="s">
        <v>48</v>
      </c>
      <c r="I6" s="7">
        <f>10^-3*1.65</f>
        <v>1.65E-3</v>
      </c>
      <c r="K6" t="s">
        <v>45</v>
      </c>
      <c r="L6">
        <v>0.15</v>
      </c>
    </row>
    <row r="7" spans="1:12" x14ac:dyDescent="0.3">
      <c r="A7" s="5" t="s">
        <v>18</v>
      </c>
      <c r="B7" s="6">
        <f t="shared" si="0"/>
        <v>1470</v>
      </c>
      <c r="C7" s="7">
        <f>10^-3*0.53</f>
        <v>5.3000000000000009E-4</v>
      </c>
      <c r="D7" s="8"/>
      <c r="E7" s="15">
        <v>1</v>
      </c>
      <c r="F7" s="7">
        <v>2.664E-2</v>
      </c>
      <c r="G7" s="6"/>
      <c r="H7" s="5" t="s">
        <v>49</v>
      </c>
      <c r="I7" s="7">
        <f>10^-3*(0.08+0.45)</f>
        <v>5.3000000000000009E-4</v>
      </c>
    </row>
    <row r="8" spans="1:12" x14ac:dyDescent="0.3">
      <c r="A8" s="5" t="s">
        <v>19</v>
      </c>
      <c r="B8" s="6">
        <f t="shared" si="0"/>
        <v>728</v>
      </c>
      <c r="C8" s="7">
        <f>10^-3*0.859</f>
        <v>8.5899999999999995E-4</v>
      </c>
      <c r="D8" s="8"/>
      <c r="E8" s="15" t="s">
        <v>20</v>
      </c>
      <c r="F8" s="7">
        <v>3.5400000000000001E-2</v>
      </c>
      <c r="G8" s="6"/>
      <c r="H8" s="5" t="s">
        <v>50</v>
      </c>
      <c r="I8" s="7">
        <f>10^-3*0.25</f>
        <v>2.5000000000000001E-4</v>
      </c>
    </row>
    <row r="9" spans="1:12" x14ac:dyDescent="0.3">
      <c r="A9" s="5" t="s">
        <v>21</v>
      </c>
      <c r="B9" s="6">
        <f t="shared" si="0"/>
        <v>715</v>
      </c>
      <c r="C9" s="7">
        <f>10^-3*0.223</f>
        <v>2.23E-4</v>
      </c>
      <c r="D9" s="8"/>
      <c r="E9" s="15" t="s">
        <v>22</v>
      </c>
      <c r="F9" s="7">
        <v>4.0899999999999999E-2</v>
      </c>
      <c r="G9" s="6"/>
      <c r="H9" s="5" t="s">
        <v>61</v>
      </c>
      <c r="I9" s="7">
        <f>10^-3*0.12</f>
        <v>1.2E-4</v>
      </c>
    </row>
    <row r="10" spans="1:12" x14ac:dyDescent="0.3">
      <c r="A10" s="5" t="s">
        <v>23</v>
      </c>
      <c r="B10" s="6">
        <f t="shared" si="0"/>
        <v>787</v>
      </c>
      <c r="C10" s="7">
        <f>10^-3*1.095</f>
        <v>1.0950000000000001E-3</v>
      </c>
      <c r="D10" s="8"/>
      <c r="E10" s="15">
        <v>2</v>
      </c>
      <c r="F10" s="7">
        <v>5.2519999999999997E-2</v>
      </c>
      <c r="G10" s="6"/>
      <c r="H10" s="5" t="s">
        <v>51</v>
      </c>
      <c r="I10" s="7">
        <f>10^-3*0.0025</f>
        <v>2.5000000000000002E-6</v>
      </c>
    </row>
    <row r="11" spans="1:12" x14ac:dyDescent="0.3">
      <c r="A11" s="5" t="s">
        <v>24</v>
      </c>
      <c r="B11" s="6">
        <f t="shared" si="0"/>
        <v>1100</v>
      </c>
      <c r="C11" s="7">
        <f>10^-3*16.2</f>
        <v>1.6199999999999999E-2</v>
      </c>
      <c r="D11" s="8"/>
      <c r="E11" s="15" t="s">
        <v>60</v>
      </c>
      <c r="F11" s="7">
        <v>6.2710000000000002E-2</v>
      </c>
      <c r="G11" s="6"/>
      <c r="H11" s="5" t="s">
        <v>52</v>
      </c>
      <c r="I11" s="7">
        <f>10^-3*0.0025</f>
        <v>2.5000000000000002E-6</v>
      </c>
    </row>
    <row r="12" spans="1:12" x14ac:dyDescent="0.3">
      <c r="A12" s="5" t="s">
        <v>25</v>
      </c>
      <c r="B12" s="6">
        <f t="shared" si="0"/>
        <v>1263</v>
      </c>
      <c r="C12" s="7">
        <f>10^-3*950</f>
        <v>0.95000000000000007</v>
      </c>
      <c r="D12" s="8"/>
      <c r="E12" s="15">
        <v>3</v>
      </c>
      <c r="F12" s="7">
        <v>7.7920000000000003E-2</v>
      </c>
      <c r="G12" s="6"/>
      <c r="H12" s="5" t="s">
        <v>53</v>
      </c>
      <c r="I12" s="7">
        <f>10^-3*0.0031</f>
        <v>3.1E-6</v>
      </c>
    </row>
    <row r="13" spans="1:12" x14ac:dyDescent="0.3">
      <c r="A13" s="5" t="s">
        <v>26</v>
      </c>
      <c r="B13" s="6">
        <f t="shared" si="0"/>
        <v>681</v>
      </c>
      <c r="C13" s="7">
        <f>10^-3*0.376</f>
        <v>3.7600000000000003E-4</v>
      </c>
      <c r="D13" s="8"/>
      <c r="E13" s="15" t="s">
        <v>27</v>
      </c>
      <c r="F13" s="7">
        <v>9.0120000000000006E-2</v>
      </c>
      <c r="G13" s="6"/>
      <c r="H13" s="5" t="s">
        <v>54</v>
      </c>
      <c r="I13" s="7">
        <f>10^-3*0.0015</f>
        <v>1.5E-6</v>
      </c>
    </row>
    <row r="14" spans="1:12" x14ac:dyDescent="0.3">
      <c r="A14" s="5" t="s">
        <v>28</v>
      </c>
      <c r="B14" s="6">
        <f t="shared" si="0"/>
        <v>657</v>
      </c>
      <c r="C14" s="7">
        <f>10^-3*0.297</f>
        <v>2.9700000000000001E-4</v>
      </c>
      <c r="D14" s="8"/>
      <c r="E14" s="15">
        <v>4</v>
      </c>
      <c r="F14" s="7">
        <v>0.1023</v>
      </c>
      <c r="G14" s="6"/>
      <c r="H14" s="10" t="s">
        <v>55</v>
      </c>
      <c r="I14" s="7">
        <f>10^-3*0.0015</f>
        <v>1.5E-6</v>
      </c>
    </row>
    <row r="15" spans="1:12" x14ac:dyDescent="0.3">
      <c r="A15" s="5" t="s">
        <v>29</v>
      </c>
      <c r="B15" s="6">
        <f t="shared" si="0"/>
        <v>823</v>
      </c>
      <c r="C15" s="7">
        <f>10^-3*1.64</f>
        <v>1.64E-3</v>
      </c>
      <c r="D15" s="8"/>
      <c r="E15" s="15">
        <v>5</v>
      </c>
      <c r="F15" s="7">
        <v>0.12820000000000001</v>
      </c>
      <c r="G15" s="6"/>
      <c r="H15" s="5" t="s">
        <v>56</v>
      </c>
      <c r="I15" s="7">
        <f>10^-3*0.128</f>
        <v>1.2799999999999999E-4</v>
      </c>
    </row>
    <row r="16" spans="1:12" x14ac:dyDescent="0.3">
      <c r="A16" s="5" t="s">
        <v>30</v>
      </c>
      <c r="B16" s="6">
        <f t="shared" si="0"/>
        <v>930</v>
      </c>
      <c r="C16" s="7">
        <f>10^-3*33.1</f>
        <v>3.3100000000000004E-2</v>
      </c>
      <c r="D16" s="8"/>
      <c r="E16" s="15">
        <v>6</v>
      </c>
      <c r="F16" s="7">
        <v>0.15409999999999999</v>
      </c>
      <c r="G16" s="6"/>
      <c r="H16" s="5" t="s">
        <v>57</v>
      </c>
      <c r="I16" s="7">
        <f>10^-3*0.046</f>
        <v>4.6E-5</v>
      </c>
    </row>
    <row r="17" spans="1:9" ht="17.25" thickBot="1" x14ac:dyDescent="0.35">
      <c r="A17" s="5" t="s">
        <v>31</v>
      </c>
      <c r="B17" s="6">
        <f t="shared" si="0"/>
        <v>13600</v>
      </c>
      <c r="C17" s="7">
        <f>10^-3*1.53</f>
        <v>1.5300000000000001E-3</v>
      </c>
      <c r="D17" s="8"/>
      <c r="E17" s="15">
        <v>8</v>
      </c>
      <c r="F17" s="7">
        <v>0.20269999999999999</v>
      </c>
      <c r="G17" s="6"/>
      <c r="H17" s="11" t="s">
        <v>58</v>
      </c>
      <c r="I17" s="12">
        <v>0</v>
      </c>
    </row>
    <row r="18" spans="1:9" x14ac:dyDescent="0.3">
      <c r="A18" s="5" t="s">
        <v>32</v>
      </c>
      <c r="B18" s="6">
        <f t="shared" si="0"/>
        <v>789</v>
      </c>
      <c r="C18" s="7">
        <f>10^-3*0.56</f>
        <v>5.6000000000000006E-4</v>
      </c>
      <c r="D18" s="8"/>
      <c r="E18" s="15">
        <v>10</v>
      </c>
      <c r="F18" s="7">
        <v>0.25459999999999999</v>
      </c>
      <c r="G18" s="6"/>
    </row>
    <row r="19" spans="1:9" ht="17.25" thickBot="1" x14ac:dyDescent="0.35">
      <c r="A19" s="5" t="s">
        <v>33</v>
      </c>
      <c r="B19" s="6">
        <f t="shared" si="0"/>
        <v>701</v>
      </c>
      <c r="C19" s="7">
        <f>10^-3*0.51</f>
        <v>5.1000000000000004E-4</v>
      </c>
      <c r="D19" s="8"/>
      <c r="E19" s="17">
        <v>12</v>
      </c>
      <c r="F19" s="12">
        <v>0.30480000000000002</v>
      </c>
      <c r="G19" s="6"/>
    </row>
    <row r="20" spans="1:9" x14ac:dyDescent="0.3">
      <c r="A20" s="5" t="s">
        <v>34</v>
      </c>
      <c r="B20" s="6">
        <f t="shared" si="0"/>
        <v>495</v>
      </c>
      <c r="C20" s="7">
        <f>10^-3*0.11</f>
        <v>1.1E-4</v>
      </c>
      <c r="D20" s="8"/>
      <c r="E20" s="8"/>
      <c r="F20" s="8"/>
      <c r="G20" s="6"/>
    </row>
    <row r="21" spans="1:9" x14ac:dyDescent="0.3">
      <c r="A21" s="5" t="s">
        <v>35</v>
      </c>
      <c r="B21" s="6">
        <f t="shared" si="0"/>
        <v>802</v>
      </c>
      <c r="C21" s="7">
        <f>10^-3*1.92</f>
        <v>1.92E-3</v>
      </c>
      <c r="D21" s="8"/>
      <c r="E21" s="8"/>
      <c r="F21" s="8"/>
      <c r="G21" s="6"/>
      <c r="H21" s="6"/>
      <c r="I21" s="6"/>
    </row>
    <row r="22" spans="1:9" x14ac:dyDescent="0.3">
      <c r="A22" s="5" t="s">
        <v>36</v>
      </c>
      <c r="B22" s="6">
        <f t="shared" si="0"/>
        <v>516</v>
      </c>
      <c r="C22" s="7">
        <f>10^-3*0.09</f>
        <v>8.9999999999999992E-5</v>
      </c>
      <c r="D22" s="8"/>
      <c r="E22" s="8"/>
      <c r="F22" s="8"/>
      <c r="G22" s="6"/>
      <c r="H22" s="6"/>
      <c r="I22" s="6"/>
    </row>
    <row r="23" spans="1:9" x14ac:dyDescent="0.3">
      <c r="A23" s="5" t="s">
        <v>37</v>
      </c>
      <c r="B23" s="6">
        <f t="shared" si="0"/>
        <v>968</v>
      </c>
      <c r="C23" s="7">
        <f>10^-3*42</f>
        <v>4.2000000000000003E-2</v>
      </c>
      <c r="D23" s="8"/>
      <c r="E23" s="8"/>
      <c r="F23" s="8"/>
      <c r="G23" s="6"/>
      <c r="H23" s="6">
        <f>3.45*100000</f>
        <v>345000</v>
      </c>
      <c r="I23" s="6"/>
    </row>
    <row r="24" spans="1:9" x14ac:dyDescent="0.3">
      <c r="A24" s="5" t="s">
        <v>38</v>
      </c>
      <c r="B24" s="6">
        <f t="shared" si="0"/>
        <v>870</v>
      </c>
      <c r="C24" s="7">
        <f>10^-3*1.375</f>
        <v>1.3749999999999999E-3</v>
      </c>
      <c r="D24" s="8"/>
      <c r="E24" s="8"/>
      <c r="F24" s="8"/>
      <c r="G24" s="6"/>
    </row>
    <row r="25" spans="1:9" ht="17.25" thickBot="1" x14ac:dyDescent="0.35">
      <c r="A25" s="11" t="s">
        <v>39</v>
      </c>
      <c r="B25" s="6">
        <f t="shared" si="0"/>
        <v>1000</v>
      </c>
      <c r="C25" s="12">
        <f>10^-3*0.89</f>
        <v>8.9000000000000006E-4</v>
      </c>
      <c r="D25" s="8"/>
      <c r="E25" s="8"/>
      <c r="F25" s="8"/>
      <c r="G25" s="6"/>
      <c r="H25">
        <f>1.43*10^5</f>
        <v>143000</v>
      </c>
    </row>
    <row r="26" spans="1:9" x14ac:dyDescent="0.3">
      <c r="A26" s="8"/>
      <c r="B26" s="8"/>
      <c r="C26" s="8"/>
      <c r="D26" s="8">
        <f>10^3</f>
        <v>1000</v>
      </c>
      <c r="E26" s="8"/>
      <c r="F26" s="6">
        <f>0.787</f>
        <v>0.78700000000000003</v>
      </c>
      <c r="G26" s="6"/>
    </row>
    <row r="27" spans="1:9" x14ac:dyDescent="0.3">
      <c r="D27" s="8">
        <f t="shared" ref="D27:D82" si="1">10^3</f>
        <v>1000</v>
      </c>
      <c r="F27" s="6">
        <v>0.876</v>
      </c>
    </row>
    <row r="28" spans="1:9" x14ac:dyDescent="0.3">
      <c r="D28" s="8">
        <f t="shared" si="1"/>
        <v>1000</v>
      </c>
      <c r="F28" s="6">
        <v>1.2649999999999999</v>
      </c>
    </row>
    <row r="29" spans="1:9" x14ac:dyDescent="0.3">
      <c r="D29" s="8">
        <f t="shared" si="1"/>
        <v>1000</v>
      </c>
      <c r="F29" s="6">
        <v>1.59</v>
      </c>
    </row>
    <row r="30" spans="1:9" x14ac:dyDescent="0.3">
      <c r="D30" s="8">
        <f t="shared" si="1"/>
        <v>1000</v>
      </c>
      <c r="F30" s="6">
        <v>0.96</v>
      </c>
    </row>
    <row r="31" spans="1:9" x14ac:dyDescent="0.3">
      <c r="D31" s="8">
        <f t="shared" si="1"/>
        <v>1000</v>
      </c>
      <c r="F31" s="6">
        <v>1.47</v>
      </c>
    </row>
    <row r="32" spans="1:9" x14ac:dyDescent="0.3">
      <c r="D32" s="8">
        <f t="shared" si="1"/>
        <v>1000</v>
      </c>
      <c r="F32" s="6">
        <v>0.72799999999999998</v>
      </c>
    </row>
    <row r="33" spans="4:6" x14ac:dyDescent="0.3">
      <c r="D33" s="8">
        <f t="shared" si="1"/>
        <v>1000</v>
      </c>
      <c r="F33" s="6">
        <v>0.71499999999999997</v>
      </c>
    </row>
    <row r="34" spans="4:6" x14ac:dyDescent="0.3">
      <c r="D34" s="8">
        <f t="shared" si="1"/>
        <v>1000</v>
      </c>
      <c r="F34" s="6">
        <v>0.78700000000000003</v>
      </c>
    </row>
    <row r="35" spans="4:6" x14ac:dyDescent="0.3">
      <c r="D35" s="8">
        <f t="shared" si="1"/>
        <v>1000</v>
      </c>
      <c r="F35" s="6">
        <v>1.1000000000000001</v>
      </c>
    </row>
    <row r="36" spans="4:6" x14ac:dyDescent="0.3">
      <c r="D36" s="8">
        <f t="shared" si="1"/>
        <v>1000</v>
      </c>
      <c r="F36" s="6">
        <v>1.2629999999999999</v>
      </c>
    </row>
    <row r="37" spans="4:6" x14ac:dyDescent="0.3">
      <c r="D37" s="8">
        <f t="shared" si="1"/>
        <v>1000</v>
      </c>
      <c r="F37" s="6">
        <v>0.68100000000000005</v>
      </c>
    </row>
    <row r="38" spans="4:6" x14ac:dyDescent="0.3">
      <c r="D38" s="8">
        <f t="shared" si="1"/>
        <v>1000</v>
      </c>
      <c r="F38" s="6">
        <v>0.65700000000000003</v>
      </c>
    </row>
    <row r="39" spans="4:6" x14ac:dyDescent="0.3">
      <c r="D39" s="8">
        <f t="shared" si="1"/>
        <v>1000</v>
      </c>
      <c r="F39" s="6">
        <v>0.82299999999999995</v>
      </c>
    </row>
    <row r="40" spans="4:6" x14ac:dyDescent="0.3">
      <c r="D40" s="8">
        <f t="shared" si="1"/>
        <v>1000</v>
      </c>
      <c r="F40" s="6">
        <v>0.93</v>
      </c>
    </row>
    <row r="41" spans="4:6" x14ac:dyDescent="0.3">
      <c r="D41" s="8">
        <f t="shared" si="1"/>
        <v>1000</v>
      </c>
      <c r="F41" s="6">
        <v>13.6</v>
      </c>
    </row>
    <row r="42" spans="4:6" x14ac:dyDescent="0.3">
      <c r="D42" s="8">
        <f t="shared" si="1"/>
        <v>1000</v>
      </c>
      <c r="F42" s="6">
        <v>0.78900000000000003</v>
      </c>
    </row>
    <row r="43" spans="4:6" x14ac:dyDescent="0.3">
      <c r="D43" s="8">
        <f t="shared" si="1"/>
        <v>1000</v>
      </c>
      <c r="F43" s="6">
        <v>0.70099999999999996</v>
      </c>
    </row>
    <row r="44" spans="4:6" x14ac:dyDescent="0.3">
      <c r="D44" s="8">
        <f t="shared" si="1"/>
        <v>1000</v>
      </c>
      <c r="F44" s="6">
        <v>0.495</v>
      </c>
    </row>
    <row r="45" spans="4:6" x14ac:dyDescent="0.3">
      <c r="D45" s="8">
        <f t="shared" si="1"/>
        <v>1000</v>
      </c>
      <c r="F45" s="6">
        <v>0.80200000000000005</v>
      </c>
    </row>
    <row r="46" spans="4:6" x14ac:dyDescent="0.3">
      <c r="D46" s="8">
        <f t="shared" si="1"/>
        <v>1000</v>
      </c>
      <c r="F46" s="6">
        <v>0.51600000000000001</v>
      </c>
    </row>
    <row r="47" spans="4:6" x14ac:dyDescent="0.3">
      <c r="D47" s="8">
        <f t="shared" si="1"/>
        <v>1000</v>
      </c>
      <c r="F47" s="6">
        <v>0.96799999999999997</v>
      </c>
    </row>
    <row r="48" spans="4:6" x14ac:dyDescent="0.3">
      <c r="D48" s="8">
        <f t="shared" si="1"/>
        <v>1000</v>
      </c>
      <c r="F48" s="6">
        <v>0.87</v>
      </c>
    </row>
    <row r="49" spans="4:6" ht="17.25" thickBot="1" x14ac:dyDescent="0.35">
      <c r="D49" s="8">
        <f t="shared" si="1"/>
        <v>1000</v>
      </c>
      <c r="F49" s="13">
        <v>1</v>
      </c>
    </row>
    <row r="50" spans="4:6" x14ac:dyDescent="0.3">
      <c r="D50" s="8">
        <f t="shared" si="1"/>
        <v>1000</v>
      </c>
    </row>
    <row r="51" spans="4:6" x14ac:dyDescent="0.3">
      <c r="D51" s="8">
        <f t="shared" si="1"/>
        <v>1000</v>
      </c>
    </row>
    <row r="52" spans="4:6" x14ac:dyDescent="0.3">
      <c r="D52" s="8">
        <f t="shared" si="1"/>
        <v>1000</v>
      </c>
    </row>
    <row r="53" spans="4:6" x14ac:dyDescent="0.3">
      <c r="D53" s="8">
        <f t="shared" si="1"/>
        <v>1000</v>
      </c>
    </row>
    <row r="54" spans="4:6" x14ac:dyDescent="0.3">
      <c r="D54" s="8">
        <f t="shared" si="1"/>
        <v>1000</v>
      </c>
    </row>
    <row r="55" spans="4:6" x14ac:dyDescent="0.3">
      <c r="D55" s="8">
        <f t="shared" si="1"/>
        <v>1000</v>
      </c>
    </row>
    <row r="56" spans="4:6" x14ac:dyDescent="0.3">
      <c r="D56" s="8">
        <f t="shared" si="1"/>
        <v>1000</v>
      </c>
    </row>
    <row r="57" spans="4:6" x14ac:dyDescent="0.3">
      <c r="D57" s="8">
        <f t="shared" si="1"/>
        <v>1000</v>
      </c>
    </row>
    <row r="58" spans="4:6" x14ac:dyDescent="0.3">
      <c r="D58" s="8">
        <f t="shared" si="1"/>
        <v>1000</v>
      </c>
    </row>
    <row r="59" spans="4:6" x14ac:dyDescent="0.3">
      <c r="D59" s="8">
        <f t="shared" si="1"/>
        <v>1000</v>
      </c>
    </row>
    <row r="60" spans="4:6" x14ac:dyDescent="0.3">
      <c r="D60" s="8">
        <f t="shared" si="1"/>
        <v>1000</v>
      </c>
    </row>
    <row r="61" spans="4:6" x14ac:dyDescent="0.3">
      <c r="D61" s="8">
        <f t="shared" si="1"/>
        <v>1000</v>
      </c>
    </row>
    <row r="62" spans="4:6" x14ac:dyDescent="0.3">
      <c r="D62" s="8">
        <f t="shared" si="1"/>
        <v>1000</v>
      </c>
    </row>
    <row r="63" spans="4:6" x14ac:dyDescent="0.3">
      <c r="D63" s="8">
        <f t="shared" si="1"/>
        <v>1000</v>
      </c>
    </row>
    <row r="64" spans="4:6" x14ac:dyDescent="0.3">
      <c r="D64" s="8">
        <f t="shared" si="1"/>
        <v>1000</v>
      </c>
    </row>
    <row r="65" spans="4:4" x14ac:dyDescent="0.3">
      <c r="D65" s="8">
        <f t="shared" si="1"/>
        <v>1000</v>
      </c>
    </row>
    <row r="66" spans="4:4" x14ac:dyDescent="0.3">
      <c r="D66" s="8">
        <f t="shared" si="1"/>
        <v>1000</v>
      </c>
    </row>
    <row r="67" spans="4:4" x14ac:dyDescent="0.3">
      <c r="D67" s="8">
        <f t="shared" si="1"/>
        <v>1000</v>
      </c>
    </row>
    <row r="68" spans="4:4" x14ac:dyDescent="0.3">
      <c r="D68" s="8">
        <f t="shared" si="1"/>
        <v>1000</v>
      </c>
    </row>
    <row r="69" spans="4:4" x14ac:dyDescent="0.3">
      <c r="D69" s="8">
        <f t="shared" si="1"/>
        <v>1000</v>
      </c>
    </row>
    <row r="70" spans="4:4" x14ac:dyDescent="0.3">
      <c r="D70" s="8">
        <f t="shared" si="1"/>
        <v>1000</v>
      </c>
    </row>
    <row r="71" spans="4:4" x14ac:dyDescent="0.3">
      <c r="D71" s="8">
        <f t="shared" si="1"/>
        <v>1000</v>
      </c>
    </row>
    <row r="72" spans="4:4" x14ac:dyDescent="0.3">
      <c r="D72" s="8">
        <f t="shared" si="1"/>
        <v>1000</v>
      </c>
    </row>
    <row r="73" spans="4:4" x14ac:dyDescent="0.3">
      <c r="D73" s="8">
        <f t="shared" si="1"/>
        <v>1000</v>
      </c>
    </row>
    <row r="74" spans="4:4" x14ac:dyDescent="0.3">
      <c r="D74" s="8">
        <f t="shared" si="1"/>
        <v>1000</v>
      </c>
    </row>
    <row r="75" spans="4:4" x14ac:dyDescent="0.3">
      <c r="D75" s="8">
        <f t="shared" si="1"/>
        <v>1000</v>
      </c>
    </row>
    <row r="76" spans="4:4" x14ac:dyDescent="0.3">
      <c r="D76" s="8">
        <f t="shared" si="1"/>
        <v>1000</v>
      </c>
    </row>
    <row r="77" spans="4:4" x14ac:dyDescent="0.3">
      <c r="D77" s="8">
        <f t="shared" si="1"/>
        <v>1000</v>
      </c>
    </row>
    <row r="78" spans="4:4" x14ac:dyDescent="0.3">
      <c r="D78" s="8">
        <f t="shared" si="1"/>
        <v>1000</v>
      </c>
    </row>
    <row r="79" spans="4:4" x14ac:dyDescent="0.3">
      <c r="D79" s="8">
        <f t="shared" si="1"/>
        <v>1000</v>
      </c>
    </row>
    <row r="80" spans="4:4" x14ac:dyDescent="0.3">
      <c r="D80" s="8">
        <f t="shared" si="1"/>
        <v>1000</v>
      </c>
    </row>
    <row r="81" spans="4:4" x14ac:dyDescent="0.3">
      <c r="D81" s="8">
        <f t="shared" si="1"/>
        <v>1000</v>
      </c>
    </row>
    <row r="82" spans="4:4" x14ac:dyDescent="0.3">
      <c r="D82" s="8">
        <f t="shared" si="1"/>
        <v>1000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2020-10-30T20:03:31Z</dcterms:created>
  <dcterms:modified xsi:type="dcterms:W3CDTF">2020-11-08T13:26:32Z</dcterms:modified>
</cp:coreProperties>
</file>